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7.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8.xml" ContentType="application/vnd.openxmlformats-officedocument.drawing+xml"/>
  <Override PartName="/xl/drawings/drawing9.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10.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1.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2.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omments5.xml" ContentType="application/vnd.openxmlformats-officedocument.spreadsheetml.comments+xml"/>
  <Override PartName="/xl/threadedComments/threadedComment5.xml" ContentType="application/vnd.ms-excel.threadedcomments+xml"/>
  <Override PartName="/xl/drawings/drawing14.xml" ContentType="application/vnd.openxmlformats-officedocument.drawing+xml"/>
  <Override PartName="/xl/drawings/drawing15.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tables/table2.xml" ContentType="application/vnd.openxmlformats-officedocument.spreadsheetml.table+xml"/>
  <Override PartName="/xl/comments9.xml" ContentType="application/vnd.openxmlformats-officedocument.spreadsheetml.comments+xml"/>
  <Override PartName="/xl/threadedComments/threadedComment9.xml" ContentType="application/vnd.ms-excel.threadedcomments+xml"/>
  <Override PartName="/xl/documenttasks/documenttask1.xml" ContentType="application/vnd.ms-excel.documenttasks+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eecagovtnz.sharepoint.com/sites/DigitalProducts/Shared Documents/Digital initiatives/Home energy savings calculator/"/>
    </mc:Choice>
  </mc:AlternateContent>
  <xr:revisionPtr revIDLastSave="16688" documentId="8_{C758C46C-1F44-4AD8-B2DC-0312E7DDAAC1}" xr6:coauthVersionLast="47" xr6:coauthVersionMax="47" xr10:uidLastSave="{FC19EC65-83F7-415F-9D7D-2BD29C32F4FB}"/>
  <bookViews>
    <workbookView xWindow="8532" yWindow="1548" windowWidth="30132" windowHeight="12204" tabRatio="825" firstSheet="6" activeTab="14" xr2:uid="{03B77CAE-0429-45A7-99A0-CFAB1871E808}"/>
    <workbookView xWindow="7400" yWindow="14280" windowWidth="19440" windowHeight="10320" firstSheet="10" activeTab="14" xr2:uid="{73371BEA-AEC9-4962-A744-1D014A84EC8D}"/>
  </bookViews>
  <sheets>
    <sheet name="README" sheetId="29" r:id="rId1"/>
    <sheet name="Back end" sheetId="1" r:id="rId2"/>
    <sheet name="Front end" sheetId="2" r:id="rId3"/>
    <sheet name="Front end (V2)" sheetId="10" r:id="rId4"/>
    <sheet name="Copy of earlier ideation" sheetId="4" r:id="rId5"/>
    <sheet name="SH - Ideas" sheetId="5" r:id="rId6"/>
    <sheet name="SH - Time bands" sheetId="19" r:id="rId7"/>
    <sheet name="SH - Final" sheetId="16" r:id="rId8"/>
    <sheet name="SH - Regression model" sheetId="42" r:id="rId9"/>
    <sheet name="WH - Evidence" sheetId="3" r:id="rId10"/>
    <sheet name="WH" sheetId="6" r:id="rId11"/>
    <sheet name="WH (2)" sheetId="8" r:id="rId12"/>
    <sheet name="WH - Final" sheetId="18" r:id="rId13"/>
    <sheet name="WH - Final (2)" sheetId="21" r:id="rId14"/>
    <sheet name="WH - 2026" sheetId="44" r:id="rId15"/>
    <sheet name="Climate comparison" sheetId="14" r:id="rId16"/>
    <sheet name="Cooktop" sheetId="15" r:id="rId17"/>
    <sheet name="Old Gantt" sheetId="9" state="hidden" r:id="rId18"/>
    <sheet name="Driving - Evidence" sheetId="23" r:id="rId19"/>
    <sheet name="Driving - Evidence (2)" sheetId="32" r:id="rId20"/>
    <sheet name="Driving - MIA" sheetId="33" r:id="rId21"/>
    <sheet name="Driving - MIA (2)" sheetId="34" r:id="rId22"/>
    <sheet name="Driving - Final" sheetId="22" r:id="rId23"/>
    <sheet name="Solar" sheetId="31" r:id="rId24"/>
    <sheet name="Solar - Tasks" sheetId="40" r:id="rId25"/>
    <sheet name="solarBrainstormWill" sheetId="39" r:id="rId26"/>
    <sheet name="Solar Power Calculator" sheetId="37" r:id="rId27"/>
    <sheet name="Solar - Check import export" sheetId="43" r:id="rId28"/>
    <sheet name="Other electricity use" sheetId="30" r:id="rId29"/>
    <sheet name="Electricity prices" sheetId="27" r:id="rId30"/>
    <sheet name="Gas prices" sheetId="28" r:id="rId31"/>
    <sheet name="Gantt timeline" sheetId="12" state="hidden" r:id="rId32"/>
    <sheet name="Gantt timeline - solar" sheetId="36" r:id="rId33"/>
    <sheet name="Front end (V3)" sheetId="11" r:id="rId34"/>
    <sheet name="Feedback" sheetId="25" r:id="rId35"/>
    <sheet name="PQ - Feedback Table" sheetId="35" state="hidden" r:id="rId36"/>
    <sheet name="Dropdown options" sheetId="26" r:id="rId37"/>
    <sheet name="Risk Table" sheetId="38" r:id="rId38"/>
  </sheets>
  <definedNames>
    <definedName name="_xlnm._FilterDatabase" localSheetId="15" hidden="1">'Climate comparison'!$C$59:$D$59</definedName>
    <definedName name="_xlnm._FilterDatabase" localSheetId="20" hidden="1">'Driving - MIA'!$J$1:$N$420</definedName>
    <definedName name="ExternalData_1" localSheetId="35" hidden="1">'PQ - Feedback Table'!$A$1:$G$27</definedName>
  </definedNames>
  <calcPr calcId="191028"/>
  <pivotCaches>
    <pivotCache cacheId="0" r:id="rId39"/>
    <pivotCache cacheId="1" r:id="rId4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4" i="44" l="1"/>
  <c r="M65" i="44"/>
  <c r="M66" i="44"/>
  <c r="M67" i="44"/>
  <c r="M68" i="44"/>
  <c r="M69" i="44"/>
  <c r="M70" i="44"/>
  <c r="M71" i="44"/>
  <c r="M72" i="44"/>
  <c r="M73" i="44"/>
  <c r="M74" i="44"/>
  <c r="M75" i="44"/>
  <c r="M76" i="44"/>
  <c r="M77" i="44"/>
  <c r="M78" i="44"/>
  <c r="M79" i="44"/>
  <c r="M80" i="44"/>
  <c r="M63" i="44"/>
  <c r="G49" i="44"/>
  <c r="H49" i="44" s="1"/>
  <c r="I49" i="44" s="1"/>
  <c r="J49" i="44" s="1"/>
  <c r="G50" i="44"/>
  <c r="H50" i="44" s="1"/>
  <c r="I50" i="44" s="1"/>
  <c r="J50" i="44" s="1"/>
  <c r="G48" i="44"/>
  <c r="H48" i="44" s="1"/>
  <c r="I48" i="44" s="1"/>
  <c r="J48" i="44" s="1"/>
  <c r="C210" i="44"/>
  <c r="C201" i="44"/>
  <c r="D189" i="44"/>
  <c r="D190" i="44"/>
  <c r="D191" i="44"/>
  <c r="D192" i="44"/>
  <c r="D193" i="44"/>
  <c r="D194" i="44"/>
  <c r="D195" i="44"/>
  <c r="E195" i="44" s="1"/>
  <c r="D196" i="44"/>
  <c r="E196" i="44" s="1"/>
  <c r="D197" i="44"/>
  <c r="E197" i="44" s="1"/>
  <c r="D198" i="44"/>
  <c r="D199" i="44"/>
  <c r="D200" i="44"/>
  <c r="E200" i="44" s="1"/>
  <c r="D201" i="44"/>
  <c r="D188" i="44"/>
  <c r="C189" i="44"/>
  <c r="C190" i="44"/>
  <c r="C191" i="44"/>
  <c r="C192" i="44"/>
  <c r="C193" i="44"/>
  <c r="C194" i="44"/>
  <c r="C195" i="44"/>
  <c r="C196" i="44"/>
  <c r="C197" i="44"/>
  <c r="C198" i="44"/>
  <c r="C199" i="44"/>
  <c r="C200" i="44"/>
  <c r="C188" i="44"/>
  <c r="Q123" i="44"/>
  <c r="Q124" i="44"/>
  <c r="Q125" i="44"/>
  <c r="Q126" i="44"/>
  <c r="Q127" i="44"/>
  <c r="Q122" i="44"/>
  <c r="E81" i="44"/>
  <c r="D81" i="44"/>
  <c r="C59" i="44"/>
  <c r="G78" i="44" s="1"/>
  <c r="H78" i="44" s="1"/>
  <c r="C58" i="44"/>
  <c r="C32" i="44"/>
  <c r="C37" i="44"/>
  <c r="R13" i="6"/>
  <c r="C25" i="43"/>
  <c r="D25" i="43"/>
  <c r="E25" i="43"/>
  <c r="E36" i="43" s="1"/>
  <c r="C26" i="43"/>
  <c r="C37" i="43" s="1"/>
  <c r="D26" i="43"/>
  <c r="D37" i="43" s="1"/>
  <c r="E26" i="43"/>
  <c r="E37" i="43" s="1"/>
  <c r="C55" i="39"/>
  <c r="C312" i="21"/>
  <c r="G312" i="21"/>
  <c r="C313" i="21"/>
  <c r="B316" i="21" s="1" a="1"/>
  <c r="B316" i="21" s="1"/>
  <c r="C316" i="21" s="1"/>
  <c r="C317" i="21" s="1"/>
  <c r="G313" i="21"/>
  <c r="F316" i="21" s="1" a="1"/>
  <c r="F316" i="21" s="1"/>
  <c r="G316" i="21" s="1"/>
  <c r="G317" i="21" s="1"/>
  <c r="C314" i="21"/>
  <c r="G314" i="21"/>
  <c r="C325" i="21"/>
  <c r="G325" i="21"/>
  <c r="C326" i="21"/>
  <c r="B329" i="21" s="1" a="1"/>
  <c r="B329" i="21" s="1"/>
  <c r="C329" i="21" s="1"/>
  <c r="C330" i="21" s="1"/>
  <c r="G326" i="21"/>
  <c r="F329" i="21" s="1" a="1"/>
  <c r="F329" i="21" s="1"/>
  <c r="G329" i="21" s="1"/>
  <c r="G330" i="21" s="1"/>
  <c r="C327" i="21"/>
  <c r="G327" i="21"/>
  <c r="G302" i="21"/>
  <c r="G301" i="21"/>
  <c r="F304" i="21" s="1" a="1"/>
  <c r="F304" i="21" s="1"/>
  <c r="G304" i="21" s="1"/>
  <c r="G300" i="21"/>
  <c r="C302" i="21"/>
  <c r="C301" i="21"/>
  <c r="B304" i="21" s="1" a="1"/>
  <c r="B304" i="21" s="1"/>
  <c r="C304" i="21" s="1"/>
  <c r="C305" i="21" s="1"/>
  <c r="C300" i="21"/>
  <c r="C286" i="21"/>
  <c r="G286" i="21"/>
  <c r="C287" i="21"/>
  <c r="B290" i="21" s="1" a="1"/>
  <c r="B290" i="21" s="1"/>
  <c r="C290" i="21" s="1"/>
  <c r="C291" i="21" s="1"/>
  <c r="G287" i="21"/>
  <c r="F290" i="21" s="1" a="1"/>
  <c r="F290" i="21" s="1"/>
  <c r="G290" i="21" s="1"/>
  <c r="G291" i="21" s="1"/>
  <c r="C288" i="21"/>
  <c r="G288" i="21"/>
  <c r="C273" i="21"/>
  <c r="G273" i="21"/>
  <c r="C274" i="21"/>
  <c r="B277" i="21" s="1" a="1"/>
  <c r="B277" i="21" s="1"/>
  <c r="C277" i="21" s="1"/>
  <c r="C278" i="21" s="1"/>
  <c r="G274" i="21"/>
  <c r="F277" i="21" s="1" a="1"/>
  <c r="F277" i="21" s="1"/>
  <c r="G277" i="21" s="1"/>
  <c r="G278" i="21" s="1"/>
  <c r="C275" i="21"/>
  <c r="G275" i="21"/>
  <c r="G260" i="21"/>
  <c r="G261" i="21"/>
  <c r="F264" i="21" s="1" a="1"/>
  <c r="F264" i="21" s="1"/>
  <c r="G264" i="21" s="1"/>
  <c r="G265" i="21" s="1"/>
  <c r="G262" i="21"/>
  <c r="C262" i="21"/>
  <c r="C261" i="21"/>
  <c r="B264" i="21" s="1" a="1"/>
  <c r="B264" i="21" s="1"/>
  <c r="C264" i="21" s="1"/>
  <c r="C265" i="21" s="1"/>
  <c r="C260" i="21"/>
  <c r="J257" i="21"/>
  <c r="J258" i="21"/>
  <c r="J269" i="21"/>
  <c r="J270" i="21"/>
  <c r="J271" i="21"/>
  <c r="J282" i="21"/>
  <c r="J283" i="21"/>
  <c r="J284" i="21"/>
  <c r="J295" i="21"/>
  <c r="J296" i="21"/>
  <c r="J297" i="21"/>
  <c r="J298" i="21"/>
  <c r="J309" i="21"/>
  <c r="J310" i="21"/>
  <c r="J321" i="21"/>
  <c r="J322" i="21"/>
  <c r="J323" i="21"/>
  <c r="J256" i="21"/>
  <c r="F37" i="21"/>
  <c r="F38" i="21"/>
  <c r="F39" i="21"/>
  <c r="F40" i="21"/>
  <c r="F41" i="21"/>
  <c r="F42" i="21"/>
  <c r="F43" i="21"/>
  <c r="F44" i="21"/>
  <c r="F45" i="21"/>
  <c r="F46" i="21"/>
  <c r="F47" i="21"/>
  <c r="F48" i="21"/>
  <c r="F49" i="21"/>
  <c r="F50" i="21"/>
  <c r="F51" i="21"/>
  <c r="F52" i="21"/>
  <c r="F53" i="21"/>
  <c r="F36" i="21"/>
  <c r="E194" i="44" l="1"/>
  <c r="E189" i="44"/>
  <c r="E191" i="44"/>
  <c r="E190" i="44"/>
  <c r="E201" i="44"/>
  <c r="E193" i="44"/>
  <c r="E192" i="44"/>
  <c r="E199" i="44"/>
  <c r="E188" i="44"/>
  <c r="E198" i="44"/>
  <c r="C126" i="44"/>
  <c r="C122" i="44"/>
  <c r="C124" i="44"/>
  <c r="J78" i="44"/>
  <c r="L78" i="44" s="1"/>
  <c r="G68" i="44"/>
  <c r="H68" i="44" s="1"/>
  <c r="J68" i="44" s="1"/>
  <c r="L68" i="44" s="1"/>
  <c r="G77" i="44"/>
  <c r="H77" i="44" s="1"/>
  <c r="J77" i="44" s="1"/>
  <c r="G76" i="44"/>
  <c r="H76" i="44" s="1"/>
  <c r="J76" i="44" s="1"/>
  <c r="L76" i="44" s="1"/>
  <c r="G75" i="44"/>
  <c r="H75" i="44" s="1"/>
  <c r="J75" i="44" s="1"/>
  <c r="L75" i="44" s="1"/>
  <c r="G74" i="44"/>
  <c r="H74" i="44" s="1"/>
  <c r="J74" i="44" s="1"/>
  <c r="L74" i="44" s="1"/>
  <c r="G73" i="44"/>
  <c r="H73" i="44" s="1"/>
  <c r="J73" i="44" s="1"/>
  <c r="L73" i="44" s="1"/>
  <c r="G72" i="44"/>
  <c r="H72" i="44" s="1"/>
  <c r="J72" i="44" s="1"/>
  <c r="L72" i="44" s="1"/>
  <c r="G71" i="44"/>
  <c r="H71" i="44" s="1"/>
  <c r="J71" i="44" s="1"/>
  <c r="L71" i="44" s="1"/>
  <c r="G70" i="44"/>
  <c r="H70" i="44" s="1"/>
  <c r="J70" i="44" s="1"/>
  <c r="L70" i="44" s="1"/>
  <c r="G69" i="44"/>
  <c r="H69" i="44" s="1"/>
  <c r="J69" i="44" s="1"/>
  <c r="L69" i="44" s="1"/>
  <c r="G67" i="44"/>
  <c r="H67" i="44" s="1"/>
  <c r="J67" i="44" s="1"/>
  <c r="L67" i="44" s="1"/>
  <c r="G66" i="44"/>
  <c r="H66" i="44" s="1"/>
  <c r="J66" i="44" s="1"/>
  <c r="L66" i="44" s="1"/>
  <c r="G63" i="44"/>
  <c r="H63" i="44" s="1"/>
  <c r="J63" i="44" s="1"/>
  <c r="C118" i="44" s="1"/>
  <c r="G65" i="44"/>
  <c r="H65" i="44" s="1"/>
  <c r="J65" i="44" s="1"/>
  <c r="L65" i="44" s="1"/>
  <c r="G80" i="44"/>
  <c r="H80" i="44" s="1"/>
  <c r="J80" i="44" s="1"/>
  <c r="L80" i="44" s="1"/>
  <c r="G64" i="44"/>
  <c r="H64" i="44" s="1"/>
  <c r="J64" i="44" s="1"/>
  <c r="L64" i="44" s="1"/>
  <c r="G79" i="44"/>
  <c r="H79" i="44" s="1"/>
  <c r="J79" i="44" s="1"/>
  <c r="L79" i="44" s="1"/>
  <c r="D27" i="43"/>
  <c r="D42" i="43" s="1"/>
  <c r="E41" i="43"/>
  <c r="D36" i="43"/>
  <c r="D38" i="43" s="1"/>
  <c r="E27" i="43"/>
  <c r="E31" i="43" s="1"/>
  <c r="D41" i="43"/>
  <c r="E38" i="43"/>
  <c r="C27" i="43"/>
  <c r="C29" i="43" s="1"/>
  <c r="C32" i="43" s="1"/>
  <c r="C36" i="43"/>
  <c r="C38" i="43" s="1"/>
  <c r="C41" i="43"/>
  <c r="G305" i="21"/>
  <c r="C100" i="31"/>
  <c r="C88" i="31"/>
  <c r="C111" i="31"/>
  <c r="C94" i="31"/>
  <c r="D2" i="36"/>
  <c r="E2" i="36" s="1"/>
  <c r="F2" i="36" s="1"/>
  <c r="G2" i="36" s="1"/>
  <c r="H2" i="36" s="1"/>
  <c r="I2" i="36" s="1"/>
  <c r="J2" i="36" s="1"/>
  <c r="K2" i="36" s="1"/>
  <c r="D3" i="36"/>
  <c r="E3" i="36" s="1"/>
  <c r="F3" i="36" s="1"/>
  <c r="G3" i="36" s="1"/>
  <c r="H3" i="36" s="1"/>
  <c r="I3" i="36" s="1"/>
  <c r="J3" i="36" s="1"/>
  <c r="K3" i="36" s="1"/>
  <c r="G72" i="31"/>
  <c r="D72" i="31"/>
  <c r="G50" i="31"/>
  <c r="G52" i="31" s="1"/>
  <c r="G46" i="31"/>
  <c r="G54" i="31" s="1"/>
  <c r="T124" i="44" l="1"/>
  <c r="U124" i="44"/>
  <c r="R124" i="44"/>
  <c r="D124" i="44"/>
  <c r="G124" i="44" s="1"/>
  <c r="J124" i="44" s="1"/>
  <c r="J132" i="44" s="1"/>
  <c r="C125" i="44"/>
  <c r="E124" i="44"/>
  <c r="S124" i="44"/>
  <c r="F124" i="44"/>
  <c r="U122" i="44"/>
  <c r="S122" i="44"/>
  <c r="C123" i="44"/>
  <c r="R122" i="44"/>
  <c r="E122" i="44"/>
  <c r="H122" i="44" s="1"/>
  <c r="K122" i="44" s="1"/>
  <c r="K130" i="44" s="1"/>
  <c r="F122" i="44"/>
  <c r="I122" i="44" s="1"/>
  <c r="L122" i="44" s="1"/>
  <c r="L130" i="44" s="1"/>
  <c r="T122" i="44"/>
  <c r="D122" i="44"/>
  <c r="G122" i="44" s="1"/>
  <c r="J122" i="44" s="1"/>
  <c r="J130" i="44" s="1"/>
  <c r="C127" i="44"/>
  <c r="D126" i="44"/>
  <c r="G126" i="44" s="1"/>
  <c r="J126" i="44" s="1"/>
  <c r="J134" i="44" s="1"/>
  <c r="E126" i="44"/>
  <c r="H126" i="44" s="1"/>
  <c r="K126" i="44" s="1"/>
  <c r="K134" i="44" s="1"/>
  <c r="S126" i="44"/>
  <c r="R126" i="44"/>
  <c r="F126" i="44"/>
  <c r="T126" i="44"/>
  <c r="U126" i="44"/>
  <c r="I126" i="44"/>
  <c r="L126" i="44" s="1"/>
  <c r="L134" i="44" s="1"/>
  <c r="H124" i="44"/>
  <c r="K124" i="44" s="1"/>
  <c r="K132" i="44" s="1"/>
  <c r="I124" i="44"/>
  <c r="L124" i="44" s="1"/>
  <c r="L132" i="44" s="1"/>
  <c r="L77" i="44"/>
  <c r="R118" i="44"/>
  <c r="L63" i="44"/>
  <c r="J81" i="44"/>
  <c r="C31" i="43"/>
  <c r="D31" i="43"/>
  <c r="C34" i="43"/>
  <c r="C42" i="43"/>
  <c r="D29" i="43"/>
  <c r="D32" i="43" s="1"/>
  <c r="D34" i="43" s="1"/>
  <c r="E42" i="43"/>
  <c r="E29" i="43"/>
  <c r="E32" i="43" s="1"/>
  <c r="E34" i="43" s="1"/>
  <c r="C102" i="31"/>
  <c r="S123" i="44" l="1"/>
  <c r="V123" i="44" s="1"/>
  <c r="Y123" i="44" s="1"/>
  <c r="Y131" i="44" s="1"/>
  <c r="F123" i="44"/>
  <c r="I123" i="44" s="1"/>
  <c r="L123" i="44" s="1"/>
  <c r="L131" i="44" s="1"/>
  <c r="T123" i="44"/>
  <c r="W123" i="44" s="1"/>
  <c r="Z123" i="44" s="1"/>
  <c r="Z131" i="44" s="1"/>
  <c r="U123" i="44"/>
  <c r="X123" i="44" s="1"/>
  <c r="AA123" i="44" s="1"/>
  <c r="AA131" i="44" s="1"/>
  <c r="R123" i="44"/>
  <c r="D123" i="44"/>
  <c r="G123" i="44" s="1"/>
  <c r="J123" i="44" s="1"/>
  <c r="J131" i="44" s="1"/>
  <c r="E123" i="44"/>
  <c r="H123" i="44" s="1"/>
  <c r="K123" i="44" s="1"/>
  <c r="K131" i="44" s="1"/>
  <c r="D125" i="44"/>
  <c r="G125" i="44" s="1"/>
  <c r="J125" i="44" s="1"/>
  <c r="J133" i="44" s="1"/>
  <c r="E125" i="44"/>
  <c r="H125" i="44" s="1"/>
  <c r="K125" i="44" s="1"/>
  <c r="K133" i="44" s="1"/>
  <c r="S125" i="44"/>
  <c r="V125" i="44" s="1"/>
  <c r="Y125" i="44" s="1"/>
  <c r="Y133" i="44" s="1"/>
  <c r="F125" i="44"/>
  <c r="I125" i="44" s="1"/>
  <c r="L125" i="44" s="1"/>
  <c r="L133" i="44" s="1"/>
  <c r="T125" i="44"/>
  <c r="W125" i="44" s="1"/>
  <c r="Z125" i="44" s="1"/>
  <c r="Z133" i="44" s="1"/>
  <c r="R125" i="44"/>
  <c r="U125" i="44"/>
  <c r="X125" i="44" s="1"/>
  <c r="AA125" i="44" s="1"/>
  <c r="AA133" i="44" s="1"/>
  <c r="D127" i="44"/>
  <c r="G127" i="44" s="1"/>
  <c r="J127" i="44" s="1"/>
  <c r="J135" i="44" s="1"/>
  <c r="R127" i="44"/>
  <c r="E127" i="44"/>
  <c r="H127" i="44" s="1"/>
  <c r="K127" i="44" s="1"/>
  <c r="K135" i="44" s="1"/>
  <c r="S127" i="44"/>
  <c r="V127" i="44" s="1"/>
  <c r="Y127" i="44" s="1"/>
  <c r="Y135" i="44" s="1"/>
  <c r="F127" i="44"/>
  <c r="I127" i="44" s="1"/>
  <c r="L127" i="44" s="1"/>
  <c r="L135" i="44" s="1"/>
  <c r="T127" i="44"/>
  <c r="W127" i="44" s="1"/>
  <c r="Z127" i="44" s="1"/>
  <c r="Z135" i="44" s="1"/>
  <c r="U127" i="44"/>
  <c r="X127" i="44" s="1"/>
  <c r="AA127" i="44" s="1"/>
  <c r="AA135" i="44" s="1"/>
  <c r="X126" i="44"/>
  <c r="AA126" i="44" s="1"/>
  <c r="AA134" i="44" s="1"/>
  <c r="W124" i="44"/>
  <c r="Z124" i="44" s="1"/>
  <c r="Z132" i="44" s="1"/>
  <c r="X124" i="44"/>
  <c r="AA124" i="44" s="1"/>
  <c r="AA132" i="44" s="1"/>
  <c r="W126" i="44"/>
  <c r="Z126" i="44" s="1"/>
  <c r="Z134" i="44" s="1"/>
  <c r="W122" i="44"/>
  <c r="Z122" i="44" s="1"/>
  <c r="Z130" i="44" s="1"/>
  <c r="X122" i="44"/>
  <c r="AA122" i="44" s="1"/>
  <c r="AA130" i="44" s="1"/>
  <c r="V122" i="44"/>
  <c r="Y122" i="44" s="1"/>
  <c r="Y130" i="44" s="1"/>
  <c r="V124" i="44"/>
  <c r="Y124" i="44" s="1"/>
  <c r="Y132" i="44" s="1"/>
  <c r="V126" i="44"/>
  <c r="Y126" i="44" s="1"/>
  <c r="Y134" i="44" s="1"/>
  <c r="F11" i="31"/>
  <c r="F9" i="31"/>
  <c r="F8" i="31"/>
  <c r="G36" i="31"/>
  <c r="D36" i="31"/>
  <c r="F35" i="31"/>
  <c r="F34" i="31"/>
  <c r="F33" i="31"/>
  <c r="C36" i="31"/>
  <c r="F27" i="31"/>
  <c r="F26" i="31"/>
  <c r="F25" i="31"/>
  <c r="F23" i="31"/>
  <c r="F22" i="31"/>
  <c r="F31" i="31"/>
  <c r="F6" i="31"/>
  <c r="F13" i="31"/>
  <c r="F14" i="31"/>
  <c r="F15" i="31"/>
  <c r="F16" i="31"/>
  <c r="F18" i="31"/>
  <c r="F19" i="31"/>
  <c r="F5" i="31"/>
  <c r="N126" i="22"/>
  <c r="N127" i="22"/>
  <c r="N128" i="22"/>
  <c r="N129" i="22"/>
  <c r="N125" i="22"/>
  <c r="I125" i="22"/>
  <c r="E126" i="22"/>
  <c r="E127" i="22"/>
  <c r="E128" i="22"/>
  <c r="E129" i="22"/>
  <c r="E125" i="22"/>
  <c r="C126" i="22"/>
  <c r="C127" i="22"/>
  <c r="C128" i="22"/>
  <c r="C129" i="22"/>
  <c r="C125" i="22"/>
  <c r="C121" i="22"/>
  <c r="I127" i="22" s="1"/>
  <c r="C107" i="22"/>
  <c r="D107" i="22"/>
  <c r="E107" i="22"/>
  <c r="D106" i="22"/>
  <c r="E106" i="22"/>
  <c r="M128" i="22" s="1"/>
  <c r="C106" i="22"/>
  <c r="D93" i="22"/>
  <c r="E93" i="22"/>
  <c r="D94" i="22"/>
  <c r="E94" i="22"/>
  <c r="D95" i="22"/>
  <c r="E95" i="22"/>
  <c r="D96" i="22"/>
  <c r="E96" i="22"/>
  <c r="C96" i="22"/>
  <c r="C94" i="22"/>
  <c r="C95" i="22"/>
  <c r="C93" i="22"/>
  <c r="D128" i="22" l="1"/>
  <c r="D125" i="22"/>
  <c r="D129" i="22"/>
  <c r="F36" i="31"/>
  <c r="D127" i="22"/>
  <c r="Q127" i="22" s="1"/>
  <c r="D126" i="22"/>
  <c r="G125" i="22"/>
  <c r="O125" i="22" s="1"/>
  <c r="I128" i="22"/>
  <c r="Q128" i="22" s="1"/>
  <c r="H128" i="22"/>
  <c r="G128" i="22"/>
  <c r="L129" i="22"/>
  <c r="P129" i="22" s="1"/>
  <c r="K129" i="22"/>
  <c r="O129" i="22" s="1"/>
  <c r="L128" i="22"/>
  <c r="M129" i="22"/>
  <c r="K128" i="22"/>
  <c r="H125" i="22"/>
  <c r="H127" i="22"/>
  <c r="G127" i="22"/>
  <c r="Q125" i="22"/>
  <c r="G126" i="22"/>
  <c r="H126" i="22"/>
  <c r="I126" i="22"/>
  <c r="C69" i="21"/>
  <c r="H78" i="21" s="1"/>
  <c r="I78" i="21" s="1"/>
  <c r="C70" i="21"/>
  <c r="L78" i="21" s="1"/>
  <c r="M78" i="21" s="1"/>
  <c r="D143" i="6"/>
  <c r="D142" i="6"/>
  <c r="D141" i="6"/>
  <c r="Q129" i="22" l="1"/>
  <c r="P127" i="22"/>
  <c r="P125" i="22"/>
  <c r="P155" i="22" s="1"/>
  <c r="D77" i="21"/>
  <c r="E77" i="21" s="1"/>
  <c r="D79" i="21"/>
  <c r="E79" i="21" s="1"/>
  <c r="H79" i="21"/>
  <c r="I79" i="21" s="1"/>
  <c r="D78" i="21"/>
  <c r="E78" i="21" s="1"/>
  <c r="H77" i="21"/>
  <c r="I77" i="21" s="1"/>
  <c r="Q151" i="22"/>
  <c r="Q149" i="22"/>
  <c r="Q152" i="22"/>
  <c r="Q147" i="22"/>
  <c r="Q126" i="22"/>
  <c r="Q141" i="22" s="1"/>
  <c r="O126" i="22"/>
  <c r="O137" i="22" s="1"/>
  <c r="P126" i="22"/>
  <c r="P132" i="22" s="1"/>
  <c r="P128" i="22"/>
  <c r="P152" i="22" s="1"/>
  <c r="O127" i="22"/>
  <c r="O157" i="22" s="1"/>
  <c r="O135" i="22"/>
  <c r="O131" i="22"/>
  <c r="Q143" i="22"/>
  <c r="Q145" i="22"/>
  <c r="Q146" i="22"/>
  <c r="O155" i="22"/>
  <c r="O128" i="22"/>
  <c r="O152" i="22" s="1"/>
  <c r="O159" i="22"/>
  <c r="Q153" i="22"/>
  <c r="Q150" i="22"/>
  <c r="P140" i="22"/>
  <c r="P131" i="22"/>
  <c r="P135" i="22"/>
  <c r="P133" i="22"/>
  <c r="P157" i="22"/>
  <c r="P159" i="22"/>
  <c r="P153" i="22"/>
  <c r="Q135" i="22"/>
  <c r="Q131" i="22"/>
  <c r="Q134" i="22"/>
  <c r="Q133" i="22"/>
  <c r="P145" i="22"/>
  <c r="P147" i="22"/>
  <c r="Q155" i="22"/>
  <c r="Q159" i="22"/>
  <c r="Q157" i="22"/>
  <c r="Q158" i="22"/>
  <c r="L79" i="21"/>
  <c r="M79" i="21" s="1"/>
  <c r="L77" i="21"/>
  <c r="M77" i="21" s="1"/>
  <c r="E13" i="15"/>
  <c r="F13" i="15"/>
  <c r="G13" i="15"/>
  <c r="D13" i="15"/>
  <c r="D230" i="16"/>
  <c r="D229" i="16"/>
  <c r="H3" i="33"/>
  <c r="J3" i="33" s="1" a="1"/>
  <c r="J3" i="33" s="1"/>
  <c r="H4" i="33"/>
  <c r="H5" i="33"/>
  <c r="J5" i="33" s="1" a="1"/>
  <c r="J5" i="33" s="1"/>
  <c r="H6" i="33"/>
  <c r="J6" i="33" s="1" a="1"/>
  <c r="J6" i="33" s="1"/>
  <c r="H7" i="33"/>
  <c r="J7" i="33" s="1" a="1"/>
  <c r="J7" i="33" s="1"/>
  <c r="H8" i="33"/>
  <c r="J8" i="33" s="1" a="1"/>
  <c r="J8" i="33" s="1"/>
  <c r="H9" i="33"/>
  <c r="J9" i="33" s="1" a="1"/>
  <c r="J9" i="33" s="1"/>
  <c r="H10" i="33"/>
  <c r="J10" i="33" s="1" a="1"/>
  <c r="J10" i="33" s="1"/>
  <c r="H11" i="33"/>
  <c r="H12" i="33"/>
  <c r="H13" i="33"/>
  <c r="J13" i="33" s="1" a="1"/>
  <c r="J13" i="33" s="1"/>
  <c r="H14" i="33"/>
  <c r="J14" i="33" s="1" a="1"/>
  <c r="J14" i="33" s="1"/>
  <c r="H15" i="33"/>
  <c r="J15" i="33" s="1" a="1"/>
  <c r="J15" i="33" s="1"/>
  <c r="H16" i="33"/>
  <c r="J16" i="33" s="1" a="1"/>
  <c r="J16" i="33" s="1"/>
  <c r="H17" i="33"/>
  <c r="J17" i="33" s="1" a="1"/>
  <c r="J17" i="33" s="1"/>
  <c r="H18" i="33"/>
  <c r="J18" i="33" s="1" a="1"/>
  <c r="J18" i="33" s="1"/>
  <c r="H19" i="33"/>
  <c r="J19" i="33" s="1" a="1"/>
  <c r="J19" i="33" s="1"/>
  <c r="H20" i="33"/>
  <c r="H21" i="33"/>
  <c r="J21" i="33" s="1" a="1"/>
  <c r="J21" i="33" s="1"/>
  <c r="H22" i="33"/>
  <c r="J22" i="33" s="1" a="1"/>
  <c r="J22" i="33" s="1"/>
  <c r="H23" i="33"/>
  <c r="J23" i="33" s="1" a="1"/>
  <c r="J23" i="33" s="1"/>
  <c r="H24" i="33"/>
  <c r="J24" i="33" s="1" a="1"/>
  <c r="J24" i="33" s="1"/>
  <c r="H25" i="33"/>
  <c r="J25" i="33" s="1" a="1"/>
  <c r="J25" i="33" s="1"/>
  <c r="H26" i="33"/>
  <c r="J26" i="33" s="1" a="1"/>
  <c r="J26" i="33" s="1"/>
  <c r="H27" i="33"/>
  <c r="J27" i="33" s="1" a="1"/>
  <c r="J27" i="33" s="1"/>
  <c r="H28" i="33"/>
  <c r="J28" i="33" s="1" a="1"/>
  <c r="J28" i="33" s="1"/>
  <c r="H29" i="33"/>
  <c r="J29" i="33" s="1" a="1"/>
  <c r="J29" i="33" s="1"/>
  <c r="H30" i="33"/>
  <c r="J30" i="33" s="1" a="1"/>
  <c r="J30" i="33" s="1"/>
  <c r="H31" i="33"/>
  <c r="J31" i="33" s="1" a="1"/>
  <c r="J31" i="33" s="1"/>
  <c r="H32" i="33"/>
  <c r="J32" i="33" s="1" a="1"/>
  <c r="J32" i="33" s="1"/>
  <c r="H33" i="33"/>
  <c r="J33" i="33" s="1" a="1"/>
  <c r="J33" i="33" s="1"/>
  <c r="H34" i="33"/>
  <c r="J34" i="33" s="1" a="1"/>
  <c r="J34" i="33" s="1"/>
  <c r="H35" i="33"/>
  <c r="J35" i="33" s="1" a="1"/>
  <c r="J35" i="33" s="1"/>
  <c r="H36" i="33"/>
  <c r="J36" i="33" s="1" a="1"/>
  <c r="J36" i="33" s="1"/>
  <c r="H37" i="33"/>
  <c r="J37" i="33" s="1" a="1"/>
  <c r="J37" i="33" s="1"/>
  <c r="H38" i="33"/>
  <c r="J38" i="33" s="1" a="1"/>
  <c r="J38" i="33" s="1"/>
  <c r="H39" i="33"/>
  <c r="J39" i="33" s="1" a="1"/>
  <c r="J39" i="33" s="1"/>
  <c r="H40" i="33"/>
  <c r="J40" i="33" s="1" a="1"/>
  <c r="J40" i="33" s="1"/>
  <c r="H41" i="33"/>
  <c r="J41" i="33" s="1" a="1"/>
  <c r="J41" i="33" s="1"/>
  <c r="H42" i="33"/>
  <c r="J42" i="33" s="1" a="1"/>
  <c r="J42" i="33" s="1"/>
  <c r="H43" i="33"/>
  <c r="J43" i="33" s="1" a="1"/>
  <c r="J43" i="33" s="1"/>
  <c r="H44" i="33"/>
  <c r="J44" i="33" s="1" a="1"/>
  <c r="J44" i="33" s="1"/>
  <c r="H45" i="33"/>
  <c r="J45" i="33" s="1" a="1"/>
  <c r="J45" i="33" s="1"/>
  <c r="H46" i="33"/>
  <c r="J46" i="33" s="1" a="1"/>
  <c r="J46" i="33" s="1"/>
  <c r="H47" i="33"/>
  <c r="J47" i="33" s="1" a="1"/>
  <c r="J47" i="33" s="1"/>
  <c r="H48" i="33"/>
  <c r="J48" i="33" s="1" a="1"/>
  <c r="J48" i="33" s="1"/>
  <c r="H49" i="33"/>
  <c r="J49" i="33" s="1" a="1"/>
  <c r="J49" i="33" s="1"/>
  <c r="H50" i="33"/>
  <c r="J50" i="33" s="1" a="1"/>
  <c r="J50" i="33" s="1"/>
  <c r="H51" i="33"/>
  <c r="J51" i="33" s="1" a="1"/>
  <c r="J51" i="33" s="1"/>
  <c r="H52" i="33"/>
  <c r="H53" i="33"/>
  <c r="J53" i="33" s="1" a="1"/>
  <c r="J53" i="33" s="1"/>
  <c r="H54" i="33"/>
  <c r="J54" i="33" s="1" a="1"/>
  <c r="J54" i="33" s="1"/>
  <c r="H55" i="33"/>
  <c r="J55" i="33" s="1" a="1"/>
  <c r="J55" i="33" s="1"/>
  <c r="H56" i="33"/>
  <c r="J56" i="33" s="1" a="1"/>
  <c r="J56" i="33" s="1"/>
  <c r="H57" i="33"/>
  <c r="J57" i="33" s="1" a="1"/>
  <c r="J57" i="33" s="1"/>
  <c r="H58" i="33"/>
  <c r="J58" i="33" s="1" a="1"/>
  <c r="J58" i="33" s="1"/>
  <c r="H59" i="33"/>
  <c r="J59" i="33" s="1" a="1"/>
  <c r="J59" i="33" s="1"/>
  <c r="H60" i="33"/>
  <c r="J60" i="33" s="1" a="1"/>
  <c r="J60" i="33" s="1"/>
  <c r="H61" i="33"/>
  <c r="J61" i="33" s="1" a="1"/>
  <c r="J61" i="33" s="1"/>
  <c r="H62" i="33"/>
  <c r="J62" i="33" s="1" a="1"/>
  <c r="J62" i="33" s="1"/>
  <c r="H63" i="33"/>
  <c r="J63" i="33" s="1" a="1"/>
  <c r="J63" i="33" s="1"/>
  <c r="H64" i="33"/>
  <c r="J64" i="33" s="1" a="1"/>
  <c r="J64" i="33" s="1"/>
  <c r="H65" i="33"/>
  <c r="J65" i="33" s="1" a="1"/>
  <c r="J65" i="33" s="1"/>
  <c r="H66" i="33"/>
  <c r="J66" i="33" s="1" a="1"/>
  <c r="J66" i="33" s="1"/>
  <c r="H67" i="33"/>
  <c r="J67" i="33" s="1" a="1"/>
  <c r="J67" i="33" s="1"/>
  <c r="H68" i="33"/>
  <c r="H69" i="33"/>
  <c r="J69" i="33" s="1" a="1"/>
  <c r="J69" i="33" s="1"/>
  <c r="H70" i="33"/>
  <c r="J70" i="33" s="1" a="1"/>
  <c r="J70" i="33" s="1"/>
  <c r="H71" i="33"/>
  <c r="J71" i="33" s="1" a="1"/>
  <c r="J71" i="33" s="1"/>
  <c r="H72" i="33"/>
  <c r="J72" i="33" s="1" a="1"/>
  <c r="J72" i="33" s="1"/>
  <c r="H73" i="33"/>
  <c r="J73" i="33" s="1" a="1"/>
  <c r="J73" i="33" s="1"/>
  <c r="H74" i="33"/>
  <c r="J74" i="33" s="1" a="1"/>
  <c r="J74" i="33" s="1"/>
  <c r="H75" i="33"/>
  <c r="J75" i="33" s="1" a="1"/>
  <c r="J75" i="33" s="1"/>
  <c r="H76" i="33"/>
  <c r="H77" i="33"/>
  <c r="J77" i="33" s="1" a="1"/>
  <c r="J77" i="33" s="1"/>
  <c r="H78" i="33"/>
  <c r="J78" i="33" s="1" a="1"/>
  <c r="J78" i="33" s="1"/>
  <c r="H79" i="33"/>
  <c r="J79" i="33" s="1" a="1"/>
  <c r="J79" i="33" s="1"/>
  <c r="H80" i="33"/>
  <c r="J80" i="33" s="1" a="1"/>
  <c r="J80" i="33" s="1"/>
  <c r="H81" i="33"/>
  <c r="H82" i="33"/>
  <c r="J82" i="33" s="1" a="1"/>
  <c r="J82" i="33" s="1"/>
  <c r="H83" i="33"/>
  <c r="J83" i="33" s="1" a="1"/>
  <c r="J83" i="33" s="1"/>
  <c r="H84" i="33"/>
  <c r="J84" i="33" s="1" a="1"/>
  <c r="J84" i="33" s="1"/>
  <c r="H85" i="33"/>
  <c r="J85" i="33" s="1" a="1"/>
  <c r="J85" i="33" s="1"/>
  <c r="H86" i="33"/>
  <c r="J86" i="33" s="1" a="1"/>
  <c r="J86" i="33" s="1"/>
  <c r="H87" i="33"/>
  <c r="J87" i="33" s="1" a="1"/>
  <c r="J87" i="33" s="1"/>
  <c r="H88" i="33"/>
  <c r="J88" i="33" s="1" a="1"/>
  <c r="J88" i="33" s="1"/>
  <c r="H89" i="33"/>
  <c r="J89" i="33" s="1" a="1"/>
  <c r="J89" i="33" s="1"/>
  <c r="H90" i="33"/>
  <c r="J90" i="33" s="1" a="1"/>
  <c r="J90" i="33" s="1"/>
  <c r="H91" i="33"/>
  <c r="J91" i="33" s="1" a="1"/>
  <c r="J91" i="33" s="1"/>
  <c r="H92" i="33"/>
  <c r="H93" i="33"/>
  <c r="J93" i="33" s="1" a="1"/>
  <c r="J93" i="33" s="1"/>
  <c r="H94" i="33"/>
  <c r="J94" i="33" s="1" a="1"/>
  <c r="J94" i="33" s="1"/>
  <c r="H95" i="33"/>
  <c r="J95" i="33" s="1" a="1"/>
  <c r="J95" i="33" s="1"/>
  <c r="H96" i="33"/>
  <c r="J96" i="33" s="1" a="1"/>
  <c r="J96" i="33" s="1"/>
  <c r="H97" i="33"/>
  <c r="J97" i="33" s="1" a="1"/>
  <c r="J97" i="33" s="1"/>
  <c r="H98" i="33"/>
  <c r="J98" i="33" s="1" a="1"/>
  <c r="J98" i="33" s="1"/>
  <c r="H99" i="33"/>
  <c r="J99" i="33" s="1" a="1"/>
  <c r="J99" i="33" s="1"/>
  <c r="H100" i="33"/>
  <c r="J100" i="33" s="1" a="1"/>
  <c r="J100" i="33" s="1"/>
  <c r="H101" i="33"/>
  <c r="J101" i="33" s="1" a="1"/>
  <c r="J101" i="33" s="1"/>
  <c r="H102" i="33"/>
  <c r="J102" i="33" s="1" a="1"/>
  <c r="J102" i="33" s="1"/>
  <c r="H103" i="33"/>
  <c r="J103" i="33" s="1" a="1"/>
  <c r="J103" i="33" s="1"/>
  <c r="H104" i="33"/>
  <c r="J104" i="33" s="1" a="1"/>
  <c r="J104" i="33" s="1"/>
  <c r="H105" i="33"/>
  <c r="J105" i="33" s="1" a="1"/>
  <c r="J105" i="33" s="1"/>
  <c r="H106" i="33"/>
  <c r="J106" i="33" s="1" a="1"/>
  <c r="J106" i="33" s="1"/>
  <c r="H107" i="33"/>
  <c r="J107" i="33" s="1" a="1"/>
  <c r="J107" i="33" s="1"/>
  <c r="H108" i="33"/>
  <c r="J108" i="33" s="1" a="1"/>
  <c r="J108" i="33" s="1"/>
  <c r="H109" i="33"/>
  <c r="J109" i="33" s="1" a="1"/>
  <c r="J109" i="33" s="1"/>
  <c r="H110" i="33"/>
  <c r="J110" i="33" s="1" a="1"/>
  <c r="J110" i="33" s="1"/>
  <c r="H111" i="33"/>
  <c r="J111" i="33" s="1" a="1"/>
  <c r="J111" i="33" s="1"/>
  <c r="H112" i="33"/>
  <c r="J112" i="33" s="1" a="1"/>
  <c r="J112" i="33" s="1"/>
  <c r="H113" i="33"/>
  <c r="J113" i="33" s="1" a="1"/>
  <c r="J113" i="33" s="1"/>
  <c r="H114" i="33"/>
  <c r="J114" i="33" s="1" a="1"/>
  <c r="J114" i="33" s="1"/>
  <c r="H115" i="33"/>
  <c r="J115" i="33" s="1" a="1"/>
  <c r="J115" i="33" s="1"/>
  <c r="H116" i="33"/>
  <c r="J116" i="33" s="1" a="1"/>
  <c r="J116" i="33" s="1"/>
  <c r="H117" i="33"/>
  <c r="J117" i="33" s="1" a="1"/>
  <c r="J117" i="33" s="1"/>
  <c r="H118" i="33"/>
  <c r="J118" i="33" s="1" a="1"/>
  <c r="J118" i="33" s="1"/>
  <c r="H119" i="33"/>
  <c r="J119" i="33" s="1" a="1"/>
  <c r="J119" i="33" s="1"/>
  <c r="H120" i="33"/>
  <c r="J120" i="33" s="1" a="1"/>
  <c r="J120" i="33" s="1"/>
  <c r="H121" i="33"/>
  <c r="J121" i="33" s="1" a="1"/>
  <c r="J121" i="33" s="1"/>
  <c r="H122" i="33"/>
  <c r="J122" i="33" s="1" a="1"/>
  <c r="J122" i="33" s="1"/>
  <c r="H123" i="33"/>
  <c r="H124" i="33"/>
  <c r="H125" i="33"/>
  <c r="J125" i="33" s="1" a="1"/>
  <c r="J125" i="33" s="1"/>
  <c r="H126" i="33"/>
  <c r="J126" i="33" s="1" a="1"/>
  <c r="J126" i="33" s="1"/>
  <c r="H127" i="33"/>
  <c r="J127" i="33" s="1" a="1"/>
  <c r="J127" i="33" s="1"/>
  <c r="H128" i="33"/>
  <c r="J128" i="33" s="1" a="1"/>
  <c r="J128" i="33" s="1"/>
  <c r="H129" i="33"/>
  <c r="J129" i="33" s="1" a="1"/>
  <c r="J129" i="33" s="1"/>
  <c r="H130" i="33"/>
  <c r="J130" i="33" s="1" a="1"/>
  <c r="J130" i="33" s="1"/>
  <c r="H131" i="33"/>
  <c r="J131" i="33" s="1" a="1"/>
  <c r="J131" i="33" s="1"/>
  <c r="H132" i="33"/>
  <c r="J132" i="33" s="1" a="1"/>
  <c r="J132" i="33" s="1"/>
  <c r="H133" i="33"/>
  <c r="J133" i="33" s="1" a="1"/>
  <c r="J133" i="33" s="1"/>
  <c r="H134" i="33"/>
  <c r="J134" i="33" s="1" a="1"/>
  <c r="J134" i="33" s="1"/>
  <c r="H135" i="33"/>
  <c r="J135" i="33" s="1" a="1"/>
  <c r="J135" i="33" s="1"/>
  <c r="H136" i="33"/>
  <c r="J136" i="33" s="1" a="1"/>
  <c r="J136" i="33" s="1"/>
  <c r="H137" i="33"/>
  <c r="J137" i="33" s="1" a="1"/>
  <c r="J137" i="33" s="1"/>
  <c r="H138" i="33"/>
  <c r="J138" i="33" s="1" a="1"/>
  <c r="J138" i="33" s="1"/>
  <c r="H139" i="33"/>
  <c r="H140" i="33"/>
  <c r="J140" i="33" s="1" a="1"/>
  <c r="J140" i="33" s="1"/>
  <c r="H141" i="33"/>
  <c r="J141" i="33" s="1" a="1"/>
  <c r="J141" i="33" s="1"/>
  <c r="H142" i="33"/>
  <c r="J142" i="33" s="1" a="1"/>
  <c r="J142" i="33" s="1"/>
  <c r="H143" i="33"/>
  <c r="J143" i="33" s="1" a="1"/>
  <c r="J143" i="33" s="1"/>
  <c r="H144" i="33"/>
  <c r="J144" i="33" s="1" a="1"/>
  <c r="J144" i="33" s="1"/>
  <c r="H145" i="33"/>
  <c r="J145" i="33" s="1" a="1"/>
  <c r="J145" i="33" s="1"/>
  <c r="H146" i="33"/>
  <c r="J146" i="33" s="1" a="1"/>
  <c r="J146" i="33" s="1"/>
  <c r="H147" i="33"/>
  <c r="J147" i="33" s="1" a="1"/>
  <c r="J147" i="33" s="1"/>
  <c r="H148" i="33"/>
  <c r="J148" i="33" s="1" a="1"/>
  <c r="J148" i="33" s="1"/>
  <c r="H149" i="33"/>
  <c r="J149" i="33" s="1" a="1"/>
  <c r="J149" i="33" s="1"/>
  <c r="H150" i="33"/>
  <c r="J150" i="33" s="1" a="1"/>
  <c r="J150" i="33" s="1"/>
  <c r="H151" i="33"/>
  <c r="J151" i="33" s="1" a="1"/>
  <c r="J151" i="33" s="1"/>
  <c r="H152" i="33"/>
  <c r="J152" i="33" s="1" a="1"/>
  <c r="J152" i="33" s="1"/>
  <c r="H153" i="33"/>
  <c r="H154" i="33"/>
  <c r="J154" i="33" s="1" a="1"/>
  <c r="J154" i="33" s="1"/>
  <c r="H155" i="33"/>
  <c r="J155" i="33" s="1" a="1"/>
  <c r="J155" i="33" s="1"/>
  <c r="H156" i="33"/>
  <c r="J156" i="33" s="1" a="1"/>
  <c r="J156" i="33" s="1"/>
  <c r="H157" i="33"/>
  <c r="J157" i="33" s="1" a="1"/>
  <c r="J157" i="33" s="1"/>
  <c r="H158" i="33"/>
  <c r="J158" i="33" s="1" a="1"/>
  <c r="J158" i="33" s="1"/>
  <c r="H159" i="33"/>
  <c r="J159" i="33" s="1" a="1"/>
  <c r="J159" i="33" s="1"/>
  <c r="H160" i="33"/>
  <c r="J160" i="33" s="1" a="1"/>
  <c r="J160" i="33" s="1"/>
  <c r="H161" i="33"/>
  <c r="J161" i="33" s="1" a="1"/>
  <c r="J161" i="33" s="1"/>
  <c r="H162" i="33"/>
  <c r="J162" i="33" s="1" a="1"/>
  <c r="J162" i="33" s="1"/>
  <c r="H163" i="33"/>
  <c r="J163" i="33" s="1" a="1"/>
  <c r="J163" i="33" s="1"/>
  <c r="H164" i="33"/>
  <c r="H165" i="33"/>
  <c r="J165" i="33" s="1" a="1"/>
  <c r="J165" i="33" s="1"/>
  <c r="H166" i="33"/>
  <c r="J166" i="33" s="1" a="1"/>
  <c r="J166" i="33" s="1"/>
  <c r="H167" i="33"/>
  <c r="J167" i="33" s="1" a="1"/>
  <c r="J167" i="33" s="1"/>
  <c r="H168" i="33"/>
  <c r="J168" i="33" s="1" a="1"/>
  <c r="J168" i="33" s="1"/>
  <c r="H169" i="33"/>
  <c r="J169" i="33" s="1" a="1"/>
  <c r="J169" i="33" s="1"/>
  <c r="H170" i="33"/>
  <c r="J170" i="33" s="1" a="1"/>
  <c r="J170" i="33" s="1"/>
  <c r="H171" i="33"/>
  <c r="J171" i="33" s="1" a="1"/>
  <c r="J171" i="33" s="1"/>
  <c r="H172" i="33"/>
  <c r="J172" i="33" s="1" a="1"/>
  <c r="J172" i="33" s="1"/>
  <c r="H173" i="33"/>
  <c r="J173" i="33" s="1" a="1"/>
  <c r="J173" i="33" s="1"/>
  <c r="H174" i="33"/>
  <c r="J174" i="33" s="1" a="1"/>
  <c r="J174" i="33" s="1"/>
  <c r="H175" i="33"/>
  <c r="J175" i="33" s="1" a="1"/>
  <c r="J175" i="33" s="1"/>
  <c r="H176" i="33"/>
  <c r="J176" i="33" s="1" a="1"/>
  <c r="J176" i="33" s="1"/>
  <c r="H177" i="33"/>
  <c r="J177" i="33" s="1" a="1"/>
  <c r="J177" i="33" s="1"/>
  <c r="H178" i="33"/>
  <c r="J178" i="33" s="1" a="1"/>
  <c r="J178" i="33" s="1"/>
  <c r="H179" i="33"/>
  <c r="J179" i="33" s="1" a="1"/>
  <c r="J179" i="33" s="1"/>
  <c r="H180" i="33"/>
  <c r="J180" i="33" s="1" a="1"/>
  <c r="J180" i="33" s="1"/>
  <c r="H181" i="33"/>
  <c r="J181" i="33" s="1" a="1"/>
  <c r="J181" i="33" s="1"/>
  <c r="H182" i="33"/>
  <c r="J182" i="33" s="1" a="1"/>
  <c r="J182" i="33" s="1"/>
  <c r="H183" i="33"/>
  <c r="J183" i="33" s="1" a="1"/>
  <c r="J183" i="33" s="1"/>
  <c r="H184" i="33"/>
  <c r="J184" i="33" s="1" a="1"/>
  <c r="J184" i="33" s="1"/>
  <c r="H185" i="33"/>
  <c r="J185" i="33" s="1" a="1"/>
  <c r="J185" i="33" s="1"/>
  <c r="H186" i="33"/>
  <c r="J186" i="33" s="1" a="1"/>
  <c r="J186" i="33" s="1"/>
  <c r="H187" i="33"/>
  <c r="J187" i="33" s="1" a="1"/>
  <c r="J187" i="33" s="1"/>
  <c r="H188" i="33"/>
  <c r="H189" i="33"/>
  <c r="J189" i="33" s="1" a="1"/>
  <c r="J189" i="33" s="1"/>
  <c r="H190" i="33"/>
  <c r="J190" i="33" s="1" a="1"/>
  <c r="J190" i="33" s="1"/>
  <c r="H191" i="33"/>
  <c r="J191" i="33" s="1" a="1"/>
  <c r="J191" i="33" s="1"/>
  <c r="H192" i="33"/>
  <c r="J192" i="33" s="1" a="1"/>
  <c r="J192" i="33" s="1"/>
  <c r="H193" i="33"/>
  <c r="J193" i="33" s="1" a="1"/>
  <c r="J193" i="33" s="1"/>
  <c r="H194" i="33"/>
  <c r="J194" i="33" s="1" a="1"/>
  <c r="J194" i="33" s="1"/>
  <c r="H195" i="33"/>
  <c r="J195" i="33" s="1" a="1"/>
  <c r="J195" i="33" s="1"/>
  <c r="H196" i="33"/>
  <c r="J196" i="33" s="1" a="1"/>
  <c r="J196" i="33" s="1"/>
  <c r="H197" i="33"/>
  <c r="J197" i="33" s="1" a="1"/>
  <c r="J197" i="33" s="1"/>
  <c r="H198" i="33"/>
  <c r="J198" i="33" s="1" a="1"/>
  <c r="J198" i="33" s="1"/>
  <c r="H199" i="33"/>
  <c r="J199" i="33" s="1" a="1"/>
  <c r="J199" i="33" s="1"/>
  <c r="H200" i="33"/>
  <c r="J200" i="33" s="1" a="1"/>
  <c r="J200" i="33" s="1"/>
  <c r="H201" i="33"/>
  <c r="J201" i="33" s="1" a="1"/>
  <c r="J201" i="33" s="1"/>
  <c r="H202" i="33"/>
  <c r="J202" i="33" s="1" a="1"/>
  <c r="J202" i="33" s="1"/>
  <c r="H203" i="33"/>
  <c r="H204" i="33"/>
  <c r="J204" i="33" s="1" a="1"/>
  <c r="J204" i="33" s="1"/>
  <c r="H205" i="33"/>
  <c r="J205" i="33" s="1" a="1"/>
  <c r="J205" i="33" s="1"/>
  <c r="H206" i="33"/>
  <c r="J206" i="33" s="1" a="1"/>
  <c r="J206" i="33" s="1"/>
  <c r="H207" i="33"/>
  <c r="J207" i="33" s="1" a="1"/>
  <c r="J207" i="33" s="1"/>
  <c r="H208" i="33"/>
  <c r="J208" i="33" s="1" a="1"/>
  <c r="J208" i="33" s="1"/>
  <c r="H209" i="33"/>
  <c r="J209" i="33" s="1" a="1"/>
  <c r="J209" i="33" s="1"/>
  <c r="H210" i="33"/>
  <c r="J210" i="33" s="1" a="1"/>
  <c r="J210" i="33" s="1"/>
  <c r="H211" i="33"/>
  <c r="J211" i="33" s="1" a="1"/>
  <c r="J211" i="33" s="1"/>
  <c r="H212" i="33"/>
  <c r="H213" i="33"/>
  <c r="J213" i="33" s="1" a="1"/>
  <c r="J213" i="33" s="1"/>
  <c r="H214" i="33"/>
  <c r="J214" i="33" s="1" a="1"/>
  <c r="J214" i="33" s="1"/>
  <c r="H215" i="33"/>
  <c r="J215" i="33" s="1" a="1"/>
  <c r="J215" i="33" s="1"/>
  <c r="H216" i="33"/>
  <c r="J216" i="33" s="1" a="1"/>
  <c r="J216" i="33" s="1"/>
  <c r="H217" i="33"/>
  <c r="J217" i="33" s="1" a="1"/>
  <c r="J217" i="33" s="1"/>
  <c r="H218" i="33"/>
  <c r="J218" i="33" s="1" a="1"/>
  <c r="J218" i="33" s="1"/>
  <c r="H219" i="33"/>
  <c r="J219" i="33" s="1" a="1"/>
  <c r="J219" i="33" s="1"/>
  <c r="H220" i="33"/>
  <c r="J220" i="33" s="1" a="1"/>
  <c r="J220" i="33" s="1"/>
  <c r="H221" i="33"/>
  <c r="J221" i="33" s="1" a="1"/>
  <c r="J221" i="33" s="1"/>
  <c r="H222" i="33"/>
  <c r="J222" i="33" s="1" a="1"/>
  <c r="J222" i="33" s="1"/>
  <c r="H223" i="33"/>
  <c r="J223" i="33" s="1" a="1"/>
  <c r="J223" i="33" s="1"/>
  <c r="H224" i="33"/>
  <c r="J224" i="33" s="1" a="1"/>
  <c r="J224" i="33" s="1"/>
  <c r="H225" i="33"/>
  <c r="J225" i="33" s="1" a="1"/>
  <c r="J225" i="33" s="1"/>
  <c r="H226" i="33"/>
  <c r="J226" i="33" s="1" a="1"/>
  <c r="J226" i="33" s="1"/>
  <c r="H227" i="33"/>
  <c r="J227" i="33" s="1" a="1"/>
  <c r="J227" i="33" s="1"/>
  <c r="H228" i="33"/>
  <c r="J228" i="33" s="1" a="1"/>
  <c r="J228" i="33" s="1"/>
  <c r="H229" i="33"/>
  <c r="J229" i="33" s="1" a="1"/>
  <c r="J229" i="33" s="1"/>
  <c r="H230" i="33"/>
  <c r="J230" i="33" s="1" a="1"/>
  <c r="J230" i="33" s="1"/>
  <c r="H231" i="33"/>
  <c r="J231" i="33" s="1" a="1"/>
  <c r="J231" i="33" s="1"/>
  <c r="H232" i="33"/>
  <c r="J232" i="33" s="1" a="1"/>
  <c r="J232" i="33" s="1"/>
  <c r="H233" i="33"/>
  <c r="J233" i="33" s="1" a="1"/>
  <c r="J233" i="33" s="1"/>
  <c r="H234" i="33"/>
  <c r="J234" i="33" s="1" a="1"/>
  <c r="J234" i="33" s="1"/>
  <c r="H235" i="33"/>
  <c r="J235" i="33" s="1" a="1"/>
  <c r="J235" i="33" s="1"/>
  <c r="H236" i="33"/>
  <c r="J236" i="33" s="1" a="1"/>
  <c r="J236" i="33" s="1"/>
  <c r="H237" i="33"/>
  <c r="J237" i="33" s="1" a="1"/>
  <c r="J237" i="33" s="1"/>
  <c r="H238" i="33"/>
  <c r="J238" i="33" s="1" a="1"/>
  <c r="J238" i="33" s="1"/>
  <c r="H239" i="33"/>
  <c r="J239" i="33" s="1" a="1"/>
  <c r="J239" i="33" s="1"/>
  <c r="H240" i="33"/>
  <c r="J240" i="33" s="1" a="1"/>
  <c r="J240" i="33" s="1"/>
  <c r="H241" i="33"/>
  <c r="J241" i="33" s="1" a="1"/>
  <c r="J241" i="33" s="1"/>
  <c r="H242" i="33"/>
  <c r="J242" i="33" s="1" a="1"/>
  <c r="J242" i="33" s="1"/>
  <c r="H243" i="33"/>
  <c r="J243" i="33" s="1" a="1"/>
  <c r="J243" i="33" s="1"/>
  <c r="H244" i="33"/>
  <c r="J244" i="33" s="1" a="1"/>
  <c r="J244" i="33" s="1"/>
  <c r="H245" i="33"/>
  <c r="J245" i="33" s="1" a="1"/>
  <c r="J245" i="33" s="1"/>
  <c r="H246" i="33"/>
  <c r="J246" i="33" s="1" a="1"/>
  <c r="J246" i="33" s="1"/>
  <c r="H247" i="33"/>
  <c r="J247" i="33" s="1" a="1"/>
  <c r="J247" i="33" s="1"/>
  <c r="H248" i="33"/>
  <c r="J248" i="33" s="1" a="1"/>
  <c r="J248" i="33" s="1"/>
  <c r="H249" i="33"/>
  <c r="J249" i="33" s="1" a="1"/>
  <c r="J249" i="33" s="1"/>
  <c r="H250" i="33"/>
  <c r="J250" i="33" s="1" a="1"/>
  <c r="J250" i="33" s="1"/>
  <c r="H251" i="33"/>
  <c r="J251" i="33" s="1" a="1"/>
  <c r="J251" i="33" s="1"/>
  <c r="H252" i="33"/>
  <c r="J252" i="33" s="1" a="1"/>
  <c r="J252" i="33" s="1"/>
  <c r="H253" i="33"/>
  <c r="J253" i="33" s="1" a="1"/>
  <c r="J253" i="33" s="1"/>
  <c r="H254" i="33"/>
  <c r="J254" i="33" s="1" a="1"/>
  <c r="J254" i="33" s="1"/>
  <c r="H255" i="33"/>
  <c r="J255" i="33" s="1" a="1"/>
  <c r="J255" i="33" s="1"/>
  <c r="H256" i="33"/>
  <c r="J256" i="33" s="1" a="1"/>
  <c r="J256" i="33" s="1"/>
  <c r="H257" i="33"/>
  <c r="J257" i="33" s="1" a="1"/>
  <c r="J257" i="33" s="1"/>
  <c r="H258" i="33"/>
  <c r="J258" i="33" s="1" a="1"/>
  <c r="J258" i="33" s="1"/>
  <c r="H259" i="33"/>
  <c r="J259" i="33" s="1" a="1"/>
  <c r="J259" i="33" s="1"/>
  <c r="H260" i="33"/>
  <c r="J260" i="33" s="1" a="1"/>
  <c r="J260" i="33" s="1"/>
  <c r="H261" i="33"/>
  <c r="J261" i="33" s="1" a="1"/>
  <c r="J261" i="33" s="1"/>
  <c r="H262" i="33"/>
  <c r="J262" i="33" s="1" a="1"/>
  <c r="J262" i="33" s="1"/>
  <c r="H263" i="33"/>
  <c r="J263" i="33" s="1" a="1"/>
  <c r="J263" i="33" s="1"/>
  <c r="H264" i="33"/>
  <c r="J264" i="33" s="1" a="1"/>
  <c r="J264" i="33" s="1"/>
  <c r="H265" i="33"/>
  <c r="J265" i="33" s="1" a="1"/>
  <c r="J265" i="33" s="1"/>
  <c r="H266" i="33"/>
  <c r="J266" i="33" s="1" a="1"/>
  <c r="J266" i="33" s="1"/>
  <c r="H267" i="33"/>
  <c r="J267" i="33" s="1" a="1"/>
  <c r="J267" i="33" s="1"/>
  <c r="H268" i="33"/>
  <c r="J268" i="33" s="1" a="1"/>
  <c r="J268" i="33" s="1"/>
  <c r="H269" i="33"/>
  <c r="J269" i="33" s="1" a="1"/>
  <c r="J269" i="33" s="1"/>
  <c r="H270" i="33"/>
  <c r="J270" i="33" s="1" a="1"/>
  <c r="J270" i="33" s="1"/>
  <c r="H271" i="33"/>
  <c r="J271" i="33" s="1" a="1"/>
  <c r="J271" i="33" s="1"/>
  <c r="H272" i="33"/>
  <c r="J272" i="33" s="1" a="1"/>
  <c r="J272" i="33" s="1"/>
  <c r="H273" i="33"/>
  <c r="J273" i="33" s="1" a="1"/>
  <c r="J273" i="33" s="1"/>
  <c r="H274" i="33"/>
  <c r="J274" i="33" s="1" a="1"/>
  <c r="J274" i="33" s="1"/>
  <c r="H275" i="33"/>
  <c r="J275" i="33" s="1" a="1"/>
  <c r="J275" i="33" s="1"/>
  <c r="H276" i="33"/>
  <c r="J276" i="33" s="1" a="1"/>
  <c r="J276" i="33" s="1"/>
  <c r="H277" i="33"/>
  <c r="J277" i="33" s="1" a="1"/>
  <c r="J277" i="33" s="1"/>
  <c r="H278" i="33"/>
  <c r="J278" i="33" s="1" a="1"/>
  <c r="J278" i="33" s="1"/>
  <c r="H279" i="33"/>
  <c r="J279" i="33" s="1" a="1"/>
  <c r="J279" i="33" s="1"/>
  <c r="H280" i="33"/>
  <c r="J280" i="33" s="1" a="1"/>
  <c r="J280" i="33" s="1"/>
  <c r="H281" i="33"/>
  <c r="J281" i="33" s="1" a="1"/>
  <c r="J281" i="33" s="1"/>
  <c r="H282" i="33"/>
  <c r="J282" i="33" s="1" a="1"/>
  <c r="J282" i="33" s="1"/>
  <c r="H283" i="33"/>
  <c r="J283" i="33" s="1" a="1"/>
  <c r="J283" i="33" s="1"/>
  <c r="H284" i="33"/>
  <c r="J284" i="33" s="1" a="1"/>
  <c r="J284" i="33" s="1"/>
  <c r="H285" i="33"/>
  <c r="J285" i="33" s="1" a="1"/>
  <c r="J285" i="33" s="1"/>
  <c r="H286" i="33"/>
  <c r="J286" i="33" s="1" a="1"/>
  <c r="J286" i="33" s="1"/>
  <c r="H287" i="33"/>
  <c r="J287" i="33" s="1" a="1"/>
  <c r="J287" i="33" s="1"/>
  <c r="H288" i="33"/>
  <c r="J288" i="33" s="1" a="1"/>
  <c r="J288" i="33" s="1"/>
  <c r="H289" i="33"/>
  <c r="J289" i="33" s="1" a="1"/>
  <c r="J289" i="33" s="1"/>
  <c r="H290" i="33"/>
  <c r="J290" i="33" s="1" a="1"/>
  <c r="J290" i="33" s="1"/>
  <c r="H291" i="33"/>
  <c r="J291" i="33" s="1" a="1"/>
  <c r="J291" i="33" s="1"/>
  <c r="H292" i="33"/>
  <c r="J292" i="33" s="1" a="1"/>
  <c r="J292" i="33" s="1"/>
  <c r="H293" i="33"/>
  <c r="J293" i="33" s="1" a="1"/>
  <c r="J293" i="33" s="1"/>
  <c r="H294" i="33"/>
  <c r="J294" i="33" s="1" a="1"/>
  <c r="J294" i="33" s="1"/>
  <c r="H295" i="33"/>
  <c r="J295" i="33" s="1" a="1"/>
  <c r="J295" i="33" s="1"/>
  <c r="H296" i="33"/>
  <c r="J296" i="33" s="1" a="1"/>
  <c r="J296" i="33" s="1"/>
  <c r="H297" i="33"/>
  <c r="J297" i="33" s="1" a="1"/>
  <c r="J297" i="33" s="1"/>
  <c r="H298" i="33"/>
  <c r="J298" i="33" s="1" a="1"/>
  <c r="J298" i="33" s="1"/>
  <c r="H299" i="33"/>
  <c r="H300" i="33"/>
  <c r="J300" i="33" s="1" a="1"/>
  <c r="J300" i="33" s="1"/>
  <c r="H301" i="33"/>
  <c r="J301" i="33" s="1" a="1"/>
  <c r="J301" i="33" s="1"/>
  <c r="H302" i="33"/>
  <c r="J302" i="33" s="1" a="1"/>
  <c r="J302" i="33" s="1"/>
  <c r="H303" i="33"/>
  <c r="J303" i="33" s="1" a="1"/>
  <c r="J303" i="33" s="1"/>
  <c r="H304" i="33"/>
  <c r="J304" i="33" s="1" a="1"/>
  <c r="J304" i="33" s="1"/>
  <c r="H305" i="33"/>
  <c r="J305" i="33" s="1" a="1"/>
  <c r="J305" i="33" s="1"/>
  <c r="H306" i="33"/>
  <c r="J306" i="33" s="1" a="1"/>
  <c r="J306" i="33" s="1"/>
  <c r="H307" i="33"/>
  <c r="J307" i="33" s="1" a="1"/>
  <c r="J307" i="33" s="1"/>
  <c r="H308" i="33"/>
  <c r="J308" i="33" s="1" a="1"/>
  <c r="J308" i="33" s="1"/>
  <c r="H309" i="33"/>
  <c r="J309" i="33" s="1" a="1"/>
  <c r="J309" i="33" s="1"/>
  <c r="H310" i="33"/>
  <c r="J310" i="33" s="1" a="1"/>
  <c r="J310" i="33" s="1"/>
  <c r="H311" i="33"/>
  <c r="J311" i="33" s="1" a="1"/>
  <c r="J311" i="33" s="1"/>
  <c r="H312" i="33"/>
  <c r="J312" i="33" s="1" a="1"/>
  <c r="J312" i="33" s="1"/>
  <c r="H313" i="33"/>
  <c r="J313" i="33" s="1" a="1"/>
  <c r="J313" i="33" s="1"/>
  <c r="H314" i="33"/>
  <c r="J314" i="33" s="1" a="1"/>
  <c r="J314" i="33" s="1"/>
  <c r="H315" i="33"/>
  <c r="J315" i="33" s="1" a="1"/>
  <c r="J315" i="33" s="1"/>
  <c r="H316" i="33"/>
  <c r="J316" i="33" s="1" a="1"/>
  <c r="J316" i="33" s="1"/>
  <c r="H317" i="33"/>
  <c r="J317" i="33" s="1" a="1"/>
  <c r="J317" i="33" s="1"/>
  <c r="H318" i="33"/>
  <c r="J318" i="33" s="1" a="1"/>
  <c r="J318" i="33" s="1"/>
  <c r="H319" i="33"/>
  <c r="J319" i="33" s="1" a="1"/>
  <c r="J319" i="33" s="1"/>
  <c r="H320" i="33"/>
  <c r="J320" i="33" s="1" a="1"/>
  <c r="J320" i="33" s="1"/>
  <c r="H321" i="33"/>
  <c r="J321" i="33" s="1" a="1"/>
  <c r="J321" i="33" s="1"/>
  <c r="H322" i="33"/>
  <c r="J322" i="33" s="1" a="1"/>
  <c r="J322" i="33" s="1"/>
  <c r="H323" i="33"/>
  <c r="J323" i="33" s="1" a="1"/>
  <c r="J323" i="33" s="1"/>
  <c r="H324" i="33"/>
  <c r="J324" i="33" s="1" a="1"/>
  <c r="J324" i="33" s="1"/>
  <c r="H325" i="33"/>
  <c r="J325" i="33" s="1" a="1"/>
  <c r="J325" i="33" s="1"/>
  <c r="H326" i="33"/>
  <c r="J326" i="33" s="1" a="1"/>
  <c r="J326" i="33" s="1"/>
  <c r="H327" i="33"/>
  <c r="J327" i="33" s="1" a="1"/>
  <c r="J327" i="33" s="1"/>
  <c r="H328" i="33"/>
  <c r="J328" i="33" s="1" a="1"/>
  <c r="J328" i="33" s="1"/>
  <c r="H329" i="33"/>
  <c r="J329" i="33" s="1" a="1"/>
  <c r="J329" i="33" s="1"/>
  <c r="H330" i="33"/>
  <c r="J330" i="33" s="1" a="1"/>
  <c r="J330" i="33" s="1"/>
  <c r="H331" i="33"/>
  <c r="J331" i="33" s="1" a="1"/>
  <c r="J331" i="33" s="1"/>
  <c r="H332" i="33"/>
  <c r="J332" i="33" s="1" a="1"/>
  <c r="J332" i="33" s="1"/>
  <c r="H333" i="33"/>
  <c r="J333" i="33" s="1" a="1"/>
  <c r="J333" i="33" s="1"/>
  <c r="H334" i="33"/>
  <c r="J334" i="33" s="1" a="1"/>
  <c r="J334" i="33" s="1"/>
  <c r="H335" i="33"/>
  <c r="J335" i="33" s="1" a="1"/>
  <c r="J335" i="33" s="1"/>
  <c r="H336" i="33"/>
  <c r="J336" i="33" s="1" a="1"/>
  <c r="J336" i="33" s="1"/>
  <c r="H337" i="33"/>
  <c r="J337" i="33" s="1" a="1"/>
  <c r="J337" i="33" s="1"/>
  <c r="H338" i="33"/>
  <c r="J338" i="33" s="1" a="1"/>
  <c r="J338" i="33" s="1"/>
  <c r="H339" i="33"/>
  <c r="J339" i="33" s="1" a="1"/>
  <c r="J339" i="33" s="1"/>
  <c r="H340" i="33"/>
  <c r="J340" i="33" s="1" a="1"/>
  <c r="J340" i="33" s="1"/>
  <c r="H341" i="33"/>
  <c r="J341" i="33" s="1" a="1"/>
  <c r="J341" i="33" s="1"/>
  <c r="H342" i="33"/>
  <c r="J342" i="33" s="1" a="1"/>
  <c r="J342" i="33" s="1"/>
  <c r="H343" i="33"/>
  <c r="J343" i="33" s="1" a="1"/>
  <c r="J343" i="33" s="1"/>
  <c r="H344" i="33"/>
  <c r="J344" i="33" s="1" a="1"/>
  <c r="J344" i="33" s="1"/>
  <c r="H345" i="33"/>
  <c r="J345" i="33" s="1" a="1"/>
  <c r="J345" i="33" s="1"/>
  <c r="H346" i="33"/>
  <c r="J346" i="33" s="1" a="1"/>
  <c r="J346" i="33" s="1"/>
  <c r="H347" i="33"/>
  <c r="J347" i="33" s="1" a="1"/>
  <c r="J347" i="33" s="1"/>
  <c r="H348" i="33"/>
  <c r="J348" i="33" s="1" a="1"/>
  <c r="J348" i="33" s="1"/>
  <c r="H349" i="33"/>
  <c r="J349" i="33" s="1" a="1"/>
  <c r="J349" i="33" s="1"/>
  <c r="H350" i="33"/>
  <c r="J350" i="33" s="1" a="1"/>
  <c r="J350" i="33" s="1"/>
  <c r="H351" i="33"/>
  <c r="J351" i="33" s="1" a="1"/>
  <c r="J351" i="33" s="1"/>
  <c r="H352" i="33"/>
  <c r="J352" i="33" s="1" a="1"/>
  <c r="J352" i="33" s="1"/>
  <c r="H353" i="33"/>
  <c r="J353" i="33" s="1" a="1"/>
  <c r="J353" i="33" s="1"/>
  <c r="H354" i="33"/>
  <c r="J354" i="33" s="1" a="1"/>
  <c r="J354" i="33" s="1"/>
  <c r="H355" i="33"/>
  <c r="J355" i="33" s="1" a="1"/>
  <c r="J355" i="33" s="1"/>
  <c r="H356" i="33"/>
  <c r="J356" i="33" s="1" a="1"/>
  <c r="J356" i="33" s="1"/>
  <c r="H357" i="33"/>
  <c r="J357" i="33" s="1" a="1"/>
  <c r="J357" i="33" s="1"/>
  <c r="H358" i="33"/>
  <c r="J358" i="33" s="1" a="1"/>
  <c r="J358" i="33" s="1"/>
  <c r="H359" i="33"/>
  <c r="J359" i="33" s="1" a="1"/>
  <c r="J359" i="33" s="1"/>
  <c r="H360" i="33"/>
  <c r="J360" i="33" s="1" a="1"/>
  <c r="J360" i="33" s="1"/>
  <c r="H361" i="33"/>
  <c r="J361" i="33" s="1" a="1"/>
  <c r="J361" i="33" s="1"/>
  <c r="H362" i="33"/>
  <c r="J362" i="33" s="1" a="1"/>
  <c r="J362" i="33" s="1"/>
  <c r="H363" i="33"/>
  <c r="J363" i="33" s="1" a="1"/>
  <c r="J363" i="33" s="1"/>
  <c r="H364" i="33"/>
  <c r="J364" i="33" s="1" a="1"/>
  <c r="J364" i="33" s="1"/>
  <c r="H365" i="33"/>
  <c r="J365" i="33" s="1" a="1"/>
  <c r="J365" i="33" s="1"/>
  <c r="H366" i="33"/>
  <c r="J366" i="33" s="1" a="1"/>
  <c r="J366" i="33" s="1"/>
  <c r="H367" i="33"/>
  <c r="J367" i="33" s="1" a="1"/>
  <c r="J367" i="33" s="1"/>
  <c r="H368" i="33"/>
  <c r="J368" i="33" s="1" a="1"/>
  <c r="J368" i="33" s="1"/>
  <c r="H369" i="33"/>
  <c r="J369" i="33" s="1" a="1"/>
  <c r="J369" i="33" s="1"/>
  <c r="H370" i="33"/>
  <c r="J370" i="33" s="1" a="1"/>
  <c r="J370" i="33" s="1"/>
  <c r="H371" i="33"/>
  <c r="J371" i="33" s="1" a="1"/>
  <c r="J371" i="33" s="1"/>
  <c r="H372" i="33"/>
  <c r="J372" i="33" s="1" a="1"/>
  <c r="J372" i="33" s="1"/>
  <c r="H373" i="33"/>
  <c r="J373" i="33" s="1" a="1"/>
  <c r="J373" i="33" s="1"/>
  <c r="H374" i="33"/>
  <c r="J374" i="33" s="1" a="1"/>
  <c r="J374" i="33" s="1"/>
  <c r="H375" i="33"/>
  <c r="J375" i="33" s="1" a="1"/>
  <c r="J375" i="33" s="1"/>
  <c r="H376" i="33"/>
  <c r="J376" i="33" s="1" a="1"/>
  <c r="J376" i="33" s="1"/>
  <c r="H377" i="33"/>
  <c r="H378" i="33"/>
  <c r="J378" i="33" s="1" a="1"/>
  <c r="J378" i="33" s="1"/>
  <c r="H379" i="33"/>
  <c r="J379" i="33" s="1" a="1"/>
  <c r="J379" i="33" s="1"/>
  <c r="H380" i="33"/>
  <c r="H381" i="33"/>
  <c r="J381" i="33" s="1" a="1"/>
  <c r="J381" i="33" s="1"/>
  <c r="H382" i="33"/>
  <c r="J382" i="33" s="1" a="1"/>
  <c r="J382" i="33" s="1"/>
  <c r="H383" i="33"/>
  <c r="J383" i="33" s="1" a="1"/>
  <c r="J383" i="33" s="1"/>
  <c r="H384" i="33"/>
  <c r="J384" i="33" s="1" a="1"/>
  <c r="J384" i="33" s="1"/>
  <c r="H385" i="33"/>
  <c r="J385" i="33" s="1" a="1"/>
  <c r="J385" i="33" s="1"/>
  <c r="H386" i="33"/>
  <c r="J386" i="33" s="1" a="1"/>
  <c r="J386" i="33" s="1"/>
  <c r="H387" i="33"/>
  <c r="J387" i="33" s="1" a="1"/>
  <c r="J387" i="33" s="1"/>
  <c r="H388" i="33"/>
  <c r="J388" i="33" s="1" a="1"/>
  <c r="J388" i="33" s="1"/>
  <c r="H389" i="33"/>
  <c r="J389" i="33" s="1" a="1"/>
  <c r="J389" i="33" s="1"/>
  <c r="H390" i="33"/>
  <c r="J390" i="33" s="1" a="1"/>
  <c r="J390" i="33" s="1"/>
  <c r="H391" i="33"/>
  <c r="J391" i="33" s="1" a="1"/>
  <c r="J391" i="33" s="1"/>
  <c r="H392" i="33"/>
  <c r="J392" i="33" s="1" a="1"/>
  <c r="J392" i="33" s="1"/>
  <c r="H393" i="33"/>
  <c r="J393" i="33" s="1" a="1"/>
  <c r="J393" i="33" s="1"/>
  <c r="H394" i="33"/>
  <c r="J394" i="33" s="1" a="1"/>
  <c r="J394" i="33" s="1"/>
  <c r="H395" i="33"/>
  <c r="J395" i="33" s="1" a="1"/>
  <c r="J395" i="33" s="1"/>
  <c r="H396" i="33"/>
  <c r="J396" i="33" s="1" a="1"/>
  <c r="J396" i="33" s="1"/>
  <c r="H397" i="33"/>
  <c r="J397" i="33" s="1" a="1"/>
  <c r="J397" i="33" s="1"/>
  <c r="H398" i="33"/>
  <c r="J398" i="33" s="1" a="1"/>
  <c r="J398" i="33" s="1"/>
  <c r="H399" i="33"/>
  <c r="J399" i="33" s="1" a="1"/>
  <c r="J399" i="33" s="1"/>
  <c r="H400" i="33"/>
  <c r="J400" i="33" s="1" a="1"/>
  <c r="J400" i="33" s="1"/>
  <c r="H401" i="33"/>
  <c r="J401" i="33" s="1" a="1"/>
  <c r="J401" i="33" s="1"/>
  <c r="H402" i="33"/>
  <c r="J402" i="33" s="1" a="1"/>
  <c r="J402" i="33" s="1"/>
  <c r="H403" i="33"/>
  <c r="J403" i="33" s="1" a="1"/>
  <c r="J403" i="33" s="1"/>
  <c r="H404" i="33"/>
  <c r="H405" i="33"/>
  <c r="J405" i="33" s="1" a="1"/>
  <c r="J405" i="33" s="1"/>
  <c r="H406" i="33"/>
  <c r="J406" i="33" s="1" a="1"/>
  <c r="J406" i="33" s="1"/>
  <c r="H407" i="33"/>
  <c r="J407" i="33" s="1" a="1"/>
  <c r="J407" i="33" s="1"/>
  <c r="H408" i="33"/>
  <c r="J408" i="33" s="1" a="1"/>
  <c r="J408" i="33" s="1"/>
  <c r="H409" i="33"/>
  <c r="J409" i="33" s="1" a="1"/>
  <c r="J409" i="33" s="1"/>
  <c r="H410" i="33"/>
  <c r="J410" i="33" s="1" a="1"/>
  <c r="J410" i="33" s="1"/>
  <c r="H411" i="33"/>
  <c r="J411" i="33" s="1" a="1"/>
  <c r="J411" i="33" s="1"/>
  <c r="H412" i="33"/>
  <c r="J412" i="33" s="1" a="1"/>
  <c r="J412" i="33" s="1"/>
  <c r="H413" i="33"/>
  <c r="J413" i="33" s="1" a="1"/>
  <c r="J413" i="33" s="1"/>
  <c r="H414" i="33"/>
  <c r="J414" i="33" s="1" a="1"/>
  <c r="J414" i="33" s="1"/>
  <c r="H415" i="33"/>
  <c r="J415" i="33" s="1" a="1"/>
  <c r="J415" i="33" s="1"/>
  <c r="H416" i="33"/>
  <c r="J416" i="33" s="1" a="1"/>
  <c r="J416" i="33" s="1"/>
  <c r="H417" i="33"/>
  <c r="J417" i="33" s="1" a="1"/>
  <c r="J417" i="33" s="1"/>
  <c r="H418" i="33"/>
  <c r="J418" i="33" s="1" a="1"/>
  <c r="J418" i="33" s="1"/>
  <c r="H419" i="33"/>
  <c r="J419" i="33" s="1" a="1"/>
  <c r="J419" i="33" s="1"/>
  <c r="H420" i="33"/>
  <c r="J420" i="33" a="1"/>
  <c r="J420" i="33" s="1"/>
  <c r="J404" i="33" a="1"/>
  <c r="J404" i="33" s="1"/>
  <c r="J380" i="33" a="1"/>
  <c r="J380" i="33" s="1"/>
  <c r="J377" i="33" a="1"/>
  <c r="J377" i="33" s="1"/>
  <c r="J299" i="33" a="1"/>
  <c r="J299" i="33" s="1"/>
  <c r="J212" i="33" a="1"/>
  <c r="J212" i="33" s="1"/>
  <c r="J203" i="33" a="1"/>
  <c r="J203" i="33" s="1"/>
  <c r="J188" i="33" a="1"/>
  <c r="J188" i="33" s="1"/>
  <c r="J164" i="33" a="1"/>
  <c r="J164" i="33" s="1"/>
  <c r="J153" i="33" a="1"/>
  <c r="J153" i="33" s="1"/>
  <c r="J139" i="33" a="1"/>
  <c r="J139" i="33" s="1"/>
  <c r="J124" i="33" a="1"/>
  <c r="J124" i="33" s="1"/>
  <c r="J123" i="33" a="1"/>
  <c r="J123" i="33" s="1"/>
  <c r="J92" i="33" a="1"/>
  <c r="J92" i="33" s="1"/>
  <c r="J81" i="33" a="1"/>
  <c r="J81" i="33" s="1"/>
  <c r="J76" i="33" a="1"/>
  <c r="J76" i="33" s="1"/>
  <c r="J68" i="33" a="1"/>
  <c r="J68" i="33" s="1"/>
  <c r="J52" i="33" a="1"/>
  <c r="J52" i="33" s="1"/>
  <c r="J20" i="33" a="1"/>
  <c r="J20" i="33" s="1"/>
  <c r="J12" i="33" a="1"/>
  <c r="J12" i="33" s="1"/>
  <c r="J11" i="33" a="1"/>
  <c r="J11" i="33" s="1"/>
  <c r="J4" i="33" a="1"/>
  <c r="J4" i="33" s="1"/>
  <c r="H2" i="33"/>
  <c r="J2" i="33" s="1" a="1"/>
  <c r="J2" i="33" s="1"/>
  <c r="O143" i="22" l="1"/>
  <c r="P137" i="22"/>
  <c r="P141" i="22"/>
  <c r="O141" i="22"/>
  <c r="O138" i="22"/>
  <c r="O132" i="22"/>
  <c r="P158" i="22"/>
  <c r="O156" i="22"/>
  <c r="P144" i="22"/>
  <c r="P143" i="22"/>
  <c r="P134" i="22"/>
  <c r="P146" i="22"/>
  <c r="P149" i="22"/>
  <c r="O133" i="22"/>
  <c r="P150" i="22"/>
  <c r="P138" i="22"/>
  <c r="Q132" i="22"/>
  <c r="Q138" i="22"/>
  <c r="Q144" i="22"/>
  <c r="Q139" i="22"/>
  <c r="Q156" i="22"/>
  <c r="O139" i="22"/>
  <c r="O144" i="22"/>
  <c r="O149" i="22"/>
  <c r="O145" i="22"/>
  <c r="O147" i="22"/>
  <c r="P156" i="22"/>
  <c r="P139" i="22"/>
  <c r="O146" i="22"/>
  <c r="Q140" i="22"/>
  <c r="Q137" i="22"/>
  <c r="P151" i="22"/>
  <c r="O140" i="22"/>
  <c r="O158" i="22"/>
  <c r="O151" i="22"/>
  <c r="O153" i="22"/>
  <c r="O134" i="22"/>
  <c r="O150" i="22"/>
  <c r="D46" i="34"/>
  <c r="E46" i="34" s="1"/>
  <c r="D43" i="34"/>
  <c r="E43" i="34" s="1"/>
  <c r="D40" i="34"/>
  <c r="E40" i="34" s="1"/>
  <c r="D37" i="34"/>
  <c r="D32" i="34"/>
  <c r="E32" i="34"/>
  <c r="D7" i="34"/>
  <c r="F32" i="34" s="1"/>
  <c r="G32" i="34" s="1"/>
  <c r="E16" i="34"/>
  <c r="E13" i="34"/>
  <c r="E10" i="34"/>
  <c r="D29" i="34"/>
  <c r="E29" i="34" s="1"/>
  <c r="D25" i="34"/>
  <c r="E25" i="34" s="1"/>
  <c r="D22" i="34"/>
  <c r="E22" i="34" s="1"/>
  <c r="D19" i="34"/>
  <c r="E19" i="34" s="1"/>
  <c r="D16" i="34"/>
  <c r="D13" i="34"/>
  <c r="D10" i="34"/>
  <c r="F47" i="34" l="1"/>
  <c r="G47" i="34" s="1"/>
  <c r="E37" i="34"/>
  <c r="E7" i="34"/>
  <c r="X26" i="32"/>
  <c r="X27" i="32"/>
  <c r="X28" i="32"/>
  <c r="X29" i="32"/>
  <c r="X30" i="32"/>
  <c r="X32" i="32"/>
  <c r="X33" i="32"/>
  <c r="X25" i="32"/>
  <c r="G13" i="30" l="1"/>
  <c r="F13" i="30"/>
  <c r="D14" i="30"/>
  <c r="I14" i="30" s="1"/>
  <c r="D15" i="30"/>
  <c r="I15" i="30" s="1"/>
  <c r="D16" i="30"/>
  <c r="J16" i="30" s="1"/>
  <c r="D13" i="30"/>
  <c r="E159" i="21"/>
  <c r="E158" i="21"/>
  <c r="D158" i="21"/>
  <c r="C4" i="28"/>
  <c r="D159" i="21" s="1"/>
  <c r="C5" i="29"/>
  <c r="C4" i="29"/>
  <c r="B120" i="21"/>
  <c r="C120" i="21"/>
  <c r="H120" i="21" s="1"/>
  <c r="D120" i="21"/>
  <c r="B121" i="21"/>
  <c r="C121" i="21"/>
  <c r="H121" i="21" s="1"/>
  <c r="D121" i="21"/>
  <c r="B122" i="21"/>
  <c r="C122" i="21"/>
  <c r="H122" i="21" s="1"/>
  <c r="D122" i="21"/>
  <c r="B123" i="21"/>
  <c r="C123" i="21"/>
  <c r="H123" i="21" s="1"/>
  <c r="D123" i="21"/>
  <c r="B124" i="21"/>
  <c r="C124" i="21"/>
  <c r="H124" i="21" s="1"/>
  <c r="D124" i="21"/>
  <c r="B125" i="21"/>
  <c r="C125" i="21"/>
  <c r="H125" i="21" s="1"/>
  <c r="D125" i="21"/>
  <c r="B126" i="21"/>
  <c r="C126" i="21"/>
  <c r="H126" i="21" s="1"/>
  <c r="D126" i="21"/>
  <c r="B127" i="21"/>
  <c r="C127" i="21"/>
  <c r="H127" i="21" s="1"/>
  <c r="D127" i="21"/>
  <c r="B128" i="21"/>
  <c r="C128" i="21"/>
  <c r="H128" i="21" s="1"/>
  <c r="D128" i="21"/>
  <c r="B129" i="21"/>
  <c r="C129" i="21"/>
  <c r="H129" i="21" s="1"/>
  <c r="D129" i="21"/>
  <c r="B130" i="21"/>
  <c r="C130" i="21"/>
  <c r="H130" i="21" s="1"/>
  <c r="D130" i="21"/>
  <c r="B131" i="21"/>
  <c r="C131" i="21"/>
  <c r="H131" i="21" s="1"/>
  <c r="D131" i="21"/>
  <c r="B132" i="21"/>
  <c r="C132" i="21"/>
  <c r="H132" i="21" s="1"/>
  <c r="D132" i="21"/>
  <c r="B133" i="21"/>
  <c r="C133" i="21"/>
  <c r="H133" i="21" s="1"/>
  <c r="D133" i="21"/>
  <c r="B134" i="21"/>
  <c r="C134" i="21"/>
  <c r="H134" i="21" s="1"/>
  <c r="D134" i="21"/>
  <c r="B135" i="21"/>
  <c r="C135" i="21"/>
  <c r="H135" i="21" s="1"/>
  <c r="D135" i="21"/>
  <c r="C115" i="21" s="1"/>
  <c r="B136" i="21"/>
  <c r="C136" i="21"/>
  <c r="H136" i="21" s="1"/>
  <c r="D136" i="21"/>
  <c r="B137" i="21"/>
  <c r="C137" i="21"/>
  <c r="H137" i="21" s="1"/>
  <c r="D137" i="21"/>
  <c r="C119" i="21"/>
  <c r="D119" i="21"/>
  <c r="B119" i="21"/>
  <c r="J22" i="8"/>
  <c r="D37" i="8"/>
  <c r="C44" i="23"/>
  <c r="K37" i="8" l="1"/>
  <c r="J13" i="30"/>
  <c r="I13" i="30"/>
  <c r="I16" i="30"/>
  <c r="J14" i="30"/>
  <c r="J15" i="30"/>
  <c r="C179" i="21"/>
  <c r="C180" i="21"/>
  <c r="C182" i="21"/>
  <c r="G24" i="8"/>
  <c r="G23" i="8"/>
  <c r="F37" i="8" s="1"/>
  <c r="G22" i="8"/>
  <c r="E37" i="8" s="1"/>
  <c r="C146" i="21"/>
  <c r="C152" i="21" s="1"/>
  <c r="C6" i="21"/>
  <c r="G19" i="21"/>
  <c r="G18" i="21"/>
  <c r="G17" i="21"/>
  <c r="F19" i="21"/>
  <c r="F18" i="21"/>
  <c r="F17" i="21"/>
  <c r="F135" i="3"/>
  <c r="E135" i="3"/>
  <c r="F134" i="3"/>
  <c r="I134" i="3" s="1"/>
  <c r="E134" i="3"/>
  <c r="F133" i="3"/>
  <c r="E133" i="3"/>
  <c r="E126" i="3"/>
  <c r="E125" i="3"/>
  <c r="E124" i="3"/>
  <c r="E117" i="3"/>
  <c r="E116" i="3"/>
  <c r="E115" i="3"/>
  <c r="E108" i="3"/>
  <c r="E107" i="3"/>
  <c r="E106" i="3"/>
  <c r="E99" i="3"/>
  <c r="E97" i="3"/>
  <c r="M150" i="18"/>
  <c r="C146" i="18"/>
  <c r="J145" i="18"/>
  <c r="K145" i="18" s="1"/>
  <c r="J143" i="18"/>
  <c r="K143" i="18" s="1"/>
  <c r="J142" i="18"/>
  <c r="K142" i="18" s="1"/>
  <c r="J141" i="18"/>
  <c r="K141" i="18" s="1"/>
  <c r="J140" i="18"/>
  <c r="K140" i="18" s="1"/>
  <c r="J139" i="18"/>
  <c r="K139" i="18" s="1"/>
  <c r="J138" i="18"/>
  <c r="K138" i="18" s="1"/>
  <c r="J137" i="18"/>
  <c r="K137" i="18" s="1"/>
  <c r="J136" i="18"/>
  <c r="K136" i="18" s="1"/>
  <c r="L64" i="3"/>
  <c r="L65" i="3"/>
  <c r="L66" i="3"/>
  <c r="L67" i="3"/>
  <c r="L68" i="3"/>
  <c r="L63" i="3"/>
  <c r="S32" i="3"/>
  <c r="T32" i="3" s="1"/>
  <c r="S37" i="3"/>
  <c r="T37" i="3" s="1"/>
  <c r="S36" i="3"/>
  <c r="T36" i="3" s="1"/>
  <c r="S35" i="3"/>
  <c r="T35" i="3" s="1"/>
  <c r="S34" i="3"/>
  <c r="T34" i="3" s="1"/>
  <c r="S33" i="3"/>
  <c r="T33" i="3" s="1"/>
  <c r="L227" i="3"/>
  <c r="L229" i="3" s="1"/>
  <c r="I18" i="30" l="1"/>
  <c r="J18" i="30"/>
  <c r="C217" i="21"/>
  <c r="C216" i="21"/>
  <c r="C219" i="21"/>
  <c r="C218" i="21"/>
  <c r="C221" i="21"/>
  <c r="C220" i="21"/>
  <c r="C178" i="21"/>
  <c r="C181" i="21"/>
  <c r="C207" i="21"/>
  <c r="C206" i="21"/>
  <c r="C203" i="21"/>
  <c r="C202" i="21"/>
  <c r="C205" i="21"/>
  <c r="C204" i="21"/>
  <c r="C183" i="21"/>
  <c r="C151" i="21"/>
  <c r="C149" i="21"/>
  <c r="F168" i="21" s="1"/>
  <c r="C150" i="21"/>
  <c r="J134" i="3"/>
  <c r="H17" i="21"/>
  <c r="H18" i="21"/>
  <c r="H19" i="21"/>
  <c r="I135" i="3"/>
  <c r="J135" i="3" s="1"/>
  <c r="G134" i="3"/>
  <c r="G135" i="3"/>
  <c r="G133" i="3"/>
  <c r="K146" i="18"/>
  <c r="M146" i="18" s="1"/>
  <c r="C168" i="21" l="1"/>
  <c r="I168" i="21" s="1"/>
  <c r="F169" i="21"/>
  <c r="C167" i="21"/>
  <c r="C169" i="21"/>
  <c r="E169" i="21"/>
  <c r="D166" i="21"/>
  <c r="E170" i="21"/>
  <c r="C170" i="21"/>
  <c r="C171" i="21"/>
  <c r="C166" i="21"/>
  <c r="E168" i="21"/>
  <c r="D171" i="21"/>
  <c r="E167" i="21"/>
  <c r="D167" i="21"/>
  <c r="D168" i="21"/>
  <c r="D169" i="21"/>
  <c r="E166" i="21"/>
  <c r="E171" i="21"/>
  <c r="F167" i="21"/>
  <c r="F170" i="21"/>
  <c r="D170" i="21"/>
  <c r="F166" i="21"/>
  <c r="F171" i="21"/>
  <c r="I133" i="3"/>
  <c r="J133" i="3" s="1"/>
  <c r="I227" i="3"/>
  <c r="I229" i="3" s="1"/>
  <c r="D48" i="18" s="1"/>
  <c r="B95" i="3"/>
  <c r="F107" i="3"/>
  <c r="C110" i="18"/>
  <c r="F126" i="3"/>
  <c r="F125" i="3"/>
  <c r="I125" i="3" s="1"/>
  <c r="F124" i="3"/>
  <c r="H87" i="3"/>
  <c r="I87" i="3"/>
  <c r="H88" i="3"/>
  <c r="I88" i="3"/>
  <c r="H89" i="3"/>
  <c r="I89" i="3"/>
  <c r="H90" i="3"/>
  <c r="I90" i="3"/>
  <c r="H91" i="3"/>
  <c r="I91" i="3"/>
  <c r="C88" i="3"/>
  <c r="D88" i="3"/>
  <c r="E88" i="3"/>
  <c r="F88" i="3"/>
  <c r="G88" i="3"/>
  <c r="C89" i="3"/>
  <c r="D89" i="3"/>
  <c r="E89" i="3"/>
  <c r="F89" i="3"/>
  <c r="G89" i="3"/>
  <c r="C90" i="3"/>
  <c r="D90" i="3"/>
  <c r="E90" i="3"/>
  <c r="F90" i="3"/>
  <c r="G90" i="3"/>
  <c r="C91" i="3"/>
  <c r="D91" i="3"/>
  <c r="E91" i="3"/>
  <c r="F91" i="3"/>
  <c r="G91" i="3"/>
  <c r="D87" i="3"/>
  <c r="E87" i="3"/>
  <c r="F87" i="3"/>
  <c r="G87" i="3"/>
  <c r="C87" i="3"/>
  <c r="F192" i="21" l="1"/>
  <c r="I192" i="21" s="1"/>
  <c r="F218" i="21"/>
  <c r="F204" i="21"/>
  <c r="I204" i="21" s="1"/>
  <c r="F180" i="21"/>
  <c r="I180" i="21" s="1"/>
  <c r="G170" i="21"/>
  <c r="H170" i="21"/>
  <c r="G167" i="21"/>
  <c r="H169" i="21"/>
  <c r="H167" i="21"/>
  <c r="I170" i="21"/>
  <c r="G166" i="21"/>
  <c r="I169" i="21"/>
  <c r="I167" i="21"/>
  <c r="G169" i="21"/>
  <c r="G168" i="21"/>
  <c r="H166" i="21"/>
  <c r="H171" i="21"/>
  <c r="H168" i="21"/>
  <c r="I166" i="21"/>
  <c r="G171" i="21"/>
  <c r="I171" i="21"/>
  <c r="I107" i="3"/>
  <c r="I106" i="3" s="1"/>
  <c r="K133" i="3"/>
  <c r="K134" i="3"/>
  <c r="K135" i="3"/>
  <c r="G124" i="3"/>
  <c r="G126" i="3"/>
  <c r="G125" i="3"/>
  <c r="J226" i="3"/>
  <c r="J220" i="3"/>
  <c r="J221" i="3"/>
  <c r="J224" i="3"/>
  <c r="J227" i="3"/>
  <c r="J222" i="3"/>
  <c r="J223" i="3"/>
  <c r="J225" i="3"/>
  <c r="J125" i="3"/>
  <c r="I126" i="3"/>
  <c r="J126" i="3" s="1"/>
  <c r="I124" i="3"/>
  <c r="J124" i="3" s="1"/>
  <c r="L180" i="21" l="1"/>
  <c r="O180" i="21"/>
  <c r="L204" i="21"/>
  <c r="O204" i="21"/>
  <c r="R204" i="21" s="1"/>
  <c r="L192" i="21"/>
  <c r="V192" i="21"/>
  <c r="Y192" i="21" s="1"/>
  <c r="O192" i="21"/>
  <c r="R192" i="21" s="1"/>
  <c r="D190" i="21"/>
  <c r="G190" i="21" s="1"/>
  <c r="F194" i="21"/>
  <c r="I194" i="21" s="1"/>
  <c r="F195" i="21"/>
  <c r="I195" i="21" s="1"/>
  <c r="E191" i="21"/>
  <c r="H191" i="21" s="1"/>
  <c r="D195" i="21"/>
  <c r="G195" i="21" s="1"/>
  <c r="E193" i="21"/>
  <c r="H193" i="21" s="1"/>
  <c r="F190" i="21"/>
  <c r="I190" i="21" s="1"/>
  <c r="D191" i="21"/>
  <c r="G191" i="21" s="1"/>
  <c r="E192" i="21"/>
  <c r="H192" i="21" s="1"/>
  <c r="E194" i="21"/>
  <c r="H194" i="21" s="1"/>
  <c r="E195" i="21"/>
  <c r="H195" i="21" s="1"/>
  <c r="D194" i="21"/>
  <c r="G194" i="21" s="1"/>
  <c r="E190" i="21"/>
  <c r="H190" i="21" s="1"/>
  <c r="D192" i="21"/>
  <c r="G192" i="21" s="1"/>
  <c r="D193" i="21"/>
  <c r="G193" i="21" s="1"/>
  <c r="F191" i="21"/>
  <c r="I191" i="21" s="1"/>
  <c r="F193" i="21"/>
  <c r="I193" i="21" s="1"/>
  <c r="F221" i="21"/>
  <c r="D221" i="21"/>
  <c r="F216" i="21"/>
  <c r="E218" i="21"/>
  <c r="E221" i="21"/>
  <c r="E216" i="21"/>
  <c r="D218" i="21"/>
  <c r="D219" i="21"/>
  <c r="F217" i="21"/>
  <c r="F219" i="21"/>
  <c r="D216" i="21"/>
  <c r="F220" i="21"/>
  <c r="E217" i="21"/>
  <c r="E219" i="21"/>
  <c r="D217" i="21"/>
  <c r="E220" i="21"/>
  <c r="D220" i="21"/>
  <c r="F183" i="21"/>
  <c r="I183" i="21" s="1"/>
  <c r="F207" i="21"/>
  <c r="I207" i="21" s="1"/>
  <c r="E181" i="21"/>
  <c r="H181" i="21" s="1"/>
  <c r="E205" i="21"/>
  <c r="H205" i="21" s="1"/>
  <c r="F178" i="21"/>
  <c r="I178" i="21" s="1"/>
  <c r="F202" i="21"/>
  <c r="I202" i="21" s="1"/>
  <c r="D179" i="21"/>
  <c r="G179" i="21" s="1"/>
  <c r="D203" i="21"/>
  <c r="G203" i="21" s="1"/>
  <c r="E180" i="21"/>
  <c r="H180" i="21" s="1"/>
  <c r="E204" i="21"/>
  <c r="H204" i="21" s="1"/>
  <c r="E182" i="21"/>
  <c r="H182" i="21" s="1"/>
  <c r="E206" i="21"/>
  <c r="H206" i="21" s="1"/>
  <c r="F181" i="21"/>
  <c r="I181" i="21" s="1"/>
  <c r="F205" i="21"/>
  <c r="I205" i="21" s="1"/>
  <c r="D183" i="21"/>
  <c r="G183" i="21" s="1"/>
  <c r="D207" i="21"/>
  <c r="G207" i="21" s="1"/>
  <c r="E207" i="21"/>
  <c r="H207" i="21" s="1"/>
  <c r="E183" i="21"/>
  <c r="H183" i="21" s="1"/>
  <c r="D182" i="21"/>
  <c r="G182" i="21" s="1"/>
  <c r="D206" i="21"/>
  <c r="G206" i="21" s="1"/>
  <c r="D178" i="21"/>
  <c r="G178" i="21" s="1"/>
  <c r="D202" i="21"/>
  <c r="G202" i="21" s="1"/>
  <c r="F182" i="21"/>
  <c r="I182" i="21" s="1"/>
  <c r="F206" i="21"/>
  <c r="I206" i="21" s="1"/>
  <c r="E179" i="21"/>
  <c r="H179" i="21" s="1"/>
  <c r="E203" i="21"/>
  <c r="H203" i="21" s="1"/>
  <c r="E178" i="21"/>
  <c r="H178" i="21" s="1"/>
  <c r="E202" i="21"/>
  <c r="H202" i="21" s="1"/>
  <c r="D180" i="21"/>
  <c r="G180" i="21" s="1"/>
  <c r="D204" i="21"/>
  <c r="G204" i="21" s="1"/>
  <c r="D181" i="21"/>
  <c r="G181" i="21" s="1"/>
  <c r="D205" i="21"/>
  <c r="G205" i="21" s="1"/>
  <c r="F179" i="21"/>
  <c r="I179" i="21" s="1"/>
  <c r="F203" i="21"/>
  <c r="I203" i="21" s="1"/>
  <c r="K125" i="3"/>
  <c r="J229" i="3"/>
  <c r="L230" i="3" s="1"/>
  <c r="K124" i="3"/>
  <c r="K126" i="3"/>
  <c r="J182" i="21" l="1"/>
  <c r="M182" i="21"/>
  <c r="L193" i="21"/>
  <c r="O193" i="21"/>
  <c r="R193" i="21" s="1"/>
  <c r="V193" i="21"/>
  <c r="Y193" i="21" s="1"/>
  <c r="J204" i="21"/>
  <c r="M204" i="21"/>
  <c r="P204" i="21" s="1"/>
  <c r="L202" i="21"/>
  <c r="O202" i="21"/>
  <c r="R202" i="21" s="1"/>
  <c r="L191" i="21"/>
  <c r="V191" i="21"/>
  <c r="Y191" i="21" s="1"/>
  <c r="O191" i="21"/>
  <c r="R191" i="21" s="1"/>
  <c r="J180" i="21"/>
  <c r="M180" i="21"/>
  <c r="L178" i="21"/>
  <c r="O178" i="21"/>
  <c r="J193" i="21"/>
  <c r="M193" i="21"/>
  <c r="P193" i="21" s="1"/>
  <c r="T193" i="21"/>
  <c r="W193" i="21" s="1"/>
  <c r="K202" i="21"/>
  <c r="N202" i="21"/>
  <c r="Q202" i="21" s="1"/>
  <c r="K205" i="21"/>
  <c r="N205" i="21"/>
  <c r="Q205" i="21" s="1"/>
  <c r="J192" i="21"/>
  <c r="T192" i="21"/>
  <c r="W192" i="21" s="1"/>
  <c r="M192" i="21"/>
  <c r="P192" i="21" s="1"/>
  <c r="L194" i="21"/>
  <c r="V194" i="21"/>
  <c r="Y194" i="21" s="1"/>
  <c r="O194" i="21"/>
  <c r="R194" i="21" s="1"/>
  <c r="J183" i="21"/>
  <c r="M183" i="21"/>
  <c r="K190" i="21"/>
  <c r="U190" i="21"/>
  <c r="X190" i="21" s="1"/>
  <c r="N190" i="21"/>
  <c r="Q190" i="21" s="1"/>
  <c r="K203" i="21"/>
  <c r="N203" i="21"/>
  <c r="Q203" i="21" s="1"/>
  <c r="L181" i="21"/>
  <c r="O181" i="21"/>
  <c r="L183" i="21"/>
  <c r="O183" i="21"/>
  <c r="K195" i="21"/>
  <c r="N195" i="21"/>
  <c r="Q195" i="21" s="1"/>
  <c r="U195" i="21"/>
  <c r="X195" i="21" s="1"/>
  <c r="K194" i="21"/>
  <c r="N194" i="21"/>
  <c r="Q194" i="21" s="1"/>
  <c r="U194" i="21"/>
  <c r="X194" i="21" s="1"/>
  <c r="J181" i="21"/>
  <c r="M181" i="21"/>
  <c r="J179" i="21"/>
  <c r="M179" i="21"/>
  <c r="J195" i="21"/>
  <c r="M195" i="21"/>
  <c r="P195" i="21" s="1"/>
  <c r="T195" i="21"/>
  <c r="W195" i="21" s="1"/>
  <c r="K183" i="21"/>
  <c r="N183" i="21"/>
  <c r="K191" i="21"/>
  <c r="U191" i="21"/>
  <c r="X191" i="21" s="1"/>
  <c r="N191" i="21"/>
  <c r="Q191" i="21" s="1"/>
  <c r="K207" i="21"/>
  <c r="N207" i="21"/>
  <c r="Q207" i="21" s="1"/>
  <c r="L195" i="21"/>
  <c r="V195" i="21"/>
  <c r="Y195" i="21" s="1"/>
  <c r="O195" i="21"/>
  <c r="R195" i="21" s="1"/>
  <c r="J207" i="21"/>
  <c r="M207" i="21"/>
  <c r="P207" i="21" s="1"/>
  <c r="K178" i="21"/>
  <c r="N178" i="21"/>
  <c r="K181" i="21"/>
  <c r="N181" i="21"/>
  <c r="J190" i="21"/>
  <c r="M190" i="21"/>
  <c r="P190" i="21" s="1"/>
  <c r="T190" i="21"/>
  <c r="W190" i="21" s="1"/>
  <c r="L205" i="21"/>
  <c r="O205" i="21"/>
  <c r="R205" i="21" s="1"/>
  <c r="L207" i="21"/>
  <c r="O207" i="21"/>
  <c r="R207" i="21" s="1"/>
  <c r="J194" i="21"/>
  <c r="M194" i="21"/>
  <c r="P194" i="21" s="1"/>
  <c r="T194" i="21"/>
  <c r="W194" i="21" s="1"/>
  <c r="K179" i="21"/>
  <c r="N179" i="21"/>
  <c r="L206" i="21"/>
  <c r="O206" i="21"/>
  <c r="R206" i="21" s="1"/>
  <c r="K206" i="21"/>
  <c r="N206" i="21"/>
  <c r="Q206" i="21" s="1"/>
  <c r="L182" i="21"/>
  <c r="O182" i="21"/>
  <c r="K182" i="21"/>
  <c r="N182" i="21"/>
  <c r="K192" i="21"/>
  <c r="N192" i="21"/>
  <c r="C232" i="21" s="1"/>
  <c r="U192" i="21"/>
  <c r="L203" i="21"/>
  <c r="O203" i="21"/>
  <c r="R203" i="21" s="1"/>
  <c r="J202" i="21"/>
  <c r="M202" i="21"/>
  <c r="P202" i="21" s="1"/>
  <c r="K204" i="21"/>
  <c r="N204" i="21"/>
  <c r="J191" i="21"/>
  <c r="M191" i="21"/>
  <c r="P191" i="21" s="1"/>
  <c r="T191" i="21"/>
  <c r="W191" i="21" s="1"/>
  <c r="L179" i="21"/>
  <c r="O179" i="21"/>
  <c r="J178" i="21"/>
  <c r="M178" i="21"/>
  <c r="K180" i="21"/>
  <c r="N180" i="21"/>
  <c r="L190" i="21"/>
  <c r="V190" i="21"/>
  <c r="Y190" i="21" s="1"/>
  <c r="O190" i="21"/>
  <c r="R190" i="21" s="1"/>
  <c r="J205" i="21"/>
  <c r="M205" i="21"/>
  <c r="P205" i="21" s="1"/>
  <c r="J206" i="21"/>
  <c r="M206" i="21"/>
  <c r="P206" i="21" s="1"/>
  <c r="J203" i="21"/>
  <c r="M203" i="21"/>
  <c r="P203" i="21" s="1"/>
  <c r="K193" i="21"/>
  <c r="U193" i="21"/>
  <c r="X193" i="21" s="1"/>
  <c r="N193" i="21"/>
  <c r="Q193" i="21" s="1"/>
  <c r="C109" i="21"/>
  <c r="C230" i="21" l="1"/>
  <c r="C237" i="21" s="1"/>
  <c r="D230" i="21"/>
  <c r="Q204" i="21"/>
  <c r="D233" i="21" s="1"/>
  <c r="C233" i="21"/>
  <c r="C240" i="21" s="1"/>
  <c r="X192" i="21"/>
  <c r="D231" i="21" s="1"/>
  <c r="C231" i="21"/>
  <c r="C238" i="21" s="1"/>
  <c r="C239" i="21"/>
  <c r="Q192" i="21"/>
  <c r="D232" i="21" s="1"/>
  <c r="C111" i="21"/>
  <c r="C113" i="21" s="1"/>
  <c r="F120" i="21" s="1"/>
  <c r="D238" i="21" l="1"/>
  <c r="D239" i="21"/>
  <c r="D240" i="21"/>
  <c r="D237" i="21"/>
  <c r="F121" i="21"/>
  <c r="F133" i="21"/>
  <c r="F122" i="21"/>
  <c r="F134" i="21"/>
  <c r="F123" i="21"/>
  <c r="F136" i="21"/>
  <c r="C212" i="21" s="1"/>
  <c r="F135" i="21"/>
  <c r="F124" i="21"/>
  <c r="F125" i="21"/>
  <c r="F137" i="21"/>
  <c r="F126" i="21"/>
  <c r="F127" i="21"/>
  <c r="F128" i="21"/>
  <c r="F129" i="21"/>
  <c r="F130" i="21"/>
  <c r="F131" i="21"/>
  <c r="F132" i="21"/>
  <c r="F140" i="21" l="1"/>
  <c r="F139" i="21"/>
  <c r="I218" i="21"/>
  <c r="G220" i="21"/>
  <c r="H220" i="21"/>
  <c r="G217" i="21"/>
  <c r="H219" i="21"/>
  <c r="H217" i="21"/>
  <c r="I220" i="21"/>
  <c r="G216" i="21"/>
  <c r="I219" i="21"/>
  <c r="I217" i="21"/>
  <c r="G219" i="21"/>
  <c r="G218" i="21"/>
  <c r="H216" i="21"/>
  <c r="H221" i="21"/>
  <c r="H218" i="21"/>
  <c r="I216" i="21"/>
  <c r="G221" i="21"/>
  <c r="I221" i="21"/>
  <c r="M112" i="18"/>
  <c r="J109" i="18"/>
  <c r="K109" i="18" s="1"/>
  <c r="J107" i="18"/>
  <c r="K107" i="18" s="1"/>
  <c r="J106" i="18"/>
  <c r="K106" i="18" s="1"/>
  <c r="J105" i="18"/>
  <c r="K105" i="18" s="1"/>
  <c r="J104" i="18"/>
  <c r="K104" i="18" s="1"/>
  <c r="J103" i="18"/>
  <c r="K103" i="18" s="1"/>
  <c r="J102" i="18"/>
  <c r="K102" i="18" s="1"/>
  <c r="J101" i="18"/>
  <c r="K101" i="18" s="1"/>
  <c r="J100" i="18"/>
  <c r="K100" i="18" s="1"/>
  <c r="F108" i="3"/>
  <c r="G107" i="3"/>
  <c r="F106" i="3"/>
  <c r="C32" i="18"/>
  <c r="C69" i="18"/>
  <c r="E98" i="3" s="1"/>
  <c r="C72" i="18"/>
  <c r="C75" i="18" s="1"/>
  <c r="F115" i="3"/>
  <c r="F117" i="3"/>
  <c r="F116" i="3"/>
  <c r="I116" i="3" s="1"/>
  <c r="I117" i="3" s="1"/>
  <c r="S58" i="3"/>
  <c r="T58" i="3" s="1"/>
  <c r="S57" i="3"/>
  <c r="T57" i="3" s="1"/>
  <c r="S56" i="3"/>
  <c r="T56" i="3" s="1"/>
  <c r="S55" i="3"/>
  <c r="T55" i="3" s="1"/>
  <c r="S54" i="3"/>
  <c r="T54" i="3" s="1"/>
  <c r="S53" i="3"/>
  <c r="T53" i="3" s="1"/>
  <c r="N58" i="3"/>
  <c r="O58" i="3" s="1"/>
  <c r="N57" i="3"/>
  <c r="O57" i="3" s="1"/>
  <c r="N56" i="3"/>
  <c r="O56" i="3" s="1"/>
  <c r="N55" i="3"/>
  <c r="O55" i="3" s="1"/>
  <c r="N54" i="3"/>
  <c r="O54" i="3" s="1"/>
  <c r="N53" i="3"/>
  <c r="O53" i="3" s="1"/>
  <c r="N35" i="3"/>
  <c r="N36" i="3"/>
  <c r="N37" i="3"/>
  <c r="N34" i="3"/>
  <c r="N33" i="3"/>
  <c r="N32" i="3"/>
  <c r="K43" i="3"/>
  <c r="K44" i="3"/>
  <c r="K45" i="3"/>
  <c r="K46" i="3"/>
  <c r="K47" i="3"/>
  <c r="K42" i="3"/>
  <c r="F59" i="18"/>
  <c r="F55" i="18"/>
  <c r="F53" i="18"/>
  <c r="C60" i="18"/>
  <c r="E54" i="18"/>
  <c r="E55" i="18"/>
  <c r="J55" i="18" s="1"/>
  <c r="E56" i="18"/>
  <c r="E57" i="18"/>
  <c r="E58" i="18"/>
  <c r="E59" i="18"/>
  <c r="J59" i="18" s="1"/>
  <c r="E53" i="18"/>
  <c r="G58" i="18" l="1"/>
  <c r="J58" i="18"/>
  <c r="G54" i="18"/>
  <c r="J54" i="18"/>
  <c r="J56" i="18"/>
  <c r="G56" i="18"/>
  <c r="M134" i="3"/>
  <c r="M135" i="3"/>
  <c r="M133" i="3"/>
  <c r="M124" i="3"/>
  <c r="M126" i="3"/>
  <c r="M125" i="3"/>
  <c r="G57" i="18"/>
  <c r="J57" i="18"/>
  <c r="G53" i="18"/>
  <c r="J53" i="18"/>
  <c r="J218" i="21"/>
  <c r="M218" i="21"/>
  <c r="J219" i="21"/>
  <c r="M219" i="21"/>
  <c r="L217" i="21"/>
  <c r="O217" i="21"/>
  <c r="L219" i="21"/>
  <c r="O219" i="21"/>
  <c r="J216" i="21"/>
  <c r="M216" i="21"/>
  <c r="L220" i="21"/>
  <c r="O220" i="21"/>
  <c r="L221" i="21"/>
  <c r="O221" i="21"/>
  <c r="K217" i="21"/>
  <c r="N217" i="21"/>
  <c r="J221" i="21"/>
  <c r="M221" i="21"/>
  <c r="K219" i="21"/>
  <c r="N219" i="21"/>
  <c r="L216" i="21"/>
  <c r="O216" i="21"/>
  <c r="J217" i="21"/>
  <c r="M217" i="21"/>
  <c r="K218" i="21"/>
  <c r="N218" i="21"/>
  <c r="K220" i="21"/>
  <c r="N220" i="21"/>
  <c r="K221" i="21"/>
  <c r="N221" i="21"/>
  <c r="J220" i="21"/>
  <c r="M220" i="21"/>
  <c r="K216" i="21"/>
  <c r="N216" i="21"/>
  <c r="L218" i="21"/>
  <c r="O218" i="21"/>
  <c r="L42" i="3"/>
  <c r="O32" i="3"/>
  <c r="L43" i="3"/>
  <c r="O33" i="3"/>
  <c r="L44" i="3"/>
  <c r="O34" i="3"/>
  <c r="L47" i="3"/>
  <c r="O37" i="3"/>
  <c r="L46" i="3"/>
  <c r="O36" i="3"/>
  <c r="L45" i="3"/>
  <c r="C77" i="3" s="1"/>
  <c r="D77" i="3" s="1"/>
  <c r="O35" i="3"/>
  <c r="G106" i="3"/>
  <c r="G108" i="3"/>
  <c r="K110" i="18"/>
  <c r="C79" i="18"/>
  <c r="J107" i="3"/>
  <c r="G59" i="18"/>
  <c r="G55" i="18"/>
  <c r="J117" i="3"/>
  <c r="M117" i="3" s="1"/>
  <c r="J116" i="3"/>
  <c r="I115" i="3"/>
  <c r="J115" i="3" s="1"/>
  <c r="M115" i="3" s="1"/>
  <c r="G115" i="3"/>
  <c r="G117" i="3"/>
  <c r="G116" i="3"/>
  <c r="E60" i="18"/>
  <c r="C90" i="18" s="1"/>
  <c r="D234" i="21" l="1"/>
  <c r="D241" i="21" s="1"/>
  <c r="C234" i="21"/>
  <c r="C241" i="21" s="1"/>
  <c r="K116" i="3"/>
  <c r="M116" i="3"/>
  <c r="K107" i="3"/>
  <c r="M107" i="3"/>
  <c r="M110" i="18"/>
  <c r="C85" i="18" s="1"/>
  <c r="C87" i="18" s="1"/>
  <c r="C88" i="18" s="1"/>
  <c r="K148" i="18"/>
  <c r="M148" i="18" s="1"/>
  <c r="C74" i="3"/>
  <c r="D74" i="3" s="1"/>
  <c r="C76" i="3"/>
  <c r="D76" i="3" s="1"/>
  <c r="C75" i="3"/>
  <c r="D75" i="3" s="1"/>
  <c r="C73" i="3"/>
  <c r="D73" i="3" s="1"/>
  <c r="C79" i="3"/>
  <c r="D79" i="3" s="1"/>
  <c r="E95" i="3"/>
  <c r="H95" i="3" s="1"/>
  <c r="I95" i="3" s="1"/>
  <c r="J106" i="3"/>
  <c r="I108" i="3"/>
  <c r="J108" i="3" s="1"/>
  <c r="G60" i="18"/>
  <c r="H53" i="18" s="1"/>
  <c r="K117" i="3"/>
  <c r="K115" i="3"/>
  <c r="C11" i="19"/>
  <c r="B12" i="19"/>
  <c r="C12" i="19" s="1"/>
  <c r="H20" i="18"/>
  <c r="H21" i="18" s="1"/>
  <c r="F20" i="18"/>
  <c r="F21" i="18" s="1"/>
  <c r="D20" i="18"/>
  <c r="D21" i="18" s="1"/>
  <c r="C20" i="18"/>
  <c r="C81" i="18" s="1"/>
  <c r="C83" i="18" s="1"/>
  <c r="B265" i="16"/>
  <c r="B264" i="16"/>
  <c r="B263" i="16"/>
  <c r="C237" i="16"/>
  <c r="D237" i="16"/>
  <c r="C238" i="16"/>
  <c r="D238" i="16"/>
  <c r="C239" i="16"/>
  <c r="D239" i="16"/>
  <c r="C240" i="16"/>
  <c r="D240" i="16"/>
  <c r="C241" i="16"/>
  <c r="D241" i="16"/>
  <c r="C242" i="16"/>
  <c r="D242" i="16"/>
  <c r="C243" i="16"/>
  <c r="D243" i="16"/>
  <c r="C244" i="16"/>
  <c r="D244" i="16"/>
  <c r="C245" i="16"/>
  <c r="D245" i="16"/>
  <c r="C246" i="16"/>
  <c r="D246" i="16"/>
  <c r="C247" i="16"/>
  <c r="D247" i="16"/>
  <c r="C248" i="16"/>
  <c r="D248" i="16"/>
  <c r="C249" i="16"/>
  <c r="D249" i="16"/>
  <c r="C250" i="16"/>
  <c r="D250" i="16"/>
  <c r="C251" i="16"/>
  <c r="D251" i="16"/>
  <c r="C252" i="16"/>
  <c r="D252" i="16"/>
  <c r="C253" i="16"/>
  <c r="D253" i="16"/>
  <c r="C254" i="16"/>
  <c r="D254" i="16"/>
  <c r="C255" i="16"/>
  <c r="D255" i="16"/>
  <c r="B238" i="16"/>
  <c r="B239" i="16"/>
  <c r="B240" i="16"/>
  <c r="B241" i="16"/>
  <c r="B242" i="16"/>
  <c r="B243" i="16"/>
  <c r="B244" i="16"/>
  <c r="B245" i="16"/>
  <c r="B246" i="16"/>
  <c r="B247" i="16"/>
  <c r="B248" i="16"/>
  <c r="B249" i="16"/>
  <c r="B250" i="16"/>
  <c r="B251" i="16"/>
  <c r="B252" i="16"/>
  <c r="B253" i="16"/>
  <c r="B254" i="16"/>
  <c r="B255" i="16"/>
  <c r="B237" i="16"/>
  <c r="C259" i="16"/>
  <c r="J131" i="16"/>
  <c r="K131" i="16"/>
  <c r="I131" i="16"/>
  <c r="C133" i="16"/>
  <c r="I133" i="16" s="1"/>
  <c r="C126" i="16"/>
  <c r="C132" i="16" s="1"/>
  <c r="K108" i="3" l="1"/>
  <c r="M108" i="3"/>
  <c r="K106" i="3"/>
  <c r="M106" i="3"/>
  <c r="C92" i="18"/>
  <c r="C93" i="18" s="1"/>
  <c r="C27" i="18"/>
  <c r="C28" i="18" s="1"/>
  <c r="C21" i="18"/>
  <c r="H56" i="18"/>
  <c r="H55" i="18"/>
  <c r="H57" i="18"/>
  <c r="H59" i="18"/>
  <c r="H58" i="18"/>
  <c r="H54" i="18"/>
  <c r="B13" i="19"/>
  <c r="K133" i="16"/>
  <c r="J133" i="16"/>
  <c r="I132" i="16"/>
  <c r="K132" i="16"/>
  <c r="J132" i="16"/>
  <c r="C134" i="16"/>
  <c r="C13" i="19" l="1"/>
  <c r="B14" i="19"/>
  <c r="I134" i="16"/>
  <c r="I135" i="16" s="1"/>
  <c r="K134" i="16"/>
  <c r="K135" i="16" s="1"/>
  <c r="J134" i="16"/>
  <c r="J135" i="16" s="1"/>
  <c r="J137" i="16" s="1"/>
  <c r="C264" i="16" s="1"/>
  <c r="B15" i="19" l="1"/>
  <c r="C14" i="19"/>
  <c r="K137" i="16"/>
  <c r="C265" i="16" s="1"/>
  <c r="I137" i="16"/>
  <c r="C263" i="16" s="1"/>
  <c r="C15" i="19" l="1"/>
  <c r="B16" i="19"/>
  <c r="F107" i="16"/>
  <c r="C76" i="16"/>
  <c r="P53" i="16"/>
  <c r="P54" i="16"/>
  <c r="P55" i="16"/>
  <c r="P56" i="16"/>
  <c r="P57" i="16"/>
  <c r="P58" i="16"/>
  <c r="P59" i="16"/>
  <c r="P60" i="16"/>
  <c r="P61" i="16"/>
  <c r="P62" i="16"/>
  <c r="P63" i="16"/>
  <c r="P64" i="16"/>
  <c r="P65" i="16"/>
  <c r="P66" i="16"/>
  <c r="P67" i="16"/>
  <c r="P68" i="16"/>
  <c r="P69" i="16"/>
  <c r="P52" i="16"/>
  <c r="O53" i="16"/>
  <c r="O54" i="16"/>
  <c r="O55" i="16"/>
  <c r="O56" i="16"/>
  <c r="O57" i="16"/>
  <c r="O58" i="16"/>
  <c r="O59" i="16"/>
  <c r="O60" i="16"/>
  <c r="O61" i="16"/>
  <c r="O62" i="16"/>
  <c r="O63" i="16"/>
  <c r="O64" i="16"/>
  <c r="O65" i="16"/>
  <c r="O66" i="16"/>
  <c r="O67" i="16"/>
  <c r="O68" i="16"/>
  <c r="O69" i="16"/>
  <c r="O52" i="16"/>
  <c r="I101" i="11"/>
  <c r="I58" i="11"/>
  <c r="I37" i="11"/>
  <c r="I17" i="11"/>
  <c r="J101" i="11" l="1"/>
  <c r="C16" i="19"/>
  <c r="B17" i="19"/>
  <c r="Q62" i="16"/>
  <c r="Q63" i="16"/>
  <c r="Q53" i="16"/>
  <c r="Q65" i="16"/>
  <c r="Q67" i="16"/>
  <c r="Q66" i="16"/>
  <c r="Q55" i="16"/>
  <c r="Q68" i="16"/>
  <c r="Q56" i="16"/>
  <c r="Q54" i="16"/>
  <c r="Q64" i="16"/>
  <c r="Q61" i="16"/>
  <c r="Q60" i="16"/>
  <c r="Q59" i="16"/>
  <c r="Q52" i="16"/>
  <c r="Q58" i="16"/>
  <c r="Q69" i="16"/>
  <c r="Q57" i="16"/>
  <c r="D102" i="16"/>
  <c r="E102" i="16"/>
  <c r="F102" i="16"/>
  <c r="D103" i="16"/>
  <c r="E103" i="16"/>
  <c r="F103" i="16"/>
  <c r="D104" i="16"/>
  <c r="E104" i="16"/>
  <c r="F104" i="16"/>
  <c r="E101" i="16"/>
  <c r="F101" i="16"/>
  <c r="D101" i="16"/>
  <c r="C100" i="16"/>
  <c r="D100" i="16"/>
  <c r="E100" i="16"/>
  <c r="F100" i="16"/>
  <c r="G100" i="16"/>
  <c r="B100" i="16"/>
  <c r="D108" i="16"/>
  <c r="E108" i="16"/>
  <c r="F108" i="16"/>
  <c r="D109" i="16"/>
  <c r="E109" i="16"/>
  <c r="F109" i="16"/>
  <c r="D110" i="16"/>
  <c r="E110" i="16"/>
  <c r="F110" i="16"/>
  <c r="E107" i="16"/>
  <c r="D107" i="16"/>
  <c r="C106" i="16"/>
  <c r="D106" i="16"/>
  <c r="E106" i="16"/>
  <c r="F106" i="16"/>
  <c r="G106" i="16"/>
  <c r="B106" i="16"/>
  <c r="G84" i="16"/>
  <c r="G85" i="16"/>
  <c r="G86" i="16"/>
  <c r="G87" i="16"/>
  <c r="G88" i="16"/>
  <c r="G89" i="16"/>
  <c r="G90" i="16"/>
  <c r="G91" i="16"/>
  <c r="G92" i="16"/>
  <c r="G93" i="16"/>
  <c r="G94" i="16"/>
  <c r="G95" i="16"/>
  <c r="G96" i="16"/>
  <c r="G97" i="16"/>
  <c r="G98" i="16"/>
  <c r="G83" i="16"/>
  <c r="C17" i="19" l="1"/>
  <c r="B18" i="19"/>
  <c r="Q70" i="16"/>
  <c r="C72" i="16" s="1"/>
  <c r="C78" i="16" s="1"/>
  <c r="G104" i="16"/>
  <c r="G103" i="16"/>
  <c r="G101" i="16"/>
  <c r="G102" i="16"/>
  <c r="G108" i="16"/>
  <c r="G107" i="16"/>
  <c r="G109" i="16"/>
  <c r="G110" i="16"/>
  <c r="C18" i="19" l="1"/>
  <c r="B19" i="19"/>
  <c r="C166" i="16"/>
  <c r="C165" i="16"/>
  <c r="C164" i="16"/>
  <c r="G155" i="16"/>
  <c r="G156" i="16"/>
  <c r="G157" i="16"/>
  <c r="G158" i="16"/>
  <c r="G154" i="16"/>
  <c r="G149" i="16"/>
  <c r="G150" i="16"/>
  <c r="G148" i="16"/>
  <c r="C159" i="16"/>
  <c r="C151" i="16"/>
  <c r="D25" i="16"/>
  <c r="E25" i="16"/>
  <c r="F25" i="16"/>
  <c r="G25" i="16"/>
  <c r="H25" i="16"/>
  <c r="C25" i="16"/>
  <c r="D36" i="15"/>
  <c r="D39" i="15" s="1"/>
  <c r="C45" i="15"/>
  <c r="E36" i="15"/>
  <c r="E42" i="15" s="1"/>
  <c r="F36" i="15"/>
  <c r="F41" i="15" s="1"/>
  <c r="G36" i="15"/>
  <c r="G42" i="15" s="1"/>
  <c r="D38" i="15" l="1"/>
  <c r="D45" i="15"/>
  <c r="E41" i="15"/>
  <c r="G39" i="15"/>
  <c r="F39" i="15"/>
  <c r="E38" i="15"/>
  <c r="G40" i="15"/>
  <c r="F40" i="15"/>
  <c r="E40" i="15"/>
  <c r="D43" i="15"/>
  <c r="D42" i="15"/>
  <c r="D41" i="15"/>
  <c r="D40" i="15"/>
  <c r="G41" i="15"/>
  <c r="G45" i="15"/>
  <c r="F45" i="15"/>
  <c r="E39" i="15"/>
  <c r="E45" i="15"/>
  <c r="G38" i="15"/>
  <c r="G43" i="15"/>
  <c r="F38" i="15"/>
  <c r="F43" i="15"/>
  <c r="E43" i="15"/>
  <c r="F42" i="15"/>
  <c r="C19" i="19"/>
  <c r="B20" i="19"/>
  <c r="C31" i="16"/>
  <c r="C32" i="16" s="1"/>
  <c r="C73" i="16"/>
  <c r="C167" i="16"/>
  <c r="C172" i="16" s="1"/>
  <c r="G151" i="16"/>
  <c r="G159" i="16"/>
  <c r="BA82" i="14"/>
  <c r="BC93" i="14"/>
  <c r="BA83" i="14"/>
  <c r="BA84" i="14"/>
  <c r="BA85" i="14"/>
  <c r="BA86" i="14"/>
  <c r="BA87" i="14"/>
  <c r="BA88" i="14"/>
  <c r="BA89" i="14"/>
  <c r="BA90" i="14"/>
  <c r="BA91" i="14"/>
  <c r="BA92" i="14"/>
  <c r="BA93" i="14"/>
  <c r="BA94" i="14"/>
  <c r="BA95" i="14"/>
  <c r="BA96" i="14"/>
  <c r="BA97" i="14"/>
  <c r="BA98" i="14"/>
  <c r="BA99" i="14"/>
  <c r="BA100" i="14"/>
  <c r="BA101" i="14"/>
  <c r="BA102" i="14"/>
  <c r="BA103" i="14"/>
  <c r="BA104" i="14"/>
  <c r="BA105" i="14"/>
  <c r="AX8842" i="14"/>
  <c r="AX8841" i="14"/>
  <c r="AX8840" i="14"/>
  <c r="AX8839" i="14"/>
  <c r="AX8838" i="14"/>
  <c r="AX8837" i="14"/>
  <c r="AX8836" i="14"/>
  <c r="AX8835" i="14"/>
  <c r="AX8834" i="14"/>
  <c r="AX8833" i="14"/>
  <c r="AX8832" i="14"/>
  <c r="AX8831" i="14"/>
  <c r="AX8830" i="14"/>
  <c r="AX8829" i="14"/>
  <c r="AX8828" i="14"/>
  <c r="AX8827" i="14"/>
  <c r="AX8826" i="14"/>
  <c r="AX8825" i="14"/>
  <c r="AX8824" i="14"/>
  <c r="AX8823" i="14"/>
  <c r="AX8822" i="14"/>
  <c r="AX8821" i="14"/>
  <c r="AX8820" i="14"/>
  <c r="AX8819" i="14"/>
  <c r="AX8818" i="14"/>
  <c r="AX8817" i="14"/>
  <c r="AX8816" i="14"/>
  <c r="AX8815" i="14"/>
  <c r="AX8814" i="14"/>
  <c r="AX8813" i="14"/>
  <c r="AX8812" i="14"/>
  <c r="AX8811" i="14"/>
  <c r="AX8810" i="14"/>
  <c r="AX8809" i="14"/>
  <c r="AX8808" i="14"/>
  <c r="AX8807" i="14"/>
  <c r="AX8806" i="14"/>
  <c r="AX8805" i="14"/>
  <c r="AX8804" i="14"/>
  <c r="AX8803" i="14"/>
  <c r="AX8802" i="14"/>
  <c r="AX8801" i="14"/>
  <c r="AX8800" i="14"/>
  <c r="AX8799" i="14"/>
  <c r="AX8798" i="14"/>
  <c r="AX8797" i="14"/>
  <c r="AX8796" i="14"/>
  <c r="AX8795" i="14"/>
  <c r="AX8794" i="14"/>
  <c r="AX8793" i="14"/>
  <c r="AX8792" i="14"/>
  <c r="AX8791" i="14"/>
  <c r="AX8790" i="14"/>
  <c r="AX8789" i="14"/>
  <c r="AX8788" i="14"/>
  <c r="AX8787" i="14"/>
  <c r="AX8786" i="14"/>
  <c r="AX8785" i="14"/>
  <c r="AX8784" i="14"/>
  <c r="AX8783" i="14"/>
  <c r="AX8782" i="14"/>
  <c r="AX8781" i="14"/>
  <c r="AX8780" i="14"/>
  <c r="AX8779" i="14"/>
  <c r="AX8778" i="14"/>
  <c r="AX8777" i="14"/>
  <c r="AX8776" i="14"/>
  <c r="AX8775" i="14"/>
  <c r="AX8774" i="14"/>
  <c r="AX8773" i="14"/>
  <c r="AX8772" i="14"/>
  <c r="AX8771" i="14"/>
  <c r="AX8770" i="14"/>
  <c r="AX8769" i="14"/>
  <c r="AX8768" i="14"/>
  <c r="AX8767" i="14"/>
  <c r="AX8766" i="14"/>
  <c r="AX8765" i="14"/>
  <c r="AX8764" i="14"/>
  <c r="AX8763" i="14"/>
  <c r="AX8762" i="14"/>
  <c r="AX8761" i="14"/>
  <c r="AX8760" i="14"/>
  <c r="AX8759" i="14"/>
  <c r="AX8758" i="14"/>
  <c r="AX8757" i="14"/>
  <c r="AX8756" i="14"/>
  <c r="AX8755" i="14"/>
  <c r="AX8754" i="14"/>
  <c r="AX8753" i="14"/>
  <c r="AX8752" i="14"/>
  <c r="AX8751" i="14"/>
  <c r="AX8750" i="14"/>
  <c r="AX8749" i="14"/>
  <c r="AX8748" i="14"/>
  <c r="AX8747" i="14"/>
  <c r="AX8746" i="14"/>
  <c r="AX8745" i="14"/>
  <c r="AX8744" i="14"/>
  <c r="AX8743" i="14"/>
  <c r="AX8742" i="14"/>
  <c r="AX8741" i="14"/>
  <c r="AX8740" i="14"/>
  <c r="AX8739" i="14"/>
  <c r="AX8738" i="14"/>
  <c r="AX8737" i="14"/>
  <c r="AX8736" i="14"/>
  <c r="AX8735" i="14"/>
  <c r="AX8734" i="14"/>
  <c r="AX8733" i="14"/>
  <c r="AX8732" i="14"/>
  <c r="AX8731" i="14"/>
  <c r="AX8730" i="14"/>
  <c r="AX8729" i="14"/>
  <c r="AX8728" i="14"/>
  <c r="AX8727" i="14"/>
  <c r="AX8726" i="14"/>
  <c r="AX8725" i="14"/>
  <c r="AX8724" i="14"/>
  <c r="AX8723" i="14"/>
  <c r="AX8722" i="14"/>
  <c r="AX8721" i="14"/>
  <c r="AX8720" i="14"/>
  <c r="AX8719" i="14"/>
  <c r="AX8718" i="14"/>
  <c r="AX8717" i="14"/>
  <c r="AX8716" i="14"/>
  <c r="AX8715" i="14"/>
  <c r="AX8714" i="14"/>
  <c r="AX8713" i="14"/>
  <c r="AX8712" i="14"/>
  <c r="AX8711" i="14"/>
  <c r="AX8710" i="14"/>
  <c r="AX8709" i="14"/>
  <c r="AX8708" i="14"/>
  <c r="AX8707" i="14"/>
  <c r="AX8706" i="14"/>
  <c r="AX8705" i="14"/>
  <c r="AX8704" i="14"/>
  <c r="AX8703" i="14"/>
  <c r="AX8702" i="14"/>
  <c r="AX8701" i="14"/>
  <c r="AX8700" i="14"/>
  <c r="AX8699" i="14"/>
  <c r="AX8698" i="14"/>
  <c r="AX8697" i="14"/>
  <c r="AX8696" i="14"/>
  <c r="AX8695" i="14"/>
  <c r="AX8694" i="14"/>
  <c r="AX8693" i="14"/>
  <c r="AX8692" i="14"/>
  <c r="AX8691" i="14"/>
  <c r="AX8690" i="14"/>
  <c r="AX8689" i="14"/>
  <c r="AX8688" i="14"/>
  <c r="AX8687" i="14"/>
  <c r="AX8686" i="14"/>
  <c r="AX8685" i="14"/>
  <c r="AX8684" i="14"/>
  <c r="AX8683" i="14"/>
  <c r="AX8682" i="14"/>
  <c r="AX8681" i="14"/>
  <c r="AX8680" i="14"/>
  <c r="AX8679" i="14"/>
  <c r="AX8678" i="14"/>
  <c r="AX8677" i="14"/>
  <c r="AX8676" i="14"/>
  <c r="AX8675" i="14"/>
  <c r="AX8674" i="14"/>
  <c r="AX8673" i="14"/>
  <c r="AX8672" i="14"/>
  <c r="AX8671" i="14"/>
  <c r="AX8670" i="14"/>
  <c r="AX8669" i="14"/>
  <c r="AX8668" i="14"/>
  <c r="AX8667" i="14"/>
  <c r="AX8666" i="14"/>
  <c r="AX8665" i="14"/>
  <c r="AX8664" i="14"/>
  <c r="AX8663" i="14"/>
  <c r="AX8662" i="14"/>
  <c r="AX8661" i="14"/>
  <c r="AX8660" i="14"/>
  <c r="AX8659" i="14"/>
  <c r="AX8658" i="14"/>
  <c r="AX8657" i="14"/>
  <c r="AX8656" i="14"/>
  <c r="AX8655" i="14"/>
  <c r="AX8654" i="14"/>
  <c r="AX8653" i="14"/>
  <c r="AX8652" i="14"/>
  <c r="AX8651" i="14"/>
  <c r="AX8650" i="14"/>
  <c r="AX8649" i="14"/>
  <c r="AX8648" i="14"/>
  <c r="AX8647" i="14"/>
  <c r="AX8646" i="14"/>
  <c r="AX8645" i="14"/>
  <c r="AX8644" i="14"/>
  <c r="AX8643" i="14"/>
  <c r="AX8642" i="14"/>
  <c r="AX8641" i="14"/>
  <c r="AX8640" i="14"/>
  <c r="AX8639" i="14"/>
  <c r="AX8638" i="14"/>
  <c r="AX8637" i="14"/>
  <c r="AX8636" i="14"/>
  <c r="AX8635" i="14"/>
  <c r="AX8634" i="14"/>
  <c r="AX8633" i="14"/>
  <c r="AX8632" i="14"/>
  <c r="AX8631" i="14"/>
  <c r="AX8630" i="14"/>
  <c r="AX8629" i="14"/>
  <c r="AX8628" i="14"/>
  <c r="AX8627" i="14"/>
  <c r="AX8626" i="14"/>
  <c r="AX8625" i="14"/>
  <c r="AX8624" i="14"/>
  <c r="AX8623" i="14"/>
  <c r="AX8622" i="14"/>
  <c r="AX8621" i="14"/>
  <c r="AX8620" i="14"/>
  <c r="AX8619" i="14"/>
  <c r="AX8618" i="14"/>
  <c r="AX8617" i="14"/>
  <c r="AX8616" i="14"/>
  <c r="AX8615" i="14"/>
  <c r="AX8614" i="14"/>
  <c r="AX8613" i="14"/>
  <c r="AX8612" i="14"/>
  <c r="AX8611" i="14"/>
  <c r="AX8610" i="14"/>
  <c r="AX8609" i="14"/>
  <c r="AX8608" i="14"/>
  <c r="AX8607" i="14"/>
  <c r="AX8606" i="14"/>
  <c r="AX8605" i="14"/>
  <c r="AX8604" i="14"/>
  <c r="AX8603" i="14"/>
  <c r="AX8602" i="14"/>
  <c r="AX8601" i="14"/>
  <c r="AX8600" i="14"/>
  <c r="AX8599" i="14"/>
  <c r="AX8598" i="14"/>
  <c r="AX8597" i="14"/>
  <c r="AX8596" i="14"/>
  <c r="AX8595" i="14"/>
  <c r="AX8594" i="14"/>
  <c r="AX8593" i="14"/>
  <c r="AX8592" i="14"/>
  <c r="AX8591" i="14"/>
  <c r="AX8590" i="14"/>
  <c r="AX8589" i="14"/>
  <c r="AX8588" i="14"/>
  <c r="AX8587" i="14"/>
  <c r="AX8586" i="14"/>
  <c r="AX8585" i="14"/>
  <c r="AX8584" i="14"/>
  <c r="AX8583" i="14"/>
  <c r="AX8582" i="14"/>
  <c r="AX8581" i="14"/>
  <c r="AX8580" i="14"/>
  <c r="AX8579" i="14"/>
  <c r="AX8578" i="14"/>
  <c r="AX8577" i="14"/>
  <c r="AX8576" i="14"/>
  <c r="AX8575" i="14"/>
  <c r="AX8574" i="14"/>
  <c r="AX8573" i="14"/>
  <c r="AX8572" i="14"/>
  <c r="AX8571" i="14"/>
  <c r="AX8570" i="14"/>
  <c r="AX8569" i="14"/>
  <c r="AX8568" i="14"/>
  <c r="AX8567" i="14"/>
  <c r="AX8566" i="14"/>
  <c r="AX8565" i="14"/>
  <c r="AX8564" i="14"/>
  <c r="AX8563" i="14"/>
  <c r="AX8562" i="14"/>
  <c r="AX8561" i="14"/>
  <c r="AX8560" i="14"/>
  <c r="AX8559" i="14"/>
  <c r="AX8558" i="14"/>
  <c r="AX8557" i="14"/>
  <c r="AX8556" i="14"/>
  <c r="AX8555" i="14"/>
  <c r="AX8554" i="14"/>
  <c r="AX8553" i="14"/>
  <c r="AX8552" i="14"/>
  <c r="AX8551" i="14"/>
  <c r="AX8550" i="14"/>
  <c r="AX8549" i="14"/>
  <c r="AX8548" i="14"/>
  <c r="AX8547" i="14"/>
  <c r="AX8546" i="14"/>
  <c r="AX8545" i="14"/>
  <c r="AX8544" i="14"/>
  <c r="AX8543" i="14"/>
  <c r="AX8542" i="14"/>
  <c r="AX8541" i="14"/>
  <c r="AX8540" i="14"/>
  <c r="AX8539" i="14"/>
  <c r="AX8538" i="14"/>
  <c r="AX8537" i="14"/>
  <c r="AX8536" i="14"/>
  <c r="AX8535" i="14"/>
  <c r="AX8534" i="14"/>
  <c r="AX8533" i="14"/>
  <c r="AX8532" i="14"/>
  <c r="AX8531" i="14"/>
  <c r="AX8530" i="14"/>
  <c r="AX8529" i="14"/>
  <c r="AX8528" i="14"/>
  <c r="AX8527" i="14"/>
  <c r="AX8526" i="14"/>
  <c r="AX8525" i="14"/>
  <c r="AX8524" i="14"/>
  <c r="AX8523" i="14"/>
  <c r="AX8522" i="14"/>
  <c r="AX8521" i="14"/>
  <c r="AX8520" i="14"/>
  <c r="AX8519" i="14"/>
  <c r="AX8518" i="14"/>
  <c r="AX8517" i="14"/>
  <c r="AX8516" i="14"/>
  <c r="AX8515" i="14"/>
  <c r="AX8514" i="14"/>
  <c r="AX8513" i="14"/>
  <c r="AX8512" i="14"/>
  <c r="AX8511" i="14"/>
  <c r="AX8510" i="14"/>
  <c r="AX8509" i="14"/>
  <c r="AX8508" i="14"/>
  <c r="AX8507" i="14"/>
  <c r="AX8506" i="14"/>
  <c r="AX8505" i="14"/>
  <c r="AX8504" i="14"/>
  <c r="AX8503" i="14"/>
  <c r="AX8502" i="14"/>
  <c r="AX8501" i="14"/>
  <c r="AX8500" i="14"/>
  <c r="AX8499" i="14"/>
  <c r="AX8498" i="14"/>
  <c r="AX8497" i="14"/>
  <c r="AX8496" i="14"/>
  <c r="AX8495" i="14"/>
  <c r="AX8494" i="14"/>
  <c r="AX8493" i="14"/>
  <c r="AX8492" i="14"/>
  <c r="AX8491" i="14"/>
  <c r="AX8490" i="14"/>
  <c r="AX8489" i="14"/>
  <c r="AX8488" i="14"/>
  <c r="AX8487" i="14"/>
  <c r="AX8486" i="14"/>
  <c r="AX8485" i="14"/>
  <c r="AX8484" i="14"/>
  <c r="AX8483" i="14"/>
  <c r="AX8482" i="14"/>
  <c r="AX8481" i="14"/>
  <c r="AX8480" i="14"/>
  <c r="AX8479" i="14"/>
  <c r="AX8478" i="14"/>
  <c r="AX8477" i="14"/>
  <c r="AX8476" i="14"/>
  <c r="AX8475" i="14"/>
  <c r="AX8474" i="14"/>
  <c r="AX8473" i="14"/>
  <c r="AX8472" i="14"/>
  <c r="AX8471" i="14"/>
  <c r="AX8470" i="14"/>
  <c r="AX8469" i="14"/>
  <c r="AX8468" i="14"/>
  <c r="AX8467" i="14"/>
  <c r="AX8466" i="14"/>
  <c r="AX8465" i="14"/>
  <c r="AX8464" i="14"/>
  <c r="AX8463" i="14"/>
  <c r="AX8462" i="14"/>
  <c r="AX8461" i="14"/>
  <c r="AX8460" i="14"/>
  <c r="AX8459" i="14"/>
  <c r="AX8458" i="14"/>
  <c r="AX8457" i="14"/>
  <c r="AX8456" i="14"/>
  <c r="AX8455" i="14"/>
  <c r="AX8454" i="14"/>
  <c r="AX8453" i="14"/>
  <c r="AX8452" i="14"/>
  <c r="AX8451" i="14"/>
  <c r="AX8450" i="14"/>
  <c r="AX8449" i="14"/>
  <c r="AX8448" i="14"/>
  <c r="AX8447" i="14"/>
  <c r="AX8446" i="14"/>
  <c r="AX8445" i="14"/>
  <c r="AX8444" i="14"/>
  <c r="AX8443" i="14"/>
  <c r="AX8442" i="14"/>
  <c r="AX8441" i="14"/>
  <c r="AX8440" i="14"/>
  <c r="AX8439" i="14"/>
  <c r="AX8438" i="14"/>
  <c r="AX8437" i="14"/>
  <c r="AX8436" i="14"/>
  <c r="AX8435" i="14"/>
  <c r="AX8434" i="14"/>
  <c r="AX8433" i="14"/>
  <c r="AX8432" i="14"/>
  <c r="AX8431" i="14"/>
  <c r="AX8430" i="14"/>
  <c r="AX8429" i="14"/>
  <c r="AX8428" i="14"/>
  <c r="AX8427" i="14"/>
  <c r="AX8426" i="14"/>
  <c r="AX8425" i="14"/>
  <c r="AX8424" i="14"/>
  <c r="AX8423" i="14"/>
  <c r="AX8422" i="14"/>
  <c r="AX8421" i="14"/>
  <c r="AX8420" i="14"/>
  <c r="AX8419" i="14"/>
  <c r="AX8418" i="14"/>
  <c r="AX8417" i="14"/>
  <c r="AX8416" i="14"/>
  <c r="AX8415" i="14"/>
  <c r="AX8414" i="14"/>
  <c r="AX8413" i="14"/>
  <c r="AX8412" i="14"/>
  <c r="AX8411" i="14"/>
  <c r="AX8410" i="14"/>
  <c r="AX8409" i="14"/>
  <c r="AX8408" i="14"/>
  <c r="AX8407" i="14"/>
  <c r="AX8406" i="14"/>
  <c r="AX8405" i="14"/>
  <c r="AX8404" i="14"/>
  <c r="AX8403" i="14"/>
  <c r="AX8402" i="14"/>
  <c r="AX8401" i="14"/>
  <c r="AX8400" i="14"/>
  <c r="AX8399" i="14"/>
  <c r="AX8398" i="14"/>
  <c r="AX8397" i="14"/>
  <c r="AX8396" i="14"/>
  <c r="AX8395" i="14"/>
  <c r="AX8394" i="14"/>
  <c r="AX8393" i="14"/>
  <c r="AX8392" i="14"/>
  <c r="AX8391" i="14"/>
  <c r="AX8390" i="14"/>
  <c r="AX8389" i="14"/>
  <c r="AX8388" i="14"/>
  <c r="AX8387" i="14"/>
  <c r="AX8386" i="14"/>
  <c r="AX8385" i="14"/>
  <c r="AX8384" i="14"/>
  <c r="AX8383" i="14"/>
  <c r="AX8382" i="14"/>
  <c r="AX8381" i="14"/>
  <c r="AX8380" i="14"/>
  <c r="AX8379" i="14"/>
  <c r="AX8378" i="14"/>
  <c r="AX8377" i="14"/>
  <c r="AX8376" i="14"/>
  <c r="AX8375" i="14"/>
  <c r="AX8374" i="14"/>
  <c r="AX8373" i="14"/>
  <c r="AX8372" i="14"/>
  <c r="AX8371" i="14"/>
  <c r="AX8370" i="14"/>
  <c r="AX8369" i="14"/>
  <c r="AX8368" i="14"/>
  <c r="AX8367" i="14"/>
  <c r="AX8366" i="14"/>
  <c r="AX8365" i="14"/>
  <c r="AX8364" i="14"/>
  <c r="AX8363" i="14"/>
  <c r="AX8362" i="14"/>
  <c r="AX8361" i="14"/>
  <c r="AX8360" i="14"/>
  <c r="AX8359" i="14"/>
  <c r="AX8358" i="14"/>
  <c r="AX8357" i="14"/>
  <c r="AX8356" i="14"/>
  <c r="AX8355" i="14"/>
  <c r="AX8354" i="14"/>
  <c r="AX8353" i="14"/>
  <c r="AX8352" i="14"/>
  <c r="AX8351" i="14"/>
  <c r="AX8350" i="14"/>
  <c r="AX8349" i="14"/>
  <c r="AX8348" i="14"/>
  <c r="AX8347" i="14"/>
  <c r="AX8346" i="14"/>
  <c r="AX8345" i="14"/>
  <c r="AX8344" i="14"/>
  <c r="AX8343" i="14"/>
  <c r="AX8342" i="14"/>
  <c r="AX8341" i="14"/>
  <c r="AX8340" i="14"/>
  <c r="AX8339" i="14"/>
  <c r="AX8338" i="14"/>
  <c r="AX8337" i="14"/>
  <c r="AX8336" i="14"/>
  <c r="AX8335" i="14"/>
  <c r="AX8334" i="14"/>
  <c r="AX8333" i="14"/>
  <c r="AX8332" i="14"/>
  <c r="AX8331" i="14"/>
  <c r="AX8330" i="14"/>
  <c r="AX8329" i="14"/>
  <c r="AX8328" i="14"/>
  <c r="AX8327" i="14"/>
  <c r="AX8326" i="14"/>
  <c r="AX8325" i="14"/>
  <c r="AX8324" i="14"/>
  <c r="AX8323" i="14"/>
  <c r="AX8322" i="14"/>
  <c r="AX8321" i="14"/>
  <c r="AX8320" i="14"/>
  <c r="AX8319" i="14"/>
  <c r="AX8318" i="14"/>
  <c r="AX8317" i="14"/>
  <c r="AX8316" i="14"/>
  <c r="AX8315" i="14"/>
  <c r="AX8314" i="14"/>
  <c r="AX8313" i="14"/>
  <c r="AX8312" i="14"/>
  <c r="AX8311" i="14"/>
  <c r="AX8310" i="14"/>
  <c r="AX8309" i="14"/>
  <c r="AX8308" i="14"/>
  <c r="AX8307" i="14"/>
  <c r="AX8306" i="14"/>
  <c r="AX8305" i="14"/>
  <c r="AX8304" i="14"/>
  <c r="AX8303" i="14"/>
  <c r="AX8302" i="14"/>
  <c r="AX8301" i="14"/>
  <c r="AX8300" i="14"/>
  <c r="AX8299" i="14"/>
  <c r="AX8298" i="14"/>
  <c r="AX8297" i="14"/>
  <c r="AX8296" i="14"/>
  <c r="AX8295" i="14"/>
  <c r="AX8294" i="14"/>
  <c r="AX8293" i="14"/>
  <c r="AX8292" i="14"/>
  <c r="AX8291" i="14"/>
  <c r="AX8290" i="14"/>
  <c r="AX8289" i="14"/>
  <c r="AX8288" i="14"/>
  <c r="AX8287" i="14"/>
  <c r="AX8286" i="14"/>
  <c r="AX8285" i="14"/>
  <c r="AX8284" i="14"/>
  <c r="AX8283" i="14"/>
  <c r="AX8282" i="14"/>
  <c r="AX8281" i="14"/>
  <c r="AX8280" i="14"/>
  <c r="AX8279" i="14"/>
  <c r="AX8278" i="14"/>
  <c r="AX8277" i="14"/>
  <c r="AX8276" i="14"/>
  <c r="AX8275" i="14"/>
  <c r="AX8274" i="14"/>
  <c r="AX8273" i="14"/>
  <c r="AX8272" i="14"/>
  <c r="AX8271" i="14"/>
  <c r="AX8270" i="14"/>
  <c r="AX8269" i="14"/>
  <c r="AX8268" i="14"/>
  <c r="AX8267" i="14"/>
  <c r="AX8266" i="14"/>
  <c r="AX8265" i="14"/>
  <c r="AX8264" i="14"/>
  <c r="AX8263" i="14"/>
  <c r="AX8262" i="14"/>
  <c r="AX8261" i="14"/>
  <c r="AX8260" i="14"/>
  <c r="AX8259" i="14"/>
  <c r="AX8258" i="14"/>
  <c r="AX8257" i="14"/>
  <c r="AX8256" i="14"/>
  <c r="AX8255" i="14"/>
  <c r="AX8254" i="14"/>
  <c r="AX8253" i="14"/>
  <c r="AX8252" i="14"/>
  <c r="AX8251" i="14"/>
  <c r="AX8250" i="14"/>
  <c r="AX8249" i="14"/>
  <c r="AX8248" i="14"/>
  <c r="AX8247" i="14"/>
  <c r="AX8246" i="14"/>
  <c r="AX8245" i="14"/>
  <c r="AX8244" i="14"/>
  <c r="AX8243" i="14"/>
  <c r="AX8242" i="14"/>
  <c r="AX8241" i="14"/>
  <c r="AX8240" i="14"/>
  <c r="AX8239" i="14"/>
  <c r="AX8238" i="14"/>
  <c r="AX8237" i="14"/>
  <c r="AX8236" i="14"/>
  <c r="AX8235" i="14"/>
  <c r="AX8234" i="14"/>
  <c r="AX8233" i="14"/>
  <c r="AX8232" i="14"/>
  <c r="AX8231" i="14"/>
  <c r="AX8230" i="14"/>
  <c r="AX8229" i="14"/>
  <c r="AX8228" i="14"/>
  <c r="AX8227" i="14"/>
  <c r="AX8226" i="14"/>
  <c r="AX8225" i="14"/>
  <c r="AX8224" i="14"/>
  <c r="AX8223" i="14"/>
  <c r="AX8222" i="14"/>
  <c r="AX8221" i="14"/>
  <c r="AX8220" i="14"/>
  <c r="AX8219" i="14"/>
  <c r="AX8218" i="14"/>
  <c r="AX8217" i="14"/>
  <c r="AX8216" i="14"/>
  <c r="AX8215" i="14"/>
  <c r="AX8214" i="14"/>
  <c r="AX8213" i="14"/>
  <c r="AX8212" i="14"/>
  <c r="AX8211" i="14"/>
  <c r="AX8210" i="14"/>
  <c r="AX8209" i="14"/>
  <c r="AX8208" i="14"/>
  <c r="AX8207" i="14"/>
  <c r="AX8206" i="14"/>
  <c r="AX8205" i="14"/>
  <c r="AX8204" i="14"/>
  <c r="AX8203" i="14"/>
  <c r="AX8202" i="14"/>
  <c r="AX8201" i="14"/>
  <c r="AX8200" i="14"/>
  <c r="AX8199" i="14"/>
  <c r="AX8198" i="14"/>
  <c r="AX8197" i="14"/>
  <c r="AX8196" i="14"/>
  <c r="AX8195" i="14"/>
  <c r="AX8194" i="14"/>
  <c r="AX8193" i="14"/>
  <c r="AX8192" i="14"/>
  <c r="AX8191" i="14"/>
  <c r="AX8190" i="14"/>
  <c r="AX8189" i="14"/>
  <c r="AX8188" i="14"/>
  <c r="AX8187" i="14"/>
  <c r="AX8186" i="14"/>
  <c r="AX8185" i="14"/>
  <c r="AX8184" i="14"/>
  <c r="AX8183" i="14"/>
  <c r="AX8182" i="14"/>
  <c r="AX8181" i="14"/>
  <c r="AX8180" i="14"/>
  <c r="AX8179" i="14"/>
  <c r="AX8178" i="14"/>
  <c r="AX8177" i="14"/>
  <c r="AX8176" i="14"/>
  <c r="AX8175" i="14"/>
  <c r="AX8174" i="14"/>
  <c r="AX8173" i="14"/>
  <c r="AX8172" i="14"/>
  <c r="AX8171" i="14"/>
  <c r="AX8170" i="14"/>
  <c r="AX8169" i="14"/>
  <c r="AX8168" i="14"/>
  <c r="AX8167" i="14"/>
  <c r="AX8166" i="14"/>
  <c r="AX8165" i="14"/>
  <c r="AX8164" i="14"/>
  <c r="AX8163" i="14"/>
  <c r="AX8162" i="14"/>
  <c r="AX8161" i="14"/>
  <c r="AX8160" i="14"/>
  <c r="AX8159" i="14"/>
  <c r="AX8158" i="14"/>
  <c r="AX8157" i="14"/>
  <c r="AX8156" i="14"/>
  <c r="AX8155" i="14"/>
  <c r="AX8154" i="14"/>
  <c r="AX8153" i="14"/>
  <c r="AX8152" i="14"/>
  <c r="AX8151" i="14"/>
  <c r="AX8150" i="14"/>
  <c r="AX8149" i="14"/>
  <c r="AX8148" i="14"/>
  <c r="AX8147" i="14"/>
  <c r="AX8146" i="14"/>
  <c r="AX8145" i="14"/>
  <c r="AX8144" i="14"/>
  <c r="AX8143" i="14"/>
  <c r="AX8142" i="14"/>
  <c r="AX8141" i="14"/>
  <c r="AX8140" i="14"/>
  <c r="AX8139" i="14"/>
  <c r="AX8138" i="14"/>
  <c r="AX8137" i="14"/>
  <c r="AX8136" i="14"/>
  <c r="AX8135" i="14"/>
  <c r="AX8134" i="14"/>
  <c r="AX8133" i="14"/>
  <c r="AX8132" i="14"/>
  <c r="AX8131" i="14"/>
  <c r="AX8130" i="14"/>
  <c r="AX8129" i="14"/>
  <c r="AX8128" i="14"/>
  <c r="AX8127" i="14"/>
  <c r="AX8126" i="14"/>
  <c r="AX8125" i="14"/>
  <c r="AX8124" i="14"/>
  <c r="AX8123" i="14"/>
  <c r="AX8122" i="14"/>
  <c r="AX8121" i="14"/>
  <c r="AX8120" i="14"/>
  <c r="AX8119" i="14"/>
  <c r="AX8118" i="14"/>
  <c r="AX8117" i="14"/>
  <c r="AX8116" i="14"/>
  <c r="AX8115" i="14"/>
  <c r="AX8114" i="14"/>
  <c r="AX8113" i="14"/>
  <c r="AX8112" i="14"/>
  <c r="AX8111" i="14"/>
  <c r="AX8110" i="14"/>
  <c r="AX8109" i="14"/>
  <c r="AX8108" i="14"/>
  <c r="AX8107" i="14"/>
  <c r="AX8106" i="14"/>
  <c r="AX8105" i="14"/>
  <c r="AX8104" i="14"/>
  <c r="AX8103" i="14"/>
  <c r="AX8102" i="14"/>
  <c r="AX8101" i="14"/>
  <c r="AX8100" i="14"/>
  <c r="AX8099" i="14"/>
  <c r="AX8098" i="14"/>
  <c r="AX8097" i="14"/>
  <c r="AX8096" i="14"/>
  <c r="AX8095" i="14"/>
  <c r="AX8094" i="14"/>
  <c r="AX8093" i="14"/>
  <c r="AX8092" i="14"/>
  <c r="AX8091" i="14"/>
  <c r="AX8090" i="14"/>
  <c r="AX8089" i="14"/>
  <c r="AX8088" i="14"/>
  <c r="AX8087" i="14"/>
  <c r="AX8086" i="14"/>
  <c r="AX8085" i="14"/>
  <c r="AX8084" i="14"/>
  <c r="AX8083" i="14"/>
  <c r="AX8082" i="14"/>
  <c r="AX8081" i="14"/>
  <c r="AX8080" i="14"/>
  <c r="AX8079" i="14"/>
  <c r="AX8078" i="14"/>
  <c r="AX8077" i="14"/>
  <c r="AX8076" i="14"/>
  <c r="AX8075" i="14"/>
  <c r="AX8074" i="14"/>
  <c r="AX8073" i="14"/>
  <c r="AX8072" i="14"/>
  <c r="AX8071" i="14"/>
  <c r="AX8070" i="14"/>
  <c r="AX8069" i="14"/>
  <c r="AX8068" i="14"/>
  <c r="AX8067" i="14"/>
  <c r="AX8066" i="14"/>
  <c r="AX8065" i="14"/>
  <c r="AX8064" i="14"/>
  <c r="AX8063" i="14"/>
  <c r="AX8062" i="14"/>
  <c r="AX8061" i="14"/>
  <c r="AX8060" i="14"/>
  <c r="AX8059" i="14"/>
  <c r="AX8058" i="14"/>
  <c r="AX8057" i="14"/>
  <c r="AX8056" i="14"/>
  <c r="AX8055" i="14"/>
  <c r="AX8054" i="14"/>
  <c r="AX8053" i="14"/>
  <c r="AX8052" i="14"/>
  <c r="AX8051" i="14"/>
  <c r="AX8050" i="14"/>
  <c r="AX8049" i="14"/>
  <c r="AX8048" i="14"/>
  <c r="AX8047" i="14"/>
  <c r="AX8046" i="14"/>
  <c r="AX8045" i="14"/>
  <c r="AX8044" i="14"/>
  <c r="AX8043" i="14"/>
  <c r="AX8042" i="14"/>
  <c r="AX8041" i="14"/>
  <c r="AX8040" i="14"/>
  <c r="AX8039" i="14"/>
  <c r="AX8038" i="14"/>
  <c r="AX8037" i="14"/>
  <c r="AX8036" i="14"/>
  <c r="AX8035" i="14"/>
  <c r="AX8034" i="14"/>
  <c r="AX8033" i="14"/>
  <c r="AX8032" i="14"/>
  <c r="AX8031" i="14"/>
  <c r="AX8030" i="14"/>
  <c r="AX8029" i="14"/>
  <c r="AX8028" i="14"/>
  <c r="AX8027" i="14"/>
  <c r="AX8026" i="14"/>
  <c r="AX8025" i="14"/>
  <c r="AX8024" i="14"/>
  <c r="AX8023" i="14"/>
  <c r="AX8022" i="14"/>
  <c r="AX8021" i="14"/>
  <c r="AX8020" i="14"/>
  <c r="AX8019" i="14"/>
  <c r="AX8018" i="14"/>
  <c r="AX8017" i="14"/>
  <c r="AX8016" i="14"/>
  <c r="AX8015" i="14"/>
  <c r="AX8014" i="14"/>
  <c r="AX8013" i="14"/>
  <c r="AX8012" i="14"/>
  <c r="AX8011" i="14"/>
  <c r="AX8010" i="14"/>
  <c r="AX8009" i="14"/>
  <c r="AX8008" i="14"/>
  <c r="AX8007" i="14"/>
  <c r="AX8006" i="14"/>
  <c r="AX8005" i="14"/>
  <c r="AX8004" i="14"/>
  <c r="AX8003" i="14"/>
  <c r="AX8002" i="14"/>
  <c r="AX8001" i="14"/>
  <c r="AX8000" i="14"/>
  <c r="AX7999" i="14"/>
  <c r="AX7998" i="14"/>
  <c r="AX7997" i="14"/>
  <c r="AX7996" i="14"/>
  <c r="AX7995" i="14"/>
  <c r="AX7994" i="14"/>
  <c r="AX7993" i="14"/>
  <c r="AX7992" i="14"/>
  <c r="AX7991" i="14"/>
  <c r="AX7990" i="14"/>
  <c r="AX7989" i="14"/>
  <c r="AX7988" i="14"/>
  <c r="AX7987" i="14"/>
  <c r="AX7986" i="14"/>
  <c r="AX7985" i="14"/>
  <c r="AX7984" i="14"/>
  <c r="AX7983" i="14"/>
  <c r="AX7982" i="14"/>
  <c r="AX7981" i="14"/>
  <c r="AX7980" i="14"/>
  <c r="AX7979" i="14"/>
  <c r="AX7978" i="14"/>
  <c r="AX7977" i="14"/>
  <c r="AX7976" i="14"/>
  <c r="AX7975" i="14"/>
  <c r="AX7974" i="14"/>
  <c r="AX7973" i="14"/>
  <c r="AX7972" i="14"/>
  <c r="AX7971" i="14"/>
  <c r="AX7970" i="14"/>
  <c r="AX7969" i="14"/>
  <c r="AX7968" i="14"/>
  <c r="AX7967" i="14"/>
  <c r="AX7966" i="14"/>
  <c r="AX7965" i="14"/>
  <c r="AX7964" i="14"/>
  <c r="AX7963" i="14"/>
  <c r="AX7962" i="14"/>
  <c r="AX7961" i="14"/>
  <c r="AX7960" i="14"/>
  <c r="AX7959" i="14"/>
  <c r="AX7958" i="14"/>
  <c r="AX7957" i="14"/>
  <c r="AX7956" i="14"/>
  <c r="AX7955" i="14"/>
  <c r="AX7954" i="14"/>
  <c r="AX7953" i="14"/>
  <c r="AX7952" i="14"/>
  <c r="AX7951" i="14"/>
  <c r="AX7950" i="14"/>
  <c r="AX7949" i="14"/>
  <c r="AX7948" i="14"/>
  <c r="AX7947" i="14"/>
  <c r="AX7946" i="14"/>
  <c r="AX7945" i="14"/>
  <c r="AX7944" i="14"/>
  <c r="AX7943" i="14"/>
  <c r="AX7942" i="14"/>
  <c r="AX7941" i="14"/>
  <c r="AX7940" i="14"/>
  <c r="AX7939" i="14"/>
  <c r="AX7938" i="14"/>
  <c r="AX7937" i="14"/>
  <c r="AX7936" i="14"/>
  <c r="AX7935" i="14"/>
  <c r="AX7934" i="14"/>
  <c r="AX7933" i="14"/>
  <c r="AX7932" i="14"/>
  <c r="AX7931" i="14"/>
  <c r="AX7930" i="14"/>
  <c r="AX7929" i="14"/>
  <c r="AX7928" i="14"/>
  <c r="AX7927" i="14"/>
  <c r="AX7926" i="14"/>
  <c r="AX7925" i="14"/>
  <c r="AX7924" i="14"/>
  <c r="AX7923" i="14"/>
  <c r="AX7922" i="14"/>
  <c r="AX7921" i="14"/>
  <c r="AX7920" i="14"/>
  <c r="AX7919" i="14"/>
  <c r="AX7918" i="14"/>
  <c r="AX7917" i="14"/>
  <c r="AX7916" i="14"/>
  <c r="AX7915" i="14"/>
  <c r="AX7914" i="14"/>
  <c r="AX7913" i="14"/>
  <c r="AX7912" i="14"/>
  <c r="AX7911" i="14"/>
  <c r="AX7910" i="14"/>
  <c r="AX7909" i="14"/>
  <c r="AX7908" i="14"/>
  <c r="AX7907" i="14"/>
  <c r="AX7906" i="14"/>
  <c r="AX7905" i="14"/>
  <c r="AX7904" i="14"/>
  <c r="AX7903" i="14"/>
  <c r="AX7902" i="14"/>
  <c r="AX7901" i="14"/>
  <c r="AX7900" i="14"/>
  <c r="AX7899" i="14"/>
  <c r="AX7898" i="14"/>
  <c r="AX7897" i="14"/>
  <c r="AX7896" i="14"/>
  <c r="AX7895" i="14"/>
  <c r="AX7894" i="14"/>
  <c r="AX7893" i="14"/>
  <c r="AX7892" i="14"/>
  <c r="AX7891" i="14"/>
  <c r="AX7890" i="14"/>
  <c r="AX7889" i="14"/>
  <c r="AX7888" i="14"/>
  <c r="AX7887" i="14"/>
  <c r="AX7886" i="14"/>
  <c r="AX7885" i="14"/>
  <c r="AX7884" i="14"/>
  <c r="AX7883" i="14"/>
  <c r="AX7882" i="14"/>
  <c r="AX7881" i="14"/>
  <c r="AX7880" i="14"/>
  <c r="AX7879" i="14"/>
  <c r="AX7878" i="14"/>
  <c r="AX7877" i="14"/>
  <c r="AX7876" i="14"/>
  <c r="AX7875" i="14"/>
  <c r="AX7874" i="14"/>
  <c r="AX7873" i="14"/>
  <c r="AX7872" i="14"/>
  <c r="AX7871" i="14"/>
  <c r="AX7870" i="14"/>
  <c r="AX7869" i="14"/>
  <c r="AX7868" i="14"/>
  <c r="AX7867" i="14"/>
  <c r="AX7866" i="14"/>
  <c r="AX7865" i="14"/>
  <c r="AX7864" i="14"/>
  <c r="AX7863" i="14"/>
  <c r="AX7862" i="14"/>
  <c r="AX7861" i="14"/>
  <c r="AX7860" i="14"/>
  <c r="AX7859" i="14"/>
  <c r="AX7858" i="14"/>
  <c r="AX7857" i="14"/>
  <c r="AX7856" i="14"/>
  <c r="AX7855" i="14"/>
  <c r="AX7854" i="14"/>
  <c r="AX7853" i="14"/>
  <c r="AX7852" i="14"/>
  <c r="AX7851" i="14"/>
  <c r="AX7850" i="14"/>
  <c r="AX7849" i="14"/>
  <c r="AX7848" i="14"/>
  <c r="AX7847" i="14"/>
  <c r="AX7846" i="14"/>
  <c r="AX7845" i="14"/>
  <c r="AX7844" i="14"/>
  <c r="AX7843" i="14"/>
  <c r="AX7842" i="14"/>
  <c r="AX7841" i="14"/>
  <c r="AX7840" i="14"/>
  <c r="AX7839" i="14"/>
  <c r="AX7838" i="14"/>
  <c r="AX7837" i="14"/>
  <c r="AX7836" i="14"/>
  <c r="AX7835" i="14"/>
  <c r="AX7834" i="14"/>
  <c r="AX7833" i="14"/>
  <c r="AX7832" i="14"/>
  <c r="AX7831" i="14"/>
  <c r="AX7830" i="14"/>
  <c r="AX7829" i="14"/>
  <c r="AX7828" i="14"/>
  <c r="AX7827" i="14"/>
  <c r="AX7826" i="14"/>
  <c r="AX7825" i="14"/>
  <c r="AX7824" i="14"/>
  <c r="AX7823" i="14"/>
  <c r="AX7822" i="14"/>
  <c r="AX7821" i="14"/>
  <c r="AX7820" i="14"/>
  <c r="AX7819" i="14"/>
  <c r="AX7818" i="14"/>
  <c r="AX7817" i="14"/>
  <c r="AX7816" i="14"/>
  <c r="AX7815" i="14"/>
  <c r="AX7814" i="14"/>
  <c r="AX7813" i="14"/>
  <c r="AX7812" i="14"/>
  <c r="AX7811" i="14"/>
  <c r="AX7810" i="14"/>
  <c r="AX7809" i="14"/>
  <c r="AX7808" i="14"/>
  <c r="AX7807" i="14"/>
  <c r="AX7806" i="14"/>
  <c r="AX7805" i="14"/>
  <c r="AX7804" i="14"/>
  <c r="AX7803" i="14"/>
  <c r="AX7802" i="14"/>
  <c r="AX7801" i="14"/>
  <c r="AX7800" i="14"/>
  <c r="AX7799" i="14"/>
  <c r="AX7798" i="14"/>
  <c r="AX7797" i="14"/>
  <c r="AX7796" i="14"/>
  <c r="AX7795" i="14"/>
  <c r="AX7794" i="14"/>
  <c r="AX7793" i="14"/>
  <c r="AX7792" i="14"/>
  <c r="AX7791" i="14"/>
  <c r="AX7790" i="14"/>
  <c r="AX7789" i="14"/>
  <c r="AX7788" i="14"/>
  <c r="AX7787" i="14"/>
  <c r="AX7786" i="14"/>
  <c r="AX7785" i="14"/>
  <c r="AX7784" i="14"/>
  <c r="AX7783" i="14"/>
  <c r="AX7782" i="14"/>
  <c r="AX7781" i="14"/>
  <c r="AX7780" i="14"/>
  <c r="AX7779" i="14"/>
  <c r="AX7778" i="14"/>
  <c r="AX7777" i="14"/>
  <c r="AX7776" i="14"/>
  <c r="AX7775" i="14"/>
  <c r="AX7774" i="14"/>
  <c r="AX7773" i="14"/>
  <c r="AX7772" i="14"/>
  <c r="AX7771" i="14"/>
  <c r="AX7770" i="14"/>
  <c r="AX7769" i="14"/>
  <c r="AX7768" i="14"/>
  <c r="AX7767" i="14"/>
  <c r="AX7766" i="14"/>
  <c r="AX7765" i="14"/>
  <c r="AX7764" i="14"/>
  <c r="AX7763" i="14"/>
  <c r="AX7762" i="14"/>
  <c r="AX7761" i="14"/>
  <c r="AX7760" i="14"/>
  <c r="AX7759" i="14"/>
  <c r="AX7758" i="14"/>
  <c r="AX7757" i="14"/>
  <c r="AX7756" i="14"/>
  <c r="AX7755" i="14"/>
  <c r="AX7754" i="14"/>
  <c r="AX7753" i="14"/>
  <c r="AX7752" i="14"/>
  <c r="AX7751" i="14"/>
  <c r="AX7750" i="14"/>
  <c r="AX7749" i="14"/>
  <c r="AX7748" i="14"/>
  <c r="AX7747" i="14"/>
  <c r="AX7746" i="14"/>
  <c r="AX7745" i="14"/>
  <c r="AX7744" i="14"/>
  <c r="AX7743" i="14"/>
  <c r="AX7742" i="14"/>
  <c r="AX7741" i="14"/>
  <c r="AX7740" i="14"/>
  <c r="AX7739" i="14"/>
  <c r="AX7738" i="14"/>
  <c r="AX7737" i="14"/>
  <c r="AX7736" i="14"/>
  <c r="AX7735" i="14"/>
  <c r="AX7734" i="14"/>
  <c r="AX7733" i="14"/>
  <c r="AX7732" i="14"/>
  <c r="AX7731" i="14"/>
  <c r="AX7730" i="14"/>
  <c r="AX7729" i="14"/>
  <c r="AX7728" i="14"/>
  <c r="AX7727" i="14"/>
  <c r="AX7726" i="14"/>
  <c r="AX7725" i="14"/>
  <c r="AX7724" i="14"/>
  <c r="AX7723" i="14"/>
  <c r="AX7722" i="14"/>
  <c r="AX7721" i="14"/>
  <c r="AX7720" i="14"/>
  <c r="AX7719" i="14"/>
  <c r="AX7718" i="14"/>
  <c r="AX7717" i="14"/>
  <c r="AX7716" i="14"/>
  <c r="AX7715" i="14"/>
  <c r="AX7714" i="14"/>
  <c r="AX7713" i="14"/>
  <c r="AX7712" i="14"/>
  <c r="AX7711" i="14"/>
  <c r="AX7710" i="14"/>
  <c r="AX7709" i="14"/>
  <c r="AX7708" i="14"/>
  <c r="AX7707" i="14"/>
  <c r="AX7706" i="14"/>
  <c r="AX7705" i="14"/>
  <c r="AX7704" i="14"/>
  <c r="AX7703" i="14"/>
  <c r="AX7702" i="14"/>
  <c r="AX7701" i="14"/>
  <c r="AX7700" i="14"/>
  <c r="AX7699" i="14"/>
  <c r="AX7698" i="14"/>
  <c r="AX7697" i="14"/>
  <c r="AX7696" i="14"/>
  <c r="AX7695" i="14"/>
  <c r="AX7694" i="14"/>
  <c r="AX7693" i="14"/>
  <c r="AX7692" i="14"/>
  <c r="AX7691" i="14"/>
  <c r="AX7690" i="14"/>
  <c r="AX7689" i="14"/>
  <c r="AX7688" i="14"/>
  <c r="AX7687" i="14"/>
  <c r="AX7686" i="14"/>
  <c r="AX7685" i="14"/>
  <c r="AX7684" i="14"/>
  <c r="AX7683" i="14"/>
  <c r="AX7682" i="14"/>
  <c r="AX7681" i="14"/>
  <c r="AX7680" i="14"/>
  <c r="AX7679" i="14"/>
  <c r="AX7678" i="14"/>
  <c r="AX7677" i="14"/>
  <c r="AX7676" i="14"/>
  <c r="AX7675" i="14"/>
  <c r="AX7674" i="14"/>
  <c r="AX7673" i="14"/>
  <c r="AX7672" i="14"/>
  <c r="AX7671" i="14"/>
  <c r="AX7670" i="14"/>
  <c r="AX7669" i="14"/>
  <c r="AX7668" i="14"/>
  <c r="AX7667" i="14"/>
  <c r="AX7666" i="14"/>
  <c r="AX7665" i="14"/>
  <c r="AX7664" i="14"/>
  <c r="AX7663" i="14"/>
  <c r="AX7662" i="14"/>
  <c r="AX7661" i="14"/>
  <c r="AX7660" i="14"/>
  <c r="AX7659" i="14"/>
  <c r="AX7658" i="14"/>
  <c r="AX7657" i="14"/>
  <c r="AX7656" i="14"/>
  <c r="AX7655" i="14"/>
  <c r="AX7654" i="14"/>
  <c r="AX7653" i="14"/>
  <c r="AX7652" i="14"/>
  <c r="AX7651" i="14"/>
  <c r="AX7650" i="14"/>
  <c r="AX7649" i="14"/>
  <c r="AX7648" i="14"/>
  <c r="AX7647" i="14"/>
  <c r="AX7646" i="14"/>
  <c r="AX7645" i="14"/>
  <c r="AX7644" i="14"/>
  <c r="AX7643" i="14"/>
  <c r="AX7642" i="14"/>
  <c r="AX7641" i="14"/>
  <c r="AX7640" i="14"/>
  <c r="AX7639" i="14"/>
  <c r="AX7638" i="14"/>
  <c r="AX7637" i="14"/>
  <c r="AX7636" i="14"/>
  <c r="AX7635" i="14"/>
  <c r="AX7634" i="14"/>
  <c r="AX7633" i="14"/>
  <c r="AX7632" i="14"/>
  <c r="AX7631" i="14"/>
  <c r="AX7630" i="14"/>
  <c r="AX7629" i="14"/>
  <c r="AX7628" i="14"/>
  <c r="AX7627" i="14"/>
  <c r="AX7626" i="14"/>
  <c r="AX7625" i="14"/>
  <c r="AX7624" i="14"/>
  <c r="AX7623" i="14"/>
  <c r="AX7622" i="14"/>
  <c r="AX7621" i="14"/>
  <c r="AX7620" i="14"/>
  <c r="AX7619" i="14"/>
  <c r="AX7618" i="14"/>
  <c r="AX7617" i="14"/>
  <c r="AX7616" i="14"/>
  <c r="AX7615" i="14"/>
  <c r="AX7614" i="14"/>
  <c r="AX7613" i="14"/>
  <c r="AX7612" i="14"/>
  <c r="AX7611" i="14"/>
  <c r="AX7610" i="14"/>
  <c r="AX7609" i="14"/>
  <c r="AX7608" i="14"/>
  <c r="AX7607" i="14"/>
  <c r="AX7606" i="14"/>
  <c r="AX7605" i="14"/>
  <c r="AX7604" i="14"/>
  <c r="AX7603" i="14"/>
  <c r="AX7602" i="14"/>
  <c r="AX7601" i="14"/>
  <c r="AX7600" i="14"/>
  <c r="AX7599" i="14"/>
  <c r="AX7598" i="14"/>
  <c r="AX7597" i="14"/>
  <c r="AX7596" i="14"/>
  <c r="AX7595" i="14"/>
  <c r="AX7594" i="14"/>
  <c r="AX7593" i="14"/>
  <c r="AX7592" i="14"/>
  <c r="AX7591" i="14"/>
  <c r="AX7590" i="14"/>
  <c r="AX7589" i="14"/>
  <c r="AX7588" i="14"/>
  <c r="AX7587" i="14"/>
  <c r="AX7586" i="14"/>
  <c r="AX7585" i="14"/>
  <c r="AX7584" i="14"/>
  <c r="AX7583" i="14"/>
  <c r="AX7582" i="14"/>
  <c r="AX7581" i="14"/>
  <c r="AX7580" i="14"/>
  <c r="AX7579" i="14"/>
  <c r="AX7578" i="14"/>
  <c r="AX7577" i="14"/>
  <c r="AX7576" i="14"/>
  <c r="AX7575" i="14"/>
  <c r="AX7574" i="14"/>
  <c r="AX7573" i="14"/>
  <c r="AX7572" i="14"/>
  <c r="AX7571" i="14"/>
  <c r="AX7570" i="14"/>
  <c r="AX7569" i="14"/>
  <c r="AX7568" i="14"/>
  <c r="AX7567" i="14"/>
  <c r="AX7566" i="14"/>
  <c r="AX7565" i="14"/>
  <c r="AX7564" i="14"/>
  <c r="AX7563" i="14"/>
  <c r="AX7562" i="14"/>
  <c r="AX7561" i="14"/>
  <c r="AX7560" i="14"/>
  <c r="AX7559" i="14"/>
  <c r="AX7558" i="14"/>
  <c r="AX7557" i="14"/>
  <c r="AX7556" i="14"/>
  <c r="AX7555" i="14"/>
  <c r="AX7554" i="14"/>
  <c r="AX7553" i="14"/>
  <c r="AX7552" i="14"/>
  <c r="AX7551" i="14"/>
  <c r="AX7550" i="14"/>
  <c r="AX7549" i="14"/>
  <c r="AX7548" i="14"/>
  <c r="AX7547" i="14"/>
  <c r="AX7546" i="14"/>
  <c r="AX7545" i="14"/>
  <c r="AX7544" i="14"/>
  <c r="AX7543" i="14"/>
  <c r="AX7542" i="14"/>
  <c r="AX7541" i="14"/>
  <c r="AX7540" i="14"/>
  <c r="AX7539" i="14"/>
  <c r="AX7538" i="14"/>
  <c r="AX7537" i="14"/>
  <c r="AX7536" i="14"/>
  <c r="AX7535" i="14"/>
  <c r="AX7534" i="14"/>
  <c r="AX7533" i="14"/>
  <c r="AX7532" i="14"/>
  <c r="AX7531" i="14"/>
  <c r="AX7530" i="14"/>
  <c r="AX7529" i="14"/>
  <c r="AX7528" i="14"/>
  <c r="AX7527" i="14"/>
  <c r="AX7526" i="14"/>
  <c r="AX7525" i="14"/>
  <c r="AX7524" i="14"/>
  <c r="AX7523" i="14"/>
  <c r="AX7522" i="14"/>
  <c r="AX7521" i="14"/>
  <c r="AX7520" i="14"/>
  <c r="AX7519" i="14"/>
  <c r="AX7518" i="14"/>
  <c r="AX7517" i="14"/>
  <c r="AX7516" i="14"/>
  <c r="AX7515" i="14"/>
  <c r="AX7514" i="14"/>
  <c r="AX7513" i="14"/>
  <c r="AX7512" i="14"/>
  <c r="AX7511" i="14"/>
  <c r="AX7510" i="14"/>
  <c r="AX7509" i="14"/>
  <c r="AX7508" i="14"/>
  <c r="AX7507" i="14"/>
  <c r="AX7506" i="14"/>
  <c r="AX7505" i="14"/>
  <c r="AX7504" i="14"/>
  <c r="AX7503" i="14"/>
  <c r="AX7502" i="14"/>
  <c r="AX7501" i="14"/>
  <c r="AX7500" i="14"/>
  <c r="AX7499" i="14"/>
  <c r="AX7498" i="14"/>
  <c r="AX7497" i="14"/>
  <c r="AX7496" i="14"/>
  <c r="AX7495" i="14"/>
  <c r="AX7494" i="14"/>
  <c r="AX7493" i="14"/>
  <c r="AX7492" i="14"/>
  <c r="AX7491" i="14"/>
  <c r="AX7490" i="14"/>
  <c r="AX7489" i="14"/>
  <c r="AX7488" i="14"/>
  <c r="AX7487" i="14"/>
  <c r="AX7486" i="14"/>
  <c r="AX7485" i="14"/>
  <c r="AX7484" i="14"/>
  <c r="AX7483" i="14"/>
  <c r="AX7482" i="14"/>
  <c r="AX7481" i="14"/>
  <c r="AX7480" i="14"/>
  <c r="AX7479" i="14"/>
  <c r="AX7478" i="14"/>
  <c r="AX7477" i="14"/>
  <c r="AX7476" i="14"/>
  <c r="AX7475" i="14"/>
  <c r="AX7474" i="14"/>
  <c r="AX7473" i="14"/>
  <c r="AX7472" i="14"/>
  <c r="AX7471" i="14"/>
  <c r="AX7470" i="14"/>
  <c r="AX7469" i="14"/>
  <c r="AX7468" i="14"/>
  <c r="AX7467" i="14"/>
  <c r="AX7466" i="14"/>
  <c r="AX7465" i="14"/>
  <c r="AX7464" i="14"/>
  <c r="AX7463" i="14"/>
  <c r="AX7462" i="14"/>
  <c r="AX7461" i="14"/>
  <c r="AX7460" i="14"/>
  <c r="AX7459" i="14"/>
  <c r="AX7458" i="14"/>
  <c r="AX7457" i="14"/>
  <c r="AX7456" i="14"/>
  <c r="AX7455" i="14"/>
  <c r="AX7454" i="14"/>
  <c r="AX7453" i="14"/>
  <c r="AX7452" i="14"/>
  <c r="AX7451" i="14"/>
  <c r="AX7450" i="14"/>
  <c r="AX7449" i="14"/>
  <c r="AX7448" i="14"/>
  <c r="AX7447" i="14"/>
  <c r="AX7446" i="14"/>
  <c r="AX7445" i="14"/>
  <c r="AX7444" i="14"/>
  <c r="AX7443" i="14"/>
  <c r="AX7442" i="14"/>
  <c r="AX7441" i="14"/>
  <c r="AX7440" i="14"/>
  <c r="AX7439" i="14"/>
  <c r="AX7438" i="14"/>
  <c r="AX7437" i="14"/>
  <c r="AX7436" i="14"/>
  <c r="AX7435" i="14"/>
  <c r="AX7434" i="14"/>
  <c r="AX7433" i="14"/>
  <c r="AX7432" i="14"/>
  <c r="AX7431" i="14"/>
  <c r="AX7430" i="14"/>
  <c r="AX7429" i="14"/>
  <c r="AX7428" i="14"/>
  <c r="AX7427" i="14"/>
  <c r="AX7426" i="14"/>
  <c r="AX7425" i="14"/>
  <c r="AX7424" i="14"/>
  <c r="AX7423" i="14"/>
  <c r="AX7422" i="14"/>
  <c r="AX7421" i="14"/>
  <c r="AX7420" i="14"/>
  <c r="AX7419" i="14"/>
  <c r="AX7418" i="14"/>
  <c r="AX7417" i="14"/>
  <c r="AX7416" i="14"/>
  <c r="AX7415" i="14"/>
  <c r="AX7414" i="14"/>
  <c r="AX7413" i="14"/>
  <c r="AX7412" i="14"/>
  <c r="AX7411" i="14"/>
  <c r="AX7410" i="14"/>
  <c r="AX7409" i="14"/>
  <c r="AX7408" i="14"/>
  <c r="AX7407" i="14"/>
  <c r="AX7406" i="14"/>
  <c r="AX7405" i="14"/>
  <c r="AX7404" i="14"/>
  <c r="AX7403" i="14"/>
  <c r="AX7402" i="14"/>
  <c r="AX7401" i="14"/>
  <c r="AX7400" i="14"/>
  <c r="AX7399" i="14"/>
  <c r="AX7398" i="14"/>
  <c r="AX7397" i="14"/>
  <c r="AX7396" i="14"/>
  <c r="AX7395" i="14"/>
  <c r="AX7394" i="14"/>
  <c r="AX7393" i="14"/>
  <c r="AX7392" i="14"/>
  <c r="AX7391" i="14"/>
  <c r="AX7390" i="14"/>
  <c r="AX7389" i="14"/>
  <c r="AX7388" i="14"/>
  <c r="AX7387" i="14"/>
  <c r="AX7386" i="14"/>
  <c r="AX7385" i="14"/>
  <c r="AX7384" i="14"/>
  <c r="AX7383" i="14"/>
  <c r="AX7382" i="14"/>
  <c r="AX7381" i="14"/>
  <c r="AX7380" i="14"/>
  <c r="AX7379" i="14"/>
  <c r="AX7378" i="14"/>
  <c r="AX7377" i="14"/>
  <c r="AX7376" i="14"/>
  <c r="AX7375" i="14"/>
  <c r="AX7374" i="14"/>
  <c r="AX7373" i="14"/>
  <c r="AX7372" i="14"/>
  <c r="AX7371" i="14"/>
  <c r="AX7370" i="14"/>
  <c r="AX7369" i="14"/>
  <c r="AX7368" i="14"/>
  <c r="AX7367" i="14"/>
  <c r="AX7366" i="14"/>
  <c r="AX7365" i="14"/>
  <c r="AX7364" i="14"/>
  <c r="AX7363" i="14"/>
  <c r="AX7362" i="14"/>
  <c r="AX7361" i="14"/>
  <c r="AX7360" i="14"/>
  <c r="AX7359" i="14"/>
  <c r="AX7358" i="14"/>
  <c r="AX7357" i="14"/>
  <c r="AX7356" i="14"/>
  <c r="AX7355" i="14"/>
  <c r="AX7354" i="14"/>
  <c r="AX7353" i="14"/>
  <c r="AX7352" i="14"/>
  <c r="AX7351" i="14"/>
  <c r="AX7350" i="14"/>
  <c r="AX7349" i="14"/>
  <c r="AX7348" i="14"/>
  <c r="AX7347" i="14"/>
  <c r="AX7346" i="14"/>
  <c r="AX7345" i="14"/>
  <c r="AX7344" i="14"/>
  <c r="AX7343" i="14"/>
  <c r="AX7342" i="14"/>
  <c r="AX7341" i="14"/>
  <c r="AX7340" i="14"/>
  <c r="AX7339" i="14"/>
  <c r="AX7338" i="14"/>
  <c r="AX7337" i="14"/>
  <c r="AX7336" i="14"/>
  <c r="AX7335" i="14"/>
  <c r="AX7334" i="14"/>
  <c r="AX7333" i="14"/>
  <c r="AX7332" i="14"/>
  <c r="AX7331" i="14"/>
  <c r="AX7330" i="14"/>
  <c r="AX7329" i="14"/>
  <c r="AX7328" i="14"/>
  <c r="AX7327" i="14"/>
  <c r="AX7326" i="14"/>
  <c r="AX7325" i="14"/>
  <c r="AX7324" i="14"/>
  <c r="AX7323" i="14"/>
  <c r="AX7322" i="14"/>
  <c r="AX7321" i="14"/>
  <c r="AX7320" i="14"/>
  <c r="AX7319" i="14"/>
  <c r="AX7318" i="14"/>
  <c r="AX7317" i="14"/>
  <c r="AX7316" i="14"/>
  <c r="AX7315" i="14"/>
  <c r="AX7314" i="14"/>
  <c r="AX7313" i="14"/>
  <c r="AX7312" i="14"/>
  <c r="AX7311" i="14"/>
  <c r="AX7310" i="14"/>
  <c r="AX7309" i="14"/>
  <c r="AX7308" i="14"/>
  <c r="AX7307" i="14"/>
  <c r="AX7306" i="14"/>
  <c r="AX7305" i="14"/>
  <c r="AX7304" i="14"/>
  <c r="AX7303" i="14"/>
  <c r="AX7302" i="14"/>
  <c r="AX7301" i="14"/>
  <c r="AX7300" i="14"/>
  <c r="AX7299" i="14"/>
  <c r="AX7298" i="14"/>
  <c r="AX7297" i="14"/>
  <c r="AX7296" i="14"/>
  <c r="AX7295" i="14"/>
  <c r="AX7294" i="14"/>
  <c r="AX7293" i="14"/>
  <c r="AX7292" i="14"/>
  <c r="AX7291" i="14"/>
  <c r="AX7290" i="14"/>
  <c r="AX7289" i="14"/>
  <c r="AX7288" i="14"/>
  <c r="AX7287" i="14"/>
  <c r="AX7286" i="14"/>
  <c r="AX7285" i="14"/>
  <c r="AX7284" i="14"/>
  <c r="AX7283" i="14"/>
  <c r="AX7282" i="14"/>
  <c r="AX7281" i="14"/>
  <c r="AX7280" i="14"/>
  <c r="AX7279" i="14"/>
  <c r="AX7278" i="14"/>
  <c r="AX7277" i="14"/>
  <c r="AX7276" i="14"/>
  <c r="AX7275" i="14"/>
  <c r="AX7274" i="14"/>
  <c r="AX7273" i="14"/>
  <c r="AX7272" i="14"/>
  <c r="AX7271" i="14"/>
  <c r="AX7270" i="14"/>
  <c r="AX7269" i="14"/>
  <c r="AX7268" i="14"/>
  <c r="AX7267" i="14"/>
  <c r="AX7266" i="14"/>
  <c r="AX7265" i="14"/>
  <c r="AX7264" i="14"/>
  <c r="AX7263" i="14"/>
  <c r="AX7262" i="14"/>
  <c r="AX7261" i="14"/>
  <c r="AX7260" i="14"/>
  <c r="AX7259" i="14"/>
  <c r="AX7258" i="14"/>
  <c r="AX7257" i="14"/>
  <c r="AX7256" i="14"/>
  <c r="AX7255" i="14"/>
  <c r="AX7254" i="14"/>
  <c r="AX7253" i="14"/>
  <c r="AX7252" i="14"/>
  <c r="AX7251" i="14"/>
  <c r="AX7250" i="14"/>
  <c r="AX7249" i="14"/>
  <c r="AX7248" i="14"/>
  <c r="AX7247" i="14"/>
  <c r="AX7246" i="14"/>
  <c r="AX7245" i="14"/>
  <c r="AX7244" i="14"/>
  <c r="AX7243" i="14"/>
  <c r="AX7242" i="14"/>
  <c r="AX7241" i="14"/>
  <c r="AX7240" i="14"/>
  <c r="AX7239" i="14"/>
  <c r="AX7238" i="14"/>
  <c r="AX7237" i="14"/>
  <c r="AX7236" i="14"/>
  <c r="AX7235" i="14"/>
  <c r="AX7234" i="14"/>
  <c r="AX7233" i="14"/>
  <c r="AX7232" i="14"/>
  <c r="AX7231" i="14"/>
  <c r="AX7230" i="14"/>
  <c r="AX7229" i="14"/>
  <c r="AX7228" i="14"/>
  <c r="AX7227" i="14"/>
  <c r="AX7226" i="14"/>
  <c r="AX7225" i="14"/>
  <c r="AX7224" i="14"/>
  <c r="AX7223" i="14"/>
  <c r="AX7222" i="14"/>
  <c r="AX7221" i="14"/>
  <c r="AX7220" i="14"/>
  <c r="AX7219" i="14"/>
  <c r="AX7218" i="14"/>
  <c r="AX7217" i="14"/>
  <c r="AX7216" i="14"/>
  <c r="AX7215" i="14"/>
  <c r="AX7214" i="14"/>
  <c r="AX7213" i="14"/>
  <c r="AX7212" i="14"/>
  <c r="AX7211" i="14"/>
  <c r="AX7210" i="14"/>
  <c r="AX7209" i="14"/>
  <c r="AX7208" i="14"/>
  <c r="AX7207" i="14"/>
  <c r="AX7206" i="14"/>
  <c r="AX7205" i="14"/>
  <c r="AX7204" i="14"/>
  <c r="AX7203" i="14"/>
  <c r="AX7202" i="14"/>
  <c r="AX7201" i="14"/>
  <c r="AX7200" i="14"/>
  <c r="AX7199" i="14"/>
  <c r="AX7198" i="14"/>
  <c r="AX7197" i="14"/>
  <c r="AX7196" i="14"/>
  <c r="AX7195" i="14"/>
  <c r="AX7194" i="14"/>
  <c r="AX7193" i="14"/>
  <c r="AX7192" i="14"/>
  <c r="AX7191" i="14"/>
  <c r="AX7190" i="14"/>
  <c r="AX7189" i="14"/>
  <c r="AX7188" i="14"/>
  <c r="AX7187" i="14"/>
  <c r="AX7186" i="14"/>
  <c r="AX7185" i="14"/>
  <c r="AX7184" i="14"/>
  <c r="AX7183" i="14"/>
  <c r="AX7182" i="14"/>
  <c r="AX7181" i="14"/>
  <c r="AX7180" i="14"/>
  <c r="AX7179" i="14"/>
  <c r="AX7178" i="14"/>
  <c r="AX7177" i="14"/>
  <c r="AX7176" i="14"/>
  <c r="AX7175" i="14"/>
  <c r="AX7174" i="14"/>
  <c r="AX7173" i="14"/>
  <c r="AX7172" i="14"/>
  <c r="AX7171" i="14"/>
  <c r="AX7170" i="14"/>
  <c r="AX7169" i="14"/>
  <c r="AX7168" i="14"/>
  <c r="AX7167" i="14"/>
  <c r="AX7166" i="14"/>
  <c r="AX7165" i="14"/>
  <c r="AX7164" i="14"/>
  <c r="AX7163" i="14"/>
  <c r="AX7162" i="14"/>
  <c r="AX7161" i="14"/>
  <c r="AX7160" i="14"/>
  <c r="AX7159" i="14"/>
  <c r="AX7158" i="14"/>
  <c r="AX7157" i="14"/>
  <c r="AX7156" i="14"/>
  <c r="AX7155" i="14"/>
  <c r="AX7154" i="14"/>
  <c r="AX7153" i="14"/>
  <c r="AX7152" i="14"/>
  <c r="AX7151" i="14"/>
  <c r="AX7150" i="14"/>
  <c r="AX7149" i="14"/>
  <c r="AX7148" i="14"/>
  <c r="AX7147" i="14"/>
  <c r="AX7146" i="14"/>
  <c r="AX7145" i="14"/>
  <c r="AX7144" i="14"/>
  <c r="AX7143" i="14"/>
  <c r="AX7142" i="14"/>
  <c r="AX7141" i="14"/>
  <c r="AX7140" i="14"/>
  <c r="AX7139" i="14"/>
  <c r="AX7138" i="14"/>
  <c r="AX7137" i="14"/>
  <c r="AX7136" i="14"/>
  <c r="AX7135" i="14"/>
  <c r="AX7134" i="14"/>
  <c r="AX7133" i="14"/>
  <c r="AX7132" i="14"/>
  <c r="AX7131" i="14"/>
  <c r="AX7130" i="14"/>
  <c r="AX7129" i="14"/>
  <c r="AX7128" i="14"/>
  <c r="AX7127" i="14"/>
  <c r="AX7126" i="14"/>
  <c r="AX7125" i="14"/>
  <c r="AX7124" i="14"/>
  <c r="AX7123" i="14"/>
  <c r="AX7122" i="14"/>
  <c r="AX7121" i="14"/>
  <c r="AX7120" i="14"/>
  <c r="AX7119" i="14"/>
  <c r="AX7118" i="14"/>
  <c r="AX7117" i="14"/>
  <c r="AX7116" i="14"/>
  <c r="AX7115" i="14"/>
  <c r="AX7114" i="14"/>
  <c r="AX7113" i="14"/>
  <c r="AX7112" i="14"/>
  <c r="AX7111" i="14"/>
  <c r="AX7110" i="14"/>
  <c r="AX7109" i="14"/>
  <c r="AX7108" i="14"/>
  <c r="AX7107" i="14"/>
  <c r="AX7106" i="14"/>
  <c r="AX7105" i="14"/>
  <c r="AX7104" i="14"/>
  <c r="AX7103" i="14"/>
  <c r="AX7102" i="14"/>
  <c r="AX7101" i="14"/>
  <c r="AX7100" i="14"/>
  <c r="AX7099" i="14"/>
  <c r="AX7098" i="14"/>
  <c r="AX7097" i="14"/>
  <c r="AX7096" i="14"/>
  <c r="AX7095" i="14"/>
  <c r="AX7094" i="14"/>
  <c r="AX7093" i="14"/>
  <c r="AX7092" i="14"/>
  <c r="AX7091" i="14"/>
  <c r="AX7090" i="14"/>
  <c r="AX7089" i="14"/>
  <c r="AX7088" i="14"/>
  <c r="AX7087" i="14"/>
  <c r="AX7086" i="14"/>
  <c r="AX7085" i="14"/>
  <c r="AX7084" i="14"/>
  <c r="AX7083" i="14"/>
  <c r="AX7082" i="14"/>
  <c r="AX7081" i="14"/>
  <c r="AX7080" i="14"/>
  <c r="AX7079" i="14"/>
  <c r="AX7078" i="14"/>
  <c r="AX7077" i="14"/>
  <c r="AX7076" i="14"/>
  <c r="AX7075" i="14"/>
  <c r="AX7074" i="14"/>
  <c r="AX7073" i="14"/>
  <c r="AX7072" i="14"/>
  <c r="AX7071" i="14"/>
  <c r="AX7070" i="14"/>
  <c r="AX7069" i="14"/>
  <c r="AX7068" i="14"/>
  <c r="AX7067" i="14"/>
  <c r="AX7066" i="14"/>
  <c r="AX7065" i="14"/>
  <c r="AX7064" i="14"/>
  <c r="AX7063" i="14"/>
  <c r="AX7062" i="14"/>
  <c r="AX7061" i="14"/>
  <c r="AX7060" i="14"/>
  <c r="AX7059" i="14"/>
  <c r="AX7058" i="14"/>
  <c r="AX7057" i="14"/>
  <c r="AX7056" i="14"/>
  <c r="AX7055" i="14"/>
  <c r="AX7054" i="14"/>
  <c r="AX7053" i="14"/>
  <c r="AX7052" i="14"/>
  <c r="AX7051" i="14"/>
  <c r="AX7050" i="14"/>
  <c r="AX7049" i="14"/>
  <c r="AX7048" i="14"/>
  <c r="AX7047" i="14"/>
  <c r="AX7046" i="14"/>
  <c r="AX7045" i="14"/>
  <c r="AX7044" i="14"/>
  <c r="AX7043" i="14"/>
  <c r="AX7042" i="14"/>
  <c r="AX7041" i="14"/>
  <c r="AX7040" i="14"/>
  <c r="AX7039" i="14"/>
  <c r="AX7038" i="14"/>
  <c r="AX7037" i="14"/>
  <c r="AX7036" i="14"/>
  <c r="AX7035" i="14"/>
  <c r="AX7034" i="14"/>
  <c r="AX7033" i="14"/>
  <c r="AX7032" i="14"/>
  <c r="AX7031" i="14"/>
  <c r="AX7030" i="14"/>
  <c r="AX7029" i="14"/>
  <c r="AX7028" i="14"/>
  <c r="AX7027" i="14"/>
  <c r="AX7026" i="14"/>
  <c r="AX7025" i="14"/>
  <c r="AX7024" i="14"/>
  <c r="AX7023" i="14"/>
  <c r="AX7022" i="14"/>
  <c r="AX7021" i="14"/>
  <c r="AX7020" i="14"/>
  <c r="AX7019" i="14"/>
  <c r="AX7018" i="14"/>
  <c r="AX7017" i="14"/>
  <c r="AX7016" i="14"/>
  <c r="AX7015" i="14"/>
  <c r="AX7014" i="14"/>
  <c r="AX7013" i="14"/>
  <c r="AX7012" i="14"/>
  <c r="AX7011" i="14"/>
  <c r="AX7010" i="14"/>
  <c r="AX7009" i="14"/>
  <c r="AX7008" i="14"/>
  <c r="AX7007" i="14"/>
  <c r="AX7006" i="14"/>
  <c r="AX7005" i="14"/>
  <c r="AX7004" i="14"/>
  <c r="AX7003" i="14"/>
  <c r="AX7002" i="14"/>
  <c r="AX7001" i="14"/>
  <c r="AX7000" i="14"/>
  <c r="AX6999" i="14"/>
  <c r="AX6998" i="14"/>
  <c r="AX6997" i="14"/>
  <c r="AX6996" i="14"/>
  <c r="AX6995" i="14"/>
  <c r="AX6994" i="14"/>
  <c r="AX6993" i="14"/>
  <c r="AX6992" i="14"/>
  <c r="AX6991" i="14"/>
  <c r="AX6990" i="14"/>
  <c r="AX6989" i="14"/>
  <c r="AX6988" i="14"/>
  <c r="AX6987" i="14"/>
  <c r="AX6986" i="14"/>
  <c r="AX6985" i="14"/>
  <c r="AX6984" i="14"/>
  <c r="AX6983" i="14"/>
  <c r="AX6982" i="14"/>
  <c r="AX6981" i="14"/>
  <c r="AX6980" i="14"/>
  <c r="AX6979" i="14"/>
  <c r="AX6978" i="14"/>
  <c r="AX6977" i="14"/>
  <c r="AX6976" i="14"/>
  <c r="AX6975" i="14"/>
  <c r="AX6974" i="14"/>
  <c r="AX6973" i="14"/>
  <c r="AX6972" i="14"/>
  <c r="AX6971" i="14"/>
  <c r="AX6970" i="14"/>
  <c r="AX6969" i="14"/>
  <c r="AX6968" i="14"/>
  <c r="AX6967" i="14"/>
  <c r="AX6966" i="14"/>
  <c r="AX6965" i="14"/>
  <c r="AX6964" i="14"/>
  <c r="AX6963" i="14"/>
  <c r="AX6962" i="14"/>
  <c r="AX6961" i="14"/>
  <c r="AX6960" i="14"/>
  <c r="AX6959" i="14"/>
  <c r="AX6958" i="14"/>
  <c r="AX6957" i="14"/>
  <c r="AX6956" i="14"/>
  <c r="AX6955" i="14"/>
  <c r="AX6954" i="14"/>
  <c r="AX6953" i="14"/>
  <c r="AX6952" i="14"/>
  <c r="AX6951" i="14"/>
  <c r="AX6950" i="14"/>
  <c r="AX6949" i="14"/>
  <c r="AX6948" i="14"/>
  <c r="AX6947" i="14"/>
  <c r="AX6946" i="14"/>
  <c r="AX6945" i="14"/>
  <c r="AX6944" i="14"/>
  <c r="AX6943" i="14"/>
  <c r="AX6942" i="14"/>
  <c r="AX6941" i="14"/>
  <c r="AX6940" i="14"/>
  <c r="AX6939" i="14"/>
  <c r="AX6938" i="14"/>
  <c r="AX6937" i="14"/>
  <c r="AX6936" i="14"/>
  <c r="AX6935" i="14"/>
  <c r="AX6934" i="14"/>
  <c r="AX6933" i="14"/>
  <c r="AX6932" i="14"/>
  <c r="AX6931" i="14"/>
  <c r="AX6930" i="14"/>
  <c r="AX6929" i="14"/>
  <c r="AX6928" i="14"/>
  <c r="AX6927" i="14"/>
  <c r="AX6926" i="14"/>
  <c r="AX6925" i="14"/>
  <c r="AX6924" i="14"/>
  <c r="AX6923" i="14"/>
  <c r="AX6922" i="14"/>
  <c r="AX6921" i="14"/>
  <c r="AX6920" i="14"/>
  <c r="AX6919" i="14"/>
  <c r="AX6918" i="14"/>
  <c r="AX6917" i="14"/>
  <c r="AX6916" i="14"/>
  <c r="AX6915" i="14"/>
  <c r="AX6914" i="14"/>
  <c r="AX6913" i="14"/>
  <c r="AX6912" i="14"/>
  <c r="AX6911" i="14"/>
  <c r="AX6910" i="14"/>
  <c r="AX6909" i="14"/>
  <c r="AX6908" i="14"/>
  <c r="AX6907" i="14"/>
  <c r="AX6906" i="14"/>
  <c r="AX6905" i="14"/>
  <c r="AX6904" i="14"/>
  <c r="AX6903" i="14"/>
  <c r="AX6902" i="14"/>
  <c r="AX6901" i="14"/>
  <c r="AX6900" i="14"/>
  <c r="AX6899" i="14"/>
  <c r="AX6898" i="14"/>
  <c r="AX6897" i="14"/>
  <c r="AX6896" i="14"/>
  <c r="AX6895" i="14"/>
  <c r="AX6894" i="14"/>
  <c r="AX6893" i="14"/>
  <c r="AX6892" i="14"/>
  <c r="AX6891" i="14"/>
  <c r="AX6890" i="14"/>
  <c r="AX6889" i="14"/>
  <c r="AX6888" i="14"/>
  <c r="AX6887" i="14"/>
  <c r="AX6886" i="14"/>
  <c r="AX6885" i="14"/>
  <c r="AX6884" i="14"/>
  <c r="AX6883" i="14"/>
  <c r="AX6882" i="14"/>
  <c r="AX6881" i="14"/>
  <c r="AX6880" i="14"/>
  <c r="AX6879" i="14"/>
  <c r="AX6878" i="14"/>
  <c r="AX6877" i="14"/>
  <c r="AX6876" i="14"/>
  <c r="AX6875" i="14"/>
  <c r="AX6874" i="14"/>
  <c r="AX6873" i="14"/>
  <c r="AX6872" i="14"/>
  <c r="AX6871" i="14"/>
  <c r="AX6870" i="14"/>
  <c r="AX6869" i="14"/>
  <c r="AX6868" i="14"/>
  <c r="AX6867" i="14"/>
  <c r="AX6866" i="14"/>
  <c r="AX6865" i="14"/>
  <c r="AX6864" i="14"/>
  <c r="AX6863" i="14"/>
  <c r="AX6862" i="14"/>
  <c r="AX6861" i="14"/>
  <c r="AX6860" i="14"/>
  <c r="AX6859" i="14"/>
  <c r="AX6858" i="14"/>
  <c r="AX6857" i="14"/>
  <c r="AX6856" i="14"/>
  <c r="AX6855" i="14"/>
  <c r="AX6854" i="14"/>
  <c r="AX6853" i="14"/>
  <c r="AX6852" i="14"/>
  <c r="AX6851" i="14"/>
  <c r="AX6850" i="14"/>
  <c r="AX6849" i="14"/>
  <c r="AX6848" i="14"/>
  <c r="AX6847" i="14"/>
  <c r="AX6846" i="14"/>
  <c r="AX6845" i="14"/>
  <c r="AX6844" i="14"/>
  <c r="AX6843" i="14"/>
  <c r="AX6842" i="14"/>
  <c r="AX6841" i="14"/>
  <c r="AX6840" i="14"/>
  <c r="AX6839" i="14"/>
  <c r="AX6838" i="14"/>
  <c r="AX6837" i="14"/>
  <c r="AX6836" i="14"/>
  <c r="AX6835" i="14"/>
  <c r="AX6834" i="14"/>
  <c r="AX6833" i="14"/>
  <c r="AX6832" i="14"/>
  <c r="AX6831" i="14"/>
  <c r="AX6830" i="14"/>
  <c r="AX6829" i="14"/>
  <c r="AX6828" i="14"/>
  <c r="AX6827" i="14"/>
  <c r="AX6826" i="14"/>
  <c r="AX6825" i="14"/>
  <c r="AX6824" i="14"/>
  <c r="AX6823" i="14"/>
  <c r="AX6822" i="14"/>
  <c r="AX6821" i="14"/>
  <c r="AX6820" i="14"/>
  <c r="AX6819" i="14"/>
  <c r="AX6818" i="14"/>
  <c r="AX6817" i="14"/>
  <c r="AX6816" i="14"/>
  <c r="AX6815" i="14"/>
  <c r="AX6814" i="14"/>
  <c r="AX6813" i="14"/>
  <c r="AX6812" i="14"/>
  <c r="AX6811" i="14"/>
  <c r="AX6810" i="14"/>
  <c r="AX6809" i="14"/>
  <c r="AX6808" i="14"/>
  <c r="AX6807" i="14"/>
  <c r="AX6806" i="14"/>
  <c r="AX6805" i="14"/>
  <c r="AX6804" i="14"/>
  <c r="AX6803" i="14"/>
  <c r="AX6802" i="14"/>
  <c r="AX6801" i="14"/>
  <c r="AX6800" i="14"/>
  <c r="AX6799" i="14"/>
  <c r="AX6798" i="14"/>
  <c r="AX6797" i="14"/>
  <c r="AX6796" i="14"/>
  <c r="AX6795" i="14"/>
  <c r="AX6794" i="14"/>
  <c r="AX6793" i="14"/>
  <c r="AX6792" i="14"/>
  <c r="AX6791" i="14"/>
  <c r="AX6790" i="14"/>
  <c r="AX6789" i="14"/>
  <c r="AX6788" i="14"/>
  <c r="AX6787" i="14"/>
  <c r="AX6786" i="14"/>
  <c r="AX6785" i="14"/>
  <c r="AX6784" i="14"/>
  <c r="AX6783" i="14"/>
  <c r="AX6782" i="14"/>
  <c r="AX6781" i="14"/>
  <c r="AX6780" i="14"/>
  <c r="AX6779" i="14"/>
  <c r="AX6778" i="14"/>
  <c r="AX6777" i="14"/>
  <c r="AX6776" i="14"/>
  <c r="AX6775" i="14"/>
  <c r="AX6774" i="14"/>
  <c r="AX6773" i="14"/>
  <c r="AX6772" i="14"/>
  <c r="AX6771" i="14"/>
  <c r="AX6770" i="14"/>
  <c r="AX6769" i="14"/>
  <c r="AX6768" i="14"/>
  <c r="AX6767" i="14"/>
  <c r="AX6766" i="14"/>
  <c r="AX6765" i="14"/>
  <c r="AX6764" i="14"/>
  <c r="AX6763" i="14"/>
  <c r="AX6762" i="14"/>
  <c r="AX6761" i="14"/>
  <c r="AX6760" i="14"/>
  <c r="AX6759" i="14"/>
  <c r="AX6758" i="14"/>
  <c r="AX6757" i="14"/>
  <c r="AX6756" i="14"/>
  <c r="AX6755" i="14"/>
  <c r="AX6754" i="14"/>
  <c r="AX6753" i="14"/>
  <c r="AX6752" i="14"/>
  <c r="AX6751" i="14"/>
  <c r="AX6750" i="14"/>
  <c r="AX6749" i="14"/>
  <c r="AX6748" i="14"/>
  <c r="AX6747" i="14"/>
  <c r="AX6746" i="14"/>
  <c r="AX6745" i="14"/>
  <c r="AX6744" i="14"/>
  <c r="AX6743" i="14"/>
  <c r="AX6742" i="14"/>
  <c r="AX6741" i="14"/>
  <c r="AX6740" i="14"/>
  <c r="AX6739" i="14"/>
  <c r="AX6738" i="14"/>
  <c r="AX6737" i="14"/>
  <c r="AX6736" i="14"/>
  <c r="AX6735" i="14"/>
  <c r="AX6734" i="14"/>
  <c r="AX6733" i="14"/>
  <c r="AX6732" i="14"/>
  <c r="AX6731" i="14"/>
  <c r="AX6730" i="14"/>
  <c r="AX6729" i="14"/>
  <c r="AX6728" i="14"/>
  <c r="AX6727" i="14"/>
  <c r="AX6726" i="14"/>
  <c r="AX6725" i="14"/>
  <c r="AX6724" i="14"/>
  <c r="AX6723" i="14"/>
  <c r="AX6722" i="14"/>
  <c r="AX6721" i="14"/>
  <c r="AX6720" i="14"/>
  <c r="AX6719" i="14"/>
  <c r="AX6718" i="14"/>
  <c r="AX6717" i="14"/>
  <c r="AX6716" i="14"/>
  <c r="AX6715" i="14"/>
  <c r="AX6714" i="14"/>
  <c r="AX6713" i="14"/>
  <c r="AX6712" i="14"/>
  <c r="AX6711" i="14"/>
  <c r="AX6710" i="14"/>
  <c r="AX6709" i="14"/>
  <c r="AX6708" i="14"/>
  <c r="AX6707" i="14"/>
  <c r="AX6706" i="14"/>
  <c r="AX6705" i="14"/>
  <c r="AX6704" i="14"/>
  <c r="AX6703" i="14"/>
  <c r="AX6702" i="14"/>
  <c r="AX6701" i="14"/>
  <c r="AX6700" i="14"/>
  <c r="AX6699" i="14"/>
  <c r="AX6698" i="14"/>
  <c r="AX6697" i="14"/>
  <c r="AX6696" i="14"/>
  <c r="AX6695" i="14"/>
  <c r="AX6694" i="14"/>
  <c r="AX6693" i="14"/>
  <c r="AX6692" i="14"/>
  <c r="AX6691" i="14"/>
  <c r="AX6690" i="14"/>
  <c r="AX6689" i="14"/>
  <c r="AX6688" i="14"/>
  <c r="AX6687" i="14"/>
  <c r="AX6686" i="14"/>
  <c r="AX6685" i="14"/>
  <c r="AX6684" i="14"/>
  <c r="AX6683" i="14"/>
  <c r="AX6682" i="14"/>
  <c r="AX6681" i="14"/>
  <c r="AX6680" i="14"/>
  <c r="AX6679" i="14"/>
  <c r="AX6678" i="14"/>
  <c r="AX6677" i="14"/>
  <c r="AX6676" i="14"/>
  <c r="AX6675" i="14"/>
  <c r="AX6674" i="14"/>
  <c r="AX6673" i="14"/>
  <c r="AX6672" i="14"/>
  <c r="AX6671" i="14"/>
  <c r="AX6670" i="14"/>
  <c r="AX6669" i="14"/>
  <c r="AX6668" i="14"/>
  <c r="AX6667" i="14"/>
  <c r="AX6666" i="14"/>
  <c r="AX6665" i="14"/>
  <c r="AX6664" i="14"/>
  <c r="AX6663" i="14"/>
  <c r="AX6662" i="14"/>
  <c r="AX6661" i="14"/>
  <c r="AX6660" i="14"/>
  <c r="AX6659" i="14"/>
  <c r="AX6658" i="14"/>
  <c r="AX6657" i="14"/>
  <c r="AX6656" i="14"/>
  <c r="AX6655" i="14"/>
  <c r="AX6654" i="14"/>
  <c r="AX6653" i="14"/>
  <c r="AX6652" i="14"/>
  <c r="AX6651" i="14"/>
  <c r="AX6650" i="14"/>
  <c r="AX6649" i="14"/>
  <c r="AX6648" i="14"/>
  <c r="AX6647" i="14"/>
  <c r="AX6646" i="14"/>
  <c r="AX6645" i="14"/>
  <c r="AX6644" i="14"/>
  <c r="AX6643" i="14"/>
  <c r="AX6642" i="14"/>
  <c r="AX6641" i="14"/>
  <c r="AX6640" i="14"/>
  <c r="AX6639" i="14"/>
  <c r="AX6638" i="14"/>
  <c r="AX6637" i="14"/>
  <c r="AX6636" i="14"/>
  <c r="AX6635" i="14"/>
  <c r="AX6634" i="14"/>
  <c r="AX6633" i="14"/>
  <c r="AX6632" i="14"/>
  <c r="AX6631" i="14"/>
  <c r="AX6630" i="14"/>
  <c r="AX6629" i="14"/>
  <c r="AX6628" i="14"/>
  <c r="AX6627" i="14"/>
  <c r="AX6626" i="14"/>
  <c r="AX6625" i="14"/>
  <c r="AX6624" i="14"/>
  <c r="AX6623" i="14"/>
  <c r="AX6622" i="14"/>
  <c r="AX6621" i="14"/>
  <c r="AX6620" i="14"/>
  <c r="AX6619" i="14"/>
  <c r="AX6618" i="14"/>
  <c r="AX6617" i="14"/>
  <c r="AX6616" i="14"/>
  <c r="AX6615" i="14"/>
  <c r="AX6614" i="14"/>
  <c r="AX6613" i="14"/>
  <c r="AX6612" i="14"/>
  <c r="AX6611" i="14"/>
  <c r="AX6610" i="14"/>
  <c r="AX6609" i="14"/>
  <c r="AX6608" i="14"/>
  <c r="AX6607" i="14"/>
  <c r="AX6606" i="14"/>
  <c r="AX6605" i="14"/>
  <c r="AX6604" i="14"/>
  <c r="AX6603" i="14"/>
  <c r="AX6602" i="14"/>
  <c r="AX6601" i="14"/>
  <c r="AX6600" i="14"/>
  <c r="AX6599" i="14"/>
  <c r="AX6598" i="14"/>
  <c r="AX6597" i="14"/>
  <c r="AX6596" i="14"/>
  <c r="AX6595" i="14"/>
  <c r="AX6594" i="14"/>
  <c r="AX6593" i="14"/>
  <c r="AX6592" i="14"/>
  <c r="AX6591" i="14"/>
  <c r="AX6590" i="14"/>
  <c r="AX6589" i="14"/>
  <c r="AX6588" i="14"/>
  <c r="AX6587" i="14"/>
  <c r="AX6586" i="14"/>
  <c r="AX6585" i="14"/>
  <c r="AX6584" i="14"/>
  <c r="AX6583" i="14"/>
  <c r="AX6582" i="14"/>
  <c r="AX6581" i="14"/>
  <c r="AX6580" i="14"/>
  <c r="AX6579" i="14"/>
  <c r="AX6578" i="14"/>
  <c r="AX6577" i="14"/>
  <c r="AX6576" i="14"/>
  <c r="AX6575" i="14"/>
  <c r="AX6574" i="14"/>
  <c r="AX6573" i="14"/>
  <c r="AX6572" i="14"/>
  <c r="AX6571" i="14"/>
  <c r="AX6570" i="14"/>
  <c r="AX6569" i="14"/>
  <c r="AX6568" i="14"/>
  <c r="AX6567" i="14"/>
  <c r="AX6566" i="14"/>
  <c r="AX6565" i="14"/>
  <c r="AX6564" i="14"/>
  <c r="AX6563" i="14"/>
  <c r="AX6562" i="14"/>
  <c r="AX6561" i="14"/>
  <c r="AX6560" i="14"/>
  <c r="AX6559" i="14"/>
  <c r="AX6558" i="14"/>
  <c r="AX6557" i="14"/>
  <c r="AX6556" i="14"/>
  <c r="AX6555" i="14"/>
  <c r="AX6554" i="14"/>
  <c r="AX6553" i="14"/>
  <c r="AX6552" i="14"/>
  <c r="AX6551" i="14"/>
  <c r="AX6550" i="14"/>
  <c r="AX6549" i="14"/>
  <c r="AX6548" i="14"/>
  <c r="AX6547" i="14"/>
  <c r="AX6546" i="14"/>
  <c r="AX6545" i="14"/>
  <c r="AX6544" i="14"/>
  <c r="AX6543" i="14"/>
  <c r="AX6542" i="14"/>
  <c r="AX6541" i="14"/>
  <c r="AX6540" i="14"/>
  <c r="AX6539" i="14"/>
  <c r="AX6538" i="14"/>
  <c r="AX6537" i="14"/>
  <c r="AX6536" i="14"/>
  <c r="AX6535" i="14"/>
  <c r="AX6534" i="14"/>
  <c r="AX6533" i="14"/>
  <c r="AX6532" i="14"/>
  <c r="AX6531" i="14"/>
  <c r="AX6530" i="14"/>
  <c r="AX6529" i="14"/>
  <c r="AX6528" i="14"/>
  <c r="AX6527" i="14"/>
  <c r="AX6526" i="14"/>
  <c r="AX6525" i="14"/>
  <c r="AX6524" i="14"/>
  <c r="AX6523" i="14"/>
  <c r="AX6522" i="14"/>
  <c r="AX6521" i="14"/>
  <c r="AX6520" i="14"/>
  <c r="AX6519" i="14"/>
  <c r="AX6518" i="14"/>
  <c r="AX6517" i="14"/>
  <c r="AX6516" i="14"/>
  <c r="AX6515" i="14"/>
  <c r="AX6514" i="14"/>
  <c r="AX6513" i="14"/>
  <c r="AX6512" i="14"/>
  <c r="AX6511" i="14"/>
  <c r="AX6510" i="14"/>
  <c r="AX6509" i="14"/>
  <c r="AX6508" i="14"/>
  <c r="AX6507" i="14"/>
  <c r="AX6506" i="14"/>
  <c r="AX6505" i="14"/>
  <c r="AX6504" i="14"/>
  <c r="AX6503" i="14"/>
  <c r="AX6502" i="14"/>
  <c r="AX6501" i="14"/>
  <c r="AX6500" i="14"/>
  <c r="AX6499" i="14"/>
  <c r="AX6498" i="14"/>
  <c r="AX6497" i="14"/>
  <c r="AX6496" i="14"/>
  <c r="AX6495" i="14"/>
  <c r="AX6494" i="14"/>
  <c r="AX6493" i="14"/>
  <c r="AX6492" i="14"/>
  <c r="AX6491" i="14"/>
  <c r="AX6490" i="14"/>
  <c r="AX6489" i="14"/>
  <c r="AX6488" i="14"/>
  <c r="AX6487" i="14"/>
  <c r="AX6486" i="14"/>
  <c r="AX6485" i="14"/>
  <c r="AX6484" i="14"/>
  <c r="AX6483" i="14"/>
  <c r="AX6482" i="14"/>
  <c r="AX6481" i="14"/>
  <c r="AX6480" i="14"/>
  <c r="AX6479" i="14"/>
  <c r="AX6478" i="14"/>
  <c r="AX6477" i="14"/>
  <c r="AX6476" i="14"/>
  <c r="AX6475" i="14"/>
  <c r="AX6474" i="14"/>
  <c r="AX6473" i="14"/>
  <c r="AX6472" i="14"/>
  <c r="AX6471" i="14"/>
  <c r="AX6470" i="14"/>
  <c r="AX6469" i="14"/>
  <c r="AX6468" i="14"/>
  <c r="AX6467" i="14"/>
  <c r="AX6466" i="14"/>
  <c r="AX6465" i="14"/>
  <c r="AX6464" i="14"/>
  <c r="AX6463" i="14"/>
  <c r="AX6462" i="14"/>
  <c r="AX6461" i="14"/>
  <c r="AX6460" i="14"/>
  <c r="AX6459" i="14"/>
  <c r="AX6458" i="14"/>
  <c r="AX6457" i="14"/>
  <c r="AX6456" i="14"/>
  <c r="AX6455" i="14"/>
  <c r="AX6454" i="14"/>
  <c r="AX6453" i="14"/>
  <c r="AX6452" i="14"/>
  <c r="AX6451" i="14"/>
  <c r="AX6450" i="14"/>
  <c r="AX6449" i="14"/>
  <c r="AX6448" i="14"/>
  <c r="AX6447" i="14"/>
  <c r="AX6446" i="14"/>
  <c r="AX6445" i="14"/>
  <c r="AX6444" i="14"/>
  <c r="AX6443" i="14"/>
  <c r="AX6442" i="14"/>
  <c r="AX6441" i="14"/>
  <c r="AX6440" i="14"/>
  <c r="AX6439" i="14"/>
  <c r="AX6438" i="14"/>
  <c r="AX6437" i="14"/>
  <c r="AX6436" i="14"/>
  <c r="AX6435" i="14"/>
  <c r="AX6434" i="14"/>
  <c r="AX6433" i="14"/>
  <c r="AX6432" i="14"/>
  <c r="AX6431" i="14"/>
  <c r="AX6430" i="14"/>
  <c r="AX6429" i="14"/>
  <c r="AX6428" i="14"/>
  <c r="AX6427" i="14"/>
  <c r="AX6426" i="14"/>
  <c r="AX6425" i="14"/>
  <c r="AX6424" i="14"/>
  <c r="AX6423" i="14"/>
  <c r="AX6422" i="14"/>
  <c r="AX6421" i="14"/>
  <c r="AX6420" i="14"/>
  <c r="AX6419" i="14"/>
  <c r="AX6418" i="14"/>
  <c r="AX6417" i="14"/>
  <c r="AX6416" i="14"/>
  <c r="AX6415" i="14"/>
  <c r="AX6414" i="14"/>
  <c r="AX6413" i="14"/>
  <c r="AX6412" i="14"/>
  <c r="AX6411" i="14"/>
  <c r="AX6410" i="14"/>
  <c r="AX6409" i="14"/>
  <c r="AX6408" i="14"/>
  <c r="AX6407" i="14"/>
  <c r="AX6406" i="14"/>
  <c r="AX6405" i="14"/>
  <c r="AX6404" i="14"/>
  <c r="AX6403" i="14"/>
  <c r="AX6402" i="14"/>
  <c r="AX6401" i="14"/>
  <c r="AX6400" i="14"/>
  <c r="AX6399" i="14"/>
  <c r="AX6398" i="14"/>
  <c r="AX6397" i="14"/>
  <c r="AX6396" i="14"/>
  <c r="AX6395" i="14"/>
  <c r="AX6394" i="14"/>
  <c r="AX6393" i="14"/>
  <c r="AX6392" i="14"/>
  <c r="AX6391" i="14"/>
  <c r="AX6390" i="14"/>
  <c r="AX6389" i="14"/>
  <c r="AX6388" i="14"/>
  <c r="AX6387" i="14"/>
  <c r="AX6386" i="14"/>
  <c r="AX6385" i="14"/>
  <c r="AX6384" i="14"/>
  <c r="AX6383" i="14"/>
  <c r="AX6382" i="14"/>
  <c r="AX6381" i="14"/>
  <c r="AX6380" i="14"/>
  <c r="AX6379" i="14"/>
  <c r="AX6378" i="14"/>
  <c r="AX6377" i="14"/>
  <c r="AX6376" i="14"/>
  <c r="AX6375" i="14"/>
  <c r="AX6374" i="14"/>
  <c r="AX6373" i="14"/>
  <c r="AX6372" i="14"/>
  <c r="AX6371" i="14"/>
  <c r="AX6370" i="14"/>
  <c r="AX6369" i="14"/>
  <c r="AX6368" i="14"/>
  <c r="AX6367" i="14"/>
  <c r="AX6366" i="14"/>
  <c r="AX6365" i="14"/>
  <c r="AX6364" i="14"/>
  <c r="AX6363" i="14"/>
  <c r="AX6362" i="14"/>
  <c r="AX6361" i="14"/>
  <c r="AX6360" i="14"/>
  <c r="AX6359" i="14"/>
  <c r="AX6358" i="14"/>
  <c r="AX6357" i="14"/>
  <c r="AX6356" i="14"/>
  <c r="AX6355" i="14"/>
  <c r="AX6354" i="14"/>
  <c r="AX6353" i="14"/>
  <c r="AX6352" i="14"/>
  <c r="AX6351" i="14"/>
  <c r="AX6350" i="14"/>
  <c r="AX6349" i="14"/>
  <c r="AX6348" i="14"/>
  <c r="AX6347" i="14"/>
  <c r="AX6346" i="14"/>
  <c r="AX6345" i="14"/>
  <c r="AX6344" i="14"/>
  <c r="AX6343" i="14"/>
  <c r="AX6342" i="14"/>
  <c r="AX6341" i="14"/>
  <c r="AX6340" i="14"/>
  <c r="AX6339" i="14"/>
  <c r="AX6338" i="14"/>
  <c r="AX6337" i="14"/>
  <c r="AX6336" i="14"/>
  <c r="AX6335" i="14"/>
  <c r="AX6334" i="14"/>
  <c r="AX6333" i="14"/>
  <c r="AX6332" i="14"/>
  <c r="AX6331" i="14"/>
  <c r="AX6330" i="14"/>
  <c r="AX6329" i="14"/>
  <c r="AX6328" i="14"/>
  <c r="AX6327" i="14"/>
  <c r="AX6326" i="14"/>
  <c r="AX6325" i="14"/>
  <c r="AX6324" i="14"/>
  <c r="AX6323" i="14"/>
  <c r="AX6322" i="14"/>
  <c r="AX6321" i="14"/>
  <c r="AX6320" i="14"/>
  <c r="AX6319" i="14"/>
  <c r="AX6318" i="14"/>
  <c r="AX6317" i="14"/>
  <c r="AX6316" i="14"/>
  <c r="AX6315" i="14"/>
  <c r="AX6314" i="14"/>
  <c r="AX6313" i="14"/>
  <c r="AX6312" i="14"/>
  <c r="AX6311" i="14"/>
  <c r="AX6310" i="14"/>
  <c r="AX6309" i="14"/>
  <c r="AX6308" i="14"/>
  <c r="AX6307" i="14"/>
  <c r="AX6306" i="14"/>
  <c r="AX6305" i="14"/>
  <c r="AX6304" i="14"/>
  <c r="AX6303" i="14"/>
  <c r="AX6302" i="14"/>
  <c r="AX6301" i="14"/>
  <c r="AX6300" i="14"/>
  <c r="AX6299" i="14"/>
  <c r="AX6298" i="14"/>
  <c r="AX6297" i="14"/>
  <c r="AX6296" i="14"/>
  <c r="AX6295" i="14"/>
  <c r="AX6294" i="14"/>
  <c r="AX6293" i="14"/>
  <c r="AX6292" i="14"/>
  <c r="AX6291" i="14"/>
  <c r="AX6290" i="14"/>
  <c r="AX6289" i="14"/>
  <c r="AX6288" i="14"/>
  <c r="AX6287" i="14"/>
  <c r="AX6286" i="14"/>
  <c r="AX6285" i="14"/>
  <c r="AX6284" i="14"/>
  <c r="AX6283" i="14"/>
  <c r="AX6282" i="14"/>
  <c r="AX6281" i="14"/>
  <c r="AX6280" i="14"/>
  <c r="AX6279" i="14"/>
  <c r="AX6278" i="14"/>
  <c r="AX6277" i="14"/>
  <c r="AX6276" i="14"/>
  <c r="AX6275" i="14"/>
  <c r="AX6274" i="14"/>
  <c r="AX6273" i="14"/>
  <c r="AX6272" i="14"/>
  <c r="AX6271" i="14"/>
  <c r="AX6270" i="14"/>
  <c r="AX6269" i="14"/>
  <c r="AX6268" i="14"/>
  <c r="AX6267" i="14"/>
  <c r="AX6266" i="14"/>
  <c r="AX6265" i="14"/>
  <c r="AX6264" i="14"/>
  <c r="AX6263" i="14"/>
  <c r="AX6262" i="14"/>
  <c r="AX6261" i="14"/>
  <c r="AX6260" i="14"/>
  <c r="AX6259" i="14"/>
  <c r="AX6258" i="14"/>
  <c r="AX6257" i="14"/>
  <c r="AX6256" i="14"/>
  <c r="AX6255" i="14"/>
  <c r="AX6254" i="14"/>
  <c r="AX6253" i="14"/>
  <c r="AX6252" i="14"/>
  <c r="AX6251" i="14"/>
  <c r="AX6250" i="14"/>
  <c r="AX6249" i="14"/>
  <c r="AX6248" i="14"/>
  <c r="AX6247" i="14"/>
  <c r="AX6246" i="14"/>
  <c r="AX6245" i="14"/>
  <c r="AX6244" i="14"/>
  <c r="AX6243" i="14"/>
  <c r="AX6242" i="14"/>
  <c r="AX6241" i="14"/>
  <c r="AX6240" i="14"/>
  <c r="AX6239" i="14"/>
  <c r="AX6238" i="14"/>
  <c r="AX6237" i="14"/>
  <c r="AX6236" i="14"/>
  <c r="AX6235" i="14"/>
  <c r="AX6234" i="14"/>
  <c r="AX6233" i="14"/>
  <c r="AX6232" i="14"/>
  <c r="AX6231" i="14"/>
  <c r="AX6230" i="14"/>
  <c r="AX6229" i="14"/>
  <c r="AX6228" i="14"/>
  <c r="AX6227" i="14"/>
  <c r="AX6226" i="14"/>
  <c r="AX6225" i="14"/>
  <c r="AX6224" i="14"/>
  <c r="AX6223" i="14"/>
  <c r="AX6222" i="14"/>
  <c r="AX6221" i="14"/>
  <c r="AX6220" i="14"/>
  <c r="AX6219" i="14"/>
  <c r="AX6218" i="14"/>
  <c r="AX6217" i="14"/>
  <c r="AX6216" i="14"/>
  <c r="AX6215" i="14"/>
  <c r="AX6214" i="14"/>
  <c r="AX6213" i="14"/>
  <c r="AX6212" i="14"/>
  <c r="AX6211" i="14"/>
  <c r="AX6210" i="14"/>
  <c r="AX6209" i="14"/>
  <c r="AX6208" i="14"/>
  <c r="AX6207" i="14"/>
  <c r="AX6206" i="14"/>
  <c r="AX6205" i="14"/>
  <c r="AX6204" i="14"/>
  <c r="AX6203" i="14"/>
  <c r="AX6202" i="14"/>
  <c r="AX6201" i="14"/>
  <c r="AX6200" i="14"/>
  <c r="AX6199" i="14"/>
  <c r="AX6198" i="14"/>
  <c r="AX6197" i="14"/>
  <c r="AX6196" i="14"/>
  <c r="AX6195" i="14"/>
  <c r="AX6194" i="14"/>
  <c r="AX6193" i="14"/>
  <c r="AX6192" i="14"/>
  <c r="AX6191" i="14"/>
  <c r="AX6190" i="14"/>
  <c r="AX6189" i="14"/>
  <c r="AX6188" i="14"/>
  <c r="AX6187" i="14"/>
  <c r="AX6186" i="14"/>
  <c r="AX6185" i="14"/>
  <c r="AX6184" i="14"/>
  <c r="AX6183" i="14"/>
  <c r="AX6182" i="14"/>
  <c r="AX6181" i="14"/>
  <c r="AX6180" i="14"/>
  <c r="AX6179" i="14"/>
  <c r="AX6178" i="14"/>
  <c r="AX6177" i="14"/>
  <c r="AX6176" i="14"/>
  <c r="AX6175" i="14"/>
  <c r="AX6174" i="14"/>
  <c r="AX6173" i="14"/>
  <c r="AX6172" i="14"/>
  <c r="AX6171" i="14"/>
  <c r="AX6170" i="14"/>
  <c r="AX6169" i="14"/>
  <c r="AX6168" i="14"/>
  <c r="AX6167" i="14"/>
  <c r="AX6166" i="14"/>
  <c r="AX6165" i="14"/>
  <c r="AX6164" i="14"/>
  <c r="AX6163" i="14"/>
  <c r="AX6162" i="14"/>
  <c r="AX6161" i="14"/>
  <c r="AX6160" i="14"/>
  <c r="AX6159" i="14"/>
  <c r="AX6158" i="14"/>
  <c r="AX6157" i="14"/>
  <c r="AX6156" i="14"/>
  <c r="AX6155" i="14"/>
  <c r="AX6154" i="14"/>
  <c r="AX6153" i="14"/>
  <c r="AX6152" i="14"/>
  <c r="AX6151" i="14"/>
  <c r="AX6150" i="14"/>
  <c r="AX6149" i="14"/>
  <c r="AX6148" i="14"/>
  <c r="AX6147" i="14"/>
  <c r="AX6146" i="14"/>
  <c r="AX6145" i="14"/>
  <c r="AX6144" i="14"/>
  <c r="AX6143" i="14"/>
  <c r="AX6142" i="14"/>
  <c r="AX6141" i="14"/>
  <c r="AX6140" i="14"/>
  <c r="AX6139" i="14"/>
  <c r="AX6138" i="14"/>
  <c r="AX6137" i="14"/>
  <c r="AX6136" i="14"/>
  <c r="AX6135" i="14"/>
  <c r="AX6134" i="14"/>
  <c r="AX6133" i="14"/>
  <c r="AX6132" i="14"/>
  <c r="AX6131" i="14"/>
  <c r="AX6130" i="14"/>
  <c r="AX6129" i="14"/>
  <c r="AX6128" i="14"/>
  <c r="AX6127" i="14"/>
  <c r="AX6126" i="14"/>
  <c r="AX6125" i="14"/>
  <c r="AX6124" i="14"/>
  <c r="AX6123" i="14"/>
  <c r="AX6122" i="14"/>
  <c r="AX6121" i="14"/>
  <c r="AX6120" i="14"/>
  <c r="AX6119" i="14"/>
  <c r="AX6118" i="14"/>
  <c r="AX6117" i="14"/>
  <c r="AX6116" i="14"/>
  <c r="AX6115" i="14"/>
  <c r="AX6114" i="14"/>
  <c r="AX6113" i="14"/>
  <c r="AX6112" i="14"/>
  <c r="AX6111" i="14"/>
  <c r="AX6110" i="14"/>
  <c r="AX6109" i="14"/>
  <c r="AX6108" i="14"/>
  <c r="AX6107" i="14"/>
  <c r="AX6106" i="14"/>
  <c r="AX6105" i="14"/>
  <c r="AX6104" i="14"/>
  <c r="AX6103" i="14"/>
  <c r="AX6102" i="14"/>
  <c r="AX6101" i="14"/>
  <c r="AX6100" i="14"/>
  <c r="AX6099" i="14"/>
  <c r="AX6098" i="14"/>
  <c r="AX6097" i="14"/>
  <c r="AX6096" i="14"/>
  <c r="AX6095" i="14"/>
  <c r="AX6094" i="14"/>
  <c r="AX6093" i="14"/>
  <c r="AX6092" i="14"/>
  <c r="AX6091" i="14"/>
  <c r="AX6090" i="14"/>
  <c r="AX6089" i="14"/>
  <c r="AX6088" i="14"/>
  <c r="AX6087" i="14"/>
  <c r="AX6086" i="14"/>
  <c r="AX6085" i="14"/>
  <c r="AX6084" i="14"/>
  <c r="AX6083" i="14"/>
  <c r="AX6082" i="14"/>
  <c r="AX6081" i="14"/>
  <c r="AX6080" i="14"/>
  <c r="AX6079" i="14"/>
  <c r="AX6078" i="14"/>
  <c r="AX6077" i="14"/>
  <c r="AX6076" i="14"/>
  <c r="AX6075" i="14"/>
  <c r="AX6074" i="14"/>
  <c r="AX6073" i="14"/>
  <c r="AX6072" i="14"/>
  <c r="AX6071" i="14"/>
  <c r="AX6070" i="14"/>
  <c r="AX6069" i="14"/>
  <c r="AX6068" i="14"/>
  <c r="AX6067" i="14"/>
  <c r="AX6066" i="14"/>
  <c r="AX6065" i="14"/>
  <c r="AX6064" i="14"/>
  <c r="AX6063" i="14"/>
  <c r="AX6062" i="14"/>
  <c r="AX6061" i="14"/>
  <c r="AX6060" i="14"/>
  <c r="AX6059" i="14"/>
  <c r="AX6058" i="14"/>
  <c r="AX6057" i="14"/>
  <c r="AX6056" i="14"/>
  <c r="AX6055" i="14"/>
  <c r="AX6054" i="14"/>
  <c r="AX6053" i="14"/>
  <c r="AX6052" i="14"/>
  <c r="AX6051" i="14"/>
  <c r="AX6050" i="14"/>
  <c r="AX6049" i="14"/>
  <c r="AX6048" i="14"/>
  <c r="AX6047" i="14"/>
  <c r="AX6046" i="14"/>
  <c r="AX6045" i="14"/>
  <c r="AX6044" i="14"/>
  <c r="AX6043" i="14"/>
  <c r="AX6042" i="14"/>
  <c r="AX6041" i="14"/>
  <c r="AX6040" i="14"/>
  <c r="AX6039" i="14"/>
  <c r="AX6038" i="14"/>
  <c r="AX6037" i="14"/>
  <c r="AX6036" i="14"/>
  <c r="AX6035" i="14"/>
  <c r="AX6034" i="14"/>
  <c r="AX6033" i="14"/>
  <c r="AX6032" i="14"/>
  <c r="AX6031" i="14"/>
  <c r="AX6030" i="14"/>
  <c r="AX6029" i="14"/>
  <c r="AX6028" i="14"/>
  <c r="AX6027" i="14"/>
  <c r="AX6026" i="14"/>
  <c r="AX6025" i="14"/>
  <c r="AX6024" i="14"/>
  <c r="AX6023" i="14"/>
  <c r="AX6022" i="14"/>
  <c r="AX6021" i="14"/>
  <c r="AX6020" i="14"/>
  <c r="AX6019" i="14"/>
  <c r="AX6018" i="14"/>
  <c r="AX6017" i="14"/>
  <c r="AX6016" i="14"/>
  <c r="AX6015" i="14"/>
  <c r="AX6014" i="14"/>
  <c r="AX6013" i="14"/>
  <c r="AX6012" i="14"/>
  <c r="AX6011" i="14"/>
  <c r="AX6010" i="14"/>
  <c r="AX6009" i="14"/>
  <c r="AX6008" i="14"/>
  <c r="AX6007" i="14"/>
  <c r="AX6006" i="14"/>
  <c r="AX6005" i="14"/>
  <c r="AX6004" i="14"/>
  <c r="AX6003" i="14"/>
  <c r="AX6002" i="14"/>
  <c r="AX6001" i="14"/>
  <c r="AX6000" i="14"/>
  <c r="AX5999" i="14"/>
  <c r="AX5998" i="14"/>
  <c r="AX5997" i="14"/>
  <c r="AX5996" i="14"/>
  <c r="AX5995" i="14"/>
  <c r="AX5994" i="14"/>
  <c r="AX5993" i="14"/>
  <c r="AX5992" i="14"/>
  <c r="AX5991" i="14"/>
  <c r="AX5990" i="14"/>
  <c r="AX5989" i="14"/>
  <c r="AX5988" i="14"/>
  <c r="AX5987" i="14"/>
  <c r="AX5986" i="14"/>
  <c r="AX5985" i="14"/>
  <c r="AX5984" i="14"/>
  <c r="AX5983" i="14"/>
  <c r="AX5982" i="14"/>
  <c r="AX5981" i="14"/>
  <c r="AX5980" i="14"/>
  <c r="AX5979" i="14"/>
  <c r="AX5978" i="14"/>
  <c r="AX5977" i="14"/>
  <c r="AX5976" i="14"/>
  <c r="AX5975" i="14"/>
  <c r="AX5974" i="14"/>
  <c r="AX5973" i="14"/>
  <c r="AX5972" i="14"/>
  <c r="AX5971" i="14"/>
  <c r="AX5970" i="14"/>
  <c r="AX5969" i="14"/>
  <c r="AX5968" i="14"/>
  <c r="AX5967" i="14"/>
  <c r="AX5966" i="14"/>
  <c r="AX5965" i="14"/>
  <c r="AX5964" i="14"/>
  <c r="AX5963" i="14"/>
  <c r="AX5962" i="14"/>
  <c r="AX5961" i="14"/>
  <c r="AX5960" i="14"/>
  <c r="AX5959" i="14"/>
  <c r="AX5958" i="14"/>
  <c r="AX5957" i="14"/>
  <c r="AX5956" i="14"/>
  <c r="AX5955" i="14"/>
  <c r="AX5954" i="14"/>
  <c r="AX5953" i="14"/>
  <c r="AX5952" i="14"/>
  <c r="AX5951" i="14"/>
  <c r="AX5950" i="14"/>
  <c r="AX5949" i="14"/>
  <c r="AX5948" i="14"/>
  <c r="AX5947" i="14"/>
  <c r="AX5946" i="14"/>
  <c r="AX5945" i="14"/>
  <c r="AX5944" i="14"/>
  <c r="AX5943" i="14"/>
  <c r="AX5942" i="14"/>
  <c r="AX5941" i="14"/>
  <c r="AX5940" i="14"/>
  <c r="AX5939" i="14"/>
  <c r="AX5938" i="14"/>
  <c r="AX5937" i="14"/>
  <c r="AX5936" i="14"/>
  <c r="AX5935" i="14"/>
  <c r="AX5934" i="14"/>
  <c r="AX5933" i="14"/>
  <c r="AX5932" i="14"/>
  <c r="AX5931" i="14"/>
  <c r="AX5930" i="14"/>
  <c r="AX5929" i="14"/>
  <c r="AX5928" i="14"/>
  <c r="AX5927" i="14"/>
  <c r="AX5926" i="14"/>
  <c r="AX5925" i="14"/>
  <c r="AX5924" i="14"/>
  <c r="AX5923" i="14"/>
  <c r="AX5922" i="14"/>
  <c r="AX5921" i="14"/>
  <c r="AX5920" i="14"/>
  <c r="AX5919" i="14"/>
  <c r="AX5918" i="14"/>
  <c r="AX5917" i="14"/>
  <c r="AX5916" i="14"/>
  <c r="AX5915" i="14"/>
  <c r="AX5914" i="14"/>
  <c r="AX5913" i="14"/>
  <c r="AX5912" i="14"/>
  <c r="AX5911" i="14"/>
  <c r="AX5910" i="14"/>
  <c r="AX5909" i="14"/>
  <c r="AX5908" i="14"/>
  <c r="AX5907" i="14"/>
  <c r="AX5906" i="14"/>
  <c r="AX5905" i="14"/>
  <c r="AX5904" i="14"/>
  <c r="AX5903" i="14"/>
  <c r="AX5902" i="14"/>
  <c r="AX5901" i="14"/>
  <c r="AX5900" i="14"/>
  <c r="AX5899" i="14"/>
  <c r="AX5898" i="14"/>
  <c r="AX5897" i="14"/>
  <c r="AX5896" i="14"/>
  <c r="AX5895" i="14"/>
  <c r="AX5894" i="14"/>
  <c r="AX5893" i="14"/>
  <c r="AX5892" i="14"/>
  <c r="AX5891" i="14"/>
  <c r="AX5890" i="14"/>
  <c r="AX5889" i="14"/>
  <c r="AX5888" i="14"/>
  <c r="AX5887" i="14"/>
  <c r="AX5886" i="14"/>
  <c r="AX5885" i="14"/>
  <c r="AX5884" i="14"/>
  <c r="AX5883" i="14"/>
  <c r="AX5882" i="14"/>
  <c r="AX5881" i="14"/>
  <c r="AX5880" i="14"/>
  <c r="AX5879" i="14"/>
  <c r="AX5878" i="14"/>
  <c r="AX5877" i="14"/>
  <c r="AX5876" i="14"/>
  <c r="AX5875" i="14"/>
  <c r="AX5874" i="14"/>
  <c r="AX5873" i="14"/>
  <c r="AX5872" i="14"/>
  <c r="AX5871" i="14"/>
  <c r="AX5870" i="14"/>
  <c r="AX5869" i="14"/>
  <c r="AX5868" i="14"/>
  <c r="AX5867" i="14"/>
  <c r="AX5866" i="14"/>
  <c r="AX5865" i="14"/>
  <c r="AX5864" i="14"/>
  <c r="AX5863" i="14"/>
  <c r="AX5862" i="14"/>
  <c r="AX5861" i="14"/>
  <c r="AX5860" i="14"/>
  <c r="AX5859" i="14"/>
  <c r="AX5858" i="14"/>
  <c r="AX5857" i="14"/>
  <c r="AX5856" i="14"/>
  <c r="AX5855" i="14"/>
  <c r="AX5854" i="14"/>
  <c r="AX5853" i="14"/>
  <c r="AX5852" i="14"/>
  <c r="AX5851" i="14"/>
  <c r="AX5850" i="14"/>
  <c r="AX5849" i="14"/>
  <c r="AX5848" i="14"/>
  <c r="AX5847" i="14"/>
  <c r="AX5846" i="14"/>
  <c r="AX5845" i="14"/>
  <c r="AX5844" i="14"/>
  <c r="AX5843" i="14"/>
  <c r="AX5842" i="14"/>
  <c r="AX5841" i="14"/>
  <c r="AX5840" i="14"/>
  <c r="AX5839" i="14"/>
  <c r="AX5838" i="14"/>
  <c r="AX5837" i="14"/>
  <c r="AX5836" i="14"/>
  <c r="AX5835" i="14"/>
  <c r="AX5834" i="14"/>
  <c r="AX5833" i="14"/>
  <c r="AX5832" i="14"/>
  <c r="AX5831" i="14"/>
  <c r="AX5830" i="14"/>
  <c r="AX5829" i="14"/>
  <c r="AX5828" i="14"/>
  <c r="AX5827" i="14"/>
  <c r="AX5826" i="14"/>
  <c r="AX5825" i="14"/>
  <c r="AX5824" i="14"/>
  <c r="AX5823" i="14"/>
  <c r="AX5822" i="14"/>
  <c r="AX5821" i="14"/>
  <c r="AX5820" i="14"/>
  <c r="AX5819" i="14"/>
  <c r="AX5818" i="14"/>
  <c r="AX5817" i="14"/>
  <c r="AX5816" i="14"/>
  <c r="AX5815" i="14"/>
  <c r="AX5814" i="14"/>
  <c r="AX5813" i="14"/>
  <c r="AX5812" i="14"/>
  <c r="AX5811" i="14"/>
  <c r="AX5810" i="14"/>
  <c r="AX5809" i="14"/>
  <c r="AX5808" i="14"/>
  <c r="AX5807" i="14"/>
  <c r="AX5806" i="14"/>
  <c r="AX5805" i="14"/>
  <c r="AX5804" i="14"/>
  <c r="AX5803" i="14"/>
  <c r="AX5802" i="14"/>
  <c r="AX5801" i="14"/>
  <c r="AX5800" i="14"/>
  <c r="AX5799" i="14"/>
  <c r="AX5798" i="14"/>
  <c r="AX5797" i="14"/>
  <c r="AX5796" i="14"/>
  <c r="AX5795" i="14"/>
  <c r="AX5794" i="14"/>
  <c r="AX5793" i="14"/>
  <c r="AX5792" i="14"/>
  <c r="AX5791" i="14"/>
  <c r="AX5790" i="14"/>
  <c r="AX5789" i="14"/>
  <c r="AX5788" i="14"/>
  <c r="AX5787" i="14"/>
  <c r="AX5786" i="14"/>
  <c r="AX5785" i="14"/>
  <c r="AX5784" i="14"/>
  <c r="AX5783" i="14"/>
  <c r="AX5782" i="14"/>
  <c r="AX5781" i="14"/>
  <c r="AX5780" i="14"/>
  <c r="AX5779" i="14"/>
  <c r="AX5778" i="14"/>
  <c r="AX5777" i="14"/>
  <c r="AX5776" i="14"/>
  <c r="AX5775" i="14"/>
  <c r="AX5774" i="14"/>
  <c r="AX5773" i="14"/>
  <c r="AX5772" i="14"/>
  <c r="AX5771" i="14"/>
  <c r="AX5770" i="14"/>
  <c r="AX5769" i="14"/>
  <c r="AX5768" i="14"/>
  <c r="AX5767" i="14"/>
  <c r="AX5766" i="14"/>
  <c r="AX5765" i="14"/>
  <c r="AX5764" i="14"/>
  <c r="AX5763" i="14"/>
  <c r="AX5762" i="14"/>
  <c r="AX5761" i="14"/>
  <c r="AX5760" i="14"/>
  <c r="AX5759" i="14"/>
  <c r="AX5758" i="14"/>
  <c r="AX5757" i="14"/>
  <c r="AX5756" i="14"/>
  <c r="AX5755" i="14"/>
  <c r="AX5754" i="14"/>
  <c r="AX5753" i="14"/>
  <c r="AX5752" i="14"/>
  <c r="AX5751" i="14"/>
  <c r="AX5750" i="14"/>
  <c r="AX5749" i="14"/>
  <c r="AX5748" i="14"/>
  <c r="AX5747" i="14"/>
  <c r="AX5746" i="14"/>
  <c r="AX5745" i="14"/>
  <c r="AX5744" i="14"/>
  <c r="AX5743" i="14"/>
  <c r="AX5742" i="14"/>
  <c r="AX5741" i="14"/>
  <c r="AX5740" i="14"/>
  <c r="AX5739" i="14"/>
  <c r="AX5738" i="14"/>
  <c r="AX5737" i="14"/>
  <c r="AX5736" i="14"/>
  <c r="AX5735" i="14"/>
  <c r="AX5734" i="14"/>
  <c r="AX5733" i="14"/>
  <c r="AX5732" i="14"/>
  <c r="AX5731" i="14"/>
  <c r="AX5730" i="14"/>
  <c r="AX5729" i="14"/>
  <c r="AX5728" i="14"/>
  <c r="AX5727" i="14"/>
  <c r="AX5726" i="14"/>
  <c r="AX5725" i="14"/>
  <c r="AX5724" i="14"/>
  <c r="AX5723" i="14"/>
  <c r="AX5722" i="14"/>
  <c r="AX5721" i="14"/>
  <c r="AX5720" i="14"/>
  <c r="AX5719" i="14"/>
  <c r="AX5718" i="14"/>
  <c r="AX5717" i="14"/>
  <c r="AX5716" i="14"/>
  <c r="AX5715" i="14"/>
  <c r="AX5714" i="14"/>
  <c r="AX5713" i="14"/>
  <c r="AX5712" i="14"/>
  <c r="AX5711" i="14"/>
  <c r="AX5710" i="14"/>
  <c r="AX5709" i="14"/>
  <c r="AX5708" i="14"/>
  <c r="AX5707" i="14"/>
  <c r="AX5706" i="14"/>
  <c r="AX5705" i="14"/>
  <c r="AX5704" i="14"/>
  <c r="AX5703" i="14"/>
  <c r="AX5702" i="14"/>
  <c r="AX5701" i="14"/>
  <c r="AX5700" i="14"/>
  <c r="AX5699" i="14"/>
  <c r="AX5698" i="14"/>
  <c r="AX5697" i="14"/>
  <c r="AX5696" i="14"/>
  <c r="AX5695" i="14"/>
  <c r="AX5694" i="14"/>
  <c r="AX5693" i="14"/>
  <c r="AX5692" i="14"/>
  <c r="AX5691" i="14"/>
  <c r="AX5690" i="14"/>
  <c r="AX5689" i="14"/>
  <c r="AX5688" i="14"/>
  <c r="AX5687" i="14"/>
  <c r="AX5686" i="14"/>
  <c r="AX5685" i="14"/>
  <c r="AX5684" i="14"/>
  <c r="AX5683" i="14"/>
  <c r="AX5682" i="14"/>
  <c r="AX5681" i="14"/>
  <c r="AX5680" i="14"/>
  <c r="AX5679" i="14"/>
  <c r="AX5678" i="14"/>
  <c r="AX5677" i="14"/>
  <c r="AX5676" i="14"/>
  <c r="AX5675" i="14"/>
  <c r="AX5674" i="14"/>
  <c r="AX5673" i="14"/>
  <c r="AX5672" i="14"/>
  <c r="AX5671" i="14"/>
  <c r="AX5670" i="14"/>
  <c r="AX5669" i="14"/>
  <c r="AX5668" i="14"/>
  <c r="AX5667" i="14"/>
  <c r="AX5666" i="14"/>
  <c r="AX5665" i="14"/>
  <c r="AX5664" i="14"/>
  <c r="AX5663" i="14"/>
  <c r="AX5662" i="14"/>
  <c r="AX5661" i="14"/>
  <c r="AX5660" i="14"/>
  <c r="AX5659" i="14"/>
  <c r="AX5658" i="14"/>
  <c r="AX5657" i="14"/>
  <c r="AX5656" i="14"/>
  <c r="AX5655" i="14"/>
  <c r="AX5654" i="14"/>
  <c r="AX5653" i="14"/>
  <c r="AX5652" i="14"/>
  <c r="AX5651" i="14"/>
  <c r="AX5650" i="14"/>
  <c r="AX5649" i="14"/>
  <c r="AX5648" i="14"/>
  <c r="AX5647" i="14"/>
  <c r="AX5646" i="14"/>
  <c r="AX5645" i="14"/>
  <c r="AX5644" i="14"/>
  <c r="AX5643" i="14"/>
  <c r="AX5642" i="14"/>
  <c r="AX5641" i="14"/>
  <c r="AX5640" i="14"/>
  <c r="AX5639" i="14"/>
  <c r="AX5638" i="14"/>
  <c r="AX5637" i="14"/>
  <c r="AX5636" i="14"/>
  <c r="AX5635" i="14"/>
  <c r="AX5634" i="14"/>
  <c r="AX5633" i="14"/>
  <c r="AX5632" i="14"/>
  <c r="AX5631" i="14"/>
  <c r="AX5630" i="14"/>
  <c r="AX5629" i="14"/>
  <c r="AX5628" i="14"/>
  <c r="AX5627" i="14"/>
  <c r="AX5626" i="14"/>
  <c r="AX5625" i="14"/>
  <c r="AX5624" i="14"/>
  <c r="AX5623" i="14"/>
  <c r="AX5622" i="14"/>
  <c r="AX5621" i="14"/>
  <c r="AX5620" i="14"/>
  <c r="AX5619" i="14"/>
  <c r="AX5618" i="14"/>
  <c r="AX5617" i="14"/>
  <c r="AX5616" i="14"/>
  <c r="AX5615" i="14"/>
  <c r="AX5614" i="14"/>
  <c r="AX5613" i="14"/>
  <c r="AX5612" i="14"/>
  <c r="AX5611" i="14"/>
  <c r="AX5610" i="14"/>
  <c r="AX5609" i="14"/>
  <c r="AX5608" i="14"/>
  <c r="AX5607" i="14"/>
  <c r="AX5606" i="14"/>
  <c r="AX5605" i="14"/>
  <c r="AX5604" i="14"/>
  <c r="AX5603" i="14"/>
  <c r="AX5602" i="14"/>
  <c r="AX5601" i="14"/>
  <c r="AX5600" i="14"/>
  <c r="AX5599" i="14"/>
  <c r="AX5598" i="14"/>
  <c r="AX5597" i="14"/>
  <c r="AX5596" i="14"/>
  <c r="AX5595" i="14"/>
  <c r="AX5594" i="14"/>
  <c r="AX5593" i="14"/>
  <c r="AX5592" i="14"/>
  <c r="AX5591" i="14"/>
  <c r="AX5590" i="14"/>
  <c r="AX5589" i="14"/>
  <c r="AX5588" i="14"/>
  <c r="AX5587" i="14"/>
  <c r="AX5586" i="14"/>
  <c r="AX5585" i="14"/>
  <c r="AX5584" i="14"/>
  <c r="AX5583" i="14"/>
  <c r="AX5582" i="14"/>
  <c r="AX5581" i="14"/>
  <c r="AX5580" i="14"/>
  <c r="AX5579" i="14"/>
  <c r="AX5578" i="14"/>
  <c r="AX5577" i="14"/>
  <c r="AX5576" i="14"/>
  <c r="AX5575" i="14"/>
  <c r="AX5574" i="14"/>
  <c r="AX5573" i="14"/>
  <c r="AX5572" i="14"/>
  <c r="AX5571" i="14"/>
  <c r="AX5570" i="14"/>
  <c r="AX5569" i="14"/>
  <c r="AX5568" i="14"/>
  <c r="AX5567" i="14"/>
  <c r="AX5566" i="14"/>
  <c r="AX5565" i="14"/>
  <c r="AX5564" i="14"/>
  <c r="AX5563" i="14"/>
  <c r="AX5562" i="14"/>
  <c r="AX5561" i="14"/>
  <c r="AX5560" i="14"/>
  <c r="AX5559" i="14"/>
  <c r="AX5558" i="14"/>
  <c r="AX5557" i="14"/>
  <c r="AX5556" i="14"/>
  <c r="AX5555" i="14"/>
  <c r="AX5554" i="14"/>
  <c r="AX5553" i="14"/>
  <c r="AX5552" i="14"/>
  <c r="AX5551" i="14"/>
  <c r="AX5550" i="14"/>
  <c r="AX5549" i="14"/>
  <c r="AX5548" i="14"/>
  <c r="AX5547" i="14"/>
  <c r="AX5546" i="14"/>
  <c r="AX5545" i="14"/>
  <c r="AX5544" i="14"/>
  <c r="AX5543" i="14"/>
  <c r="AX5542" i="14"/>
  <c r="AX5541" i="14"/>
  <c r="AX5540" i="14"/>
  <c r="AX5539" i="14"/>
  <c r="AX5538" i="14"/>
  <c r="AX5537" i="14"/>
  <c r="AX5536" i="14"/>
  <c r="AX5535" i="14"/>
  <c r="AX5534" i="14"/>
  <c r="AX5533" i="14"/>
  <c r="AX5532" i="14"/>
  <c r="AX5531" i="14"/>
  <c r="AX5530" i="14"/>
  <c r="AX5529" i="14"/>
  <c r="AX5528" i="14"/>
  <c r="AX5527" i="14"/>
  <c r="AX5526" i="14"/>
  <c r="AX5525" i="14"/>
  <c r="AX5524" i="14"/>
  <c r="AX5523" i="14"/>
  <c r="AX5522" i="14"/>
  <c r="AX5521" i="14"/>
  <c r="AX5520" i="14"/>
  <c r="AX5519" i="14"/>
  <c r="AX5518" i="14"/>
  <c r="AX5517" i="14"/>
  <c r="AX5516" i="14"/>
  <c r="AX5515" i="14"/>
  <c r="AX5514" i="14"/>
  <c r="AX5513" i="14"/>
  <c r="AX5512" i="14"/>
  <c r="AX5511" i="14"/>
  <c r="AX5510" i="14"/>
  <c r="AX5509" i="14"/>
  <c r="AX5508" i="14"/>
  <c r="AX5507" i="14"/>
  <c r="AX5506" i="14"/>
  <c r="AX5505" i="14"/>
  <c r="AX5504" i="14"/>
  <c r="AX5503" i="14"/>
  <c r="AX5502" i="14"/>
  <c r="AX5501" i="14"/>
  <c r="AX5500" i="14"/>
  <c r="AX5499" i="14"/>
  <c r="AX5498" i="14"/>
  <c r="AX5497" i="14"/>
  <c r="AX5496" i="14"/>
  <c r="AX5495" i="14"/>
  <c r="AX5494" i="14"/>
  <c r="AX5493" i="14"/>
  <c r="AX5492" i="14"/>
  <c r="AX5491" i="14"/>
  <c r="AX5490" i="14"/>
  <c r="AX5489" i="14"/>
  <c r="AX5488" i="14"/>
  <c r="AX5487" i="14"/>
  <c r="AX5486" i="14"/>
  <c r="AX5485" i="14"/>
  <c r="AX5484" i="14"/>
  <c r="AX5483" i="14"/>
  <c r="AX5482" i="14"/>
  <c r="AX5481" i="14"/>
  <c r="AX5480" i="14"/>
  <c r="AX5479" i="14"/>
  <c r="AX5478" i="14"/>
  <c r="AX5477" i="14"/>
  <c r="AX5476" i="14"/>
  <c r="AX5475" i="14"/>
  <c r="AX5474" i="14"/>
  <c r="AX5473" i="14"/>
  <c r="AX5472" i="14"/>
  <c r="AX5471" i="14"/>
  <c r="AX5470" i="14"/>
  <c r="AX5469" i="14"/>
  <c r="AX5468" i="14"/>
  <c r="AX5467" i="14"/>
  <c r="AX5466" i="14"/>
  <c r="AX5465" i="14"/>
  <c r="AX5464" i="14"/>
  <c r="AX5463" i="14"/>
  <c r="AX5462" i="14"/>
  <c r="AX5461" i="14"/>
  <c r="AX5460" i="14"/>
  <c r="AX5459" i="14"/>
  <c r="AX5458" i="14"/>
  <c r="AX5457" i="14"/>
  <c r="AX5456" i="14"/>
  <c r="AX5455" i="14"/>
  <c r="AX5454" i="14"/>
  <c r="AX5453" i="14"/>
  <c r="AX5452" i="14"/>
  <c r="AX5451" i="14"/>
  <c r="AX5450" i="14"/>
  <c r="AX5449" i="14"/>
  <c r="AX5448" i="14"/>
  <c r="AX5447" i="14"/>
  <c r="AX5446" i="14"/>
  <c r="AX5445" i="14"/>
  <c r="AX5444" i="14"/>
  <c r="AX5443" i="14"/>
  <c r="AX5442" i="14"/>
  <c r="AX5441" i="14"/>
  <c r="AX5440" i="14"/>
  <c r="AX5439" i="14"/>
  <c r="AX5438" i="14"/>
  <c r="AX5437" i="14"/>
  <c r="AX5436" i="14"/>
  <c r="AX5435" i="14"/>
  <c r="AX5434" i="14"/>
  <c r="AX5433" i="14"/>
  <c r="AX5432" i="14"/>
  <c r="AX5431" i="14"/>
  <c r="AX5430" i="14"/>
  <c r="AX5429" i="14"/>
  <c r="AX5428" i="14"/>
  <c r="AX5427" i="14"/>
  <c r="AX5426" i="14"/>
  <c r="AX5425" i="14"/>
  <c r="AX5424" i="14"/>
  <c r="AX5423" i="14"/>
  <c r="AX5422" i="14"/>
  <c r="AX5421" i="14"/>
  <c r="AX5420" i="14"/>
  <c r="AX5419" i="14"/>
  <c r="AX5418" i="14"/>
  <c r="AX5417" i="14"/>
  <c r="AX5416" i="14"/>
  <c r="AX5415" i="14"/>
  <c r="AX5414" i="14"/>
  <c r="AX5413" i="14"/>
  <c r="AX5412" i="14"/>
  <c r="AX5411" i="14"/>
  <c r="AX5410" i="14"/>
  <c r="AX5409" i="14"/>
  <c r="AX5408" i="14"/>
  <c r="AX5407" i="14"/>
  <c r="AX5406" i="14"/>
  <c r="AX5405" i="14"/>
  <c r="AX5404" i="14"/>
  <c r="AX5403" i="14"/>
  <c r="AX5402" i="14"/>
  <c r="AX5401" i="14"/>
  <c r="AX5400" i="14"/>
  <c r="AX5399" i="14"/>
  <c r="AX5398" i="14"/>
  <c r="AX5397" i="14"/>
  <c r="AX5396" i="14"/>
  <c r="AX5395" i="14"/>
  <c r="AX5394" i="14"/>
  <c r="AX5393" i="14"/>
  <c r="AX5392" i="14"/>
  <c r="AX5391" i="14"/>
  <c r="AX5390" i="14"/>
  <c r="AX5389" i="14"/>
  <c r="AX5388" i="14"/>
  <c r="AX5387" i="14"/>
  <c r="AX5386" i="14"/>
  <c r="AX5385" i="14"/>
  <c r="AX5384" i="14"/>
  <c r="AX5383" i="14"/>
  <c r="AX5382" i="14"/>
  <c r="AX5381" i="14"/>
  <c r="AX5380" i="14"/>
  <c r="AX5379" i="14"/>
  <c r="AX5378" i="14"/>
  <c r="AX5377" i="14"/>
  <c r="AX5376" i="14"/>
  <c r="AX5375" i="14"/>
  <c r="AX5374" i="14"/>
  <c r="AX5373" i="14"/>
  <c r="AX5372" i="14"/>
  <c r="AX5371" i="14"/>
  <c r="AX5370" i="14"/>
  <c r="AX5369" i="14"/>
  <c r="AX5368" i="14"/>
  <c r="AX5367" i="14"/>
  <c r="AX5366" i="14"/>
  <c r="AX5365" i="14"/>
  <c r="AX5364" i="14"/>
  <c r="AX5363" i="14"/>
  <c r="AX5362" i="14"/>
  <c r="AX5361" i="14"/>
  <c r="AX5360" i="14"/>
  <c r="AX5359" i="14"/>
  <c r="AX5358" i="14"/>
  <c r="AX5357" i="14"/>
  <c r="AX5356" i="14"/>
  <c r="AX5355" i="14"/>
  <c r="AX5354" i="14"/>
  <c r="AX5353" i="14"/>
  <c r="AX5352" i="14"/>
  <c r="AX5351" i="14"/>
  <c r="AX5350" i="14"/>
  <c r="AX5349" i="14"/>
  <c r="AX5348" i="14"/>
  <c r="AX5347" i="14"/>
  <c r="AX5346" i="14"/>
  <c r="AX5345" i="14"/>
  <c r="AX5344" i="14"/>
  <c r="AX5343" i="14"/>
  <c r="AX5342" i="14"/>
  <c r="AX5341" i="14"/>
  <c r="AX5340" i="14"/>
  <c r="AX5339" i="14"/>
  <c r="AX5338" i="14"/>
  <c r="AX5337" i="14"/>
  <c r="AX5336" i="14"/>
  <c r="AX5335" i="14"/>
  <c r="AX5334" i="14"/>
  <c r="AX5333" i="14"/>
  <c r="AX5332" i="14"/>
  <c r="AX5331" i="14"/>
  <c r="AX5330" i="14"/>
  <c r="AX5329" i="14"/>
  <c r="AX5328" i="14"/>
  <c r="AX5327" i="14"/>
  <c r="AX5326" i="14"/>
  <c r="AX5325" i="14"/>
  <c r="AX5324" i="14"/>
  <c r="AX5323" i="14"/>
  <c r="AX5322" i="14"/>
  <c r="AX5321" i="14"/>
  <c r="AX5320" i="14"/>
  <c r="AX5319" i="14"/>
  <c r="AX5318" i="14"/>
  <c r="AX5317" i="14"/>
  <c r="AX5316" i="14"/>
  <c r="AX5315" i="14"/>
  <c r="AX5314" i="14"/>
  <c r="AX5313" i="14"/>
  <c r="AX5312" i="14"/>
  <c r="AX5311" i="14"/>
  <c r="AX5310" i="14"/>
  <c r="AX5309" i="14"/>
  <c r="AX5308" i="14"/>
  <c r="AX5307" i="14"/>
  <c r="AX5306" i="14"/>
  <c r="AX5305" i="14"/>
  <c r="AX5304" i="14"/>
  <c r="AX5303" i="14"/>
  <c r="AX5302" i="14"/>
  <c r="AX5301" i="14"/>
  <c r="AX5300" i="14"/>
  <c r="AX5299" i="14"/>
  <c r="AX5298" i="14"/>
  <c r="AX5297" i="14"/>
  <c r="AX5296" i="14"/>
  <c r="AX5295" i="14"/>
  <c r="AX5294" i="14"/>
  <c r="AX5293" i="14"/>
  <c r="AX5292" i="14"/>
  <c r="AX5291" i="14"/>
  <c r="AX5290" i="14"/>
  <c r="AX5289" i="14"/>
  <c r="AX5288" i="14"/>
  <c r="AX5287" i="14"/>
  <c r="AX5286" i="14"/>
  <c r="AX5285" i="14"/>
  <c r="AX5284" i="14"/>
  <c r="AX5283" i="14"/>
  <c r="AX5282" i="14"/>
  <c r="AX5281" i="14"/>
  <c r="AX5280" i="14"/>
  <c r="AX5279" i="14"/>
  <c r="AX5278" i="14"/>
  <c r="AX5277" i="14"/>
  <c r="AX5276" i="14"/>
  <c r="AX5275" i="14"/>
  <c r="AX5274" i="14"/>
  <c r="AX5273" i="14"/>
  <c r="AX5272" i="14"/>
  <c r="AX5271" i="14"/>
  <c r="AX5270" i="14"/>
  <c r="AX5269" i="14"/>
  <c r="AX5268" i="14"/>
  <c r="AX5267" i="14"/>
  <c r="AX5266" i="14"/>
  <c r="AX5265" i="14"/>
  <c r="AX5264" i="14"/>
  <c r="AX5263" i="14"/>
  <c r="AX5262" i="14"/>
  <c r="AX5261" i="14"/>
  <c r="AX5260" i="14"/>
  <c r="AX5259" i="14"/>
  <c r="AX5258" i="14"/>
  <c r="AX5257" i="14"/>
  <c r="AX5256" i="14"/>
  <c r="AX5255" i="14"/>
  <c r="AX5254" i="14"/>
  <c r="AX5253" i="14"/>
  <c r="AX5252" i="14"/>
  <c r="AX5251" i="14"/>
  <c r="AX5250" i="14"/>
  <c r="AX5249" i="14"/>
  <c r="AX5248" i="14"/>
  <c r="AX5247" i="14"/>
  <c r="AX5246" i="14"/>
  <c r="AX5245" i="14"/>
  <c r="AX5244" i="14"/>
  <c r="AX5243" i="14"/>
  <c r="AX5242" i="14"/>
  <c r="AX5241" i="14"/>
  <c r="AX5240" i="14"/>
  <c r="AX5239" i="14"/>
  <c r="AX5238" i="14"/>
  <c r="AX5237" i="14"/>
  <c r="AX5236" i="14"/>
  <c r="AX5235" i="14"/>
  <c r="AX5234" i="14"/>
  <c r="AX5233" i="14"/>
  <c r="AX5232" i="14"/>
  <c r="AX5231" i="14"/>
  <c r="AX5230" i="14"/>
  <c r="AX5229" i="14"/>
  <c r="AX5228" i="14"/>
  <c r="AX5227" i="14"/>
  <c r="AX5226" i="14"/>
  <c r="AX5225" i="14"/>
  <c r="AX5224" i="14"/>
  <c r="AX5223" i="14"/>
  <c r="AX5222" i="14"/>
  <c r="AX5221" i="14"/>
  <c r="AX5220" i="14"/>
  <c r="AX5219" i="14"/>
  <c r="AX5218" i="14"/>
  <c r="AX5217" i="14"/>
  <c r="AX5216" i="14"/>
  <c r="AX5215" i="14"/>
  <c r="AX5214" i="14"/>
  <c r="AX5213" i="14"/>
  <c r="AX5212" i="14"/>
  <c r="AX5211" i="14"/>
  <c r="AX5210" i="14"/>
  <c r="AX5209" i="14"/>
  <c r="AX5208" i="14"/>
  <c r="AX5207" i="14"/>
  <c r="AX5206" i="14"/>
  <c r="AX5205" i="14"/>
  <c r="AX5204" i="14"/>
  <c r="AX5203" i="14"/>
  <c r="AX5202" i="14"/>
  <c r="AX5201" i="14"/>
  <c r="AX5200" i="14"/>
  <c r="AX5199" i="14"/>
  <c r="AX5198" i="14"/>
  <c r="AX5197" i="14"/>
  <c r="AX5196" i="14"/>
  <c r="AX5195" i="14"/>
  <c r="AX5194" i="14"/>
  <c r="AX5193" i="14"/>
  <c r="AX5192" i="14"/>
  <c r="AX5191" i="14"/>
  <c r="AX5190" i="14"/>
  <c r="AX5189" i="14"/>
  <c r="AX5188" i="14"/>
  <c r="AX5187" i="14"/>
  <c r="AX5186" i="14"/>
  <c r="AX5185" i="14"/>
  <c r="AX5184" i="14"/>
  <c r="AX5183" i="14"/>
  <c r="AX5182" i="14"/>
  <c r="AX5181" i="14"/>
  <c r="AX5180" i="14"/>
  <c r="AX5179" i="14"/>
  <c r="AX5178" i="14"/>
  <c r="AX5177" i="14"/>
  <c r="AX5176" i="14"/>
  <c r="AX5175" i="14"/>
  <c r="AX5174" i="14"/>
  <c r="AX5173" i="14"/>
  <c r="AX5172" i="14"/>
  <c r="AX5171" i="14"/>
  <c r="AX5170" i="14"/>
  <c r="AX5169" i="14"/>
  <c r="AX5168" i="14"/>
  <c r="AX5167" i="14"/>
  <c r="AX5166" i="14"/>
  <c r="AX5165" i="14"/>
  <c r="AX5164" i="14"/>
  <c r="AX5163" i="14"/>
  <c r="AX5162" i="14"/>
  <c r="AX5161" i="14"/>
  <c r="AX5160" i="14"/>
  <c r="AX5159" i="14"/>
  <c r="AX5158" i="14"/>
  <c r="AX5157" i="14"/>
  <c r="AX5156" i="14"/>
  <c r="AX5155" i="14"/>
  <c r="AX5154" i="14"/>
  <c r="AX5153" i="14"/>
  <c r="AX5152" i="14"/>
  <c r="AX5151" i="14"/>
  <c r="AX5150" i="14"/>
  <c r="AX5149" i="14"/>
  <c r="AX5148" i="14"/>
  <c r="AX5147" i="14"/>
  <c r="AX5146" i="14"/>
  <c r="AX5145" i="14"/>
  <c r="AX5144" i="14"/>
  <c r="AX5143" i="14"/>
  <c r="AX5142" i="14"/>
  <c r="AX5141" i="14"/>
  <c r="AX5140" i="14"/>
  <c r="AX5139" i="14"/>
  <c r="AX5138" i="14"/>
  <c r="AX5137" i="14"/>
  <c r="AX5136" i="14"/>
  <c r="AX5135" i="14"/>
  <c r="AX5134" i="14"/>
  <c r="AX5133" i="14"/>
  <c r="AX5132" i="14"/>
  <c r="AX5131" i="14"/>
  <c r="AX5130" i="14"/>
  <c r="AX5129" i="14"/>
  <c r="AX5128" i="14"/>
  <c r="AX5127" i="14"/>
  <c r="AX5126" i="14"/>
  <c r="AX5125" i="14"/>
  <c r="AX5124" i="14"/>
  <c r="AX5123" i="14"/>
  <c r="AX5122" i="14"/>
  <c r="AX5121" i="14"/>
  <c r="AX5120" i="14"/>
  <c r="AX5119" i="14"/>
  <c r="AX5118" i="14"/>
  <c r="AX5117" i="14"/>
  <c r="AX5116" i="14"/>
  <c r="AX5115" i="14"/>
  <c r="AX5114" i="14"/>
  <c r="AX5113" i="14"/>
  <c r="AX5112" i="14"/>
  <c r="AX5111" i="14"/>
  <c r="AX5110" i="14"/>
  <c r="AX5109" i="14"/>
  <c r="AX5108" i="14"/>
  <c r="AX5107" i="14"/>
  <c r="AX5106" i="14"/>
  <c r="AX5105" i="14"/>
  <c r="AX5104" i="14"/>
  <c r="AX5103" i="14"/>
  <c r="AX5102" i="14"/>
  <c r="AX5101" i="14"/>
  <c r="AX5100" i="14"/>
  <c r="AX5099" i="14"/>
  <c r="AX5098" i="14"/>
  <c r="AX5097" i="14"/>
  <c r="AX5096" i="14"/>
  <c r="AX5095" i="14"/>
  <c r="AX5094" i="14"/>
  <c r="AX5093" i="14"/>
  <c r="AX5092" i="14"/>
  <c r="AX5091" i="14"/>
  <c r="AX5090" i="14"/>
  <c r="AX5089" i="14"/>
  <c r="AX5088" i="14"/>
  <c r="AX5087" i="14"/>
  <c r="AX5086" i="14"/>
  <c r="AX5085" i="14"/>
  <c r="AX5084" i="14"/>
  <c r="AX5083" i="14"/>
  <c r="AX5082" i="14"/>
  <c r="AX5081" i="14"/>
  <c r="AX5080" i="14"/>
  <c r="AX5079" i="14"/>
  <c r="AX5078" i="14"/>
  <c r="AX5077" i="14"/>
  <c r="AX5076" i="14"/>
  <c r="AX5075" i="14"/>
  <c r="AX5074" i="14"/>
  <c r="AX5073" i="14"/>
  <c r="AX5072" i="14"/>
  <c r="AX5071" i="14"/>
  <c r="AX5070" i="14"/>
  <c r="AX5069" i="14"/>
  <c r="AX5068" i="14"/>
  <c r="AX5067" i="14"/>
  <c r="AX5066" i="14"/>
  <c r="AX5065" i="14"/>
  <c r="AX5064" i="14"/>
  <c r="AX5063" i="14"/>
  <c r="AX5062" i="14"/>
  <c r="AX5061" i="14"/>
  <c r="AX5060" i="14"/>
  <c r="AX5059" i="14"/>
  <c r="AX5058" i="14"/>
  <c r="AX5057" i="14"/>
  <c r="AX5056" i="14"/>
  <c r="AX5055" i="14"/>
  <c r="AX5054" i="14"/>
  <c r="AX5053" i="14"/>
  <c r="AX5052" i="14"/>
  <c r="AX5051" i="14"/>
  <c r="AX5050" i="14"/>
  <c r="AX5049" i="14"/>
  <c r="AX5048" i="14"/>
  <c r="AX5047" i="14"/>
  <c r="AX5046" i="14"/>
  <c r="AX5045" i="14"/>
  <c r="AX5044" i="14"/>
  <c r="AX5043" i="14"/>
  <c r="AX5042" i="14"/>
  <c r="AX5041" i="14"/>
  <c r="AX5040" i="14"/>
  <c r="AX5039" i="14"/>
  <c r="AX5038" i="14"/>
  <c r="AX5037" i="14"/>
  <c r="AX5036" i="14"/>
  <c r="AX5035" i="14"/>
  <c r="AX5034" i="14"/>
  <c r="AX5033" i="14"/>
  <c r="AX5032" i="14"/>
  <c r="AX5031" i="14"/>
  <c r="AX5030" i="14"/>
  <c r="AX5029" i="14"/>
  <c r="AX5028" i="14"/>
  <c r="AX5027" i="14"/>
  <c r="AX5026" i="14"/>
  <c r="AX5025" i="14"/>
  <c r="AX5024" i="14"/>
  <c r="AX5023" i="14"/>
  <c r="AX5022" i="14"/>
  <c r="AX5021" i="14"/>
  <c r="AX5020" i="14"/>
  <c r="AX5019" i="14"/>
  <c r="AX5018" i="14"/>
  <c r="AX5017" i="14"/>
  <c r="AX5016" i="14"/>
  <c r="AX5015" i="14"/>
  <c r="AX5014" i="14"/>
  <c r="AX5013" i="14"/>
  <c r="AX5012" i="14"/>
  <c r="AX5011" i="14"/>
  <c r="AX5010" i="14"/>
  <c r="AX5009" i="14"/>
  <c r="AX5008" i="14"/>
  <c r="AX5007" i="14"/>
  <c r="AX5006" i="14"/>
  <c r="AX5005" i="14"/>
  <c r="AX5004" i="14"/>
  <c r="AX5003" i="14"/>
  <c r="AX5002" i="14"/>
  <c r="AX5001" i="14"/>
  <c r="AX5000" i="14"/>
  <c r="AX4999" i="14"/>
  <c r="AX4998" i="14"/>
  <c r="AX4997" i="14"/>
  <c r="AX4996" i="14"/>
  <c r="AX4995" i="14"/>
  <c r="AX4994" i="14"/>
  <c r="AX4993" i="14"/>
  <c r="AX4992" i="14"/>
  <c r="AX4991" i="14"/>
  <c r="AX4990" i="14"/>
  <c r="AX4989" i="14"/>
  <c r="AX4988" i="14"/>
  <c r="AX4987" i="14"/>
  <c r="AX4986" i="14"/>
  <c r="AX4985" i="14"/>
  <c r="AX4984" i="14"/>
  <c r="AX4983" i="14"/>
  <c r="AX4982" i="14"/>
  <c r="AX4981" i="14"/>
  <c r="AX4980" i="14"/>
  <c r="AX4979" i="14"/>
  <c r="AX4978" i="14"/>
  <c r="AX4977" i="14"/>
  <c r="AX4976" i="14"/>
  <c r="AX4975" i="14"/>
  <c r="AX4974" i="14"/>
  <c r="AX4973" i="14"/>
  <c r="AX4972" i="14"/>
  <c r="AX4971" i="14"/>
  <c r="AX4970" i="14"/>
  <c r="AX4969" i="14"/>
  <c r="AX4968" i="14"/>
  <c r="AX4967" i="14"/>
  <c r="AX4966" i="14"/>
  <c r="AX4965" i="14"/>
  <c r="AX4964" i="14"/>
  <c r="AX4963" i="14"/>
  <c r="AX4962" i="14"/>
  <c r="AX4961" i="14"/>
  <c r="AX4960" i="14"/>
  <c r="AX4959" i="14"/>
  <c r="AX4958" i="14"/>
  <c r="AX4957" i="14"/>
  <c r="AX4956" i="14"/>
  <c r="AX4955" i="14"/>
  <c r="AX4954" i="14"/>
  <c r="AX4953" i="14"/>
  <c r="AX4952" i="14"/>
  <c r="AX4951" i="14"/>
  <c r="AX4950" i="14"/>
  <c r="AX4949" i="14"/>
  <c r="AX4948" i="14"/>
  <c r="AX4947" i="14"/>
  <c r="AX4946" i="14"/>
  <c r="AX4945" i="14"/>
  <c r="AX4944" i="14"/>
  <c r="AX4943" i="14"/>
  <c r="AX4942" i="14"/>
  <c r="AX4941" i="14"/>
  <c r="AX4940" i="14"/>
  <c r="AX4939" i="14"/>
  <c r="AX4938" i="14"/>
  <c r="AX4937" i="14"/>
  <c r="AX4936" i="14"/>
  <c r="AX4935" i="14"/>
  <c r="AX4934" i="14"/>
  <c r="AX4933" i="14"/>
  <c r="AX4932" i="14"/>
  <c r="AX4931" i="14"/>
  <c r="AX4930" i="14"/>
  <c r="AX4929" i="14"/>
  <c r="AX4928" i="14"/>
  <c r="AX4927" i="14"/>
  <c r="AX4926" i="14"/>
  <c r="AX4925" i="14"/>
  <c r="AX4924" i="14"/>
  <c r="AX4923" i="14"/>
  <c r="AX4922" i="14"/>
  <c r="AX4921" i="14"/>
  <c r="AX4920" i="14"/>
  <c r="AX4919" i="14"/>
  <c r="AX4918" i="14"/>
  <c r="AX4917" i="14"/>
  <c r="AX4916" i="14"/>
  <c r="AX4915" i="14"/>
  <c r="AX4914" i="14"/>
  <c r="AX4913" i="14"/>
  <c r="AX4912" i="14"/>
  <c r="AX4911" i="14"/>
  <c r="AX4910" i="14"/>
  <c r="AX4909" i="14"/>
  <c r="AX4908" i="14"/>
  <c r="AX4907" i="14"/>
  <c r="AX4906" i="14"/>
  <c r="AX4905" i="14"/>
  <c r="AX4904" i="14"/>
  <c r="AX4903" i="14"/>
  <c r="AX4902" i="14"/>
  <c r="AX4901" i="14"/>
  <c r="AX4900" i="14"/>
  <c r="AX4899" i="14"/>
  <c r="AX4898" i="14"/>
  <c r="AX4897" i="14"/>
  <c r="AX4896" i="14"/>
  <c r="AX4895" i="14"/>
  <c r="AX4894" i="14"/>
  <c r="AX4893" i="14"/>
  <c r="AX4892" i="14"/>
  <c r="AX4891" i="14"/>
  <c r="AX4890" i="14"/>
  <c r="AX4889" i="14"/>
  <c r="AX4888" i="14"/>
  <c r="AX4887" i="14"/>
  <c r="AX4886" i="14"/>
  <c r="AX4885" i="14"/>
  <c r="AX4884" i="14"/>
  <c r="AX4883" i="14"/>
  <c r="AX4882" i="14"/>
  <c r="AX4881" i="14"/>
  <c r="AX4880" i="14"/>
  <c r="AX4879" i="14"/>
  <c r="AX4878" i="14"/>
  <c r="AX4877" i="14"/>
  <c r="AX4876" i="14"/>
  <c r="AX4875" i="14"/>
  <c r="AX4874" i="14"/>
  <c r="AX4873" i="14"/>
  <c r="AX4872" i="14"/>
  <c r="AX4871" i="14"/>
  <c r="AX4870" i="14"/>
  <c r="AX4869" i="14"/>
  <c r="AX4868" i="14"/>
  <c r="AX4867" i="14"/>
  <c r="AX4866" i="14"/>
  <c r="AX4865" i="14"/>
  <c r="AX4864" i="14"/>
  <c r="AX4863" i="14"/>
  <c r="AX4862" i="14"/>
  <c r="AX4861" i="14"/>
  <c r="AX4860" i="14"/>
  <c r="AX4859" i="14"/>
  <c r="AX4858" i="14"/>
  <c r="AX4857" i="14"/>
  <c r="AX4856" i="14"/>
  <c r="AX4855" i="14"/>
  <c r="AX4854" i="14"/>
  <c r="AX4853" i="14"/>
  <c r="AX4852" i="14"/>
  <c r="AX4851" i="14"/>
  <c r="AX4850" i="14"/>
  <c r="AX4849" i="14"/>
  <c r="AX4848" i="14"/>
  <c r="AX4847" i="14"/>
  <c r="AX4846" i="14"/>
  <c r="AX4845" i="14"/>
  <c r="AX4844" i="14"/>
  <c r="AX4843" i="14"/>
  <c r="AX4842" i="14"/>
  <c r="AX4841" i="14"/>
  <c r="AX4840" i="14"/>
  <c r="AX4839" i="14"/>
  <c r="AX4838" i="14"/>
  <c r="AX4837" i="14"/>
  <c r="AX4836" i="14"/>
  <c r="AX4835" i="14"/>
  <c r="AX4834" i="14"/>
  <c r="AX4833" i="14"/>
  <c r="AX4832" i="14"/>
  <c r="AX4831" i="14"/>
  <c r="AX4830" i="14"/>
  <c r="AX4829" i="14"/>
  <c r="AX4828" i="14"/>
  <c r="AX4827" i="14"/>
  <c r="AX4826" i="14"/>
  <c r="AX4825" i="14"/>
  <c r="AX4824" i="14"/>
  <c r="AX4823" i="14"/>
  <c r="AX4822" i="14"/>
  <c r="AX4821" i="14"/>
  <c r="AX4820" i="14"/>
  <c r="AX4819" i="14"/>
  <c r="AX4818" i="14"/>
  <c r="AX4817" i="14"/>
  <c r="AX4816" i="14"/>
  <c r="AX4815" i="14"/>
  <c r="AX4814" i="14"/>
  <c r="AX4813" i="14"/>
  <c r="AX4812" i="14"/>
  <c r="AX4811" i="14"/>
  <c r="AX4810" i="14"/>
  <c r="AX4809" i="14"/>
  <c r="AX4808" i="14"/>
  <c r="AX4807" i="14"/>
  <c r="AX4806" i="14"/>
  <c r="AX4805" i="14"/>
  <c r="AX4804" i="14"/>
  <c r="AX4803" i="14"/>
  <c r="AX4802" i="14"/>
  <c r="AX4801" i="14"/>
  <c r="AX4800" i="14"/>
  <c r="AX4799" i="14"/>
  <c r="AX4798" i="14"/>
  <c r="AX4797" i="14"/>
  <c r="AX4796" i="14"/>
  <c r="AX4795" i="14"/>
  <c r="AX4794" i="14"/>
  <c r="AX4793" i="14"/>
  <c r="AX4792" i="14"/>
  <c r="AX4791" i="14"/>
  <c r="AX4790" i="14"/>
  <c r="AX4789" i="14"/>
  <c r="AX4788" i="14"/>
  <c r="AX4787" i="14"/>
  <c r="AX4786" i="14"/>
  <c r="AX4785" i="14"/>
  <c r="AX4784" i="14"/>
  <c r="AX4783" i="14"/>
  <c r="AX4782" i="14"/>
  <c r="AX4781" i="14"/>
  <c r="AX4780" i="14"/>
  <c r="AX4779" i="14"/>
  <c r="AX4778" i="14"/>
  <c r="AX4777" i="14"/>
  <c r="AX4776" i="14"/>
  <c r="AX4775" i="14"/>
  <c r="AX4774" i="14"/>
  <c r="AX4773" i="14"/>
  <c r="AX4772" i="14"/>
  <c r="AX4771" i="14"/>
  <c r="AX4770" i="14"/>
  <c r="AX4769" i="14"/>
  <c r="AX4768" i="14"/>
  <c r="AX4767" i="14"/>
  <c r="AX4766" i="14"/>
  <c r="AX4765" i="14"/>
  <c r="AX4764" i="14"/>
  <c r="AX4763" i="14"/>
  <c r="AX4762" i="14"/>
  <c r="AX4761" i="14"/>
  <c r="AX4760" i="14"/>
  <c r="AX4759" i="14"/>
  <c r="AX4758" i="14"/>
  <c r="AX4757" i="14"/>
  <c r="AX4756" i="14"/>
  <c r="AX4755" i="14"/>
  <c r="AX4754" i="14"/>
  <c r="AX4753" i="14"/>
  <c r="AX4752" i="14"/>
  <c r="AX4751" i="14"/>
  <c r="AX4750" i="14"/>
  <c r="AX4749" i="14"/>
  <c r="AX4748" i="14"/>
  <c r="AX4747" i="14"/>
  <c r="AX4746" i="14"/>
  <c r="AX4745" i="14"/>
  <c r="AX4744" i="14"/>
  <c r="AX4743" i="14"/>
  <c r="AX4742" i="14"/>
  <c r="AX4741" i="14"/>
  <c r="AX4740" i="14"/>
  <c r="AX4739" i="14"/>
  <c r="AX4738" i="14"/>
  <c r="AX4737" i="14"/>
  <c r="AX4736" i="14"/>
  <c r="AX4735" i="14"/>
  <c r="AX4734" i="14"/>
  <c r="AX4733" i="14"/>
  <c r="AX4732" i="14"/>
  <c r="AX4731" i="14"/>
  <c r="AX4730" i="14"/>
  <c r="AX4729" i="14"/>
  <c r="AX4728" i="14"/>
  <c r="AX4727" i="14"/>
  <c r="AX4726" i="14"/>
  <c r="AX4725" i="14"/>
  <c r="AX4724" i="14"/>
  <c r="AX4723" i="14"/>
  <c r="AX4722" i="14"/>
  <c r="AX4721" i="14"/>
  <c r="AX4720" i="14"/>
  <c r="AX4719" i="14"/>
  <c r="AX4718" i="14"/>
  <c r="AX4717" i="14"/>
  <c r="AX4716" i="14"/>
  <c r="AX4715" i="14"/>
  <c r="AX4714" i="14"/>
  <c r="AX4713" i="14"/>
  <c r="AX4712" i="14"/>
  <c r="AX4711" i="14"/>
  <c r="AX4710" i="14"/>
  <c r="AX4709" i="14"/>
  <c r="AX4708" i="14"/>
  <c r="AX4707" i="14"/>
  <c r="AX4706" i="14"/>
  <c r="AX4705" i="14"/>
  <c r="AX4704" i="14"/>
  <c r="AX4703" i="14"/>
  <c r="AX4702" i="14"/>
  <c r="AX4701" i="14"/>
  <c r="AX4700" i="14"/>
  <c r="AX4699" i="14"/>
  <c r="AX4698" i="14"/>
  <c r="AX4697" i="14"/>
  <c r="AX4696" i="14"/>
  <c r="AX4695" i="14"/>
  <c r="AX4694" i="14"/>
  <c r="AX4693" i="14"/>
  <c r="AX4692" i="14"/>
  <c r="AX4691" i="14"/>
  <c r="AX4690" i="14"/>
  <c r="AX4689" i="14"/>
  <c r="AX4688" i="14"/>
  <c r="AX4687" i="14"/>
  <c r="AX4686" i="14"/>
  <c r="AX4685" i="14"/>
  <c r="AX4684" i="14"/>
  <c r="AX4683" i="14"/>
  <c r="AX4682" i="14"/>
  <c r="AX4681" i="14"/>
  <c r="AX4680" i="14"/>
  <c r="AX4679" i="14"/>
  <c r="AX4678" i="14"/>
  <c r="AX4677" i="14"/>
  <c r="AX4676" i="14"/>
  <c r="AX4675" i="14"/>
  <c r="AX4674" i="14"/>
  <c r="AX4673" i="14"/>
  <c r="AX4672" i="14"/>
  <c r="AX4671" i="14"/>
  <c r="AX4670" i="14"/>
  <c r="AX4669" i="14"/>
  <c r="AX4668" i="14"/>
  <c r="AX4667" i="14"/>
  <c r="AX4666" i="14"/>
  <c r="AX4665" i="14"/>
  <c r="AX4664" i="14"/>
  <c r="AX4663" i="14"/>
  <c r="AX4662" i="14"/>
  <c r="AX4661" i="14"/>
  <c r="AX4660" i="14"/>
  <c r="AX4659" i="14"/>
  <c r="AX4658" i="14"/>
  <c r="AX4657" i="14"/>
  <c r="AX4656" i="14"/>
  <c r="AX4655" i="14"/>
  <c r="AX4654" i="14"/>
  <c r="AX4653" i="14"/>
  <c r="AX4652" i="14"/>
  <c r="AX4651" i="14"/>
  <c r="AX4650" i="14"/>
  <c r="AX4649" i="14"/>
  <c r="AX4648" i="14"/>
  <c r="AX4647" i="14"/>
  <c r="AX4646" i="14"/>
  <c r="AX4645" i="14"/>
  <c r="AX4644" i="14"/>
  <c r="AX4643" i="14"/>
  <c r="AX4642" i="14"/>
  <c r="AX4641" i="14"/>
  <c r="AX4640" i="14"/>
  <c r="AX4639" i="14"/>
  <c r="AX4638" i="14"/>
  <c r="AX4637" i="14"/>
  <c r="AX4636" i="14"/>
  <c r="AX4635" i="14"/>
  <c r="AX4634" i="14"/>
  <c r="AX4633" i="14"/>
  <c r="AX4632" i="14"/>
  <c r="AX4631" i="14"/>
  <c r="AX4630" i="14"/>
  <c r="AX4629" i="14"/>
  <c r="AX4628" i="14"/>
  <c r="AX4627" i="14"/>
  <c r="AX4626" i="14"/>
  <c r="AX4625" i="14"/>
  <c r="AX4624" i="14"/>
  <c r="AX4623" i="14"/>
  <c r="AX4622" i="14"/>
  <c r="AX4621" i="14"/>
  <c r="AX4620" i="14"/>
  <c r="AX4619" i="14"/>
  <c r="AX4618" i="14"/>
  <c r="AX4617" i="14"/>
  <c r="AX4616" i="14"/>
  <c r="AX4615" i="14"/>
  <c r="AX4614" i="14"/>
  <c r="AX4613" i="14"/>
  <c r="AX4612" i="14"/>
  <c r="AX4611" i="14"/>
  <c r="AX4610" i="14"/>
  <c r="AX4609" i="14"/>
  <c r="AX4608" i="14"/>
  <c r="AX4607" i="14"/>
  <c r="AX4606" i="14"/>
  <c r="AX4605" i="14"/>
  <c r="AX4604" i="14"/>
  <c r="AX4603" i="14"/>
  <c r="AX4602" i="14"/>
  <c r="AX4601" i="14"/>
  <c r="AX4600" i="14"/>
  <c r="AX4599" i="14"/>
  <c r="AX4598" i="14"/>
  <c r="AX4597" i="14"/>
  <c r="AX4596" i="14"/>
  <c r="AX4595" i="14"/>
  <c r="AX4594" i="14"/>
  <c r="AX4593" i="14"/>
  <c r="AX4592" i="14"/>
  <c r="AX4591" i="14"/>
  <c r="AX4590" i="14"/>
  <c r="AX4589" i="14"/>
  <c r="AX4588" i="14"/>
  <c r="AX4587" i="14"/>
  <c r="AX4586" i="14"/>
  <c r="AX4585" i="14"/>
  <c r="AX4584" i="14"/>
  <c r="AX4583" i="14"/>
  <c r="AX4582" i="14"/>
  <c r="AX4581" i="14"/>
  <c r="AX4580" i="14"/>
  <c r="AX4579" i="14"/>
  <c r="AX4578" i="14"/>
  <c r="AX4577" i="14"/>
  <c r="AX4576" i="14"/>
  <c r="AX4575" i="14"/>
  <c r="AX4574" i="14"/>
  <c r="AX4573" i="14"/>
  <c r="AX4572" i="14"/>
  <c r="AX4571" i="14"/>
  <c r="AX4570" i="14"/>
  <c r="AX4569" i="14"/>
  <c r="AX4568" i="14"/>
  <c r="AX4567" i="14"/>
  <c r="AX4566" i="14"/>
  <c r="AX4565" i="14"/>
  <c r="AX4564" i="14"/>
  <c r="AX4563" i="14"/>
  <c r="AX4562" i="14"/>
  <c r="AX4561" i="14"/>
  <c r="AX4560" i="14"/>
  <c r="AX4559" i="14"/>
  <c r="AX4558" i="14"/>
  <c r="AX4557" i="14"/>
  <c r="AX4556" i="14"/>
  <c r="AX4555" i="14"/>
  <c r="AX4554" i="14"/>
  <c r="AX4553" i="14"/>
  <c r="AX4552" i="14"/>
  <c r="AX4551" i="14"/>
  <c r="AX4550" i="14"/>
  <c r="AX4549" i="14"/>
  <c r="AX4548" i="14"/>
  <c r="AX4547" i="14"/>
  <c r="AX4546" i="14"/>
  <c r="AX4545" i="14"/>
  <c r="AX4544" i="14"/>
  <c r="AX4543" i="14"/>
  <c r="AX4542" i="14"/>
  <c r="AX4541" i="14"/>
  <c r="AX4540" i="14"/>
  <c r="AX4539" i="14"/>
  <c r="AX4538" i="14"/>
  <c r="AX4537" i="14"/>
  <c r="AX4536" i="14"/>
  <c r="AX4535" i="14"/>
  <c r="AX4534" i="14"/>
  <c r="AX4533" i="14"/>
  <c r="AX4532" i="14"/>
  <c r="AX4531" i="14"/>
  <c r="AX4530" i="14"/>
  <c r="AX4529" i="14"/>
  <c r="AX4528" i="14"/>
  <c r="AX4527" i="14"/>
  <c r="AX4526" i="14"/>
  <c r="AX4525" i="14"/>
  <c r="AX4524" i="14"/>
  <c r="AX4523" i="14"/>
  <c r="AX4522" i="14"/>
  <c r="AX4521" i="14"/>
  <c r="AX4520" i="14"/>
  <c r="AX4519" i="14"/>
  <c r="AX4518" i="14"/>
  <c r="AX4517" i="14"/>
  <c r="AX4516" i="14"/>
  <c r="AX4515" i="14"/>
  <c r="AX4514" i="14"/>
  <c r="AX4513" i="14"/>
  <c r="AX4512" i="14"/>
  <c r="AX4511" i="14"/>
  <c r="AX4510" i="14"/>
  <c r="AX4509" i="14"/>
  <c r="AX4508" i="14"/>
  <c r="AX4507" i="14"/>
  <c r="AX4506" i="14"/>
  <c r="AX4505" i="14"/>
  <c r="AX4504" i="14"/>
  <c r="AX4503" i="14"/>
  <c r="AX4502" i="14"/>
  <c r="AX4501" i="14"/>
  <c r="AX4500" i="14"/>
  <c r="AX4499" i="14"/>
  <c r="AX4498" i="14"/>
  <c r="AX4497" i="14"/>
  <c r="AX4496" i="14"/>
  <c r="AX4495" i="14"/>
  <c r="AX4494" i="14"/>
  <c r="AX4493" i="14"/>
  <c r="AX4492" i="14"/>
  <c r="AX4491" i="14"/>
  <c r="AX4490" i="14"/>
  <c r="AX4489" i="14"/>
  <c r="AX4488" i="14"/>
  <c r="AX4487" i="14"/>
  <c r="AX4486" i="14"/>
  <c r="AX4485" i="14"/>
  <c r="AX4484" i="14"/>
  <c r="AX4483" i="14"/>
  <c r="AX4482" i="14"/>
  <c r="AX4481" i="14"/>
  <c r="AX4480" i="14"/>
  <c r="AX4479" i="14"/>
  <c r="AX4478" i="14"/>
  <c r="AX4477" i="14"/>
  <c r="AX4476" i="14"/>
  <c r="AX4475" i="14"/>
  <c r="AX4474" i="14"/>
  <c r="AX4473" i="14"/>
  <c r="AX4472" i="14"/>
  <c r="AX4471" i="14"/>
  <c r="AX4470" i="14"/>
  <c r="AX4469" i="14"/>
  <c r="AX4468" i="14"/>
  <c r="AX4467" i="14"/>
  <c r="AX4466" i="14"/>
  <c r="AX4465" i="14"/>
  <c r="AX4464" i="14"/>
  <c r="AX4463" i="14"/>
  <c r="AX4462" i="14"/>
  <c r="AX4461" i="14"/>
  <c r="AX4460" i="14"/>
  <c r="AX4459" i="14"/>
  <c r="AX4458" i="14"/>
  <c r="AX4457" i="14"/>
  <c r="AX4456" i="14"/>
  <c r="AX4455" i="14"/>
  <c r="AX4454" i="14"/>
  <c r="AX4453" i="14"/>
  <c r="AX4452" i="14"/>
  <c r="AX4451" i="14"/>
  <c r="AX4450" i="14"/>
  <c r="AX4449" i="14"/>
  <c r="AX4448" i="14"/>
  <c r="AX4447" i="14"/>
  <c r="AX4446" i="14"/>
  <c r="AX4445" i="14"/>
  <c r="AX4444" i="14"/>
  <c r="AX4443" i="14"/>
  <c r="AX4442" i="14"/>
  <c r="AX4441" i="14"/>
  <c r="AX4440" i="14"/>
  <c r="AX4439" i="14"/>
  <c r="AX4438" i="14"/>
  <c r="AX4437" i="14"/>
  <c r="AX4436" i="14"/>
  <c r="AX4435" i="14"/>
  <c r="AX4434" i="14"/>
  <c r="AX4433" i="14"/>
  <c r="AX4432" i="14"/>
  <c r="AX4431" i="14"/>
  <c r="AX4430" i="14"/>
  <c r="AX4429" i="14"/>
  <c r="AX4428" i="14"/>
  <c r="AX4427" i="14"/>
  <c r="AX4426" i="14"/>
  <c r="AX4425" i="14"/>
  <c r="AX4424" i="14"/>
  <c r="AX4423" i="14"/>
  <c r="AX4422" i="14"/>
  <c r="AX4421" i="14"/>
  <c r="AX4420" i="14"/>
  <c r="AX4419" i="14"/>
  <c r="AX4418" i="14"/>
  <c r="AX4417" i="14"/>
  <c r="AX4416" i="14"/>
  <c r="AX4415" i="14"/>
  <c r="AX4414" i="14"/>
  <c r="AX4413" i="14"/>
  <c r="AX4412" i="14"/>
  <c r="AX4411" i="14"/>
  <c r="AX4410" i="14"/>
  <c r="AX4409" i="14"/>
  <c r="AX4408" i="14"/>
  <c r="AX4407" i="14"/>
  <c r="AX4406" i="14"/>
  <c r="AX4405" i="14"/>
  <c r="AX4404" i="14"/>
  <c r="AX4403" i="14"/>
  <c r="AX4402" i="14"/>
  <c r="AX4401" i="14"/>
  <c r="AX4400" i="14"/>
  <c r="AX4399" i="14"/>
  <c r="AX4398" i="14"/>
  <c r="AX4397" i="14"/>
  <c r="AX4396" i="14"/>
  <c r="AX4395" i="14"/>
  <c r="AX4394" i="14"/>
  <c r="AX4393" i="14"/>
  <c r="AX4392" i="14"/>
  <c r="AX4391" i="14"/>
  <c r="AX4390" i="14"/>
  <c r="AX4389" i="14"/>
  <c r="AX4388" i="14"/>
  <c r="AX4387" i="14"/>
  <c r="AX4386" i="14"/>
  <c r="AX4385" i="14"/>
  <c r="AX4384" i="14"/>
  <c r="AX4383" i="14"/>
  <c r="AX4382" i="14"/>
  <c r="AX4381" i="14"/>
  <c r="AX4380" i="14"/>
  <c r="AX4379" i="14"/>
  <c r="AX4378" i="14"/>
  <c r="AX4377" i="14"/>
  <c r="AX4376" i="14"/>
  <c r="AX4375" i="14"/>
  <c r="AX4374" i="14"/>
  <c r="AX4373" i="14"/>
  <c r="AX4372" i="14"/>
  <c r="AX4371" i="14"/>
  <c r="AX4370" i="14"/>
  <c r="AX4369" i="14"/>
  <c r="AX4368" i="14"/>
  <c r="AX4367" i="14"/>
  <c r="AX4366" i="14"/>
  <c r="AX4365" i="14"/>
  <c r="AX4364" i="14"/>
  <c r="AX4363" i="14"/>
  <c r="AX4362" i="14"/>
  <c r="AX4361" i="14"/>
  <c r="AX4360" i="14"/>
  <c r="AX4359" i="14"/>
  <c r="AX4358" i="14"/>
  <c r="AX4357" i="14"/>
  <c r="AX4356" i="14"/>
  <c r="AX4355" i="14"/>
  <c r="AX4354" i="14"/>
  <c r="AX4353" i="14"/>
  <c r="AX4352" i="14"/>
  <c r="AX4351" i="14"/>
  <c r="AX4350" i="14"/>
  <c r="AX4349" i="14"/>
  <c r="AX4348" i="14"/>
  <c r="AX4347" i="14"/>
  <c r="AX4346" i="14"/>
  <c r="AX4345" i="14"/>
  <c r="AX4344" i="14"/>
  <c r="AX4343" i="14"/>
  <c r="AX4342" i="14"/>
  <c r="AX4341" i="14"/>
  <c r="AX4340" i="14"/>
  <c r="AX4339" i="14"/>
  <c r="AX4338" i="14"/>
  <c r="AX4337" i="14"/>
  <c r="AX4336" i="14"/>
  <c r="AX4335" i="14"/>
  <c r="AX4334" i="14"/>
  <c r="AX4333" i="14"/>
  <c r="AX4332" i="14"/>
  <c r="AX4331" i="14"/>
  <c r="AX4330" i="14"/>
  <c r="AX4329" i="14"/>
  <c r="AX4328" i="14"/>
  <c r="AX4327" i="14"/>
  <c r="AX4326" i="14"/>
  <c r="AX4325" i="14"/>
  <c r="AX4324" i="14"/>
  <c r="AX4323" i="14"/>
  <c r="AX4322" i="14"/>
  <c r="AX4321" i="14"/>
  <c r="AX4320" i="14"/>
  <c r="AX4319" i="14"/>
  <c r="AX4318" i="14"/>
  <c r="AX4317" i="14"/>
  <c r="AX4316" i="14"/>
  <c r="AX4315" i="14"/>
  <c r="AX4314" i="14"/>
  <c r="AX4313" i="14"/>
  <c r="AX4312" i="14"/>
  <c r="AX4311" i="14"/>
  <c r="AX4310" i="14"/>
  <c r="AX4309" i="14"/>
  <c r="AX4308" i="14"/>
  <c r="AX4307" i="14"/>
  <c r="AX4306" i="14"/>
  <c r="AX4305" i="14"/>
  <c r="AX4304" i="14"/>
  <c r="AX4303" i="14"/>
  <c r="AX4302" i="14"/>
  <c r="AX4301" i="14"/>
  <c r="AX4300" i="14"/>
  <c r="AX4299" i="14"/>
  <c r="AX4298" i="14"/>
  <c r="AX4297" i="14"/>
  <c r="AX4296" i="14"/>
  <c r="AX4295" i="14"/>
  <c r="AX4294" i="14"/>
  <c r="AX4293" i="14"/>
  <c r="AX4292" i="14"/>
  <c r="AX4291" i="14"/>
  <c r="AX4290" i="14"/>
  <c r="AX4289" i="14"/>
  <c r="AX4288" i="14"/>
  <c r="AX4287" i="14"/>
  <c r="AX4286" i="14"/>
  <c r="AX4285" i="14"/>
  <c r="AX4284" i="14"/>
  <c r="AX4283" i="14"/>
  <c r="AX4282" i="14"/>
  <c r="AX4281" i="14"/>
  <c r="AX4280" i="14"/>
  <c r="AX4279" i="14"/>
  <c r="AX4278" i="14"/>
  <c r="AX4277" i="14"/>
  <c r="AX4276" i="14"/>
  <c r="AX4275" i="14"/>
  <c r="AX4274" i="14"/>
  <c r="AX4273" i="14"/>
  <c r="AX4272" i="14"/>
  <c r="AX4271" i="14"/>
  <c r="AX4270" i="14"/>
  <c r="AX4269" i="14"/>
  <c r="AX4268" i="14"/>
  <c r="AX4267" i="14"/>
  <c r="AX4266" i="14"/>
  <c r="AX4265" i="14"/>
  <c r="AX4264" i="14"/>
  <c r="AX4263" i="14"/>
  <c r="AX4262" i="14"/>
  <c r="AX4261" i="14"/>
  <c r="AX4260" i="14"/>
  <c r="AX4259" i="14"/>
  <c r="AX4258" i="14"/>
  <c r="AX4257" i="14"/>
  <c r="AX4256" i="14"/>
  <c r="AX4255" i="14"/>
  <c r="AX4254" i="14"/>
  <c r="AX4253" i="14"/>
  <c r="AX4252" i="14"/>
  <c r="AX4251" i="14"/>
  <c r="AX4250" i="14"/>
  <c r="AX4249" i="14"/>
  <c r="AX4248" i="14"/>
  <c r="AX4247" i="14"/>
  <c r="AX4246" i="14"/>
  <c r="AX4245" i="14"/>
  <c r="AX4244" i="14"/>
  <c r="AX4243" i="14"/>
  <c r="AX4242" i="14"/>
  <c r="AX4241" i="14"/>
  <c r="AX4240" i="14"/>
  <c r="AX4239" i="14"/>
  <c r="AX4238" i="14"/>
  <c r="AX4237" i="14"/>
  <c r="AX4236" i="14"/>
  <c r="AX4235" i="14"/>
  <c r="AX4234" i="14"/>
  <c r="AX4233" i="14"/>
  <c r="AX4232" i="14"/>
  <c r="AX4231" i="14"/>
  <c r="AX4230" i="14"/>
  <c r="AX4229" i="14"/>
  <c r="AX4228" i="14"/>
  <c r="AX4227" i="14"/>
  <c r="AX4226" i="14"/>
  <c r="AX4225" i="14"/>
  <c r="AX4224" i="14"/>
  <c r="AX4223" i="14"/>
  <c r="AX4222" i="14"/>
  <c r="AX4221" i="14"/>
  <c r="AX4220" i="14"/>
  <c r="AX4219" i="14"/>
  <c r="AX4218" i="14"/>
  <c r="AX4217" i="14"/>
  <c r="AX4216" i="14"/>
  <c r="AX4215" i="14"/>
  <c r="AX4214" i="14"/>
  <c r="AX4213" i="14"/>
  <c r="AX4212" i="14"/>
  <c r="AX4211" i="14"/>
  <c r="AX4210" i="14"/>
  <c r="AX4209" i="14"/>
  <c r="AX4208" i="14"/>
  <c r="AX4207" i="14"/>
  <c r="AX4206" i="14"/>
  <c r="AX4205" i="14"/>
  <c r="AX4204" i="14"/>
  <c r="AX4203" i="14"/>
  <c r="AX4202" i="14"/>
  <c r="AX4201" i="14"/>
  <c r="AX4200" i="14"/>
  <c r="AX4199" i="14"/>
  <c r="AX4198" i="14"/>
  <c r="AX4197" i="14"/>
  <c r="AX4196" i="14"/>
  <c r="AX4195" i="14"/>
  <c r="AX4194" i="14"/>
  <c r="AX4193" i="14"/>
  <c r="AX4192" i="14"/>
  <c r="AX4191" i="14"/>
  <c r="AX4190" i="14"/>
  <c r="AX4189" i="14"/>
  <c r="AX4188" i="14"/>
  <c r="AX4187" i="14"/>
  <c r="AX4186" i="14"/>
  <c r="AX4185" i="14"/>
  <c r="AX4184" i="14"/>
  <c r="AX4183" i="14"/>
  <c r="AX4182" i="14"/>
  <c r="AX4181" i="14"/>
  <c r="AX4180" i="14"/>
  <c r="AX4179" i="14"/>
  <c r="AX4178" i="14"/>
  <c r="AX4177" i="14"/>
  <c r="AX4176" i="14"/>
  <c r="AX4175" i="14"/>
  <c r="AX4174" i="14"/>
  <c r="AX4173" i="14"/>
  <c r="AX4172" i="14"/>
  <c r="AX4171" i="14"/>
  <c r="AX4170" i="14"/>
  <c r="AX4169" i="14"/>
  <c r="AX4168" i="14"/>
  <c r="AX4167" i="14"/>
  <c r="AX4166" i="14"/>
  <c r="AX4165" i="14"/>
  <c r="AX4164" i="14"/>
  <c r="AX4163" i="14"/>
  <c r="AX4162" i="14"/>
  <c r="AX4161" i="14"/>
  <c r="AX4160" i="14"/>
  <c r="AX4159" i="14"/>
  <c r="AX4158" i="14"/>
  <c r="AX4157" i="14"/>
  <c r="AX4156" i="14"/>
  <c r="AX4155" i="14"/>
  <c r="AX4154" i="14"/>
  <c r="AX4153" i="14"/>
  <c r="AX4152" i="14"/>
  <c r="AX4151" i="14"/>
  <c r="AX4150" i="14"/>
  <c r="AX4149" i="14"/>
  <c r="AX4148" i="14"/>
  <c r="AX4147" i="14"/>
  <c r="AX4146" i="14"/>
  <c r="AX4145" i="14"/>
  <c r="AX4144" i="14"/>
  <c r="AX4143" i="14"/>
  <c r="AX4142" i="14"/>
  <c r="AX4141" i="14"/>
  <c r="AX4140" i="14"/>
  <c r="AX4139" i="14"/>
  <c r="AX4138" i="14"/>
  <c r="AX4137" i="14"/>
  <c r="AX4136" i="14"/>
  <c r="AX4135" i="14"/>
  <c r="AX4134" i="14"/>
  <c r="AX4133" i="14"/>
  <c r="AX4132" i="14"/>
  <c r="AX4131" i="14"/>
  <c r="AX4130" i="14"/>
  <c r="AX4129" i="14"/>
  <c r="AX4128" i="14"/>
  <c r="AX4127" i="14"/>
  <c r="AX4126" i="14"/>
  <c r="AX4125" i="14"/>
  <c r="AX4124" i="14"/>
  <c r="AX4123" i="14"/>
  <c r="AX4122" i="14"/>
  <c r="AX4121" i="14"/>
  <c r="AX4120" i="14"/>
  <c r="AX4119" i="14"/>
  <c r="AX4118" i="14"/>
  <c r="AX4117" i="14"/>
  <c r="AX4116" i="14"/>
  <c r="AX4115" i="14"/>
  <c r="AX4114" i="14"/>
  <c r="AX4113" i="14"/>
  <c r="AX4112" i="14"/>
  <c r="AX4111" i="14"/>
  <c r="AX4110" i="14"/>
  <c r="AX4109" i="14"/>
  <c r="AX4108" i="14"/>
  <c r="AX4107" i="14"/>
  <c r="AX4106" i="14"/>
  <c r="AX4105" i="14"/>
  <c r="AX4104" i="14"/>
  <c r="AX4103" i="14"/>
  <c r="AX4102" i="14"/>
  <c r="AX4101" i="14"/>
  <c r="AX4100" i="14"/>
  <c r="AX4099" i="14"/>
  <c r="AX4098" i="14"/>
  <c r="AX4097" i="14"/>
  <c r="AX4096" i="14"/>
  <c r="AX4095" i="14"/>
  <c r="AX4094" i="14"/>
  <c r="AX4093" i="14"/>
  <c r="AX4092" i="14"/>
  <c r="AX4091" i="14"/>
  <c r="AX4090" i="14"/>
  <c r="AX4089" i="14"/>
  <c r="AX4088" i="14"/>
  <c r="AX4087" i="14"/>
  <c r="AX4086" i="14"/>
  <c r="AX4085" i="14"/>
  <c r="AX4084" i="14"/>
  <c r="AX4083" i="14"/>
  <c r="AX4082" i="14"/>
  <c r="AX4081" i="14"/>
  <c r="AX4080" i="14"/>
  <c r="AX4079" i="14"/>
  <c r="AX4078" i="14"/>
  <c r="AX4077" i="14"/>
  <c r="AX4076" i="14"/>
  <c r="AX4075" i="14"/>
  <c r="AX4074" i="14"/>
  <c r="AX4073" i="14"/>
  <c r="AX4072" i="14"/>
  <c r="AX4071" i="14"/>
  <c r="AX4070" i="14"/>
  <c r="AX4069" i="14"/>
  <c r="AX4068" i="14"/>
  <c r="AX4067" i="14"/>
  <c r="AX4066" i="14"/>
  <c r="AX4065" i="14"/>
  <c r="AX4064" i="14"/>
  <c r="AX4063" i="14"/>
  <c r="AX4062" i="14"/>
  <c r="AX4061" i="14"/>
  <c r="AX4060" i="14"/>
  <c r="AX4059" i="14"/>
  <c r="AX4058" i="14"/>
  <c r="AX4057" i="14"/>
  <c r="AX4056" i="14"/>
  <c r="AX4055" i="14"/>
  <c r="AX4054" i="14"/>
  <c r="AX4053" i="14"/>
  <c r="AX4052" i="14"/>
  <c r="AX4051" i="14"/>
  <c r="AX4050" i="14"/>
  <c r="AX4049" i="14"/>
  <c r="AX4048" i="14"/>
  <c r="AX4047" i="14"/>
  <c r="AX4046" i="14"/>
  <c r="AX4045" i="14"/>
  <c r="AX4044" i="14"/>
  <c r="AX4043" i="14"/>
  <c r="AX4042" i="14"/>
  <c r="AX4041" i="14"/>
  <c r="AX4040" i="14"/>
  <c r="AX4039" i="14"/>
  <c r="AX4038" i="14"/>
  <c r="AX4037" i="14"/>
  <c r="AX4036" i="14"/>
  <c r="AX4035" i="14"/>
  <c r="AX4034" i="14"/>
  <c r="AX4033" i="14"/>
  <c r="AX4032" i="14"/>
  <c r="AX4031" i="14"/>
  <c r="AX4030" i="14"/>
  <c r="AX4029" i="14"/>
  <c r="AX4028" i="14"/>
  <c r="AX4027" i="14"/>
  <c r="AX4026" i="14"/>
  <c r="AX4025" i="14"/>
  <c r="AX4024" i="14"/>
  <c r="AX4023" i="14"/>
  <c r="AX4022" i="14"/>
  <c r="AX4021" i="14"/>
  <c r="AX4020" i="14"/>
  <c r="AX4019" i="14"/>
  <c r="AX4018" i="14"/>
  <c r="AX4017" i="14"/>
  <c r="AX4016" i="14"/>
  <c r="AX4015" i="14"/>
  <c r="AX4014" i="14"/>
  <c r="AX4013" i="14"/>
  <c r="AX4012" i="14"/>
  <c r="AX4011" i="14"/>
  <c r="AX4010" i="14"/>
  <c r="AX4009" i="14"/>
  <c r="AX4008" i="14"/>
  <c r="AX4007" i="14"/>
  <c r="AX4006" i="14"/>
  <c r="AX4005" i="14"/>
  <c r="AX4004" i="14"/>
  <c r="AX4003" i="14"/>
  <c r="AX4002" i="14"/>
  <c r="AX4001" i="14"/>
  <c r="AX4000" i="14"/>
  <c r="AX3999" i="14"/>
  <c r="AX3998" i="14"/>
  <c r="AX3997" i="14"/>
  <c r="AX3996" i="14"/>
  <c r="AX3995" i="14"/>
  <c r="AX3994" i="14"/>
  <c r="AX3993" i="14"/>
  <c r="AX3992" i="14"/>
  <c r="AX3991" i="14"/>
  <c r="AX3990" i="14"/>
  <c r="AX3989" i="14"/>
  <c r="AX3988" i="14"/>
  <c r="AX3987" i="14"/>
  <c r="AX3986" i="14"/>
  <c r="AX3985" i="14"/>
  <c r="AX3984" i="14"/>
  <c r="AX3983" i="14"/>
  <c r="AX3982" i="14"/>
  <c r="AX3981" i="14"/>
  <c r="AX3980" i="14"/>
  <c r="AX3979" i="14"/>
  <c r="AX3978" i="14"/>
  <c r="AX3977" i="14"/>
  <c r="AX3976" i="14"/>
  <c r="AX3975" i="14"/>
  <c r="AX3974" i="14"/>
  <c r="AX3973" i="14"/>
  <c r="AX3972" i="14"/>
  <c r="AX3971" i="14"/>
  <c r="AX3970" i="14"/>
  <c r="AX3969" i="14"/>
  <c r="AX3968" i="14"/>
  <c r="AX3967" i="14"/>
  <c r="AX3966" i="14"/>
  <c r="AX3965" i="14"/>
  <c r="AX3964" i="14"/>
  <c r="AX3963" i="14"/>
  <c r="AX3962" i="14"/>
  <c r="AX3961" i="14"/>
  <c r="AX3960" i="14"/>
  <c r="AX3959" i="14"/>
  <c r="AX3958" i="14"/>
  <c r="AX3957" i="14"/>
  <c r="AX3956" i="14"/>
  <c r="AX3955" i="14"/>
  <c r="AX3954" i="14"/>
  <c r="AX3953" i="14"/>
  <c r="AX3952" i="14"/>
  <c r="AX3951" i="14"/>
  <c r="AX3950" i="14"/>
  <c r="AX3949" i="14"/>
  <c r="AX3948" i="14"/>
  <c r="AX3947" i="14"/>
  <c r="AX3946" i="14"/>
  <c r="AX3945" i="14"/>
  <c r="AX3944" i="14"/>
  <c r="AX3943" i="14"/>
  <c r="AX3942" i="14"/>
  <c r="AX3941" i="14"/>
  <c r="AX3940" i="14"/>
  <c r="AX3939" i="14"/>
  <c r="AX3938" i="14"/>
  <c r="AX3937" i="14"/>
  <c r="AX3936" i="14"/>
  <c r="AX3935" i="14"/>
  <c r="AX3934" i="14"/>
  <c r="AX3933" i="14"/>
  <c r="AX3932" i="14"/>
  <c r="AX3931" i="14"/>
  <c r="AX3930" i="14"/>
  <c r="AX3929" i="14"/>
  <c r="AX3928" i="14"/>
  <c r="AX3927" i="14"/>
  <c r="AX3926" i="14"/>
  <c r="AX3925" i="14"/>
  <c r="AX3924" i="14"/>
  <c r="AX3923" i="14"/>
  <c r="AX3922" i="14"/>
  <c r="AX3921" i="14"/>
  <c r="AX3920" i="14"/>
  <c r="AX3919" i="14"/>
  <c r="AX3918" i="14"/>
  <c r="AX3917" i="14"/>
  <c r="AX3916" i="14"/>
  <c r="AX3915" i="14"/>
  <c r="AX3914" i="14"/>
  <c r="AX3913" i="14"/>
  <c r="AX3912" i="14"/>
  <c r="AX3911" i="14"/>
  <c r="AX3910" i="14"/>
  <c r="AX3909" i="14"/>
  <c r="AX3908" i="14"/>
  <c r="AX3907" i="14"/>
  <c r="AX3906" i="14"/>
  <c r="AX3905" i="14"/>
  <c r="AX3904" i="14"/>
  <c r="AX3903" i="14"/>
  <c r="AX3902" i="14"/>
  <c r="AX3901" i="14"/>
  <c r="AX3900" i="14"/>
  <c r="AX3899" i="14"/>
  <c r="AX3898" i="14"/>
  <c r="AX3897" i="14"/>
  <c r="AX3896" i="14"/>
  <c r="AX3895" i="14"/>
  <c r="AX3894" i="14"/>
  <c r="AX3893" i="14"/>
  <c r="AX3892" i="14"/>
  <c r="AX3891" i="14"/>
  <c r="AX3890" i="14"/>
  <c r="AX3889" i="14"/>
  <c r="AX3888" i="14"/>
  <c r="AX3887" i="14"/>
  <c r="AX3886" i="14"/>
  <c r="AX3885" i="14"/>
  <c r="AX3884" i="14"/>
  <c r="AX3883" i="14"/>
  <c r="AX3882" i="14"/>
  <c r="AX3881" i="14"/>
  <c r="AX3880" i="14"/>
  <c r="AX3879" i="14"/>
  <c r="AX3878" i="14"/>
  <c r="AX3877" i="14"/>
  <c r="AX3876" i="14"/>
  <c r="AX3875" i="14"/>
  <c r="AX3874" i="14"/>
  <c r="AX3873" i="14"/>
  <c r="AX3872" i="14"/>
  <c r="AX3871" i="14"/>
  <c r="AX3870" i="14"/>
  <c r="AX3869" i="14"/>
  <c r="AX3868" i="14"/>
  <c r="AX3867" i="14"/>
  <c r="AX3866" i="14"/>
  <c r="AX3865" i="14"/>
  <c r="AX3864" i="14"/>
  <c r="AX3863" i="14"/>
  <c r="AX3862" i="14"/>
  <c r="AX3861" i="14"/>
  <c r="AX3860" i="14"/>
  <c r="AX3859" i="14"/>
  <c r="AX3858" i="14"/>
  <c r="AX3857" i="14"/>
  <c r="AX3856" i="14"/>
  <c r="AX3855" i="14"/>
  <c r="AX3854" i="14"/>
  <c r="AX3853" i="14"/>
  <c r="AX3852" i="14"/>
  <c r="AX3851" i="14"/>
  <c r="AX3850" i="14"/>
  <c r="AX3849" i="14"/>
  <c r="AX3848" i="14"/>
  <c r="AX3847" i="14"/>
  <c r="AX3846" i="14"/>
  <c r="AX3845" i="14"/>
  <c r="AX3844" i="14"/>
  <c r="AX3843" i="14"/>
  <c r="AX3842" i="14"/>
  <c r="AX3841" i="14"/>
  <c r="AX3840" i="14"/>
  <c r="AX3839" i="14"/>
  <c r="AX3838" i="14"/>
  <c r="AX3837" i="14"/>
  <c r="AX3836" i="14"/>
  <c r="AX3835" i="14"/>
  <c r="AX3834" i="14"/>
  <c r="AX3833" i="14"/>
  <c r="AX3832" i="14"/>
  <c r="AX3831" i="14"/>
  <c r="AX3830" i="14"/>
  <c r="AX3829" i="14"/>
  <c r="AX3828" i="14"/>
  <c r="AX3827" i="14"/>
  <c r="AX3826" i="14"/>
  <c r="AX3825" i="14"/>
  <c r="AX3824" i="14"/>
  <c r="AX3823" i="14"/>
  <c r="AX3822" i="14"/>
  <c r="AX3821" i="14"/>
  <c r="AX3820" i="14"/>
  <c r="AX3819" i="14"/>
  <c r="AX3818" i="14"/>
  <c r="AX3817" i="14"/>
  <c r="AX3816" i="14"/>
  <c r="AX3815" i="14"/>
  <c r="AX3814" i="14"/>
  <c r="AX3813" i="14"/>
  <c r="AX3812" i="14"/>
  <c r="AX3811" i="14"/>
  <c r="AX3810" i="14"/>
  <c r="AX3809" i="14"/>
  <c r="AX3808" i="14"/>
  <c r="AX3807" i="14"/>
  <c r="AX3806" i="14"/>
  <c r="AX3805" i="14"/>
  <c r="AX3804" i="14"/>
  <c r="AX3803" i="14"/>
  <c r="AX3802" i="14"/>
  <c r="AX3801" i="14"/>
  <c r="AX3800" i="14"/>
  <c r="AX3799" i="14"/>
  <c r="AX3798" i="14"/>
  <c r="AX3797" i="14"/>
  <c r="AX3796" i="14"/>
  <c r="AX3795" i="14"/>
  <c r="AX3794" i="14"/>
  <c r="AX3793" i="14"/>
  <c r="AX3792" i="14"/>
  <c r="AX3791" i="14"/>
  <c r="AX3790" i="14"/>
  <c r="AX3789" i="14"/>
  <c r="AX3788" i="14"/>
  <c r="AX3787" i="14"/>
  <c r="AX3786" i="14"/>
  <c r="AX3785" i="14"/>
  <c r="AX3784" i="14"/>
  <c r="AX3783" i="14"/>
  <c r="AX3782" i="14"/>
  <c r="AX3781" i="14"/>
  <c r="AX3780" i="14"/>
  <c r="AX3779" i="14"/>
  <c r="AX3778" i="14"/>
  <c r="AX3777" i="14"/>
  <c r="AX3776" i="14"/>
  <c r="AX3775" i="14"/>
  <c r="AX3774" i="14"/>
  <c r="AX3773" i="14"/>
  <c r="AX3772" i="14"/>
  <c r="AX3771" i="14"/>
  <c r="AX3770" i="14"/>
  <c r="AX3769" i="14"/>
  <c r="AX3768" i="14"/>
  <c r="AX3767" i="14"/>
  <c r="AX3766" i="14"/>
  <c r="AX3765" i="14"/>
  <c r="AX3764" i="14"/>
  <c r="AX3763" i="14"/>
  <c r="AX3762" i="14"/>
  <c r="AX3761" i="14"/>
  <c r="AX3760" i="14"/>
  <c r="AX3759" i="14"/>
  <c r="AX3758" i="14"/>
  <c r="AX3757" i="14"/>
  <c r="AX3756" i="14"/>
  <c r="AX3755" i="14"/>
  <c r="AX3754" i="14"/>
  <c r="AX3753" i="14"/>
  <c r="AX3752" i="14"/>
  <c r="AX3751" i="14"/>
  <c r="AX3750" i="14"/>
  <c r="AX3749" i="14"/>
  <c r="AX3748" i="14"/>
  <c r="AX3747" i="14"/>
  <c r="AX3746" i="14"/>
  <c r="AX3745" i="14"/>
  <c r="AX3744" i="14"/>
  <c r="AX3743" i="14"/>
  <c r="AX3742" i="14"/>
  <c r="AX3741" i="14"/>
  <c r="AX3740" i="14"/>
  <c r="AX3739" i="14"/>
  <c r="AX3738" i="14"/>
  <c r="AX3737" i="14"/>
  <c r="AX3736" i="14"/>
  <c r="AX3735" i="14"/>
  <c r="AX3734" i="14"/>
  <c r="AX3733" i="14"/>
  <c r="AX3732" i="14"/>
  <c r="AX3731" i="14"/>
  <c r="AX3730" i="14"/>
  <c r="BD105" i="14" s="1"/>
  <c r="AX3729" i="14"/>
  <c r="BD104" i="14" s="1"/>
  <c r="AX3728" i="14"/>
  <c r="BD103" i="14" s="1"/>
  <c r="AX3727" i="14"/>
  <c r="BD102" i="14" s="1"/>
  <c r="AX3726" i="14"/>
  <c r="BD101" i="14" s="1"/>
  <c r="AX3725" i="14"/>
  <c r="BD100" i="14" s="1"/>
  <c r="AX3724" i="14"/>
  <c r="BD99" i="14" s="1"/>
  <c r="AX3723" i="14"/>
  <c r="BD98" i="14" s="1"/>
  <c r="AX3722" i="14"/>
  <c r="BD97" i="14" s="1"/>
  <c r="AX3721" i="14"/>
  <c r="BD96" i="14" s="1"/>
  <c r="AX3720" i="14"/>
  <c r="BD95" i="14" s="1"/>
  <c r="AX3719" i="14"/>
  <c r="BD94" i="14" s="1"/>
  <c r="AX3718" i="14"/>
  <c r="BD93" i="14" s="1"/>
  <c r="AX3717" i="14"/>
  <c r="BD92" i="14" s="1"/>
  <c r="AX3716" i="14"/>
  <c r="BD91" i="14" s="1"/>
  <c r="AX3715" i="14"/>
  <c r="BD90" i="14" s="1"/>
  <c r="AX3714" i="14"/>
  <c r="BD89" i="14" s="1"/>
  <c r="AX3713" i="14"/>
  <c r="BD88" i="14" s="1"/>
  <c r="AX3712" i="14"/>
  <c r="BD87" i="14" s="1"/>
  <c r="AX3711" i="14"/>
  <c r="BD86" i="14" s="1"/>
  <c r="AX3710" i="14"/>
  <c r="BD85" i="14" s="1"/>
  <c r="AX3709" i="14"/>
  <c r="BD84" i="14" s="1"/>
  <c r="AX3708" i="14"/>
  <c r="BD83" i="14" s="1"/>
  <c r="AX3707" i="14"/>
  <c r="BD82" i="14" s="1"/>
  <c r="AR8842" i="14"/>
  <c r="AR8841" i="14"/>
  <c r="AR8840" i="14"/>
  <c r="AR8839" i="14"/>
  <c r="AR8838" i="14"/>
  <c r="AR8837" i="14"/>
  <c r="AR8836" i="14"/>
  <c r="AR8835" i="14"/>
  <c r="AR8834" i="14"/>
  <c r="AR8833" i="14"/>
  <c r="AR8832" i="14"/>
  <c r="AR8831" i="14"/>
  <c r="AR8830" i="14"/>
  <c r="AR8829" i="14"/>
  <c r="AR8828" i="14"/>
  <c r="AR8827" i="14"/>
  <c r="AR8826" i="14"/>
  <c r="AR8825" i="14"/>
  <c r="AR8824" i="14"/>
  <c r="AR8823" i="14"/>
  <c r="AR8822" i="14"/>
  <c r="AR8821" i="14"/>
  <c r="AR8820" i="14"/>
  <c r="AR8819" i="14"/>
  <c r="AR8818" i="14"/>
  <c r="AR8817" i="14"/>
  <c r="AR8816" i="14"/>
  <c r="AR8815" i="14"/>
  <c r="AR8814" i="14"/>
  <c r="AR8813" i="14"/>
  <c r="AR8812" i="14"/>
  <c r="AR8811" i="14"/>
  <c r="AR8810" i="14"/>
  <c r="AR8809" i="14"/>
  <c r="AR8808" i="14"/>
  <c r="AR8807" i="14"/>
  <c r="AR8806" i="14"/>
  <c r="AR8805" i="14"/>
  <c r="AR8804" i="14"/>
  <c r="AR8803" i="14"/>
  <c r="AR8802" i="14"/>
  <c r="AR8801" i="14"/>
  <c r="AR8800" i="14"/>
  <c r="AR8799" i="14"/>
  <c r="AR8798" i="14"/>
  <c r="AR8797" i="14"/>
  <c r="AR8796" i="14"/>
  <c r="AR8795" i="14"/>
  <c r="AR8794" i="14"/>
  <c r="AR8793" i="14"/>
  <c r="AR8792" i="14"/>
  <c r="AR8791" i="14"/>
  <c r="AR8790" i="14"/>
  <c r="AR8789" i="14"/>
  <c r="AR8788" i="14"/>
  <c r="AR8787" i="14"/>
  <c r="AR8786" i="14"/>
  <c r="AR8785" i="14"/>
  <c r="AR8784" i="14"/>
  <c r="AR8783" i="14"/>
  <c r="AR8782" i="14"/>
  <c r="AR8781" i="14"/>
  <c r="AR8780" i="14"/>
  <c r="AR8779" i="14"/>
  <c r="AR8778" i="14"/>
  <c r="AR8777" i="14"/>
  <c r="AR8776" i="14"/>
  <c r="AR8775" i="14"/>
  <c r="AR8774" i="14"/>
  <c r="AR8773" i="14"/>
  <c r="AR8772" i="14"/>
  <c r="AR8771" i="14"/>
  <c r="AR8770" i="14"/>
  <c r="AR8769" i="14"/>
  <c r="AR8768" i="14"/>
  <c r="AR8767" i="14"/>
  <c r="AR8766" i="14"/>
  <c r="AR8765" i="14"/>
  <c r="AR8764" i="14"/>
  <c r="AR8763" i="14"/>
  <c r="AR8762" i="14"/>
  <c r="AR8761" i="14"/>
  <c r="AR8760" i="14"/>
  <c r="AR8759" i="14"/>
  <c r="AR8758" i="14"/>
  <c r="AR8757" i="14"/>
  <c r="AR8756" i="14"/>
  <c r="AR8755" i="14"/>
  <c r="AR8754" i="14"/>
  <c r="AR8753" i="14"/>
  <c r="AR8752" i="14"/>
  <c r="AR8751" i="14"/>
  <c r="AR8750" i="14"/>
  <c r="AR8749" i="14"/>
  <c r="AR8748" i="14"/>
  <c r="AR8747" i="14"/>
  <c r="AR8746" i="14"/>
  <c r="AR8745" i="14"/>
  <c r="AR8744" i="14"/>
  <c r="AR8743" i="14"/>
  <c r="AR8742" i="14"/>
  <c r="AR8741" i="14"/>
  <c r="AR8740" i="14"/>
  <c r="AR8739" i="14"/>
  <c r="AR8738" i="14"/>
  <c r="AR8737" i="14"/>
  <c r="AR8736" i="14"/>
  <c r="AR8735" i="14"/>
  <c r="AR8734" i="14"/>
  <c r="AR8733" i="14"/>
  <c r="AR8732" i="14"/>
  <c r="AR8731" i="14"/>
  <c r="AR8730" i="14"/>
  <c r="AR8729" i="14"/>
  <c r="AR8728" i="14"/>
  <c r="AR8727" i="14"/>
  <c r="AR8726" i="14"/>
  <c r="AR8725" i="14"/>
  <c r="AR8724" i="14"/>
  <c r="AR8723" i="14"/>
  <c r="AR8722" i="14"/>
  <c r="AR8721" i="14"/>
  <c r="AR8720" i="14"/>
  <c r="AR8719" i="14"/>
  <c r="AR8718" i="14"/>
  <c r="AR8717" i="14"/>
  <c r="AR8716" i="14"/>
  <c r="AR8715" i="14"/>
  <c r="AR8714" i="14"/>
  <c r="AR8713" i="14"/>
  <c r="AR8712" i="14"/>
  <c r="AR8711" i="14"/>
  <c r="AR8710" i="14"/>
  <c r="AR8709" i="14"/>
  <c r="AR8708" i="14"/>
  <c r="AR8707" i="14"/>
  <c r="AR8706" i="14"/>
  <c r="AR8705" i="14"/>
  <c r="AR8704" i="14"/>
  <c r="AR8703" i="14"/>
  <c r="AR8702" i="14"/>
  <c r="AR8701" i="14"/>
  <c r="AR8700" i="14"/>
  <c r="AR8699" i="14"/>
  <c r="AR8698" i="14"/>
  <c r="AR8697" i="14"/>
  <c r="AR8696" i="14"/>
  <c r="AR8695" i="14"/>
  <c r="AR8694" i="14"/>
  <c r="AR8693" i="14"/>
  <c r="AR8692" i="14"/>
  <c r="AR8691" i="14"/>
  <c r="AR8690" i="14"/>
  <c r="AR8689" i="14"/>
  <c r="AR8688" i="14"/>
  <c r="AR8687" i="14"/>
  <c r="AR8686" i="14"/>
  <c r="AR8685" i="14"/>
  <c r="AR8684" i="14"/>
  <c r="AR8683" i="14"/>
  <c r="AR8682" i="14"/>
  <c r="AR8681" i="14"/>
  <c r="AR8680" i="14"/>
  <c r="AR8679" i="14"/>
  <c r="AR8678" i="14"/>
  <c r="AR8677" i="14"/>
  <c r="AR8676" i="14"/>
  <c r="AR8675" i="14"/>
  <c r="AR8674" i="14"/>
  <c r="AR8673" i="14"/>
  <c r="AR8672" i="14"/>
  <c r="AR8671" i="14"/>
  <c r="AR8670" i="14"/>
  <c r="AR8669" i="14"/>
  <c r="AR8668" i="14"/>
  <c r="AR8667" i="14"/>
  <c r="AR8666" i="14"/>
  <c r="AR8665" i="14"/>
  <c r="AR8664" i="14"/>
  <c r="AR8663" i="14"/>
  <c r="AR8662" i="14"/>
  <c r="AR8661" i="14"/>
  <c r="AR8660" i="14"/>
  <c r="AR8659" i="14"/>
  <c r="AR8658" i="14"/>
  <c r="AR8657" i="14"/>
  <c r="AR8656" i="14"/>
  <c r="AR8655" i="14"/>
  <c r="AR8654" i="14"/>
  <c r="AR8653" i="14"/>
  <c r="AR8652" i="14"/>
  <c r="AR8651" i="14"/>
  <c r="AR8650" i="14"/>
  <c r="AR8649" i="14"/>
  <c r="AR8648" i="14"/>
  <c r="AR8647" i="14"/>
  <c r="AR8646" i="14"/>
  <c r="AR8645" i="14"/>
  <c r="AR8644" i="14"/>
  <c r="AR8643" i="14"/>
  <c r="AR8642" i="14"/>
  <c r="AR8641" i="14"/>
  <c r="AR8640" i="14"/>
  <c r="AR8639" i="14"/>
  <c r="AR8638" i="14"/>
  <c r="AR8637" i="14"/>
  <c r="AR8636" i="14"/>
  <c r="AR8635" i="14"/>
  <c r="AR8634" i="14"/>
  <c r="AR8633" i="14"/>
  <c r="AR8632" i="14"/>
  <c r="AR8631" i="14"/>
  <c r="AR8630" i="14"/>
  <c r="AR8629" i="14"/>
  <c r="AR8628" i="14"/>
  <c r="AR8627" i="14"/>
  <c r="AR8626" i="14"/>
  <c r="AR8625" i="14"/>
  <c r="AR8624" i="14"/>
  <c r="AR8623" i="14"/>
  <c r="AR8622" i="14"/>
  <c r="AR8621" i="14"/>
  <c r="AR8620" i="14"/>
  <c r="AR8619" i="14"/>
  <c r="AR8618" i="14"/>
  <c r="AR8617" i="14"/>
  <c r="AR8616" i="14"/>
  <c r="AR8615" i="14"/>
  <c r="AR8614" i="14"/>
  <c r="AR8613" i="14"/>
  <c r="AR8612" i="14"/>
  <c r="AR8611" i="14"/>
  <c r="AR8610" i="14"/>
  <c r="AR8609" i="14"/>
  <c r="AR8608" i="14"/>
  <c r="AR8607" i="14"/>
  <c r="AR8606" i="14"/>
  <c r="AR8605" i="14"/>
  <c r="AR8604" i="14"/>
  <c r="AR8603" i="14"/>
  <c r="AR8602" i="14"/>
  <c r="AR8601" i="14"/>
  <c r="AR8600" i="14"/>
  <c r="AR8599" i="14"/>
  <c r="AR8598" i="14"/>
  <c r="AR8597" i="14"/>
  <c r="AR8596" i="14"/>
  <c r="AR8595" i="14"/>
  <c r="AR8594" i="14"/>
  <c r="AR8593" i="14"/>
  <c r="AR8592" i="14"/>
  <c r="AR8591" i="14"/>
  <c r="AR8590" i="14"/>
  <c r="AR8589" i="14"/>
  <c r="AR8588" i="14"/>
  <c r="AR8587" i="14"/>
  <c r="AR8586" i="14"/>
  <c r="AR8585" i="14"/>
  <c r="AR8584" i="14"/>
  <c r="AR8583" i="14"/>
  <c r="AR8582" i="14"/>
  <c r="AR8581" i="14"/>
  <c r="AR8580" i="14"/>
  <c r="AR8579" i="14"/>
  <c r="AR8578" i="14"/>
  <c r="AR8577" i="14"/>
  <c r="AR8576" i="14"/>
  <c r="AR8575" i="14"/>
  <c r="AR8574" i="14"/>
  <c r="AR8573" i="14"/>
  <c r="AR8572" i="14"/>
  <c r="AR8571" i="14"/>
  <c r="AR8570" i="14"/>
  <c r="AR8569" i="14"/>
  <c r="AR8568" i="14"/>
  <c r="AR8567" i="14"/>
  <c r="AR8566" i="14"/>
  <c r="AR8565" i="14"/>
  <c r="AR8564" i="14"/>
  <c r="AR8563" i="14"/>
  <c r="AR8562" i="14"/>
  <c r="AR8561" i="14"/>
  <c r="AR8560" i="14"/>
  <c r="AR8559" i="14"/>
  <c r="AR8558" i="14"/>
  <c r="AR8557" i="14"/>
  <c r="AR8556" i="14"/>
  <c r="AR8555" i="14"/>
  <c r="AR8554" i="14"/>
  <c r="AR8553" i="14"/>
  <c r="AR8552" i="14"/>
  <c r="AR8551" i="14"/>
  <c r="AR8550" i="14"/>
  <c r="AR8549" i="14"/>
  <c r="AR8548" i="14"/>
  <c r="AR8547" i="14"/>
  <c r="AR8546" i="14"/>
  <c r="AR8545" i="14"/>
  <c r="AR8544" i="14"/>
  <c r="AR8543" i="14"/>
  <c r="AR8542" i="14"/>
  <c r="AR8541" i="14"/>
  <c r="AR8540" i="14"/>
  <c r="AR8539" i="14"/>
  <c r="AR8538" i="14"/>
  <c r="AR8537" i="14"/>
  <c r="AR8536" i="14"/>
  <c r="AR8535" i="14"/>
  <c r="AR8534" i="14"/>
  <c r="AR8533" i="14"/>
  <c r="AR8532" i="14"/>
  <c r="AR8531" i="14"/>
  <c r="AR8530" i="14"/>
  <c r="AR8529" i="14"/>
  <c r="AR8528" i="14"/>
  <c r="AR8527" i="14"/>
  <c r="AR8526" i="14"/>
  <c r="AR8525" i="14"/>
  <c r="AR8524" i="14"/>
  <c r="AR8523" i="14"/>
  <c r="AR8522" i="14"/>
  <c r="AR8521" i="14"/>
  <c r="AR8520" i="14"/>
  <c r="AR8519" i="14"/>
  <c r="AR8518" i="14"/>
  <c r="AR8517" i="14"/>
  <c r="AR8516" i="14"/>
  <c r="AR8515" i="14"/>
  <c r="AR8514" i="14"/>
  <c r="AR8513" i="14"/>
  <c r="AR8512" i="14"/>
  <c r="AR8511" i="14"/>
  <c r="AR8510" i="14"/>
  <c r="AR8509" i="14"/>
  <c r="AR8508" i="14"/>
  <c r="AR8507" i="14"/>
  <c r="AR8506" i="14"/>
  <c r="AR8505" i="14"/>
  <c r="AR8504" i="14"/>
  <c r="AR8503" i="14"/>
  <c r="AR8502" i="14"/>
  <c r="AR8501" i="14"/>
  <c r="AR8500" i="14"/>
  <c r="AR8499" i="14"/>
  <c r="AR8498" i="14"/>
  <c r="AR8497" i="14"/>
  <c r="AR8496" i="14"/>
  <c r="AR8495" i="14"/>
  <c r="AR8494" i="14"/>
  <c r="AR8493" i="14"/>
  <c r="AR8492" i="14"/>
  <c r="AR8491" i="14"/>
  <c r="AR8490" i="14"/>
  <c r="AR8489" i="14"/>
  <c r="AR8488" i="14"/>
  <c r="AR8487" i="14"/>
  <c r="AR8486" i="14"/>
  <c r="AR8485" i="14"/>
  <c r="AR8484" i="14"/>
  <c r="AR8483" i="14"/>
  <c r="AR8482" i="14"/>
  <c r="AR8481" i="14"/>
  <c r="AR8480" i="14"/>
  <c r="AR8479" i="14"/>
  <c r="AR8478" i="14"/>
  <c r="AR8477" i="14"/>
  <c r="AR8476" i="14"/>
  <c r="AR8475" i="14"/>
  <c r="AR8474" i="14"/>
  <c r="AR8473" i="14"/>
  <c r="AR8472" i="14"/>
  <c r="AR8471" i="14"/>
  <c r="AR8470" i="14"/>
  <c r="AR8469" i="14"/>
  <c r="AR8468" i="14"/>
  <c r="AR8467" i="14"/>
  <c r="AR8466" i="14"/>
  <c r="AR8465" i="14"/>
  <c r="AR8464" i="14"/>
  <c r="AR8463" i="14"/>
  <c r="AR8462" i="14"/>
  <c r="AR8461" i="14"/>
  <c r="AR8460" i="14"/>
  <c r="AR8459" i="14"/>
  <c r="AR8458" i="14"/>
  <c r="AR8457" i="14"/>
  <c r="AR8456" i="14"/>
  <c r="AR8455" i="14"/>
  <c r="AR8454" i="14"/>
  <c r="AR8453" i="14"/>
  <c r="AR8452" i="14"/>
  <c r="AR8451" i="14"/>
  <c r="AR8450" i="14"/>
  <c r="AR8449" i="14"/>
  <c r="AR8448" i="14"/>
  <c r="AR8447" i="14"/>
  <c r="AR8446" i="14"/>
  <c r="AR8445" i="14"/>
  <c r="AR8444" i="14"/>
  <c r="AR8443" i="14"/>
  <c r="AR8442" i="14"/>
  <c r="AR8441" i="14"/>
  <c r="AR8440" i="14"/>
  <c r="AR8439" i="14"/>
  <c r="AR8438" i="14"/>
  <c r="AR8437" i="14"/>
  <c r="AR8436" i="14"/>
  <c r="AR8435" i="14"/>
  <c r="AR8434" i="14"/>
  <c r="AR8433" i="14"/>
  <c r="AR8432" i="14"/>
  <c r="AR8431" i="14"/>
  <c r="AR8430" i="14"/>
  <c r="AR8429" i="14"/>
  <c r="AR8428" i="14"/>
  <c r="AR8427" i="14"/>
  <c r="AR8426" i="14"/>
  <c r="AR8425" i="14"/>
  <c r="AR8424" i="14"/>
  <c r="AR8423" i="14"/>
  <c r="AR8422" i="14"/>
  <c r="AR8421" i="14"/>
  <c r="AR8420" i="14"/>
  <c r="AR8419" i="14"/>
  <c r="AR8418" i="14"/>
  <c r="AR8417" i="14"/>
  <c r="AR8416" i="14"/>
  <c r="AR8415" i="14"/>
  <c r="AR8414" i="14"/>
  <c r="AR8413" i="14"/>
  <c r="AR8412" i="14"/>
  <c r="AR8411" i="14"/>
  <c r="AR8410" i="14"/>
  <c r="AR8409" i="14"/>
  <c r="AR8408" i="14"/>
  <c r="AR8407" i="14"/>
  <c r="AR8406" i="14"/>
  <c r="AR8405" i="14"/>
  <c r="AR8404" i="14"/>
  <c r="AR8403" i="14"/>
  <c r="AR8402" i="14"/>
  <c r="AR8401" i="14"/>
  <c r="AR8400" i="14"/>
  <c r="AR8399" i="14"/>
  <c r="AR8398" i="14"/>
  <c r="AR8397" i="14"/>
  <c r="AR8396" i="14"/>
  <c r="AR8395" i="14"/>
  <c r="AR8394" i="14"/>
  <c r="AR8393" i="14"/>
  <c r="AR8392" i="14"/>
  <c r="AR8391" i="14"/>
  <c r="AR8390" i="14"/>
  <c r="AR8389" i="14"/>
  <c r="AR8388" i="14"/>
  <c r="AR8387" i="14"/>
  <c r="AR8386" i="14"/>
  <c r="AR8385" i="14"/>
  <c r="AR8384" i="14"/>
  <c r="AR8383" i="14"/>
  <c r="AR8382" i="14"/>
  <c r="AR8381" i="14"/>
  <c r="AR8380" i="14"/>
  <c r="AR8379" i="14"/>
  <c r="AR8378" i="14"/>
  <c r="AR8377" i="14"/>
  <c r="AR8376" i="14"/>
  <c r="AR8375" i="14"/>
  <c r="AR8374" i="14"/>
  <c r="AR8373" i="14"/>
  <c r="AR8372" i="14"/>
  <c r="AR8371" i="14"/>
  <c r="AR8370" i="14"/>
  <c r="AR8369" i="14"/>
  <c r="AR8368" i="14"/>
  <c r="AR8367" i="14"/>
  <c r="AR8366" i="14"/>
  <c r="AR8365" i="14"/>
  <c r="AR8364" i="14"/>
  <c r="AR8363" i="14"/>
  <c r="AR8362" i="14"/>
  <c r="AR8361" i="14"/>
  <c r="AR8360" i="14"/>
  <c r="AR8359" i="14"/>
  <c r="AR8358" i="14"/>
  <c r="AR8357" i="14"/>
  <c r="AR8356" i="14"/>
  <c r="AR8355" i="14"/>
  <c r="AR8354" i="14"/>
  <c r="AR8353" i="14"/>
  <c r="AR8352" i="14"/>
  <c r="AR8351" i="14"/>
  <c r="AR8350" i="14"/>
  <c r="AR8349" i="14"/>
  <c r="AR8348" i="14"/>
  <c r="AR8347" i="14"/>
  <c r="AR8346" i="14"/>
  <c r="AR8345" i="14"/>
  <c r="AR8344" i="14"/>
  <c r="AR8343" i="14"/>
  <c r="AR8342" i="14"/>
  <c r="AR8341" i="14"/>
  <c r="AR8340" i="14"/>
  <c r="AR8339" i="14"/>
  <c r="AR8338" i="14"/>
  <c r="AR8337" i="14"/>
  <c r="AR8336" i="14"/>
  <c r="AR8335" i="14"/>
  <c r="AR8334" i="14"/>
  <c r="AR8333" i="14"/>
  <c r="AR8332" i="14"/>
  <c r="AR8331" i="14"/>
  <c r="AR8330" i="14"/>
  <c r="AR8329" i="14"/>
  <c r="AR8328" i="14"/>
  <c r="AR8327" i="14"/>
  <c r="AR8326" i="14"/>
  <c r="AR8325" i="14"/>
  <c r="AR8324" i="14"/>
  <c r="AR8323" i="14"/>
  <c r="AR8322" i="14"/>
  <c r="AR8321" i="14"/>
  <c r="AR8320" i="14"/>
  <c r="AR8319" i="14"/>
  <c r="AR8318" i="14"/>
  <c r="AR8317" i="14"/>
  <c r="AR8316" i="14"/>
  <c r="AR8315" i="14"/>
  <c r="AR8314" i="14"/>
  <c r="AR8313" i="14"/>
  <c r="AR8312" i="14"/>
  <c r="AR8311" i="14"/>
  <c r="AR8310" i="14"/>
  <c r="AR8309" i="14"/>
  <c r="AR8308" i="14"/>
  <c r="AR8307" i="14"/>
  <c r="AR8306" i="14"/>
  <c r="AR8305" i="14"/>
  <c r="AR8304" i="14"/>
  <c r="AR8303" i="14"/>
  <c r="AR8302" i="14"/>
  <c r="AR8301" i="14"/>
  <c r="AR8300" i="14"/>
  <c r="AR8299" i="14"/>
  <c r="AR8298" i="14"/>
  <c r="AR8297" i="14"/>
  <c r="AR8296" i="14"/>
  <c r="AR8295" i="14"/>
  <c r="AR8294" i="14"/>
  <c r="AR8293" i="14"/>
  <c r="AR8292" i="14"/>
  <c r="AR8291" i="14"/>
  <c r="AR8290" i="14"/>
  <c r="AR8289" i="14"/>
  <c r="AR8288" i="14"/>
  <c r="AR8287" i="14"/>
  <c r="AR8286" i="14"/>
  <c r="AR8285" i="14"/>
  <c r="AR8284" i="14"/>
  <c r="AR8283" i="14"/>
  <c r="AR8282" i="14"/>
  <c r="AR8281" i="14"/>
  <c r="AR8280" i="14"/>
  <c r="AR8279" i="14"/>
  <c r="AR8278" i="14"/>
  <c r="AR8277" i="14"/>
  <c r="AR8276" i="14"/>
  <c r="AR8275" i="14"/>
  <c r="AR8274" i="14"/>
  <c r="AR8273" i="14"/>
  <c r="AR8272" i="14"/>
  <c r="AR8271" i="14"/>
  <c r="AR8270" i="14"/>
  <c r="AR8269" i="14"/>
  <c r="AR8268" i="14"/>
  <c r="AR8267" i="14"/>
  <c r="AR8266" i="14"/>
  <c r="AR8265" i="14"/>
  <c r="AR8264" i="14"/>
  <c r="AR8263" i="14"/>
  <c r="AR8262" i="14"/>
  <c r="AR8261" i="14"/>
  <c r="AR8260" i="14"/>
  <c r="AR8259" i="14"/>
  <c r="AR8258" i="14"/>
  <c r="AR8257" i="14"/>
  <c r="AR8256" i="14"/>
  <c r="AR8255" i="14"/>
  <c r="AR8254" i="14"/>
  <c r="AR8253" i="14"/>
  <c r="AR8252" i="14"/>
  <c r="AR8251" i="14"/>
  <c r="AR8250" i="14"/>
  <c r="AR8249" i="14"/>
  <c r="AR8248" i="14"/>
  <c r="AR8247" i="14"/>
  <c r="AR8246" i="14"/>
  <c r="AR8245" i="14"/>
  <c r="AR8244" i="14"/>
  <c r="AR8243" i="14"/>
  <c r="AR8242" i="14"/>
  <c r="AR8241" i="14"/>
  <c r="AR8240" i="14"/>
  <c r="AR8239" i="14"/>
  <c r="AR8238" i="14"/>
  <c r="AR8237" i="14"/>
  <c r="AR8236" i="14"/>
  <c r="AR8235" i="14"/>
  <c r="AR8234" i="14"/>
  <c r="AR8233" i="14"/>
  <c r="AR8232" i="14"/>
  <c r="AR8231" i="14"/>
  <c r="AR8230" i="14"/>
  <c r="AR8229" i="14"/>
  <c r="AR8228" i="14"/>
  <c r="AR8227" i="14"/>
  <c r="AR8226" i="14"/>
  <c r="AR8225" i="14"/>
  <c r="AR8224" i="14"/>
  <c r="AR8223" i="14"/>
  <c r="AR8222" i="14"/>
  <c r="AR8221" i="14"/>
  <c r="AR8220" i="14"/>
  <c r="AR8219" i="14"/>
  <c r="AR8218" i="14"/>
  <c r="AR8217" i="14"/>
  <c r="AR8216" i="14"/>
  <c r="AR8215" i="14"/>
  <c r="AR8214" i="14"/>
  <c r="AR8213" i="14"/>
  <c r="AR8212" i="14"/>
  <c r="AR8211" i="14"/>
  <c r="AR8210" i="14"/>
  <c r="AR8209" i="14"/>
  <c r="AR8208" i="14"/>
  <c r="AR8207" i="14"/>
  <c r="AR8206" i="14"/>
  <c r="AR8205" i="14"/>
  <c r="AR8204" i="14"/>
  <c r="AR8203" i="14"/>
  <c r="AR8202" i="14"/>
  <c r="AR8201" i="14"/>
  <c r="AR8200" i="14"/>
  <c r="AR8199" i="14"/>
  <c r="AR8198" i="14"/>
  <c r="AR8197" i="14"/>
  <c r="AR8196" i="14"/>
  <c r="AR8195" i="14"/>
  <c r="AR8194" i="14"/>
  <c r="AR8193" i="14"/>
  <c r="AR8192" i="14"/>
  <c r="AR8191" i="14"/>
  <c r="AR8190" i="14"/>
  <c r="AR8189" i="14"/>
  <c r="AR8188" i="14"/>
  <c r="AR8187" i="14"/>
  <c r="AR8186" i="14"/>
  <c r="AR8185" i="14"/>
  <c r="AR8184" i="14"/>
  <c r="AR8183" i="14"/>
  <c r="AR8182" i="14"/>
  <c r="AR8181" i="14"/>
  <c r="AR8180" i="14"/>
  <c r="AR8179" i="14"/>
  <c r="AR8178" i="14"/>
  <c r="AR8177" i="14"/>
  <c r="AR8176" i="14"/>
  <c r="AR8175" i="14"/>
  <c r="AR8174" i="14"/>
  <c r="AR8173" i="14"/>
  <c r="AR8172" i="14"/>
  <c r="AR8171" i="14"/>
  <c r="AR8170" i="14"/>
  <c r="AR8169" i="14"/>
  <c r="AR8168" i="14"/>
  <c r="AR8167" i="14"/>
  <c r="AR8166" i="14"/>
  <c r="AR8165" i="14"/>
  <c r="AR8164" i="14"/>
  <c r="AR8163" i="14"/>
  <c r="AR8162" i="14"/>
  <c r="AR8161" i="14"/>
  <c r="AR8160" i="14"/>
  <c r="AR8159" i="14"/>
  <c r="AR8158" i="14"/>
  <c r="AR8157" i="14"/>
  <c r="AR8156" i="14"/>
  <c r="AR8155" i="14"/>
  <c r="AR8154" i="14"/>
  <c r="AR8153" i="14"/>
  <c r="AR8152" i="14"/>
  <c r="AR8151" i="14"/>
  <c r="AR8150" i="14"/>
  <c r="AR8149" i="14"/>
  <c r="AR8148" i="14"/>
  <c r="AR8147" i="14"/>
  <c r="AR8146" i="14"/>
  <c r="AR8145" i="14"/>
  <c r="AR8144" i="14"/>
  <c r="AR8143" i="14"/>
  <c r="AR8142" i="14"/>
  <c r="AR8141" i="14"/>
  <c r="AR8140" i="14"/>
  <c r="AR8139" i="14"/>
  <c r="AR8138" i="14"/>
  <c r="AR8137" i="14"/>
  <c r="AR8136" i="14"/>
  <c r="AR8135" i="14"/>
  <c r="AR8134" i="14"/>
  <c r="AR8133" i="14"/>
  <c r="AR8132" i="14"/>
  <c r="AR8131" i="14"/>
  <c r="AR8130" i="14"/>
  <c r="AR8129" i="14"/>
  <c r="AR8128" i="14"/>
  <c r="AR8127" i="14"/>
  <c r="AR8126" i="14"/>
  <c r="AR8125" i="14"/>
  <c r="AR8124" i="14"/>
  <c r="AR8123" i="14"/>
  <c r="AR8122" i="14"/>
  <c r="AR8121" i="14"/>
  <c r="AR8120" i="14"/>
  <c r="AR8119" i="14"/>
  <c r="AR8118" i="14"/>
  <c r="AR8117" i="14"/>
  <c r="AR8116" i="14"/>
  <c r="AR8115" i="14"/>
  <c r="AR8114" i="14"/>
  <c r="AR8113" i="14"/>
  <c r="AR8112" i="14"/>
  <c r="AR8111" i="14"/>
  <c r="AR8110" i="14"/>
  <c r="AR8109" i="14"/>
  <c r="AR8108" i="14"/>
  <c r="AR8107" i="14"/>
  <c r="AR8106" i="14"/>
  <c r="AR8105" i="14"/>
  <c r="AR8104" i="14"/>
  <c r="AR8103" i="14"/>
  <c r="AR8102" i="14"/>
  <c r="AR8101" i="14"/>
  <c r="AR8100" i="14"/>
  <c r="AR8099" i="14"/>
  <c r="AR8098" i="14"/>
  <c r="AR8097" i="14"/>
  <c r="AR8096" i="14"/>
  <c r="AR8095" i="14"/>
  <c r="AR8094" i="14"/>
  <c r="AR8093" i="14"/>
  <c r="AR8092" i="14"/>
  <c r="AR8091" i="14"/>
  <c r="AR8090" i="14"/>
  <c r="AR8089" i="14"/>
  <c r="AR8088" i="14"/>
  <c r="AR8087" i="14"/>
  <c r="AR8086" i="14"/>
  <c r="AR8085" i="14"/>
  <c r="AR8084" i="14"/>
  <c r="AR8083" i="14"/>
  <c r="AR8082" i="14"/>
  <c r="AR8081" i="14"/>
  <c r="AR8080" i="14"/>
  <c r="AR8079" i="14"/>
  <c r="AR8078" i="14"/>
  <c r="AR8077" i="14"/>
  <c r="AR8076" i="14"/>
  <c r="AR8075" i="14"/>
  <c r="AR8074" i="14"/>
  <c r="AR8073" i="14"/>
  <c r="AR8072" i="14"/>
  <c r="AR8071" i="14"/>
  <c r="AR8070" i="14"/>
  <c r="AR8069" i="14"/>
  <c r="AR8068" i="14"/>
  <c r="AR8067" i="14"/>
  <c r="AR8066" i="14"/>
  <c r="AR8065" i="14"/>
  <c r="AR8064" i="14"/>
  <c r="AR8063" i="14"/>
  <c r="AR8062" i="14"/>
  <c r="AR8061" i="14"/>
  <c r="AR8060" i="14"/>
  <c r="AR8059" i="14"/>
  <c r="AR8058" i="14"/>
  <c r="AR8057" i="14"/>
  <c r="AR8056" i="14"/>
  <c r="AR8055" i="14"/>
  <c r="AR8054" i="14"/>
  <c r="AR8053" i="14"/>
  <c r="AR8052" i="14"/>
  <c r="AR8051" i="14"/>
  <c r="AR8050" i="14"/>
  <c r="AR8049" i="14"/>
  <c r="AR8048" i="14"/>
  <c r="AR8047" i="14"/>
  <c r="AR8046" i="14"/>
  <c r="AR8045" i="14"/>
  <c r="AR8044" i="14"/>
  <c r="AR8043" i="14"/>
  <c r="AR8042" i="14"/>
  <c r="AR8041" i="14"/>
  <c r="AR8040" i="14"/>
  <c r="AR8039" i="14"/>
  <c r="AR8038" i="14"/>
  <c r="AR8037" i="14"/>
  <c r="AR8036" i="14"/>
  <c r="AR8035" i="14"/>
  <c r="AR8034" i="14"/>
  <c r="AR8033" i="14"/>
  <c r="AR8032" i="14"/>
  <c r="AR8031" i="14"/>
  <c r="AR8030" i="14"/>
  <c r="AR8029" i="14"/>
  <c r="AR8028" i="14"/>
  <c r="AR8027" i="14"/>
  <c r="AR8026" i="14"/>
  <c r="AR8025" i="14"/>
  <c r="AR8024" i="14"/>
  <c r="AR8023" i="14"/>
  <c r="AR8022" i="14"/>
  <c r="AR8021" i="14"/>
  <c r="AR8020" i="14"/>
  <c r="AR8019" i="14"/>
  <c r="AR8018" i="14"/>
  <c r="AR8017" i="14"/>
  <c r="AR8016" i="14"/>
  <c r="AR8015" i="14"/>
  <c r="AR8014" i="14"/>
  <c r="AR8013" i="14"/>
  <c r="AR8012" i="14"/>
  <c r="AR8011" i="14"/>
  <c r="AR8010" i="14"/>
  <c r="AR8009" i="14"/>
  <c r="AR8008" i="14"/>
  <c r="AR8007" i="14"/>
  <c r="AR8006" i="14"/>
  <c r="AR8005" i="14"/>
  <c r="AR8004" i="14"/>
  <c r="AR8003" i="14"/>
  <c r="AR8002" i="14"/>
  <c r="AR8001" i="14"/>
  <c r="AR8000" i="14"/>
  <c r="AR7999" i="14"/>
  <c r="AR7998" i="14"/>
  <c r="AR7997" i="14"/>
  <c r="AR7996" i="14"/>
  <c r="AR7995" i="14"/>
  <c r="AR7994" i="14"/>
  <c r="AR7993" i="14"/>
  <c r="AR7992" i="14"/>
  <c r="AR7991" i="14"/>
  <c r="AR7990" i="14"/>
  <c r="AR7989" i="14"/>
  <c r="AR7988" i="14"/>
  <c r="AR7987" i="14"/>
  <c r="AR7986" i="14"/>
  <c r="AR7985" i="14"/>
  <c r="AR7984" i="14"/>
  <c r="AR7983" i="14"/>
  <c r="AR7982" i="14"/>
  <c r="AR7981" i="14"/>
  <c r="AR7980" i="14"/>
  <c r="AR7979" i="14"/>
  <c r="AR7978" i="14"/>
  <c r="AR7977" i="14"/>
  <c r="AR7976" i="14"/>
  <c r="AR7975" i="14"/>
  <c r="AR7974" i="14"/>
  <c r="AR7973" i="14"/>
  <c r="AR7972" i="14"/>
  <c r="AR7971" i="14"/>
  <c r="AR7970" i="14"/>
  <c r="AR7969" i="14"/>
  <c r="AR7968" i="14"/>
  <c r="AR7967" i="14"/>
  <c r="AR7966" i="14"/>
  <c r="AR7965" i="14"/>
  <c r="AR7964" i="14"/>
  <c r="AR7963" i="14"/>
  <c r="AR7962" i="14"/>
  <c r="AR7961" i="14"/>
  <c r="AR7960" i="14"/>
  <c r="AR7959" i="14"/>
  <c r="AR7958" i="14"/>
  <c r="AR7957" i="14"/>
  <c r="AR7956" i="14"/>
  <c r="AR7955" i="14"/>
  <c r="AR7954" i="14"/>
  <c r="AR7953" i="14"/>
  <c r="AR7952" i="14"/>
  <c r="AR7951" i="14"/>
  <c r="AR7950" i="14"/>
  <c r="AR7949" i="14"/>
  <c r="AR7948" i="14"/>
  <c r="AR7947" i="14"/>
  <c r="AR7946" i="14"/>
  <c r="AR7945" i="14"/>
  <c r="AR7944" i="14"/>
  <c r="AR7943" i="14"/>
  <c r="AR7942" i="14"/>
  <c r="AR7941" i="14"/>
  <c r="AR7940" i="14"/>
  <c r="AR7939" i="14"/>
  <c r="AR7938" i="14"/>
  <c r="AR7937" i="14"/>
  <c r="AR7936" i="14"/>
  <c r="AR7935" i="14"/>
  <c r="AR7934" i="14"/>
  <c r="AR7933" i="14"/>
  <c r="AR7932" i="14"/>
  <c r="AR7931" i="14"/>
  <c r="AR7930" i="14"/>
  <c r="AR7929" i="14"/>
  <c r="AR7928" i="14"/>
  <c r="AR7927" i="14"/>
  <c r="AR7926" i="14"/>
  <c r="AR7925" i="14"/>
  <c r="AR7924" i="14"/>
  <c r="AR7923" i="14"/>
  <c r="AR7922" i="14"/>
  <c r="AR7921" i="14"/>
  <c r="AR7920" i="14"/>
  <c r="AR7919" i="14"/>
  <c r="AR7918" i="14"/>
  <c r="AR7917" i="14"/>
  <c r="AR7916" i="14"/>
  <c r="AR7915" i="14"/>
  <c r="AR7914" i="14"/>
  <c r="AR7913" i="14"/>
  <c r="AR7912" i="14"/>
  <c r="AR7911" i="14"/>
  <c r="AR7910" i="14"/>
  <c r="AR7909" i="14"/>
  <c r="AR7908" i="14"/>
  <c r="AR7907" i="14"/>
  <c r="AR7906" i="14"/>
  <c r="AR7905" i="14"/>
  <c r="AR7904" i="14"/>
  <c r="AR7903" i="14"/>
  <c r="AR7902" i="14"/>
  <c r="AR7901" i="14"/>
  <c r="AR7900" i="14"/>
  <c r="AR7899" i="14"/>
  <c r="AR7898" i="14"/>
  <c r="AR7897" i="14"/>
  <c r="AR7896" i="14"/>
  <c r="AR7895" i="14"/>
  <c r="AR7894" i="14"/>
  <c r="AR7893" i="14"/>
  <c r="AR7892" i="14"/>
  <c r="AR7891" i="14"/>
  <c r="AR7890" i="14"/>
  <c r="AR7889" i="14"/>
  <c r="AR7888" i="14"/>
  <c r="AR7887" i="14"/>
  <c r="AR7886" i="14"/>
  <c r="AR7885" i="14"/>
  <c r="AR7884" i="14"/>
  <c r="AR7883" i="14"/>
  <c r="AR7882" i="14"/>
  <c r="AR7881" i="14"/>
  <c r="AR7880" i="14"/>
  <c r="AR7879" i="14"/>
  <c r="AR7878" i="14"/>
  <c r="AR7877" i="14"/>
  <c r="AR7876" i="14"/>
  <c r="AR7875" i="14"/>
  <c r="AR7874" i="14"/>
  <c r="AR7873" i="14"/>
  <c r="AR7872" i="14"/>
  <c r="AR7871" i="14"/>
  <c r="AR7870" i="14"/>
  <c r="AR7869" i="14"/>
  <c r="AR7868" i="14"/>
  <c r="AR7867" i="14"/>
  <c r="AR7866" i="14"/>
  <c r="AR7865" i="14"/>
  <c r="AR7864" i="14"/>
  <c r="AR7863" i="14"/>
  <c r="AR7862" i="14"/>
  <c r="AR7861" i="14"/>
  <c r="AR7860" i="14"/>
  <c r="AR7859" i="14"/>
  <c r="AR7858" i="14"/>
  <c r="AR7857" i="14"/>
  <c r="AR7856" i="14"/>
  <c r="AR7855" i="14"/>
  <c r="AR7854" i="14"/>
  <c r="AR7853" i="14"/>
  <c r="AR7852" i="14"/>
  <c r="AR7851" i="14"/>
  <c r="AR7850" i="14"/>
  <c r="AR7849" i="14"/>
  <c r="AR7848" i="14"/>
  <c r="AR7847" i="14"/>
  <c r="AR7846" i="14"/>
  <c r="AR7845" i="14"/>
  <c r="AR7844" i="14"/>
  <c r="AR7843" i="14"/>
  <c r="AR7842" i="14"/>
  <c r="AR7841" i="14"/>
  <c r="AR7840" i="14"/>
  <c r="AR7839" i="14"/>
  <c r="AR7838" i="14"/>
  <c r="AR7837" i="14"/>
  <c r="AR7836" i="14"/>
  <c r="AR7835" i="14"/>
  <c r="AR7834" i="14"/>
  <c r="AR7833" i="14"/>
  <c r="AR7832" i="14"/>
  <c r="AR7831" i="14"/>
  <c r="AR7830" i="14"/>
  <c r="AR7829" i="14"/>
  <c r="AR7828" i="14"/>
  <c r="AR7827" i="14"/>
  <c r="AR7826" i="14"/>
  <c r="AR7825" i="14"/>
  <c r="AR7824" i="14"/>
  <c r="AR7823" i="14"/>
  <c r="AR7822" i="14"/>
  <c r="AR7821" i="14"/>
  <c r="AR7820" i="14"/>
  <c r="AR7819" i="14"/>
  <c r="AR7818" i="14"/>
  <c r="AR7817" i="14"/>
  <c r="AR7816" i="14"/>
  <c r="AR7815" i="14"/>
  <c r="AR7814" i="14"/>
  <c r="AR7813" i="14"/>
  <c r="AR7812" i="14"/>
  <c r="AR7811" i="14"/>
  <c r="AR7810" i="14"/>
  <c r="AR7809" i="14"/>
  <c r="AR7808" i="14"/>
  <c r="AR7807" i="14"/>
  <c r="AR7806" i="14"/>
  <c r="AR7805" i="14"/>
  <c r="AR7804" i="14"/>
  <c r="AR7803" i="14"/>
  <c r="AR7802" i="14"/>
  <c r="AR7801" i="14"/>
  <c r="AR7800" i="14"/>
  <c r="AR7799" i="14"/>
  <c r="AR7798" i="14"/>
  <c r="AR7797" i="14"/>
  <c r="AR7796" i="14"/>
  <c r="AR7795" i="14"/>
  <c r="AR7794" i="14"/>
  <c r="AR7793" i="14"/>
  <c r="AR7792" i="14"/>
  <c r="AR7791" i="14"/>
  <c r="AR7790" i="14"/>
  <c r="AR7789" i="14"/>
  <c r="AR7788" i="14"/>
  <c r="AR7787" i="14"/>
  <c r="AR7786" i="14"/>
  <c r="AR7785" i="14"/>
  <c r="AR7784" i="14"/>
  <c r="AR7783" i="14"/>
  <c r="AR7782" i="14"/>
  <c r="AR7781" i="14"/>
  <c r="AR7780" i="14"/>
  <c r="AR7779" i="14"/>
  <c r="AR7778" i="14"/>
  <c r="AR7777" i="14"/>
  <c r="AR7776" i="14"/>
  <c r="AR7775" i="14"/>
  <c r="AR7774" i="14"/>
  <c r="AR7773" i="14"/>
  <c r="AR7772" i="14"/>
  <c r="AR7771" i="14"/>
  <c r="AR7770" i="14"/>
  <c r="AR7769" i="14"/>
  <c r="AR7768" i="14"/>
  <c r="AR7767" i="14"/>
  <c r="AR7766" i="14"/>
  <c r="AR7765" i="14"/>
  <c r="AR7764" i="14"/>
  <c r="AR7763" i="14"/>
  <c r="AR7762" i="14"/>
  <c r="AR7761" i="14"/>
  <c r="AR7760" i="14"/>
  <c r="AR7759" i="14"/>
  <c r="AR7758" i="14"/>
  <c r="AR7757" i="14"/>
  <c r="AR7756" i="14"/>
  <c r="AR7755" i="14"/>
  <c r="AR7754" i="14"/>
  <c r="AR7753" i="14"/>
  <c r="AR7752" i="14"/>
  <c r="AR7751" i="14"/>
  <c r="AR7750" i="14"/>
  <c r="AR7749" i="14"/>
  <c r="AR7748" i="14"/>
  <c r="AR7747" i="14"/>
  <c r="AR7746" i="14"/>
  <c r="AR7745" i="14"/>
  <c r="AR7744" i="14"/>
  <c r="AR7743" i="14"/>
  <c r="AR7742" i="14"/>
  <c r="AR7741" i="14"/>
  <c r="AR7740" i="14"/>
  <c r="AR7739" i="14"/>
  <c r="AR7738" i="14"/>
  <c r="AR7737" i="14"/>
  <c r="AR7736" i="14"/>
  <c r="AR7735" i="14"/>
  <c r="AR7734" i="14"/>
  <c r="AR7733" i="14"/>
  <c r="AR7732" i="14"/>
  <c r="AR7731" i="14"/>
  <c r="AR7730" i="14"/>
  <c r="AR7729" i="14"/>
  <c r="AR7728" i="14"/>
  <c r="AR7727" i="14"/>
  <c r="AR7726" i="14"/>
  <c r="AR7725" i="14"/>
  <c r="AR7724" i="14"/>
  <c r="AR7723" i="14"/>
  <c r="AR7722" i="14"/>
  <c r="AR7721" i="14"/>
  <c r="AR7720" i="14"/>
  <c r="AR7719" i="14"/>
  <c r="AR7718" i="14"/>
  <c r="AR7717" i="14"/>
  <c r="AR7716" i="14"/>
  <c r="AR7715" i="14"/>
  <c r="AR7714" i="14"/>
  <c r="AR7713" i="14"/>
  <c r="AR7712" i="14"/>
  <c r="AR7711" i="14"/>
  <c r="AR7710" i="14"/>
  <c r="AR7709" i="14"/>
  <c r="AR7708" i="14"/>
  <c r="AR7707" i="14"/>
  <c r="AR7706" i="14"/>
  <c r="AR7705" i="14"/>
  <c r="AR7704" i="14"/>
  <c r="AR7703" i="14"/>
  <c r="AR7702" i="14"/>
  <c r="AR7701" i="14"/>
  <c r="AR7700" i="14"/>
  <c r="AR7699" i="14"/>
  <c r="AR7698" i="14"/>
  <c r="AR7697" i="14"/>
  <c r="AR7696" i="14"/>
  <c r="AR7695" i="14"/>
  <c r="AR7694" i="14"/>
  <c r="AR7693" i="14"/>
  <c r="AR7692" i="14"/>
  <c r="AR7691" i="14"/>
  <c r="AR7690" i="14"/>
  <c r="AR7689" i="14"/>
  <c r="AR7688" i="14"/>
  <c r="AR7687" i="14"/>
  <c r="AR7686" i="14"/>
  <c r="AR7685" i="14"/>
  <c r="AR7684" i="14"/>
  <c r="AR7683" i="14"/>
  <c r="AR7682" i="14"/>
  <c r="AR7681" i="14"/>
  <c r="AR7680" i="14"/>
  <c r="AR7679" i="14"/>
  <c r="AR7678" i="14"/>
  <c r="AR7677" i="14"/>
  <c r="AR7676" i="14"/>
  <c r="AR7675" i="14"/>
  <c r="AR7674" i="14"/>
  <c r="AR7673" i="14"/>
  <c r="AR7672" i="14"/>
  <c r="AR7671" i="14"/>
  <c r="AR7670" i="14"/>
  <c r="AR7669" i="14"/>
  <c r="AR7668" i="14"/>
  <c r="AR7667" i="14"/>
  <c r="AR7666" i="14"/>
  <c r="AR7665" i="14"/>
  <c r="AR7664" i="14"/>
  <c r="AR7663" i="14"/>
  <c r="AR7662" i="14"/>
  <c r="AR7661" i="14"/>
  <c r="AR7660" i="14"/>
  <c r="AR7659" i="14"/>
  <c r="AR7658" i="14"/>
  <c r="AR7657" i="14"/>
  <c r="AR7656" i="14"/>
  <c r="AR7655" i="14"/>
  <c r="AR7654" i="14"/>
  <c r="AR7653" i="14"/>
  <c r="AR7652" i="14"/>
  <c r="AR7651" i="14"/>
  <c r="AR7650" i="14"/>
  <c r="AR7649" i="14"/>
  <c r="AR7648" i="14"/>
  <c r="AR7647" i="14"/>
  <c r="AR7646" i="14"/>
  <c r="AR7645" i="14"/>
  <c r="AR7644" i="14"/>
  <c r="AR7643" i="14"/>
  <c r="AR7642" i="14"/>
  <c r="AR7641" i="14"/>
  <c r="AR7640" i="14"/>
  <c r="AR7639" i="14"/>
  <c r="AR7638" i="14"/>
  <c r="AR7637" i="14"/>
  <c r="AR7636" i="14"/>
  <c r="AR7635" i="14"/>
  <c r="AR7634" i="14"/>
  <c r="AR7633" i="14"/>
  <c r="AR7632" i="14"/>
  <c r="AR7631" i="14"/>
  <c r="AR7630" i="14"/>
  <c r="AR7629" i="14"/>
  <c r="AR7628" i="14"/>
  <c r="AR7627" i="14"/>
  <c r="AR7626" i="14"/>
  <c r="AR7625" i="14"/>
  <c r="AR7624" i="14"/>
  <c r="AR7623" i="14"/>
  <c r="AR7622" i="14"/>
  <c r="AR7621" i="14"/>
  <c r="AR7620" i="14"/>
  <c r="AR7619" i="14"/>
  <c r="AR7618" i="14"/>
  <c r="AR7617" i="14"/>
  <c r="AR7616" i="14"/>
  <c r="AR7615" i="14"/>
  <c r="AR7614" i="14"/>
  <c r="AR7613" i="14"/>
  <c r="AR7612" i="14"/>
  <c r="AR7611" i="14"/>
  <c r="AR7610" i="14"/>
  <c r="AR7609" i="14"/>
  <c r="AR7608" i="14"/>
  <c r="AR7607" i="14"/>
  <c r="AR7606" i="14"/>
  <c r="AR7605" i="14"/>
  <c r="AR7604" i="14"/>
  <c r="AR7603" i="14"/>
  <c r="AR7602" i="14"/>
  <c r="AR7601" i="14"/>
  <c r="AR7600" i="14"/>
  <c r="AR7599" i="14"/>
  <c r="AR7598" i="14"/>
  <c r="AR7597" i="14"/>
  <c r="AR7596" i="14"/>
  <c r="AR7595" i="14"/>
  <c r="AR7594" i="14"/>
  <c r="AR7593" i="14"/>
  <c r="AR7592" i="14"/>
  <c r="AR7591" i="14"/>
  <c r="AR7590" i="14"/>
  <c r="AR7589" i="14"/>
  <c r="AR7588" i="14"/>
  <c r="AR7587" i="14"/>
  <c r="AR7586" i="14"/>
  <c r="AR7585" i="14"/>
  <c r="AR7584" i="14"/>
  <c r="AR7583" i="14"/>
  <c r="AR7582" i="14"/>
  <c r="AR7581" i="14"/>
  <c r="AR7580" i="14"/>
  <c r="AR7579" i="14"/>
  <c r="AR7578" i="14"/>
  <c r="AR7577" i="14"/>
  <c r="AR7576" i="14"/>
  <c r="AR7575" i="14"/>
  <c r="AR7574" i="14"/>
  <c r="AR7573" i="14"/>
  <c r="AR7572" i="14"/>
  <c r="AR7571" i="14"/>
  <c r="AR7570" i="14"/>
  <c r="AR7569" i="14"/>
  <c r="AR7568" i="14"/>
  <c r="AR7567" i="14"/>
  <c r="AR7566" i="14"/>
  <c r="AR7565" i="14"/>
  <c r="AR7564" i="14"/>
  <c r="AR7563" i="14"/>
  <c r="AR7562" i="14"/>
  <c r="AR7561" i="14"/>
  <c r="AR7560" i="14"/>
  <c r="AR7559" i="14"/>
  <c r="AR7558" i="14"/>
  <c r="AR7557" i="14"/>
  <c r="AR7556" i="14"/>
  <c r="AR7555" i="14"/>
  <c r="AR7554" i="14"/>
  <c r="AR7553" i="14"/>
  <c r="AR7552" i="14"/>
  <c r="AR7551" i="14"/>
  <c r="AR7550" i="14"/>
  <c r="AR7549" i="14"/>
  <c r="AR7548" i="14"/>
  <c r="AR7547" i="14"/>
  <c r="AR7546" i="14"/>
  <c r="AR7545" i="14"/>
  <c r="AR7544" i="14"/>
  <c r="AR7543" i="14"/>
  <c r="AR7542" i="14"/>
  <c r="AR7541" i="14"/>
  <c r="AR7540" i="14"/>
  <c r="AR7539" i="14"/>
  <c r="AR7538" i="14"/>
  <c r="AR7537" i="14"/>
  <c r="AR7536" i="14"/>
  <c r="AR7535" i="14"/>
  <c r="AR7534" i="14"/>
  <c r="AR7533" i="14"/>
  <c r="AR7532" i="14"/>
  <c r="AR7531" i="14"/>
  <c r="AR7530" i="14"/>
  <c r="AR7529" i="14"/>
  <c r="AR7528" i="14"/>
  <c r="AR7527" i="14"/>
  <c r="AR7526" i="14"/>
  <c r="AR7525" i="14"/>
  <c r="AR7524" i="14"/>
  <c r="AR7523" i="14"/>
  <c r="AR7522" i="14"/>
  <c r="AR7521" i="14"/>
  <c r="AR7520" i="14"/>
  <c r="AR7519" i="14"/>
  <c r="AR7518" i="14"/>
  <c r="AR7517" i="14"/>
  <c r="AR7516" i="14"/>
  <c r="AR7515" i="14"/>
  <c r="AR7514" i="14"/>
  <c r="AR7513" i="14"/>
  <c r="AR7512" i="14"/>
  <c r="AR7511" i="14"/>
  <c r="AR7510" i="14"/>
  <c r="AR7509" i="14"/>
  <c r="AR7508" i="14"/>
  <c r="AR7507" i="14"/>
  <c r="AR7506" i="14"/>
  <c r="AR7505" i="14"/>
  <c r="AR7504" i="14"/>
  <c r="AR7503" i="14"/>
  <c r="AR7502" i="14"/>
  <c r="AR7501" i="14"/>
  <c r="AR7500" i="14"/>
  <c r="AR7499" i="14"/>
  <c r="AR7498" i="14"/>
  <c r="AR7497" i="14"/>
  <c r="AR7496" i="14"/>
  <c r="AR7495" i="14"/>
  <c r="AR7494" i="14"/>
  <c r="AR7493" i="14"/>
  <c r="AR7492" i="14"/>
  <c r="AR7491" i="14"/>
  <c r="AR7490" i="14"/>
  <c r="AR7489" i="14"/>
  <c r="AR7488" i="14"/>
  <c r="AR7487" i="14"/>
  <c r="AR7486" i="14"/>
  <c r="AR7485" i="14"/>
  <c r="AR7484" i="14"/>
  <c r="AR7483" i="14"/>
  <c r="AR7482" i="14"/>
  <c r="AR7481" i="14"/>
  <c r="AR7480" i="14"/>
  <c r="AR7479" i="14"/>
  <c r="AR7478" i="14"/>
  <c r="AR7477" i="14"/>
  <c r="AR7476" i="14"/>
  <c r="AR7475" i="14"/>
  <c r="AR7474" i="14"/>
  <c r="AR7473" i="14"/>
  <c r="AR7472" i="14"/>
  <c r="AR7471" i="14"/>
  <c r="AR7470" i="14"/>
  <c r="AR7469" i="14"/>
  <c r="AR7468" i="14"/>
  <c r="AR7467" i="14"/>
  <c r="AR7466" i="14"/>
  <c r="AR7465" i="14"/>
  <c r="AR7464" i="14"/>
  <c r="AR7463" i="14"/>
  <c r="AR7462" i="14"/>
  <c r="AR7461" i="14"/>
  <c r="AR7460" i="14"/>
  <c r="AR7459" i="14"/>
  <c r="AR7458" i="14"/>
  <c r="AR7457" i="14"/>
  <c r="AR7456" i="14"/>
  <c r="AR7455" i="14"/>
  <c r="AR7454" i="14"/>
  <c r="AR7453" i="14"/>
  <c r="AR7452" i="14"/>
  <c r="AR7451" i="14"/>
  <c r="AR7450" i="14"/>
  <c r="AR7449" i="14"/>
  <c r="AR7448" i="14"/>
  <c r="AR7447" i="14"/>
  <c r="AR7446" i="14"/>
  <c r="AR7445" i="14"/>
  <c r="AR7444" i="14"/>
  <c r="AR7443" i="14"/>
  <c r="AR7442" i="14"/>
  <c r="AR7441" i="14"/>
  <c r="AR7440" i="14"/>
  <c r="AR7439" i="14"/>
  <c r="AR7438" i="14"/>
  <c r="AR7437" i="14"/>
  <c r="AR7436" i="14"/>
  <c r="AR7435" i="14"/>
  <c r="AR7434" i="14"/>
  <c r="AR7433" i="14"/>
  <c r="AR7432" i="14"/>
  <c r="AR7431" i="14"/>
  <c r="AR7430" i="14"/>
  <c r="AR7429" i="14"/>
  <c r="AR7428" i="14"/>
  <c r="AR7427" i="14"/>
  <c r="AR7426" i="14"/>
  <c r="AR7425" i="14"/>
  <c r="AR7424" i="14"/>
  <c r="AR7423" i="14"/>
  <c r="AR7422" i="14"/>
  <c r="AR7421" i="14"/>
  <c r="AR7420" i="14"/>
  <c r="AR7419" i="14"/>
  <c r="AR7418" i="14"/>
  <c r="AR7417" i="14"/>
  <c r="AR7416" i="14"/>
  <c r="AR7415" i="14"/>
  <c r="AR7414" i="14"/>
  <c r="AR7413" i="14"/>
  <c r="AR7412" i="14"/>
  <c r="AR7411" i="14"/>
  <c r="AR7410" i="14"/>
  <c r="AR7409" i="14"/>
  <c r="AR7408" i="14"/>
  <c r="AR7407" i="14"/>
  <c r="AR7406" i="14"/>
  <c r="AR7405" i="14"/>
  <c r="AR7404" i="14"/>
  <c r="AR7403" i="14"/>
  <c r="AR7402" i="14"/>
  <c r="AR7401" i="14"/>
  <c r="AR7400" i="14"/>
  <c r="AR7399" i="14"/>
  <c r="AR7398" i="14"/>
  <c r="AR7397" i="14"/>
  <c r="AR7396" i="14"/>
  <c r="AR7395" i="14"/>
  <c r="AR7394" i="14"/>
  <c r="AR7393" i="14"/>
  <c r="AR7392" i="14"/>
  <c r="AR7391" i="14"/>
  <c r="AR7390" i="14"/>
  <c r="AR7389" i="14"/>
  <c r="AR7388" i="14"/>
  <c r="AR7387" i="14"/>
  <c r="AR7386" i="14"/>
  <c r="AR7385" i="14"/>
  <c r="AR7384" i="14"/>
  <c r="AR7383" i="14"/>
  <c r="AR7382" i="14"/>
  <c r="AR7381" i="14"/>
  <c r="AR7380" i="14"/>
  <c r="AR7379" i="14"/>
  <c r="AR7378" i="14"/>
  <c r="AR7377" i="14"/>
  <c r="AR7376" i="14"/>
  <c r="AR7375" i="14"/>
  <c r="AR7374" i="14"/>
  <c r="AR7373" i="14"/>
  <c r="AR7372" i="14"/>
  <c r="AR7371" i="14"/>
  <c r="AR7370" i="14"/>
  <c r="AR7369" i="14"/>
  <c r="AR7368" i="14"/>
  <c r="AR7367" i="14"/>
  <c r="AR7366" i="14"/>
  <c r="AR7365" i="14"/>
  <c r="AR7364" i="14"/>
  <c r="AR7363" i="14"/>
  <c r="AR7362" i="14"/>
  <c r="AR7361" i="14"/>
  <c r="AR7360" i="14"/>
  <c r="AR7359" i="14"/>
  <c r="AR7358" i="14"/>
  <c r="AR7357" i="14"/>
  <c r="AR7356" i="14"/>
  <c r="AR7355" i="14"/>
  <c r="AR7354" i="14"/>
  <c r="AR7353" i="14"/>
  <c r="AR7352" i="14"/>
  <c r="AR7351" i="14"/>
  <c r="AR7350" i="14"/>
  <c r="AR7349" i="14"/>
  <c r="AR7348" i="14"/>
  <c r="AR7347" i="14"/>
  <c r="AR7346" i="14"/>
  <c r="AR7345" i="14"/>
  <c r="AR7344" i="14"/>
  <c r="AR7343" i="14"/>
  <c r="AR7342" i="14"/>
  <c r="AR7341" i="14"/>
  <c r="AR7340" i="14"/>
  <c r="AR7339" i="14"/>
  <c r="AR7338" i="14"/>
  <c r="AR7337" i="14"/>
  <c r="AR7336" i="14"/>
  <c r="AR7335" i="14"/>
  <c r="AR7334" i="14"/>
  <c r="AR7333" i="14"/>
  <c r="AR7332" i="14"/>
  <c r="AR7331" i="14"/>
  <c r="AR7330" i="14"/>
  <c r="AR7329" i="14"/>
  <c r="AR7328" i="14"/>
  <c r="AR7327" i="14"/>
  <c r="AR7326" i="14"/>
  <c r="AR7325" i="14"/>
  <c r="AR7324" i="14"/>
  <c r="AR7323" i="14"/>
  <c r="AR7322" i="14"/>
  <c r="AR7321" i="14"/>
  <c r="AR7320" i="14"/>
  <c r="AR7319" i="14"/>
  <c r="AR7318" i="14"/>
  <c r="AR7317" i="14"/>
  <c r="AR7316" i="14"/>
  <c r="AR7315" i="14"/>
  <c r="AR7314" i="14"/>
  <c r="AR7313" i="14"/>
  <c r="AR7312" i="14"/>
  <c r="AR7311" i="14"/>
  <c r="AR7310" i="14"/>
  <c r="AR7309" i="14"/>
  <c r="AR7308" i="14"/>
  <c r="AR7307" i="14"/>
  <c r="AR7306" i="14"/>
  <c r="AR7305" i="14"/>
  <c r="AR7304" i="14"/>
  <c r="AR7303" i="14"/>
  <c r="AR7302" i="14"/>
  <c r="AR7301" i="14"/>
  <c r="AR7300" i="14"/>
  <c r="AR7299" i="14"/>
  <c r="AR7298" i="14"/>
  <c r="AR7297" i="14"/>
  <c r="AR7296" i="14"/>
  <c r="AR7295" i="14"/>
  <c r="AR7294" i="14"/>
  <c r="AR7293" i="14"/>
  <c r="AR7292" i="14"/>
  <c r="AR7291" i="14"/>
  <c r="AR7290" i="14"/>
  <c r="AR7289" i="14"/>
  <c r="AR7288" i="14"/>
  <c r="AR7287" i="14"/>
  <c r="AR7286" i="14"/>
  <c r="AR7285" i="14"/>
  <c r="AR7284" i="14"/>
  <c r="AR7283" i="14"/>
  <c r="AR7282" i="14"/>
  <c r="AR7281" i="14"/>
  <c r="AR7280" i="14"/>
  <c r="AR7279" i="14"/>
  <c r="AR7278" i="14"/>
  <c r="AR7277" i="14"/>
  <c r="AR7276" i="14"/>
  <c r="AR7275" i="14"/>
  <c r="AR7274" i="14"/>
  <c r="AR7273" i="14"/>
  <c r="AR7272" i="14"/>
  <c r="AR7271" i="14"/>
  <c r="AR7270" i="14"/>
  <c r="AR7269" i="14"/>
  <c r="AR7268" i="14"/>
  <c r="AR7267" i="14"/>
  <c r="AR7266" i="14"/>
  <c r="AR7265" i="14"/>
  <c r="AR7264" i="14"/>
  <c r="AR7263" i="14"/>
  <c r="AR7262" i="14"/>
  <c r="AR7261" i="14"/>
  <c r="AR7260" i="14"/>
  <c r="AR7259" i="14"/>
  <c r="AR7258" i="14"/>
  <c r="AR7257" i="14"/>
  <c r="AR7256" i="14"/>
  <c r="AR7255" i="14"/>
  <c r="AR7254" i="14"/>
  <c r="AR7253" i="14"/>
  <c r="AR7252" i="14"/>
  <c r="AR7251" i="14"/>
  <c r="AR7250" i="14"/>
  <c r="AR7249" i="14"/>
  <c r="AR7248" i="14"/>
  <c r="AR7247" i="14"/>
  <c r="AR7246" i="14"/>
  <c r="AR7245" i="14"/>
  <c r="AR7244" i="14"/>
  <c r="AR7243" i="14"/>
  <c r="AR7242" i="14"/>
  <c r="AR7241" i="14"/>
  <c r="AR7240" i="14"/>
  <c r="AR7239" i="14"/>
  <c r="AR7238" i="14"/>
  <c r="AR7237" i="14"/>
  <c r="AR7236" i="14"/>
  <c r="AR7235" i="14"/>
  <c r="AR7234" i="14"/>
  <c r="AR7233" i="14"/>
  <c r="AR7232" i="14"/>
  <c r="AR7231" i="14"/>
  <c r="AR7230" i="14"/>
  <c r="AR7229" i="14"/>
  <c r="AR7228" i="14"/>
  <c r="AR7227" i="14"/>
  <c r="AR7226" i="14"/>
  <c r="AR7225" i="14"/>
  <c r="AR7224" i="14"/>
  <c r="AR7223" i="14"/>
  <c r="AR7222" i="14"/>
  <c r="AR7221" i="14"/>
  <c r="AR7220" i="14"/>
  <c r="AR7219" i="14"/>
  <c r="AR7218" i="14"/>
  <c r="AR7217" i="14"/>
  <c r="AR7216" i="14"/>
  <c r="AR7215" i="14"/>
  <c r="AR7214" i="14"/>
  <c r="AR7213" i="14"/>
  <c r="AR7212" i="14"/>
  <c r="AR7211" i="14"/>
  <c r="AR7210" i="14"/>
  <c r="AR7209" i="14"/>
  <c r="AR7208" i="14"/>
  <c r="AR7207" i="14"/>
  <c r="AR7206" i="14"/>
  <c r="AR7205" i="14"/>
  <c r="AR7204" i="14"/>
  <c r="AR7203" i="14"/>
  <c r="AR7202" i="14"/>
  <c r="AR7201" i="14"/>
  <c r="AR7200" i="14"/>
  <c r="AR7199" i="14"/>
  <c r="AR7198" i="14"/>
  <c r="AR7197" i="14"/>
  <c r="AR7196" i="14"/>
  <c r="AR7195" i="14"/>
  <c r="AR7194" i="14"/>
  <c r="AR7193" i="14"/>
  <c r="AR7192" i="14"/>
  <c r="AR7191" i="14"/>
  <c r="AR7190" i="14"/>
  <c r="AR7189" i="14"/>
  <c r="AR7188" i="14"/>
  <c r="AR7187" i="14"/>
  <c r="AR7186" i="14"/>
  <c r="AR7185" i="14"/>
  <c r="AR7184" i="14"/>
  <c r="AR7183" i="14"/>
  <c r="AR7182" i="14"/>
  <c r="AR7181" i="14"/>
  <c r="AR7180" i="14"/>
  <c r="AR7179" i="14"/>
  <c r="AR7178" i="14"/>
  <c r="AR7177" i="14"/>
  <c r="AR7176" i="14"/>
  <c r="AR7175" i="14"/>
  <c r="AR7174" i="14"/>
  <c r="AR7173" i="14"/>
  <c r="AR7172" i="14"/>
  <c r="AR7171" i="14"/>
  <c r="AR7170" i="14"/>
  <c r="AR7169" i="14"/>
  <c r="AR7168" i="14"/>
  <c r="AR7167" i="14"/>
  <c r="AR7166" i="14"/>
  <c r="AR7165" i="14"/>
  <c r="AR7164" i="14"/>
  <c r="AR7163" i="14"/>
  <c r="AR7162" i="14"/>
  <c r="AR7161" i="14"/>
  <c r="AR7160" i="14"/>
  <c r="AR7159" i="14"/>
  <c r="AR7158" i="14"/>
  <c r="AR7157" i="14"/>
  <c r="AR7156" i="14"/>
  <c r="AR7155" i="14"/>
  <c r="AR7154" i="14"/>
  <c r="AR7153" i="14"/>
  <c r="AR7152" i="14"/>
  <c r="AR7151" i="14"/>
  <c r="AR7150" i="14"/>
  <c r="AR7149" i="14"/>
  <c r="AR7148" i="14"/>
  <c r="AR7147" i="14"/>
  <c r="AR7146" i="14"/>
  <c r="AR7145" i="14"/>
  <c r="AR7144" i="14"/>
  <c r="AR7143" i="14"/>
  <c r="AR7142" i="14"/>
  <c r="AR7141" i="14"/>
  <c r="AR7140" i="14"/>
  <c r="AR7139" i="14"/>
  <c r="AR7138" i="14"/>
  <c r="AR7137" i="14"/>
  <c r="AR7136" i="14"/>
  <c r="AR7135" i="14"/>
  <c r="AR7134" i="14"/>
  <c r="AR7133" i="14"/>
  <c r="AR7132" i="14"/>
  <c r="AR7131" i="14"/>
  <c r="AR7130" i="14"/>
  <c r="AR7129" i="14"/>
  <c r="AR7128" i="14"/>
  <c r="AR7127" i="14"/>
  <c r="AR7126" i="14"/>
  <c r="AR7125" i="14"/>
  <c r="AR7124" i="14"/>
  <c r="AR7123" i="14"/>
  <c r="AR7122" i="14"/>
  <c r="AR7121" i="14"/>
  <c r="AR7120" i="14"/>
  <c r="AR7119" i="14"/>
  <c r="AR7118" i="14"/>
  <c r="AR7117" i="14"/>
  <c r="AR7116" i="14"/>
  <c r="AR7115" i="14"/>
  <c r="AR7114" i="14"/>
  <c r="AR7113" i="14"/>
  <c r="AR7112" i="14"/>
  <c r="AR7111" i="14"/>
  <c r="AR7110" i="14"/>
  <c r="AR7109" i="14"/>
  <c r="AR7108" i="14"/>
  <c r="AR7107" i="14"/>
  <c r="AR7106" i="14"/>
  <c r="AR7105" i="14"/>
  <c r="AR7104" i="14"/>
  <c r="AR7103" i="14"/>
  <c r="AR7102" i="14"/>
  <c r="AR7101" i="14"/>
  <c r="AR7100" i="14"/>
  <c r="AR7099" i="14"/>
  <c r="AR7098" i="14"/>
  <c r="AR7097" i="14"/>
  <c r="AR7096" i="14"/>
  <c r="AR7095" i="14"/>
  <c r="AR7094" i="14"/>
  <c r="AR7093" i="14"/>
  <c r="AR7092" i="14"/>
  <c r="AR7091" i="14"/>
  <c r="AR7090" i="14"/>
  <c r="AR7089" i="14"/>
  <c r="AR7088" i="14"/>
  <c r="AR7087" i="14"/>
  <c r="AR7086" i="14"/>
  <c r="AR7085" i="14"/>
  <c r="AR7084" i="14"/>
  <c r="AR7083" i="14"/>
  <c r="AR7082" i="14"/>
  <c r="AR7081" i="14"/>
  <c r="AR7080" i="14"/>
  <c r="AR7079" i="14"/>
  <c r="AR7078" i="14"/>
  <c r="AR7077" i="14"/>
  <c r="AR7076" i="14"/>
  <c r="AR7075" i="14"/>
  <c r="AR7074" i="14"/>
  <c r="AR7073" i="14"/>
  <c r="AR7072" i="14"/>
  <c r="AR7071" i="14"/>
  <c r="AR7070" i="14"/>
  <c r="AR7069" i="14"/>
  <c r="AR7068" i="14"/>
  <c r="AR7067" i="14"/>
  <c r="AR7066" i="14"/>
  <c r="AR7065" i="14"/>
  <c r="AR7064" i="14"/>
  <c r="AR7063" i="14"/>
  <c r="AR7062" i="14"/>
  <c r="AR7061" i="14"/>
  <c r="AR7060" i="14"/>
  <c r="AR7059" i="14"/>
  <c r="AR7058" i="14"/>
  <c r="AR7057" i="14"/>
  <c r="AR7056" i="14"/>
  <c r="AR7055" i="14"/>
  <c r="AR7054" i="14"/>
  <c r="AR7053" i="14"/>
  <c r="AR7052" i="14"/>
  <c r="AR7051" i="14"/>
  <c r="AR7050" i="14"/>
  <c r="AR7049" i="14"/>
  <c r="AR7048" i="14"/>
  <c r="AR7047" i="14"/>
  <c r="AR7046" i="14"/>
  <c r="AR7045" i="14"/>
  <c r="AR7044" i="14"/>
  <c r="AR7043" i="14"/>
  <c r="AR7042" i="14"/>
  <c r="AR7041" i="14"/>
  <c r="AR7040" i="14"/>
  <c r="AR7039" i="14"/>
  <c r="AR7038" i="14"/>
  <c r="AR7037" i="14"/>
  <c r="AR7036" i="14"/>
  <c r="AR7035" i="14"/>
  <c r="AR7034" i="14"/>
  <c r="AR7033" i="14"/>
  <c r="AR7032" i="14"/>
  <c r="AR7031" i="14"/>
  <c r="AR7030" i="14"/>
  <c r="AR7029" i="14"/>
  <c r="AR7028" i="14"/>
  <c r="AR7027" i="14"/>
  <c r="AR7026" i="14"/>
  <c r="AR7025" i="14"/>
  <c r="AR7024" i="14"/>
  <c r="AR7023" i="14"/>
  <c r="AR7022" i="14"/>
  <c r="AR7021" i="14"/>
  <c r="AR7020" i="14"/>
  <c r="AR7019" i="14"/>
  <c r="AR7018" i="14"/>
  <c r="AR7017" i="14"/>
  <c r="AR7016" i="14"/>
  <c r="AR7015" i="14"/>
  <c r="AR7014" i="14"/>
  <c r="AR7013" i="14"/>
  <c r="AR7012" i="14"/>
  <c r="AR7011" i="14"/>
  <c r="AR7010" i="14"/>
  <c r="AR7009" i="14"/>
  <c r="AR7008" i="14"/>
  <c r="AR7007" i="14"/>
  <c r="AR7006" i="14"/>
  <c r="AR7005" i="14"/>
  <c r="AR7004" i="14"/>
  <c r="AR7003" i="14"/>
  <c r="AR7002" i="14"/>
  <c r="AR7001" i="14"/>
  <c r="AR7000" i="14"/>
  <c r="AR6999" i="14"/>
  <c r="AR6998" i="14"/>
  <c r="AR6997" i="14"/>
  <c r="AR6996" i="14"/>
  <c r="AR6995" i="14"/>
  <c r="AR6994" i="14"/>
  <c r="AR6993" i="14"/>
  <c r="AR6992" i="14"/>
  <c r="AR6991" i="14"/>
  <c r="AR6990" i="14"/>
  <c r="AR6989" i="14"/>
  <c r="AR6988" i="14"/>
  <c r="AR6987" i="14"/>
  <c r="AR6986" i="14"/>
  <c r="AR6985" i="14"/>
  <c r="AR6984" i="14"/>
  <c r="AR6983" i="14"/>
  <c r="AR6982" i="14"/>
  <c r="AR6981" i="14"/>
  <c r="AR6980" i="14"/>
  <c r="AR6979" i="14"/>
  <c r="AR6978" i="14"/>
  <c r="AR6977" i="14"/>
  <c r="AR6976" i="14"/>
  <c r="AR6975" i="14"/>
  <c r="AR6974" i="14"/>
  <c r="AR6973" i="14"/>
  <c r="AR6972" i="14"/>
  <c r="AR6971" i="14"/>
  <c r="AR6970" i="14"/>
  <c r="AR6969" i="14"/>
  <c r="AR6968" i="14"/>
  <c r="AR6967" i="14"/>
  <c r="AR6966" i="14"/>
  <c r="AR6965" i="14"/>
  <c r="AR6964" i="14"/>
  <c r="AR6963" i="14"/>
  <c r="AR6962" i="14"/>
  <c r="AR6961" i="14"/>
  <c r="AR6960" i="14"/>
  <c r="AR6959" i="14"/>
  <c r="AR6958" i="14"/>
  <c r="AR6957" i="14"/>
  <c r="AR6956" i="14"/>
  <c r="AR6955" i="14"/>
  <c r="AR6954" i="14"/>
  <c r="AR6953" i="14"/>
  <c r="AR6952" i="14"/>
  <c r="AR6951" i="14"/>
  <c r="AR6950" i="14"/>
  <c r="AR6949" i="14"/>
  <c r="AR6948" i="14"/>
  <c r="AR6947" i="14"/>
  <c r="AR6946" i="14"/>
  <c r="AR6945" i="14"/>
  <c r="AR6944" i="14"/>
  <c r="AR6943" i="14"/>
  <c r="AR6942" i="14"/>
  <c r="AR6941" i="14"/>
  <c r="AR6940" i="14"/>
  <c r="AR6939" i="14"/>
  <c r="AR6938" i="14"/>
  <c r="AR6937" i="14"/>
  <c r="AR6936" i="14"/>
  <c r="AR6935" i="14"/>
  <c r="AR6934" i="14"/>
  <c r="AR6933" i="14"/>
  <c r="AR6932" i="14"/>
  <c r="AR6931" i="14"/>
  <c r="AR6930" i="14"/>
  <c r="AR6929" i="14"/>
  <c r="AR6928" i="14"/>
  <c r="AR6927" i="14"/>
  <c r="AR6926" i="14"/>
  <c r="AR6925" i="14"/>
  <c r="AR6924" i="14"/>
  <c r="AR6923" i="14"/>
  <c r="AR6922" i="14"/>
  <c r="AR6921" i="14"/>
  <c r="AR6920" i="14"/>
  <c r="AR6919" i="14"/>
  <c r="AR6918" i="14"/>
  <c r="AR6917" i="14"/>
  <c r="AR6916" i="14"/>
  <c r="AR6915" i="14"/>
  <c r="AR6914" i="14"/>
  <c r="AR6913" i="14"/>
  <c r="AR6912" i="14"/>
  <c r="AR6911" i="14"/>
  <c r="AR6910" i="14"/>
  <c r="AR6909" i="14"/>
  <c r="AR6908" i="14"/>
  <c r="AR6907" i="14"/>
  <c r="AR6906" i="14"/>
  <c r="AR6905" i="14"/>
  <c r="AR6904" i="14"/>
  <c r="AR6903" i="14"/>
  <c r="AR6902" i="14"/>
  <c r="AR6901" i="14"/>
  <c r="AR6900" i="14"/>
  <c r="AR6899" i="14"/>
  <c r="AR6898" i="14"/>
  <c r="AR6897" i="14"/>
  <c r="AR6896" i="14"/>
  <c r="AR6895" i="14"/>
  <c r="AR6894" i="14"/>
  <c r="AR6893" i="14"/>
  <c r="AR6892" i="14"/>
  <c r="AR6891" i="14"/>
  <c r="AR6890" i="14"/>
  <c r="AR6889" i="14"/>
  <c r="AR6888" i="14"/>
  <c r="AR6887" i="14"/>
  <c r="AR6886" i="14"/>
  <c r="AR6885" i="14"/>
  <c r="AR6884" i="14"/>
  <c r="AR6883" i="14"/>
  <c r="AR6882" i="14"/>
  <c r="AR6881" i="14"/>
  <c r="AR6880" i="14"/>
  <c r="AR6879" i="14"/>
  <c r="AR6878" i="14"/>
  <c r="AR6877" i="14"/>
  <c r="AR6876" i="14"/>
  <c r="AR6875" i="14"/>
  <c r="AR6874" i="14"/>
  <c r="AR6873" i="14"/>
  <c r="AR6872" i="14"/>
  <c r="AR6871" i="14"/>
  <c r="AR6870" i="14"/>
  <c r="AR6869" i="14"/>
  <c r="AR6868" i="14"/>
  <c r="AR6867" i="14"/>
  <c r="AR6866" i="14"/>
  <c r="AR6865" i="14"/>
  <c r="AR6864" i="14"/>
  <c r="AR6863" i="14"/>
  <c r="AR6862" i="14"/>
  <c r="AR6861" i="14"/>
  <c r="AR6860" i="14"/>
  <c r="AR6859" i="14"/>
  <c r="AR6858" i="14"/>
  <c r="AR6857" i="14"/>
  <c r="AR6856" i="14"/>
  <c r="AR6855" i="14"/>
  <c r="AR6854" i="14"/>
  <c r="AR6853" i="14"/>
  <c r="AR6852" i="14"/>
  <c r="AR6851" i="14"/>
  <c r="AR6850" i="14"/>
  <c r="AR6849" i="14"/>
  <c r="AR6848" i="14"/>
  <c r="AR6847" i="14"/>
  <c r="AR6846" i="14"/>
  <c r="AR6845" i="14"/>
  <c r="AR6844" i="14"/>
  <c r="AR6843" i="14"/>
  <c r="AR6842" i="14"/>
  <c r="AR6841" i="14"/>
  <c r="AR6840" i="14"/>
  <c r="AR6839" i="14"/>
  <c r="AR6838" i="14"/>
  <c r="AR6837" i="14"/>
  <c r="AR6836" i="14"/>
  <c r="AR6835" i="14"/>
  <c r="AR6834" i="14"/>
  <c r="AR6833" i="14"/>
  <c r="AR6832" i="14"/>
  <c r="AR6831" i="14"/>
  <c r="AR6830" i="14"/>
  <c r="AR6829" i="14"/>
  <c r="AR6828" i="14"/>
  <c r="AR6827" i="14"/>
  <c r="AR6826" i="14"/>
  <c r="AR6825" i="14"/>
  <c r="AR6824" i="14"/>
  <c r="AR6823" i="14"/>
  <c r="AR6822" i="14"/>
  <c r="AR6821" i="14"/>
  <c r="AR6820" i="14"/>
  <c r="AR6819" i="14"/>
  <c r="AR6818" i="14"/>
  <c r="AR6817" i="14"/>
  <c r="AR6816" i="14"/>
  <c r="AR6815" i="14"/>
  <c r="AR6814" i="14"/>
  <c r="AR6813" i="14"/>
  <c r="AR6812" i="14"/>
  <c r="AR6811" i="14"/>
  <c r="AR6810" i="14"/>
  <c r="AR6809" i="14"/>
  <c r="AR6808" i="14"/>
  <c r="AR6807" i="14"/>
  <c r="AR6806" i="14"/>
  <c r="AR6805" i="14"/>
  <c r="AR6804" i="14"/>
  <c r="AR6803" i="14"/>
  <c r="AR6802" i="14"/>
  <c r="AR6801" i="14"/>
  <c r="AR6800" i="14"/>
  <c r="AR6799" i="14"/>
  <c r="AR6798" i="14"/>
  <c r="AR6797" i="14"/>
  <c r="AR6796" i="14"/>
  <c r="AR6795" i="14"/>
  <c r="AR6794" i="14"/>
  <c r="AR6793" i="14"/>
  <c r="AR6792" i="14"/>
  <c r="AR6791" i="14"/>
  <c r="AR6790" i="14"/>
  <c r="AR6789" i="14"/>
  <c r="AR6788" i="14"/>
  <c r="AR6787" i="14"/>
  <c r="AR6786" i="14"/>
  <c r="AR6785" i="14"/>
  <c r="AR6784" i="14"/>
  <c r="AR6783" i="14"/>
  <c r="AR6782" i="14"/>
  <c r="AR6781" i="14"/>
  <c r="AR6780" i="14"/>
  <c r="AR6779" i="14"/>
  <c r="AR6778" i="14"/>
  <c r="AR6777" i="14"/>
  <c r="AR6776" i="14"/>
  <c r="AR6775" i="14"/>
  <c r="AR6774" i="14"/>
  <c r="AR6773" i="14"/>
  <c r="AR6772" i="14"/>
  <c r="AR6771" i="14"/>
  <c r="AR6770" i="14"/>
  <c r="AR6769" i="14"/>
  <c r="AR6768" i="14"/>
  <c r="AR6767" i="14"/>
  <c r="AR6766" i="14"/>
  <c r="AR6765" i="14"/>
  <c r="AR6764" i="14"/>
  <c r="AR6763" i="14"/>
  <c r="AR6762" i="14"/>
  <c r="AR6761" i="14"/>
  <c r="AR6760" i="14"/>
  <c r="AR6759" i="14"/>
  <c r="AR6758" i="14"/>
  <c r="AR6757" i="14"/>
  <c r="AR6756" i="14"/>
  <c r="AR6755" i="14"/>
  <c r="AR6754" i="14"/>
  <c r="AR6753" i="14"/>
  <c r="AR6752" i="14"/>
  <c r="AR6751" i="14"/>
  <c r="AR6750" i="14"/>
  <c r="AR6749" i="14"/>
  <c r="AR6748" i="14"/>
  <c r="AR6747" i="14"/>
  <c r="AR6746" i="14"/>
  <c r="AR6745" i="14"/>
  <c r="AR6744" i="14"/>
  <c r="AR6743" i="14"/>
  <c r="AR6742" i="14"/>
  <c r="AR6741" i="14"/>
  <c r="AR6740" i="14"/>
  <c r="AR6739" i="14"/>
  <c r="AR6738" i="14"/>
  <c r="AR6737" i="14"/>
  <c r="AR6736" i="14"/>
  <c r="AR6735" i="14"/>
  <c r="AR6734" i="14"/>
  <c r="AR6733" i="14"/>
  <c r="AR6732" i="14"/>
  <c r="AR6731" i="14"/>
  <c r="AR6730" i="14"/>
  <c r="AR6729" i="14"/>
  <c r="AR6728" i="14"/>
  <c r="AR6727" i="14"/>
  <c r="AR6726" i="14"/>
  <c r="AR6725" i="14"/>
  <c r="AR6724" i="14"/>
  <c r="AR6723" i="14"/>
  <c r="AR6722" i="14"/>
  <c r="AR6721" i="14"/>
  <c r="AR6720" i="14"/>
  <c r="AR6719" i="14"/>
  <c r="AR6718" i="14"/>
  <c r="AR6717" i="14"/>
  <c r="AR6716" i="14"/>
  <c r="AR6715" i="14"/>
  <c r="AR6714" i="14"/>
  <c r="AR6713" i="14"/>
  <c r="AR6712" i="14"/>
  <c r="AR6711" i="14"/>
  <c r="AR6710" i="14"/>
  <c r="AR6709" i="14"/>
  <c r="AR6708" i="14"/>
  <c r="AR6707" i="14"/>
  <c r="AR6706" i="14"/>
  <c r="AR6705" i="14"/>
  <c r="AR6704" i="14"/>
  <c r="AR6703" i="14"/>
  <c r="AR6702" i="14"/>
  <c r="AR6701" i="14"/>
  <c r="AR6700" i="14"/>
  <c r="AR6699" i="14"/>
  <c r="AR6698" i="14"/>
  <c r="AR6697" i="14"/>
  <c r="AR6696" i="14"/>
  <c r="AR6695" i="14"/>
  <c r="AR6694" i="14"/>
  <c r="AR6693" i="14"/>
  <c r="AR6692" i="14"/>
  <c r="AR6691" i="14"/>
  <c r="AR6690" i="14"/>
  <c r="AR6689" i="14"/>
  <c r="AR6688" i="14"/>
  <c r="AR6687" i="14"/>
  <c r="AR6686" i="14"/>
  <c r="AR6685" i="14"/>
  <c r="AR6684" i="14"/>
  <c r="AR6683" i="14"/>
  <c r="AR6682" i="14"/>
  <c r="AR6681" i="14"/>
  <c r="AR6680" i="14"/>
  <c r="AR6679" i="14"/>
  <c r="AR6678" i="14"/>
  <c r="AR6677" i="14"/>
  <c r="AR6676" i="14"/>
  <c r="AR6675" i="14"/>
  <c r="AR6674" i="14"/>
  <c r="AR6673" i="14"/>
  <c r="AR6672" i="14"/>
  <c r="AR6671" i="14"/>
  <c r="AR6670" i="14"/>
  <c r="AR6669" i="14"/>
  <c r="AR6668" i="14"/>
  <c r="AR6667" i="14"/>
  <c r="AR6666" i="14"/>
  <c r="AR6665" i="14"/>
  <c r="AR6664" i="14"/>
  <c r="AR6663" i="14"/>
  <c r="AR6662" i="14"/>
  <c r="AR6661" i="14"/>
  <c r="AR6660" i="14"/>
  <c r="AR6659" i="14"/>
  <c r="AR6658" i="14"/>
  <c r="AR6657" i="14"/>
  <c r="AR6656" i="14"/>
  <c r="AR6655" i="14"/>
  <c r="AR6654" i="14"/>
  <c r="AR6653" i="14"/>
  <c r="AR6652" i="14"/>
  <c r="AR6651" i="14"/>
  <c r="AR6650" i="14"/>
  <c r="AR6649" i="14"/>
  <c r="AR6648" i="14"/>
  <c r="AR6647" i="14"/>
  <c r="AR6646" i="14"/>
  <c r="AR6645" i="14"/>
  <c r="AR6644" i="14"/>
  <c r="AR6643" i="14"/>
  <c r="AR6642" i="14"/>
  <c r="AR6641" i="14"/>
  <c r="AR6640" i="14"/>
  <c r="AR6639" i="14"/>
  <c r="AR6638" i="14"/>
  <c r="AR6637" i="14"/>
  <c r="AR6636" i="14"/>
  <c r="AR6635" i="14"/>
  <c r="AR6634" i="14"/>
  <c r="AR6633" i="14"/>
  <c r="AR6632" i="14"/>
  <c r="AR6631" i="14"/>
  <c r="AR6630" i="14"/>
  <c r="AR6629" i="14"/>
  <c r="AR6628" i="14"/>
  <c r="AR6627" i="14"/>
  <c r="AR6626" i="14"/>
  <c r="AR6625" i="14"/>
  <c r="AR6624" i="14"/>
  <c r="AR6623" i="14"/>
  <c r="AR6622" i="14"/>
  <c r="AR6621" i="14"/>
  <c r="AR6620" i="14"/>
  <c r="AR6619" i="14"/>
  <c r="AR6618" i="14"/>
  <c r="AR6617" i="14"/>
  <c r="AR6616" i="14"/>
  <c r="AR6615" i="14"/>
  <c r="AR6614" i="14"/>
  <c r="AR6613" i="14"/>
  <c r="AR6612" i="14"/>
  <c r="AR6611" i="14"/>
  <c r="AR6610" i="14"/>
  <c r="AR6609" i="14"/>
  <c r="AR6608" i="14"/>
  <c r="AR6607" i="14"/>
  <c r="AR6606" i="14"/>
  <c r="AR6605" i="14"/>
  <c r="AR6604" i="14"/>
  <c r="AR6603" i="14"/>
  <c r="AR6602" i="14"/>
  <c r="AR6601" i="14"/>
  <c r="AR6600" i="14"/>
  <c r="AR6599" i="14"/>
  <c r="AR6598" i="14"/>
  <c r="AR6597" i="14"/>
  <c r="AR6596" i="14"/>
  <c r="AR6595" i="14"/>
  <c r="AR6594" i="14"/>
  <c r="AR6593" i="14"/>
  <c r="AR6592" i="14"/>
  <c r="AR6591" i="14"/>
  <c r="AR6590" i="14"/>
  <c r="AR6589" i="14"/>
  <c r="AR6588" i="14"/>
  <c r="AR6587" i="14"/>
  <c r="AR6586" i="14"/>
  <c r="AR6585" i="14"/>
  <c r="AR6584" i="14"/>
  <c r="AR6583" i="14"/>
  <c r="AR6582" i="14"/>
  <c r="AR6581" i="14"/>
  <c r="AR6580" i="14"/>
  <c r="AR6579" i="14"/>
  <c r="AR6578" i="14"/>
  <c r="AR6577" i="14"/>
  <c r="AR6576" i="14"/>
  <c r="AR6575" i="14"/>
  <c r="AR6574" i="14"/>
  <c r="AR6573" i="14"/>
  <c r="AR6572" i="14"/>
  <c r="AR6571" i="14"/>
  <c r="AR6570" i="14"/>
  <c r="AR6569" i="14"/>
  <c r="AR6568" i="14"/>
  <c r="AR6567" i="14"/>
  <c r="AR6566" i="14"/>
  <c r="AR6565" i="14"/>
  <c r="AR6564" i="14"/>
  <c r="AR6563" i="14"/>
  <c r="AR6562" i="14"/>
  <c r="AR6561" i="14"/>
  <c r="AR6560" i="14"/>
  <c r="AR6559" i="14"/>
  <c r="AR6558" i="14"/>
  <c r="AR6557" i="14"/>
  <c r="AR6556" i="14"/>
  <c r="AR6555" i="14"/>
  <c r="AR6554" i="14"/>
  <c r="AR6553" i="14"/>
  <c r="AR6552" i="14"/>
  <c r="AR6551" i="14"/>
  <c r="AR6550" i="14"/>
  <c r="AR6549" i="14"/>
  <c r="AR6548" i="14"/>
  <c r="AR6547" i="14"/>
  <c r="AR6546" i="14"/>
  <c r="AR6545" i="14"/>
  <c r="AR6544" i="14"/>
  <c r="AR6543" i="14"/>
  <c r="AR6542" i="14"/>
  <c r="AR6541" i="14"/>
  <c r="AR6540" i="14"/>
  <c r="AR6539" i="14"/>
  <c r="AR6538" i="14"/>
  <c r="AR6537" i="14"/>
  <c r="AR6536" i="14"/>
  <c r="AR6535" i="14"/>
  <c r="AR6534" i="14"/>
  <c r="AR6533" i="14"/>
  <c r="AR6532" i="14"/>
  <c r="AR6531" i="14"/>
  <c r="AR6530" i="14"/>
  <c r="AR6529" i="14"/>
  <c r="AR6528" i="14"/>
  <c r="AR6527" i="14"/>
  <c r="AR6526" i="14"/>
  <c r="AR6525" i="14"/>
  <c r="AR6524" i="14"/>
  <c r="AR6523" i="14"/>
  <c r="AR6522" i="14"/>
  <c r="AR6521" i="14"/>
  <c r="AR6520" i="14"/>
  <c r="AR6519" i="14"/>
  <c r="AR6518" i="14"/>
  <c r="AR6517" i="14"/>
  <c r="AR6516" i="14"/>
  <c r="AR6515" i="14"/>
  <c r="AR6514" i="14"/>
  <c r="AR6513" i="14"/>
  <c r="AR6512" i="14"/>
  <c r="AR6511" i="14"/>
  <c r="AR6510" i="14"/>
  <c r="AR6509" i="14"/>
  <c r="AR6508" i="14"/>
  <c r="AR6507" i="14"/>
  <c r="AR6506" i="14"/>
  <c r="AR6505" i="14"/>
  <c r="AR6504" i="14"/>
  <c r="AR6503" i="14"/>
  <c r="AR6502" i="14"/>
  <c r="AR6501" i="14"/>
  <c r="AR6500" i="14"/>
  <c r="AR6499" i="14"/>
  <c r="AR6498" i="14"/>
  <c r="AR6497" i="14"/>
  <c r="AR6496" i="14"/>
  <c r="AR6495" i="14"/>
  <c r="AR6494" i="14"/>
  <c r="AR6493" i="14"/>
  <c r="AR6492" i="14"/>
  <c r="AR6491" i="14"/>
  <c r="AR6490" i="14"/>
  <c r="AR6489" i="14"/>
  <c r="AR6488" i="14"/>
  <c r="AR6487" i="14"/>
  <c r="AR6486" i="14"/>
  <c r="AR6485" i="14"/>
  <c r="AR6484" i="14"/>
  <c r="AR6483" i="14"/>
  <c r="AR6482" i="14"/>
  <c r="AR6481" i="14"/>
  <c r="AR6480" i="14"/>
  <c r="AR6479" i="14"/>
  <c r="AR6478" i="14"/>
  <c r="AR6477" i="14"/>
  <c r="AR6476" i="14"/>
  <c r="AR6475" i="14"/>
  <c r="AR6474" i="14"/>
  <c r="AR6473" i="14"/>
  <c r="AR6472" i="14"/>
  <c r="AR6471" i="14"/>
  <c r="AR6470" i="14"/>
  <c r="AR6469" i="14"/>
  <c r="AR6468" i="14"/>
  <c r="AR6467" i="14"/>
  <c r="AR6466" i="14"/>
  <c r="AR6465" i="14"/>
  <c r="AR6464" i="14"/>
  <c r="AR6463" i="14"/>
  <c r="AR6462" i="14"/>
  <c r="AR6461" i="14"/>
  <c r="AR6460" i="14"/>
  <c r="AR6459" i="14"/>
  <c r="AR6458" i="14"/>
  <c r="AR6457" i="14"/>
  <c r="AR6456" i="14"/>
  <c r="AR6455" i="14"/>
  <c r="AR6454" i="14"/>
  <c r="AR6453" i="14"/>
  <c r="AR6452" i="14"/>
  <c r="AR6451" i="14"/>
  <c r="AR6450" i="14"/>
  <c r="AR6449" i="14"/>
  <c r="AR6448" i="14"/>
  <c r="AR6447" i="14"/>
  <c r="AR6446" i="14"/>
  <c r="AR6445" i="14"/>
  <c r="AR6444" i="14"/>
  <c r="AR6443" i="14"/>
  <c r="AR6442" i="14"/>
  <c r="AR6441" i="14"/>
  <c r="AR6440" i="14"/>
  <c r="AR6439" i="14"/>
  <c r="AR6438" i="14"/>
  <c r="AR6437" i="14"/>
  <c r="AR6436" i="14"/>
  <c r="AR6435" i="14"/>
  <c r="AR6434" i="14"/>
  <c r="AR6433" i="14"/>
  <c r="AR6432" i="14"/>
  <c r="AR6431" i="14"/>
  <c r="AR6430" i="14"/>
  <c r="AR6429" i="14"/>
  <c r="AR6428" i="14"/>
  <c r="AR6427" i="14"/>
  <c r="AR6426" i="14"/>
  <c r="AR6425" i="14"/>
  <c r="AR6424" i="14"/>
  <c r="AR6423" i="14"/>
  <c r="AR6422" i="14"/>
  <c r="AR6421" i="14"/>
  <c r="AR6420" i="14"/>
  <c r="AR6419" i="14"/>
  <c r="AR6418" i="14"/>
  <c r="AR6417" i="14"/>
  <c r="AR6416" i="14"/>
  <c r="AR6415" i="14"/>
  <c r="AR6414" i="14"/>
  <c r="AR6413" i="14"/>
  <c r="AR6412" i="14"/>
  <c r="AR6411" i="14"/>
  <c r="AR6410" i="14"/>
  <c r="AR6409" i="14"/>
  <c r="AR6408" i="14"/>
  <c r="AR6407" i="14"/>
  <c r="AR6406" i="14"/>
  <c r="AR6405" i="14"/>
  <c r="AR6404" i="14"/>
  <c r="AR6403" i="14"/>
  <c r="AR6402" i="14"/>
  <c r="AR6401" i="14"/>
  <c r="AR6400" i="14"/>
  <c r="AR6399" i="14"/>
  <c r="AR6398" i="14"/>
  <c r="AR6397" i="14"/>
  <c r="AR6396" i="14"/>
  <c r="AR6395" i="14"/>
  <c r="AR6394" i="14"/>
  <c r="AR6393" i="14"/>
  <c r="AR6392" i="14"/>
  <c r="AR6391" i="14"/>
  <c r="AR6390" i="14"/>
  <c r="AR6389" i="14"/>
  <c r="AR6388" i="14"/>
  <c r="AR6387" i="14"/>
  <c r="AR6386" i="14"/>
  <c r="AR6385" i="14"/>
  <c r="AR6384" i="14"/>
  <c r="AR6383" i="14"/>
  <c r="AR6382" i="14"/>
  <c r="AR6381" i="14"/>
  <c r="AR6380" i="14"/>
  <c r="AR6379" i="14"/>
  <c r="AR6378" i="14"/>
  <c r="AR6377" i="14"/>
  <c r="AR6376" i="14"/>
  <c r="AR6375" i="14"/>
  <c r="AR6374" i="14"/>
  <c r="AR6373" i="14"/>
  <c r="AR6372" i="14"/>
  <c r="AR6371" i="14"/>
  <c r="AR6370" i="14"/>
  <c r="AR6369" i="14"/>
  <c r="AR6368" i="14"/>
  <c r="AR6367" i="14"/>
  <c r="AR6366" i="14"/>
  <c r="AR6365" i="14"/>
  <c r="AR6364" i="14"/>
  <c r="AR6363" i="14"/>
  <c r="AR6362" i="14"/>
  <c r="AR6361" i="14"/>
  <c r="AR6360" i="14"/>
  <c r="AR6359" i="14"/>
  <c r="AR6358" i="14"/>
  <c r="AR6357" i="14"/>
  <c r="AR6356" i="14"/>
  <c r="AR6355" i="14"/>
  <c r="AR6354" i="14"/>
  <c r="AR6353" i="14"/>
  <c r="AR6352" i="14"/>
  <c r="AR6351" i="14"/>
  <c r="AR6350" i="14"/>
  <c r="AR6349" i="14"/>
  <c r="AR6348" i="14"/>
  <c r="AR6347" i="14"/>
  <c r="AR6346" i="14"/>
  <c r="AR6345" i="14"/>
  <c r="AR6344" i="14"/>
  <c r="AR6343" i="14"/>
  <c r="AR6342" i="14"/>
  <c r="AR6341" i="14"/>
  <c r="AR6340" i="14"/>
  <c r="AR6339" i="14"/>
  <c r="AR6338" i="14"/>
  <c r="AR6337" i="14"/>
  <c r="AR6336" i="14"/>
  <c r="AR6335" i="14"/>
  <c r="AR6334" i="14"/>
  <c r="AR6333" i="14"/>
  <c r="AR6332" i="14"/>
  <c r="AR6331" i="14"/>
  <c r="AR6330" i="14"/>
  <c r="AR6329" i="14"/>
  <c r="AR6328" i="14"/>
  <c r="AR6327" i="14"/>
  <c r="AR6326" i="14"/>
  <c r="AR6325" i="14"/>
  <c r="AR6324" i="14"/>
  <c r="AR6323" i="14"/>
  <c r="AR6322" i="14"/>
  <c r="AR6321" i="14"/>
  <c r="AR6320" i="14"/>
  <c r="AR6319" i="14"/>
  <c r="AR6318" i="14"/>
  <c r="AR6317" i="14"/>
  <c r="AR6316" i="14"/>
  <c r="AR6315" i="14"/>
  <c r="AR6314" i="14"/>
  <c r="AR6313" i="14"/>
  <c r="AR6312" i="14"/>
  <c r="AR6311" i="14"/>
  <c r="AR6310" i="14"/>
  <c r="AR6309" i="14"/>
  <c r="AR6308" i="14"/>
  <c r="AR6307" i="14"/>
  <c r="AR6306" i="14"/>
  <c r="AR6305" i="14"/>
  <c r="AR6304" i="14"/>
  <c r="AR6303" i="14"/>
  <c r="AR6302" i="14"/>
  <c r="AR6301" i="14"/>
  <c r="AR6300" i="14"/>
  <c r="AR6299" i="14"/>
  <c r="AR6298" i="14"/>
  <c r="AR6297" i="14"/>
  <c r="AR6296" i="14"/>
  <c r="AR6295" i="14"/>
  <c r="AR6294" i="14"/>
  <c r="AR6293" i="14"/>
  <c r="AR6292" i="14"/>
  <c r="AR6291" i="14"/>
  <c r="AR6290" i="14"/>
  <c r="AR6289" i="14"/>
  <c r="AR6288" i="14"/>
  <c r="AR6287" i="14"/>
  <c r="AR6286" i="14"/>
  <c r="AR6285" i="14"/>
  <c r="AR6284" i="14"/>
  <c r="AR6283" i="14"/>
  <c r="AR6282" i="14"/>
  <c r="AR6281" i="14"/>
  <c r="AR6280" i="14"/>
  <c r="AR6279" i="14"/>
  <c r="AR6278" i="14"/>
  <c r="AR6277" i="14"/>
  <c r="AR6276" i="14"/>
  <c r="AR6275" i="14"/>
  <c r="AR6274" i="14"/>
  <c r="AR6273" i="14"/>
  <c r="AR6272" i="14"/>
  <c r="AR6271" i="14"/>
  <c r="AR6270" i="14"/>
  <c r="AR6269" i="14"/>
  <c r="AR6268" i="14"/>
  <c r="AR6267" i="14"/>
  <c r="AR6266" i="14"/>
  <c r="AR6265" i="14"/>
  <c r="AR6264" i="14"/>
  <c r="AR6263" i="14"/>
  <c r="AR6262" i="14"/>
  <c r="AR6261" i="14"/>
  <c r="AR6260" i="14"/>
  <c r="AR6259" i="14"/>
  <c r="AR6258" i="14"/>
  <c r="AR6257" i="14"/>
  <c r="AR6256" i="14"/>
  <c r="AR6255" i="14"/>
  <c r="AR6254" i="14"/>
  <c r="AR6253" i="14"/>
  <c r="AR6252" i="14"/>
  <c r="AR6251" i="14"/>
  <c r="AR6250" i="14"/>
  <c r="AR6249" i="14"/>
  <c r="AR6248" i="14"/>
  <c r="AR6247" i="14"/>
  <c r="AR6246" i="14"/>
  <c r="AR6245" i="14"/>
  <c r="AR6244" i="14"/>
  <c r="AR6243" i="14"/>
  <c r="AR6242" i="14"/>
  <c r="AR6241" i="14"/>
  <c r="AR6240" i="14"/>
  <c r="AR6239" i="14"/>
  <c r="AR6238" i="14"/>
  <c r="AR6237" i="14"/>
  <c r="AR6236" i="14"/>
  <c r="AR6235" i="14"/>
  <c r="AR6234" i="14"/>
  <c r="AR6233" i="14"/>
  <c r="AR6232" i="14"/>
  <c r="AR6231" i="14"/>
  <c r="AR6230" i="14"/>
  <c r="AR6229" i="14"/>
  <c r="AR6228" i="14"/>
  <c r="AR6227" i="14"/>
  <c r="AR6226" i="14"/>
  <c r="AR6225" i="14"/>
  <c r="AR6224" i="14"/>
  <c r="AR6223" i="14"/>
  <c r="AR6222" i="14"/>
  <c r="AR6221" i="14"/>
  <c r="AR6220" i="14"/>
  <c r="AR6219" i="14"/>
  <c r="AR6218" i="14"/>
  <c r="AR6217" i="14"/>
  <c r="AR6216" i="14"/>
  <c r="AR6215" i="14"/>
  <c r="AR6214" i="14"/>
  <c r="AR6213" i="14"/>
  <c r="AR6212" i="14"/>
  <c r="AR6211" i="14"/>
  <c r="AR6210" i="14"/>
  <c r="AR6209" i="14"/>
  <c r="AR6208" i="14"/>
  <c r="AR6207" i="14"/>
  <c r="AR6206" i="14"/>
  <c r="AR6205" i="14"/>
  <c r="AR6204" i="14"/>
  <c r="AR6203" i="14"/>
  <c r="AR6202" i="14"/>
  <c r="AR6201" i="14"/>
  <c r="AR6200" i="14"/>
  <c r="AR6199" i="14"/>
  <c r="AR6198" i="14"/>
  <c r="AR6197" i="14"/>
  <c r="AR6196" i="14"/>
  <c r="AR6195" i="14"/>
  <c r="AR6194" i="14"/>
  <c r="AR6193" i="14"/>
  <c r="AR6192" i="14"/>
  <c r="AR6191" i="14"/>
  <c r="AR6190" i="14"/>
  <c r="AR6189" i="14"/>
  <c r="AR6188" i="14"/>
  <c r="AR6187" i="14"/>
  <c r="AR6186" i="14"/>
  <c r="AR6185" i="14"/>
  <c r="AR6184" i="14"/>
  <c r="AR6183" i="14"/>
  <c r="AR6182" i="14"/>
  <c r="AR6181" i="14"/>
  <c r="AR6180" i="14"/>
  <c r="AR6179" i="14"/>
  <c r="AR6178" i="14"/>
  <c r="AR6177" i="14"/>
  <c r="AR6176" i="14"/>
  <c r="AR6175" i="14"/>
  <c r="AR6174" i="14"/>
  <c r="AR6173" i="14"/>
  <c r="AR6172" i="14"/>
  <c r="AR6171" i="14"/>
  <c r="AR6170" i="14"/>
  <c r="AR6169" i="14"/>
  <c r="AR6168" i="14"/>
  <c r="AR6167" i="14"/>
  <c r="AR6166" i="14"/>
  <c r="AR6165" i="14"/>
  <c r="AR6164" i="14"/>
  <c r="AR6163" i="14"/>
  <c r="AR6162" i="14"/>
  <c r="AR6161" i="14"/>
  <c r="AR6160" i="14"/>
  <c r="AR6159" i="14"/>
  <c r="AR6158" i="14"/>
  <c r="AR6157" i="14"/>
  <c r="AR6156" i="14"/>
  <c r="AR6155" i="14"/>
  <c r="AR6154" i="14"/>
  <c r="AR6153" i="14"/>
  <c r="AR6152" i="14"/>
  <c r="AR6151" i="14"/>
  <c r="AR6150" i="14"/>
  <c r="AR6149" i="14"/>
  <c r="AR6148" i="14"/>
  <c r="AR6147" i="14"/>
  <c r="AR6146" i="14"/>
  <c r="AR6145" i="14"/>
  <c r="AR6144" i="14"/>
  <c r="AR6143" i="14"/>
  <c r="AR6142" i="14"/>
  <c r="AR6141" i="14"/>
  <c r="AR6140" i="14"/>
  <c r="AR6139" i="14"/>
  <c r="AR6138" i="14"/>
  <c r="AR6137" i="14"/>
  <c r="AR6136" i="14"/>
  <c r="AR6135" i="14"/>
  <c r="AR6134" i="14"/>
  <c r="AR6133" i="14"/>
  <c r="AR6132" i="14"/>
  <c r="AR6131" i="14"/>
  <c r="AR6130" i="14"/>
  <c r="AR6129" i="14"/>
  <c r="AR6128" i="14"/>
  <c r="AR6127" i="14"/>
  <c r="AR6126" i="14"/>
  <c r="AR6125" i="14"/>
  <c r="AR6124" i="14"/>
  <c r="AR6123" i="14"/>
  <c r="AR6122" i="14"/>
  <c r="AR6121" i="14"/>
  <c r="AR6120" i="14"/>
  <c r="AR6119" i="14"/>
  <c r="AR6118" i="14"/>
  <c r="AR6117" i="14"/>
  <c r="AR6116" i="14"/>
  <c r="AR6115" i="14"/>
  <c r="AR6114" i="14"/>
  <c r="AR6113" i="14"/>
  <c r="AR6112" i="14"/>
  <c r="AR6111" i="14"/>
  <c r="AR6110" i="14"/>
  <c r="AR6109" i="14"/>
  <c r="AR6108" i="14"/>
  <c r="AR6107" i="14"/>
  <c r="AR6106" i="14"/>
  <c r="AR6105" i="14"/>
  <c r="AR6104" i="14"/>
  <c r="AR6103" i="14"/>
  <c r="AR6102" i="14"/>
  <c r="AR6101" i="14"/>
  <c r="AR6100" i="14"/>
  <c r="AR6099" i="14"/>
  <c r="AR6098" i="14"/>
  <c r="AR6097" i="14"/>
  <c r="AR6096" i="14"/>
  <c r="AR6095" i="14"/>
  <c r="AR6094" i="14"/>
  <c r="AR6093" i="14"/>
  <c r="AR6092" i="14"/>
  <c r="AR6091" i="14"/>
  <c r="AR6090" i="14"/>
  <c r="AR6089" i="14"/>
  <c r="AR6088" i="14"/>
  <c r="AR6087" i="14"/>
  <c r="AR6086" i="14"/>
  <c r="AR6085" i="14"/>
  <c r="AR6084" i="14"/>
  <c r="AR6083" i="14"/>
  <c r="AR6082" i="14"/>
  <c r="AR6081" i="14"/>
  <c r="AR6080" i="14"/>
  <c r="AR6079" i="14"/>
  <c r="AR6078" i="14"/>
  <c r="AR6077" i="14"/>
  <c r="AR6076" i="14"/>
  <c r="AR6075" i="14"/>
  <c r="AR6074" i="14"/>
  <c r="AR6073" i="14"/>
  <c r="AR6072" i="14"/>
  <c r="AR6071" i="14"/>
  <c r="AR6070" i="14"/>
  <c r="AR6069" i="14"/>
  <c r="AR6068" i="14"/>
  <c r="AR6067" i="14"/>
  <c r="AR6066" i="14"/>
  <c r="AR6065" i="14"/>
  <c r="AR6064" i="14"/>
  <c r="AR6063" i="14"/>
  <c r="AR6062" i="14"/>
  <c r="AR6061" i="14"/>
  <c r="AR6060" i="14"/>
  <c r="AR6059" i="14"/>
  <c r="AR6058" i="14"/>
  <c r="AR6057" i="14"/>
  <c r="AR6056" i="14"/>
  <c r="AR6055" i="14"/>
  <c r="AR6054" i="14"/>
  <c r="AR6053" i="14"/>
  <c r="AR6052" i="14"/>
  <c r="AR6051" i="14"/>
  <c r="AR6050" i="14"/>
  <c r="AR6049" i="14"/>
  <c r="AR6048" i="14"/>
  <c r="AR6047" i="14"/>
  <c r="AR6046" i="14"/>
  <c r="AR6045" i="14"/>
  <c r="AR6044" i="14"/>
  <c r="AR6043" i="14"/>
  <c r="AR6042" i="14"/>
  <c r="AR6041" i="14"/>
  <c r="AR6040" i="14"/>
  <c r="AR6039" i="14"/>
  <c r="AR6038" i="14"/>
  <c r="AR6037" i="14"/>
  <c r="AR6036" i="14"/>
  <c r="AR6035" i="14"/>
  <c r="AR6034" i="14"/>
  <c r="AR6033" i="14"/>
  <c r="AR6032" i="14"/>
  <c r="AR6031" i="14"/>
  <c r="AR6030" i="14"/>
  <c r="AR6029" i="14"/>
  <c r="AR6028" i="14"/>
  <c r="AR6027" i="14"/>
  <c r="AR6026" i="14"/>
  <c r="AR6025" i="14"/>
  <c r="AR6024" i="14"/>
  <c r="AR6023" i="14"/>
  <c r="AR6022" i="14"/>
  <c r="AR6021" i="14"/>
  <c r="AR6020" i="14"/>
  <c r="AR6019" i="14"/>
  <c r="AR6018" i="14"/>
  <c r="AR6017" i="14"/>
  <c r="AR6016" i="14"/>
  <c r="AR6015" i="14"/>
  <c r="AR6014" i="14"/>
  <c r="AR6013" i="14"/>
  <c r="AR6012" i="14"/>
  <c r="AR6011" i="14"/>
  <c r="AR6010" i="14"/>
  <c r="AR6009" i="14"/>
  <c r="AR6008" i="14"/>
  <c r="AR6007" i="14"/>
  <c r="AR6006" i="14"/>
  <c r="AR6005" i="14"/>
  <c r="AR6004" i="14"/>
  <c r="AR6003" i="14"/>
  <c r="AR6002" i="14"/>
  <c r="AR6001" i="14"/>
  <c r="AR6000" i="14"/>
  <c r="AR5999" i="14"/>
  <c r="AR5998" i="14"/>
  <c r="AR5997" i="14"/>
  <c r="AR5996" i="14"/>
  <c r="AR5995" i="14"/>
  <c r="AR5994" i="14"/>
  <c r="AR5993" i="14"/>
  <c r="AR5992" i="14"/>
  <c r="AR5991" i="14"/>
  <c r="AR5990" i="14"/>
  <c r="AR5989" i="14"/>
  <c r="AR5988" i="14"/>
  <c r="AR5987" i="14"/>
  <c r="AR5986" i="14"/>
  <c r="AR5985" i="14"/>
  <c r="AR5984" i="14"/>
  <c r="AR5983" i="14"/>
  <c r="AR5982" i="14"/>
  <c r="AR5981" i="14"/>
  <c r="AR5980" i="14"/>
  <c r="AR5979" i="14"/>
  <c r="AR5978" i="14"/>
  <c r="AR5977" i="14"/>
  <c r="AR5976" i="14"/>
  <c r="AR5975" i="14"/>
  <c r="AR5974" i="14"/>
  <c r="AR5973" i="14"/>
  <c r="AR5972" i="14"/>
  <c r="AR5971" i="14"/>
  <c r="AR5970" i="14"/>
  <c r="AR5969" i="14"/>
  <c r="AR5968" i="14"/>
  <c r="AR5967" i="14"/>
  <c r="AR5966" i="14"/>
  <c r="AR5965" i="14"/>
  <c r="AR5964" i="14"/>
  <c r="AR5963" i="14"/>
  <c r="AR5962" i="14"/>
  <c r="AR5961" i="14"/>
  <c r="AR5960" i="14"/>
  <c r="AR5959" i="14"/>
  <c r="AR5958" i="14"/>
  <c r="AR5957" i="14"/>
  <c r="AR5956" i="14"/>
  <c r="AR5955" i="14"/>
  <c r="AR5954" i="14"/>
  <c r="AR5953" i="14"/>
  <c r="AR5952" i="14"/>
  <c r="AR5951" i="14"/>
  <c r="AR5950" i="14"/>
  <c r="AR5949" i="14"/>
  <c r="AR5948" i="14"/>
  <c r="AR5947" i="14"/>
  <c r="AR5946" i="14"/>
  <c r="AR5945" i="14"/>
  <c r="AR5944" i="14"/>
  <c r="AR5943" i="14"/>
  <c r="AR5942" i="14"/>
  <c r="AR5941" i="14"/>
  <c r="AR5940" i="14"/>
  <c r="AR5939" i="14"/>
  <c r="AR5938" i="14"/>
  <c r="AR5937" i="14"/>
  <c r="AR5936" i="14"/>
  <c r="AR5935" i="14"/>
  <c r="AR5934" i="14"/>
  <c r="AR5933" i="14"/>
  <c r="AR5932" i="14"/>
  <c r="AR5931" i="14"/>
  <c r="AR5930" i="14"/>
  <c r="AR5929" i="14"/>
  <c r="AR5928" i="14"/>
  <c r="AR5927" i="14"/>
  <c r="AR5926" i="14"/>
  <c r="AR5925" i="14"/>
  <c r="AR5924" i="14"/>
  <c r="AR5923" i="14"/>
  <c r="AR5922" i="14"/>
  <c r="AR5921" i="14"/>
  <c r="AR5920" i="14"/>
  <c r="AR5919" i="14"/>
  <c r="AR5918" i="14"/>
  <c r="AR5917" i="14"/>
  <c r="AR5916" i="14"/>
  <c r="AR5915" i="14"/>
  <c r="AR5914" i="14"/>
  <c r="AR5913" i="14"/>
  <c r="AR5912" i="14"/>
  <c r="AR5911" i="14"/>
  <c r="AR5910" i="14"/>
  <c r="AR5909" i="14"/>
  <c r="AR5908" i="14"/>
  <c r="AR5907" i="14"/>
  <c r="AR5906" i="14"/>
  <c r="AR5905" i="14"/>
  <c r="AR5904" i="14"/>
  <c r="AR5903" i="14"/>
  <c r="AR5902" i="14"/>
  <c r="AR5901" i="14"/>
  <c r="AR5900" i="14"/>
  <c r="AR5899" i="14"/>
  <c r="AR5898" i="14"/>
  <c r="AR5897" i="14"/>
  <c r="AR5896" i="14"/>
  <c r="AR5895" i="14"/>
  <c r="AR5894" i="14"/>
  <c r="AR5893" i="14"/>
  <c r="AR5892" i="14"/>
  <c r="AR5891" i="14"/>
  <c r="AR5890" i="14"/>
  <c r="AR5889" i="14"/>
  <c r="AR5888" i="14"/>
  <c r="AR5887" i="14"/>
  <c r="AR5886" i="14"/>
  <c r="AR5885" i="14"/>
  <c r="AR5884" i="14"/>
  <c r="AR5883" i="14"/>
  <c r="AR5882" i="14"/>
  <c r="AR5881" i="14"/>
  <c r="AR5880" i="14"/>
  <c r="AR5879" i="14"/>
  <c r="AR5878" i="14"/>
  <c r="AR5877" i="14"/>
  <c r="AR5876" i="14"/>
  <c r="AR5875" i="14"/>
  <c r="AR5874" i="14"/>
  <c r="AR5873" i="14"/>
  <c r="AR5872" i="14"/>
  <c r="AR5871" i="14"/>
  <c r="AR5870" i="14"/>
  <c r="AR5869" i="14"/>
  <c r="AR5868" i="14"/>
  <c r="AR5867" i="14"/>
  <c r="AR5866" i="14"/>
  <c r="AR5865" i="14"/>
  <c r="AR5864" i="14"/>
  <c r="AR5863" i="14"/>
  <c r="AR5862" i="14"/>
  <c r="AR5861" i="14"/>
  <c r="AR5860" i="14"/>
  <c r="AR5859" i="14"/>
  <c r="AR5858" i="14"/>
  <c r="AR5857" i="14"/>
  <c r="AR5856" i="14"/>
  <c r="AR5855" i="14"/>
  <c r="AR5854" i="14"/>
  <c r="AR5853" i="14"/>
  <c r="AR5852" i="14"/>
  <c r="AR5851" i="14"/>
  <c r="AR5850" i="14"/>
  <c r="AR5849" i="14"/>
  <c r="AR5848" i="14"/>
  <c r="AR5847" i="14"/>
  <c r="AR5846" i="14"/>
  <c r="AR5845" i="14"/>
  <c r="AR5844" i="14"/>
  <c r="AR5843" i="14"/>
  <c r="AR5842" i="14"/>
  <c r="AR5841" i="14"/>
  <c r="AR5840" i="14"/>
  <c r="AR5839" i="14"/>
  <c r="AR5838" i="14"/>
  <c r="AR5837" i="14"/>
  <c r="AR5836" i="14"/>
  <c r="AR5835" i="14"/>
  <c r="AR5834" i="14"/>
  <c r="AR5833" i="14"/>
  <c r="AR5832" i="14"/>
  <c r="AR5831" i="14"/>
  <c r="AR5830" i="14"/>
  <c r="AR5829" i="14"/>
  <c r="AR5828" i="14"/>
  <c r="AR5827" i="14"/>
  <c r="AR5826" i="14"/>
  <c r="AR5825" i="14"/>
  <c r="AR5824" i="14"/>
  <c r="AR5823" i="14"/>
  <c r="AR5822" i="14"/>
  <c r="AR5821" i="14"/>
  <c r="AR5820" i="14"/>
  <c r="AR5819" i="14"/>
  <c r="AR5818" i="14"/>
  <c r="AR5817" i="14"/>
  <c r="AR5816" i="14"/>
  <c r="AR5815" i="14"/>
  <c r="AR5814" i="14"/>
  <c r="AR5813" i="14"/>
  <c r="AR5812" i="14"/>
  <c r="AR5811" i="14"/>
  <c r="AR5810" i="14"/>
  <c r="AR5809" i="14"/>
  <c r="AR5808" i="14"/>
  <c r="AR5807" i="14"/>
  <c r="AR5806" i="14"/>
  <c r="AR5805" i="14"/>
  <c r="AR5804" i="14"/>
  <c r="AR5803" i="14"/>
  <c r="AR5802" i="14"/>
  <c r="AR5801" i="14"/>
  <c r="AR5800" i="14"/>
  <c r="AR5799" i="14"/>
  <c r="AR5798" i="14"/>
  <c r="AR5797" i="14"/>
  <c r="AR5796" i="14"/>
  <c r="AR5795" i="14"/>
  <c r="AR5794" i="14"/>
  <c r="AR5793" i="14"/>
  <c r="AR5792" i="14"/>
  <c r="AR5791" i="14"/>
  <c r="AR5790" i="14"/>
  <c r="AR5789" i="14"/>
  <c r="AR5788" i="14"/>
  <c r="AR5787" i="14"/>
  <c r="AR5786" i="14"/>
  <c r="AR5785" i="14"/>
  <c r="AR5784" i="14"/>
  <c r="AR5783" i="14"/>
  <c r="AR5782" i="14"/>
  <c r="AR5781" i="14"/>
  <c r="AR5780" i="14"/>
  <c r="AR5779" i="14"/>
  <c r="AR5778" i="14"/>
  <c r="AR5777" i="14"/>
  <c r="AR5776" i="14"/>
  <c r="AR5775" i="14"/>
  <c r="AR5774" i="14"/>
  <c r="AR5773" i="14"/>
  <c r="AR5772" i="14"/>
  <c r="AR5771" i="14"/>
  <c r="AR5770" i="14"/>
  <c r="AR5769" i="14"/>
  <c r="AR5768" i="14"/>
  <c r="AR5767" i="14"/>
  <c r="AR5766" i="14"/>
  <c r="AR5765" i="14"/>
  <c r="AR5764" i="14"/>
  <c r="AR5763" i="14"/>
  <c r="AR5762" i="14"/>
  <c r="AR5761" i="14"/>
  <c r="AR5760" i="14"/>
  <c r="AR5759" i="14"/>
  <c r="AR5758" i="14"/>
  <c r="AR5757" i="14"/>
  <c r="AR5756" i="14"/>
  <c r="AR5755" i="14"/>
  <c r="AR5754" i="14"/>
  <c r="AR5753" i="14"/>
  <c r="AR5752" i="14"/>
  <c r="AR5751" i="14"/>
  <c r="AR5750" i="14"/>
  <c r="AR5749" i="14"/>
  <c r="AR5748" i="14"/>
  <c r="AR5747" i="14"/>
  <c r="AR5746" i="14"/>
  <c r="AR5745" i="14"/>
  <c r="AR5744" i="14"/>
  <c r="AR5743" i="14"/>
  <c r="AR5742" i="14"/>
  <c r="AR5741" i="14"/>
  <c r="AR5740" i="14"/>
  <c r="AR5739" i="14"/>
  <c r="AR5738" i="14"/>
  <c r="AR5737" i="14"/>
  <c r="AR5736" i="14"/>
  <c r="AR5735" i="14"/>
  <c r="AR5734" i="14"/>
  <c r="AR5733" i="14"/>
  <c r="AR5732" i="14"/>
  <c r="AR5731" i="14"/>
  <c r="AR5730" i="14"/>
  <c r="AR5729" i="14"/>
  <c r="AR5728" i="14"/>
  <c r="AR5727" i="14"/>
  <c r="AR5726" i="14"/>
  <c r="AR5725" i="14"/>
  <c r="AR5724" i="14"/>
  <c r="AR5723" i="14"/>
  <c r="AR5722" i="14"/>
  <c r="AR5721" i="14"/>
  <c r="AR5720" i="14"/>
  <c r="AR5719" i="14"/>
  <c r="AR5718" i="14"/>
  <c r="AR5717" i="14"/>
  <c r="AR5716" i="14"/>
  <c r="AR5715" i="14"/>
  <c r="AR5714" i="14"/>
  <c r="AR5713" i="14"/>
  <c r="AR5712" i="14"/>
  <c r="AR5711" i="14"/>
  <c r="AR5710" i="14"/>
  <c r="AR5709" i="14"/>
  <c r="AR5708" i="14"/>
  <c r="AR5707" i="14"/>
  <c r="AR5706" i="14"/>
  <c r="AR5705" i="14"/>
  <c r="AR5704" i="14"/>
  <c r="AR5703" i="14"/>
  <c r="AR5702" i="14"/>
  <c r="AR5701" i="14"/>
  <c r="AR5700" i="14"/>
  <c r="AR5699" i="14"/>
  <c r="AR5698" i="14"/>
  <c r="AR5697" i="14"/>
  <c r="AR5696" i="14"/>
  <c r="AR5695" i="14"/>
  <c r="AR5694" i="14"/>
  <c r="AR5693" i="14"/>
  <c r="AR5692" i="14"/>
  <c r="AR5691" i="14"/>
  <c r="AR5690" i="14"/>
  <c r="AR5689" i="14"/>
  <c r="AR5688" i="14"/>
  <c r="AR5687" i="14"/>
  <c r="AR5686" i="14"/>
  <c r="AR5685" i="14"/>
  <c r="AR5684" i="14"/>
  <c r="AR5683" i="14"/>
  <c r="AR5682" i="14"/>
  <c r="AR5681" i="14"/>
  <c r="AR5680" i="14"/>
  <c r="AR5679" i="14"/>
  <c r="AR5678" i="14"/>
  <c r="AR5677" i="14"/>
  <c r="AR5676" i="14"/>
  <c r="AR5675" i="14"/>
  <c r="AR5674" i="14"/>
  <c r="AR5673" i="14"/>
  <c r="AR5672" i="14"/>
  <c r="AR5671" i="14"/>
  <c r="AR5670" i="14"/>
  <c r="AR5669" i="14"/>
  <c r="AR5668" i="14"/>
  <c r="AR5667" i="14"/>
  <c r="AR5666" i="14"/>
  <c r="AR5665" i="14"/>
  <c r="AR5664" i="14"/>
  <c r="AR5663" i="14"/>
  <c r="AR5662" i="14"/>
  <c r="AR5661" i="14"/>
  <c r="AR5660" i="14"/>
  <c r="AR5659" i="14"/>
  <c r="AR5658" i="14"/>
  <c r="AR5657" i="14"/>
  <c r="AR5656" i="14"/>
  <c r="AR5655" i="14"/>
  <c r="AR5654" i="14"/>
  <c r="AR5653" i="14"/>
  <c r="AR5652" i="14"/>
  <c r="AR5651" i="14"/>
  <c r="AR5650" i="14"/>
  <c r="AR5649" i="14"/>
  <c r="AR5648" i="14"/>
  <c r="AR5647" i="14"/>
  <c r="AR5646" i="14"/>
  <c r="AR5645" i="14"/>
  <c r="AR5644" i="14"/>
  <c r="AR5643" i="14"/>
  <c r="AR5642" i="14"/>
  <c r="AR5641" i="14"/>
  <c r="AR5640" i="14"/>
  <c r="AR5639" i="14"/>
  <c r="AR5638" i="14"/>
  <c r="AR5637" i="14"/>
  <c r="AR5636" i="14"/>
  <c r="AR5635" i="14"/>
  <c r="AR5634" i="14"/>
  <c r="AR5633" i="14"/>
  <c r="AR5632" i="14"/>
  <c r="AR5631" i="14"/>
  <c r="AR5630" i="14"/>
  <c r="AR5629" i="14"/>
  <c r="AR5628" i="14"/>
  <c r="AR5627" i="14"/>
  <c r="AR5626" i="14"/>
  <c r="AR5625" i="14"/>
  <c r="AR5624" i="14"/>
  <c r="AR5623" i="14"/>
  <c r="AR5622" i="14"/>
  <c r="AR5621" i="14"/>
  <c r="AR5620" i="14"/>
  <c r="AR5619" i="14"/>
  <c r="AR5618" i="14"/>
  <c r="AR5617" i="14"/>
  <c r="AR5616" i="14"/>
  <c r="AR5615" i="14"/>
  <c r="AR5614" i="14"/>
  <c r="AR5613" i="14"/>
  <c r="AR5612" i="14"/>
  <c r="AR5611" i="14"/>
  <c r="AR5610" i="14"/>
  <c r="AR5609" i="14"/>
  <c r="AR5608" i="14"/>
  <c r="AR5607" i="14"/>
  <c r="AR5606" i="14"/>
  <c r="AR5605" i="14"/>
  <c r="AR5604" i="14"/>
  <c r="AR5603" i="14"/>
  <c r="AR5602" i="14"/>
  <c r="AR5601" i="14"/>
  <c r="AR5600" i="14"/>
  <c r="AR5599" i="14"/>
  <c r="AR5598" i="14"/>
  <c r="AR5597" i="14"/>
  <c r="AR5596" i="14"/>
  <c r="AR5595" i="14"/>
  <c r="AR5594" i="14"/>
  <c r="AR5593" i="14"/>
  <c r="AR5592" i="14"/>
  <c r="AR5591" i="14"/>
  <c r="AR5590" i="14"/>
  <c r="AR5589" i="14"/>
  <c r="AR5588" i="14"/>
  <c r="AR5587" i="14"/>
  <c r="AR5586" i="14"/>
  <c r="AR5585" i="14"/>
  <c r="AR5584" i="14"/>
  <c r="AR5583" i="14"/>
  <c r="AR5582" i="14"/>
  <c r="AR5581" i="14"/>
  <c r="AR5580" i="14"/>
  <c r="AR5579" i="14"/>
  <c r="AR5578" i="14"/>
  <c r="AR5577" i="14"/>
  <c r="AR5576" i="14"/>
  <c r="AR5575" i="14"/>
  <c r="AR5574" i="14"/>
  <c r="AR5573" i="14"/>
  <c r="AR5572" i="14"/>
  <c r="AR5571" i="14"/>
  <c r="AR5570" i="14"/>
  <c r="AR5569" i="14"/>
  <c r="AR5568" i="14"/>
  <c r="AR5567" i="14"/>
  <c r="AR5566" i="14"/>
  <c r="AR5565" i="14"/>
  <c r="AR5564" i="14"/>
  <c r="AR5563" i="14"/>
  <c r="AR5562" i="14"/>
  <c r="AR5561" i="14"/>
  <c r="AR5560" i="14"/>
  <c r="AR5559" i="14"/>
  <c r="AR5558" i="14"/>
  <c r="AR5557" i="14"/>
  <c r="AR5556" i="14"/>
  <c r="AR5555" i="14"/>
  <c r="AR5554" i="14"/>
  <c r="AR5553" i="14"/>
  <c r="AR5552" i="14"/>
  <c r="AR5551" i="14"/>
  <c r="AR5550" i="14"/>
  <c r="AR5549" i="14"/>
  <c r="AR5548" i="14"/>
  <c r="AR5547" i="14"/>
  <c r="AR5546" i="14"/>
  <c r="AR5545" i="14"/>
  <c r="AR5544" i="14"/>
  <c r="AR5543" i="14"/>
  <c r="AR5542" i="14"/>
  <c r="AR5541" i="14"/>
  <c r="AR5540" i="14"/>
  <c r="AR5539" i="14"/>
  <c r="AR5538" i="14"/>
  <c r="AR5537" i="14"/>
  <c r="AR5536" i="14"/>
  <c r="AR5535" i="14"/>
  <c r="AR5534" i="14"/>
  <c r="AR5533" i="14"/>
  <c r="AR5532" i="14"/>
  <c r="AR5531" i="14"/>
  <c r="AR5530" i="14"/>
  <c r="AR5529" i="14"/>
  <c r="AR5528" i="14"/>
  <c r="AR5527" i="14"/>
  <c r="AR5526" i="14"/>
  <c r="AR5525" i="14"/>
  <c r="AR5524" i="14"/>
  <c r="AR5523" i="14"/>
  <c r="AR5522" i="14"/>
  <c r="AR5521" i="14"/>
  <c r="AR5520" i="14"/>
  <c r="AR5519" i="14"/>
  <c r="AR5518" i="14"/>
  <c r="AR5517" i="14"/>
  <c r="AR5516" i="14"/>
  <c r="AR5515" i="14"/>
  <c r="AR5514" i="14"/>
  <c r="AR5513" i="14"/>
  <c r="AR5512" i="14"/>
  <c r="AR5511" i="14"/>
  <c r="AR5510" i="14"/>
  <c r="AR5509" i="14"/>
  <c r="AR5508" i="14"/>
  <c r="AR5507" i="14"/>
  <c r="AR5506" i="14"/>
  <c r="AR5505" i="14"/>
  <c r="AR5504" i="14"/>
  <c r="AR5503" i="14"/>
  <c r="AR5502" i="14"/>
  <c r="AR5501" i="14"/>
  <c r="AR5500" i="14"/>
  <c r="AR5499" i="14"/>
  <c r="AR5498" i="14"/>
  <c r="AR5497" i="14"/>
  <c r="AR5496" i="14"/>
  <c r="AR5495" i="14"/>
  <c r="AR5494" i="14"/>
  <c r="AR5493" i="14"/>
  <c r="AR5492" i="14"/>
  <c r="AR5491" i="14"/>
  <c r="AR5490" i="14"/>
  <c r="AR5489" i="14"/>
  <c r="AR5488" i="14"/>
  <c r="AR5487" i="14"/>
  <c r="AR5486" i="14"/>
  <c r="AR5485" i="14"/>
  <c r="AR5484" i="14"/>
  <c r="AR5483" i="14"/>
  <c r="AR5482" i="14"/>
  <c r="AR5481" i="14"/>
  <c r="AR5480" i="14"/>
  <c r="AR5479" i="14"/>
  <c r="AR5478" i="14"/>
  <c r="AR5477" i="14"/>
  <c r="AR5476" i="14"/>
  <c r="AR5475" i="14"/>
  <c r="AR5474" i="14"/>
  <c r="AR5473" i="14"/>
  <c r="AR5472" i="14"/>
  <c r="AR5471" i="14"/>
  <c r="AR5470" i="14"/>
  <c r="AR5469" i="14"/>
  <c r="AR5468" i="14"/>
  <c r="AR5467" i="14"/>
  <c r="AR5466" i="14"/>
  <c r="AR5465" i="14"/>
  <c r="AR5464" i="14"/>
  <c r="AR5463" i="14"/>
  <c r="AR5462" i="14"/>
  <c r="AR5461" i="14"/>
  <c r="AR5460" i="14"/>
  <c r="AR5459" i="14"/>
  <c r="AR5458" i="14"/>
  <c r="AR5457" i="14"/>
  <c r="AR5456" i="14"/>
  <c r="AR5455" i="14"/>
  <c r="AR5454" i="14"/>
  <c r="AR5453" i="14"/>
  <c r="AR5452" i="14"/>
  <c r="AR5451" i="14"/>
  <c r="AR5450" i="14"/>
  <c r="AR5449" i="14"/>
  <c r="AR5448" i="14"/>
  <c r="AR5447" i="14"/>
  <c r="AR5446" i="14"/>
  <c r="AR5445" i="14"/>
  <c r="AR5444" i="14"/>
  <c r="AR5443" i="14"/>
  <c r="AR5442" i="14"/>
  <c r="AR5441" i="14"/>
  <c r="AR5440" i="14"/>
  <c r="AR5439" i="14"/>
  <c r="AR5438" i="14"/>
  <c r="AR5437" i="14"/>
  <c r="AR5436" i="14"/>
  <c r="AR5435" i="14"/>
  <c r="AR5434" i="14"/>
  <c r="AR5433" i="14"/>
  <c r="AR5432" i="14"/>
  <c r="AR5431" i="14"/>
  <c r="AR5430" i="14"/>
  <c r="AR5429" i="14"/>
  <c r="AR5428" i="14"/>
  <c r="AR5427" i="14"/>
  <c r="AR5426" i="14"/>
  <c r="AR5425" i="14"/>
  <c r="AR5424" i="14"/>
  <c r="AR5423" i="14"/>
  <c r="AR5422" i="14"/>
  <c r="AR5421" i="14"/>
  <c r="AR5420" i="14"/>
  <c r="AR5419" i="14"/>
  <c r="AR5418" i="14"/>
  <c r="AR5417" i="14"/>
  <c r="AR5416" i="14"/>
  <c r="AR5415" i="14"/>
  <c r="AR5414" i="14"/>
  <c r="AR5413" i="14"/>
  <c r="AR5412" i="14"/>
  <c r="AR5411" i="14"/>
  <c r="AR5410" i="14"/>
  <c r="AR5409" i="14"/>
  <c r="AR5408" i="14"/>
  <c r="AR5407" i="14"/>
  <c r="AR5406" i="14"/>
  <c r="AR5405" i="14"/>
  <c r="AR5404" i="14"/>
  <c r="AR5403" i="14"/>
  <c r="AR5402" i="14"/>
  <c r="AR5401" i="14"/>
  <c r="AR5400" i="14"/>
  <c r="AR5399" i="14"/>
  <c r="AR5398" i="14"/>
  <c r="AR5397" i="14"/>
  <c r="AR5396" i="14"/>
  <c r="AR5395" i="14"/>
  <c r="AR5394" i="14"/>
  <c r="AR5393" i="14"/>
  <c r="AR5392" i="14"/>
  <c r="AR5391" i="14"/>
  <c r="AR5390" i="14"/>
  <c r="AR5389" i="14"/>
  <c r="AR5388" i="14"/>
  <c r="AR5387" i="14"/>
  <c r="AR5386" i="14"/>
  <c r="AR5385" i="14"/>
  <c r="AR5384" i="14"/>
  <c r="AR5383" i="14"/>
  <c r="AR5382" i="14"/>
  <c r="AR5381" i="14"/>
  <c r="AR5380" i="14"/>
  <c r="AR5379" i="14"/>
  <c r="AR5378" i="14"/>
  <c r="AR5377" i="14"/>
  <c r="AR5376" i="14"/>
  <c r="AR5375" i="14"/>
  <c r="AR5374" i="14"/>
  <c r="AR5373" i="14"/>
  <c r="AR5372" i="14"/>
  <c r="AR5371" i="14"/>
  <c r="AR5370" i="14"/>
  <c r="AR5369" i="14"/>
  <c r="AR5368" i="14"/>
  <c r="AR5367" i="14"/>
  <c r="AR5366" i="14"/>
  <c r="AR5365" i="14"/>
  <c r="AR5364" i="14"/>
  <c r="AR5363" i="14"/>
  <c r="AR5362" i="14"/>
  <c r="AR5361" i="14"/>
  <c r="AR5360" i="14"/>
  <c r="AR5359" i="14"/>
  <c r="AR5358" i="14"/>
  <c r="AR5357" i="14"/>
  <c r="AR5356" i="14"/>
  <c r="AR5355" i="14"/>
  <c r="AR5354" i="14"/>
  <c r="AR5353" i="14"/>
  <c r="AR5352" i="14"/>
  <c r="AR5351" i="14"/>
  <c r="AR5350" i="14"/>
  <c r="AR5349" i="14"/>
  <c r="AR5348" i="14"/>
  <c r="AR5347" i="14"/>
  <c r="AR5346" i="14"/>
  <c r="AR5345" i="14"/>
  <c r="AR5344" i="14"/>
  <c r="AR5343" i="14"/>
  <c r="AR5342" i="14"/>
  <c r="AR5341" i="14"/>
  <c r="AR5340" i="14"/>
  <c r="AR5339" i="14"/>
  <c r="AR5338" i="14"/>
  <c r="AR5337" i="14"/>
  <c r="AR5336" i="14"/>
  <c r="AR5335" i="14"/>
  <c r="AR5334" i="14"/>
  <c r="AR5333" i="14"/>
  <c r="AR5332" i="14"/>
  <c r="AR5331" i="14"/>
  <c r="AR5330" i="14"/>
  <c r="AR5329" i="14"/>
  <c r="AR5328" i="14"/>
  <c r="AR5327" i="14"/>
  <c r="AR5326" i="14"/>
  <c r="AR5325" i="14"/>
  <c r="AR5324" i="14"/>
  <c r="AR5323" i="14"/>
  <c r="AR5322" i="14"/>
  <c r="AR5321" i="14"/>
  <c r="AR5320" i="14"/>
  <c r="AR5319" i="14"/>
  <c r="AR5318" i="14"/>
  <c r="AR5317" i="14"/>
  <c r="AR5316" i="14"/>
  <c r="AR5315" i="14"/>
  <c r="AR5314" i="14"/>
  <c r="AR5313" i="14"/>
  <c r="AR5312" i="14"/>
  <c r="AR5311" i="14"/>
  <c r="AR5310" i="14"/>
  <c r="AR5309" i="14"/>
  <c r="AR5308" i="14"/>
  <c r="AR5307" i="14"/>
  <c r="AR5306" i="14"/>
  <c r="AR5305" i="14"/>
  <c r="AR5304" i="14"/>
  <c r="AR5303" i="14"/>
  <c r="AR5302" i="14"/>
  <c r="AR5301" i="14"/>
  <c r="AR5300" i="14"/>
  <c r="AR5299" i="14"/>
  <c r="AR5298" i="14"/>
  <c r="AR5297" i="14"/>
  <c r="AR5296" i="14"/>
  <c r="AR5295" i="14"/>
  <c r="AR5294" i="14"/>
  <c r="AR5293" i="14"/>
  <c r="AR5292" i="14"/>
  <c r="AR5291" i="14"/>
  <c r="AR5290" i="14"/>
  <c r="AR5289" i="14"/>
  <c r="AR5288" i="14"/>
  <c r="AR5287" i="14"/>
  <c r="AR5286" i="14"/>
  <c r="AR5285" i="14"/>
  <c r="AR5284" i="14"/>
  <c r="AR5283" i="14"/>
  <c r="AR5282" i="14"/>
  <c r="AR5281" i="14"/>
  <c r="AR5280" i="14"/>
  <c r="AR5279" i="14"/>
  <c r="AR5278" i="14"/>
  <c r="AR5277" i="14"/>
  <c r="AR5276" i="14"/>
  <c r="AR5275" i="14"/>
  <c r="AR5274" i="14"/>
  <c r="AR5273" i="14"/>
  <c r="AR5272" i="14"/>
  <c r="AR5271" i="14"/>
  <c r="AR5270" i="14"/>
  <c r="AR5269" i="14"/>
  <c r="AR5268" i="14"/>
  <c r="AR5267" i="14"/>
  <c r="AR5266" i="14"/>
  <c r="AR5265" i="14"/>
  <c r="AR5264" i="14"/>
  <c r="AR5263" i="14"/>
  <c r="AR5262" i="14"/>
  <c r="AR5261" i="14"/>
  <c r="AR5260" i="14"/>
  <c r="AR5259" i="14"/>
  <c r="AR5258" i="14"/>
  <c r="AR5257" i="14"/>
  <c r="AR5256" i="14"/>
  <c r="AR5255" i="14"/>
  <c r="AR5254" i="14"/>
  <c r="AR5253" i="14"/>
  <c r="AR5252" i="14"/>
  <c r="AR5251" i="14"/>
  <c r="AR5250" i="14"/>
  <c r="AR5249" i="14"/>
  <c r="AR5248" i="14"/>
  <c r="AR5247" i="14"/>
  <c r="AR5246" i="14"/>
  <c r="AR5245" i="14"/>
  <c r="AR5244" i="14"/>
  <c r="AR5243" i="14"/>
  <c r="AR5242" i="14"/>
  <c r="AR5241" i="14"/>
  <c r="AR5240" i="14"/>
  <c r="AR5239" i="14"/>
  <c r="AR5238" i="14"/>
  <c r="AR5237" i="14"/>
  <c r="AR5236" i="14"/>
  <c r="AR5235" i="14"/>
  <c r="AR5234" i="14"/>
  <c r="AR5233" i="14"/>
  <c r="AR5232" i="14"/>
  <c r="AR5231" i="14"/>
  <c r="AR5230" i="14"/>
  <c r="AR5229" i="14"/>
  <c r="AR5228" i="14"/>
  <c r="AR5227" i="14"/>
  <c r="AR5226" i="14"/>
  <c r="AR5225" i="14"/>
  <c r="AR5224" i="14"/>
  <c r="AR5223" i="14"/>
  <c r="AR5222" i="14"/>
  <c r="AR5221" i="14"/>
  <c r="AR5220" i="14"/>
  <c r="AR5219" i="14"/>
  <c r="AR5218" i="14"/>
  <c r="AR5217" i="14"/>
  <c r="AR5216" i="14"/>
  <c r="AR5215" i="14"/>
  <c r="AR5214" i="14"/>
  <c r="AR5213" i="14"/>
  <c r="AR5212" i="14"/>
  <c r="AR5211" i="14"/>
  <c r="AR5210" i="14"/>
  <c r="AR5209" i="14"/>
  <c r="AR5208" i="14"/>
  <c r="AR5207" i="14"/>
  <c r="AR5206" i="14"/>
  <c r="AR5205" i="14"/>
  <c r="AR5204" i="14"/>
  <c r="AR5203" i="14"/>
  <c r="AR5202" i="14"/>
  <c r="AR5201" i="14"/>
  <c r="AR5200" i="14"/>
  <c r="AR5199" i="14"/>
  <c r="AR5198" i="14"/>
  <c r="AR5197" i="14"/>
  <c r="AR5196" i="14"/>
  <c r="AR5195" i="14"/>
  <c r="AR5194" i="14"/>
  <c r="AR5193" i="14"/>
  <c r="AR5192" i="14"/>
  <c r="AR5191" i="14"/>
  <c r="AR5190" i="14"/>
  <c r="AR5189" i="14"/>
  <c r="AR5188" i="14"/>
  <c r="AR5187" i="14"/>
  <c r="AR5186" i="14"/>
  <c r="AR5185" i="14"/>
  <c r="AR5184" i="14"/>
  <c r="AR5183" i="14"/>
  <c r="AR5182" i="14"/>
  <c r="AR5181" i="14"/>
  <c r="AR5180" i="14"/>
  <c r="AR5179" i="14"/>
  <c r="AR5178" i="14"/>
  <c r="AR5177" i="14"/>
  <c r="AR5176" i="14"/>
  <c r="AR5175" i="14"/>
  <c r="AR5174" i="14"/>
  <c r="AR5173" i="14"/>
  <c r="AR5172" i="14"/>
  <c r="AR5171" i="14"/>
  <c r="AR5170" i="14"/>
  <c r="AR5169" i="14"/>
  <c r="AR5168" i="14"/>
  <c r="AR5167" i="14"/>
  <c r="AR5166" i="14"/>
  <c r="AR5165" i="14"/>
  <c r="AR5164" i="14"/>
  <c r="AR5163" i="14"/>
  <c r="AR5162" i="14"/>
  <c r="AR5161" i="14"/>
  <c r="AR5160" i="14"/>
  <c r="AR5159" i="14"/>
  <c r="AR5158" i="14"/>
  <c r="AR5157" i="14"/>
  <c r="AR5156" i="14"/>
  <c r="AR5155" i="14"/>
  <c r="AR5154" i="14"/>
  <c r="AR5153" i="14"/>
  <c r="AR5152" i="14"/>
  <c r="AR5151" i="14"/>
  <c r="AR5150" i="14"/>
  <c r="AR5149" i="14"/>
  <c r="AR5148" i="14"/>
  <c r="AR5147" i="14"/>
  <c r="AR5146" i="14"/>
  <c r="AR5145" i="14"/>
  <c r="AR5144" i="14"/>
  <c r="AR5143" i="14"/>
  <c r="AR5142" i="14"/>
  <c r="AR5141" i="14"/>
  <c r="AR5140" i="14"/>
  <c r="AR5139" i="14"/>
  <c r="AR5138" i="14"/>
  <c r="AR5137" i="14"/>
  <c r="AR5136" i="14"/>
  <c r="AR5135" i="14"/>
  <c r="AR5134" i="14"/>
  <c r="AR5133" i="14"/>
  <c r="AR5132" i="14"/>
  <c r="AR5131" i="14"/>
  <c r="AR5130" i="14"/>
  <c r="AR5129" i="14"/>
  <c r="AR5128" i="14"/>
  <c r="AR5127" i="14"/>
  <c r="AR5126" i="14"/>
  <c r="AR5125" i="14"/>
  <c r="AR5124" i="14"/>
  <c r="AR5123" i="14"/>
  <c r="AR5122" i="14"/>
  <c r="AR5121" i="14"/>
  <c r="AR5120" i="14"/>
  <c r="AR5119" i="14"/>
  <c r="AR5118" i="14"/>
  <c r="AR5117" i="14"/>
  <c r="AR5116" i="14"/>
  <c r="AR5115" i="14"/>
  <c r="AR5114" i="14"/>
  <c r="AR5113" i="14"/>
  <c r="AR5112" i="14"/>
  <c r="AR5111" i="14"/>
  <c r="AR5110" i="14"/>
  <c r="AR5109" i="14"/>
  <c r="AR5108" i="14"/>
  <c r="AR5107" i="14"/>
  <c r="AR5106" i="14"/>
  <c r="AR5105" i="14"/>
  <c r="AR5104" i="14"/>
  <c r="AR5103" i="14"/>
  <c r="AR5102" i="14"/>
  <c r="AR5101" i="14"/>
  <c r="AR5100" i="14"/>
  <c r="AR5099" i="14"/>
  <c r="AR5098" i="14"/>
  <c r="AR5097" i="14"/>
  <c r="AR5096" i="14"/>
  <c r="AR5095" i="14"/>
  <c r="AR5094" i="14"/>
  <c r="AR5093" i="14"/>
  <c r="AR5092" i="14"/>
  <c r="AR5091" i="14"/>
  <c r="AR5090" i="14"/>
  <c r="AR5089" i="14"/>
  <c r="AR5088" i="14"/>
  <c r="AR5087" i="14"/>
  <c r="AR5086" i="14"/>
  <c r="AR5085" i="14"/>
  <c r="AR5084" i="14"/>
  <c r="AR5083" i="14"/>
  <c r="AR5082" i="14"/>
  <c r="AR5081" i="14"/>
  <c r="AR5080" i="14"/>
  <c r="AR5079" i="14"/>
  <c r="AR5078" i="14"/>
  <c r="AR5077" i="14"/>
  <c r="AR5076" i="14"/>
  <c r="AR5075" i="14"/>
  <c r="AR5074" i="14"/>
  <c r="AR5073" i="14"/>
  <c r="AR5072" i="14"/>
  <c r="AR5071" i="14"/>
  <c r="AR5070" i="14"/>
  <c r="AR5069" i="14"/>
  <c r="AR5068" i="14"/>
  <c r="AR5067" i="14"/>
  <c r="AR5066" i="14"/>
  <c r="AR5065" i="14"/>
  <c r="AR5064" i="14"/>
  <c r="AR5063" i="14"/>
  <c r="AR5062" i="14"/>
  <c r="AR5061" i="14"/>
  <c r="AR5060" i="14"/>
  <c r="AR5059" i="14"/>
  <c r="AR5058" i="14"/>
  <c r="AR5057" i="14"/>
  <c r="AR5056" i="14"/>
  <c r="AR5055" i="14"/>
  <c r="AR5054" i="14"/>
  <c r="AR5053" i="14"/>
  <c r="AR5052" i="14"/>
  <c r="AR5051" i="14"/>
  <c r="AR5050" i="14"/>
  <c r="AR5049" i="14"/>
  <c r="AR5048" i="14"/>
  <c r="AR5047" i="14"/>
  <c r="AR5046" i="14"/>
  <c r="AR5045" i="14"/>
  <c r="AR5044" i="14"/>
  <c r="AR5043" i="14"/>
  <c r="AR5042" i="14"/>
  <c r="AR5041" i="14"/>
  <c r="AR5040" i="14"/>
  <c r="AR5039" i="14"/>
  <c r="AR5038" i="14"/>
  <c r="AR5037" i="14"/>
  <c r="AR5036" i="14"/>
  <c r="AR5035" i="14"/>
  <c r="AR5034" i="14"/>
  <c r="AR5033" i="14"/>
  <c r="AR5032" i="14"/>
  <c r="AR5031" i="14"/>
  <c r="AR5030" i="14"/>
  <c r="AR5029" i="14"/>
  <c r="AR5028" i="14"/>
  <c r="AR5027" i="14"/>
  <c r="AR5026" i="14"/>
  <c r="AR5025" i="14"/>
  <c r="AR5024" i="14"/>
  <c r="AR5023" i="14"/>
  <c r="AR5022" i="14"/>
  <c r="AR5021" i="14"/>
  <c r="AR5020" i="14"/>
  <c r="AR5019" i="14"/>
  <c r="AR5018" i="14"/>
  <c r="AR5017" i="14"/>
  <c r="AR5016" i="14"/>
  <c r="AR5015" i="14"/>
  <c r="AR5014" i="14"/>
  <c r="AR5013" i="14"/>
  <c r="AR5012" i="14"/>
  <c r="AR5011" i="14"/>
  <c r="AR5010" i="14"/>
  <c r="AR5009" i="14"/>
  <c r="AR5008" i="14"/>
  <c r="AR5007" i="14"/>
  <c r="AR5006" i="14"/>
  <c r="AR5005" i="14"/>
  <c r="AR5004" i="14"/>
  <c r="AR5003" i="14"/>
  <c r="AR5002" i="14"/>
  <c r="AR5001" i="14"/>
  <c r="AR5000" i="14"/>
  <c r="AR4999" i="14"/>
  <c r="AR4998" i="14"/>
  <c r="AR4997" i="14"/>
  <c r="AR4996" i="14"/>
  <c r="AR4995" i="14"/>
  <c r="AR4994" i="14"/>
  <c r="AR4993" i="14"/>
  <c r="AR4992" i="14"/>
  <c r="AR4991" i="14"/>
  <c r="AR4990" i="14"/>
  <c r="AR4989" i="14"/>
  <c r="AR4988" i="14"/>
  <c r="AR4987" i="14"/>
  <c r="AR4986" i="14"/>
  <c r="AR4985" i="14"/>
  <c r="AR4984" i="14"/>
  <c r="AR4983" i="14"/>
  <c r="AR4982" i="14"/>
  <c r="AR4981" i="14"/>
  <c r="AR4980" i="14"/>
  <c r="AR4979" i="14"/>
  <c r="AR4978" i="14"/>
  <c r="AR4977" i="14"/>
  <c r="AR4976" i="14"/>
  <c r="AR4975" i="14"/>
  <c r="AR4974" i="14"/>
  <c r="AR4973" i="14"/>
  <c r="AR4972" i="14"/>
  <c r="AR4971" i="14"/>
  <c r="AR4970" i="14"/>
  <c r="AR4969" i="14"/>
  <c r="AR4968" i="14"/>
  <c r="AR4967" i="14"/>
  <c r="AR4966" i="14"/>
  <c r="AR4965" i="14"/>
  <c r="AR4964" i="14"/>
  <c r="AR4963" i="14"/>
  <c r="AR4962" i="14"/>
  <c r="AR4961" i="14"/>
  <c r="AR4960" i="14"/>
  <c r="AR4959" i="14"/>
  <c r="AR4958" i="14"/>
  <c r="AR4957" i="14"/>
  <c r="AR4956" i="14"/>
  <c r="AR4955" i="14"/>
  <c r="AR4954" i="14"/>
  <c r="AR4953" i="14"/>
  <c r="AR4952" i="14"/>
  <c r="AR4951" i="14"/>
  <c r="AR4950" i="14"/>
  <c r="AR4949" i="14"/>
  <c r="AR4948" i="14"/>
  <c r="AR4947" i="14"/>
  <c r="AR4946" i="14"/>
  <c r="AR4945" i="14"/>
  <c r="AR4944" i="14"/>
  <c r="AR4943" i="14"/>
  <c r="AR4942" i="14"/>
  <c r="AR4941" i="14"/>
  <c r="AR4940" i="14"/>
  <c r="AR4939" i="14"/>
  <c r="AR4938" i="14"/>
  <c r="AR4937" i="14"/>
  <c r="AR4936" i="14"/>
  <c r="AR4935" i="14"/>
  <c r="AR4934" i="14"/>
  <c r="AR4933" i="14"/>
  <c r="AR4932" i="14"/>
  <c r="AR4931" i="14"/>
  <c r="AR4930" i="14"/>
  <c r="AR4929" i="14"/>
  <c r="AR4928" i="14"/>
  <c r="AR4927" i="14"/>
  <c r="AR4926" i="14"/>
  <c r="AR4925" i="14"/>
  <c r="AR4924" i="14"/>
  <c r="AR4923" i="14"/>
  <c r="AR4922" i="14"/>
  <c r="AR4921" i="14"/>
  <c r="AR4920" i="14"/>
  <c r="AR4919" i="14"/>
  <c r="AR4918" i="14"/>
  <c r="AR4917" i="14"/>
  <c r="AR4916" i="14"/>
  <c r="AR4915" i="14"/>
  <c r="AR4914" i="14"/>
  <c r="AR4913" i="14"/>
  <c r="AR4912" i="14"/>
  <c r="AR4911" i="14"/>
  <c r="AR4910" i="14"/>
  <c r="AR4909" i="14"/>
  <c r="AR4908" i="14"/>
  <c r="AR4907" i="14"/>
  <c r="AR4906" i="14"/>
  <c r="AR4905" i="14"/>
  <c r="AR4904" i="14"/>
  <c r="AR4903" i="14"/>
  <c r="AR4902" i="14"/>
  <c r="AR4901" i="14"/>
  <c r="AR4900" i="14"/>
  <c r="AR4899" i="14"/>
  <c r="AR4898" i="14"/>
  <c r="AR4897" i="14"/>
  <c r="AR4896" i="14"/>
  <c r="AR4895" i="14"/>
  <c r="AR4894" i="14"/>
  <c r="AR4893" i="14"/>
  <c r="AR4892" i="14"/>
  <c r="AR4891" i="14"/>
  <c r="AR4890" i="14"/>
  <c r="AR4889" i="14"/>
  <c r="AR4888" i="14"/>
  <c r="AR4887" i="14"/>
  <c r="AR4886" i="14"/>
  <c r="AR4885" i="14"/>
  <c r="AR4884" i="14"/>
  <c r="AR4883" i="14"/>
  <c r="AR4882" i="14"/>
  <c r="AR4881" i="14"/>
  <c r="AR4880" i="14"/>
  <c r="AR4879" i="14"/>
  <c r="AR4878" i="14"/>
  <c r="AR4877" i="14"/>
  <c r="AR4876" i="14"/>
  <c r="AR4875" i="14"/>
  <c r="AR4874" i="14"/>
  <c r="AR4873" i="14"/>
  <c r="AR4872" i="14"/>
  <c r="AR4871" i="14"/>
  <c r="AR4870" i="14"/>
  <c r="AR4869" i="14"/>
  <c r="AR4868" i="14"/>
  <c r="AR4867" i="14"/>
  <c r="AR4866" i="14"/>
  <c r="AR4865" i="14"/>
  <c r="AR4864" i="14"/>
  <c r="AR4863" i="14"/>
  <c r="AR4862" i="14"/>
  <c r="AR4861" i="14"/>
  <c r="AR4860" i="14"/>
  <c r="AR4859" i="14"/>
  <c r="AR4858" i="14"/>
  <c r="AR4857" i="14"/>
  <c r="AR4856" i="14"/>
  <c r="AR4855" i="14"/>
  <c r="AR4854" i="14"/>
  <c r="AR4853" i="14"/>
  <c r="AR4852" i="14"/>
  <c r="AR4851" i="14"/>
  <c r="AR4850" i="14"/>
  <c r="AR4849" i="14"/>
  <c r="AR4848" i="14"/>
  <c r="AR4847" i="14"/>
  <c r="AR4846" i="14"/>
  <c r="AR4845" i="14"/>
  <c r="AR4844" i="14"/>
  <c r="AR4843" i="14"/>
  <c r="AR4842" i="14"/>
  <c r="AR4841" i="14"/>
  <c r="AR4840" i="14"/>
  <c r="AR4839" i="14"/>
  <c r="AR4838" i="14"/>
  <c r="AR4837" i="14"/>
  <c r="AR4836" i="14"/>
  <c r="AR4835" i="14"/>
  <c r="AR4834" i="14"/>
  <c r="AR4833" i="14"/>
  <c r="AR4832" i="14"/>
  <c r="AR4831" i="14"/>
  <c r="AR4830" i="14"/>
  <c r="AR4829" i="14"/>
  <c r="AR4828" i="14"/>
  <c r="AR4827" i="14"/>
  <c r="AR4826" i="14"/>
  <c r="AR4825" i="14"/>
  <c r="AR4824" i="14"/>
  <c r="AR4823" i="14"/>
  <c r="AR4822" i="14"/>
  <c r="AR4821" i="14"/>
  <c r="AR4820" i="14"/>
  <c r="AR4819" i="14"/>
  <c r="AR4818" i="14"/>
  <c r="AR4817" i="14"/>
  <c r="AR4816" i="14"/>
  <c r="AR4815" i="14"/>
  <c r="AR4814" i="14"/>
  <c r="AR4813" i="14"/>
  <c r="AR4812" i="14"/>
  <c r="AR4811" i="14"/>
  <c r="AR4810" i="14"/>
  <c r="AR4809" i="14"/>
  <c r="AR4808" i="14"/>
  <c r="AR4807" i="14"/>
  <c r="AR4806" i="14"/>
  <c r="AR4805" i="14"/>
  <c r="AR4804" i="14"/>
  <c r="AR4803" i="14"/>
  <c r="AR4802" i="14"/>
  <c r="AR4801" i="14"/>
  <c r="AR4800" i="14"/>
  <c r="AR4799" i="14"/>
  <c r="AR4798" i="14"/>
  <c r="AR4797" i="14"/>
  <c r="AR4796" i="14"/>
  <c r="AR4795" i="14"/>
  <c r="AR4794" i="14"/>
  <c r="AR4793" i="14"/>
  <c r="AR4792" i="14"/>
  <c r="AR4791" i="14"/>
  <c r="AR4790" i="14"/>
  <c r="AR4789" i="14"/>
  <c r="AR4788" i="14"/>
  <c r="AR4787" i="14"/>
  <c r="AR4786" i="14"/>
  <c r="AR4785" i="14"/>
  <c r="AR4784" i="14"/>
  <c r="AR4783" i="14"/>
  <c r="AR4782" i="14"/>
  <c r="AR4781" i="14"/>
  <c r="AR4780" i="14"/>
  <c r="AR4779" i="14"/>
  <c r="AR4778" i="14"/>
  <c r="AR4777" i="14"/>
  <c r="AR4776" i="14"/>
  <c r="AR4775" i="14"/>
  <c r="AR4774" i="14"/>
  <c r="AR4773" i="14"/>
  <c r="AR4772" i="14"/>
  <c r="AR4771" i="14"/>
  <c r="AR4770" i="14"/>
  <c r="AR4769" i="14"/>
  <c r="AR4768" i="14"/>
  <c r="AR4767" i="14"/>
  <c r="AR4766" i="14"/>
  <c r="AR4765" i="14"/>
  <c r="AR4764" i="14"/>
  <c r="AR4763" i="14"/>
  <c r="AR4762" i="14"/>
  <c r="AR4761" i="14"/>
  <c r="AR4760" i="14"/>
  <c r="AR4759" i="14"/>
  <c r="AR4758" i="14"/>
  <c r="AR4757" i="14"/>
  <c r="AR4756" i="14"/>
  <c r="AR4755" i="14"/>
  <c r="AR4754" i="14"/>
  <c r="AR4753" i="14"/>
  <c r="AR4752" i="14"/>
  <c r="AR4751" i="14"/>
  <c r="AR4750" i="14"/>
  <c r="AR4749" i="14"/>
  <c r="AR4748" i="14"/>
  <c r="AR4747" i="14"/>
  <c r="AR4746" i="14"/>
  <c r="AR4745" i="14"/>
  <c r="AR4744" i="14"/>
  <c r="AR4743" i="14"/>
  <c r="AR4742" i="14"/>
  <c r="AR4741" i="14"/>
  <c r="AR4740" i="14"/>
  <c r="AR4739" i="14"/>
  <c r="AR4738" i="14"/>
  <c r="AR4737" i="14"/>
  <c r="AR4736" i="14"/>
  <c r="AR4735" i="14"/>
  <c r="AR4734" i="14"/>
  <c r="AR4733" i="14"/>
  <c r="AR4732" i="14"/>
  <c r="AR4731" i="14"/>
  <c r="AR4730" i="14"/>
  <c r="AR4729" i="14"/>
  <c r="AR4728" i="14"/>
  <c r="AR4727" i="14"/>
  <c r="AR4726" i="14"/>
  <c r="AR4725" i="14"/>
  <c r="AR4724" i="14"/>
  <c r="AR4723" i="14"/>
  <c r="AR4722" i="14"/>
  <c r="AR4721" i="14"/>
  <c r="AR4720" i="14"/>
  <c r="AR4719" i="14"/>
  <c r="AR4718" i="14"/>
  <c r="AR4717" i="14"/>
  <c r="AR4716" i="14"/>
  <c r="AR4715" i="14"/>
  <c r="AR4714" i="14"/>
  <c r="AR4713" i="14"/>
  <c r="AR4712" i="14"/>
  <c r="AR4711" i="14"/>
  <c r="AR4710" i="14"/>
  <c r="AR4709" i="14"/>
  <c r="AR4708" i="14"/>
  <c r="AR4707" i="14"/>
  <c r="AR4706" i="14"/>
  <c r="AR4705" i="14"/>
  <c r="AR4704" i="14"/>
  <c r="AR4703" i="14"/>
  <c r="AR4702" i="14"/>
  <c r="AR4701" i="14"/>
  <c r="AR4700" i="14"/>
  <c r="AR4699" i="14"/>
  <c r="AR4698" i="14"/>
  <c r="AR4697" i="14"/>
  <c r="AR4696" i="14"/>
  <c r="AR4695" i="14"/>
  <c r="AR4694" i="14"/>
  <c r="AR4693" i="14"/>
  <c r="AR4692" i="14"/>
  <c r="AR4691" i="14"/>
  <c r="AR4690" i="14"/>
  <c r="AR4689" i="14"/>
  <c r="AR4688" i="14"/>
  <c r="AR4687" i="14"/>
  <c r="AR4686" i="14"/>
  <c r="AR4685" i="14"/>
  <c r="AR4684" i="14"/>
  <c r="AR4683" i="14"/>
  <c r="AR4682" i="14"/>
  <c r="AR4681" i="14"/>
  <c r="AR4680" i="14"/>
  <c r="AR4679" i="14"/>
  <c r="AR4678" i="14"/>
  <c r="AR4677" i="14"/>
  <c r="AR4676" i="14"/>
  <c r="AR4675" i="14"/>
  <c r="AR4674" i="14"/>
  <c r="AR4673" i="14"/>
  <c r="AR4672" i="14"/>
  <c r="AR4671" i="14"/>
  <c r="AR4670" i="14"/>
  <c r="AR4669" i="14"/>
  <c r="AR4668" i="14"/>
  <c r="AR4667" i="14"/>
  <c r="AR4666" i="14"/>
  <c r="AR4665" i="14"/>
  <c r="AR4664" i="14"/>
  <c r="AR4663" i="14"/>
  <c r="AR4662" i="14"/>
  <c r="AR4661" i="14"/>
  <c r="AR4660" i="14"/>
  <c r="AR4659" i="14"/>
  <c r="AR4658" i="14"/>
  <c r="AR4657" i="14"/>
  <c r="AR4656" i="14"/>
  <c r="AR4655" i="14"/>
  <c r="AR4654" i="14"/>
  <c r="AR4653" i="14"/>
  <c r="AR4652" i="14"/>
  <c r="AR4651" i="14"/>
  <c r="AR4650" i="14"/>
  <c r="AR4649" i="14"/>
  <c r="AR4648" i="14"/>
  <c r="AR4647" i="14"/>
  <c r="AR4646" i="14"/>
  <c r="AR4645" i="14"/>
  <c r="AR4644" i="14"/>
  <c r="AR4643" i="14"/>
  <c r="AR4642" i="14"/>
  <c r="AR4641" i="14"/>
  <c r="AR4640" i="14"/>
  <c r="AR4639" i="14"/>
  <c r="AR4638" i="14"/>
  <c r="AR4637" i="14"/>
  <c r="AR4636" i="14"/>
  <c r="AR4635" i="14"/>
  <c r="AR4634" i="14"/>
  <c r="AR4633" i="14"/>
  <c r="AR4632" i="14"/>
  <c r="AR4631" i="14"/>
  <c r="AR4630" i="14"/>
  <c r="AR4629" i="14"/>
  <c r="AR4628" i="14"/>
  <c r="AR4627" i="14"/>
  <c r="AR4626" i="14"/>
  <c r="AR4625" i="14"/>
  <c r="AR4624" i="14"/>
  <c r="AR4623" i="14"/>
  <c r="AR4622" i="14"/>
  <c r="AR4621" i="14"/>
  <c r="AR4620" i="14"/>
  <c r="AR4619" i="14"/>
  <c r="AR4618" i="14"/>
  <c r="AR4617" i="14"/>
  <c r="AR4616" i="14"/>
  <c r="AR4615" i="14"/>
  <c r="AR4614" i="14"/>
  <c r="AR4613" i="14"/>
  <c r="AR4612" i="14"/>
  <c r="AR4611" i="14"/>
  <c r="AR4610" i="14"/>
  <c r="AR4609" i="14"/>
  <c r="AR4608" i="14"/>
  <c r="AR4607" i="14"/>
  <c r="AR4606" i="14"/>
  <c r="AR4605" i="14"/>
  <c r="AR4604" i="14"/>
  <c r="AR4603" i="14"/>
  <c r="AR4602" i="14"/>
  <c r="AR4601" i="14"/>
  <c r="AR4600" i="14"/>
  <c r="AR4599" i="14"/>
  <c r="AR4598" i="14"/>
  <c r="AR4597" i="14"/>
  <c r="AR4596" i="14"/>
  <c r="AR4595" i="14"/>
  <c r="AR4594" i="14"/>
  <c r="AR4593" i="14"/>
  <c r="AR4592" i="14"/>
  <c r="AR4591" i="14"/>
  <c r="AR4590" i="14"/>
  <c r="AR4589" i="14"/>
  <c r="AR4588" i="14"/>
  <c r="AR4587" i="14"/>
  <c r="AR4586" i="14"/>
  <c r="AR4585" i="14"/>
  <c r="AR4584" i="14"/>
  <c r="AR4583" i="14"/>
  <c r="AR4582" i="14"/>
  <c r="AR4581" i="14"/>
  <c r="AR4580" i="14"/>
  <c r="AR4579" i="14"/>
  <c r="AR4578" i="14"/>
  <c r="AR4577" i="14"/>
  <c r="AR4576" i="14"/>
  <c r="AR4575" i="14"/>
  <c r="AR4574" i="14"/>
  <c r="AR4573" i="14"/>
  <c r="AR4572" i="14"/>
  <c r="AR4571" i="14"/>
  <c r="AR4570" i="14"/>
  <c r="AR4569" i="14"/>
  <c r="AR4568" i="14"/>
  <c r="AR4567" i="14"/>
  <c r="AR4566" i="14"/>
  <c r="AR4565" i="14"/>
  <c r="AR4564" i="14"/>
  <c r="AR4563" i="14"/>
  <c r="AR4562" i="14"/>
  <c r="AR4561" i="14"/>
  <c r="AR4560" i="14"/>
  <c r="AR4559" i="14"/>
  <c r="AR4558" i="14"/>
  <c r="AR4557" i="14"/>
  <c r="AR4556" i="14"/>
  <c r="AR4555" i="14"/>
  <c r="AR4554" i="14"/>
  <c r="AR4553" i="14"/>
  <c r="AR4552" i="14"/>
  <c r="AR4551" i="14"/>
  <c r="AR4550" i="14"/>
  <c r="AR4549" i="14"/>
  <c r="AR4548" i="14"/>
  <c r="AR4547" i="14"/>
  <c r="AR4546" i="14"/>
  <c r="AR4545" i="14"/>
  <c r="AR4544" i="14"/>
  <c r="AR4543" i="14"/>
  <c r="AR4542" i="14"/>
  <c r="AR4541" i="14"/>
  <c r="AR4540" i="14"/>
  <c r="AR4539" i="14"/>
  <c r="AR4538" i="14"/>
  <c r="AR4537" i="14"/>
  <c r="AR4536" i="14"/>
  <c r="AR4535" i="14"/>
  <c r="AR4534" i="14"/>
  <c r="AR4533" i="14"/>
  <c r="AR4532" i="14"/>
  <c r="AR4531" i="14"/>
  <c r="AR4530" i="14"/>
  <c r="AR4529" i="14"/>
  <c r="AR4528" i="14"/>
  <c r="AR4527" i="14"/>
  <c r="AR4526" i="14"/>
  <c r="AR4525" i="14"/>
  <c r="AR4524" i="14"/>
  <c r="AR4523" i="14"/>
  <c r="AR4522" i="14"/>
  <c r="AR4521" i="14"/>
  <c r="AR4520" i="14"/>
  <c r="AR4519" i="14"/>
  <c r="AR4518" i="14"/>
  <c r="AR4517" i="14"/>
  <c r="AR4516" i="14"/>
  <c r="AR4515" i="14"/>
  <c r="AR4514" i="14"/>
  <c r="AR4513" i="14"/>
  <c r="AR4512" i="14"/>
  <c r="AR4511" i="14"/>
  <c r="AR4510" i="14"/>
  <c r="AR4509" i="14"/>
  <c r="AR4508" i="14"/>
  <c r="AR4507" i="14"/>
  <c r="AR4506" i="14"/>
  <c r="AR4505" i="14"/>
  <c r="AR4504" i="14"/>
  <c r="AR4503" i="14"/>
  <c r="AR4502" i="14"/>
  <c r="AR4501" i="14"/>
  <c r="AR4500" i="14"/>
  <c r="AR4499" i="14"/>
  <c r="AR4498" i="14"/>
  <c r="AR4497" i="14"/>
  <c r="AR4496" i="14"/>
  <c r="AR4495" i="14"/>
  <c r="AR4494" i="14"/>
  <c r="AR4493" i="14"/>
  <c r="AR4492" i="14"/>
  <c r="AR4491" i="14"/>
  <c r="AR4490" i="14"/>
  <c r="AR4489" i="14"/>
  <c r="AR4488" i="14"/>
  <c r="AR4487" i="14"/>
  <c r="AR4486" i="14"/>
  <c r="AR4485" i="14"/>
  <c r="AR4484" i="14"/>
  <c r="AR4483" i="14"/>
  <c r="AR4482" i="14"/>
  <c r="AR4481" i="14"/>
  <c r="AR4480" i="14"/>
  <c r="AR4479" i="14"/>
  <c r="AR4478" i="14"/>
  <c r="AR4477" i="14"/>
  <c r="AR4476" i="14"/>
  <c r="AR4475" i="14"/>
  <c r="AR4474" i="14"/>
  <c r="AR4473" i="14"/>
  <c r="AR4472" i="14"/>
  <c r="AR4471" i="14"/>
  <c r="AR4470" i="14"/>
  <c r="AR4469" i="14"/>
  <c r="AR4468" i="14"/>
  <c r="AR4467" i="14"/>
  <c r="AR4466" i="14"/>
  <c r="AR4465" i="14"/>
  <c r="AR4464" i="14"/>
  <c r="AR4463" i="14"/>
  <c r="AR4462" i="14"/>
  <c r="AR4461" i="14"/>
  <c r="AR4460" i="14"/>
  <c r="AR4459" i="14"/>
  <c r="AR4458" i="14"/>
  <c r="AR4457" i="14"/>
  <c r="AR4456" i="14"/>
  <c r="AR4455" i="14"/>
  <c r="AR4454" i="14"/>
  <c r="AR4453" i="14"/>
  <c r="AR4452" i="14"/>
  <c r="AR4451" i="14"/>
  <c r="AR4450" i="14"/>
  <c r="AR4449" i="14"/>
  <c r="AR4448" i="14"/>
  <c r="AR4447" i="14"/>
  <c r="AR4446" i="14"/>
  <c r="AR4445" i="14"/>
  <c r="AR4444" i="14"/>
  <c r="AR4443" i="14"/>
  <c r="AR4442" i="14"/>
  <c r="AR4441" i="14"/>
  <c r="AR4440" i="14"/>
  <c r="AR4439" i="14"/>
  <c r="AR4438" i="14"/>
  <c r="AR4437" i="14"/>
  <c r="AR4436" i="14"/>
  <c r="AR4435" i="14"/>
  <c r="AR4434" i="14"/>
  <c r="AR4433" i="14"/>
  <c r="AR4432" i="14"/>
  <c r="AR4431" i="14"/>
  <c r="AR4430" i="14"/>
  <c r="AR4429" i="14"/>
  <c r="AR4428" i="14"/>
  <c r="AR4427" i="14"/>
  <c r="AR4426" i="14"/>
  <c r="AR4425" i="14"/>
  <c r="AR4424" i="14"/>
  <c r="AR4423" i="14"/>
  <c r="AR4422" i="14"/>
  <c r="AR4421" i="14"/>
  <c r="AR4420" i="14"/>
  <c r="AR4419" i="14"/>
  <c r="AR4418" i="14"/>
  <c r="AR4417" i="14"/>
  <c r="AR4416" i="14"/>
  <c r="AR4415" i="14"/>
  <c r="AR4414" i="14"/>
  <c r="AR4413" i="14"/>
  <c r="AR4412" i="14"/>
  <c r="AR4411" i="14"/>
  <c r="AR4410" i="14"/>
  <c r="AR4409" i="14"/>
  <c r="AR4408" i="14"/>
  <c r="AR4407" i="14"/>
  <c r="AR4406" i="14"/>
  <c r="AR4405" i="14"/>
  <c r="AR4404" i="14"/>
  <c r="AR4403" i="14"/>
  <c r="AR4402" i="14"/>
  <c r="AR4401" i="14"/>
  <c r="AR4400" i="14"/>
  <c r="AR4399" i="14"/>
  <c r="AR4398" i="14"/>
  <c r="AR4397" i="14"/>
  <c r="AR4396" i="14"/>
  <c r="AR4395" i="14"/>
  <c r="AR4394" i="14"/>
  <c r="AR4393" i="14"/>
  <c r="AR4392" i="14"/>
  <c r="AR4391" i="14"/>
  <c r="AR4390" i="14"/>
  <c r="AR4389" i="14"/>
  <c r="AR4388" i="14"/>
  <c r="AR4387" i="14"/>
  <c r="AR4386" i="14"/>
  <c r="AR4385" i="14"/>
  <c r="AR4384" i="14"/>
  <c r="AR4383" i="14"/>
  <c r="AR4382" i="14"/>
  <c r="AR4381" i="14"/>
  <c r="AR4380" i="14"/>
  <c r="AR4379" i="14"/>
  <c r="AR4378" i="14"/>
  <c r="AR4377" i="14"/>
  <c r="AR4376" i="14"/>
  <c r="AR4375" i="14"/>
  <c r="AR4374" i="14"/>
  <c r="AR4373" i="14"/>
  <c r="AR4372" i="14"/>
  <c r="AR4371" i="14"/>
  <c r="AR4370" i="14"/>
  <c r="AR4369" i="14"/>
  <c r="AR4368" i="14"/>
  <c r="AR4367" i="14"/>
  <c r="AR4366" i="14"/>
  <c r="AR4365" i="14"/>
  <c r="AR4364" i="14"/>
  <c r="AR4363" i="14"/>
  <c r="AR4362" i="14"/>
  <c r="AR4361" i="14"/>
  <c r="AR4360" i="14"/>
  <c r="AR4359" i="14"/>
  <c r="AR4358" i="14"/>
  <c r="AR4357" i="14"/>
  <c r="AR4356" i="14"/>
  <c r="AR4355" i="14"/>
  <c r="AR4354" i="14"/>
  <c r="AR4353" i="14"/>
  <c r="AR4352" i="14"/>
  <c r="AR4351" i="14"/>
  <c r="AR4350" i="14"/>
  <c r="AR4349" i="14"/>
  <c r="AR4348" i="14"/>
  <c r="AR4347" i="14"/>
  <c r="AR4346" i="14"/>
  <c r="AR4345" i="14"/>
  <c r="AR4344" i="14"/>
  <c r="AR4343" i="14"/>
  <c r="AR4342" i="14"/>
  <c r="AR4341" i="14"/>
  <c r="AR4340" i="14"/>
  <c r="AR4339" i="14"/>
  <c r="AR4338" i="14"/>
  <c r="AR4337" i="14"/>
  <c r="AR4336" i="14"/>
  <c r="AR4335" i="14"/>
  <c r="AR4334" i="14"/>
  <c r="AR4333" i="14"/>
  <c r="AR4332" i="14"/>
  <c r="AR4331" i="14"/>
  <c r="AR4330" i="14"/>
  <c r="AR4329" i="14"/>
  <c r="AR4328" i="14"/>
  <c r="AR4327" i="14"/>
  <c r="AR4326" i="14"/>
  <c r="AR4325" i="14"/>
  <c r="AR4324" i="14"/>
  <c r="AR4323" i="14"/>
  <c r="AR4322" i="14"/>
  <c r="AR4321" i="14"/>
  <c r="AR4320" i="14"/>
  <c r="AR4319" i="14"/>
  <c r="AR4318" i="14"/>
  <c r="AR4317" i="14"/>
  <c r="AR4316" i="14"/>
  <c r="AR4315" i="14"/>
  <c r="AR4314" i="14"/>
  <c r="AR4313" i="14"/>
  <c r="AR4312" i="14"/>
  <c r="AR4311" i="14"/>
  <c r="AR4310" i="14"/>
  <c r="AR4309" i="14"/>
  <c r="AR4308" i="14"/>
  <c r="AR4307" i="14"/>
  <c r="AR4306" i="14"/>
  <c r="AR4305" i="14"/>
  <c r="AR4304" i="14"/>
  <c r="AR4303" i="14"/>
  <c r="AR4302" i="14"/>
  <c r="AR4301" i="14"/>
  <c r="AR4300" i="14"/>
  <c r="AR4299" i="14"/>
  <c r="AR4298" i="14"/>
  <c r="AR4297" i="14"/>
  <c r="AR4296" i="14"/>
  <c r="AR4295" i="14"/>
  <c r="AR4294" i="14"/>
  <c r="AR4293" i="14"/>
  <c r="AR4292" i="14"/>
  <c r="AR4291" i="14"/>
  <c r="AR4290" i="14"/>
  <c r="AR4289" i="14"/>
  <c r="AR4288" i="14"/>
  <c r="AR4287" i="14"/>
  <c r="AR4286" i="14"/>
  <c r="AR4285" i="14"/>
  <c r="AR4284" i="14"/>
  <c r="AR4283" i="14"/>
  <c r="AR4282" i="14"/>
  <c r="AR4281" i="14"/>
  <c r="AR4280" i="14"/>
  <c r="AR4279" i="14"/>
  <c r="AR4278" i="14"/>
  <c r="AR4277" i="14"/>
  <c r="AR4276" i="14"/>
  <c r="AR4275" i="14"/>
  <c r="AR4274" i="14"/>
  <c r="AR4273" i="14"/>
  <c r="AR4272" i="14"/>
  <c r="AR4271" i="14"/>
  <c r="AR4270" i="14"/>
  <c r="AR4269" i="14"/>
  <c r="AR4268" i="14"/>
  <c r="AR4267" i="14"/>
  <c r="AR4266" i="14"/>
  <c r="AR4265" i="14"/>
  <c r="AR4264" i="14"/>
  <c r="AR4263" i="14"/>
  <c r="AR4262" i="14"/>
  <c r="AR4261" i="14"/>
  <c r="AR4260" i="14"/>
  <c r="AR4259" i="14"/>
  <c r="AR4258" i="14"/>
  <c r="AR4257" i="14"/>
  <c r="AR4256" i="14"/>
  <c r="AR4255" i="14"/>
  <c r="AR4254" i="14"/>
  <c r="AR4253" i="14"/>
  <c r="AR4252" i="14"/>
  <c r="AR4251" i="14"/>
  <c r="AR4250" i="14"/>
  <c r="AR4249" i="14"/>
  <c r="AR4248" i="14"/>
  <c r="AR4247" i="14"/>
  <c r="AR4246" i="14"/>
  <c r="AR4245" i="14"/>
  <c r="AR4244" i="14"/>
  <c r="AR4243" i="14"/>
  <c r="AR4242" i="14"/>
  <c r="AR4241" i="14"/>
  <c r="AR4240" i="14"/>
  <c r="AR4239" i="14"/>
  <c r="AR4238" i="14"/>
  <c r="AR4237" i="14"/>
  <c r="AR4236" i="14"/>
  <c r="AR4235" i="14"/>
  <c r="AR4234" i="14"/>
  <c r="AR4233" i="14"/>
  <c r="AR4232" i="14"/>
  <c r="AR4231" i="14"/>
  <c r="AR4230" i="14"/>
  <c r="AR4229" i="14"/>
  <c r="AR4228" i="14"/>
  <c r="AR4227" i="14"/>
  <c r="AR4226" i="14"/>
  <c r="AR4225" i="14"/>
  <c r="AR4224" i="14"/>
  <c r="AR4223" i="14"/>
  <c r="AR4222" i="14"/>
  <c r="AR4221" i="14"/>
  <c r="AR4220" i="14"/>
  <c r="AR4219" i="14"/>
  <c r="AR4218" i="14"/>
  <c r="AR4217" i="14"/>
  <c r="AR4216" i="14"/>
  <c r="AR4215" i="14"/>
  <c r="AR4214" i="14"/>
  <c r="AR4213" i="14"/>
  <c r="AR4212" i="14"/>
  <c r="AR4211" i="14"/>
  <c r="AR4210" i="14"/>
  <c r="AR4209" i="14"/>
  <c r="AR4208" i="14"/>
  <c r="AR4207" i="14"/>
  <c r="AR4206" i="14"/>
  <c r="AR4205" i="14"/>
  <c r="AR4204" i="14"/>
  <c r="AR4203" i="14"/>
  <c r="AR4202" i="14"/>
  <c r="AR4201" i="14"/>
  <c r="AR4200" i="14"/>
  <c r="AR4199" i="14"/>
  <c r="AR4198" i="14"/>
  <c r="AR4197" i="14"/>
  <c r="AR4196" i="14"/>
  <c r="AR4195" i="14"/>
  <c r="AR4194" i="14"/>
  <c r="AR4193" i="14"/>
  <c r="AR4192" i="14"/>
  <c r="AR4191" i="14"/>
  <c r="AR4190" i="14"/>
  <c r="AR4189" i="14"/>
  <c r="AR4188" i="14"/>
  <c r="AR4187" i="14"/>
  <c r="AR4186" i="14"/>
  <c r="AR4185" i="14"/>
  <c r="AR4184" i="14"/>
  <c r="AR4183" i="14"/>
  <c r="AR4182" i="14"/>
  <c r="AR4181" i="14"/>
  <c r="AR4180" i="14"/>
  <c r="AR4179" i="14"/>
  <c r="AR4178" i="14"/>
  <c r="AR4177" i="14"/>
  <c r="AR4176" i="14"/>
  <c r="AR4175" i="14"/>
  <c r="AR4174" i="14"/>
  <c r="AR4173" i="14"/>
  <c r="AR4172" i="14"/>
  <c r="AR4171" i="14"/>
  <c r="AR4170" i="14"/>
  <c r="AR4169" i="14"/>
  <c r="AR4168" i="14"/>
  <c r="AR4167" i="14"/>
  <c r="AR4166" i="14"/>
  <c r="AR4165" i="14"/>
  <c r="AR4164" i="14"/>
  <c r="AR4163" i="14"/>
  <c r="AR4162" i="14"/>
  <c r="AR4161" i="14"/>
  <c r="AR4160" i="14"/>
  <c r="AR4159" i="14"/>
  <c r="AR4158" i="14"/>
  <c r="AR4157" i="14"/>
  <c r="AR4156" i="14"/>
  <c r="AR4155" i="14"/>
  <c r="AR4154" i="14"/>
  <c r="AR4153" i="14"/>
  <c r="AR4152" i="14"/>
  <c r="AR4151" i="14"/>
  <c r="AR4150" i="14"/>
  <c r="AR4149" i="14"/>
  <c r="AR4148" i="14"/>
  <c r="AR4147" i="14"/>
  <c r="AR4146" i="14"/>
  <c r="AR4145" i="14"/>
  <c r="AR4144" i="14"/>
  <c r="AR4143" i="14"/>
  <c r="AR4142" i="14"/>
  <c r="AR4141" i="14"/>
  <c r="AR4140" i="14"/>
  <c r="AR4139" i="14"/>
  <c r="AR4138" i="14"/>
  <c r="AR4137" i="14"/>
  <c r="AR4136" i="14"/>
  <c r="AR4135" i="14"/>
  <c r="AR4134" i="14"/>
  <c r="AR4133" i="14"/>
  <c r="AR4132" i="14"/>
  <c r="AR4131" i="14"/>
  <c r="AR4130" i="14"/>
  <c r="AR4129" i="14"/>
  <c r="AR4128" i="14"/>
  <c r="AR4127" i="14"/>
  <c r="AR4126" i="14"/>
  <c r="AR4125" i="14"/>
  <c r="AR4124" i="14"/>
  <c r="AR4123" i="14"/>
  <c r="AR4122" i="14"/>
  <c r="AR4121" i="14"/>
  <c r="AR4120" i="14"/>
  <c r="AR4119" i="14"/>
  <c r="AR4118" i="14"/>
  <c r="AR4117" i="14"/>
  <c r="AR4116" i="14"/>
  <c r="AR4115" i="14"/>
  <c r="AR4114" i="14"/>
  <c r="AR4113" i="14"/>
  <c r="AR4112" i="14"/>
  <c r="AR4111" i="14"/>
  <c r="AR4110" i="14"/>
  <c r="AR4109" i="14"/>
  <c r="AR4108" i="14"/>
  <c r="AR4107" i="14"/>
  <c r="AR4106" i="14"/>
  <c r="AR4105" i="14"/>
  <c r="AR4104" i="14"/>
  <c r="AR4103" i="14"/>
  <c r="AR4102" i="14"/>
  <c r="AR4101" i="14"/>
  <c r="AR4100" i="14"/>
  <c r="AR4099" i="14"/>
  <c r="AR4098" i="14"/>
  <c r="AR4097" i="14"/>
  <c r="AR4096" i="14"/>
  <c r="AR4095" i="14"/>
  <c r="AR4094" i="14"/>
  <c r="AR4093" i="14"/>
  <c r="AR4092" i="14"/>
  <c r="AR4091" i="14"/>
  <c r="AR4090" i="14"/>
  <c r="AR4089" i="14"/>
  <c r="AR4088" i="14"/>
  <c r="AR4087" i="14"/>
  <c r="AR4086" i="14"/>
  <c r="AR4085" i="14"/>
  <c r="AR4084" i="14"/>
  <c r="AR4083" i="14"/>
  <c r="AR4082" i="14"/>
  <c r="AR4081" i="14"/>
  <c r="AR4080" i="14"/>
  <c r="AR4079" i="14"/>
  <c r="AR4078" i="14"/>
  <c r="AR4077" i="14"/>
  <c r="AR4076" i="14"/>
  <c r="AR4075" i="14"/>
  <c r="AR4074" i="14"/>
  <c r="AR4073" i="14"/>
  <c r="AR4072" i="14"/>
  <c r="AR4071" i="14"/>
  <c r="AR4070" i="14"/>
  <c r="AR4069" i="14"/>
  <c r="AR4068" i="14"/>
  <c r="AR4067" i="14"/>
  <c r="AR4066" i="14"/>
  <c r="AR4065" i="14"/>
  <c r="AR4064" i="14"/>
  <c r="AR4063" i="14"/>
  <c r="AR4062" i="14"/>
  <c r="AR4061" i="14"/>
  <c r="AR4060" i="14"/>
  <c r="AR4059" i="14"/>
  <c r="AR4058" i="14"/>
  <c r="AR4057" i="14"/>
  <c r="AR4056" i="14"/>
  <c r="AR4055" i="14"/>
  <c r="AR4054" i="14"/>
  <c r="AR4053" i="14"/>
  <c r="AR4052" i="14"/>
  <c r="AR4051" i="14"/>
  <c r="AR4050" i="14"/>
  <c r="AR4049" i="14"/>
  <c r="AR4048" i="14"/>
  <c r="AR4047" i="14"/>
  <c r="AR4046" i="14"/>
  <c r="AR4045" i="14"/>
  <c r="AR4044" i="14"/>
  <c r="AR4043" i="14"/>
  <c r="AR4042" i="14"/>
  <c r="AR4041" i="14"/>
  <c r="AR4040" i="14"/>
  <c r="AR4039" i="14"/>
  <c r="AR4038" i="14"/>
  <c r="AR4037" i="14"/>
  <c r="AR4036" i="14"/>
  <c r="AR4035" i="14"/>
  <c r="AR4034" i="14"/>
  <c r="AR4033" i="14"/>
  <c r="AR4032" i="14"/>
  <c r="AR4031" i="14"/>
  <c r="AR4030" i="14"/>
  <c r="AR4029" i="14"/>
  <c r="AR4028" i="14"/>
  <c r="AR4027" i="14"/>
  <c r="AR4026" i="14"/>
  <c r="AR4025" i="14"/>
  <c r="AR4024" i="14"/>
  <c r="AR4023" i="14"/>
  <c r="AR4022" i="14"/>
  <c r="AR4021" i="14"/>
  <c r="AR4020" i="14"/>
  <c r="AR4019" i="14"/>
  <c r="AR4018" i="14"/>
  <c r="AR4017" i="14"/>
  <c r="AR4016" i="14"/>
  <c r="AR4015" i="14"/>
  <c r="AR4014" i="14"/>
  <c r="AR4013" i="14"/>
  <c r="AR4012" i="14"/>
  <c r="AR4011" i="14"/>
  <c r="AR4010" i="14"/>
  <c r="AR4009" i="14"/>
  <c r="AR4008" i="14"/>
  <c r="AR4007" i="14"/>
  <c r="AR4006" i="14"/>
  <c r="AR4005" i="14"/>
  <c r="AR4004" i="14"/>
  <c r="AR4003" i="14"/>
  <c r="AR4002" i="14"/>
  <c r="AR4001" i="14"/>
  <c r="AR4000" i="14"/>
  <c r="AR3999" i="14"/>
  <c r="AR3998" i="14"/>
  <c r="AR3997" i="14"/>
  <c r="AR3996" i="14"/>
  <c r="AR3995" i="14"/>
  <c r="AR3994" i="14"/>
  <c r="AR3993" i="14"/>
  <c r="AR3992" i="14"/>
  <c r="AR3991" i="14"/>
  <c r="AR3990" i="14"/>
  <c r="AR3989" i="14"/>
  <c r="AR3988" i="14"/>
  <c r="AR3987" i="14"/>
  <c r="AR3986" i="14"/>
  <c r="AR3985" i="14"/>
  <c r="AR3984" i="14"/>
  <c r="AR3983" i="14"/>
  <c r="AR3982" i="14"/>
  <c r="AR3981" i="14"/>
  <c r="AR3980" i="14"/>
  <c r="AR3979" i="14"/>
  <c r="AR3978" i="14"/>
  <c r="AR3977" i="14"/>
  <c r="AR3976" i="14"/>
  <c r="AR3975" i="14"/>
  <c r="AR3974" i="14"/>
  <c r="AR3973" i="14"/>
  <c r="AR3972" i="14"/>
  <c r="AR3971" i="14"/>
  <c r="AR3970" i="14"/>
  <c r="AR3969" i="14"/>
  <c r="AR3968" i="14"/>
  <c r="AR3967" i="14"/>
  <c r="AR3966" i="14"/>
  <c r="AR3965" i="14"/>
  <c r="AR3964" i="14"/>
  <c r="AR3963" i="14"/>
  <c r="AR3962" i="14"/>
  <c r="AR3961" i="14"/>
  <c r="AR3960" i="14"/>
  <c r="AR3959" i="14"/>
  <c r="AR3958" i="14"/>
  <c r="AR3957" i="14"/>
  <c r="AR3956" i="14"/>
  <c r="AR3955" i="14"/>
  <c r="AR3954" i="14"/>
  <c r="AR3953" i="14"/>
  <c r="AR3952" i="14"/>
  <c r="AR3951" i="14"/>
  <c r="AR3950" i="14"/>
  <c r="AR3949" i="14"/>
  <c r="AR3948" i="14"/>
  <c r="AR3947" i="14"/>
  <c r="AR3946" i="14"/>
  <c r="AR3945" i="14"/>
  <c r="AR3944" i="14"/>
  <c r="AR3943" i="14"/>
  <c r="AR3942" i="14"/>
  <c r="AR3941" i="14"/>
  <c r="AR3940" i="14"/>
  <c r="AR3939" i="14"/>
  <c r="AR3938" i="14"/>
  <c r="AR3937" i="14"/>
  <c r="AR3936" i="14"/>
  <c r="AR3935" i="14"/>
  <c r="AR3934" i="14"/>
  <c r="AR3933" i="14"/>
  <c r="AR3932" i="14"/>
  <c r="AR3931" i="14"/>
  <c r="AR3930" i="14"/>
  <c r="AR3929" i="14"/>
  <c r="AR3928" i="14"/>
  <c r="AR3927" i="14"/>
  <c r="AR3926" i="14"/>
  <c r="AR3925" i="14"/>
  <c r="AR3924" i="14"/>
  <c r="AR3923" i="14"/>
  <c r="AR3922" i="14"/>
  <c r="AR3921" i="14"/>
  <c r="AR3920" i="14"/>
  <c r="AR3919" i="14"/>
  <c r="AR3918" i="14"/>
  <c r="AR3917" i="14"/>
  <c r="AR3916" i="14"/>
  <c r="AR3915" i="14"/>
  <c r="AR3914" i="14"/>
  <c r="AR3913" i="14"/>
  <c r="AR3912" i="14"/>
  <c r="AR3911" i="14"/>
  <c r="AR3910" i="14"/>
  <c r="AR3909" i="14"/>
  <c r="AR3908" i="14"/>
  <c r="AR3907" i="14"/>
  <c r="AR3906" i="14"/>
  <c r="AR3905" i="14"/>
  <c r="AR3904" i="14"/>
  <c r="AR3903" i="14"/>
  <c r="AR3902" i="14"/>
  <c r="AR3901" i="14"/>
  <c r="AR3900" i="14"/>
  <c r="AR3899" i="14"/>
  <c r="AR3898" i="14"/>
  <c r="AR3897" i="14"/>
  <c r="AR3896" i="14"/>
  <c r="AR3895" i="14"/>
  <c r="AR3894" i="14"/>
  <c r="AR3893" i="14"/>
  <c r="AR3892" i="14"/>
  <c r="AR3891" i="14"/>
  <c r="AR3890" i="14"/>
  <c r="AR3889" i="14"/>
  <c r="AR3888" i="14"/>
  <c r="AR3887" i="14"/>
  <c r="AR3886" i="14"/>
  <c r="AR3885" i="14"/>
  <c r="AR3884" i="14"/>
  <c r="AR3883" i="14"/>
  <c r="AR3882" i="14"/>
  <c r="AR3881" i="14"/>
  <c r="AR3880" i="14"/>
  <c r="AR3879" i="14"/>
  <c r="AR3878" i="14"/>
  <c r="AR3877" i="14"/>
  <c r="AR3876" i="14"/>
  <c r="AR3875" i="14"/>
  <c r="AR3874" i="14"/>
  <c r="AR3873" i="14"/>
  <c r="AR3872" i="14"/>
  <c r="AR3871" i="14"/>
  <c r="AR3870" i="14"/>
  <c r="AR3869" i="14"/>
  <c r="AR3868" i="14"/>
  <c r="AR3867" i="14"/>
  <c r="AR3866" i="14"/>
  <c r="AR3865" i="14"/>
  <c r="AR3864" i="14"/>
  <c r="AR3863" i="14"/>
  <c r="AR3862" i="14"/>
  <c r="AR3861" i="14"/>
  <c r="AR3860" i="14"/>
  <c r="AR3859" i="14"/>
  <c r="AR3858" i="14"/>
  <c r="AR3857" i="14"/>
  <c r="AR3856" i="14"/>
  <c r="AR3855" i="14"/>
  <c r="AR3854" i="14"/>
  <c r="AR3853" i="14"/>
  <c r="AR3852" i="14"/>
  <c r="AR3851" i="14"/>
  <c r="AR3850" i="14"/>
  <c r="AR3849" i="14"/>
  <c r="AR3848" i="14"/>
  <c r="AR3847" i="14"/>
  <c r="AR3846" i="14"/>
  <c r="AR3845" i="14"/>
  <c r="AR3844" i="14"/>
  <c r="AR3843" i="14"/>
  <c r="AR3842" i="14"/>
  <c r="AR3841" i="14"/>
  <c r="AR3840" i="14"/>
  <c r="AR3839" i="14"/>
  <c r="AR3838" i="14"/>
  <c r="AR3837" i="14"/>
  <c r="AR3836" i="14"/>
  <c r="AR3835" i="14"/>
  <c r="AR3834" i="14"/>
  <c r="AR3833" i="14"/>
  <c r="AR3832" i="14"/>
  <c r="AR3831" i="14"/>
  <c r="AR3830" i="14"/>
  <c r="AR3829" i="14"/>
  <c r="AR3828" i="14"/>
  <c r="AR3827" i="14"/>
  <c r="AR3826" i="14"/>
  <c r="AR3825" i="14"/>
  <c r="AR3824" i="14"/>
  <c r="AR3823" i="14"/>
  <c r="AR3822" i="14"/>
  <c r="AR3821" i="14"/>
  <c r="AR3820" i="14"/>
  <c r="AR3819" i="14"/>
  <c r="AR3818" i="14"/>
  <c r="AR3817" i="14"/>
  <c r="AR3816" i="14"/>
  <c r="AR3815" i="14"/>
  <c r="AR3814" i="14"/>
  <c r="AR3813" i="14"/>
  <c r="AR3812" i="14"/>
  <c r="AR3811" i="14"/>
  <c r="AR3810" i="14"/>
  <c r="AR3809" i="14"/>
  <c r="AR3808" i="14"/>
  <c r="AR3807" i="14"/>
  <c r="AR3806" i="14"/>
  <c r="AR3805" i="14"/>
  <c r="AR3804" i="14"/>
  <c r="AR3803" i="14"/>
  <c r="AR3802" i="14"/>
  <c r="AR3801" i="14"/>
  <c r="AR3800" i="14"/>
  <c r="AR3799" i="14"/>
  <c r="AR3798" i="14"/>
  <c r="AR3797" i="14"/>
  <c r="AR3796" i="14"/>
  <c r="AR3795" i="14"/>
  <c r="AR3794" i="14"/>
  <c r="AR3793" i="14"/>
  <c r="AR3792" i="14"/>
  <c r="AR3791" i="14"/>
  <c r="AR3790" i="14"/>
  <c r="AR3789" i="14"/>
  <c r="AR3788" i="14"/>
  <c r="AR3787" i="14"/>
  <c r="AR3786" i="14"/>
  <c r="AR3785" i="14"/>
  <c r="AR3784" i="14"/>
  <c r="AR3783" i="14"/>
  <c r="AR3782" i="14"/>
  <c r="AR3781" i="14"/>
  <c r="AR3780" i="14"/>
  <c r="AR3779" i="14"/>
  <c r="AR3778" i="14"/>
  <c r="AR3777" i="14"/>
  <c r="AR3776" i="14"/>
  <c r="AR3775" i="14"/>
  <c r="AR3774" i="14"/>
  <c r="AR3773" i="14"/>
  <c r="AR3772" i="14"/>
  <c r="AR3771" i="14"/>
  <c r="AR3770" i="14"/>
  <c r="AR3769" i="14"/>
  <c r="AR3768" i="14"/>
  <c r="AR3767" i="14"/>
  <c r="AR3766" i="14"/>
  <c r="AR3765" i="14"/>
  <c r="AR3764" i="14"/>
  <c r="AR3763" i="14"/>
  <c r="AR3762" i="14"/>
  <c r="AR3761" i="14"/>
  <c r="AR3760" i="14"/>
  <c r="AR3759" i="14"/>
  <c r="AR3758" i="14"/>
  <c r="AR3757" i="14"/>
  <c r="AR3756" i="14"/>
  <c r="AR3755" i="14"/>
  <c r="AR3754" i="14"/>
  <c r="AR3753" i="14"/>
  <c r="AR3752" i="14"/>
  <c r="AR3751" i="14"/>
  <c r="AR3750" i="14"/>
  <c r="AR3749" i="14"/>
  <c r="AR3748" i="14"/>
  <c r="AR3747" i="14"/>
  <c r="AR3746" i="14"/>
  <c r="AR3745" i="14"/>
  <c r="AR3744" i="14"/>
  <c r="AR3743" i="14"/>
  <c r="AR3742" i="14"/>
  <c r="AR3741" i="14"/>
  <c r="AR3740" i="14"/>
  <c r="AR3739" i="14"/>
  <c r="AR3738" i="14"/>
  <c r="AR3737" i="14"/>
  <c r="AR3736" i="14"/>
  <c r="AR3735" i="14"/>
  <c r="AR3734" i="14"/>
  <c r="AR3733" i="14"/>
  <c r="AR3732" i="14"/>
  <c r="AR3731" i="14"/>
  <c r="AR3730" i="14"/>
  <c r="BC105" i="14" s="1"/>
  <c r="BE105" i="14" s="1"/>
  <c r="AR3729" i="14"/>
  <c r="BC104" i="14" s="1"/>
  <c r="AR3728" i="14"/>
  <c r="BC103" i="14" s="1"/>
  <c r="BE103" i="14" s="1"/>
  <c r="AR3727" i="14"/>
  <c r="BC102" i="14" s="1"/>
  <c r="BE102" i="14" s="1"/>
  <c r="AR3726" i="14"/>
  <c r="BC101" i="14" s="1"/>
  <c r="BE101" i="14" s="1"/>
  <c r="AR3725" i="14"/>
  <c r="BC100" i="14" s="1"/>
  <c r="BE100" i="14" s="1"/>
  <c r="AR3724" i="14"/>
  <c r="BC99" i="14" s="1"/>
  <c r="BE99" i="14" s="1"/>
  <c r="AR3723" i="14"/>
  <c r="BC98" i="14" s="1"/>
  <c r="AR3722" i="14"/>
  <c r="AR3721" i="14"/>
  <c r="BC96" i="14" s="1"/>
  <c r="AR3720" i="14"/>
  <c r="BC95" i="14" s="1"/>
  <c r="AR3719" i="14"/>
  <c r="BC94" i="14" s="1"/>
  <c r="BE94" i="14" s="1"/>
  <c r="AR3718" i="14"/>
  <c r="AR3717" i="14"/>
  <c r="BC92" i="14" s="1"/>
  <c r="BE92" i="14" s="1"/>
  <c r="AR3716" i="14"/>
  <c r="BC91" i="14" s="1"/>
  <c r="AR3715" i="14"/>
  <c r="BC90" i="14" s="1"/>
  <c r="AR3714" i="14"/>
  <c r="BC89" i="14" s="1"/>
  <c r="AR3713" i="14"/>
  <c r="BC88" i="14" s="1"/>
  <c r="AR3712" i="14"/>
  <c r="BC87" i="14" s="1"/>
  <c r="AR3711" i="14"/>
  <c r="BC86" i="14" s="1"/>
  <c r="AR3710" i="14"/>
  <c r="BC85" i="14" s="1"/>
  <c r="BE85" i="14" s="1"/>
  <c r="AR3709" i="14"/>
  <c r="BC84" i="14" s="1"/>
  <c r="AR3708" i="14"/>
  <c r="BC83" i="14" s="1"/>
  <c r="BE83" i="14" s="1"/>
  <c r="AR3707" i="14"/>
  <c r="AL8842" i="14"/>
  <c r="AL8841" i="14"/>
  <c r="AL8840" i="14"/>
  <c r="AL8839" i="14"/>
  <c r="AL8838" i="14"/>
  <c r="AL8837" i="14"/>
  <c r="AL8836" i="14"/>
  <c r="AL8835" i="14"/>
  <c r="AL8834" i="14"/>
  <c r="AL8833" i="14"/>
  <c r="AL8832" i="14"/>
  <c r="AL8831" i="14"/>
  <c r="AL8830" i="14"/>
  <c r="AL8829" i="14"/>
  <c r="AL8828" i="14"/>
  <c r="AL8827" i="14"/>
  <c r="AL8826" i="14"/>
  <c r="AL8825" i="14"/>
  <c r="AL8824" i="14"/>
  <c r="AL8823" i="14"/>
  <c r="AL8822" i="14"/>
  <c r="AL8821" i="14"/>
  <c r="AL8820" i="14"/>
  <c r="AL8819" i="14"/>
  <c r="AL8818" i="14"/>
  <c r="AL8817" i="14"/>
  <c r="AL8816" i="14"/>
  <c r="AL8815" i="14"/>
  <c r="AL8814" i="14"/>
  <c r="AL8813" i="14"/>
  <c r="AL8812" i="14"/>
  <c r="AL8811" i="14"/>
  <c r="AL8810" i="14"/>
  <c r="AL8809" i="14"/>
  <c r="AL8808" i="14"/>
  <c r="AL8807" i="14"/>
  <c r="AL8806" i="14"/>
  <c r="AL8805" i="14"/>
  <c r="AL8804" i="14"/>
  <c r="AL8803" i="14"/>
  <c r="AL8802" i="14"/>
  <c r="AL8801" i="14"/>
  <c r="AL8800" i="14"/>
  <c r="AL8799" i="14"/>
  <c r="AL8798" i="14"/>
  <c r="AL8797" i="14"/>
  <c r="AL8796" i="14"/>
  <c r="AL8795" i="14"/>
  <c r="AL8794" i="14"/>
  <c r="AL8793" i="14"/>
  <c r="AL8792" i="14"/>
  <c r="AL8791" i="14"/>
  <c r="AL8790" i="14"/>
  <c r="AL8789" i="14"/>
  <c r="AL8788" i="14"/>
  <c r="AL8787" i="14"/>
  <c r="AL8786" i="14"/>
  <c r="AL8785" i="14"/>
  <c r="AL8784" i="14"/>
  <c r="AL8783" i="14"/>
  <c r="AL8782" i="14"/>
  <c r="AL8781" i="14"/>
  <c r="AL8780" i="14"/>
  <c r="AL8779" i="14"/>
  <c r="AL8778" i="14"/>
  <c r="AL8777" i="14"/>
  <c r="AL8776" i="14"/>
  <c r="AL8775" i="14"/>
  <c r="AL8774" i="14"/>
  <c r="AL8773" i="14"/>
  <c r="AL8772" i="14"/>
  <c r="AL8771" i="14"/>
  <c r="AL8770" i="14"/>
  <c r="AL8769" i="14"/>
  <c r="AL8768" i="14"/>
  <c r="AL8767" i="14"/>
  <c r="AL8766" i="14"/>
  <c r="AL8765" i="14"/>
  <c r="AL8764" i="14"/>
  <c r="AL8763" i="14"/>
  <c r="AL8762" i="14"/>
  <c r="AL8761" i="14"/>
  <c r="AL8760" i="14"/>
  <c r="AL8759" i="14"/>
  <c r="AL8758" i="14"/>
  <c r="AL8757" i="14"/>
  <c r="AL8756" i="14"/>
  <c r="AL8755" i="14"/>
  <c r="AL8754" i="14"/>
  <c r="AL8753" i="14"/>
  <c r="AL8752" i="14"/>
  <c r="AL8751" i="14"/>
  <c r="AL8750" i="14"/>
  <c r="AL8749" i="14"/>
  <c r="AL8748" i="14"/>
  <c r="AL8747" i="14"/>
  <c r="AL8746" i="14"/>
  <c r="AL8745" i="14"/>
  <c r="AL8744" i="14"/>
  <c r="AL8743" i="14"/>
  <c r="AL8742" i="14"/>
  <c r="AL8741" i="14"/>
  <c r="AL8740" i="14"/>
  <c r="AL8739" i="14"/>
  <c r="AL8738" i="14"/>
  <c r="AL8737" i="14"/>
  <c r="AL8736" i="14"/>
  <c r="AL8735" i="14"/>
  <c r="AL8734" i="14"/>
  <c r="AL8733" i="14"/>
  <c r="AL8732" i="14"/>
  <c r="AL8731" i="14"/>
  <c r="AL8730" i="14"/>
  <c r="AL8729" i="14"/>
  <c r="AL8728" i="14"/>
  <c r="AL8727" i="14"/>
  <c r="AL8726" i="14"/>
  <c r="AL8725" i="14"/>
  <c r="AL8724" i="14"/>
  <c r="AL8723" i="14"/>
  <c r="AL8722" i="14"/>
  <c r="AL8721" i="14"/>
  <c r="AL8720" i="14"/>
  <c r="AL8719" i="14"/>
  <c r="AL8718" i="14"/>
  <c r="AL8717" i="14"/>
  <c r="AL8716" i="14"/>
  <c r="AL8715" i="14"/>
  <c r="AL8714" i="14"/>
  <c r="AL8713" i="14"/>
  <c r="AL8712" i="14"/>
  <c r="AL8711" i="14"/>
  <c r="AL8710" i="14"/>
  <c r="AL8709" i="14"/>
  <c r="AL8708" i="14"/>
  <c r="AL8707" i="14"/>
  <c r="AL8706" i="14"/>
  <c r="AL8705" i="14"/>
  <c r="AL8704" i="14"/>
  <c r="AL8703" i="14"/>
  <c r="AL8702" i="14"/>
  <c r="AL8701" i="14"/>
  <c r="AL8700" i="14"/>
  <c r="AL8699" i="14"/>
  <c r="AL8698" i="14"/>
  <c r="AL8697" i="14"/>
  <c r="AL8696" i="14"/>
  <c r="AL8695" i="14"/>
  <c r="AL8694" i="14"/>
  <c r="AL8693" i="14"/>
  <c r="AL8692" i="14"/>
  <c r="AL8691" i="14"/>
  <c r="AL8690" i="14"/>
  <c r="AL8689" i="14"/>
  <c r="AL8688" i="14"/>
  <c r="AL8687" i="14"/>
  <c r="AL8686" i="14"/>
  <c r="AL8685" i="14"/>
  <c r="AL8684" i="14"/>
  <c r="AL8683" i="14"/>
  <c r="AL8682" i="14"/>
  <c r="AL8681" i="14"/>
  <c r="AL8680" i="14"/>
  <c r="AL8679" i="14"/>
  <c r="AL8678" i="14"/>
  <c r="AL8677" i="14"/>
  <c r="AL8676" i="14"/>
  <c r="AL8675" i="14"/>
  <c r="AL8674" i="14"/>
  <c r="AL8673" i="14"/>
  <c r="AL8672" i="14"/>
  <c r="AL8671" i="14"/>
  <c r="AL8670" i="14"/>
  <c r="AL8669" i="14"/>
  <c r="AL8668" i="14"/>
  <c r="AL8667" i="14"/>
  <c r="AL8666" i="14"/>
  <c r="AL8665" i="14"/>
  <c r="AL8664" i="14"/>
  <c r="AL8663" i="14"/>
  <c r="AL8662" i="14"/>
  <c r="AL8661" i="14"/>
  <c r="AL8660" i="14"/>
  <c r="AL8659" i="14"/>
  <c r="AL8658" i="14"/>
  <c r="AL8657" i="14"/>
  <c r="AL8656" i="14"/>
  <c r="AL8655" i="14"/>
  <c r="AL8654" i="14"/>
  <c r="AL8653" i="14"/>
  <c r="AL8652" i="14"/>
  <c r="AL8651" i="14"/>
  <c r="AL8650" i="14"/>
  <c r="AL8649" i="14"/>
  <c r="AL8648" i="14"/>
  <c r="AL8647" i="14"/>
  <c r="AL8646" i="14"/>
  <c r="AL8645" i="14"/>
  <c r="AL8644" i="14"/>
  <c r="AL8643" i="14"/>
  <c r="AL8642" i="14"/>
  <c r="AL8641" i="14"/>
  <c r="AL8640" i="14"/>
  <c r="AL8639" i="14"/>
  <c r="AL8638" i="14"/>
  <c r="AL8637" i="14"/>
  <c r="AL8636" i="14"/>
  <c r="AL8635" i="14"/>
  <c r="AL8634" i="14"/>
  <c r="AL8633" i="14"/>
  <c r="AL8632" i="14"/>
  <c r="AL8631" i="14"/>
  <c r="AL8630" i="14"/>
  <c r="AL8629" i="14"/>
  <c r="AL8628" i="14"/>
  <c r="AL8627" i="14"/>
  <c r="AL8626" i="14"/>
  <c r="AL8625" i="14"/>
  <c r="AL8624" i="14"/>
  <c r="AL8623" i="14"/>
  <c r="AL8622" i="14"/>
  <c r="AL8621" i="14"/>
  <c r="AL8620" i="14"/>
  <c r="AL8619" i="14"/>
  <c r="AL8618" i="14"/>
  <c r="AL8617" i="14"/>
  <c r="AL8616" i="14"/>
  <c r="AL8615" i="14"/>
  <c r="AL8614" i="14"/>
  <c r="AL8613" i="14"/>
  <c r="AL8612" i="14"/>
  <c r="AL8611" i="14"/>
  <c r="AL8610" i="14"/>
  <c r="AL8609" i="14"/>
  <c r="AL8608" i="14"/>
  <c r="AL8607" i="14"/>
  <c r="AL8606" i="14"/>
  <c r="AL8605" i="14"/>
  <c r="AL8604" i="14"/>
  <c r="AL8603" i="14"/>
  <c r="AL8602" i="14"/>
  <c r="AL8601" i="14"/>
  <c r="AL8600" i="14"/>
  <c r="AL8599" i="14"/>
  <c r="AL8598" i="14"/>
  <c r="AL8597" i="14"/>
  <c r="AL8596" i="14"/>
  <c r="AL8595" i="14"/>
  <c r="AL8594" i="14"/>
  <c r="AL8593" i="14"/>
  <c r="AL8592" i="14"/>
  <c r="AL8591" i="14"/>
  <c r="AL8590" i="14"/>
  <c r="AL8589" i="14"/>
  <c r="AL8588" i="14"/>
  <c r="AL8587" i="14"/>
  <c r="AL8586" i="14"/>
  <c r="AL8585" i="14"/>
  <c r="AL8584" i="14"/>
  <c r="AL8583" i="14"/>
  <c r="AL8582" i="14"/>
  <c r="AL8581" i="14"/>
  <c r="AL8580" i="14"/>
  <c r="AL8579" i="14"/>
  <c r="AL8578" i="14"/>
  <c r="AL8577" i="14"/>
  <c r="AL8576" i="14"/>
  <c r="AL8575" i="14"/>
  <c r="AL8574" i="14"/>
  <c r="AL8573" i="14"/>
  <c r="AL8572" i="14"/>
  <c r="AL8571" i="14"/>
  <c r="AL8570" i="14"/>
  <c r="AL8569" i="14"/>
  <c r="AL8568" i="14"/>
  <c r="AL8567" i="14"/>
  <c r="AL8566" i="14"/>
  <c r="AL8565" i="14"/>
  <c r="AL8564" i="14"/>
  <c r="AL8563" i="14"/>
  <c r="AL8562" i="14"/>
  <c r="AL8561" i="14"/>
  <c r="AL8560" i="14"/>
  <c r="AL8559" i="14"/>
  <c r="AL8558" i="14"/>
  <c r="AL8557" i="14"/>
  <c r="AL8556" i="14"/>
  <c r="AL8555" i="14"/>
  <c r="AL8554" i="14"/>
  <c r="AL8553" i="14"/>
  <c r="AL8552" i="14"/>
  <c r="AL8551" i="14"/>
  <c r="AL8550" i="14"/>
  <c r="AL8549" i="14"/>
  <c r="AL8548" i="14"/>
  <c r="AL8547" i="14"/>
  <c r="AL8546" i="14"/>
  <c r="AL8545" i="14"/>
  <c r="AL8544" i="14"/>
  <c r="AL8543" i="14"/>
  <c r="AL8542" i="14"/>
  <c r="AL8541" i="14"/>
  <c r="AL8540" i="14"/>
  <c r="AL8539" i="14"/>
  <c r="AL8538" i="14"/>
  <c r="AL8537" i="14"/>
  <c r="AL8536" i="14"/>
  <c r="AL8535" i="14"/>
  <c r="AL8534" i="14"/>
  <c r="AL8533" i="14"/>
  <c r="AL8532" i="14"/>
  <c r="AL8531" i="14"/>
  <c r="AL8530" i="14"/>
  <c r="AL8529" i="14"/>
  <c r="AL8528" i="14"/>
  <c r="AL8527" i="14"/>
  <c r="AL8526" i="14"/>
  <c r="AL8525" i="14"/>
  <c r="AL8524" i="14"/>
  <c r="AL8523" i="14"/>
  <c r="AL8522" i="14"/>
  <c r="AL8521" i="14"/>
  <c r="AL8520" i="14"/>
  <c r="AL8519" i="14"/>
  <c r="AL8518" i="14"/>
  <c r="AL8517" i="14"/>
  <c r="AL8516" i="14"/>
  <c r="AL8515" i="14"/>
  <c r="AL8514" i="14"/>
  <c r="AL8513" i="14"/>
  <c r="AL8512" i="14"/>
  <c r="AL8511" i="14"/>
  <c r="AL8510" i="14"/>
  <c r="AL8509" i="14"/>
  <c r="AL8508" i="14"/>
  <c r="AL8507" i="14"/>
  <c r="AL8506" i="14"/>
  <c r="AL8505" i="14"/>
  <c r="AL8504" i="14"/>
  <c r="AL8503" i="14"/>
  <c r="AL8502" i="14"/>
  <c r="AL8501" i="14"/>
  <c r="AL8500" i="14"/>
  <c r="AL8499" i="14"/>
  <c r="AL8498" i="14"/>
  <c r="AL8497" i="14"/>
  <c r="AL8496" i="14"/>
  <c r="AL8495" i="14"/>
  <c r="AL8494" i="14"/>
  <c r="AL8493" i="14"/>
  <c r="AL8492" i="14"/>
  <c r="AL8491" i="14"/>
  <c r="AL8490" i="14"/>
  <c r="AL8489" i="14"/>
  <c r="AL8488" i="14"/>
  <c r="AL8487" i="14"/>
  <c r="AL8486" i="14"/>
  <c r="AL8485" i="14"/>
  <c r="AL8484" i="14"/>
  <c r="AL8483" i="14"/>
  <c r="AL8482" i="14"/>
  <c r="AL8481" i="14"/>
  <c r="AL8480" i="14"/>
  <c r="AL8479" i="14"/>
  <c r="AL8478" i="14"/>
  <c r="AL8477" i="14"/>
  <c r="AL8476" i="14"/>
  <c r="AL8475" i="14"/>
  <c r="AL8474" i="14"/>
  <c r="AL8473" i="14"/>
  <c r="AL8472" i="14"/>
  <c r="AL8471" i="14"/>
  <c r="AL8470" i="14"/>
  <c r="AL8469" i="14"/>
  <c r="AL8468" i="14"/>
  <c r="AL8467" i="14"/>
  <c r="AL8466" i="14"/>
  <c r="AL8465" i="14"/>
  <c r="AL8464" i="14"/>
  <c r="AL8463" i="14"/>
  <c r="AL8462" i="14"/>
  <c r="AL8461" i="14"/>
  <c r="AL8460" i="14"/>
  <c r="AL8459" i="14"/>
  <c r="AL8458" i="14"/>
  <c r="AL8457" i="14"/>
  <c r="AL8456" i="14"/>
  <c r="AL8455" i="14"/>
  <c r="AL8454" i="14"/>
  <c r="AL8453" i="14"/>
  <c r="AL8452" i="14"/>
  <c r="AL8451" i="14"/>
  <c r="AL8450" i="14"/>
  <c r="AL8449" i="14"/>
  <c r="AL8448" i="14"/>
  <c r="AL8447" i="14"/>
  <c r="AL8446" i="14"/>
  <c r="AL8445" i="14"/>
  <c r="AL8444" i="14"/>
  <c r="AL8443" i="14"/>
  <c r="AL8442" i="14"/>
  <c r="AL8441" i="14"/>
  <c r="AL8440" i="14"/>
  <c r="AL8439" i="14"/>
  <c r="AL8438" i="14"/>
  <c r="AL8437" i="14"/>
  <c r="AL8436" i="14"/>
  <c r="AL8435" i="14"/>
  <c r="AL8434" i="14"/>
  <c r="AL8433" i="14"/>
  <c r="AL8432" i="14"/>
  <c r="AL8431" i="14"/>
  <c r="AL8430" i="14"/>
  <c r="AL8429" i="14"/>
  <c r="AL8428" i="14"/>
  <c r="AL8427" i="14"/>
  <c r="AL8426" i="14"/>
  <c r="AL8425" i="14"/>
  <c r="AL8424" i="14"/>
  <c r="AL8423" i="14"/>
  <c r="AL8422" i="14"/>
  <c r="AL8421" i="14"/>
  <c r="AL8420" i="14"/>
  <c r="AL8419" i="14"/>
  <c r="AL8418" i="14"/>
  <c r="AL8417" i="14"/>
  <c r="AL8416" i="14"/>
  <c r="AL8415" i="14"/>
  <c r="AL8414" i="14"/>
  <c r="AL8413" i="14"/>
  <c r="AL8412" i="14"/>
  <c r="AL8411" i="14"/>
  <c r="AL8410" i="14"/>
  <c r="AL8409" i="14"/>
  <c r="AL8408" i="14"/>
  <c r="AL8407" i="14"/>
  <c r="AL8406" i="14"/>
  <c r="AL8405" i="14"/>
  <c r="AL8404" i="14"/>
  <c r="AL8403" i="14"/>
  <c r="AL8402" i="14"/>
  <c r="AL8401" i="14"/>
  <c r="AL8400" i="14"/>
  <c r="AL8399" i="14"/>
  <c r="AL8398" i="14"/>
  <c r="AL8397" i="14"/>
  <c r="AL8396" i="14"/>
  <c r="AL8395" i="14"/>
  <c r="AL8394" i="14"/>
  <c r="AL8393" i="14"/>
  <c r="AL8392" i="14"/>
  <c r="AL8391" i="14"/>
  <c r="AL8390" i="14"/>
  <c r="AL8389" i="14"/>
  <c r="AL8388" i="14"/>
  <c r="AL8387" i="14"/>
  <c r="AL8386" i="14"/>
  <c r="AL8385" i="14"/>
  <c r="AL8384" i="14"/>
  <c r="AL8383" i="14"/>
  <c r="AL8382" i="14"/>
  <c r="AL8381" i="14"/>
  <c r="AL8380" i="14"/>
  <c r="AL8379" i="14"/>
  <c r="AL8378" i="14"/>
  <c r="AL8377" i="14"/>
  <c r="AL8376" i="14"/>
  <c r="AL8375" i="14"/>
  <c r="AL8374" i="14"/>
  <c r="AL8373" i="14"/>
  <c r="AL8372" i="14"/>
  <c r="AL8371" i="14"/>
  <c r="AL8370" i="14"/>
  <c r="AL8369" i="14"/>
  <c r="AL8368" i="14"/>
  <c r="AL8367" i="14"/>
  <c r="AL8366" i="14"/>
  <c r="AL8365" i="14"/>
  <c r="AL8364" i="14"/>
  <c r="AL8363" i="14"/>
  <c r="AL8362" i="14"/>
  <c r="AL8361" i="14"/>
  <c r="AL8360" i="14"/>
  <c r="AL8359" i="14"/>
  <c r="AL8358" i="14"/>
  <c r="AL8357" i="14"/>
  <c r="AL8356" i="14"/>
  <c r="AL8355" i="14"/>
  <c r="AL8354" i="14"/>
  <c r="AL8353" i="14"/>
  <c r="AL8352" i="14"/>
  <c r="AL8351" i="14"/>
  <c r="AL8350" i="14"/>
  <c r="AL8349" i="14"/>
  <c r="AL8348" i="14"/>
  <c r="AL8347" i="14"/>
  <c r="AL8346" i="14"/>
  <c r="AL8345" i="14"/>
  <c r="AL8344" i="14"/>
  <c r="AL8343" i="14"/>
  <c r="AL8342" i="14"/>
  <c r="AL8341" i="14"/>
  <c r="AL8340" i="14"/>
  <c r="AL8339" i="14"/>
  <c r="AL8338" i="14"/>
  <c r="AL8337" i="14"/>
  <c r="AL8336" i="14"/>
  <c r="AL8335" i="14"/>
  <c r="AL8334" i="14"/>
  <c r="AL8333" i="14"/>
  <c r="AL8332" i="14"/>
  <c r="AL8331" i="14"/>
  <c r="AL8330" i="14"/>
  <c r="AL8329" i="14"/>
  <c r="AL8328" i="14"/>
  <c r="AL8327" i="14"/>
  <c r="AL8326" i="14"/>
  <c r="AL8325" i="14"/>
  <c r="AL8324" i="14"/>
  <c r="AL8323" i="14"/>
  <c r="AL8322" i="14"/>
  <c r="AL8321" i="14"/>
  <c r="AL8320" i="14"/>
  <c r="AL8319" i="14"/>
  <c r="AL8318" i="14"/>
  <c r="AL8317" i="14"/>
  <c r="AL8316" i="14"/>
  <c r="AL8315" i="14"/>
  <c r="AL8314" i="14"/>
  <c r="AL8313" i="14"/>
  <c r="AL8312" i="14"/>
  <c r="AL8311" i="14"/>
  <c r="AL8310" i="14"/>
  <c r="AL8309" i="14"/>
  <c r="AL8308" i="14"/>
  <c r="AL8307" i="14"/>
  <c r="AL8306" i="14"/>
  <c r="AL8305" i="14"/>
  <c r="AL8304" i="14"/>
  <c r="AL8303" i="14"/>
  <c r="AL8302" i="14"/>
  <c r="AL8301" i="14"/>
  <c r="AL8300" i="14"/>
  <c r="AL8299" i="14"/>
  <c r="AL8298" i="14"/>
  <c r="AL8297" i="14"/>
  <c r="AL8296" i="14"/>
  <c r="AL8295" i="14"/>
  <c r="AL8294" i="14"/>
  <c r="AL8293" i="14"/>
  <c r="AL8292" i="14"/>
  <c r="AL8291" i="14"/>
  <c r="AL8290" i="14"/>
  <c r="AL8289" i="14"/>
  <c r="AL8288" i="14"/>
  <c r="AL8287" i="14"/>
  <c r="AL8286" i="14"/>
  <c r="AL8285" i="14"/>
  <c r="AL8284" i="14"/>
  <c r="AL8283" i="14"/>
  <c r="AL8282" i="14"/>
  <c r="AL8281" i="14"/>
  <c r="AL8280" i="14"/>
  <c r="AL8279" i="14"/>
  <c r="AL8278" i="14"/>
  <c r="AL8277" i="14"/>
  <c r="AL8276" i="14"/>
  <c r="AL8275" i="14"/>
  <c r="AL8274" i="14"/>
  <c r="AL8273" i="14"/>
  <c r="AL8272" i="14"/>
  <c r="AL8271" i="14"/>
  <c r="AL8270" i="14"/>
  <c r="AL8269" i="14"/>
  <c r="AL8268" i="14"/>
  <c r="AL8267" i="14"/>
  <c r="AL8266" i="14"/>
  <c r="AL8265" i="14"/>
  <c r="AL8264" i="14"/>
  <c r="AL8263" i="14"/>
  <c r="AL8262" i="14"/>
  <c r="AL8261" i="14"/>
  <c r="AL8260" i="14"/>
  <c r="AL8259" i="14"/>
  <c r="AL8258" i="14"/>
  <c r="AL8257" i="14"/>
  <c r="AL8256" i="14"/>
  <c r="AL8255" i="14"/>
  <c r="AL8254" i="14"/>
  <c r="AL8253" i="14"/>
  <c r="AL8252" i="14"/>
  <c r="AL8251" i="14"/>
  <c r="AL8250" i="14"/>
  <c r="AL8249" i="14"/>
  <c r="AL8248" i="14"/>
  <c r="AL8247" i="14"/>
  <c r="AL8246" i="14"/>
  <c r="AL8245" i="14"/>
  <c r="AL8244" i="14"/>
  <c r="AL8243" i="14"/>
  <c r="AL8242" i="14"/>
  <c r="AL8241" i="14"/>
  <c r="AL8240" i="14"/>
  <c r="AL8239" i="14"/>
  <c r="AL8238" i="14"/>
  <c r="AL8237" i="14"/>
  <c r="AL8236" i="14"/>
  <c r="AL8235" i="14"/>
  <c r="AL8234" i="14"/>
  <c r="AL8233" i="14"/>
  <c r="AL8232" i="14"/>
  <c r="AL8231" i="14"/>
  <c r="AL8230" i="14"/>
  <c r="AL8229" i="14"/>
  <c r="AL8228" i="14"/>
  <c r="AL8227" i="14"/>
  <c r="AL8226" i="14"/>
  <c r="AL8225" i="14"/>
  <c r="AL8224" i="14"/>
  <c r="AL8223" i="14"/>
  <c r="AL8222" i="14"/>
  <c r="AL8221" i="14"/>
  <c r="AL8220" i="14"/>
  <c r="AL8219" i="14"/>
  <c r="AL8218" i="14"/>
  <c r="AL8217" i="14"/>
  <c r="AL8216" i="14"/>
  <c r="AL8215" i="14"/>
  <c r="AL8214" i="14"/>
  <c r="AL8213" i="14"/>
  <c r="AL8212" i="14"/>
  <c r="AL8211" i="14"/>
  <c r="AL8210" i="14"/>
  <c r="AL8209" i="14"/>
  <c r="AL8208" i="14"/>
  <c r="AL8207" i="14"/>
  <c r="AL8206" i="14"/>
  <c r="AL8205" i="14"/>
  <c r="AL8204" i="14"/>
  <c r="AL8203" i="14"/>
  <c r="AL8202" i="14"/>
  <c r="AL8201" i="14"/>
  <c r="AL8200" i="14"/>
  <c r="AL8199" i="14"/>
  <c r="AL8198" i="14"/>
  <c r="AL8197" i="14"/>
  <c r="AL8196" i="14"/>
  <c r="AL8195" i="14"/>
  <c r="AL8194" i="14"/>
  <c r="AL8193" i="14"/>
  <c r="AL8192" i="14"/>
  <c r="AL8191" i="14"/>
  <c r="AL8190" i="14"/>
  <c r="AL8189" i="14"/>
  <c r="AL8188" i="14"/>
  <c r="AL8187" i="14"/>
  <c r="AL8186" i="14"/>
  <c r="AL8185" i="14"/>
  <c r="AL8184" i="14"/>
  <c r="AL8183" i="14"/>
  <c r="AL8182" i="14"/>
  <c r="AL8181" i="14"/>
  <c r="AL8180" i="14"/>
  <c r="AL8179" i="14"/>
  <c r="AL8178" i="14"/>
  <c r="AL8177" i="14"/>
  <c r="AL8176" i="14"/>
  <c r="AL8175" i="14"/>
  <c r="AL8174" i="14"/>
  <c r="AL8173" i="14"/>
  <c r="AL8172" i="14"/>
  <c r="AL8171" i="14"/>
  <c r="AL8170" i="14"/>
  <c r="AL8169" i="14"/>
  <c r="AL8168" i="14"/>
  <c r="AL8167" i="14"/>
  <c r="AL8166" i="14"/>
  <c r="AL8165" i="14"/>
  <c r="AL8164" i="14"/>
  <c r="AL8163" i="14"/>
  <c r="AL8162" i="14"/>
  <c r="AL8161" i="14"/>
  <c r="AL8160" i="14"/>
  <c r="AL8159" i="14"/>
  <c r="AL8158" i="14"/>
  <c r="AL8157" i="14"/>
  <c r="AL8156" i="14"/>
  <c r="AL8155" i="14"/>
  <c r="AL8154" i="14"/>
  <c r="AL8153" i="14"/>
  <c r="AL8152" i="14"/>
  <c r="AL8151" i="14"/>
  <c r="AL8150" i="14"/>
  <c r="AL8149" i="14"/>
  <c r="AL8148" i="14"/>
  <c r="AL8147" i="14"/>
  <c r="AL8146" i="14"/>
  <c r="AL8145" i="14"/>
  <c r="AL8144" i="14"/>
  <c r="AL8143" i="14"/>
  <c r="AL8142" i="14"/>
  <c r="AL8141" i="14"/>
  <c r="AL8140" i="14"/>
  <c r="AL8139" i="14"/>
  <c r="AL8138" i="14"/>
  <c r="AL8137" i="14"/>
  <c r="AL8136" i="14"/>
  <c r="AL8135" i="14"/>
  <c r="AL8134" i="14"/>
  <c r="AL8133" i="14"/>
  <c r="AL8132" i="14"/>
  <c r="AL8131" i="14"/>
  <c r="AL8130" i="14"/>
  <c r="AL8129" i="14"/>
  <c r="AL8128" i="14"/>
  <c r="AL8127" i="14"/>
  <c r="AL8126" i="14"/>
  <c r="AL8125" i="14"/>
  <c r="AL8124" i="14"/>
  <c r="AL8123" i="14"/>
  <c r="AL8122" i="14"/>
  <c r="AL8121" i="14"/>
  <c r="AL8120" i="14"/>
  <c r="AL8119" i="14"/>
  <c r="AL8118" i="14"/>
  <c r="AL8117" i="14"/>
  <c r="AL8116" i="14"/>
  <c r="AL8115" i="14"/>
  <c r="AL8114" i="14"/>
  <c r="AL8113" i="14"/>
  <c r="AL8112" i="14"/>
  <c r="AL8111" i="14"/>
  <c r="AL8110" i="14"/>
  <c r="AL8109" i="14"/>
  <c r="AL8108" i="14"/>
  <c r="AL8107" i="14"/>
  <c r="AL8106" i="14"/>
  <c r="AL8105" i="14"/>
  <c r="AL8104" i="14"/>
  <c r="AL8103" i="14"/>
  <c r="AL8102" i="14"/>
  <c r="AL8101" i="14"/>
  <c r="AL8100" i="14"/>
  <c r="AL8099" i="14"/>
  <c r="AL8098" i="14"/>
  <c r="AL8097" i="14"/>
  <c r="AL8096" i="14"/>
  <c r="AL8095" i="14"/>
  <c r="AL8094" i="14"/>
  <c r="AL8093" i="14"/>
  <c r="AL8092" i="14"/>
  <c r="AL8091" i="14"/>
  <c r="AL8090" i="14"/>
  <c r="AL8089" i="14"/>
  <c r="AL8088" i="14"/>
  <c r="AL8087" i="14"/>
  <c r="AL8086" i="14"/>
  <c r="AL8085" i="14"/>
  <c r="AL8084" i="14"/>
  <c r="AL8083" i="14"/>
  <c r="AL8082" i="14"/>
  <c r="AL8081" i="14"/>
  <c r="AL8080" i="14"/>
  <c r="AL8079" i="14"/>
  <c r="AL8078" i="14"/>
  <c r="AL8077" i="14"/>
  <c r="AL8076" i="14"/>
  <c r="AL8075" i="14"/>
  <c r="AL8074" i="14"/>
  <c r="AL8073" i="14"/>
  <c r="AL8072" i="14"/>
  <c r="AL8071" i="14"/>
  <c r="AL8070" i="14"/>
  <c r="AL8069" i="14"/>
  <c r="AL8068" i="14"/>
  <c r="AL8067" i="14"/>
  <c r="AL8066" i="14"/>
  <c r="AL8065" i="14"/>
  <c r="AL8064" i="14"/>
  <c r="AL8063" i="14"/>
  <c r="AL8062" i="14"/>
  <c r="AL8061" i="14"/>
  <c r="AL8060" i="14"/>
  <c r="AL8059" i="14"/>
  <c r="AL8058" i="14"/>
  <c r="AL8057" i="14"/>
  <c r="AL8056" i="14"/>
  <c r="AL8055" i="14"/>
  <c r="AL8054" i="14"/>
  <c r="AL8053" i="14"/>
  <c r="AL8052" i="14"/>
  <c r="AL8051" i="14"/>
  <c r="AL8050" i="14"/>
  <c r="AL8049" i="14"/>
  <c r="AL8048" i="14"/>
  <c r="AL8047" i="14"/>
  <c r="AL8046" i="14"/>
  <c r="AL8045" i="14"/>
  <c r="AL8044" i="14"/>
  <c r="AL8043" i="14"/>
  <c r="AL8042" i="14"/>
  <c r="AL8041" i="14"/>
  <c r="AL8040" i="14"/>
  <c r="AL8039" i="14"/>
  <c r="AL8038" i="14"/>
  <c r="AL8037" i="14"/>
  <c r="AL8036" i="14"/>
  <c r="AL8035" i="14"/>
  <c r="AL8034" i="14"/>
  <c r="AL8033" i="14"/>
  <c r="AL8032" i="14"/>
  <c r="AL8031" i="14"/>
  <c r="AL8030" i="14"/>
  <c r="AL8029" i="14"/>
  <c r="AL8028" i="14"/>
  <c r="AL8027" i="14"/>
  <c r="AL8026" i="14"/>
  <c r="AL8025" i="14"/>
  <c r="AL8024" i="14"/>
  <c r="AL8023" i="14"/>
  <c r="AL8022" i="14"/>
  <c r="AL8021" i="14"/>
  <c r="AL8020" i="14"/>
  <c r="AL8019" i="14"/>
  <c r="AL8018" i="14"/>
  <c r="AL8017" i="14"/>
  <c r="AL8016" i="14"/>
  <c r="AL8015" i="14"/>
  <c r="AL8014" i="14"/>
  <c r="AL8013" i="14"/>
  <c r="AL8012" i="14"/>
  <c r="AL8011" i="14"/>
  <c r="AL8010" i="14"/>
  <c r="AL8009" i="14"/>
  <c r="AL8008" i="14"/>
  <c r="AL8007" i="14"/>
  <c r="AL8006" i="14"/>
  <c r="AL8005" i="14"/>
  <c r="AL8004" i="14"/>
  <c r="AL8003" i="14"/>
  <c r="AL8002" i="14"/>
  <c r="AL8001" i="14"/>
  <c r="AL8000" i="14"/>
  <c r="AL7999" i="14"/>
  <c r="AL7998" i="14"/>
  <c r="AL7997" i="14"/>
  <c r="AL7996" i="14"/>
  <c r="AL7995" i="14"/>
  <c r="AL7994" i="14"/>
  <c r="AL7993" i="14"/>
  <c r="AL7992" i="14"/>
  <c r="AL7991" i="14"/>
  <c r="AL7990" i="14"/>
  <c r="AL7989" i="14"/>
  <c r="AL7988" i="14"/>
  <c r="AL7987" i="14"/>
  <c r="AL7986" i="14"/>
  <c r="AL7985" i="14"/>
  <c r="AL7984" i="14"/>
  <c r="AL7983" i="14"/>
  <c r="AL7982" i="14"/>
  <c r="AL7981" i="14"/>
  <c r="AL7980" i="14"/>
  <c r="AL7979" i="14"/>
  <c r="AL7978" i="14"/>
  <c r="AL7977" i="14"/>
  <c r="AL7976" i="14"/>
  <c r="AL7975" i="14"/>
  <c r="AL7974" i="14"/>
  <c r="AL7973" i="14"/>
  <c r="AL7972" i="14"/>
  <c r="AL7971" i="14"/>
  <c r="AL7970" i="14"/>
  <c r="AL7969" i="14"/>
  <c r="AL7968" i="14"/>
  <c r="AL7967" i="14"/>
  <c r="AL7966" i="14"/>
  <c r="AL7965" i="14"/>
  <c r="AL7964" i="14"/>
  <c r="AL7963" i="14"/>
  <c r="AL7962" i="14"/>
  <c r="AL7961" i="14"/>
  <c r="AL7960" i="14"/>
  <c r="AL7959" i="14"/>
  <c r="AL7958" i="14"/>
  <c r="AL7957" i="14"/>
  <c r="AL7956" i="14"/>
  <c r="AL7955" i="14"/>
  <c r="AL7954" i="14"/>
  <c r="AL7953" i="14"/>
  <c r="AL7952" i="14"/>
  <c r="AL7951" i="14"/>
  <c r="AL7950" i="14"/>
  <c r="AL7949" i="14"/>
  <c r="AL7948" i="14"/>
  <c r="AL7947" i="14"/>
  <c r="AL7946" i="14"/>
  <c r="AL7945" i="14"/>
  <c r="AL7944" i="14"/>
  <c r="AL7943" i="14"/>
  <c r="AL7942" i="14"/>
  <c r="AL7941" i="14"/>
  <c r="AL7940" i="14"/>
  <c r="AL7939" i="14"/>
  <c r="AL7938" i="14"/>
  <c r="AL7937" i="14"/>
  <c r="AL7936" i="14"/>
  <c r="AL7935" i="14"/>
  <c r="AL7934" i="14"/>
  <c r="AL7933" i="14"/>
  <c r="AL7932" i="14"/>
  <c r="AL7931" i="14"/>
  <c r="AL7930" i="14"/>
  <c r="AL7929" i="14"/>
  <c r="AL7928" i="14"/>
  <c r="AL7927" i="14"/>
  <c r="AL7926" i="14"/>
  <c r="AL7925" i="14"/>
  <c r="AL7924" i="14"/>
  <c r="AL7923" i="14"/>
  <c r="AL7922" i="14"/>
  <c r="AL7921" i="14"/>
  <c r="AL7920" i="14"/>
  <c r="AL7919" i="14"/>
  <c r="AL7918" i="14"/>
  <c r="AL7917" i="14"/>
  <c r="AL7916" i="14"/>
  <c r="AL7915" i="14"/>
  <c r="AL7914" i="14"/>
  <c r="AL7913" i="14"/>
  <c r="AL7912" i="14"/>
  <c r="AL7911" i="14"/>
  <c r="AL7910" i="14"/>
  <c r="AL7909" i="14"/>
  <c r="AL7908" i="14"/>
  <c r="AL7907" i="14"/>
  <c r="AL7906" i="14"/>
  <c r="AL7905" i="14"/>
  <c r="AL7904" i="14"/>
  <c r="AL7903" i="14"/>
  <c r="AL7902" i="14"/>
  <c r="AL7901" i="14"/>
  <c r="AL7900" i="14"/>
  <c r="AL7899" i="14"/>
  <c r="AL7898" i="14"/>
  <c r="AL7897" i="14"/>
  <c r="AL7896" i="14"/>
  <c r="AL7895" i="14"/>
  <c r="AL7894" i="14"/>
  <c r="AL7893" i="14"/>
  <c r="AL7892" i="14"/>
  <c r="AL7891" i="14"/>
  <c r="AL7890" i="14"/>
  <c r="AL7889" i="14"/>
  <c r="AL7888" i="14"/>
  <c r="AL7887" i="14"/>
  <c r="AL7886" i="14"/>
  <c r="AL7885" i="14"/>
  <c r="AL7884" i="14"/>
  <c r="AL7883" i="14"/>
  <c r="AL7882" i="14"/>
  <c r="AL7881" i="14"/>
  <c r="AL7880" i="14"/>
  <c r="AL7879" i="14"/>
  <c r="AL7878" i="14"/>
  <c r="AL7877" i="14"/>
  <c r="AL7876" i="14"/>
  <c r="AL7875" i="14"/>
  <c r="AL7874" i="14"/>
  <c r="AL7873" i="14"/>
  <c r="AL7872" i="14"/>
  <c r="AL7871" i="14"/>
  <c r="AL7870" i="14"/>
  <c r="AL7869" i="14"/>
  <c r="AL7868" i="14"/>
  <c r="AL7867" i="14"/>
  <c r="AL7866" i="14"/>
  <c r="AL7865" i="14"/>
  <c r="AL7864" i="14"/>
  <c r="AL7863" i="14"/>
  <c r="AL7862" i="14"/>
  <c r="AL7861" i="14"/>
  <c r="AL7860" i="14"/>
  <c r="AL7859" i="14"/>
  <c r="AL7858" i="14"/>
  <c r="AL7857" i="14"/>
  <c r="AL7856" i="14"/>
  <c r="AL7855" i="14"/>
  <c r="AL7854" i="14"/>
  <c r="AL7853" i="14"/>
  <c r="AL7852" i="14"/>
  <c r="AL7851" i="14"/>
  <c r="AL7850" i="14"/>
  <c r="AL7849" i="14"/>
  <c r="AL7848" i="14"/>
  <c r="AL7847" i="14"/>
  <c r="AL7846" i="14"/>
  <c r="AL7845" i="14"/>
  <c r="AL7844" i="14"/>
  <c r="AL7843" i="14"/>
  <c r="AL7842" i="14"/>
  <c r="AL7841" i="14"/>
  <c r="AL7840" i="14"/>
  <c r="AL7839" i="14"/>
  <c r="AL7838" i="14"/>
  <c r="AL7837" i="14"/>
  <c r="AL7836" i="14"/>
  <c r="AL7835" i="14"/>
  <c r="AL7834" i="14"/>
  <c r="AL7833" i="14"/>
  <c r="AL7832" i="14"/>
  <c r="AL7831" i="14"/>
  <c r="AL7830" i="14"/>
  <c r="AL7829" i="14"/>
  <c r="AL7828" i="14"/>
  <c r="AL7827" i="14"/>
  <c r="AL7826" i="14"/>
  <c r="AL7825" i="14"/>
  <c r="AL7824" i="14"/>
  <c r="AL7823" i="14"/>
  <c r="AL7822" i="14"/>
  <c r="AL7821" i="14"/>
  <c r="AL7820" i="14"/>
  <c r="AL7819" i="14"/>
  <c r="AL7818" i="14"/>
  <c r="AL7817" i="14"/>
  <c r="AL7816" i="14"/>
  <c r="AL7815" i="14"/>
  <c r="AL7814" i="14"/>
  <c r="AL7813" i="14"/>
  <c r="AL7812" i="14"/>
  <c r="AL7811" i="14"/>
  <c r="AL7810" i="14"/>
  <c r="AL7809" i="14"/>
  <c r="AL7808" i="14"/>
  <c r="AL7807" i="14"/>
  <c r="AL7806" i="14"/>
  <c r="AL7805" i="14"/>
  <c r="AL7804" i="14"/>
  <c r="AL7803" i="14"/>
  <c r="AL7802" i="14"/>
  <c r="AL7801" i="14"/>
  <c r="AL7800" i="14"/>
  <c r="AL7799" i="14"/>
  <c r="AL7798" i="14"/>
  <c r="AL7797" i="14"/>
  <c r="AL7796" i="14"/>
  <c r="AL7795" i="14"/>
  <c r="AL7794" i="14"/>
  <c r="AL7793" i="14"/>
  <c r="AL7792" i="14"/>
  <c r="AL7791" i="14"/>
  <c r="AL7790" i="14"/>
  <c r="AL7789" i="14"/>
  <c r="AL7788" i="14"/>
  <c r="AL7787" i="14"/>
  <c r="AL7786" i="14"/>
  <c r="AL7785" i="14"/>
  <c r="AL7784" i="14"/>
  <c r="AL7783" i="14"/>
  <c r="AL7782" i="14"/>
  <c r="AL7781" i="14"/>
  <c r="AL7780" i="14"/>
  <c r="AL7779" i="14"/>
  <c r="AL7778" i="14"/>
  <c r="AL7777" i="14"/>
  <c r="AL7776" i="14"/>
  <c r="AL7775" i="14"/>
  <c r="AL7774" i="14"/>
  <c r="AL7773" i="14"/>
  <c r="AL7772" i="14"/>
  <c r="AL7771" i="14"/>
  <c r="AL7770" i="14"/>
  <c r="AL7769" i="14"/>
  <c r="AL7768" i="14"/>
  <c r="AL7767" i="14"/>
  <c r="AL7766" i="14"/>
  <c r="AL7765" i="14"/>
  <c r="AL7764" i="14"/>
  <c r="AL7763" i="14"/>
  <c r="AL7762" i="14"/>
  <c r="AL7761" i="14"/>
  <c r="AL7760" i="14"/>
  <c r="AL7759" i="14"/>
  <c r="AL7758" i="14"/>
  <c r="AL7757" i="14"/>
  <c r="AL7756" i="14"/>
  <c r="AL7755" i="14"/>
  <c r="AL7754" i="14"/>
  <c r="AL7753" i="14"/>
  <c r="AL7752" i="14"/>
  <c r="AL7751" i="14"/>
  <c r="AL7750" i="14"/>
  <c r="AL7749" i="14"/>
  <c r="AL7748" i="14"/>
  <c r="AL7747" i="14"/>
  <c r="AL7746" i="14"/>
  <c r="AL7745" i="14"/>
  <c r="AL7744" i="14"/>
  <c r="AL7743" i="14"/>
  <c r="AL7742" i="14"/>
  <c r="AL7741" i="14"/>
  <c r="AL7740" i="14"/>
  <c r="AL7739" i="14"/>
  <c r="AL7738" i="14"/>
  <c r="AL7737" i="14"/>
  <c r="AL7736" i="14"/>
  <c r="AL7735" i="14"/>
  <c r="AL7734" i="14"/>
  <c r="AL7733" i="14"/>
  <c r="AL7732" i="14"/>
  <c r="AL7731" i="14"/>
  <c r="AL7730" i="14"/>
  <c r="AL7729" i="14"/>
  <c r="AL7728" i="14"/>
  <c r="AL7727" i="14"/>
  <c r="AL7726" i="14"/>
  <c r="AL7725" i="14"/>
  <c r="AL7724" i="14"/>
  <c r="AL7723" i="14"/>
  <c r="AL7722" i="14"/>
  <c r="AL7721" i="14"/>
  <c r="AL7720" i="14"/>
  <c r="AL7719" i="14"/>
  <c r="AL7718" i="14"/>
  <c r="AL7717" i="14"/>
  <c r="AL7716" i="14"/>
  <c r="AL7715" i="14"/>
  <c r="AL7714" i="14"/>
  <c r="AL7713" i="14"/>
  <c r="AL7712" i="14"/>
  <c r="AL7711" i="14"/>
  <c r="AL7710" i="14"/>
  <c r="AL7709" i="14"/>
  <c r="AL7708" i="14"/>
  <c r="AL7707" i="14"/>
  <c r="AL7706" i="14"/>
  <c r="AL7705" i="14"/>
  <c r="AL7704" i="14"/>
  <c r="AL7703" i="14"/>
  <c r="AL7702" i="14"/>
  <c r="AL7701" i="14"/>
  <c r="AL7700" i="14"/>
  <c r="AL7699" i="14"/>
  <c r="AL7698" i="14"/>
  <c r="AL7697" i="14"/>
  <c r="AL7696" i="14"/>
  <c r="AL7695" i="14"/>
  <c r="AL7694" i="14"/>
  <c r="AL7693" i="14"/>
  <c r="AL7692" i="14"/>
  <c r="AL7691" i="14"/>
  <c r="AL7690" i="14"/>
  <c r="AL7689" i="14"/>
  <c r="AL7688" i="14"/>
  <c r="AL7687" i="14"/>
  <c r="AL7686" i="14"/>
  <c r="AL7685" i="14"/>
  <c r="AL7684" i="14"/>
  <c r="AL7683" i="14"/>
  <c r="AL7682" i="14"/>
  <c r="AL7681" i="14"/>
  <c r="AL7680" i="14"/>
  <c r="AL7679" i="14"/>
  <c r="AL7678" i="14"/>
  <c r="AL7677" i="14"/>
  <c r="AL7676" i="14"/>
  <c r="AL7675" i="14"/>
  <c r="AL7674" i="14"/>
  <c r="AL7673" i="14"/>
  <c r="AL7672" i="14"/>
  <c r="AL7671" i="14"/>
  <c r="AL7670" i="14"/>
  <c r="AL7669" i="14"/>
  <c r="AL7668" i="14"/>
  <c r="AL7667" i="14"/>
  <c r="AL7666" i="14"/>
  <c r="AL7665" i="14"/>
  <c r="AL7664" i="14"/>
  <c r="AL7663" i="14"/>
  <c r="AL7662" i="14"/>
  <c r="AL7661" i="14"/>
  <c r="AL7660" i="14"/>
  <c r="AL7659" i="14"/>
  <c r="AL7658" i="14"/>
  <c r="AL7657" i="14"/>
  <c r="AL7656" i="14"/>
  <c r="AL7655" i="14"/>
  <c r="AL7654" i="14"/>
  <c r="AL7653" i="14"/>
  <c r="AL7652" i="14"/>
  <c r="AL7651" i="14"/>
  <c r="AL7650" i="14"/>
  <c r="AL7649" i="14"/>
  <c r="AL7648" i="14"/>
  <c r="AL7647" i="14"/>
  <c r="AL7646" i="14"/>
  <c r="AL7645" i="14"/>
  <c r="AL7644" i="14"/>
  <c r="AL7643" i="14"/>
  <c r="AL7642" i="14"/>
  <c r="AL7641" i="14"/>
  <c r="AL7640" i="14"/>
  <c r="AL7639" i="14"/>
  <c r="AL7638" i="14"/>
  <c r="AL7637" i="14"/>
  <c r="AL7636" i="14"/>
  <c r="AL7635" i="14"/>
  <c r="AL7634" i="14"/>
  <c r="AL7633" i="14"/>
  <c r="AL7632" i="14"/>
  <c r="AL7631" i="14"/>
  <c r="AL7630" i="14"/>
  <c r="AL7629" i="14"/>
  <c r="AL7628" i="14"/>
  <c r="AL7627" i="14"/>
  <c r="AL7626" i="14"/>
  <c r="AL7625" i="14"/>
  <c r="AL7624" i="14"/>
  <c r="AL7623" i="14"/>
  <c r="AL7622" i="14"/>
  <c r="AL7621" i="14"/>
  <c r="AL7620" i="14"/>
  <c r="AL7619" i="14"/>
  <c r="AL7618" i="14"/>
  <c r="AL7617" i="14"/>
  <c r="AL7616" i="14"/>
  <c r="AL7615" i="14"/>
  <c r="AL7614" i="14"/>
  <c r="AL7613" i="14"/>
  <c r="AL7612" i="14"/>
  <c r="AL7611" i="14"/>
  <c r="AL7610" i="14"/>
  <c r="AL7609" i="14"/>
  <c r="AL7608" i="14"/>
  <c r="AL7607" i="14"/>
  <c r="AL7606" i="14"/>
  <c r="AL7605" i="14"/>
  <c r="AL7604" i="14"/>
  <c r="AL7603" i="14"/>
  <c r="AL7602" i="14"/>
  <c r="AL7601" i="14"/>
  <c r="AL7600" i="14"/>
  <c r="AL7599" i="14"/>
  <c r="AL7598" i="14"/>
  <c r="AL7597" i="14"/>
  <c r="AL7596" i="14"/>
  <c r="AL7595" i="14"/>
  <c r="AL7594" i="14"/>
  <c r="AL7593" i="14"/>
  <c r="AL7592" i="14"/>
  <c r="AL7591" i="14"/>
  <c r="AL7590" i="14"/>
  <c r="AL7589" i="14"/>
  <c r="AL7588" i="14"/>
  <c r="AL7587" i="14"/>
  <c r="AL7586" i="14"/>
  <c r="AL7585" i="14"/>
  <c r="AL7584" i="14"/>
  <c r="AL7583" i="14"/>
  <c r="AL7582" i="14"/>
  <c r="AL7581" i="14"/>
  <c r="AL7580" i="14"/>
  <c r="AL7579" i="14"/>
  <c r="AL7578" i="14"/>
  <c r="AL7577" i="14"/>
  <c r="AL7576" i="14"/>
  <c r="AL7575" i="14"/>
  <c r="AL7574" i="14"/>
  <c r="AL7573" i="14"/>
  <c r="AL7572" i="14"/>
  <c r="AL7571" i="14"/>
  <c r="AL7570" i="14"/>
  <c r="AL7569" i="14"/>
  <c r="AL7568" i="14"/>
  <c r="AL7567" i="14"/>
  <c r="AL7566" i="14"/>
  <c r="AL7565" i="14"/>
  <c r="AL7564" i="14"/>
  <c r="AL7563" i="14"/>
  <c r="AL7562" i="14"/>
  <c r="AL7561" i="14"/>
  <c r="AL7560" i="14"/>
  <c r="AL7559" i="14"/>
  <c r="AL7558" i="14"/>
  <c r="AL7557" i="14"/>
  <c r="AL7556" i="14"/>
  <c r="AL7555" i="14"/>
  <c r="AL7554" i="14"/>
  <c r="AL7553" i="14"/>
  <c r="AL7552" i="14"/>
  <c r="AL7551" i="14"/>
  <c r="AL7550" i="14"/>
  <c r="AL7549" i="14"/>
  <c r="AL7548" i="14"/>
  <c r="AL7547" i="14"/>
  <c r="AL7546" i="14"/>
  <c r="AL7545" i="14"/>
  <c r="AL7544" i="14"/>
  <c r="AL7543" i="14"/>
  <c r="AL7542" i="14"/>
  <c r="AL7541" i="14"/>
  <c r="AL7540" i="14"/>
  <c r="AL7539" i="14"/>
  <c r="AL7538" i="14"/>
  <c r="AL7537" i="14"/>
  <c r="AL7536" i="14"/>
  <c r="AL7535" i="14"/>
  <c r="AL7534" i="14"/>
  <c r="AL7533" i="14"/>
  <c r="AL7532" i="14"/>
  <c r="AL7531" i="14"/>
  <c r="AL7530" i="14"/>
  <c r="AL7529" i="14"/>
  <c r="AL7528" i="14"/>
  <c r="AL7527" i="14"/>
  <c r="AL7526" i="14"/>
  <c r="AL7525" i="14"/>
  <c r="AL7524" i="14"/>
  <c r="AL7523" i="14"/>
  <c r="AL7522" i="14"/>
  <c r="AL7521" i="14"/>
  <c r="AL7520" i="14"/>
  <c r="AL7519" i="14"/>
  <c r="AL7518" i="14"/>
  <c r="AL7517" i="14"/>
  <c r="AL7516" i="14"/>
  <c r="AL7515" i="14"/>
  <c r="AL7514" i="14"/>
  <c r="AL7513" i="14"/>
  <c r="AL7512" i="14"/>
  <c r="AL7511" i="14"/>
  <c r="AL7510" i="14"/>
  <c r="AL7509" i="14"/>
  <c r="AL7508" i="14"/>
  <c r="AL7507" i="14"/>
  <c r="AL7506" i="14"/>
  <c r="AL7505" i="14"/>
  <c r="AL7504" i="14"/>
  <c r="AL7503" i="14"/>
  <c r="AL7502" i="14"/>
  <c r="AL7501" i="14"/>
  <c r="AL7500" i="14"/>
  <c r="AL7499" i="14"/>
  <c r="AL7498" i="14"/>
  <c r="AL7497" i="14"/>
  <c r="AL7496" i="14"/>
  <c r="AL7495" i="14"/>
  <c r="AL7494" i="14"/>
  <c r="AL7493" i="14"/>
  <c r="AL7492" i="14"/>
  <c r="AL7491" i="14"/>
  <c r="AL7490" i="14"/>
  <c r="AL7489" i="14"/>
  <c r="AL7488" i="14"/>
  <c r="AL7487" i="14"/>
  <c r="AL7486" i="14"/>
  <c r="AL7485" i="14"/>
  <c r="AL7484" i="14"/>
  <c r="AL7483" i="14"/>
  <c r="AL7482" i="14"/>
  <c r="AL7481" i="14"/>
  <c r="AL7480" i="14"/>
  <c r="AL7479" i="14"/>
  <c r="AL7478" i="14"/>
  <c r="AL7477" i="14"/>
  <c r="AL7476" i="14"/>
  <c r="AL7475" i="14"/>
  <c r="AL7474" i="14"/>
  <c r="AL7473" i="14"/>
  <c r="AL7472" i="14"/>
  <c r="AL7471" i="14"/>
  <c r="AL7470" i="14"/>
  <c r="AL7469" i="14"/>
  <c r="AL7468" i="14"/>
  <c r="AL7467" i="14"/>
  <c r="AL7466" i="14"/>
  <c r="AL7465" i="14"/>
  <c r="AL7464" i="14"/>
  <c r="AL7463" i="14"/>
  <c r="AL7462" i="14"/>
  <c r="AL7461" i="14"/>
  <c r="AL7460" i="14"/>
  <c r="AL7459" i="14"/>
  <c r="AL7458" i="14"/>
  <c r="AL7457" i="14"/>
  <c r="AL7456" i="14"/>
  <c r="AL7455" i="14"/>
  <c r="AL7454" i="14"/>
  <c r="AL7453" i="14"/>
  <c r="AL7452" i="14"/>
  <c r="AL7451" i="14"/>
  <c r="AL7450" i="14"/>
  <c r="AL7449" i="14"/>
  <c r="AL7448" i="14"/>
  <c r="AL7447" i="14"/>
  <c r="AL7446" i="14"/>
  <c r="AL7445" i="14"/>
  <c r="AL7444" i="14"/>
  <c r="AL7443" i="14"/>
  <c r="AL7442" i="14"/>
  <c r="AL7441" i="14"/>
  <c r="AL7440" i="14"/>
  <c r="AL7439" i="14"/>
  <c r="AL7438" i="14"/>
  <c r="AL7437" i="14"/>
  <c r="AL7436" i="14"/>
  <c r="AL7435" i="14"/>
  <c r="AL7434" i="14"/>
  <c r="AL7433" i="14"/>
  <c r="AL7432" i="14"/>
  <c r="AL7431" i="14"/>
  <c r="AL7430" i="14"/>
  <c r="AL7429" i="14"/>
  <c r="AL7428" i="14"/>
  <c r="AL7427" i="14"/>
  <c r="AL7426" i="14"/>
  <c r="AL7425" i="14"/>
  <c r="AL7424" i="14"/>
  <c r="AL7423" i="14"/>
  <c r="AL7422" i="14"/>
  <c r="AL7421" i="14"/>
  <c r="AL7420" i="14"/>
  <c r="AL7419" i="14"/>
  <c r="AL7418" i="14"/>
  <c r="AL7417" i="14"/>
  <c r="AL7416" i="14"/>
  <c r="AL7415" i="14"/>
  <c r="AL7414" i="14"/>
  <c r="AL7413" i="14"/>
  <c r="AL7412" i="14"/>
  <c r="AL7411" i="14"/>
  <c r="AL7410" i="14"/>
  <c r="AL7409" i="14"/>
  <c r="AL7408" i="14"/>
  <c r="AL7407" i="14"/>
  <c r="AL7406" i="14"/>
  <c r="AL7405" i="14"/>
  <c r="AL7404" i="14"/>
  <c r="AL7403" i="14"/>
  <c r="AL7402" i="14"/>
  <c r="AL7401" i="14"/>
  <c r="AL7400" i="14"/>
  <c r="AL7399" i="14"/>
  <c r="AL7398" i="14"/>
  <c r="AL7397" i="14"/>
  <c r="AL7396" i="14"/>
  <c r="AL7395" i="14"/>
  <c r="AL7394" i="14"/>
  <c r="AL7393" i="14"/>
  <c r="AL7392" i="14"/>
  <c r="AL7391" i="14"/>
  <c r="AL7390" i="14"/>
  <c r="AL7389" i="14"/>
  <c r="AL7388" i="14"/>
  <c r="AL7387" i="14"/>
  <c r="AL7386" i="14"/>
  <c r="AL7385" i="14"/>
  <c r="AL7384" i="14"/>
  <c r="AL7383" i="14"/>
  <c r="AL7382" i="14"/>
  <c r="AL7381" i="14"/>
  <c r="AL7380" i="14"/>
  <c r="AL7379" i="14"/>
  <c r="AL7378" i="14"/>
  <c r="AL7377" i="14"/>
  <c r="AL7376" i="14"/>
  <c r="AL7375" i="14"/>
  <c r="AL7374" i="14"/>
  <c r="AL7373" i="14"/>
  <c r="AL7372" i="14"/>
  <c r="AL7371" i="14"/>
  <c r="AL7370" i="14"/>
  <c r="AL7369" i="14"/>
  <c r="AL7368" i="14"/>
  <c r="AL7367" i="14"/>
  <c r="AL7366" i="14"/>
  <c r="AL7365" i="14"/>
  <c r="AL7364" i="14"/>
  <c r="AL7363" i="14"/>
  <c r="AL7362" i="14"/>
  <c r="AL7361" i="14"/>
  <c r="AL7360" i="14"/>
  <c r="AL7359" i="14"/>
  <c r="AL7358" i="14"/>
  <c r="AL7357" i="14"/>
  <c r="AL7356" i="14"/>
  <c r="AL7355" i="14"/>
  <c r="AL7354" i="14"/>
  <c r="AL7353" i="14"/>
  <c r="AL7352" i="14"/>
  <c r="AL7351" i="14"/>
  <c r="AL7350" i="14"/>
  <c r="AL7349" i="14"/>
  <c r="AL7348" i="14"/>
  <c r="AL7347" i="14"/>
  <c r="AL7346" i="14"/>
  <c r="AL7345" i="14"/>
  <c r="AL7344" i="14"/>
  <c r="AL7343" i="14"/>
  <c r="AL7342" i="14"/>
  <c r="AL7341" i="14"/>
  <c r="AL7340" i="14"/>
  <c r="AL7339" i="14"/>
  <c r="AL7338" i="14"/>
  <c r="AL7337" i="14"/>
  <c r="AL7336" i="14"/>
  <c r="AL7335" i="14"/>
  <c r="AL7334" i="14"/>
  <c r="AL7333" i="14"/>
  <c r="AL7332" i="14"/>
  <c r="AL7331" i="14"/>
  <c r="AL7330" i="14"/>
  <c r="AL7329" i="14"/>
  <c r="AL7328" i="14"/>
  <c r="AL7327" i="14"/>
  <c r="AL7326" i="14"/>
  <c r="AL7325" i="14"/>
  <c r="AL7324" i="14"/>
  <c r="AL7323" i="14"/>
  <c r="AL7322" i="14"/>
  <c r="AL7321" i="14"/>
  <c r="AL7320" i="14"/>
  <c r="AL7319" i="14"/>
  <c r="AL7318" i="14"/>
  <c r="AL7317" i="14"/>
  <c r="AL7316" i="14"/>
  <c r="AL7315" i="14"/>
  <c r="AL7314" i="14"/>
  <c r="AL7313" i="14"/>
  <c r="AL7312" i="14"/>
  <c r="AL7311" i="14"/>
  <c r="AL7310" i="14"/>
  <c r="AL7309" i="14"/>
  <c r="AL7308" i="14"/>
  <c r="AL7307" i="14"/>
  <c r="AL7306" i="14"/>
  <c r="AL7305" i="14"/>
  <c r="AL7304" i="14"/>
  <c r="AL7303" i="14"/>
  <c r="AL7302" i="14"/>
  <c r="AL7301" i="14"/>
  <c r="AL7300" i="14"/>
  <c r="AL7299" i="14"/>
  <c r="AL7298" i="14"/>
  <c r="AL7297" i="14"/>
  <c r="AL7296" i="14"/>
  <c r="AL7295" i="14"/>
  <c r="AL7294" i="14"/>
  <c r="AL7293" i="14"/>
  <c r="AL7292" i="14"/>
  <c r="AL7291" i="14"/>
  <c r="AL7290" i="14"/>
  <c r="AL7289" i="14"/>
  <c r="AL7288" i="14"/>
  <c r="AL7287" i="14"/>
  <c r="AL7286" i="14"/>
  <c r="AL7285" i="14"/>
  <c r="AL7284" i="14"/>
  <c r="AL7283" i="14"/>
  <c r="AL7282" i="14"/>
  <c r="AL7281" i="14"/>
  <c r="AL7280" i="14"/>
  <c r="AL7279" i="14"/>
  <c r="AL7278" i="14"/>
  <c r="AL7277" i="14"/>
  <c r="AL7276" i="14"/>
  <c r="AL7275" i="14"/>
  <c r="AL7274" i="14"/>
  <c r="AL7273" i="14"/>
  <c r="AL7272" i="14"/>
  <c r="AL7271" i="14"/>
  <c r="AL7270" i="14"/>
  <c r="AL7269" i="14"/>
  <c r="AL7268" i="14"/>
  <c r="AL7267" i="14"/>
  <c r="AL7266" i="14"/>
  <c r="AL7265" i="14"/>
  <c r="AL7264" i="14"/>
  <c r="AL7263" i="14"/>
  <c r="AL7262" i="14"/>
  <c r="AL7261" i="14"/>
  <c r="AL7260" i="14"/>
  <c r="AL7259" i="14"/>
  <c r="AL7258" i="14"/>
  <c r="AL7257" i="14"/>
  <c r="AL7256" i="14"/>
  <c r="AL7255" i="14"/>
  <c r="AL7254" i="14"/>
  <c r="AL7253" i="14"/>
  <c r="AL7252" i="14"/>
  <c r="AL7251" i="14"/>
  <c r="AL7250" i="14"/>
  <c r="AL7249" i="14"/>
  <c r="AL7248" i="14"/>
  <c r="AL7247" i="14"/>
  <c r="AL7246" i="14"/>
  <c r="AL7245" i="14"/>
  <c r="AL7244" i="14"/>
  <c r="AL7243" i="14"/>
  <c r="AL7242" i="14"/>
  <c r="AL7241" i="14"/>
  <c r="AL7240" i="14"/>
  <c r="AL7239" i="14"/>
  <c r="AL7238" i="14"/>
  <c r="AL7237" i="14"/>
  <c r="AL7236" i="14"/>
  <c r="AL7235" i="14"/>
  <c r="AL7234" i="14"/>
  <c r="AL7233" i="14"/>
  <c r="AL7232" i="14"/>
  <c r="AL7231" i="14"/>
  <c r="AL7230" i="14"/>
  <c r="AL7229" i="14"/>
  <c r="AL7228" i="14"/>
  <c r="AL7227" i="14"/>
  <c r="AL7226" i="14"/>
  <c r="AL7225" i="14"/>
  <c r="AL7224" i="14"/>
  <c r="AL7223" i="14"/>
  <c r="AL7222" i="14"/>
  <c r="AL7221" i="14"/>
  <c r="AL7220" i="14"/>
  <c r="AL7219" i="14"/>
  <c r="AL7218" i="14"/>
  <c r="AL7217" i="14"/>
  <c r="AL7216" i="14"/>
  <c r="AL7215" i="14"/>
  <c r="AL7214" i="14"/>
  <c r="AL7213" i="14"/>
  <c r="AL7212" i="14"/>
  <c r="AL7211" i="14"/>
  <c r="AL7210" i="14"/>
  <c r="AL7209" i="14"/>
  <c r="AL7208" i="14"/>
  <c r="AL7207" i="14"/>
  <c r="AL7206" i="14"/>
  <c r="AL7205" i="14"/>
  <c r="AL7204" i="14"/>
  <c r="AL7203" i="14"/>
  <c r="AL7202" i="14"/>
  <c r="AL7201" i="14"/>
  <c r="AL7200" i="14"/>
  <c r="AL7199" i="14"/>
  <c r="AL7198" i="14"/>
  <c r="AL7197" i="14"/>
  <c r="AL7196" i="14"/>
  <c r="AL7195" i="14"/>
  <c r="AL7194" i="14"/>
  <c r="AL7193" i="14"/>
  <c r="AL7192" i="14"/>
  <c r="AL7191" i="14"/>
  <c r="AL7190" i="14"/>
  <c r="AL7189" i="14"/>
  <c r="AL7188" i="14"/>
  <c r="AL7187" i="14"/>
  <c r="AL7186" i="14"/>
  <c r="AL7185" i="14"/>
  <c r="AL7184" i="14"/>
  <c r="AL7183" i="14"/>
  <c r="AL7182" i="14"/>
  <c r="AL7181" i="14"/>
  <c r="AL7180" i="14"/>
  <c r="AL7179" i="14"/>
  <c r="AL7178" i="14"/>
  <c r="AL7177" i="14"/>
  <c r="AL7176" i="14"/>
  <c r="AL7175" i="14"/>
  <c r="AL7174" i="14"/>
  <c r="AL7173" i="14"/>
  <c r="AL7172" i="14"/>
  <c r="AL7171" i="14"/>
  <c r="AL7170" i="14"/>
  <c r="AL7169" i="14"/>
  <c r="AL7168" i="14"/>
  <c r="AL7167" i="14"/>
  <c r="AL7166" i="14"/>
  <c r="AL7165" i="14"/>
  <c r="AL7164" i="14"/>
  <c r="AL7163" i="14"/>
  <c r="AL7162" i="14"/>
  <c r="AL7161" i="14"/>
  <c r="AL7160" i="14"/>
  <c r="AL7159" i="14"/>
  <c r="AL7158" i="14"/>
  <c r="AL7157" i="14"/>
  <c r="AL7156" i="14"/>
  <c r="AL7155" i="14"/>
  <c r="AL7154" i="14"/>
  <c r="AL7153" i="14"/>
  <c r="AL7152" i="14"/>
  <c r="AL7151" i="14"/>
  <c r="AL7150" i="14"/>
  <c r="AL7149" i="14"/>
  <c r="AL7148" i="14"/>
  <c r="AL7147" i="14"/>
  <c r="AL7146" i="14"/>
  <c r="AL7145" i="14"/>
  <c r="AL7144" i="14"/>
  <c r="AL7143" i="14"/>
  <c r="AL7142" i="14"/>
  <c r="AL7141" i="14"/>
  <c r="AL7140" i="14"/>
  <c r="AL7139" i="14"/>
  <c r="AL7138" i="14"/>
  <c r="AL7137" i="14"/>
  <c r="AL7136" i="14"/>
  <c r="AL7135" i="14"/>
  <c r="AL7134" i="14"/>
  <c r="AL7133" i="14"/>
  <c r="AL7132" i="14"/>
  <c r="AL7131" i="14"/>
  <c r="AL7130" i="14"/>
  <c r="AL7129" i="14"/>
  <c r="AL7128" i="14"/>
  <c r="AL7127" i="14"/>
  <c r="AL7126" i="14"/>
  <c r="AL7125" i="14"/>
  <c r="AL7124" i="14"/>
  <c r="AL7123" i="14"/>
  <c r="AL7122" i="14"/>
  <c r="AL7121" i="14"/>
  <c r="AL7120" i="14"/>
  <c r="AL7119" i="14"/>
  <c r="AL7118" i="14"/>
  <c r="AL7117" i="14"/>
  <c r="AL7116" i="14"/>
  <c r="AL7115" i="14"/>
  <c r="AL7114" i="14"/>
  <c r="AL7113" i="14"/>
  <c r="AL7112" i="14"/>
  <c r="AL7111" i="14"/>
  <c r="AL7110" i="14"/>
  <c r="AL7109" i="14"/>
  <c r="AL7108" i="14"/>
  <c r="AL7107" i="14"/>
  <c r="AL7106" i="14"/>
  <c r="AL7105" i="14"/>
  <c r="AL7104" i="14"/>
  <c r="AL7103" i="14"/>
  <c r="AL7102" i="14"/>
  <c r="AL7101" i="14"/>
  <c r="AL7100" i="14"/>
  <c r="AL7099" i="14"/>
  <c r="AL7098" i="14"/>
  <c r="AL7097" i="14"/>
  <c r="AL7096" i="14"/>
  <c r="AL7095" i="14"/>
  <c r="AL7094" i="14"/>
  <c r="AL7093" i="14"/>
  <c r="AL7092" i="14"/>
  <c r="AL7091" i="14"/>
  <c r="AL7090" i="14"/>
  <c r="AL7089" i="14"/>
  <c r="AL7088" i="14"/>
  <c r="AL7087" i="14"/>
  <c r="AL7086" i="14"/>
  <c r="AL7085" i="14"/>
  <c r="AL7084" i="14"/>
  <c r="AL7083" i="14"/>
  <c r="AL7082" i="14"/>
  <c r="AL7081" i="14"/>
  <c r="AL7080" i="14"/>
  <c r="AL7079" i="14"/>
  <c r="AL7078" i="14"/>
  <c r="AL7077" i="14"/>
  <c r="AL7076" i="14"/>
  <c r="AL7075" i="14"/>
  <c r="AL7074" i="14"/>
  <c r="AL7073" i="14"/>
  <c r="AL7072" i="14"/>
  <c r="AL7071" i="14"/>
  <c r="AL7070" i="14"/>
  <c r="AL7069" i="14"/>
  <c r="AL7068" i="14"/>
  <c r="AL7067" i="14"/>
  <c r="AL7066" i="14"/>
  <c r="AL7065" i="14"/>
  <c r="AL7064" i="14"/>
  <c r="AL7063" i="14"/>
  <c r="AL7062" i="14"/>
  <c r="AL7061" i="14"/>
  <c r="AL7060" i="14"/>
  <c r="AL7059" i="14"/>
  <c r="AL7058" i="14"/>
  <c r="AL7057" i="14"/>
  <c r="AL7056" i="14"/>
  <c r="AL7055" i="14"/>
  <c r="AL7054" i="14"/>
  <c r="AL7053" i="14"/>
  <c r="AL7052" i="14"/>
  <c r="AL7051" i="14"/>
  <c r="AL7050" i="14"/>
  <c r="AL7049" i="14"/>
  <c r="AL7048" i="14"/>
  <c r="AL7047" i="14"/>
  <c r="AL7046" i="14"/>
  <c r="AL7045" i="14"/>
  <c r="AL7044" i="14"/>
  <c r="AL7043" i="14"/>
  <c r="AL7042" i="14"/>
  <c r="AL7041" i="14"/>
  <c r="AL7040" i="14"/>
  <c r="AL7039" i="14"/>
  <c r="AL7038" i="14"/>
  <c r="AL7037" i="14"/>
  <c r="AL7036" i="14"/>
  <c r="AL7035" i="14"/>
  <c r="AL7034" i="14"/>
  <c r="AL7033" i="14"/>
  <c r="AL7032" i="14"/>
  <c r="AL7031" i="14"/>
  <c r="AL7030" i="14"/>
  <c r="AL7029" i="14"/>
  <c r="AL7028" i="14"/>
  <c r="AL7027" i="14"/>
  <c r="AL7026" i="14"/>
  <c r="AL7025" i="14"/>
  <c r="AL7024" i="14"/>
  <c r="AL7023" i="14"/>
  <c r="AL7022" i="14"/>
  <c r="AL7021" i="14"/>
  <c r="AL7020" i="14"/>
  <c r="AL7019" i="14"/>
  <c r="AL7018" i="14"/>
  <c r="AL7017" i="14"/>
  <c r="AL7016" i="14"/>
  <c r="AL7015" i="14"/>
  <c r="AL7014" i="14"/>
  <c r="AL7013" i="14"/>
  <c r="AL7012" i="14"/>
  <c r="AL7011" i="14"/>
  <c r="AL7010" i="14"/>
  <c r="AL7009" i="14"/>
  <c r="AL7008" i="14"/>
  <c r="AL7007" i="14"/>
  <c r="AL7006" i="14"/>
  <c r="AL7005" i="14"/>
  <c r="AL7004" i="14"/>
  <c r="AL7003" i="14"/>
  <c r="AL7002" i="14"/>
  <c r="AL7001" i="14"/>
  <c r="AL7000" i="14"/>
  <c r="AL6999" i="14"/>
  <c r="AL6998" i="14"/>
  <c r="AL6997" i="14"/>
  <c r="AL6996" i="14"/>
  <c r="AL6995" i="14"/>
  <c r="AL6994" i="14"/>
  <c r="AL6993" i="14"/>
  <c r="AL6992" i="14"/>
  <c r="AL6991" i="14"/>
  <c r="AL6990" i="14"/>
  <c r="AL6989" i="14"/>
  <c r="AL6988" i="14"/>
  <c r="AL6987" i="14"/>
  <c r="AL6986" i="14"/>
  <c r="AL6985" i="14"/>
  <c r="AL6984" i="14"/>
  <c r="AL6983" i="14"/>
  <c r="AL6982" i="14"/>
  <c r="AL6981" i="14"/>
  <c r="AL6980" i="14"/>
  <c r="AL6979" i="14"/>
  <c r="AL6978" i="14"/>
  <c r="AL6977" i="14"/>
  <c r="AL6976" i="14"/>
  <c r="AL6975" i="14"/>
  <c r="AL6974" i="14"/>
  <c r="AL6973" i="14"/>
  <c r="AL6972" i="14"/>
  <c r="AL6971" i="14"/>
  <c r="AL6970" i="14"/>
  <c r="AL6969" i="14"/>
  <c r="AL6968" i="14"/>
  <c r="AL6967" i="14"/>
  <c r="AL6966" i="14"/>
  <c r="AL6965" i="14"/>
  <c r="AL6964" i="14"/>
  <c r="AL6963" i="14"/>
  <c r="AL6962" i="14"/>
  <c r="AL6961" i="14"/>
  <c r="AL6960" i="14"/>
  <c r="AL6959" i="14"/>
  <c r="AL6958" i="14"/>
  <c r="AL6957" i="14"/>
  <c r="AL6956" i="14"/>
  <c r="AL6955" i="14"/>
  <c r="AL6954" i="14"/>
  <c r="AL6953" i="14"/>
  <c r="AL6952" i="14"/>
  <c r="AL6951" i="14"/>
  <c r="AL6950" i="14"/>
  <c r="AL6949" i="14"/>
  <c r="AL6948" i="14"/>
  <c r="AL6947" i="14"/>
  <c r="AL6946" i="14"/>
  <c r="AL6945" i="14"/>
  <c r="AL6944" i="14"/>
  <c r="AL6943" i="14"/>
  <c r="AL6942" i="14"/>
  <c r="AL6941" i="14"/>
  <c r="AL6940" i="14"/>
  <c r="AL6939" i="14"/>
  <c r="AL6938" i="14"/>
  <c r="AL6937" i="14"/>
  <c r="AL6936" i="14"/>
  <c r="AL6935" i="14"/>
  <c r="AL6934" i="14"/>
  <c r="AL6933" i="14"/>
  <c r="AL6932" i="14"/>
  <c r="AL6931" i="14"/>
  <c r="AL6930" i="14"/>
  <c r="AL6929" i="14"/>
  <c r="AL6928" i="14"/>
  <c r="AL6927" i="14"/>
  <c r="AL6926" i="14"/>
  <c r="AL6925" i="14"/>
  <c r="AL6924" i="14"/>
  <c r="AL6923" i="14"/>
  <c r="AL6922" i="14"/>
  <c r="AL6921" i="14"/>
  <c r="AL6920" i="14"/>
  <c r="AL6919" i="14"/>
  <c r="AL6918" i="14"/>
  <c r="AL6917" i="14"/>
  <c r="AL6916" i="14"/>
  <c r="AL6915" i="14"/>
  <c r="AL6914" i="14"/>
  <c r="AL6913" i="14"/>
  <c r="AL6912" i="14"/>
  <c r="AL6911" i="14"/>
  <c r="AL6910" i="14"/>
  <c r="AL6909" i="14"/>
  <c r="AL6908" i="14"/>
  <c r="AL6907" i="14"/>
  <c r="AL6906" i="14"/>
  <c r="AL6905" i="14"/>
  <c r="AL6904" i="14"/>
  <c r="AL6903" i="14"/>
  <c r="AL6902" i="14"/>
  <c r="AL6901" i="14"/>
  <c r="AL6900" i="14"/>
  <c r="AL6899" i="14"/>
  <c r="AL6898" i="14"/>
  <c r="AL6897" i="14"/>
  <c r="AL6896" i="14"/>
  <c r="AL6895" i="14"/>
  <c r="AL6894" i="14"/>
  <c r="AL6893" i="14"/>
  <c r="AL6892" i="14"/>
  <c r="AL6891" i="14"/>
  <c r="AL6890" i="14"/>
  <c r="AL6889" i="14"/>
  <c r="AL6888" i="14"/>
  <c r="AL6887" i="14"/>
  <c r="AL6886" i="14"/>
  <c r="AL6885" i="14"/>
  <c r="AL6884" i="14"/>
  <c r="AL6883" i="14"/>
  <c r="AL6882" i="14"/>
  <c r="AL6881" i="14"/>
  <c r="AL6880" i="14"/>
  <c r="AL6879" i="14"/>
  <c r="AL6878" i="14"/>
  <c r="AL6877" i="14"/>
  <c r="AL6876" i="14"/>
  <c r="AL6875" i="14"/>
  <c r="AL6874" i="14"/>
  <c r="AL6873" i="14"/>
  <c r="AL6872" i="14"/>
  <c r="AL6871" i="14"/>
  <c r="AL6870" i="14"/>
  <c r="AL6869" i="14"/>
  <c r="AL6868" i="14"/>
  <c r="AL6867" i="14"/>
  <c r="AL6866" i="14"/>
  <c r="AL6865" i="14"/>
  <c r="AL6864" i="14"/>
  <c r="AL6863" i="14"/>
  <c r="AL6862" i="14"/>
  <c r="AL6861" i="14"/>
  <c r="AL6860" i="14"/>
  <c r="AL6859" i="14"/>
  <c r="AL6858" i="14"/>
  <c r="AL6857" i="14"/>
  <c r="AL6856" i="14"/>
  <c r="AL6855" i="14"/>
  <c r="AL6854" i="14"/>
  <c r="AL6853" i="14"/>
  <c r="AL6852" i="14"/>
  <c r="AL6851" i="14"/>
  <c r="AL6850" i="14"/>
  <c r="AL6849" i="14"/>
  <c r="AL6848" i="14"/>
  <c r="AL6847" i="14"/>
  <c r="AL6846" i="14"/>
  <c r="AL6845" i="14"/>
  <c r="AL6844" i="14"/>
  <c r="AL6843" i="14"/>
  <c r="AL6842" i="14"/>
  <c r="AL6841" i="14"/>
  <c r="AL6840" i="14"/>
  <c r="AL6839" i="14"/>
  <c r="AL6838" i="14"/>
  <c r="AL6837" i="14"/>
  <c r="AL6836" i="14"/>
  <c r="AL6835" i="14"/>
  <c r="AL6834" i="14"/>
  <c r="AL6833" i="14"/>
  <c r="AL6832" i="14"/>
  <c r="AL6831" i="14"/>
  <c r="AL6830" i="14"/>
  <c r="AL6829" i="14"/>
  <c r="AL6828" i="14"/>
  <c r="AL6827" i="14"/>
  <c r="AL6826" i="14"/>
  <c r="AL6825" i="14"/>
  <c r="AL6824" i="14"/>
  <c r="AL6823" i="14"/>
  <c r="AL6822" i="14"/>
  <c r="AL6821" i="14"/>
  <c r="AL6820" i="14"/>
  <c r="AL6819" i="14"/>
  <c r="AL6818" i="14"/>
  <c r="AL6817" i="14"/>
  <c r="AL6816" i="14"/>
  <c r="AL6815" i="14"/>
  <c r="AL6814" i="14"/>
  <c r="AL6813" i="14"/>
  <c r="AL6812" i="14"/>
  <c r="AL6811" i="14"/>
  <c r="AL6810" i="14"/>
  <c r="AL6809" i="14"/>
  <c r="AL6808" i="14"/>
  <c r="AL6807" i="14"/>
  <c r="AL6806" i="14"/>
  <c r="AL6805" i="14"/>
  <c r="AL6804" i="14"/>
  <c r="AL6803" i="14"/>
  <c r="AL6802" i="14"/>
  <c r="AL6801" i="14"/>
  <c r="AL6800" i="14"/>
  <c r="AL6799" i="14"/>
  <c r="AL6798" i="14"/>
  <c r="AL6797" i="14"/>
  <c r="AL6796" i="14"/>
  <c r="AL6795" i="14"/>
  <c r="AL6794" i="14"/>
  <c r="AL6793" i="14"/>
  <c r="AL6792" i="14"/>
  <c r="AL6791" i="14"/>
  <c r="AL6790" i="14"/>
  <c r="AL6789" i="14"/>
  <c r="AL6788" i="14"/>
  <c r="AL6787" i="14"/>
  <c r="AL6786" i="14"/>
  <c r="AL6785" i="14"/>
  <c r="AL6784" i="14"/>
  <c r="AL6783" i="14"/>
  <c r="AL6782" i="14"/>
  <c r="AL6781" i="14"/>
  <c r="AL6780" i="14"/>
  <c r="AL6779" i="14"/>
  <c r="AL6778" i="14"/>
  <c r="AL6777" i="14"/>
  <c r="AL6776" i="14"/>
  <c r="AL6775" i="14"/>
  <c r="AL6774" i="14"/>
  <c r="AL6773" i="14"/>
  <c r="AL6772" i="14"/>
  <c r="AL6771" i="14"/>
  <c r="AL6770" i="14"/>
  <c r="AL6769" i="14"/>
  <c r="AL6768" i="14"/>
  <c r="AL6767" i="14"/>
  <c r="AL6766" i="14"/>
  <c r="AL6765" i="14"/>
  <c r="AL6764" i="14"/>
  <c r="AL6763" i="14"/>
  <c r="AL6762" i="14"/>
  <c r="AL6761" i="14"/>
  <c r="AL6760" i="14"/>
  <c r="AL6759" i="14"/>
  <c r="AL6758" i="14"/>
  <c r="AL6757" i="14"/>
  <c r="AL6756" i="14"/>
  <c r="AL6755" i="14"/>
  <c r="AL6754" i="14"/>
  <c r="AL6753" i="14"/>
  <c r="AL6752" i="14"/>
  <c r="AL6751" i="14"/>
  <c r="AL6750" i="14"/>
  <c r="AL6749" i="14"/>
  <c r="AL6748" i="14"/>
  <c r="AL6747" i="14"/>
  <c r="AL6746" i="14"/>
  <c r="AL6745" i="14"/>
  <c r="AL6744" i="14"/>
  <c r="AL6743" i="14"/>
  <c r="AL6742" i="14"/>
  <c r="AL6741" i="14"/>
  <c r="AL6740" i="14"/>
  <c r="AL6739" i="14"/>
  <c r="AL6738" i="14"/>
  <c r="AL6737" i="14"/>
  <c r="AL6736" i="14"/>
  <c r="AL6735" i="14"/>
  <c r="AL6734" i="14"/>
  <c r="AL6733" i="14"/>
  <c r="AL6732" i="14"/>
  <c r="AL6731" i="14"/>
  <c r="AL6730" i="14"/>
  <c r="AL6729" i="14"/>
  <c r="AL6728" i="14"/>
  <c r="AL6727" i="14"/>
  <c r="AL6726" i="14"/>
  <c r="AL6725" i="14"/>
  <c r="AL6724" i="14"/>
  <c r="AL6723" i="14"/>
  <c r="AL6722" i="14"/>
  <c r="AL6721" i="14"/>
  <c r="AL6720" i="14"/>
  <c r="AL6719" i="14"/>
  <c r="AL6718" i="14"/>
  <c r="AL6717" i="14"/>
  <c r="AL6716" i="14"/>
  <c r="AL6715" i="14"/>
  <c r="AL6714" i="14"/>
  <c r="AL6713" i="14"/>
  <c r="AL6712" i="14"/>
  <c r="AL6711" i="14"/>
  <c r="AL6710" i="14"/>
  <c r="AL6709" i="14"/>
  <c r="AL6708" i="14"/>
  <c r="AL6707" i="14"/>
  <c r="AL6706" i="14"/>
  <c r="AL6705" i="14"/>
  <c r="AL6704" i="14"/>
  <c r="AL6703" i="14"/>
  <c r="AL6702" i="14"/>
  <c r="AL6701" i="14"/>
  <c r="AL6700" i="14"/>
  <c r="AL6699" i="14"/>
  <c r="AL6698" i="14"/>
  <c r="AL6697" i="14"/>
  <c r="AL6696" i="14"/>
  <c r="AL6695" i="14"/>
  <c r="AL6694" i="14"/>
  <c r="AL6693" i="14"/>
  <c r="AL6692" i="14"/>
  <c r="AL6691" i="14"/>
  <c r="AL6690" i="14"/>
  <c r="AL6689" i="14"/>
  <c r="AL6688" i="14"/>
  <c r="AL6687" i="14"/>
  <c r="AL6686" i="14"/>
  <c r="AL6685" i="14"/>
  <c r="AL6684" i="14"/>
  <c r="AL6683" i="14"/>
  <c r="AL6682" i="14"/>
  <c r="AL6681" i="14"/>
  <c r="AL6680" i="14"/>
  <c r="AL6679" i="14"/>
  <c r="AL6678" i="14"/>
  <c r="AL6677" i="14"/>
  <c r="AL6676" i="14"/>
  <c r="AL6675" i="14"/>
  <c r="AL6674" i="14"/>
  <c r="AL6673" i="14"/>
  <c r="AL6672" i="14"/>
  <c r="AL6671" i="14"/>
  <c r="AL6670" i="14"/>
  <c r="AL6669" i="14"/>
  <c r="AL6668" i="14"/>
  <c r="AL6667" i="14"/>
  <c r="AL6666" i="14"/>
  <c r="AL6665" i="14"/>
  <c r="AL6664" i="14"/>
  <c r="AL6663" i="14"/>
  <c r="AL6662" i="14"/>
  <c r="AL6661" i="14"/>
  <c r="AL6660" i="14"/>
  <c r="AL6659" i="14"/>
  <c r="AL6658" i="14"/>
  <c r="AL6657" i="14"/>
  <c r="AL6656" i="14"/>
  <c r="AL6655" i="14"/>
  <c r="AL6654" i="14"/>
  <c r="AL6653" i="14"/>
  <c r="AL6652" i="14"/>
  <c r="AL6651" i="14"/>
  <c r="AL6650" i="14"/>
  <c r="AL6649" i="14"/>
  <c r="AL6648" i="14"/>
  <c r="AL6647" i="14"/>
  <c r="AL6646" i="14"/>
  <c r="AL6645" i="14"/>
  <c r="AL6644" i="14"/>
  <c r="AL6643" i="14"/>
  <c r="AL6642" i="14"/>
  <c r="AL6641" i="14"/>
  <c r="AL6640" i="14"/>
  <c r="AL6639" i="14"/>
  <c r="AL6638" i="14"/>
  <c r="AL6637" i="14"/>
  <c r="AL6636" i="14"/>
  <c r="AL6635" i="14"/>
  <c r="AL6634" i="14"/>
  <c r="AL6633" i="14"/>
  <c r="AL6632" i="14"/>
  <c r="AL6631" i="14"/>
  <c r="AL6630" i="14"/>
  <c r="AL6629" i="14"/>
  <c r="AL6628" i="14"/>
  <c r="AL6627" i="14"/>
  <c r="AL6626" i="14"/>
  <c r="AL6625" i="14"/>
  <c r="AL6624" i="14"/>
  <c r="AL6623" i="14"/>
  <c r="AL6622" i="14"/>
  <c r="AL6621" i="14"/>
  <c r="AL6620" i="14"/>
  <c r="AL6619" i="14"/>
  <c r="AL6618" i="14"/>
  <c r="AL6617" i="14"/>
  <c r="AL6616" i="14"/>
  <c r="AL6615" i="14"/>
  <c r="AL6614" i="14"/>
  <c r="AL6613" i="14"/>
  <c r="AL6612" i="14"/>
  <c r="AL6611" i="14"/>
  <c r="AL6610" i="14"/>
  <c r="AL6609" i="14"/>
  <c r="AL6608" i="14"/>
  <c r="AL6607" i="14"/>
  <c r="AL6606" i="14"/>
  <c r="AL6605" i="14"/>
  <c r="AL6604" i="14"/>
  <c r="AL6603" i="14"/>
  <c r="AL6602" i="14"/>
  <c r="AL6601" i="14"/>
  <c r="AL6600" i="14"/>
  <c r="AL6599" i="14"/>
  <c r="AL6598" i="14"/>
  <c r="AL6597" i="14"/>
  <c r="AL6596" i="14"/>
  <c r="AL6595" i="14"/>
  <c r="AL6594" i="14"/>
  <c r="AL6593" i="14"/>
  <c r="AL6592" i="14"/>
  <c r="AL6591" i="14"/>
  <c r="AL6590" i="14"/>
  <c r="AL6589" i="14"/>
  <c r="AL6588" i="14"/>
  <c r="AL6587" i="14"/>
  <c r="AL6586" i="14"/>
  <c r="AL6585" i="14"/>
  <c r="AL6584" i="14"/>
  <c r="AL6583" i="14"/>
  <c r="AL6582" i="14"/>
  <c r="AL6581" i="14"/>
  <c r="AL6580" i="14"/>
  <c r="AL6579" i="14"/>
  <c r="AL6578" i="14"/>
  <c r="AL6577" i="14"/>
  <c r="AL6576" i="14"/>
  <c r="AL6575" i="14"/>
  <c r="AL6574" i="14"/>
  <c r="AL6573" i="14"/>
  <c r="AL6572" i="14"/>
  <c r="AL6571" i="14"/>
  <c r="AL6570" i="14"/>
  <c r="AL6569" i="14"/>
  <c r="AL6568" i="14"/>
  <c r="AL6567" i="14"/>
  <c r="AL6566" i="14"/>
  <c r="AL6565" i="14"/>
  <c r="AL6564" i="14"/>
  <c r="AL6563" i="14"/>
  <c r="AL6562" i="14"/>
  <c r="AL6561" i="14"/>
  <c r="AL6560" i="14"/>
  <c r="AL6559" i="14"/>
  <c r="AL6558" i="14"/>
  <c r="AL6557" i="14"/>
  <c r="AL6556" i="14"/>
  <c r="AL6555" i="14"/>
  <c r="AL6554" i="14"/>
  <c r="AL6553" i="14"/>
  <c r="AL6552" i="14"/>
  <c r="AL6551" i="14"/>
  <c r="AL6550" i="14"/>
  <c r="AL6549" i="14"/>
  <c r="AL6548" i="14"/>
  <c r="AL6547" i="14"/>
  <c r="AL6546" i="14"/>
  <c r="AL6545" i="14"/>
  <c r="AL6544" i="14"/>
  <c r="AL6543" i="14"/>
  <c r="AL6542" i="14"/>
  <c r="AL6541" i="14"/>
  <c r="AL6540" i="14"/>
  <c r="AL6539" i="14"/>
  <c r="AL6538" i="14"/>
  <c r="AL6537" i="14"/>
  <c r="AL6536" i="14"/>
  <c r="AL6535" i="14"/>
  <c r="AL6534" i="14"/>
  <c r="AL6533" i="14"/>
  <c r="AL6532" i="14"/>
  <c r="AL6531" i="14"/>
  <c r="AL6530" i="14"/>
  <c r="AL6529" i="14"/>
  <c r="AL6528" i="14"/>
  <c r="AL6527" i="14"/>
  <c r="AL6526" i="14"/>
  <c r="AL6525" i="14"/>
  <c r="AL6524" i="14"/>
  <c r="AL6523" i="14"/>
  <c r="AL6522" i="14"/>
  <c r="AL6521" i="14"/>
  <c r="AL6520" i="14"/>
  <c r="AL6519" i="14"/>
  <c r="AL6518" i="14"/>
  <c r="AL6517" i="14"/>
  <c r="AL6516" i="14"/>
  <c r="AL6515" i="14"/>
  <c r="AL6514" i="14"/>
  <c r="AL6513" i="14"/>
  <c r="AL6512" i="14"/>
  <c r="AL6511" i="14"/>
  <c r="AL6510" i="14"/>
  <c r="AL6509" i="14"/>
  <c r="AL6508" i="14"/>
  <c r="AL6507" i="14"/>
  <c r="AL6506" i="14"/>
  <c r="AL6505" i="14"/>
  <c r="AL6504" i="14"/>
  <c r="AL6503" i="14"/>
  <c r="AL6502" i="14"/>
  <c r="AL6501" i="14"/>
  <c r="AL6500" i="14"/>
  <c r="AL6499" i="14"/>
  <c r="AL6498" i="14"/>
  <c r="AL6497" i="14"/>
  <c r="AL6496" i="14"/>
  <c r="AL6495" i="14"/>
  <c r="AL6494" i="14"/>
  <c r="AL6493" i="14"/>
  <c r="AL6492" i="14"/>
  <c r="AL6491" i="14"/>
  <c r="AL6490" i="14"/>
  <c r="AL6489" i="14"/>
  <c r="AL6488" i="14"/>
  <c r="AL6487" i="14"/>
  <c r="AL6486" i="14"/>
  <c r="AL6485" i="14"/>
  <c r="AL6484" i="14"/>
  <c r="AL6483" i="14"/>
  <c r="AL6482" i="14"/>
  <c r="AL6481" i="14"/>
  <c r="AL6480" i="14"/>
  <c r="AL6479" i="14"/>
  <c r="AL6478" i="14"/>
  <c r="AL6477" i="14"/>
  <c r="AL6476" i="14"/>
  <c r="AL6475" i="14"/>
  <c r="AL6474" i="14"/>
  <c r="AL6473" i="14"/>
  <c r="AL6472" i="14"/>
  <c r="AL6471" i="14"/>
  <c r="AL6470" i="14"/>
  <c r="AL6469" i="14"/>
  <c r="AL6468" i="14"/>
  <c r="AL6467" i="14"/>
  <c r="AL6466" i="14"/>
  <c r="AL6465" i="14"/>
  <c r="AL6464" i="14"/>
  <c r="AL6463" i="14"/>
  <c r="AL6462" i="14"/>
  <c r="AL6461" i="14"/>
  <c r="AL6460" i="14"/>
  <c r="AL6459" i="14"/>
  <c r="AL6458" i="14"/>
  <c r="AL6457" i="14"/>
  <c r="AL6456" i="14"/>
  <c r="AL6455" i="14"/>
  <c r="AL6454" i="14"/>
  <c r="AL6453" i="14"/>
  <c r="AL6452" i="14"/>
  <c r="AL6451" i="14"/>
  <c r="AL6450" i="14"/>
  <c r="AL6449" i="14"/>
  <c r="AL6448" i="14"/>
  <c r="AL6447" i="14"/>
  <c r="AL6446" i="14"/>
  <c r="AL6445" i="14"/>
  <c r="AL6444" i="14"/>
  <c r="AL6443" i="14"/>
  <c r="AL6442" i="14"/>
  <c r="AL6441" i="14"/>
  <c r="AL6440" i="14"/>
  <c r="AL6439" i="14"/>
  <c r="AL6438" i="14"/>
  <c r="AL6437" i="14"/>
  <c r="AL6436" i="14"/>
  <c r="AL6435" i="14"/>
  <c r="AL6434" i="14"/>
  <c r="AL6433" i="14"/>
  <c r="AL6432" i="14"/>
  <c r="AL6431" i="14"/>
  <c r="AL6430" i="14"/>
  <c r="AL6429" i="14"/>
  <c r="AL6428" i="14"/>
  <c r="AL6427" i="14"/>
  <c r="AL6426" i="14"/>
  <c r="AL6425" i="14"/>
  <c r="AL6424" i="14"/>
  <c r="AL6423" i="14"/>
  <c r="AL6422" i="14"/>
  <c r="AL6421" i="14"/>
  <c r="AL6420" i="14"/>
  <c r="AL6419" i="14"/>
  <c r="AL6418" i="14"/>
  <c r="AL6417" i="14"/>
  <c r="AL6416" i="14"/>
  <c r="AL6415" i="14"/>
  <c r="AL6414" i="14"/>
  <c r="AL6413" i="14"/>
  <c r="AL6412" i="14"/>
  <c r="AL6411" i="14"/>
  <c r="AL6410" i="14"/>
  <c r="AL6409" i="14"/>
  <c r="AL6408" i="14"/>
  <c r="AL6407" i="14"/>
  <c r="AL6406" i="14"/>
  <c r="AL6405" i="14"/>
  <c r="AL6404" i="14"/>
  <c r="AL6403" i="14"/>
  <c r="AL6402" i="14"/>
  <c r="AL6401" i="14"/>
  <c r="AL6400" i="14"/>
  <c r="AL6399" i="14"/>
  <c r="AL6398" i="14"/>
  <c r="AL6397" i="14"/>
  <c r="AL6396" i="14"/>
  <c r="AL6395" i="14"/>
  <c r="AL6394" i="14"/>
  <c r="AL6393" i="14"/>
  <c r="AL6392" i="14"/>
  <c r="AL6391" i="14"/>
  <c r="AL6390" i="14"/>
  <c r="AL6389" i="14"/>
  <c r="AL6388" i="14"/>
  <c r="AL6387" i="14"/>
  <c r="AL6386" i="14"/>
  <c r="AL6385" i="14"/>
  <c r="AL6384" i="14"/>
  <c r="AL6383" i="14"/>
  <c r="AL6382" i="14"/>
  <c r="AL6381" i="14"/>
  <c r="AL6380" i="14"/>
  <c r="AL6379" i="14"/>
  <c r="AL6378" i="14"/>
  <c r="AL6377" i="14"/>
  <c r="AL6376" i="14"/>
  <c r="AL6375" i="14"/>
  <c r="AL6374" i="14"/>
  <c r="AL6373" i="14"/>
  <c r="AL6372" i="14"/>
  <c r="AL6371" i="14"/>
  <c r="AL6370" i="14"/>
  <c r="AL6369" i="14"/>
  <c r="AL6368" i="14"/>
  <c r="AL6367" i="14"/>
  <c r="AL6366" i="14"/>
  <c r="AL6365" i="14"/>
  <c r="AL6364" i="14"/>
  <c r="AL6363" i="14"/>
  <c r="AL6362" i="14"/>
  <c r="AL6361" i="14"/>
  <c r="AL6360" i="14"/>
  <c r="AL6359" i="14"/>
  <c r="AL6358" i="14"/>
  <c r="AL6357" i="14"/>
  <c r="AL6356" i="14"/>
  <c r="AL6355" i="14"/>
  <c r="AL6354" i="14"/>
  <c r="AL6353" i="14"/>
  <c r="AL6352" i="14"/>
  <c r="AL6351" i="14"/>
  <c r="AL6350" i="14"/>
  <c r="AL6349" i="14"/>
  <c r="AL6348" i="14"/>
  <c r="AL6347" i="14"/>
  <c r="AL6346" i="14"/>
  <c r="AL6345" i="14"/>
  <c r="AL6344" i="14"/>
  <c r="AL6343" i="14"/>
  <c r="AL6342" i="14"/>
  <c r="AL6341" i="14"/>
  <c r="AL6340" i="14"/>
  <c r="AL6339" i="14"/>
  <c r="AL6338" i="14"/>
  <c r="AL6337" i="14"/>
  <c r="AL6336" i="14"/>
  <c r="AL6335" i="14"/>
  <c r="AL6334" i="14"/>
  <c r="AL6333" i="14"/>
  <c r="AL6332" i="14"/>
  <c r="AL6331" i="14"/>
  <c r="AL6330" i="14"/>
  <c r="AL6329" i="14"/>
  <c r="AL6328" i="14"/>
  <c r="AL6327" i="14"/>
  <c r="AL6326" i="14"/>
  <c r="AL6325" i="14"/>
  <c r="AL6324" i="14"/>
  <c r="AL6323" i="14"/>
  <c r="AL6322" i="14"/>
  <c r="AL6321" i="14"/>
  <c r="AL6320" i="14"/>
  <c r="AL6319" i="14"/>
  <c r="AL6318" i="14"/>
  <c r="AL6317" i="14"/>
  <c r="AL6316" i="14"/>
  <c r="AL6315" i="14"/>
  <c r="AL6314" i="14"/>
  <c r="AL6313" i="14"/>
  <c r="AL6312" i="14"/>
  <c r="AL6311" i="14"/>
  <c r="AL6310" i="14"/>
  <c r="AL6309" i="14"/>
  <c r="AL6308" i="14"/>
  <c r="AL6307" i="14"/>
  <c r="AL6306" i="14"/>
  <c r="AL6305" i="14"/>
  <c r="AL6304" i="14"/>
  <c r="AL6303" i="14"/>
  <c r="AL6302" i="14"/>
  <c r="AL6301" i="14"/>
  <c r="AL6300" i="14"/>
  <c r="AL6299" i="14"/>
  <c r="AL6298" i="14"/>
  <c r="AL6297" i="14"/>
  <c r="AL6296" i="14"/>
  <c r="AL6295" i="14"/>
  <c r="AL6294" i="14"/>
  <c r="AL6293" i="14"/>
  <c r="AL6292" i="14"/>
  <c r="AL6291" i="14"/>
  <c r="AL6290" i="14"/>
  <c r="AL6289" i="14"/>
  <c r="AL6288" i="14"/>
  <c r="AL6287" i="14"/>
  <c r="AL6286" i="14"/>
  <c r="AL6285" i="14"/>
  <c r="AL6284" i="14"/>
  <c r="AL6283" i="14"/>
  <c r="AL6282" i="14"/>
  <c r="AL6281" i="14"/>
  <c r="AL6280" i="14"/>
  <c r="AL6279" i="14"/>
  <c r="AL6278" i="14"/>
  <c r="AL6277" i="14"/>
  <c r="AL6276" i="14"/>
  <c r="AL6275" i="14"/>
  <c r="AL6274" i="14"/>
  <c r="AL6273" i="14"/>
  <c r="AL6272" i="14"/>
  <c r="AL6271" i="14"/>
  <c r="AL6270" i="14"/>
  <c r="AL6269" i="14"/>
  <c r="AL6268" i="14"/>
  <c r="AL6267" i="14"/>
  <c r="AL6266" i="14"/>
  <c r="AL6265" i="14"/>
  <c r="AL6264" i="14"/>
  <c r="AL6263" i="14"/>
  <c r="AL6262" i="14"/>
  <c r="AL6261" i="14"/>
  <c r="AL6260" i="14"/>
  <c r="AL6259" i="14"/>
  <c r="AL6258" i="14"/>
  <c r="AL6257" i="14"/>
  <c r="AL6256" i="14"/>
  <c r="AL6255" i="14"/>
  <c r="AL6254" i="14"/>
  <c r="AL6253" i="14"/>
  <c r="AL6252" i="14"/>
  <c r="AL6251" i="14"/>
  <c r="AL6250" i="14"/>
  <c r="AL6249" i="14"/>
  <c r="AL6248" i="14"/>
  <c r="AL6247" i="14"/>
  <c r="AL6246" i="14"/>
  <c r="AL6245" i="14"/>
  <c r="AL6244" i="14"/>
  <c r="AL6243" i="14"/>
  <c r="AL6242" i="14"/>
  <c r="AL6241" i="14"/>
  <c r="AL6240" i="14"/>
  <c r="AL6239" i="14"/>
  <c r="AL6238" i="14"/>
  <c r="AL6237" i="14"/>
  <c r="AL6236" i="14"/>
  <c r="AL6235" i="14"/>
  <c r="AL6234" i="14"/>
  <c r="AL6233" i="14"/>
  <c r="AL6232" i="14"/>
  <c r="AL6231" i="14"/>
  <c r="AL6230" i="14"/>
  <c r="AL6229" i="14"/>
  <c r="AL6228" i="14"/>
  <c r="AL6227" i="14"/>
  <c r="AL6226" i="14"/>
  <c r="AL6225" i="14"/>
  <c r="AL6224" i="14"/>
  <c r="AL6223" i="14"/>
  <c r="AL6222" i="14"/>
  <c r="AL6221" i="14"/>
  <c r="AL6220" i="14"/>
  <c r="AL6219" i="14"/>
  <c r="AL6218" i="14"/>
  <c r="AL6217" i="14"/>
  <c r="AL6216" i="14"/>
  <c r="AL6215" i="14"/>
  <c r="AL6214" i="14"/>
  <c r="AL6213" i="14"/>
  <c r="AL6212" i="14"/>
  <c r="AL6211" i="14"/>
  <c r="AL6210" i="14"/>
  <c r="AL6209" i="14"/>
  <c r="AL6208" i="14"/>
  <c r="AL6207" i="14"/>
  <c r="AL6206" i="14"/>
  <c r="AL6205" i="14"/>
  <c r="AL6204" i="14"/>
  <c r="AL6203" i="14"/>
  <c r="AL6202" i="14"/>
  <c r="AL6201" i="14"/>
  <c r="AL6200" i="14"/>
  <c r="AL6199" i="14"/>
  <c r="AL6198" i="14"/>
  <c r="AL6197" i="14"/>
  <c r="AL6196" i="14"/>
  <c r="AL6195" i="14"/>
  <c r="AL6194" i="14"/>
  <c r="AL6193" i="14"/>
  <c r="AL6192" i="14"/>
  <c r="AL6191" i="14"/>
  <c r="AL6190" i="14"/>
  <c r="AL6189" i="14"/>
  <c r="AL6188" i="14"/>
  <c r="AL6187" i="14"/>
  <c r="AL6186" i="14"/>
  <c r="AL6185" i="14"/>
  <c r="AL6184" i="14"/>
  <c r="AL6183" i="14"/>
  <c r="AL6182" i="14"/>
  <c r="AL6181" i="14"/>
  <c r="AL6180" i="14"/>
  <c r="AL6179" i="14"/>
  <c r="AL6178" i="14"/>
  <c r="AL6177" i="14"/>
  <c r="AL6176" i="14"/>
  <c r="AL6175" i="14"/>
  <c r="AL6174" i="14"/>
  <c r="AL6173" i="14"/>
  <c r="AL6172" i="14"/>
  <c r="AL6171" i="14"/>
  <c r="AL6170" i="14"/>
  <c r="AL6169" i="14"/>
  <c r="AL6168" i="14"/>
  <c r="AL6167" i="14"/>
  <c r="AL6166" i="14"/>
  <c r="AL6165" i="14"/>
  <c r="AL6164" i="14"/>
  <c r="AL6163" i="14"/>
  <c r="AL6162" i="14"/>
  <c r="AL6161" i="14"/>
  <c r="AL6160" i="14"/>
  <c r="AL6159" i="14"/>
  <c r="AL6158" i="14"/>
  <c r="AL6157" i="14"/>
  <c r="AL6156" i="14"/>
  <c r="AL6155" i="14"/>
  <c r="AL6154" i="14"/>
  <c r="AL6153" i="14"/>
  <c r="AL6152" i="14"/>
  <c r="AL6151" i="14"/>
  <c r="AL6150" i="14"/>
  <c r="AL6149" i="14"/>
  <c r="AL6148" i="14"/>
  <c r="AL6147" i="14"/>
  <c r="AL6146" i="14"/>
  <c r="AL6145" i="14"/>
  <c r="AL6144" i="14"/>
  <c r="AL6143" i="14"/>
  <c r="AL6142" i="14"/>
  <c r="AL6141" i="14"/>
  <c r="AL6140" i="14"/>
  <c r="AL6139" i="14"/>
  <c r="AL6138" i="14"/>
  <c r="AL6137" i="14"/>
  <c r="AL6136" i="14"/>
  <c r="AL6135" i="14"/>
  <c r="AL6134" i="14"/>
  <c r="AL6133" i="14"/>
  <c r="AL6132" i="14"/>
  <c r="AL6131" i="14"/>
  <c r="AL6130" i="14"/>
  <c r="AL6129" i="14"/>
  <c r="AL6128" i="14"/>
  <c r="AL6127" i="14"/>
  <c r="AL6126" i="14"/>
  <c r="AL6125" i="14"/>
  <c r="AL6124" i="14"/>
  <c r="AL6123" i="14"/>
  <c r="AL6122" i="14"/>
  <c r="AL6121" i="14"/>
  <c r="AL6120" i="14"/>
  <c r="AL6119" i="14"/>
  <c r="AL6118" i="14"/>
  <c r="AL6117" i="14"/>
  <c r="AL6116" i="14"/>
  <c r="AL6115" i="14"/>
  <c r="AL6114" i="14"/>
  <c r="AL6113" i="14"/>
  <c r="AL6112" i="14"/>
  <c r="AL6111" i="14"/>
  <c r="AL6110" i="14"/>
  <c r="AL6109" i="14"/>
  <c r="AL6108" i="14"/>
  <c r="AL6107" i="14"/>
  <c r="AL6106" i="14"/>
  <c r="AL6105" i="14"/>
  <c r="AL6104" i="14"/>
  <c r="AL6103" i="14"/>
  <c r="AL6102" i="14"/>
  <c r="AL6101" i="14"/>
  <c r="AL6100" i="14"/>
  <c r="AL6099" i="14"/>
  <c r="AL6098" i="14"/>
  <c r="AL6097" i="14"/>
  <c r="AL6096" i="14"/>
  <c r="AL6095" i="14"/>
  <c r="AL6094" i="14"/>
  <c r="AL6093" i="14"/>
  <c r="AL6092" i="14"/>
  <c r="AL6091" i="14"/>
  <c r="AL6090" i="14"/>
  <c r="AL6089" i="14"/>
  <c r="AL6088" i="14"/>
  <c r="AL6087" i="14"/>
  <c r="AL6086" i="14"/>
  <c r="AL6085" i="14"/>
  <c r="AL6084" i="14"/>
  <c r="AL6083" i="14"/>
  <c r="AL6082" i="14"/>
  <c r="AL6081" i="14"/>
  <c r="AL6080" i="14"/>
  <c r="AL6079" i="14"/>
  <c r="AL6078" i="14"/>
  <c r="AL6077" i="14"/>
  <c r="AL6076" i="14"/>
  <c r="AL6075" i="14"/>
  <c r="AL6074" i="14"/>
  <c r="AL6073" i="14"/>
  <c r="AL6072" i="14"/>
  <c r="AL6071" i="14"/>
  <c r="AL6070" i="14"/>
  <c r="AL6069" i="14"/>
  <c r="AL6068" i="14"/>
  <c r="AL6067" i="14"/>
  <c r="AL6066" i="14"/>
  <c r="AL6065" i="14"/>
  <c r="AL6064" i="14"/>
  <c r="AL6063" i="14"/>
  <c r="AL6062" i="14"/>
  <c r="AL6061" i="14"/>
  <c r="AL6060" i="14"/>
  <c r="AL6059" i="14"/>
  <c r="AL6058" i="14"/>
  <c r="AL6057" i="14"/>
  <c r="AL6056" i="14"/>
  <c r="AL6055" i="14"/>
  <c r="AL6054" i="14"/>
  <c r="AL6053" i="14"/>
  <c r="AL6052" i="14"/>
  <c r="AL6051" i="14"/>
  <c r="AL6050" i="14"/>
  <c r="AL6049" i="14"/>
  <c r="AL6048" i="14"/>
  <c r="AL6047" i="14"/>
  <c r="AL6046" i="14"/>
  <c r="AL6045" i="14"/>
  <c r="AL6044" i="14"/>
  <c r="AL6043" i="14"/>
  <c r="AL6042" i="14"/>
  <c r="AL6041" i="14"/>
  <c r="AL6040" i="14"/>
  <c r="AL6039" i="14"/>
  <c r="AL6038" i="14"/>
  <c r="AL6037" i="14"/>
  <c r="AL6036" i="14"/>
  <c r="AL6035" i="14"/>
  <c r="AL6034" i="14"/>
  <c r="AL6033" i="14"/>
  <c r="AL6032" i="14"/>
  <c r="AL6031" i="14"/>
  <c r="AL6030" i="14"/>
  <c r="AL6029" i="14"/>
  <c r="AL6028" i="14"/>
  <c r="AL6027" i="14"/>
  <c r="AL6026" i="14"/>
  <c r="AL6025" i="14"/>
  <c r="AL6024" i="14"/>
  <c r="AL6023" i="14"/>
  <c r="AL6022" i="14"/>
  <c r="AL6021" i="14"/>
  <c r="AL6020" i="14"/>
  <c r="AL6019" i="14"/>
  <c r="AL6018" i="14"/>
  <c r="AL6017" i="14"/>
  <c r="AL6016" i="14"/>
  <c r="AL6015" i="14"/>
  <c r="AL6014" i="14"/>
  <c r="AL6013" i="14"/>
  <c r="AL6012" i="14"/>
  <c r="AL6011" i="14"/>
  <c r="AL6010" i="14"/>
  <c r="AL6009" i="14"/>
  <c r="AL6008" i="14"/>
  <c r="AL6007" i="14"/>
  <c r="AL6006" i="14"/>
  <c r="AL6005" i="14"/>
  <c r="AL6004" i="14"/>
  <c r="AL6003" i="14"/>
  <c r="AL6002" i="14"/>
  <c r="AL6001" i="14"/>
  <c r="AL6000" i="14"/>
  <c r="AL5999" i="14"/>
  <c r="AL5998" i="14"/>
  <c r="AL5997" i="14"/>
  <c r="AL5996" i="14"/>
  <c r="AL5995" i="14"/>
  <c r="AL5994" i="14"/>
  <c r="AL5993" i="14"/>
  <c r="AL5992" i="14"/>
  <c r="AL5991" i="14"/>
  <c r="AL5990" i="14"/>
  <c r="AL5989" i="14"/>
  <c r="AL5988" i="14"/>
  <c r="AL5987" i="14"/>
  <c r="AL5986" i="14"/>
  <c r="AL5985" i="14"/>
  <c r="AL5984" i="14"/>
  <c r="AL5983" i="14"/>
  <c r="AL5982" i="14"/>
  <c r="AL5981" i="14"/>
  <c r="AL5980" i="14"/>
  <c r="AL5979" i="14"/>
  <c r="AL5978" i="14"/>
  <c r="AL5977" i="14"/>
  <c r="AL5976" i="14"/>
  <c r="AL5975" i="14"/>
  <c r="AL5974" i="14"/>
  <c r="AL5973" i="14"/>
  <c r="AL5972" i="14"/>
  <c r="AL5971" i="14"/>
  <c r="AL5970" i="14"/>
  <c r="AL5969" i="14"/>
  <c r="AL5968" i="14"/>
  <c r="AL5967" i="14"/>
  <c r="AL5966" i="14"/>
  <c r="AL5965" i="14"/>
  <c r="AL5964" i="14"/>
  <c r="AL5963" i="14"/>
  <c r="AL5962" i="14"/>
  <c r="AL5961" i="14"/>
  <c r="AL5960" i="14"/>
  <c r="AL5959" i="14"/>
  <c r="AL5958" i="14"/>
  <c r="AL5957" i="14"/>
  <c r="AL5956" i="14"/>
  <c r="AL5955" i="14"/>
  <c r="AL5954" i="14"/>
  <c r="AL5953" i="14"/>
  <c r="AL5952" i="14"/>
  <c r="AL5951" i="14"/>
  <c r="AL5950" i="14"/>
  <c r="AL5949" i="14"/>
  <c r="AL5948" i="14"/>
  <c r="AL5947" i="14"/>
  <c r="AL5946" i="14"/>
  <c r="AL5945" i="14"/>
  <c r="AL5944" i="14"/>
  <c r="AL5943" i="14"/>
  <c r="AL5942" i="14"/>
  <c r="AL5941" i="14"/>
  <c r="AL5940" i="14"/>
  <c r="AL5939" i="14"/>
  <c r="AL5938" i="14"/>
  <c r="AL5937" i="14"/>
  <c r="AL5936" i="14"/>
  <c r="AL5935" i="14"/>
  <c r="AL5934" i="14"/>
  <c r="AL5933" i="14"/>
  <c r="AL5932" i="14"/>
  <c r="AL5931" i="14"/>
  <c r="AL5930" i="14"/>
  <c r="AL5929" i="14"/>
  <c r="AL5928" i="14"/>
  <c r="AL5927" i="14"/>
  <c r="AL5926" i="14"/>
  <c r="AL5925" i="14"/>
  <c r="AL5924" i="14"/>
  <c r="AL5923" i="14"/>
  <c r="AL5922" i="14"/>
  <c r="AL5921" i="14"/>
  <c r="AL5920" i="14"/>
  <c r="AL5919" i="14"/>
  <c r="AL5918" i="14"/>
  <c r="AL5917" i="14"/>
  <c r="AL5916" i="14"/>
  <c r="AL5915" i="14"/>
  <c r="AL5914" i="14"/>
  <c r="AL5913" i="14"/>
  <c r="AL5912" i="14"/>
  <c r="AL5911" i="14"/>
  <c r="AL5910" i="14"/>
  <c r="AL5909" i="14"/>
  <c r="AL5908" i="14"/>
  <c r="AL5907" i="14"/>
  <c r="AL5906" i="14"/>
  <c r="AL5905" i="14"/>
  <c r="AL5904" i="14"/>
  <c r="AL5903" i="14"/>
  <c r="AL5902" i="14"/>
  <c r="AL5901" i="14"/>
  <c r="AL5900" i="14"/>
  <c r="AL5899" i="14"/>
  <c r="AL5898" i="14"/>
  <c r="AL5897" i="14"/>
  <c r="AL5896" i="14"/>
  <c r="AL5895" i="14"/>
  <c r="AL5894" i="14"/>
  <c r="AL5893" i="14"/>
  <c r="AL5892" i="14"/>
  <c r="AL5891" i="14"/>
  <c r="AL5890" i="14"/>
  <c r="AL5889" i="14"/>
  <c r="AL5888" i="14"/>
  <c r="AL5887" i="14"/>
  <c r="AL5886" i="14"/>
  <c r="AL5885" i="14"/>
  <c r="AL5884" i="14"/>
  <c r="AL5883" i="14"/>
  <c r="AL5882" i="14"/>
  <c r="AL5881" i="14"/>
  <c r="AL5880" i="14"/>
  <c r="AL5879" i="14"/>
  <c r="AL5878" i="14"/>
  <c r="AL5877" i="14"/>
  <c r="AL5876" i="14"/>
  <c r="AL5875" i="14"/>
  <c r="AL5874" i="14"/>
  <c r="AL5873" i="14"/>
  <c r="AL5872" i="14"/>
  <c r="AL5871" i="14"/>
  <c r="AL5870" i="14"/>
  <c r="AL5869" i="14"/>
  <c r="AL5868" i="14"/>
  <c r="AL5867" i="14"/>
  <c r="AL5866" i="14"/>
  <c r="AL5865" i="14"/>
  <c r="AL5864" i="14"/>
  <c r="AL5863" i="14"/>
  <c r="AL5862" i="14"/>
  <c r="AL5861" i="14"/>
  <c r="AL5860" i="14"/>
  <c r="AL5859" i="14"/>
  <c r="AL5858" i="14"/>
  <c r="AL5857" i="14"/>
  <c r="AL5856" i="14"/>
  <c r="AL5855" i="14"/>
  <c r="AL5854" i="14"/>
  <c r="AL5853" i="14"/>
  <c r="AL5852" i="14"/>
  <c r="AL5851" i="14"/>
  <c r="AL5850" i="14"/>
  <c r="AL5849" i="14"/>
  <c r="AL5848" i="14"/>
  <c r="AL5847" i="14"/>
  <c r="AL5846" i="14"/>
  <c r="AL5845" i="14"/>
  <c r="AL5844" i="14"/>
  <c r="AL5843" i="14"/>
  <c r="AL5842" i="14"/>
  <c r="AL5841" i="14"/>
  <c r="AL5840" i="14"/>
  <c r="AL5839" i="14"/>
  <c r="AL5838" i="14"/>
  <c r="AL5837" i="14"/>
  <c r="AL5836" i="14"/>
  <c r="AL5835" i="14"/>
  <c r="AL5834" i="14"/>
  <c r="AL5833" i="14"/>
  <c r="AL5832" i="14"/>
  <c r="AL5831" i="14"/>
  <c r="AL5830" i="14"/>
  <c r="AL5829" i="14"/>
  <c r="AL5828" i="14"/>
  <c r="AL5827" i="14"/>
  <c r="AL5826" i="14"/>
  <c r="AL5825" i="14"/>
  <c r="AL5824" i="14"/>
  <c r="AL5823" i="14"/>
  <c r="AL5822" i="14"/>
  <c r="AL5821" i="14"/>
  <c r="AL5820" i="14"/>
  <c r="AL5819" i="14"/>
  <c r="AL5818" i="14"/>
  <c r="AL5817" i="14"/>
  <c r="AL5816" i="14"/>
  <c r="AL5815" i="14"/>
  <c r="AL5814" i="14"/>
  <c r="AL5813" i="14"/>
  <c r="AL5812" i="14"/>
  <c r="AL5811" i="14"/>
  <c r="AL5810" i="14"/>
  <c r="AL5809" i="14"/>
  <c r="AL5808" i="14"/>
  <c r="AL5807" i="14"/>
  <c r="AL5806" i="14"/>
  <c r="AL5805" i="14"/>
  <c r="AL5804" i="14"/>
  <c r="AL5803" i="14"/>
  <c r="AL5802" i="14"/>
  <c r="AL5801" i="14"/>
  <c r="AL5800" i="14"/>
  <c r="AL5799" i="14"/>
  <c r="AL5798" i="14"/>
  <c r="AL5797" i="14"/>
  <c r="AL5796" i="14"/>
  <c r="AL5795" i="14"/>
  <c r="AL5794" i="14"/>
  <c r="AL5793" i="14"/>
  <c r="AL5792" i="14"/>
  <c r="AL5791" i="14"/>
  <c r="AL5790" i="14"/>
  <c r="AL5789" i="14"/>
  <c r="AL5788" i="14"/>
  <c r="AL5787" i="14"/>
  <c r="AL5786" i="14"/>
  <c r="AL5785" i="14"/>
  <c r="AL5784" i="14"/>
  <c r="AL5783" i="14"/>
  <c r="AL5782" i="14"/>
  <c r="AL5781" i="14"/>
  <c r="AL5780" i="14"/>
  <c r="AL5779" i="14"/>
  <c r="AL5778" i="14"/>
  <c r="AL5777" i="14"/>
  <c r="AL5776" i="14"/>
  <c r="AL5775" i="14"/>
  <c r="AL5774" i="14"/>
  <c r="AL5773" i="14"/>
  <c r="AL5772" i="14"/>
  <c r="AL5771" i="14"/>
  <c r="AL5770" i="14"/>
  <c r="AL5769" i="14"/>
  <c r="AL5768" i="14"/>
  <c r="AL5767" i="14"/>
  <c r="AL5766" i="14"/>
  <c r="AL5765" i="14"/>
  <c r="AL5764" i="14"/>
  <c r="AL5763" i="14"/>
  <c r="AL5762" i="14"/>
  <c r="AL5761" i="14"/>
  <c r="AL5760" i="14"/>
  <c r="AL5759" i="14"/>
  <c r="AL5758" i="14"/>
  <c r="AL5757" i="14"/>
  <c r="AL5756" i="14"/>
  <c r="AL5755" i="14"/>
  <c r="AL5754" i="14"/>
  <c r="AL5753" i="14"/>
  <c r="AL5752" i="14"/>
  <c r="AL5751" i="14"/>
  <c r="AL5750" i="14"/>
  <c r="AL5749" i="14"/>
  <c r="AL5748" i="14"/>
  <c r="AL5747" i="14"/>
  <c r="AL5746" i="14"/>
  <c r="AL5745" i="14"/>
  <c r="AL5744" i="14"/>
  <c r="AL5743" i="14"/>
  <c r="AL5742" i="14"/>
  <c r="AL5741" i="14"/>
  <c r="AL5740" i="14"/>
  <c r="AL5739" i="14"/>
  <c r="AL5738" i="14"/>
  <c r="AL5737" i="14"/>
  <c r="AL5736" i="14"/>
  <c r="AL5735" i="14"/>
  <c r="AL5734" i="14"/>
  <c r="AL5733" i="14"/>
  <c r="AL5732" i="14"/>
  <c r="AL5731" i="14"/>
  <c r="AL5730" i="14"/>
  <c r="AL5729" i="14"/>
  <c r="AL5728" i="14"/>
  <c r="AL5727" i="14"/>
  <c r="AL5726" i="14"/>
  <c r="AL5725" i="14"/>
  <c r="AL5724" i="14"/>
  <c r="AL5723" i="14"/>
  <c r="AL5722" i="14"/>
  <c r="AL5721" i="14"/>
  <c r="AL5720" i="14"/>
  <c r="AL5719" i="14"/>
  <c r="AL5718" i="14"/>
  <c r="AL5717" i="14"/>
  <c r="AL5716" i="14"/>
  <c r="AL5715" i="14"/>
  <c r="AL5714" i="14"/>
  <c r="AL5713" i="14"/>
  <c r="AL5712" i="14"/>
  <c r="AL5711" i="14"/>
  <c r="AL5710" i="14"/>
  <c r="AL5709" i="14"/>
  <c r="AL5708" i="14"/>
  <c r="AL5707" i="14"/>
  <c r="AL5706" i="14"/>
  <c r="AL5705" i="14"/>
  <c r="AL5704" i="14"/>
  <c r="AL5703" i="14"/>
  <c r="AL5702" i="14"/>
  <c r="AL5701" i="14"/>
  <c r="AL5700" i="14"/>
  <c r="AL5699" i="14"/>
  <c r="AL5698" i="14"/>
  <c r="AL5697" i="14"/>
  <c r="AL5696" i="14"/>
  <c r="AL5695" i="14"/>
  <c r="AL5694" i="14"/>
  <c r="AL5693" i="14"/>
  <c r="AL5692" i="14"/>
  <c r="AL5691" i="14"/>
  <c r="AL5690" i="14"/>
  <c r="AL5689" i="14"/>
  <c r="AL5688" i="14"/>
  <c r="AL5687" i="14"/>
  <c r="AL5686" i="14"/>
  <c r="AL5685" i="14"/>
  <c r="AL5684" i="14"/>
  <c r="AL5683" i="14"/>
  <c r="AL5682" i="14"/>
  <c r="AL5681" i="14"/>
  <c r="AL5680" i="14"/>
  <c r="AL5679" i="14"/>
  <c r="AL5678" i="14"/>
  <c r="AL5677" i="14"/>
  <c r="AL5676" i="14"/>
  <c r="AL5675" i="14"/>
  <c r="AL5674" i="14"/>
  <c r="AL5673" i="14"/>
  <c r="AL5672" i="14"/>
  <c r="AL5671" i="14"/>
  <c r="AL5670" i="14"/>
  <c r="AL5669" i="14"/>
  <c r="AL5668" i="14"/>
  <c r="AL5667" i="14"/>
  <c r="AL5666" i="14"/>
  <c r="AL5665" i="14"/>
  <c r="AL5664" i="14"/>
  <c r="AL5663" i="14"/>
  <c r="AL5662" i="14"/>
  <c r="AL5661" i="14"/>
  <c r="AL5660" i="14"/>
  <c r="AL5659" i="14"/>
  <c r="AL5658" i="14"/>
  <c r="AL5657" i="14"/>
  <c r="AL5656" i="14"/>
  <c r="AL5655" i="14"/>
  <c r="AL5654" i="14"/>
  <c r="AL5653" i="14"/>
  <c r="AL5652" i="14"/>
  <c r="AL5651" i="14"/>
  <c r="AL5650" i="14"/>
  <c r="AL5649" i="14"/>
  <c r="AL5648" i="14"/>
  <c r="AL5647" i="14"/>
  <c r="AL5646" i="14"/>
  <c r="AL5645" i="14"/>
  <c r="AL5644" i="14"/>
  <c r="AL5643" i="14"/>
  <c r="AL5642" i="14"/>
  <c r="AL5641" i="14"/>
  <c r="AL5640" i="14"/>
  <c r="AL5639" i="14"/>
  <c r="AL5638" i="14"/>
  <c r="AL5637" i="14"/>
  <c r="AL5636" i="14"/>
  <c r="AL5635" i="14"/>
  <c r="AL5634" i="14"/>
  <c r="AL5633" i="14"/>
  <c r="AL5632" i="14"/>
  <c r="AL5631" i="14"/>
  <c r="AL5630" i="14"/>
  <c r="AL5629" i="14"/>
  <c r="AL5628" i="14"/>
  <c r="AL5627" i="14"/>
  <c r="AL5626" i="14"/>
  <c r="AL5625" i="14"/>
  <c r="AL5624" i="14"/>
  <c r="AL5623" i="14"/>
  <c r="AL5622" i="14"/>
  <c r="AL5621" i="14"/>
  <c r="AL5620" i="14"/>
  <c r="AL5619" i="14"/>
  <c r="AL5618" i="14"/>
  <c r="AL5617" i="14"/>
  <c r="AL5616" i="14"/>
  <c r="AL5615" i="14"/>
  <c r="AL5614" i="14"/>
  <c r="AL5613" i="14"/>
  <c r="AL5612" i="14"/>
  <c r="AL5611" i="14"/>
  <c r="AL5610" i="14"/>
  <c r="AL5609" i="14"/>
  <c r="AL5608" i="14"/>
  <c r="AL5607" i="14"/>
  <c r="AL5606" i="14"/>
  <c r="AL5605" i="14"/>
  <c r="AL5604" i="14"/>
  <c r="AL5603" i="14"/>
  <c r="AL5602" i="14"/>
  <c r="AL5601" i="14"/>
  <c r="AL5600" i="14"/>
  <c r="AL5599" i="14"/>
  <c r="AL5598" i="14"/>
  <c r="AL5597" i="14"/>
  <c r="AL5596" i="14"/>
  <c r="AL5595" i="14"/>
  <c r="AL5594" i="14"/>
  <c r="AL5593" i="14"/>
  <c r="AL5592" i="14"/>
  <c r="AL5591" i="14"/>
  <c r="AL5590" i="14"/>
  <c r="AL5589" i="14"/>
  <c r="AL5588" i="14"/>
  <c r="AL5587" i="14"/>
  <c r="AL5586" i="14"/>
  <c r="AL5585" i="14"/>
  <c r="AL5584" i="14"/>
  <c r="AL5583" i="14"/>
  <c r="AL5582" i="14"/>
  <c r="AL5581" i="14"/>
  <c r="AL5580" i="14"/>
  <c r="AL5579" i="14"/>
  <c r="AL5578" i="14"/>
  <c r="AL5577" i="14"/>
  <c r="AL5576" i="14"/>
  <c r="AL5575" i="14"/>
  <c r="AL5574" i="14"/>
  <c r="AL5573" i="14"/>
  <c r="AL5572" i="14"/>
  <c r="AL5571" i="14"/>
  <c r="AL5570" i="14"/>
  <c r="AL5569" i="14"/>
  <c r="AL5568" i="14"/>
  <c r="AL5567" i="14"/>
  <c r="AL5566" i="14"/>
  <c r="AL5565" i="14"/>
  <c r="AL5564" i="14"/>
  <c r="AL5563" i="14"/>
  <c r="AL5562" i="14"/>
  <c r="AL5561" i="14"/>
  <c r="AL5560" i="14"/>
  <c r="AL5559" i="14"/>
  <c r="AL5558" i="14"/>
  <c r="AL5557" i="14"/>
  <c r="AL5556" i="14"/>
  <c r="AL5555" i="14"/>
  <c r="AL5554" i="14"/>
  <c r="AL5553" i="14"/>
  <c r="AL5552" i="14"/>
  <c r="AL5551" i="14"/>
  <c r="AL5550" i="14"/>
  <c r="AL5549" i="14"/>
  <c r="AL5548" i="14"/>
  <c r="AL5547" i="14"/>
  <c r="AL5546" i="14"/>
  <c r="AL5545" i="14"/>
  <c r="AL5544" i="14"/>
  <c r="AL5543" i="14"/>
  <c r="AL5542" i="14"/>
  <c r="AL5541" i="14"/>
  <c r="AL5540" i="14"/>
  <c r="AL5539" i="14"/>
  <c r="AL5538" i="14"/>
  <c r="AL5537" i="14"/>
  <c r="AL5536" i="14"/>
  <c r="AL5535" i="14"/>
  <c r="AL5534" i="14"/>
  <c r="AL5533" i="14"/>
  <c r="AL5532" i="14"/>
  <c r="AL5531" i="14"/>
  <c r="AL5530" i="14"/>
  <c r="AL5529" i="14"/>
  <c r="AL5528" i="14"/>
  <c r="AL5527" i="14"/>
  <c r="AL5526" i="14"/>
  <c r="AL5525" i="14"/>
  <c r="AL5524" i="14"/>
  <c r="AL5523" i="14"/>
  <c r="AL5522" i="14"/>
  <c r="AL5521" i="14"/>
  <c r="AL5520" i="14"/>
  <c r="AL5519" i="14"/>
  <c r="AL5518" i="14"/>
  <c r="AL5517" i="14"/>
  <c r="AL5516" i="14"/>
  <c r="AL5515" i="14"/>
  <c r="AL5514" i="14"/>
  <c r="AL5513" i="14"/>
  <c r="AL5512" i="14"/>
  <c r="AL5511" i="14"/>
  <c r="AL5510" i="14"/>
  <c r="AL5509" i="14"/>
  <c r="AL5508" i="14"/>
  <c r="AL5507" i="14"/>
  <c r="AL5506" i="14"/>
  <c r="AL5505" i="14"/>
  <c r="AL5504" i="14"/>
  <c r="AL5503" i="14"/>
  <c r="AL5502" i="14"/>
  <c r="AL5501" i="14"/>
  <c r="AL5500" i="14"/>
  <c r="AL5499" i="14"/>
  <c r="AL5498" i="14"/>
  <c r="AL5497" i="14"/>
  <c r="AL5496" i="14"/>
  <c r="AL5495" i="14"/>
  <c r="AL5494" i="14"/>
  <c r="AL5493" i="14"/>
  <c r="AL5492" i="14"/>
  <c r="AL5491" i="14"/>
  <c r="AL5490" i="14"/>
  <c r="AL5489" i="14"/>
  <c r="AL5488" i="14"/>
  <c r="AL5487" i="14"/>
  <c r="AL5486" i="14"/>
  <c r="AL5485" i="14"/>
  <c r="AL5484" i="14"/>
  <c r="AL5483" i="14"/>
  <c r="AL5482" i="14"/>
  <c r="AL5481" i="14"/>
  <c r="AL5480" i="14"/>
  <c r="AL5479" i="14"/>
  <c r="AL5478" i="14"/>
  <c r="AL5477" i="14"/>
  <c r="AL5476" i="14"/>
  <c r="AL5475" i="14"/>
  <c r="AL5474" i="14"/>
  <c r="AL5473" i="14"/>
  <c r="AL5472" i="14"/>
  <c r="AL5471" i="14"/>
  <c r="AL5470" i="14"/>
  <c r="AL5469" i="14"/>
  <c r="AL5468" i="14"/>
  <c r="AL5467" i="14"/>
  <c r="AL5466" i="14"/>
  <c r="AL5465" i="14"/>
  <c r="AL5464" i="14"/>
  <c r="AL5463" i="14"/>
  <c r="AL5462" i="14"/>
  <c r="AL5461" i="14"/>
  <c r="AL5460" i="14"/>
  <c r="AL5459" i="14"/>
  <c r="AL5458" i="14"/>
  <c r="AL5457" i="14"/>
  <c r="AL5456" i="14"/>
  <c r="AL5455" i="14"/>
  <c r="AL5454" i="14"/>
  <c r="AL5453" i="14"/>
  <c r="AL5452" i="14"/>
  <c r="AL5451" i="14"/>
  <c r="AL5450" i="14"/>
  <c r="AL5449" i="14"/>
  <c r="AL5448" i="14"/>
  <c r="AL5447" i="14"/>
  <c r="AL5446" i="14"/>
  <c r="AL5445" i="14"/>
  <c r="AL5444" i="14"/>
  <c r="AL5443" i="14"/>
  <c r="AL5442" i="14"/>
  <c r="AL5441" i="14"/>
  <c r="AL5440" i="14"/>
  <c r="AL5439" i="14"/>
  <c r="AL5438" i="14"/>
  <c r="AL5437" i="14"/>
  <c r="AL5436" i="14"/>
  <c r="AL5435" i="14"/>
  <c r="AL5434" i="14"/>
  <c r="AL5433" i="14"/>
  <c r="AL5432" i="14"/>
  <c r="AL5431" i="14"/>
  <c r="AL5430" i="14"/>
  <c r="AL5429" i="14"/>
  <c r="AL5428" i="14"/>
  <c r="AL5427" i="14"/>
  <c r="AL5426" i="14"/>
  <c r="AL5425" i="14"/>
  <c r="AL5424" i="14"/>
  <c r="AL5423" i="14"/>
  <c r="AL5422" i="14"/>
  <c r="AL5421" i="14"/>
  <c r="AL5420" i="14"/>
  <c r="AL5419" i="14"/>
  <c r="AL5418" i="14"/>
  <c r="AL5417" i="14"/>
  <c r="AL5416" i="14"/>
  <c r="AL5415" i="14"/>
  <c r="AL5414" i="14"/>
  <c r="AL5413" i="14"/>
  <c r="AL5412" i="14"/>
  <c r="AL5411" i="14"/>
  <c r="AL5410" i="14"/>
  <c r="AL5409" i="14"/>
  <c r="AL5408" i="14"/>
  <c r="AL5407" i="14"/>
  <c r="AL5406" i="14"/>
  <c r="AL5405" i="14"/>
  <c r="AL5404" i="14"/>
  <c r="AL5403" i="14"/>
  <c r="AL5402" i="14"/>
  <c r="AL5401" i="14"/>
  <c r="AL5400" i="14"/>
  <c r="AL5399" i="14"/>
  <c r="AL5398" i="14"/>
  <c r="AL5397" i="14"/>
  <c r="AL5396" i="14"/>
  <c r="AL5395" i="14"/>
  <c r="AL5394" i="14"/>
  <c r="AL5393" i="14"/>
  <c r="AL5392" i="14"/>
  <c r="AL5391" i="14"/>
  <c r="AL5390" i="14"/>
  <c r="AL5389" i="14"/>
  <c r="AL5388" i="14"/>
  <c r="AL5387" i="14"/>
  <c r="AL5386" i="14"/>
  <c r="AL5385" i="14"/>
  <c r="AL5384" i="14"/>
  <c r="AL5383" i="14"/>
  <c r="AL5382" i="14"/>
  <c r="AL5381" i="14"/>
  <c r="AL5380" i="14"/>
  <c r="AL5379" i="14"/>
  <c r="AL5378" i="14"/>
  <c r="AL5377" i="14"/>
  <c r="AL5376" i="14"/>
  <c r="AL5375" i="14"/>
  <c r="AL5374" i="14"/>
  <c r="AL5373" i="14"/>
  <c r="AL5372" i="14"/>
  <c r="AL5371" i="14"/>
  <c r="AL5370" i="14"/>
  <c r="AL5369" i="14"/>
  <c r="AL5368" i="14"/>
  <c r="AL5367" i="14"/>
  <c r="AL5366" i="14"/>
  <c r="AL5365" i="14"/>
  <c r="AL5364" i="14"/>
  <c r="AL5363" i="14"/>
  <c r="AL5362" i="14"/>
  <c r="AL5361" i="14"/>
  <c r="AL5360" i="14"/>
  <c r="AL5359" i="14"/>
  <c r="AL5358" i="14"/>
  <c r="AL5357" i="14"/>
  <c r="AL5356" i="14"/>
  <c r="AL5355" i="14"/>
  <c r="AL5354" i="14"/>
  <c r="AL5353" i="14"/>
  <c r="AL5352" i="14"/>
  <c r="AL5351" i="14"/>
  <c r="AL5350" i="14"/>
  <c r="AL5349" i="14"/>
  <c r="AL5348" i="14"/>
  <c r="AL5347" i="14"/>
  <c r="AL5346" i="14"/>
  <c r="AL5345" i="14"/>
  <c r="AL5344" i="14"/>
  <c r="AL5343" i="14"/>
  <c r="AL5342" i="14"/>
  <c r="AL5341" i="14"/>
  <c r="AL5340" i="14"/>
  <c r="AL5339" i="14"/>
  <c r="AL5338" i="14"/>
  <c r="AL5337" i="14"/>
  <c r="AL5336" i="14"/>
  <c r="AL5335" i="14"/>
  <c r="AL5334" i="14"/>
  <c r="AL5333" i="14"/>
  <c r="AL5332" i="14"/>
  <c r="AL5331" i="14"/>
  <c r="AL5330" i="14"/>
  <c r="AL5329" i="14"/>
  <c r="AL5328" i="14"/>
  <c r="AL5327" i="14"/>
  <c r="AL5326" i="14"/>
  <c r="AL5325" i="14"/>
  <c r="AL5324" i="14"/>
  <c r="AL5323" i="14"/>
  <c r="AL5322" i="14"/>
  <c r="AL5321" i="14"/>
  <c r="AL5320" i="14"/>
  <c r="AL5319" i="14"/>
  <c r="AL5318" i="14"/>
  <c r="AL5317" i="14"/>
  <c r="AL5316" i="14"/>
  <c r="AL5315" i="14"/>
  <c r="AL5314" i="14"/>
  <c r="AL5313" i="14"/>
  <c r="AL5312" i="14"/>
  <c r="AL5311" i="14"/>
  <c r="AL5310" i="14"/>
  <c r="AL5309" i="14"/>
  <c r="AL5308" i="14"/>
  <c r="AL5307" i="14"/>
  <c r="AL5306" i="14"/>
  <c r="AL5305" i="14"/>
  <c r="AL5304" i="14"/>
  <c r="AL5303" i="14"/>
  <c r="AL5302" i="14"/>
  <c r="AL5301" i="14"/>
  <c r="AL5300" i="14"/>
  <c r="AL5299" i="14"/>
  <c r="AL5298" i="14"/>
  <c r="AL5297" i="14"/>
  <c r="AL5296" i="14"/>
  <c r="AL5295" i="14"/>
  <c r="AL5294" i="14"/>
  <c r="AL5293" i="14"/>
  <c r="AL5292" i="14"/>
  <c r="AL5291" i="14"/>
  <c r="AL5290" i="14"/>
  <c r="AL5289" i="14"/>
  <c r="AL5288" i="14"/>
  <c r="AL5287" i="14"/>
  <c r="AL5286" i="14"/>
  <c r="AL5285" i="14"/>
  <c r="AL5284" i="14"/>
  <c r="AL5283" i="14"/>
  <c r="AL5282" i="14"/>
  <c r="AL5281" i="14"/>
  <c r="AL5280" i="14"/>
  <c r="AL5279" i="14"/>
  <c r="AL5278" i="14"/>
  <c r="AL5277" i="14"/>
  <c r="AL5276" i="14"/>
  <c r="AL5275" i="14"/>
  <c r="AL5274" i="14"/>
  <c r="AL5273" i="14"/>
  <c r="AL5272" i="14"/>
  <c r="AL5271" i="14"/>
  <c r="AL5270" i="14"/>
  <c r="AL5269" i="14"/>
  <c r="AL5268" i="14"/>
  <c r="AL5267" i="14"/>
  <c r="AL5266" i="14"/>
  <c r="AL5265" i="14"/>
  <c r="AL5264" i="14"/>
  <c r="AL5263" i="14"/>
  <c r="AL5262" i="14"/>
  <c r="AL5261" i="14"/>
  <c r="AL5260" i="14"/>
  <c r="AL5259" i="14"/>
  <c r="AL5258" i="14"/>
  <c r="AL5257" i="14"/>
  <c r="AL5256" i="14"/>
  <c r="AL5255" i="14"/>
  <c r="AL5254" i="14"/>
  <c r="AL5253" i="14"/>
  <c r="AL5252" i="14"/>
  <c r="AL5251" i="14"/>
  <c r="AL5250" i="14"/>
  <c r="AL5249" i="14"/>
  <c r="AL5248" i="14"/>
  <c r="AL5247" i="14"/>
  <c r="AL5246" i="14"/>
  <c r="AL5245" i="14"/>
  <c r="AL5244" i="14"/>
  <c r="AL5243" i="14"/>
  <c r="AL5242" i="14"/>
  <c r="AL5241" i="14"/>
  <c r="AL5240" i="14"/>
  <c r="AL5239" i="14"/>
  <c r="AL5238" i="14"/>
  <c r="AL5237" i="14"/>
  <c r="AL5236" i="14"/>
  <c r="AL5235" i="14"/>
  <c r="AL5234" i="14"/>
  <c r="AL5233" i="14"/>
  <c r="AL5232" i="14"/>
  <c r="AL5231" i="14"/>
  <c r="AL5230" i="14"/>
  <c r="AL5229" i="14"/>
  <c r="AL5228" i="14"/>
  <c r="AL5227" i="14"/>
  <c r="AL5226" i="14"/>
  <c r="AL5225" i="14"/>
  <c r="AL5224" i="14"/>
  <c r="AL5223" i="14"/>
  <c r="AL5222" i="14"/>
  <c r="AL5221" i="14"/>
  <c r="AL5220" i="14"/>
  <c r="AL5219" i="14"/>
  <c r="AL5218" i="14"/>
  <c r="AL5217" i="14"/>
  <c r="AL5216" i="14"/>
  <c r="AL5215" i="14"/>
  <c r="AL5214" i="14"/>
  <c r="AL5213" i="14"/>
  <c r="AL5212" i="14"/>
  <c r="AL5211" i="14"/>
  <c r="AL5210" i="14"/>
  <c r="AL5209" i="14"/>
  <c r="AL5208" i="14"/>
  <c r="AL5207" i="14"/>
  <c r="AL5206" i="14"/>
  <c r="AL5205" i="14"/>
  <c r="AL5204" i="14"/>
  <c r="AL5203" i="14"/>
  <c r="AL5202" i="14"/>
  <c r="AL5201" i="14"/>
  <c r="AL5200" i="14"/>
  <c r="AL5199" i="14"/>
  <c r="AL5198" i="14"/>
  <c r="AL5197" i="14"/>
  <c r="AL5196" i="14"/>
  <c r="AL5195" i="14"/>
  <c r="AL5194" i="14"/>
  <c r="AL5193" i="14"/>
  <c r="AL5192" i="14"/>
  <c r="AL5191" i="14"/>
  <c r="AL5190" i="14"/>
  <c r="AL5189" i="14"/>
  <c r="AL5188" i="14"/>
  <c r="AL5187" i="14"/>
  <c r="AL5186" i="14"/>
  <c r="AL5185" i="14"/>
  <c r="AL5184" i="14"/>
  <c r="AL5183" i="14"/>
  <c r="AL5182" i="14"/>
  <c r="AL5181" i="14"/>
  <c r="AL5180" i="14"/>
  <c r="AL5179" i="14"/>
  <c r="AL5178" i="14"/>
  <c r="AL5177" i="14"/>
  <c r="AL5176" i="14"/>
  <c r="AL5175" i="14"/>
  <c r="AL5174" i="14"/>
  <c r="AL5173" i="14"/>
  <c r="AL5172" i="14"/>
  <c r="AL5171" i="14"/>
  <c r="AL5170" i="14"/>
  <c r="AL5169" i="14"/>
  <c r="AL5168" i="14"/>
  <c r="AL5167" i="14"/>
  <c r="AL5166" i="14"/>
  <c r="AL5165" i="14"/>
  <c r="AL5164" i="14"/>
  <c r="AL5163" i="14"/>
  <c r="AL5162" i="14"/>
  <c r="AL5161" i="14"/>
  <c r="AL5160" i="14"/>
  <c r="AL5159" i="14"/>
  <c r="AL5158" i="14"/>
  <c r="AL5157" i="14"/>
  <c r="AL5156" i="14"/>
  <c r="AL5155" i="14"/>
  <c r="AL5154" i="14"/>
  <c r="AL5153" i="14"/>
  <c r="AL5152" i="14"/>
  <c r="AL5151" i="14"/>
  <c r="AL5150" i="14"/>
  <c r="AL5149" i="14"/>
  <c r="AL5148" i="14"/>
  <c r="AL5147" i="14"/>
  <c r="AL5146" i="14"/>
  <c r="AL5145" i="14"/>
  <c r="AL5144" i="14"/>
  <c r="AL5143" i="14"/>
  <c r="AL5142" i="14"/>
  <c r="AL5141" i="14"/>
  <c r="AL5140" i="14"/>
  <c r="AL5139" i="14"/>
  <c r="AL5138" i="14"/>
  <c r="AL5137" i="14"/>
  <c r="AL5136" i="14"/>
  <c r="AL5135" i="14"/>
  <c r="AL5134" i="14"/>
  <c r="AL5133" i="14"/>
  <c r="AL5132" i="14"/>
  <c r="AL5131" i="14"/>
  <c r="AL5130" i="14"/>
  <c r="AL5129" i="14"/>
  <c r="AL5128" i="14"/>
  <c r="AL5127" i="14"/>
  <c r="AL5126" i="14"/>
  <c r="AL5125" i="14"/>
  <c r="AL5124" i="14"/>
  <c r="AL5123" i="14"/>
  <c r="AL5122" i="14"/>
  <c r="AL5121" i="14"/>
  <c r="AL5120" i="14"/>
  <c r="AL5119" i="14"/>
  <c r="AL5118" i="14"/>
  <c r="AL5117" i="14"/>
  <c r="AL5116" i="14"/>
  <c r="AL5115" i="14"/>
  <c r="AL5114" i="14"/>
  <c r="AL5113" i="14"/>
  <c r="AL5112" i="14"/>
  <c r="AL5111" i="14"/>
  <c r="AL5110" i="14"/>
  <c r="AL5109" i="14"/>
  <c r="AL5108" i="14"/>
  <c r="AL5107" i="14"/>
  <c r="AL5106" i="14"/>
  <c r="AL5105" i="14"/>
  <c r="AL5104" i="14"/>
  <c r="AL5103" i="14"/>
  <c r="AL5102" i="14"/>
  <c r="AL5101" i="14"/>
  <c r="AL5100" i="14"/>
  <c r="AL5099" i="14"/>
  <c r="AL5098" i="14"/>
  <c r="AL5097" i="14"/>
  <c r="AL5096" i="14"/>
  <c r="AL5095" i="14"/>
  <c r="AL5094" i="14"/>
  <c r="AL5093" i="14"/>
  <c r="AL5092" i="14"/>
  <c r="AL5091" i="14"/>
  <c r="AL5090" i="14"/>
  <c r="AL5089" i="14"/>
  <c r="AL5088" i="14"/>
  <c r="AL5087" i="14"/>
  <c r="AL5086" i="14"/>
  <c r="AL5085" i="14"/>
  <c r="AL5084" i="14"/>
  <c r="AL5083" i="14"/>
  <c r="AL5082" i="14"/>
  <c r="AL5081" i="14"/>
  <c r="AL5080" i="14"/>
  <c r="AL5079" i="14"/>
  <c r="AL5078" i="14"/>
  <c r="AL5077" i="14"/>
  <c r="AL5076" i="14"/>
  <c r="AL5075" i="14"/>
  <c r="AL5074" i="14"/>
  <c r="AL5073" i="14"/>
  <c r="AL5072" i="14"/>
  <c r="AL5071" i="14"/>
  <c r="AL5070" i="14"/>
  <c r="AL5069" i="14"/>
  <c r="AL5068" i="14"/>
  <c r="AL5067" i="14"/>
  <c r="AL5066" i="14"/>
  <c r="AL5065" i="14"/>
  <c r="AL5064" i="14"/>
  <c r="AL5063" i="14"/>
  <c r="AL5062" i="14"/>
  <c r="AL5061" i="14"/>
  <c r="AL5060" i="14"/>
  <c r="AL5059" i="14"/>
  <c r="AL5058" i="14"/>
  <c r="AL5057" i="14"/>
  <c r="AL5056" i="14"/>
  <c r="AL5055" i="14"/>
  <c r="AL5054" i="14"/>
  <c r="AL5053" i="14"/>
  <c r="AL5052" i="14"/>
  <c r="AL5051" i="14"/>
  <c r="AL5050" i="14"/>
  <c r="AL5049" i="14"/>
  <c r="AL5048" i="14"/>
  <c r="AL5047" i="14"/>
  <c r="AL5046" i="14"/>
  <c r="AL5045" i="14"/>
  <c r="AL5044" i="14"/>
  <c r="AL5043" i="14"/>
  <c r="AL5042" i="14"/>
  <c r="AL5041" i="14"/>
  <c r="AL5040" i="14"/>
  <c r="AL5039" i="14"/>
  <c r="AL5038" i="14"/>
  <c r="AL5037" i="14"/>
  <c r="AL5036" i="14"/>
  <c r="AL5035" i="14"/>
  <c r="AL5034" i="14"/>
  <c r="AL5033" i="14"/>
  <c r="AL5032" i="14"/>
  <c r="AL5031" i="14"/>
  <c r="AL5030" i="14"/>
  <c r="AL5029" i="14"/>
  <c r="AL5028" i="14"/>
  <c r="AL5027" i="14"/>
  <c r="AL5026" i="14"/>
  <c r="AL5025" i="14"/>
  <c r="AL5024" i="14"/>
  <c r="AL5023" i="14"/>
  <c r="AL5022" i="14"/>
  <c r="AL5021" i="14"/>
  <c r="AL5020" i="14"/>
  <c r="AL5019" i="14"/>
  <c r="AL5018" i="14"/>
  <c r="AL5017" i="14"/>
  <c r="AL5016" i="14"/>
  <c r="AL5015" i="14"/>
  <c r="AL5014" i="14"/>
  <c r="AL5013" i="14"/>
  <c r="AL5012" i="14"/>
  <c r="AL5011" i="14"/>
  <c r="AL5010" i="14"/>
  <c r="AL5009" i="14"/>
  <c r="AL5008" i="14"/>
  <c r="AL5007" i="14"/>
  <c r="AL5006" i="14"/>
  <c r="AL5005" i="14"/>
  <c r="AL5004" i="14"/>
  <c r="AL5003" i="14"/>
  <c r="AL5002" i="14"/>
  <c r="AL5001" i="14"/>
  <c r="AL5000" i="14"/>
  <c r="AL4999" i="14"/>
  <c r="AL4998" i="14"/>
  <c r="AL4997" i="14"/>
  <c r="AL4996" i="14"/>
  <c r="AL4995" i="14"/>
  <c r="AL4994" i="14"/>
  <c r="AL4993" i="14"/>
  <c r="AL4992" i="14"/>
  <c r="AL4991" i="14"/>
  <c r="AL4990" i="14"/>
  <c r="AL4989" i="14"/>
  <c r="AL4988" i="14"/>
  <c r="AL4987" i="14"/>
  <c r="AL4986" i="14"/>
  <c r="AL4985" i="14"/>
  <c r="AL4984" i="14"/>
  <c r="AL4983" i="14"/>
  <c r="AL4982" i="14"/>
  <c r="AL4981" i="14"/>
  <c r="AL4980" i="14"/>
  <c r="AL4979" i="14"/>
  <c r="AL4978" i="14"/>
  <c r="AL4977" i="14"/>
  <c r="AL4976" i="14"/>
  <c r="AL4975" i="14"/>
  <c r="AL4974" i="14"/>
  <c r="AL4973" i="14"/>
  <c r="AL4972" i="14"/>
  <c r="AL4971" i="14"/>
  <c r="AL4970" i="14"/>
  <c r="AL4969" i="14"/>
  <c r="AL4968" i="14"/>
  <c r="AL4967" i="14"/>
  <c r="AL4966" i="14"/>
  <c r="AL4965" i="14"/>
  <c r="AL4964" i="14"/>
  <c r="AL4963" i="14"/>
  <c r="AL4962" i="14"/>
  <c r="AL4961" i="14"/>
  <c r="AL4960" i="14"/>
  <c r="AL4959" i="14"/>
  <c r="AL4958" i="14"/>
  <c r="AL4957" i="14"/>
  <c r="AL4956" i="14"/>
  <c r="AL4955" i="14"/>
  <c r="AL4954" i="14"/>
  <c r="AL4953" i="14"/>
  <c r="AL4952" i="14"/>
  <c r="AL4951" i="14"/>
  <c r="AL4950" i="14"/>
  <c r="AL4949" i="14"/>
  <c r="AL4948" i="14"/>
  <c r="AL4947" i="14"/>
  <c r="AL4946" i="14"/>
  <c r="AL4945" i="14"/>
  <c r="AL4944" i="14"/>
  <c r="AL4943" i="14"/>
  <c r="AL4942" i="14"/>
  <c r="AL4941" i="14"/>
  <c r="AL4940" i="14"/>
  <c r="AL4939" i="14"/>
  <c r="AL4938" i="14"/>
  <c r="AL4937" i="14"/>
  <c r="AL4936" i="14"/>
  <c r="AL4935" i="14"/>
  <c r="AL4934" i="14"/>
  <c r="AL4933" i="14"/>
  <c r="AL4932" i="14"/>
  <c r="AL4931" i="14"/>
  <c r="AL4930" i="14"/>
  <c r="AL4929" i="14"/>
  <c r="AL4928" i="14"/>
  <c r="AL4927" i="14"/>
  <c r="AL4926" i="14"/>
  <c r="AL4925" i="14"/>
  <c r="AL4924" i="14"/>
  <c r="AL4923" i="14"/>
  <c r="AL4922" i="14"/>
  <c r="AL4921" i="14"/>
  <c r="AL4920" i="14"/>
  <c r="AL4919" i="14"/>
  <c r="AL4918" i="14"/>
  <c r="AL4917" i="14"/>
  <c r="AL4916" i="14"/>
  <c r="AL4915" i="14"/>
  <c r="AL4914" i="14"/>
  <c r="AL4913" i="14"/>
  <c r="AL4912" i="14"/>
  <c r="AL4911" i="14"/>
  <c r="AL4910" i="14"/>
  <c r="AL4909" i="14"/>
  <c r="AL4908" i="14"/>
  <c r="AL4907" i="14"/>
  <c r="AL4906" i="14"/>
  <c r="AL4905" i="14"/>
  <c r="AL4904" i="14"/>
  <c r="AL4903" i="14"/>
  <c r="AL4902" i="14"/>
  <c r="AL4901" i="14"/>
  <c r="AL4900" i="14"/>
  <c r="AL4899" i="14"/>
  <c r="AL4898" i="14"/>
  <c r="AL4897" i="14"/>
  <c r="AL4896" i="14"/>
  <c r="AL4895" i="14"/>
  <c r="AL4894" i="14"/>
  <c r="AL4893" i="14"/>
  <c r="AL4892" i="14"/>
  <c r="AL4891" i="14"/>
  <c r="AL4890" i="14"/>
  <c r="AL4889" i="14"/>
  <c r="AL4888" i="14"/>
  <c r="AL4887" i="14"/>
  <c r="AL4886" i="14"/>
  <c r="AL4885" i="14"/>
  <c r="AL4884" i="14"/>
  <c r="AL4883" i="14"/>
  <c r="AL4882" i="14"/>
  <c r="AL4881" i="14"/>
  <c r="AL4880" i="14"/>
  <c r="AL4879" i="14"/>
  <c r="AL4878" i="14"/>
  <c r="AL4877" i="14"/>
  <c r="AL4876" i="14"/>
  <c r="AL4875" i="14"/>
  <c r="AL4874" i="14"/>
  <c r="AL4873" i="14"/>
  <c r="AL4872" i="14"/>
  <c r="AL4871" i="14"/>
  <c r="AL4870" i="14"/>
  <c r="AL4869" i="14"/>
  <c r="AL4868" i="14"/>
  <c r="AL4867" i="14"/>
  <c r="AL4866" i="14"/>
  <c r="AL4865" i="14"/>
  <c r="AL4864" i="14"/>
  <c r="AL4863" i="14"/>
  <c r="AL4862" i="14"/>
  <c r="AL4861" i="14"/>
  <c r="AL4860" i="14"/>
  <c r="AL4859" i="14"/>
  <c r="AL4858" i="14"/>
  <c r="AL4857" i="14"/>
  <c r="AL4856" i="14"/>
  <c r="AL4855" i="14"/>
  <c r="AL4854" i="14"/>
  <c r="AL4853" i="14"/>
  <c r="AL4852" i="14"/>
  <c r="AL4851" i="14"/>
  <c r="AL4850" i="14"/>
  <c r="AL4849" i="14"/>
  <c r="AL4848" i="14"/>
  <c r="AL4847" i="14"/>
  <c r="AL4846" i="14"/>
  <c r="AL4845" i="14"/>
  <c r="AL4844" i="14"/>
  <c r="AL4843" i="14"/>
  <c r="AL4842" i="14"/>
  <c r="AL4841" i="14"/>
  <c r="AL4840" i="14"/>
  <c r="AL4839" i="14"/>
  <c r="AL4838" i="14"/>
  <c r="AL4837" i="14"/>
  <c r="AL4836" i="14"/>
  <c r="AL4835" i="14"/>
  <c r="AL4834" i="14"/>
  <c r="AL4833" i="14"/>
  <c r="AL4832" i="14"/>
  <c r="AL4831" i="14"/>
  <c r="AL4830" i="14"/>
  <c r="AL4829" i="14"/>
  <c r="AL4828" i="14"/>
  <c r="AL4827" i="14"/>
  <c r="AL4826" i="14"/>
  <c r="AL4825" i="14"/>
  <c r="AL4824" i="14"/>
  <c r="AL4823" i="14"/>
  <c r="AL4822" i="14"/>
  <c r="AL4821" i="14"/>
  <c r="AL4820" i="14"/>
  <c r="AL4819" i="14"/>
  <c r="AL4818" i="14"/>
  <c r="AL4817" i="14"/>
  <c r="AL4816" i="14"/>
  <c r="AL4815" i="14"/>
  <c r="AL4814" i="14"/>
  <c r="AL4813" i="14"/>
  <c r="AL4812" i="14"/>
  <c r="AL4811" i="14"/>
  <c r="AL4810" i="14"/>
  <c r="AL4809" i="14"/>
  <c r="AL4808" i="14"/>
  <c r="AL4807" i="14"/>
  <c r="AL4806" i="14"/>
  <c r="AL4805" i="14"/>
  <c r="AL4804" i="14"/>
  <c r="AL4803" i="14"/>
  <c r="AL4802" i="14"/>
  <c r="AL4801" i="14"/>
  <c r="AL4800" i="14"/>
  <c r="AL4799" i="14"/>
  <c r="AL4798" i="14"/>
  <c r="AL4797" i="14"/>
  <c r="AL4796" i="14"/>
  <c r="AL4795" i="14"/>
  <c r="AL4794" i="14"/>
  <c r="AL4793" i="14"/>
  <c r="AL4792" i="14"/>
  <c r="AL4791" i="14"/>
  <c r="AL4790" i="14"/>
  <c r="AL4789" i="14"/>
  <c r="AL4788" i="14"/>
  <c r="AL4787" i="14"/>
  <c r="AL4786" i="14"/>
  <c r="AL4785" i="14"/>
  <c r="AL4784" i="14"/>
  <c r="AL4783" i="14"/>
  <c r="AL4782" i="14"/>
  <c r="AL4781" i="14"/>
  <c r="AL4780" i="14"/>
  <c r="AL4779" i="14"/>
  <c r="AL4778" i="14"/>
  <c r="AL4777" i="14"/>
  <c r="AL4776" i="14"/>
  <c r="AL4775" i="14"/>
  <c r="AL4774" i="14"/>
  <c r="AL4773" i="14"/>
  <c r="AL4772" i="14"/>
  <c r="AL4771" i="14"/>
  <c r="AL4770" i="14"/>
  <c r="AL4769" i="14"/>
  <c r="AL4768" i="14"/>
  <c r="AL4767" i="14"/>
  <c r="AL4766" i="14"/>
  <c r="AL4765" i="14"/>
  <c r="AL4764" i="14"/>
  <c r="AL4763" i="14"/>
  <c r="AL4762" i="14"/>
  <c r="AL4761" i="14"/>
  <c r="AL4760" i="14"/>
  <c r="AL4759" i="14"/>
  <c r="AL4758" i="14"/>
  <c r="AL4757" i="14"/>
  <c r="AL4756" i="14"/>
  <c r="AL4755" i="14"/>
  <c r="AL4754" i="14"/>
  <c r="AL4753" i="14"/>
  <c r="AL4752" i="14"/>
  <c r="AL4751" i="14"/>
  <c r="AL4750" i="14"/>
  <c r="AL4749" i="14"/>
  <c r="AL4748" i="14"/>
  <c r="AL4747" i="14"/>
  <c r="AL4746" i="14"/>
  <c r="AL4745" i="14"/>
  <c r="AL4744" i="14"/>
  <c r="AL4743" i="14"/>
  <c r="AL4742" i="14"/>
  <c r="AL4741" i="14"/>
  <c r="AL4740" i="14"/>
  <c r="AL4739" i="14"/>
  <c r="AL4738" i="14"/>
  <c r="AL4737" i="14"/>
  <c r="AL4736" i="14"/>
  <c r="AL4735" i="14"/>
  <c r="AL4734" i="14"/>
  <c r="AL4733" i="14"/>
  <c r="AL4732" i="14"/>
  <c r="AL4731" i="14"/>
  <c r="AL4730" i="14"/>
  <c r="AL4729" i="14"/>
  <c r="AL4728" i="14"/>
  <c r="AL4727" i="14"/>
  <c r="AL4726" i="14"/>
  <c r="AL4725" i="14"/>
  <c r="AL4724" i="14"/>
  <c r="AL4723" i="14"/>
  <c r="AL4722" i="14"/>
  <c r="AL4721" i="14"/>
  <c r="AL4720" i="14"/>
  <c r="AL4719" i="14"/>
  <c r="AL4718" i="14"/>
  <c r="AL4717" i="14"/>
  <c r="AL4716" i="14"/>
  <c r="AL4715" i="14"/>
  <c r="AL4714" i="14"/>
  <c r="AL4713" i="14"/>
  <c r="AL4712" i="14"/>
  <c r="AL4711" i="14"/>
  <c r="AL4710" i="14"/>
  <c r="AL4709" i="14"/>
  <c r="AL4708" i="14"/>
  <c r="AL4707" i="14"/>
  <c r="AL4706" i="14"/>
  <c r="AL4705" i="14"/>
  <c r="AL4704" i="14"/>
  <c r="AL4703" i="14"/>
  <c r="AL4702" i="14"/>
  <c r="AL4701" i="14"/>
  <c r="AL4700" i="14"/>
  <c r="AL4699" i="14"/>
  <c r="AL4698" i="14"/>
  <c r="AL4697" i="14"/>
  <c r="AL4696" i="14"/>
  <c r="AL4695" i="14"/>
  <c r="AL4694" i="14"/>
  <c r="AL4693" i="14"/>
  <c r="AL4692" i="14"/>
  <c r="AL4691" i="14"/>
  <c r="AL4690" i="14"/>
  <c r="AL4689" i="14"/>
  <c r="AL4688" i="14"/>
  <c r="AL4687" i="14"/>
  <c r="AL4686" i="14"/>
  <c r="AL4685" i="14"/>
  <c r="AL4684" i="14"/>
  <c r="AL4683" i="14"/>
  <c r="AL4682" i="14"/>
  <c r="AL4681" i="14"/>
  <c r="AL4680" i="14"/>
  <c r="AL4679" i="14"/>
  <c r="AL4678" i="14"/>
  <c r="AL4677" i="14"/>
  <c r="AL4676" i="14"/>
  <c r="AL4675" i="14"/>
  <c r="AL4674" i="14"/>
  <c r="AL4673" i="14"/>
  <c r="AL4672" i="14"/>
  <c r="AL4671" i="14"/>
  <c r="AL4670" i="14"/>
  <c r="AL4669" i="14"/>
  <c r="AL4668" i="14"/>
  <c r="AL4667" i="14"/>
  <c r="AL4666" i="14"/>
  <c r="AL4665" i="14"/>
  <c r="AL4664" i="14"/>
  <c r="AL4663" i="14"/>
  <c r="AL4662" i="14"/>
  <c r="AL4661" i="14"/>
  <c r="AL4660" i="14"/>
  <c r="AL4659" i="14"/>
  <c r="AL4658" i="14"/>
  <c r="AL4657" i="14"/>
  <c r="AL4656" i="14"/>
  <c r="AL4655" i="14"/>
  <c r="AL4654" i="14"/>
  <c r="AL4653" i="14"/>
  <c r="AL4652" i="14"/>
  <c r="AL4651" i="14"/>
  <c r="AL4650" i="14"/>
  <c r="AL4649" i="14"/>
  <c r="AL4648" i="14"/>
  <c r="AL4647" i="14"/>
  <c r="AL4646" i="14"/>
  <c r="AL4645" i="14"/>
  <c r="AL4644" i="14"/>
  <c r="AL4643" i="14"/>
  <c r="AL4642" i="14"/>
  <c r="AL4641" i="14"/>
  <c r="AL4640" i="14"/>
  <c r="AL4639" i="14"/>
  <c r="AL4638" i="14"/>
  <c r="AL4637" i="14"/>
  <c r="AL4636" i="14"/>
  <c r="AL4635" i="14"/>
  <c r="AL4634" i="14"/>
  <c r="AL4633" i="14"/>
  <c r="AL4632" i="14"/>
  <c r="AL4631" i="14"/>
  <c r="AL4630" i="14"/>
  <c r="AL4629" i="14"/>
  <c r="AL4628" i="14"/>
  <c r="AL4627" i="14"/>
  <c r="AL4626" i="14"/>
  <c r="AL4625" i="14"/>
  <c r="AL4624" i="14"/>
  <c r="AL4623" i="14"/>
  <c r="AL4622" i="14"/>
  <c r="AL4621" i="14"/>
  <c r="AL4620" i="14"/>
  <c r="AL4619" i="14"/>
  <c r="AL4618" i="14"/>
  <c r="AL4617" i="14"/>
  <c r="AL4616" i="14"/>
  <c r="AL4615" i="14"/>
  <c r="AL4614" i="14"/>
  <c r="AL4613" i="14"/>
  <c r="AL4612" i="14"/>
  <c r="AL4611" i="14"/>
  <c r="AL4610" i="14"/>
  <c r="AL4609" i="14"/>
  <c r="AL4608" i="14"/>
  <c r="AL4607" i="14"/>
  <c r="AL4606" i="14"/>
  <c r="AL4605" i="14"/>
  <c r="AL4604" i="14"/>
  <c r="AL4603" i="14"/>
  <c r="AL4602" i="14"/>
  <c r="AL4601" i="14"/>
  <c r="AL4600" i="14"/>
  <c r="AL4599" i="14"/>
  <c r="AL4598" i="14"/>
  <c r="AL4597" i="14"/>
  <c r="AL4596" i="14"/>
  <c r="AL4595" i="14"/>
  <c r="AL4594" i="14"/>
  <c r="AL4593" i="14"/>
  <c r="AL4592" i="14"/>
  <c r="AL4591" i="14"/>
  <c r="AL4590" i="14"/>
  <c r="AL4589" i="14"/>
  <c r="AL4588" i="14"/>
  <c r="AL4587" i="14"/>
  <c r="AL4586" i="14"/>
  <c r="AL4585" i="14"/>
  <c r="AL4584" i="14"/>
  <c r="AL4583" i="14"/>
  <c r="AL4582" i="14"/>
  <c r="AL4581" i="14"/>
  <c r="AL4580" i="14"/>
  <c r="AL4579" i="14"/>
  <c r="AL4578" i="14"/>
  <c r="AL4577" i="14"/>
  <c r="AL4576" i="14"/>
  <c r="AL4575" i="14"/>
  <c r="AL4574" i="14"/>
  <c r="AL4573" i="14"/>
  <c r="AL4572" i="14"/>
  <c r="AL4571" i="14"/>
  <c r="AL4570" i="14"/>
  <c r="AL4569" i="14"/>
  <c r="AL4568" i="14"/>
  <c r="AL4567" i="14"/>
  <c r="AL4566" i="14"/>
  <c r="AL4565" i="14"/>
  <c r="AL4564" i="14"/>
  <c r="AL4563" i="14"/>
  <c r="AL4562" i="14"/>
  <c r="AL4561" i="14"/>
  <c r="AL4560" i="14"/>
  <c r="AL4559" i="14"/>
  <c r="AL4558" i="14"/>
  <c r="AL4557" i="14"/>
  <c r="AL4556" i="14"/>
  <c r="AL4555" i="14"/>
  <c r="AL4554" i="14"/>
  <c r="AL4553" i="14"/>
  <c r="AL4552" i="14"/>
  <c r="AL4551" i="14"/>
  <c r="AL4550" i="14"/>
  <c r="AL4549" i="14"/>
  <c r="AL4548" i="14"/>
  <c r="AL4547" i="14"/>
  <c r="AL4546" i="14"/>
  <c r="AL4545" i="14"/>
  <c r="AL4544" i="14"/>
  <c r="AL4543" i="14"/>
  <c r="AL4542" i="14"/>
  <c r="AL4541" i="14"/>
  <c r="AL4540" i="14"/>
  <c r="AL4539" i="14"/>
  <c r="AL4538" i="14"/>
  <c r="AL4537" i="14"/>
  <c r="AL4536" i="14"/>
  <c r="AL4535" i="14"/>
  <c r="AL4534" i="14"/>
  <c r="AL4533" i="14"/>
  <c r="AL4532" i="14"/>
  <c r="AL4531" i="14"/>
  <c r="AL4530" i="14"/>
  <c r="AL4529" i="14"/>
  <c r="AL4528" i="14"/>
  <c r="AL4527" i="14"/>
  <c r="AL4526" i="14"/>
  <c r="AL4525" i="14"/>
  <c r="AL4524" i="14"/>
  <c r="AL4523" i="14"/>
  <c r="AL4522" i="14"/>
  <c r="AL4521" i="14"/>
  <c r="AL4520" i="14"/>
  <c r="AL4519" i="14"/>
  <c r="AL4518" i="14"/>
  <c r="AL4517" i="14"/>
  <c r="AL4516" i="14"/>
  <c r="AL4515" i="14"/>
  <c r="AL4514" i="14"/>
  <c r="AL4513" i="14"/>
  <c r="AL4512" i="14"/>
  <c r="AL4511" i="14"/>
  <c r="AL4510" i="14"/>
  <c r="AL4509" i="14"/>
  <c r="AL4508" i="14"/>
  <c r="AL4507" i="14"/>
  <c r="AL4506" i="14"/>
  <c r="AL4505" i="14"/>
  <c r="AL4504" i="14"/>
  <c r="AL4503" i="14"/>
  <c r="AL4502" i="14"/>
  <c r="AL4501" i="14"/>
  <c r="AL4500" i="14"/>
  <c r="AL4499" i="14"/>
  <c r="AL4498" i="14"/>
  <c r="AL4497" i="14"/>
  <c r="AL4496" i="14"/>
  <c r="AL4495" i="14"/>
  <c r="AL4494" i="14"/>
  <c r="AL4493" i="14"/>
  <c r="AL4492" i="14"/>
  <c r="AL4491" i="14"/>
  <c r="AL4490" i="14"/>
  <c r="AL4489" i="14"/>
  <c r="AL4488" i="14"/>
  <c r="AL4487" i="14"/>
  <c r="AL4486" i="14"/>
  <c r="AL4485" i="14"/>
  <c r="AL4484" i="14"/>
  <c r="AL4483" i="14"/>
  <c r="AL4482" i="14"/>
  <c r="AL4481" i="14"/>
  <c r="AL4480" i="14"/>
  <c r="AL4479" i="14"/>
  <c r="AL4478" i="14"/>
  <c r="AL4477" i="14"/>
  <c r="AL4476" i="14"/>
  <c r="AL4475" i="14"/>
  <c r="AL4474" i="14"/>
  <c r="AL4473" i="14"/>
  <c r="AL4472" i="14"/>
  <c r="AL4471" i="14"/>
  <c r="AL4470" i="14"/>
  <c r="AL4469" i="14"/>
  <c r="AL4468" i="14"/>
  <c r="AL4467" i="14"/>
  <c r="AL4466" i="14"/>
  <c r="AL4465" i="14"/>
  <c r="AL4464" i="14"/>
  <c r="AL4463" i="14"/>
  <c r="AL4462" i="14"/>
  <c r="AL4461" i="14"/>
  <c r="AL4460" i="14"/>
  <c r="AL4459" i="14"/>
  <c r="AL4458" i="14"/>
  <c r="AL4457" i="14"/>
  <c r="AL4456" i="14"/>
  <c r="AL4455" i="14"/>
  <c r="AL4454" i="14"/>
  <c r="AL4453" i="14"/>
  <c r="AL4452" i="14"/>
  <c r="AL4451" i="14"/>
  <c r="AL4450" i="14"/>
  <c r="AL4449" i="14"/>
  <c r="AL4448" i="14"/>
  <c r="AL4447" i="14"/>
  <c r="AL4446" i="14"/>
  <c r="AL4445" i="14"/>
  <c r="AL4444" i="14"/>
  <c r="AL4443" i="14"/>
  <c r="AL4442" i="14"/>
  <c r="AL4441" i="14"/>
  <c r="AL4440" i="14"/>
  <c r="AL4439" i="14"/>
  <c r="AL4438" i="14"/>
  <c r="AL4437" i="14"/>
  <c r="AL4436" i="14"/>
  <c r="AL4435" i="14"/>
  <c r="AL4434" i="14"/>
  <c r="AL4433" i="14"/>
  <c r="AL4432" i="14"/>
  <c r="AL4431" i="14"/>
  <c r="AL4430" i="14"/>
  <c r="AL4429" i="14"/>
  <c r="AL4428" i="14"/>
  <c r="AL4427" i="14"/>
  <c r="AL4426" i="14"/>
  <c r="AL4425" i="14"/>
  <c r="AL4424" i="14"/>
  <c r="AL4423" i="14"/>
  <c r="AL4422" i="14"/>
  <c r="AL4421" i="14"/>
  <c r="AL4420" i="14"/>
  <c r="AL4419" i="14"/>
  <c r="AL4418" i="14"/>
  <c r="AL4417" i="14"/>
  <c r="AL4416" i="14"/>
  <c r="AL4415" i="14"/>
  <c r="AL4414" i="14"/>
  <c r="AL4413" i="14"/>
  <c r="AL4412" i="14"/>
  <c r="AL4411" i="14"/>
  <c r="AL4410" i="14"/>
  <c r="AL4409" i="14"/>
  <c r="AL4408" i="14"/>
  <c r="AL4407" i="14"/>
  <c r="AL4406" i="14"/>
  <c r="AL4405" i="14"/>
  <c r="AL4404" i="14"/>
  <c r="AL4403" i="14"/>
  <c r="AL4402" i="14"/>
  <c r="AL4401" i="14"/>
  <c r="AL4400" i="14"/>
  <c r="AL4399" i="14"/>
  <c r="AL4398" i="14"/>
  <c r="AL4397" i="14"/>
  <c r="AL4396" i="14"/>
  <c r="AL4395" i="14"/>
  <c r="AL4394" i="14"/>
  <c r="AL4393" i="14"/>
  <c r="AL4392" i="14"/>
  <c r="AL4391" i="14"/>
  <c r="AL4390" i="14"/>
  <c r="AL4389" i="14"/>
  <c r="AL4388" i="14"/>
  <c r="AL4387" i="14"/>
  <c r="AL4386" i="14"/>
  <c r="AL4385" i="14"/>
  <c r="AL4384" i="14"/>
  <c r="AL4383" i="14"/>
  <c r="AL4382" i="14"/>
  <c r="AL4381" i="14"/>
  <c r="AL4380" i="14"/>
  <c r="AL4379" i="14"/>
  <c r="AL4378" i="14"/>
  <c r="AL4377" i="14"/>
  <c r="AL4376" i="14"/>
  <c r="AL4375" i="14"/>
  <c r="AL4374" i="14"/>
  <c r="AL4373" i="14"/>
  <c r="AL4372" i="14"/>
  <c r="AL4371" i="14"/>
  <c r="AL4370" i="14"/>
  <c r="AL4369" i="14"/>
  <c r="AL4368" i="14"/>
  <c r="AL4367" i="14"/>
  <c r="AL4366" i="14"/>
  <c r="AL4365" i="14"/>
  <c r="AL4364" i="14"/>
  <c r="AL4363" i="14"/>
  <c r="AL4362" i="14"/>
  <c r="AL4361" i="14"/>
  <c r="AL4360" i="14"/>
  <c r="AL4359" i="14"/>
  <c r="AL4358" i="14"/>
  <c r="AL4357" i="14"/>
  <c r="AL4356" i="14"/>
  <c r="AL4355" i="14"/>
  <c r="AL4354" i="14"/>
  <c r="AL4353" i="14"/>
  <c r="AL4352" i="14"/>
  <c r="AL4351" i="14"/>
  <c r="AL4350" i="14"/>
  <c r="AL4349" i="14"/>
  <c r="AL4348" i="14"/>
  <c r="AL4347" i="14"/>
  <c r="AL4346" i="14"/>
  <c r="AL4345" i="14"/>
  <c r="AL4344" i="14"/>
  <c r="AL4343" i="14"/>
  <c r="AL4342" i="14"/>
  <c r="AL4341" i="14"/>
  <c r="AL4340" i="14"/>
  <c r="AL4339" i="14"/>
  <c r="AL4338" i="14"/>
  <c r="AL4337" i="14"/>
  <c r="AL4336" i="14"/>
  <c r="AL4335" i="14"/>
  <c r="AL4334" i="14"/>
  <c r="AL4333" i="14"/>
  <c r="AL4332" i="14"/>
  <c r="AL4331" i="14"/>
  <c r="AL4330" i="14"/>
  <c r="AL4329" i="14"/>
  <c r="AL4328" i="14"/>
  <c r="AL4327" i="14"/>
  <c r="AL4326" i="14"/>
  <c r="AL4325" i="14"/>
  <c r="AL4324" i="14"/>
  <c r="AL4323" i="14"/>
  <c r="AL4322" i="14"/>
  <c r="AL4321" i="14"/>
  <c r="AL4320" i="14"/>
  <c r="AL4319" i="14"/>
  <c r="AL4318" i="14"/>
  <c r="AL4317" i="14"/>
  <c r="AL4316" i="14"/>
  <c r="AL4315" i="14"/>
  <c r="AL4314" i="14"/>
  <c r="AL4313" i="14"/>
  <c r="AL4312" i="14"/>
  <c r="AL4311" i="14"/>
  <c r="AL4310" i="14"/>
  <c r="AL4309" i="14"/>
  <c r="AL4308" i="14"/>
  <c r="AL4307" i="14"/>
  <c r="AL4306" i="14"/>
  <c r="AL4305" i="14"/>
  <c r="AL4304" i="14"/>
  <c r="AL4303" i="14"/>
  <c r="AL4302" i="14"/>
  <c r="AL4301" i="14"/>
  <c r="AL4300" i="14"/>
  <c r="AL4299" i="14"/>
  <c r="AL4298" i="14"/>
  <c r="AL4297" i="14"/>
  <c r="AL4296" i="14"/>
  <c r="AL4295" i="14"/>
  <c r="AL4294" i="14"/>
  <c r="AL4293" i="14"/>
  <c r="AL4292" i="14"/>
  <c r="AL4291" i="14"/>
  <c r="AL4290" i="14"/>
  <c r="AL4289" i="14"/>
  <c r="AL4288" i="14"/>
  <c r="AL4287" i="14"/>
  <c r="AL4286" i="14"/>
  <c r="AL4285" i="14"/>
  <c r="AL4284" i="14"/>
  <c r="AL4283" i="14"/>
  <c r="AL4282" i="14"/>
  <c r="AL4281" i="14"/>
  <c r="AL4280" i="14"/>
  <c r="AL4279" i="14"/>
  <c r="AL4278" i="14"/>
  <c r="AL4277" i="14"/>
  <c r="AL4276" i="14"/>
  <c r="AL4275" i="14"/>
  <c r="AL4274" i="14"/>
  <c r="AL4273" i="14"/>
  <c r="AL4272" i="14"/>
  <c r="AL4271" i="14"/>
  <c r="AL4270" i="14"/>
  <c r="AL4269" i="14"/>
  <c r="AL4268" i="14"/>
  <c r="AL4267" i="14"/>
  <c r="AL4266" i="14"/>
  <c r="AL4265" i="14"/>
  <c r="AL4264" i="14"/>
  <c r="AL4263" i="14"/>
  <c r="AL4262" i="14"/>
  <c r="AL4261" i="14"/>
  <c r="AL4260" i="14"/>
  <c r="AL4259" i="14"/>
  <c r="AL4258" i="14"/>
  <c r="AL4257" i="14"/>
  <c r="AL4256" i="14"/>
  <c r="AL4255" i="14"/>
  <c r="AL4254" i="14"/>
  <c r="AL4253" i="14"/>
  <c r="AL4252" i="14"/>
  <c r="AL4251" i="14"/>
  <c r="AL4250" i="14"/>
  <c r="AL4249" i="14"/>
  <c r="AL4248" i="14"/>
  <c r="AL4247" i="14"/>
  <c r="AL4246" i="14"/>
  <c r="AL4245" i="14"/>
  <c r="AL4244" i="14"/>
  <c r="AL4243" i="14"/>
  <c r="AL4242" i="14"/>
  <c r="AL4241" i="14"/>
  <c r="AL4240" i="14"/>
  <c r="AL4239" i="14"/>
  <c r="AL4238" i="14"/>
  <c r="AL4237" i="14"/>
  <c r="AL4236" i="14"/>
  <c r="AL4235" i="14"/>
  <c r="AL4234" i="14"/>
  <c r="AL4233" i="14"/>
  <c r="AL4232" i="14"/>
  <c r="AL4231" i="14"/>
  <c r="AL4230" i="14"/>
  <c r="AL4229" i="14"/>
  <c r="AL4228" i="14"/>
  <c r="AL4227" i="14"/>
  <c r="AL4226" i="14"/>
  <c r="AL4225" i="14"/>
  <c r="AL4224" i="14"/>
  <c r="AL4223" i="14"/>
  <c r="AL4222" i="14"/>
  <c r="AL4221" i="14"/>
  <c r="AL4220" i="14"/>
  <c r="AL4219" i="14"/>
  <c r="AL4218" i="14"/>
  <c r="AL4217" i="14"/>
  <c r="AL4216" i="14"/>
  <c r="AL4215" i="14"/>
  <c r="AL4214" i="14"/>
  <c r="AL4213" i="14"/>
  <c r="AL4212" i="14"/>
  <c r="AL4211" i="14"/>
  <c r="AL4210" i="14"/>
  <c r="AL4209" i="14"/>
  <c r="AL4208" i="14"/>
  <c r="AL4207" i="14"/>
  <c r="AL4206" i="14"/>
  <c r="AL4205" i="14"/>
  <c r="AL4204" i="14"/>
  <c r="AL4203" i="14"/>
  <c r="AL4202" i="14"/>
  <c r="AL4201" i="14"/>
  <c r="AL4200" i="14"/>
  <c r="AL4199" i="14"/>
  <c r="AL4198" i="14"/>
  <c r="AL4197" i="14"/>
  <c r="AL4196" i="14"/>
  <c r="AL4195" i="14"/>
  <c r="AL4194" i="14"/>
  <c r="AL4193" i="14"/>
  <c r="AL4192" i="14"/>
  <c r="AL4191" i="14"/>
  <c r="AL4190" i="14"/>
  <c r="AL4189" i="14"/>
  <c r="AL4188" i="14"/>
  <c r="AL4187" i="14"/>
  <c r="AL4186" i="14"/>
  <c r="AL4185" i="14"/>
  <c r="AL4184" i="14"/>
  <c r="AL4183" i="14"/>
  <c r="AL4182" i="14"/>
  <c r="AL4181" i="14"/>
  <c r="AL4180" i="14"/>
  <c r="AL4179" i="14"/>
  <c r="AL4178" i="14"/>
  <c r="AL4177" i="14"/>
  <c r="AL4176" i="14"/>
  <c r="AL4175" i="14"/>
  <c r="AL4174" i="14"/>
  <c r="AL4173" i="14"/>
  <c r="AL4172" i="14"/>
  <c r="AL4171" i="14"/>
  <c r="AL4170" i="14"/>
  <c r="AL4169" i="14"/>
  <c r="AL4168" i="14"/>
  <c r="AL4167" i="14"/>
  <c r="AL4166" i="14"/>
  <c r="AL4165" i="14"/>
  <c r="AL4164" i="14"/>
  <c r="AL4163" i="14"/>
  <c r="AL4162" i="14"/>
  <c r="AL4161" i="14"/>
  <c r="AL4160" i="14"/>
  <c r="AL4159" i="14"/>
  <c r="AL4158" i="14"/>
  <c r="AL4157" i="14"/>
  <c r="AL4156" i="14"/>
  <c r="AL4155" i="14"/>
  <c r="AL4154" i="14"/>
  <c r="AL4153" i="14"/>
  <c r="AL4152" i="14"/>
  <c r="AL4151" i="14"/>
  <c r="AL4150" i="14"/>
  <c r="AL4149" i="14"/>
  <c r="AL4148" i="14"/>
  <c r="AL4147" i="14"/>
  <c r="AL4146" i="14"/>
  <c r="AL4145" i="14"/>
  <c r="AL4144" i="14"/>
  <c r="AL4143" i="14"/>
  <c r="AL4142" i="14"/>
  <c r="AL4141" i="14"/>
  <c r="AL4140" i="14"/>
  <c r="AL4139" i="14"/>
  <c r="AL4138" i="14"/>
  <c r="AL4137" i="14"/>
  <c r="AL4136" i="14"/>
  <c r="AL4135" i="14"/>
  <c r="AL4134" i="14"/>
  <c r="AL4133" i="14"/>
  <c r="AL4132" i="14"/>
  <c r="AL4131" i="14"/>
  <c r="AL4130" i="14"/>
  <c r="AL4129" i="14"/>
  <c r="AL4128" i="14"/>
  <c r="AL4127" i="14"/>
  <c r="AL4126" i="14"/>
  <c r="AL4125" i="14"/>
  <c r="AL4124" i="14"/>
  <c r="AL4123" i="14"/>
  <c r="AL4122" i="14"/>
  <c r="AL4121" i="14"/>
  <c r="AL4120" i="14"/>
  <c r="AL4119" i="14"/>
  <c r="AL4118" i="14"/>
  <c r="AL4117" i="14"/>
  <c r="AL4116" i="14"/>
  <c r="AL4115" i="14"/>
  <c r="AL4114" i="14"/>
  <c r="AL4113" i="14"/>
  <c r="AL4112" i="14"/>
  <c r="AL4111" i="14"/>
  <c r="AL4110" i="14"/>
  <c r="AL4109" i="14"/>
  <c r="AL4108" i="14"/>
  <c r="AL4107" i="14"/>
  <c r="AL4106" i="14"/>
  <c r="AL4105" i="14"/>
  <c r="AL4104" i="14"/>
  <c r="AL4103" i="14"/>
  <c r="AL4102" i="14"/>
  <c r="AL4101" i="14"/>
  <c r="AL4100" i="14"/>
  <c r="AL4099" i="14"/>
  <c r="AL4098" i="14"/>
  <c r="AL4097" i="14"/>
  <c r="AL4096" i="14"/>
  <c r="AL4095" i="14"/>
  <c r="AL4094" i="14"/>
  <c r="AL4093" i="14"/>
  <c r="AL4092" i="14"/>
  <c r="AL4091" i="14"/>
  <c r="AL4090" i="14"/>
  <c r="AL4089" i="14"/>
  <c r="AL4088" i="14"/>
  <c r="AL4087" i="14"/>
  <c r="AL4086" i="14"/>
  <c r="AL4085" i="14"/>
  <c r="AL4084" i="14"/>
  <c r="AL4083" i="14"/>
  <c r="AL4082" i="14"/>
  <c r="AL4081" i="14"/>
  <c r="AL4080" i="14"/>
  <c r="AL4079" i="14"/>
  <c r="AL4078" i="14"/>
  <c r="AL4077" i="14"/>
  <c r="AL4076" i="14"/>
  <c r="AL4075" i="14"/>
  <c r="AL4074" i="14"/>
  <c r="AL4073" i="14"/>
  <c r="AL4072" i="14"/>
  <c r="AL4071" i="14"/>
  <c r="AL4070" i="14"/>
  <c r="AL4069" i="14"/>
  <c r="AL4068" i="14"/>
  <c r="AL4067" i="14"/>
  <c r="AL4066" i="14"/>
  <c r="AL4065" i="14"/>
  <c r="AL4064" i="14"/>
  <c r="AL4063" i="14"/>
  <c r="AL4062" i="14"/>
  <c r="AL4061" i="14"/>
  <c r="AL4060" i="14"/>
  <c r="AL4059" i="14"/>
  <c r="AL4058" i="14"/>
  <c r="AL4057" i="14"/>
  <c r="AL4056" i="14"/>
  <c r="AL4055" i="14"/>
  <c r="AL4054" i="14"/>
  <c r="AL4053" i="14"/>
  <c r="AL4052" i="14"/>
  <c r="AL4051" i="14"/>
  <c r="AL4050" i="14"/>
  <c r="AL4049" i="14"/>
  <c r="AL4048" i="14"/>
  <c r="AL4047" i="14"/>
  <c r="AL4046" i="14"/>
  <c r="AL4045" i="14"/>
  <c r="AL4044" i="14"/>
  <c r="AL4043" i="14"/>
  <c r="AL4042" i="14"/>
  <c r="AL4041" i="14"/>
  <c r="AL4040" i="14"/>
  <c r="AL4039" i="14"/>
  <c r="AL4038" i="14"/>
  <c r="AL4037" i="14"/>
  <c r="AL4036" i="14"/>
  <c r="AL4035" i="14"/>
  <c r="AL4034" i="14"/>
  <c r="AL4033" i="14"/>
  <c r="AL4032" i="14"/>
  <c r="AL4031" i="14"/>
  <c r="AL4030" i="14"/>
  <c r="AL4029" i="14"/>
  <c r="AL4028" i="14"/>
  <c r="AL4027" i="14"/>
  <c r="AL4026" i="14"/>
  <c r="AL4025" i="14"/>
  <c r="AL4024" i="14"/>
  <c r="AL4023" i="14"/>
  <c r="AL4022" i="14"/>
  <c r="AL4021" i="14"/>
  <c r="AL4020" i="14"/>
  <c r="AL4019" i="14"/>
  <c r="AL4018" i="14"/>
  <c r="AL4017" i="14"/>
  <c r="AL4016" i="14"/>
  <c r="AL4015" i="14"/>
  <c r="AL4014" i="14"/>
  <c r="AL4013" i="14"/>
  <c r="AL4012" i="14"/>
  <c r="AL4011" i="14"/>
  <c r="AL4010" i="14"/>
  <c r="AL4009" i="14"/>
  <c r="AL4008" i="14"/>
  <c r="AL4007" i="14"/>
  <c r="AL4006" i="14"/>
  <c r="AL4005" i="14"/>
  <c r="AL4004" i="14"/>
  <c r="AL4003" i="14"/>
  <c r="AL4002" i="14"/>
  <c r="AL4001" i="14"/>
  <c r="AL4000" i="14"/>
  <c r="AL3999" i="14"/>
  <c r="AL3998" i="14"/>
  <c r="AL3997" i="14"/>
  <c r="AL3996" i="14"/>
  <c r="AL3995" i="14"/>
  <c r="AL3994" i="14"/>
  <c r="AL3993" i="14"/>
  <c r="AL3992" i="14"/>
  <c r="AL3991" i="14"/>
  <c r="AL3990" i="14"/>
  <c r="AL3989" i="14"/>
  <c r="AL3988" i="14"/>
  <c r="AL3987" i="14"/>
  <c r="AL3986" i="14"/>
  <c r="AL3985" i="14"/>
  <c r="AL3984" i="14"/>
  <c r="AL3983" i="14"/>
  <c r="AL3982" i="14"/>
  <c r="AL3981" i="14"/>
  <c r="AL3980" i="14"/>
  <c r="AL3979" i="14"/>
  <c r="AL3978" i="14"/>
  <c r="AL3977" i="14"/>
  <c r="AL3976" i="14"/>
  <c r="AL3975" i="14"/>
  <c r="AL3974" i="14"/>
  <c r="AL3973" i="14"/>
  <c r="AL3972" i="14"/>
  <c r="AL3971" i="14"/>
  <c r="AL3970" i="14"/>
  <c r="AL3969" i="14"/>
  <c r="AL3968" i="14"/>
  <c r="AL3967" i="14"/>
  <c r="AL3966" i="14"/>
  <c r="AL3965" i="14"/>
  <c r="AL3964" i="14"/>
  <c r="AL3963" i="14"/>
  <c r="AL3962" i="14"/>
  <c r="AL3961" i="14"/>
  <c r="AL3960" i="14"/>
  <c r="AL3959" i="14"/>
  <c r="AL3958" i="14"/>
  <c r="AL3957" i="14"/>
  <c r="AL3956" i="14"/>
  <c r="AL3955" i="14"/>
  <c r="AL3954" i="14"/>
  <c r="AL3953" i="14"/>
  <c r="AL3952" i="14"/>
  <c r="AL3951" i="14"/>
  <c r="AL3950" i="14"/>
  <c r="AL3949" i="14"/>
  <c r="AL3948" i="14"/>
  <c r="AL3947" i="14"/>
  <c r="AL3946" i="14"/>
  <c r="AL3945" i="14"/>
  <c r="AL3944" i="14"/>
  <c r="AL3943" i="14"/>
  <c r="AL3942" i="14"/>
  <c r="AL3941" i="14"/>
  <c r="AL3940" i="14"/>
  <c r="AL3939" i="14"/>
  <c r="AL3938" i="14"/>
  <c r="AL3937" i="14"/>
  <c r="AL3936" i="14"/>
  <c r="AL3935" i="14"/>
  <c r="AL3934" i="14"/>
  <c r="AL3933" i="14"/>
  <c r="AL3932" i="14"/>
  <c r="AL3931" i="14"/>
  <c r="AL3930" i="14"/>
  <c r="AL3929" i="14"/>
  <c r="AL3928" i="14"/>
  <c r="AL3927" i="14"/>
  <c r="AL3926" i="14"/>
  <c r="AL3925" i="14"/>
  <c r="AL3924" i="14"/>
  <c r="AL3923" i="14"/>
  <c r="AL3922" i="14"/>
  <c r="AL3921" i="14"/>
  <c r="AL3920" i="14"/>
  <c r="AL3919" i="14"/>
  <c r="AL3918" i="14"/>
  <c r="AL3917" i="14"/>
  <c r="AL3916" i="14"/>
  <c r="AL3915" i="14"/>
  <c r="AL3914" i="14"/>
  <c r="AL3913" i="14"/>
  <c r="AL3912" i="14"/>
  <c r="AL3911" i="14"/>
  <c r="AL3910" i="14"/>
  <c r="AL3909" i="14"/>
  <c r="AL3908" i="14"/>
  <c r="AL3907" i="14"/>
  <c r="AL3906" i="14"/>
  <c r="AL3905" i="14"/>
  <c r="AL3904" i="14"/>
  <c r="AL3903" i="14"/>
  <c r="AL3902" i="14"/>
  <c r="AL3901" i="14"/>
  <c r="AL3900" i="14"/>
  <c r="AL3899" i="14"/>
  <c r="AL3898" i="14"/>
  <c r="AL3897" i="14"/>
  <c r="AL3896" i="14"/>
  <c r="AL3895" i="14"/>
  <c r="AL3894" i="14"/>
  <c r="AL3893" i="14"/>
  <c r="AL3892" i="14"/>
  <c r="AL3891" i="14"/>
  <c r="AL3890" i="14"/>
  <c r="AL3889" i="14"/>
  <c r="AL3888" i="14"/>
  <c r="AL3887" i="14"/>
  <c r="AL3886" i="14"/>
  <c r="AL3885" i="14"/>
  <c r="AL3884" i="14"/>
  <c r="AL3883" i="14"/>
  <c r="AL3882" i="14"/>
  <c r="AL3881" i="14"/>
  <c r="AL3880" i="14"/>
  <c r="AL3879" i="14"/>
  <c r="AL3878" i="14"/>
  <c r="AL3877" i="14"/>
  <c r="AL3876" i="14"/>
  <c r="AL3875" i="14"/>
  <c r="AL3874" i="14"/>
  <c r="AL3873" i="14"/>
  <c r="AL3872" i="14"/>
  <c r="AL3871" i="14"/>
  <c r="AL3870" i="14"/>
  <c r="AL3869" i="14"/>
  <c r="AL3868" i="14"/>
  <c r="AL3867" i="14"/>
  <c r="AL3866" i="14"/>
  <c r="AL3865" i="14"/>
  <c r="AL3864" i="14"/>
  <c r="AL3863" i="14"/>
  <c r="AL3862" i="14"/>
  <c r="AL3861" i="14"/>
  <c r="AL3860" i="14"/>
  <c r="AL3859" i="14"/>
  <c r="AL3858" i="14"/>
  <c r="AL3857" i="14"/>
  <c r="AL3856" i="14"/>
  <c r="AL3855" i="14"/>
  <c r="AL3854" i="14"/>
  <c r="AL3853" i="14"/>
  <c r="AL3852" i="14"/>
  <c r="AL3851" i="14"/>
  <c r="AL3850" i="14"/>
  <c r="AL3849" i="14"/>
  <c r="AL3848" i="14"/>
  <c r="AL3847" i="14"/>
  <c r="AL3846" i="14"/>
  <c r="AL3845" i="14"/>
  <c r="AL3844" i="14"/>
  <c r="AL3843" i="14"/>
  <c r="AL3842" i="14"/>
  <c r="AL3841" i="14"/>
  <c r="AL3840" i="14"/>
  <c r="AL3839" i="14"/>
  <c r="AL3838" i="14"/>
  <c r="AL3837" i="14"/>
  <c r="AL3836" i="14"/>
  <c r="AL3835" i="14"/>
  <c r="AL3834" i="14"/>
  <c r="AL3833" i="14"/>
  <c r="AL3832" i="14"/>
  <c r="AL3831" i="14"/>
  <c r="AL3830" i="14"/>
  <c r="AL3829" i="14"/>
  <c r="AL3828" i="14"/>
  <c r="AL3827" i="14"/>
  <c r="AL3826" i="14"/>
  <c r="AL3825" i="14"/>
  <c r="AL3824" i="14"/>
  <c r="AL3823" i="14"/>
  <c r="AL3822" i="14"/>
  <c r="AL3821" i="14"/>
  <c r="AL3820" i="14"/>
  <c r="AL3819" i="14"/>
  <c r="AL3818" i="14"/>
  <c r="AL3817" i="14"/>
  <c r="AL3816" i="14"/>
  <c r="AL3815" i="14"/>
  <c r="AL3814" i="14"/>
  <c r="AL3813" i="14"/>
  <c r="AL3812" i="14"/>
  <c r="AL3811" i="14"/>
  <c r="AL3810" i="14"/>
  <c r="AL3809" i="14"/>
  <c r="AL3808" i="14"/>
  <c r="AL3807" i="14"/>
  <c r="AL3806" i="14"/>
  <c r="AL3805" i="14"/>
  <c r="AL3804" i="14"/>
  <c r="AL3803" i="14"/>
  <c r="AL3802" i="14"/>
  <c r="AL3801" i="14"/>
  <c r="AL3800" i="14"/>
  <c r="AL3799" i="14"/>
  <c r="AL3798" i="14"/>
  <c r="AL3797" i="14"/>
  <c r="AL3796" i="14"/>
  <c r="AL3795" i="14"/>
  <c r="AL3794" i="14"/>
  <c r="AL3793" i="14"/>
  <c r="AL3792" i="14"/>
  <c r="AL3791" i="14"/>
  <c r="AL3790" i="14"/>
  <c r="AL3789" i="14"/>
  <c r="AL3788" i="14"/>
  <c r="AL3787" i="14"/>
  <c r="AL3786" i="14"/>
  <c r="AL3785" i="14"/>
  <c r="AL3784" i="14"/>
  <c r="AL3783" i="14"/>
  <c r="AL3782" i="14"/>
  <c r="AL3781" i="14"/>
  <c r="AL3780" i="14"/>
  <c r="AL3779" i="14"/>
  <c r="AL3778" i="14"/>
  <c r="AL3777" i="14"/>
  <c r="AL3776" i="14"/>
  <c r="AL3775" i="14"/>
  <c r="AL3774" i="14"/>
  <c r="AL3773" i="14"/>
  <c r="AL3772" i="14"/>
  <c r="AL3771" i="14"/>
  <c r="AL3770" i="14"/>
  <c r="AL3769" i="14"/>
  <c r="AL3768" i="14"/>
  <c r="AL3767" i="14"/>
  <c r="AL3766" i="14"/>
  <c r="AL3765" i="14"/>
  <c r="AL3764" i="14"/>
  <c r="AL3763" i="14"/>
  <c r="AL3762" i="14"/>
  <c r="AL3761" i="14"/>
  <c r="AL3760" i="14"/>
  <c r="AL3759" i="14"/>
  <c r="AL3758" i="14"/>
  <c r="AL3757" i="14"/>
  <c r="AL3756" i="14"/>
  <c r="AL3755" i="14"/>
  <c r="AL3754" i="14"/>
  <c r="AL3753" i="14"/>
  <c r="AL3752" i="14"/>
  <c r="AL3751" i="14"/>
  <c r="AL3750" i="14"/>
  <c r="AL3749" i="14"/>
  <c r="AL3748" i="14"/>
  <c r="AL3747" i="14"/>
  <c r="AL3746" i="14"/>
  <c r="AL3745" i="14"/>
  <c r="AL3744" i="14"/>
  <c r="AL3743" i="14"/>
  <c r="AL3742" i="14"/>
  <c r="AL3741" i="14"/>
  <c r="AL3740" i="14"/>
  <c r="AL3739" i="14"/>
  <c r="AL3738" i="14"/>
  <c r="AL3737" i="14"/>
  <c r="AL3736" i="14"/>
  <c r="AL3735" i="14"/>
  <c r="AL3734" i="14"/>
  <c r="AL3733" i="14"/>
  <c r="AL3732" i="14"/>
  <c r="AL3731" i="14"/>
  <c r="AL3730" i="14"/>
  <c r="BB105" i="14" s="1"/>
  <c r="AL3729" i="14"/>
  <c r="BB104" i="14" s="1"/>
  <c r="BH104" i="14" s="1"/>
  <c r="AL3728" i="14"/>
  <c r="BB103" i="14" s="1"/>
  <c r="AL3727" i="14"/>
  <c r="BB102" i="14" s="1"/>
  <c r="AL3726" i="14"/>
  <c r="BB101" i="14" s="1"/>
  <c r="AL3725" i="14"/>
  <c r="BB100" i="14" s="1"/>
  <c r="AL3724" i="14"/>
  <c r="BB99" i="14" s="1"/>
  <c r="AL3723" i="14"/>
  <c r="AL3722" i="14"/>
  <c r="BB97" i="14" s="1"/>
  <c r="AL3721" i="14"/>
  <c r="BB96" i="14" s="1"/>
  <c r="AL3720" i="14"/>
  <c r="BB95" i="14" s="1"/>
  <c r="AL3719" i="14"/>
  <c r="BB94" i="14" s="1"/>
  <c r="AL3718" i="14"/>
  <c r="BB93" i="14" s="1"/>
  <c r="AL3717" i="14"/>
  <c r="BB92" i="14" s="1"/>
  <c r="AL3716" i="14"/>
  <c r="BB91" i="14" s="1"/>
  <c r="AL3715" i="14"/>
  <c r="BB90" i="14" s="1"/>
  <c r="AL3714" i="14"/>
  <c r="BB89" i="14" s="1"/>
  <c r="AL3713" i="14"/>
  <c r="BB88" i="14" s="1"/>
  <c r="BH88" i="14" s="1"/>
  <c r="AL3712" i="14"/>
  <c r="BB87" i="14" s="1"/>
  <c r="AL3711" i="14"/>
  <c r="BB86" i="14" s="1"/>
  <c r="AL3710" i="14"/>
  <c r="BB85" i="14" s="1"/>
  <c r="BH85" i="14" s="1"/>
  <c r="AL3709" i="14"/>
  <c r="BB84" i="14" s="1"/>
  <c r="AL3708" i="14"/>
  <c r="BB83" i="14" s="1"/>
  <c r="AL3707" i="14"/>
  <c r="BB82" i="14" s="1"/>
  <c r="BG104" i="14" l="1"/>
  <c r="BG92" i="14"/>
  <c r="BE104" i="14"/>
  <c r="BG91" i="14"/>
  <c r="BC97" i="14"/>
  <c r="BE97" i="14" s="1"/>
  <c r="BB98" i="14"/>
  <c r="BF98" i="14" s="1"/>
  <c r="BG89" i="14"/>
  <c r="BG88" i="14"/>
  <c r="BE87" i="14"/>
  <c r="BE88" i="14"/>
  <c r="BG87" i="14"/>
  <c r="BE89" i="14"/>
  <c r="BG94" i="14"/>
  <c r="BE91" i="14"/>
  <c r="BC82" i="14"/>
  <c r="BE82" i="14" s="1"/>
  <c r="BH102" i="14"/>
  <c r="BF102" i="14"/>
  <c r="BH89" i="14"/>
  <c r="BF89" i="14"/>
  <c r="BH91" i="14"/>
  <c r="BF91" i="14"/>
  <c r="BG96" i="14"/>
  <c r="BH92" i="14"/>
  <c r="BG82" i="14"/>
  <c r="BG95" i="14"/>
  <c r="BH90" i="14"/>
  <c r="BH96" i="14"/>
  <c r="BF96" i="14"/>
  <c r="BG93" i="14"/>
  <c r="BH95" i="14"/>
  <c r="BF95" i="14"/>
  <c r="BE98" i="14"/>
  <c r="BF97" i="14"/>
  <c r="BH97" i="14"/>
  <c r="BG90" i="14"/>
  <c r="BE96" i="14"/>
  <c r="BG105" i="14"/>
  <c r="BE95" i="14"/>
  <c r="BE93" i="14"/>
  <c r="BH84" i="14"/>
  <c r="BF84" i="14"/>
  <c r="BH100" i="14"/>
  <c r="BF100" i="14"/>
  <c r="BG103" i="14"/>
  <c r="BE90" i="14"/>
  <c r="BG102" i="14"/>
  <c r="BG86" i="14"/>
  <c r="BE84" i="14"/>
  <c r="BG101" i="14"/>
  <c r="BG85" i="14"/>
  <c r="BH87" i="14"/>
  <c r="BF87" i="14"/>
  <c r="BG100" i="14"/>
  <c r="BG84" i="14"/>
  <c r="BH83" i="14"/>
  <c r="BF83" i="14"/>
  <c r="BH86" i="14"/>
  <c r="BF86" i="14"/>
  <c r="BH103" i="14"/>
  <c r="BF103" i="14"/>
  <c r="BG99" i="14"/>
  <c r="BG83" i="14"/>
  <c r="BH94" i="14"/>
  <c r="BF94" i="14"/>
  <c r="BH101" i="14"/>
  <c r="BF101" i="14"/>
  <c r="BE86" i="14"/>
  <c r="BH105" i="14"/>
  <c r="BF105" i="14"/>
  <c r="BG98" i="14"/>
  <c r="BH82" i="14"/>
  <c r="BH93" i="14"/>
  <c r="BF93" i="14"/>
  <c r="BH99" i="14"/>
  <c r="BF99" i="14"/>
  <c r="BG97" i="14"/>
  <c r="BF92" i="14"/>
  <c r="BF82" i="14"/>
  <c r="BF90" i="14"/>
  <c r="BF104" i="14"/>
  <c r="BF88" i="14"/>
  <c r="BF85" i="14"/>
  <c r="C20" i="19"/>
  <c r="B21" i="19"/>
  <c r="C74" i="16"/>
  <c r="C79" i="16"/>
  <c r="C80" i="16" s="1"/>
  <c r="H180" i="16"/>
  <c r="I180" i="16"/>
  <c r="C173" i="16"/>
  <c r="C171" i="16"/>
  <c r="AP7" i="14"/>
  <c r="AP8" i="14"/>
  <c r="AP9" i="14"/>
  <c r="AP10" i="14"/>
  <c r="AP11" i="14"/>
  <c r="AP12" i="14"/>
  <c r="AP13" i="14"/>
  <c r="AP14" i="14"/>
  <c r="AP15" i="14"/>
  <c r="AP16" i="14"/>
  <c r="AP17" i="14"/>
  <c r="AP18" i="14"/>
  <c r="AP19" i="14"/>
  <c r="AP20" i="14"/>
  <c r="AP21" i="14"/>
  <c r="AP22" i="14"/>
  <c r="AP23" i="14"/>
  <c r="AP24" i="14"/>
  <c r="AP25" i="14"/>
  <c r="AP26" i="14"/>
  <c r="AP27" i="14"/>
  <c r="AP28" i="14"/>
  <c r="AP29" i="14"/>
  <c r="AP30" i="14"/>
  <c r="AP31" i="14"/>
  <c r="AP32" i="14"/>
  <c r="AP33" i="14"/>
  <c r="AP34" i="14"/>
  <c r="AP35" i="14"/>
  <c r="AP36" i="14"/>
  <c r="AP37" i="14"/>
  <c r="AP38" i="14"/>
  <c r="AP39" i="14"/>
  <c r="AP40" i="14"/>
  <c r="AP41" i="14"/>
  <c r="AP42" i="14"/>
  <c r="AP43" i="14"/>
  <c r="AP44" i="14"/>
  <c r="AP45" i="14"/>
  <c r="AP46" i="14"/>
  <c r="AP47" i="14"/>
  <c r="AP48" i="14"/>
  <c r="AP49" i="14"/>
  <c r="AP50" i="14"/>
  <c r="AP51" i="14"/>
  <c r="AP52" i="14"/>
  <c r="AP53" i="14"/>
  <c r="AP54" i="14"/>
  <c r="AP55" i="14"/>
  <c r="AP6" i="14"/>
  <c r="AN8" i="14"/>
  <c r="AN9" i="14"/>
  <c r="AN10" i="14"/>
  <c r="AN11" i="14"/>
  <c r="AN12" i="14"/>
  <c r="AN13" i="14"/>
  <c r="AN14" i="14"/>
  <c r="AN15" i="14"/>
  <c r="AN16" i="14"/>
  <c r="AN17" i="14"/>
  <c r="AN18" i="14"/>
  <c r="AN19" i="14"/>
  <c r="AN20" i="14"/>
  <c r="AN21" i="14"/>
  <c r="AN22" i="14"/>
  <c r="AN23" i="14"/>
  <c r="AN24" i="14"/>
  <c r="AN25" i="14"/>
  <c r="AN26" i="14"/>
  <c r="AN27" i="14"/>
  <c r="AN28" i="14"/>
  <c r="AN29" i="14"/>
  <c r="AN30" i="14"/>
  <c r="AN31" i="14"/>
  <c r="AN32" i="14"/>
  <c r="AN33" i="14"/>
  <c r="AN34" i="14"/>
  <c r="AN35" i="14"/>
  <c r="AN36" i="14"/>
  <c r="AN37" i="14"/>
  <c r="AN38" i="14"/>
  <c r="AN39" i="14"/>
  <c r="AN40" i="14"/>
  <c r="AN41" i="14"/>
  <c r="AN42" i="14"/>
  <c r="AN43" i="14"/>
  <c r="AN44" i="14"/>
  <c r="AN45" i="14"/>
  <c r="AN46" i="14"/>
  <c r="AN47" i="14"/>
  <c r="AN48" i="14"/>
  <c r="AN49" i="14"/>
  <c r="AN50" i="14"/>
  <c r="AN51" i="14"/>
  <c r="AN52" i="14"/>
  <c r="AN53" i="14"/>
  <c r="AN54" i="14"/>
  <c r="AN55" i="14"/>
  <c r="AN6" i="14"/>
  <c r="AN7" i="14"/>
  <c r="AL48" i="14"/>
  <c r="AL49" i="14"/>
  <c r="AL50" i="14"/>
  <c r="AL51" i="14"/>
  <c r="AL52" i="14"/>
  <c r="AL53" i="14"/>
  <c r="AL54" i="14"/>
  <c r="AL55" i="14"/>
  <c r="AJ48" i="14"/>
  <c r="AJ49" i="14"/>
  <c r="AJ50" i="14"/>
  <c r="AJ51" i="14"/>
  <c r="AJ52" i="14"/>
  <c r="AJ53" i="14"/>
  <c r="AJ54" i="14"/>
  <c r="AJ55" i="14"/>
  <c r="AH48" i="14"/>
  <c r="AH49" i="14"/>
  <c r="AH50" i="14"/>
  <c r="AH51" i="14"/>
  <c r="AH52" i="14"/>
  <c r="AH53" i="14"/>
  <c r="AH54" i="14"/>
  <c r="AH55" i="14"/>
  <c r="AF48" i="14"/>
  <c r="AF49" i="14"/>
  <c r="AF50" i="14"/>
  <c r="AF51" i="14"/>
  <c r="AF52" i="14"/>
  <c r="AF53" i="14"/>
  <c r="AF54" i="14"/>
  <c r="AF55" i="14"/>
  <c r="AD48" i="14"/>
  <c r="AD49" i="14"/>
  <c r="AD50" i="14"/>
  <c r="AD51" i="14"/>
  <c r="AD52" i="14"/>
  <c r="AD53" i="14"/>
  <c r="AD54" i="14"/>
  <c r="AD55" i="14"/>
  <c r="AB48" i="14"/>
  <c r="AB49" i="14"/>
  <c r="AB50" i="14"/>
  <c r="AB51" i="14"/>
  <c r="AB52" i="14"/>
  <c r="AB53" i="14"/>
  <c r="AB54" i="14"/>
  <c r="AB55" i="14"/>
  <c r="Z48" i="14"/>
  <c r="Z49" i="14"/>
  <c r="Z50" i="14"/>
  <c r="Z51" i="14"/>
  <c r="Z52" i="14"/>
  <c r="Z53" i="14"/>
  <c r="Z54" i="14"/>
  <c r="Z55" i="14"/>
  <c r="X48" i="14"/>
  <c r="X49" i="14"/>
  <c r="X50" i="14"/>
  <c r="X51" i="14"/>
  <c r="X52" i="14"/>
  <c r="X53" i="14"/>
  <c r="X54" i="14"/>
  <c r="X55" i="14"/>
  <c r="V48" i="14"/>
  <c r="V49" i="14"/>
  <c r="V50" i="14"/>
  <c r="V51" i="14"/>
  <c r="V52" i="14"/>
  <c r="V53" i="14"/>
  <c r="V54" i="14"/>
  <c r="V55" i="14"/>
  <c r="T48" i="14"/>
  <c r="T49" i="14"/>
  <c r="T50" i="14"/>
  <c r="T51" i="14"/>
  <c r="T52" i="14"/>
  <c r="T53" i="14"/>
  <c r="T54" i="14"/>
  <c r="T55" i="14"/>
  <c r="R48" i="14"/>
  <c r="R49" i="14"/>
  <c r="R50" i="14"/>
  <c r="R51" i="14"/>
  <c r="R52" i="14"/>
  <c r="R53" i="14"/>
  <c r="R54" i="14"/>
  <c r="R55" i="14"/>
  <c r="P48" i="14"/>
  <c r="P49" i="14"/>
  <c r="P50" i="14"/>
  <c r="P51" i="14"/>
  <c r="P52" i="14"/>
  <c r="P53" i="14"/>
  <c r="P54" i="14"/>
  <c r="P55" i="14"/>
  <c r="N48" i="14"/>
  <c r="N49" i="14"/>
  <c r="N50" i="14"/>
  <c r="N51" i="14"/>
  <c r="N52" i="14"/>
  <c r="N53" i="14"/>
  <c r="N54" i="14"/>
  <c r="N55" i="14"/>
  <c r="L48" i="14"/>
  <c r="L49" i="14"/>
  <c r="L50" i="14"/>
  <c r="L51" i="14"/>
  <c r="L52" i="14"/>
  <c r="L53" i="14"/>
  <c r="L54" i="14"/>
  <c r="L55" i="14"/>
  <c r="J48" i="14"/>
  <c r="J49" i="14"/>
  <c r="J50" i="14"/>
  <c r="J51" i="14"/>
  <c r="J52" i="14"/>
  <c r="J53" i="14"/>
  <c r="J54" i="14"/>
  <c r="J55" i="14"/>
  <c r="H48" i="14"/>
  <c r="H49" i="14"/>
  <c r="H50" i="14"/>
  <c r="H51" i="14"/>
  <c r="H52" i="14"/>
  <c r="H53" i="14"/>
  <c r="H54" i="14"/>
  <c r="H55" i="14"/>
  <c r="F48" i="14"/>
  <c r="F49" i="14"/>
  <c r="F50" i="14"/>
  <c r="F51" i="14"/>
  <c r="F52" i="14"/>
  <c r="F53" i="14"/>
  <c r="F54" i="14"/>
  <c r="F55" i="14"/>
  <c r="D48" i="14"/>
  <c r="D49" i="14"/>
  <c r="D50" i="14"/>
  <c r="D51" i="14"/>
  <c r="D52" i="14"/>
  <c r="D53" i="14"/>
  <c r="D54" i="14"/>
  <c r="D55" i="14"/>
  <c r="BH98" i="14" l="1"/>
  <c r="BG106" i="14"/>
  <c r="BH106" i="14"/>
  <c r="BF106" i="14"/>
  <c r="BE106" i="14"/>
  <c r="C21" i="19"/>
  <c r="B22" i="19"/>
  <c r="I108" i="16"/>
  <c r="C257" i="16"/>
  <c r="I109" i="16"/>
  <c r="K109" i="16" s="1"/>
  <c r="K108" i="16"/>
  <c r="I107" i="16"/>
  <c r="K107" i="16" s="1"/>
  <c r="I110" i="16"/>
  <c r="K110" i="16" s="1"/>
  <c r="H179" i="16"/>
  <c r="I179" i="16"/>
  <c r="D179" i="16"/>
  <c r="E179" i="16"/>
  <c r="F179" i="16"/>
  <c r="G179" i="16"/>
  <c r="C179" i="16"/>
  <c r="D181" i="16"/>
  <c r="G181" i="16"/>
  <c r="H181" i="16"/>
  <c r="E181" i="16"/>
  <c r="F181" i="16"/>
  <c r="I181" i="16"/>
  <c r="C181" i="16"/>
  <c r="C174" i="16"/>
  <c r="G56" i="14"/>
  <c r="AK56" i="14"/>
  <c r="AI56" i="14"/>
  <c r="AG56" i="14"/>
  <c r="AE56" i="14"/>
  <c r="AC56" i="14"/>
  <c r="AA56" i="14"/>
  <c r="Y56" i="14"/>
  <c r="W56" i="14"/>
  <c r="U56" i="14"/>
  <c r="S56" i="14"/>
  <c r="Q56" i="14"/>
  <c r="O56" i="14"/>
  <c r="M56" i="14"/>
  <c r="K56" i="14"/>
  <c r="I56" i="14"/>
  <c r="E56" i="14"/>
  <c r="C56" i="14"/>
  <c r="AL47" i="14"/>
  <c r="AJ47" i="14"/>
  <c r="AH47" i="14"/>
  <c r="AF47" i="14"/>
  <c r="AD47" i="14"/>
  <c r="AB47" i="14"/>
  <c r="Z47" i="14"/>
  <c r="X47" i="14"/>
  <c r="V47" i="14"/>
  <c r="T47" i="14"/>
  <c r="R47" i="14"/>
  <c r="P47" i="14"/>
  <c r="N47" i="14"/>
  <c r="L47" i="14"/>
  <c r="J47" i="14"/>
  <c r="H47" i="14"/>
  <c r="F47" i="14"/>
  <c r="D47" i="14"/>
  <c r="AL46" i="14"/>
  <c r="AJ46" i="14"/>
  <c r="AH46" i="14"/>
  <c r="AF46" i="14"/>
  <c r="AD46" i="14"/>
  <c r="AB46" i="14"/>
  <c r="Z46" i="14"/>
  <c r="X46" i="14"/>
  <c r="V46" i="14"/>
  <c r="T46" i="14"/>
  <c r="R46" i="14"/>
  <c r="P46" i="14"/>
  <c r="N46" i="14"/>
  <c r="L46" i="14"/>
  <c r="J46" i="14"/>
  <c r="H46" i="14"/>
  <c r="F46" i="14"/>
  <c r="D46" i="14"/>
  <c r="AL45" i="14"/>
  <c r="AJ45" i="14"/>
  <c r="AH45" i="14"/>
  <c r="AF45" i="14"/>
  <c r="AD45" i="14"/>
  <c r="AB45" i="14"/>
  <c r="Z45" i="14"/>
  <c r="X45" i="14"/>
  <c r="V45" i="14"/>
  <c r="T45" i="14"/>
  <c r="R45" i="14"/>
  <c r="P45" i="14"/>
  <c r="N45" i="14"/>
  <c r="L45" i="14"/>
  <c r="J45" i="14"/>
  <c r="H45" i="14"/>
  <c r="F45" i="14"/>
  <c r="D45" i="14"/>
  <c r="AL44" i="14"/>
  <c r="AJ44" i="14"/>
  <c r="AH44" i="14"/>
  <c r="AF44" i="14"/>
  <c r="AD44" i="14"/>
  <c r="AB44" i="14"/>
  <c r="Z44" i="14"/>
  <c r="X44" i="14"/>
  <c r="V44" i="14"/>
  <c r="T44" i="14"/>
  <c r="R44" i="14"/>
  <c r="P44" i="14"/>
  <c r="N44" i="14"/>
  <c r="L44" i="14"/>
  <c r="J44" i="14"/>
  <c r="H44" i="14"/>
  <c r="F44" i="14"/>
  <c r="D44" i="14"/>
  <c r="AL43" i="14"/>
  <c r="AJ43" i="14"/>
  <c r="AH43" i="14"/>
  <c r="AF43" i="14"/>
  <c r="AD43" i="14"/>
  <c r="AB43" i="14"/>
  <c r="Z43" i="14"/>
  <c r="X43" i="14"/>
  <c r="V43" i="14"/>
  <c r="T43" i="14"/>
  <c r="R43" i="14"/>
  <c r="P43" i="14"/>
  <c r="N43" i="14"/>
  <c r="L43" i="14"/>
  <c r="J43" i="14"/>
  <c r="H43" i="14"/>
  <c r="F43" i="14"/>
  <c r="D43" i="14"/>
  <c r="AL42" i="14"/>
  <c r="AJ42" i="14"/>
  <c r="AH42" i="14"/>
  <c r="AF42" i="14"/>
  <c r="AD42" i="14"/>
  <c r="AB42" i="14"/>
  <c r="Z42" i="14"/>
  <c r="X42" i="14"/>
  <c r="V42" i="14"/>
  <c r="T42" i="14"/>
  <c r="R42" i="14"/>
  <c r="P42" i="14"/>
  <c r="N42" i="14"/>
  <c r="L42" i="14"/>
  <c r="J42" i="14"/>
  <c r="H42" i="14"/>
  <c r="F42" i="14"/>
  <c r="D42" i="14"/>
  <c r="AL41" i="14"/>
  <c r="AJ41" i="14"/>
  <c r="AH41" i="14"/>
  <c r="AF41" i="14"/>
  <c r="AD41" i="14"/>
  <c r="AB41" i="14"/>
  <c r="Z41" i="14"/>
  <c r="X41" i="14"/>
  <c r="V41" i="14"/>
  <c r="T41" i="14"/>
  <c r="R41" i="14"/>
  <c r="P41" i="14"/>
  <c r="N41" i="14"/>
  <c r="L41" i="14"/>
  <c r="J41" i="14"/>
  <c r="H41" i="14"/>
  <c r="F41" i="14"/>
  <c r="D41" i="14"/>
  <c r="AL40" i="14"/>
  <c r="AJ40" i="14"/>
  <c r="AH40" i="14"/>
  <c r="AF40" i="14"/>
  <c r="AD40" i="14"/>
  <c r="AB40" i="14"/>
  <c r="Z40" i="14"/>
  <c r="X40" i="14"/>
  <c r="V40" i="14"/>
  <c r="T40" i="14"/>
  <c r="R40" i="14"/>
  <c r="P40" i="14"/>
  <c r="N40" i="14"/>
  <c r="L40" i="14"/>
  <c r="J40" i="14"/>
  <c r="H40" i="14"/>
  <c r="F40" i="14"/>
  <c r="D40" i="14"/>
  <c r="AL39" i="14"/>
  <c r="AJ39" i="14"/>
  <c r="AH39" i="14"/>
  <c r="AF39" i="14"/>
  <c r="AD39" i="14"/>
  <c r="AB39" i="14"/>
  <c r="Z39" i="14"/>
  <c r="X39" i="14"/>
  <c r="V39" i="14"/>
  <c r="T39" i="14"/>
  <c r="R39" i="14"/>
  <c r="P39" i="14"/>
  <c r="N39" i="14"/>
  <c r="L39" i="14"/>
  <c r="J39" i="14"/>
  <c r="H39" i="14"/>
  <c r="F39" i="14"/>
  <c r="D39" i="14"/>
  <c r="AL38" i="14"/>
  <c r="AJ38" i="14"/>
  <c r="AH38" i="14"/>
  <c r="AF38" i="14"/>
  <c r="AD38" i="14"/>
  <c r="AB38" i="14"/>
  <c r="Z38" i="14"/>
  <c r="X38" i="14"/>
  <c r="V38" i="14"/>
  <c r="T38" i="14"/>
  <c r="R38" i="14"/>
  <c r="P38" i="14"/>
  <c r="N38" i="14"/>
  <c r="L38" i="14"/>
  <c r="J38" i="14"/>
  <c r="H38" i="14"/>
  <c r="F38" i="14"/>
  <c r="D38" i="14"/>
  <c r="AL37" i="14"/>
  <c r="AJ37" i="14"/>
  <c r="AH37" i="14"/>
  <c r="AF37" i="14"/>
  <c r="AD37" i="14"/>
  <c r="AB37" i="14"/>
  <c r="Z37" i="14"/>
  <c r="X37" i="14"/>
  <c r="V37" i="14"/>
  <c r="T37" i="14"/>
  <c r="R37" i="14"/>
  <c r="P37" i="14"/>
  <c r="N37" i="14"/>
  <c r="L37" i="14"/>
  <c r="J37" i="14"/>
  <c r="H37" i="14"/>
  <c r="F37" i="14"/>
  <c r="D37" i="14"/>
  <c r="AL36" i="14"/>
  <c r="AJ36" i="14"/>
  <c r="AH36" i="14"/>
  <c r="AF36" i="14"/>
  <c r="AD36" i="14"/>
  <c r="AB36" i="14"/>
  <c r="Z36" i="14"/>
  <c r="X36" i="14"/>
  <c r="V36" i="14"/>
  <c r="T36" i="14"/>
  <c r="R36" i="14"/>
  <c r="P36" i="14"/>
  <c r="N36" i="14"/>
  <c r="L36" i="14"/>
  <c r="J36" i="14"/>
  <c r="H36" i="14"/>
  <c r="F36" i="14"/>
  <c r="D36" i="14"/>
  <c r="AL35" i="14"/>
  <c r="AJ35" i="14"/>
  <c r="AH35" i="14"/>
  <c r="AF35" i="14"/>
  <c r="AD35" i="14"/>
  <c r="AB35" i="14"/>
  <c r="Z35" i="14"/>
  <c r="X35" i="14"/>
  <c r="V35" i="14"/>
  <c r="T35" i="14"/>
  <c r="R35" i="14"/>
  <c r="P35" i="14"/>
  <c r="N35" i="14"/>
  <c r="L35" i="14"/>
  <c r="J35" i="14"/>
  <c r="H35" i="14"/>
  <c r="F35" i="14"/>
  <c r="D35" i="14"/>
  <c r="AL34" i="14"/>
  <c r="AJ34" i="14"/>
  <c r="AH34" i="14"/>
  <c r="AF34" i="14"/>
  <c r="AD34" i="14"/>
  <c r="AB34" i="14"/>
  <c r="Z34" i="14"/>
  <c r="X34" i="14"/>
  <c r="V34" i="14"/>
  <c r="T34" i="14"/>
  <c r="R34" i="14"/>
  <c r="P34" i="14"/>
  <c r="N34" i="14"/>
  <c r="L34" i="14"/>
  <c r="J34" i="14"/>
  <c r="H34" i="14"/>
  <c r="F34" i="14"/>
  <c r="D34" i="14"/>
  <c r="AL33" i="14"/>
  <c r="AJ33" i="14"/>
  <c r="AH33" i="14"/>
  <c r="AF33" i="14"/>
  <c r="AD33" i="14"/>
  <c r="AB33" i="14"/>
  <c r="Z33" i="14"/>
  <c r="X33" i="14"/>
  <c r="V33" i="14"/>
  <c r="T33" i="14"/>
  <c r="R33" i="14"/>
  <c r="P33" i="14"/>
  <c r="N33" i="14"/>
  <c r="L33" i="14"/>
  <c r="J33" i="14"/>
  <c r="H33" i="14"/>
  <c r="F33" i="14"/>
  <c r="D33" i="14"/>
  <c r="AL32" i="14"/>
  <c r="AJ32" i="14"/>
  <c r="AH32" i="14"/>
  <c r="AF32" i="14"/>
  <c r="AD32" i="14"/>
  <c r="AB32" i="14"/>
  <c r="Z32" i="14"/>
  <c r="X32" i="14"/>
  <c r="V32" i="14"/>
  <c r="T32" i="14"/>
  <c r="R32" i="14"/>
  <c r="P32" i="14"/>
  <c r="N32" i="14"/>
  <c r="L32" i="14"/>
  <c r="J32" i="14"/>
  <c r="H32" i="14"/>
  <c r="F32" i="14"/>
  <c r="D32" i="14"/>
  <c r="AL31" i="14"/>
  <c r="AJ31" i="14"/>
  <c r="AH31" i="14"/>
  <c r="AF31" i="14"/>
  <c r="AD31" i="14"/>
  <c r="AB31" i="14"/>
  <c r="Z31" i="14"/>
  <c r="X31" i="14"/>
  <c r="V31" i="14"/>
  <c r="T31" i="14"/>
  <c r="R31" i="14"/>
  <c r="P31" i="14"/>
  <c r="N31" i="14"/>
  <c r="L31" i="14"/>
  <c r="J31" i="14"/>
  <c r="H31" i="14"/>
  <c r="F31" i="14"/>
  <c r="D31" i="14"/>
  <c r="AL30" i="14"/>
  <c r="AJ30" i="14"/>
  <c r="AH30" i="14"/>
  <c r="AF30" i="14"/>
  <c r="AD30" i="14"/>
  <c r="AB30" i="14"/>
  <c r="Z30" i="14"/>
  <c r="X30" i="14"/>
  <c r="V30" i="14"/>
  <c r="T30" i="14"/>
  <c r="R30" i="14"/>
  <c r="P30" i="14"/>
  <c r="N30" i="14"/>
  <c r="L30" i="14"/>
  <c r="J30" i="14"/>
  <c r="H30" i="14"/>
  <c r="F30" i="14"/>
  <c r="D30" i="14"/>
  <c r="AL29" i="14"/>
  <c r="AJ29" i="14"/>
  <c r="AH29" i="14"/>
  <c r="AF29" i="14"/>
  <c r="AD29" i="14"/>
  <c r="AB29" i="14"/>
  <c r="Z29" i="14"/>
  <c r="X29" i="14"/>
  <c r="V29" i="14"/>
  <c r="T29" i="14"/>
  <c r="R29" i="14"/>
  <c r="P29" i="14"/>
  <c r="N29" i="14"/>
  <c r="L29" i="14"/>
  <c r="J29" i="14"/>
  <c r="H29" i="14"/>
  <c r="F29" i="14"/>
  <c r="D29" i="14"/>
  <c r="AL28" i="14"/>
  <c r="AJ28" i="14"/>
  <c r="AH28" i="14"/>
  <c r="AF28" i="14"/>
  <c r="AD28" i="14"/>
  <c r="AB28" i="14"/>
  <c r="Z28" i="14"/>
  <c r="X28" i="14"/>
  <c r="V28" i="14"/>
  <c r="T28" i="14"/>
  <c r="R28" i="14"/>
  <c r="P28" i="14"/>
  <c r="N28" i="14"/>
  <c r="L28" i="14"/>
  <c r="J28" i="14"/>
  <c r="H28" i="14"/>
  <c r="F28" i="14"/>
  <c r="D28" i="14"/>
  <c r="AL27" i="14"/>
  <c r="AJ27" i="14"/>
  <c r="AH27" i="14"/>
  <c r="AF27" i="14"/>
  <c r="AD27" i="14"/>
  <c r="AB27" i="14"/>
  <c r="Z27" i="14"/>
  <c r="X27" i="14"/>
  <c r="V27" i="14"/>
  <c r="T27" i="14"/>
  <c r="R27" i="14"/>
  <c r="P27" i="14"/>
  <c r="N27" i="14"/>
  <c r="L27" i="14"/>
  <c r="J27" i="14"/>
  <c r="H27" i="14"/>
  <c r="F27" i="14"/>
  <c r="D27" i="14"/>
  <c r="AL26" i="14"/>
  <c r="AJ26" i="14"/>
  <c r="AH26" i="14"/>
  <c r="AF26" i="14"/>
  <c r="AD26" i="14"/>
  <c r="AB26" i="14"/>
  <c r="Z26" i="14"/>
  <c r="X26" i="14"/>
  <c r="V26" i="14"/>
  <c r="T26" i="14"/>
  <c r="R26" i="14"/>
  <c r="P26" i="14"/>
  <c r="N26" i="14"/>
  <c r="L26" i="14"/>
  <c r="J26" i="14"/>
  <c r="H26" i="14"/>
  <c r="F26" i="14"/>
  <c r="D26" i="14"/>
  <c r="AL25" i="14"/>
  <c r="AJ25" i="14"/>
  <c r="AH25" i="14"/>
  <c r="AF25" i="14"/>
  <c r="AD25" i="14"/>
  <c r="AB25" i="14"/>
  <c r="Z25" i="14"/>
  <c r="X25" i="14"/>
  <c r="V25" i="14"/>
  <c r="T25" i="14"/>
  <c r="R25" i="14"/>
  <c r="P25" i="14"/>
  <c r="N25" i="14"/>
  <c r="L25" i="14"/>
  <c r="J25" i="14"/>
  <c r="H25" i="14"/>
  <c r="F25" i="14"/>
  <c r="D25" i="14"/>
  <c r="AL24" i="14"/>
  <c r="AJ24" i="14"/>
  <c r="AH24" i="14"/>
  <c r="AF24" i="14"/>
  <c r="AD24" i="14"/>
  <c r="AB24" i="14"/>
  <c r="Z24" i="14"/>
  <c r="X24" i="14"/>
  <c r="V24" i="14"/>
  <c r="T24" i="14"/>
  <c r="R24" i="14"/>
  <c r="P24" i="14"/>
  <c r="N24" i="14"/>
  <c r="L24" i="14"/>
  <c r="J24" i="14"/>
  <c r="H24" i="14"/>
  <c r="F24" i="14"/>
  <c r="D24" i="14"/>
  <c r="AL23" i="14"/>
  <c r="AJ23" i="14"/>
  <c r="AH23" i="14"/>
  <c r="AF23" i="14"/>
  <c r="AD23" i="14"/>
  <c r="AB23" i="14"/>
  <c r="Z23" i="14"/>
  <c r="X23" i="14"/>
  <c r="V23" i="14"/>
  <c r="T23" i="14"/>
  <c r="R23" i="14"/>
  <c r="P23" i="14"/>
  <c r="N23" i="14"/>
  <c r="L23" i="14"/>
  <c r="J23" i="14"/>
  <c r="H23" i="14"/>
  <c r="F23" i="14"/>
  <c r="D23" i="14"/>
  <c r="AL22" i="14"/>
  <c r="AJ22" i="14"/>
  <c r="AH22" i="14"/>
  <c r="AF22" i="14"/>
  <c r="AD22" i="14"/>
  <c r="AB22" i="14"/>
  <c r="Z22" i="14"/>
  <c r="X22" i="14"/>
  <c r="V22" i="14"/>
  <c r="T22" i="14"/>
  <c r="R22" i="14"/>
  <c r="P22" i="14"/>
  <c r="N22" i="14"/>
  <c r="L22" i="14"/>
  <c r="J22" i="14"/>
  <c r="H22" i="14"/>
  <c r="F22" i="14"/>
  <c r="D22" i="14"/>
  <c r="AL21" i="14"/>
  <c r="AJ21" i="14"/>
  <c r="AH21" i="14"/>
  <c r="AF21" i="14"/>
  <c r="AD21" i="14"/>
  <c r="AB21" i="14"/>
  <c r="Z21" i="14"/>
  <c r="X21" i="14"/>
  <c r="V21" i="14"/>
  <c r="T21" i="14"/>
  <c r="R21" i="14"/>
  <c r="P21" i="14"/>
  <c r="N21" i="14"/>
  <c r="L21" i="14"/>
  <c r="J21" i="14"/>
  <c r="H21" i="14"/>
  <c r="F21" i="14"/>
  <c r="D21" i="14"/>
  <c r="AL20" i="14"/>
  <c r="AJ20" i="14"/>
  <c r="AH20" i="14"/>
  <c r="AF20" i="14"/>
  <c r="AD20" i="14"/>
  <c r="AB20" i="14"/>
  <c r="Z20" i="14"/>
  <c r="X20" i="14"/>
  <c r="V20" i="14"/>
  <c r="T20" i="14"/>
  <c r="R20" i="14"/>
  <c r="P20" i="14"/>
  <c r="N20" i="14"/>
  <c r="L20" i="14"/>
  <c r="J20" i="14"/>
  <c r="H20" i="14"/>
  <c r="F20" i="14"/>
  <c r="D20" i="14"/>
  <c r="AL19" i="14"/>
  <c r="AJ19" i="14"/>
  <c r="AH19" i="14"/>
  <c r="AF19" i="14"/>
  <c r="AD19" i="14"/>
  <c r="AB19" i="14"/>
  <c r="Z19" i="14"/>
  <c r="X19" i="14"/>
  <c r="V19" i="14"/>
  <c r="T19" i="14"/>
  <c r="R19" i="14"/>
  <c r="P19" i="14"/>
  <c r="N19" i="14"/>
  <c r="L19" i="14"/>
  <c r="J19" i="14"/>
  <c r="H19" i="14"/>
  <c r="F19" i="14"/>
  <c r="D19" i="14"/>
  <c r="AL18" i="14"/>
  <c r="AJ18" i="14"/>
  <c r="AH18" i="14"/>
  <c r="AF18" i="14"/>
  <c r="AD18" i="14"/>
  <c r="AB18" i="14"/>
  <c r="Z18" i="14"/>
  <c r="X18" i="14"/>
  <c r="V18" i="14"/>
  <c r="T18" i="14"/>
  <c r="R18" i="14"/>
  <c r="P18" i="14"/>
  <c r="N18" i="14"/>
  <c r="L18" i="14"/>
  <c r="J18" i="14"/>
  <c r="H18" i="14"/>
  <c r="F18" i="14"/>
  <c r="D18" i="14"/>
  <c r="AL17" i="14"/>
  <c r="AJ17" i="14"/>
  <c r="AH17" i="14"/>
  <c r="AF17" i="14"/>
  <c r="AD17" i="14"/>
  <c r="AB17" i="14"/>
  <c r="Z17" i="14"/>
  <c r="X17" i="14"/>
  <c r="V17" i="14"/>
  <c r="T17" i="14"/>
  <c r="R17" i="14"/>
  <c r="P17" i="14"/>
  <c r="N17" i="14"/>
  <c r="L17" i="14"/>
  <c r="J17" i="14"/>
  <c r="H17" i="14"/>
  <c r="F17" i="14"/>
  <c r="D17" i="14"/>
  <c r="AL16" i="14"/>
  <c r="AJ16" i="14"/>
  <c r="AH16" i="14"/>
  <c r="AF16" i="14"/>
  <c r="AD16" i="14"/>
  <c r="AB16" i="14"/>
  <c r="Z16" i="14"/>
  <c r="X16" i="14"/>
  <c r="V16" i="14"/>
  <c r="T16" i="14"/>
  <c r="R16" i="14"/>
  <c r="P16" i="14"/>
  <c r="N16" i="14"/>
  <c r="L16" i="14"/>
  <c r="J16" i="14"/>
  <c r="H16" i="14"/>
  <c r="F16" i="14"/>
  <c r="D16" i="14"/>
  <c r="AL15" i="14"/>
  <c r="AJ15" i="14"/>
  <c r="AH15" i="14"/>
  <c r="AF15" i="14"/>
  <c r="AD15" i="14"/>
  <c r="AB15" i="14"/>
  <c r="Z15" i="14"/>
  <c r="X15" i="14"/>
  <c r="V15" i="14"/>
  <c r="T15" i="14"/>
  <c r="R15" i="14"/>
  <c r="P15" i="14"/>
  <c r="N15" i="14"/>
  <c r="L15" i="14"/>
  <c r="J15" i="14"/>
  <c r="H15" i="14"/>
  <c r="F15" i="14"/>
  <c r="D15" i="14"/>
  <c r="AL14" i="14"/>
  <c r="AJ14" i="14"/>
  <c r="AH14" i="14"/>
  <c r="AF14" i="14"/>
  <c r="AD14" i="14"/>
  <c r="AB14" i="14"/>
  <c r="Z14" i="14"/>
  <c r="X14" i="14"/>
  <c r="V14" i="14"/>
  <c r="T14" i="14"/>
  <c r="R14" i="14"/>
  <c r="P14" i="14"/>
  <c r="N14" i="14"/>
  <c r="L14" i="14"/>
  <c r="J14" i="14"/>
  <c r="H14" i="14"/>
  <c r="F14" i="14"/>
  <c r="D14" i="14"/>
  <c r="AL13" i="14"/>
  <c r="AJ13" i="14"/>
  <c r="AH13" i="14"/>
  <c r="AF13" i="14"/>
  <c r="AD13" i="14"/>
  <c r="AB13" i="14"/>
  <c r="Z13" i="14"/>
  <c r="X13" i="14"/>
  <c r="V13" i="14"/>
  <c r="T13" i="14"/>
  <c r="R13" i="14"/>
  <c r="P13" i="14"/>
  <c r="N13" i="14"/>
  <c r="L13" i="14"/>
  <c r="J13" i="14"/>
  <c r="H13" i="14"/>
  <c r="F13" i="14"/>
  <c r="D13" i="14"/>
  <c r="AL12" i="14"/>
  <c r="AJ12" i="14"/>
  <c r="AH12" i="14"/>
  <c r="AF12" i="14"/>
  <c r="AD12" i="14"/>
  <c r="AB12" i="14"/>
  <c r="Z12" i="14"/>
  <c r="X12" i="14"/>
  <c r="V12" i="14"/>
  <c r="T12" i="14"/>
  <c r="R12" i="14"/>
  <c r="P12" i="14"/>
  <c r="N12" i="14"/>
  <c r="L12" i="14"/>
  <c r="J12" i="14"/>
  <c r="H12" i="14"/>
  <c r="F12" i="14"/>
  <c r="D12" i="14"/>
  <c r="AL11" i="14"/>
  <c r="AJ11" i="14"/>
  <c r="AH11" i="14"/>
  <c r="AF11" i="14"/>
  <c r="AD11" i="14"/>
  <c r="AB11" i="14"/>
  <c r="Z11" i="14"/>
  <c r="X11" i="14"/>
  <c r="V11" i="14"/>
  <c r="T11" i="14"/>
  <c r="R11" i="14"/>
  <c r="P11" i="14"/>
  <c r="N11" i="14"/>
  <c r="L11" i="14"/>
  <c r="J11" i="14"/>
  <c r="H11" i="14"/>
  <c r="F11" i="14"/>
  <c r="D11" i="14"/>
  <c r="AL10" i="14"/>
  <c r="AJ10" i="14"/>
  <c r="AH10" i="14"/>
  <c r="AF10" i="14"/>
  <c r="AD10" i="14"/>
  <c r="AB10" i="14"/>
  <c r="Z10" i="14"/>
  <c r="X10" i="14"/>
  <c r="V10" i="14"/>
  <c r="T10" i="14"/>
  <c r="R10" i="14"/>
  <c r="P10" i="14"/>
  <c r="N10" i="14"/>
  <c r="L10" i="14"/>
  <c r="J10" i="14"/>
  <c r="H10" i="14"/>
  <c r="F10" i="14"/>
  <c r="D10" i="14"/>
  <c r="AL9" i="14"/>
  <c r="AJ9" i="14"/>
  <c r="AH9" i="14"/>
  <c r="AF9" i="14"/>
  <c r="AD9" i="14"/>
  <c r="AB9" i="14"/>
  <c r="Z9" i="14"/>
  <c r="X9" i="14"/>
  <c r="V9" i="14"/>
  <c r="T9" i="14"/>
  <c r="R9" i="14"/>
  <c r="P9" i="14"/>
  <c r="N9" i="14"/>
  <c r="L9" i="14"/>
  <c r="J9" i="14"/>
  <c r="H9" i="14"/>
  <c r="F9" i="14"/>
  <c r="D9" i="14"/>
  <c r="AL8" i="14"/>
  <c r="AJ8" i="14"/>
  <c r="AH8" i="14"/>
  <c r="AF8" i="14"/>
  <c r="AD8" i="14"/>
  <c r="AB8" i="14"/>
  <c r="Z8" i="14"/>
  <c r="X8" i="14"/>
  <c r="V8" i="14"/>
  <c r="T8" i="14"/>
  <c r="R8" i="14"/>
  <c r="P8" i="14"/>
  <c r="N8" i="14"/>
  <c r="L8" i="14"/>
  <c r="J8" i="14"/>
  <c r="H8" i="14"/>
  <c r="F8" i="14"/>
  <c r="D8" i="14"/>
  <c r="AL7" i="14"/>
  <c r="AJ7" i="14"/>
  <c r="AH7" i="14"/>
  <c r="AF7" i="14"/>
  <c r="AD7" i="14"/>
  <c r="AB7" i="14"/>
  <c r="Z7" i="14"/>
  <c r="X7" i="14"/>
  <c r="V7" i="14"/>
  <c r="T7" i="14"/>
  <c r="R7" i="14"/>
  <c r="P7" i="14"/>
  <c r="N7" i="14"/>
  <c r="L7" i="14"/>
  <c r="J7" i="14"/>
  <c r="H7" i="14"/>
  <c r="F7" i="14"/>
  <c r="D7" i="14"/>
  <c r="C22" i="19" l="1"/>
  <c r="B23" i="19"/>
  <c r="J182" i="16"/>
  <c r="C187" i="16" s="1"/>
  <c r="D56" i="14"/>
  <c r="AL56" i="14"/>
  <c r="H56" i="14"/>
  <c r="AF56" i="14"/>
  <c r="T56" i="14"/>
  <c r="AD56" i="14"/>
  <c r="V56" i="14"/>
  <c r="F56" i="14"/>
  <c r="X56" i="14"/>
  <c r="AB56" i="14"/>
  <c r="J56" i="14"/>
  <c r="AH56" i="14"/>
  <c r="L56" i="14"/>
  <c r="AJ56" i="14"/>
  <c r="N56" i="14"/>
  <c r="P56" i="14"/>
  <c r="AP56" i="14"/>
  <c r="AN56" i="14"/>
  <c r="Z56" i="14"/>
  <c r="R56" i="14"/>
  <c r="C23" i="19" l="1"/>
  <c r="B24" i="19"/>
  <c r="C189" i="16"/>
  <c r="D187" i="16"/>
  <c r="E187" i="16"/>
  <c r="F187" i="16"/>
  <c r="G187" i="16"/>
  <c r="I188" i="16"/>
  <c r="H188" i="16"/>
  <c r="D189" i="16"/>
  <c r="G189" i="16"/>
  <c r="H187" i="16"/>
  <c r="F189" i="16"/>
  <c r="I189" i="16"/>
  <c r="H189" i="16"/>
  <c r="I187" i="16"/>
  <c r="C269" i="16" s="1"/>
  <c r="E189" i="16"/>
  <c r="C3" i="12"/>
  <c r="D3" i="12" s="1"/>
  <c r="E3" i="12" s="1"/>
  <c r="F3" i="12" s="1"/>
  <c r="G3" i="12" s="1"/>
  <c r="H3" i="12" s="1"/>
  <c r="I3" i="12" s="1"/>
  <c r="J3" i="12" s="1"/>
  <c r="K3" i="12" s="1"/>
  <c r="L3" i="12" s="1"/>
  <c r="M3" i="12" s="1"/>
  <c r="N3" i="12" s="1"/>
  <c r="O3" i="12" s="1"/>
  <c r="P3" i="12" s="1"/>
  <c r="Q3" i="12" s="1"/>
  <c r="C2" i="12"/>
  <c r="D2" i="12" s="1"/>
  <c r="E2" i="12" s="1"/>
  <c r="F2" i="12" s="1"/>
  <c r="G2" i="12" s="1"/>
  <c r="H2" i="12" s="1"/>
  <c r="I2" i="12" s="1"/>
  <c r="J2" i="12" s="1"/>
  <c r="K2" i="12" s="1"/>
  <c r="L2" i="12" s="1"/>
  <c r="M2" i="12" s="1"/>
  <c r="N2" i="12" s="1"/>
  <c r="O2" i="12" s="1"/>
  <c r="P2" i="12" s="1"/>
  <c r="Q2" i="12" s="1"/>
  <c r="G101" i="11"/>
  <c r="G97" i="11"/>
  <c r="G98" i="11"/>
  <c r="G99" i="11"/>
  <c r="G100" i="11"/>
  <c r="F70" i="10"/>
  <c r="F65" i="10"/>
  <c r="F66" i="10"/>
  <c r="F67" i="10"/>
  <c r="F68" i="10"/>
  <c r="F69" i="10"/>
  <c r="F64" i="10"/>
  <c r="C24" i="19" l="1"/>
  <c r="B25" i="19"/>
  <c r="E197" i="16"/>
  <c r="C271" i="16"/>
  <c r="E196" i="16"/>
  <c r="C270" i="16"/>
  <c r="E195" i="16"/>
  <c r="J190" i="16"/>
  <c r="E199" i="16"/>
  <c r="D3" i="9"/>
  <c r="E3" i="9" s="1"/>
  <c r="F3" i="9" s="1"/>
  <c r="G3" i="9" s="1"/>
  <c r="H3" i="9" s="1"/>
  <c r="I3" i="9" s="1"/>
  <c r="J3" i="9" s="1"/>
  <c r="K3" i="9" s="1"/>
  <c r="L3" i="9" s="1"/>
  <c r="M3" i="9" s="1"/>
  <c r="N3" i="9" s="1"/>
  <c r="O3" i="9" s="1"/>
  <c r="D2" i="9"/>
  <c r="E2" i="9" s="1"/>
  <c r="F2" i="9" s="1"/>
  <c r="G2" i="9" s="1"/>
  <c r="H2" i="9" s="1"/>
  <c r="I2" i="9" s="1"/>
  <c r="J2" i="9" s="1"/>
  <c r="K2" i="9" s="1"/>
  <c r="L2" i="9" s="1"/>
  <c r="M2" i="9" s="1"/>
  <c r="N2" i="9" s="1"/>
  <c r="O2" i="9" s="1"/>
  <c r="P2" i="9" s="1"/>
  <c r="G8" i="8"/>
  <c r="H22" i="8"/>
  <c r="E22" i="8"/>
  <c r="AB118" i="8"/>
  <c r="AB117" i="8"/>
  <c r="AB116" i="8"/>
  <c r="AB115" i="8"/>
  <c r="AB114" i="8"/>
  <c r="AB113" i="8"/>
  <c r="AB112" i="8"/>
  <c r="AB111" i="8"/>
  <c r="AB110" i="8"/>
  <c r="AB109" i="8"/>
  <c r="AB108" i="8"/>
  <c r="AB107" i="8"/>
  <c r="AB106" i="8"/>
  <c r="AB105" i="8"/>
  <c r="AB104" i="8"/>
  <c r="T104" i="8"/>
  <c r="S104" i="8"/>
  <c r="AB103" i="8"/>
  <c r="T103" i="8"/>
  <c r="S103" i="8"/>
  <c r="AB102" i="8"/>
  <c r="T102" i="8"/>
  <c r="S102" i="8"/>
  <c r="AB101" i="8"/>
  <c r="T101" i="8"/>
  <c r="S101" i="8"/>
  <c r="AB100" i="8"/>
  <c r="T100" i="8"/>
  <c r="S100" i="8"/>
  <c r="AB99" i="8"/>
  <c r="T99" i="8"/>
  <c r="S99" i="8"/>
  <c r="AB98" i="8"/>
  <c r="T98" i="8"/>
  <c r="S98" i="8"/>
  <c r="AB97" i="8"/>
  <c r="T97" i="8"/>
  <c r="S97" i="8"/>
  <c r="AB96" i="8"/>
  <c r="T96" i="8"/>
  <c r="S96" i="8"/>
  <c r="AB95" i="8"/>
  <c r="T95" i="8"/>
  <c r="S95" i="8"/>
  <c r="AB94" i="8"/>
  <c r="T94" i="8"/>
  <c r="S94" i="8"/>
  <c r="AB93" i="8"/>
  <c r="T93" i="8"/>
  <c r="S93" i="8"/>
  <c r="AB92" i="8"/>
  <c r="T92" i="8"/>
  <c r="S92" i="8"/>
  <c r="AB91" i="8"/>
  <c r="T91" i="8"/>
  <c r="S91" i="8"/>
  <c r="T90" i="8"/>
  <c r="S90" i="8"/>
  <c r="T89" i="8"/>
  <c r="S89" i="8"/>
  <c r="T88" i="8"/>
  <c r="S88" i="8"/>
  <c r="T87" i="8"/>
  <c r="S87" i="8"/>
  <c r="G7" i="8"/>
  <c r="D54" i="8"/>
  <c r="M54" i="8" s="1"/>
  <c r="D53" i="8"/>
  <c r="D52" i="8"/>
  <c r="M52" i="8" s="1"/>
  <c r="D51" i="8"/>
  <c r="M51" i="8" s="1"/>
  <c r="D50" i="8"/>
  <c r="K50" i="8" s="1"/>
  <c r="D49" i="8"/>
  <c r="K49" i="8" s="1"/>
  <c r="D48" i="8"/>
  <c r="D47" i="8"/>
  <c r="K47" i="8" s="1"/>
  <c r="D46" i="8"/>
  <c r="D45" i="8"/>
  <c r="D44" i="8"/>
  <c r="M44" i="8" s="1"/>
  <c r="D43" i="8"/>
  <c r="L43" i="8" s="1"/>
  <c r="D42" i="8"/>
  <c r="D41" i="8"/>
  <c r="D40" i="8"/>
  <c r="D39" i="8"/>
  <c r="D38" i="8"/>
  <c r="M37" i="8"/>
  <c r="L31" i="8"/>
  <c r="I31" i="8"/>
  <c r="H31" i="8"/>
  <c r="L30" i="8"/>
  <c r="I30" i="8"/>
  <c r="H30" i="8"/>
  <c r="L29" i="8"/>
  <c r="I29" i="8"/>
  <c r="H29" i="8"/>
  <c r="J24" i="8"/>
  <c r="K24" i="8" s="1"/>
  <c r="H24" i="8"/>
  <c r="E24" i="8"/>
  <c r="J23" i="8"/>
  <c r="K23" i="8" s="1"/>
  <c r="E23" i="8"/>
  <c r="N63" i="6"/>
  <c r="N64" i="6"/>
  <c r="N62" i="6"/>
  <c r="P80" i="6"/>
  <c r="P81" i="6"/>
  <c r="M79" i="6"/>
  <c r="M81" i="6"/>
  <c r="M82" i="6"/>
  <c r="M83" i="6"/>
  <c r="L94" i="6"/>
  <c r="L95" i="6"/>
  <c r="G92" i="6"/>
  <c r="F88" i="6"/>
  <c r="K62" i="6"/>
  <c r="E81" i="6" s="1"/>
  <c r="P69" i="6"/>
  <c r="P70" i="6"/>
  <c r="P68" i="6"/>
  <c r="K63" i="6"/>
  <c r="K64" i="6"/>
  <c r="G83" i="6" s="1"/>
  <c r="F122" i="6"/>
  <c r="N153" i="6"/>
  <c r="F123" i="6"/>
  <c r="F124" i="6"/>
  <c r="F125" i="6"/>
  <c r="F126" i="6"/>
  <c r="F127" i="6"/>
  <c r="F128" i="6"/>
  <c r="F129" i="6"/>
  <c r="F130" i="6"/>
  <c r="F131" i="6"/>
  <c r="F132" i="6"/>
  <c r="F133" i="6"/>
  <c r="F134" i="6"/>
  <c r="F135" i="6"/>
  <c r="F136" i="6"/>
  <c r="F137" i="6"/>
  <c r="F138" i="6"/>
  <c r="F139" i="6"/>
  <c r="E123" i="6"/>
  <c r="E124" i="6"/>
  <c r="E125" i="6"/>
  <c r="E126" i="6"/>
  <c r="E127" i="6"/>
  <c r="E128" i="6"/>
  <c r="E129" i="6"/>
  <c r="E130" i="6"/>
  <c r="E131" i="6"/>
  <c r="E132" i="6"/>
  <c r="E133" i="6"/>
  <c r="E134" i="6"/>
  <c r="E135" i="6"/>
  <c r="E136" i="6"/>
  <c r="E137" i="6"/>
  <c r="E138" i="6"/>
  <c r="E139" i="6"/>
  <c r="E122" i="6"/>
  <c r="D79" i="6"/>
  <c r="D80" i="6"/>
  <c r="G80" i="6" s="1"/>
  <c r="D81" i="6"/>
  <c r="G81" i="6" s="1"/>
  <c r="D82" i="6"/>
  <c r="G82" i="6" s="1"/>
  <c r="D83" i="6"/>
  <c r="K83" i="6" s="1"/>
  <c r="D84" i="6"/>
  <c r="K84" i="6" s="1"/>
  <c r="D85" i="6"/>
  <c r="L85" i="6" s="1"/>
  <c r="D86" i="6"/>
  <c r="F86" i="6" s="1"/>
  <c r="D87" i="6"/>
  <c r="M87" i="6" s="1"/>
  <c r="D88" i="6"/>
  <c r="L88" i="6" s="1"/>
  <c r="D89" i="6"/>
  <c r="M89" i="6" s="1"/>
  <c r="D90" i="6"/>
  <c r="M90" i="6" s="1"/>
  <c r="D91" i="6"/>
  <c r="D92" i="6"/>
  <c r="D93" i="6"/>
  <c r="F93" i="6" s="1"/>
  <c r="D94" i="6"/>
  <c r="F94" i="6" s="1"/>
  <c r="D95" i="6"/>
  <c r="D78" i="6"/>
  <c r="G78" i="6" s="1"/>
  <c r="N127" i="6"/>
  <c r="N128" i="6"/>
  <c r="N129" i="6"/>
  <c r="N130" i="6"/>
  <c r="N131" i="6"/>
  <c r="N132" i="6"/>
  <c r="N133" i="6"/>
  <c r="N134" i="6"/>
  <c r="N135" i="6"/>
  <c r="N136" i="6"/>
  <c r="N137" i="6"/>
  <c r="N138" i="6"/>
  <c r="N139" i="6"/>
  <c r="N140" i="6"/>
  <c r="N141" i="6"/>
  <c r="N142" i="6"/>
  <c r="N143" i="6"/>
  <c r="N144" i="6"/>
  <c r="N145" i="6"/>
  <c r="N146" i="6"/>
  <c r="N147" i="6"/>
  <c r="N148" i="6"/>
  <c r="N149" i="6"/>
  <c r="N150" i="6"/>
  <c r="N151" i="6"/>
  <c r="N152" i="6"/>
  <c r="N126" i="6"/>
  <c r="L84" i="6" l="1"/>
  <c r="G95" i="6"/>
  <c r="E88" i="6"/>
  <c r="K95" i="6"/>
  <c r="L83" i="6"/>
  <c r="M80" i="6"/>
  <c r="K94" i="6"/>
  <c r="L82" i="6"/>
  <c r="E92" i="6"/>
  <c r="K92" i="6"/>
  <c r="E91" i="6"/>
  <c r="G79" i="6"/>
  <c r="E84" i="6"/>
  <c r="K82" i="6"/>
  <c r="L79" i="6"/>
  <c r="H79" i="6"/>
  <c r="E85" i="6"/>
  <c r="L80" i="6"/>
  <c r="E83" i="6"/>
  <c r="K81" i="6"/>
  <c r="M78" i="6"/>
  <c r="E87" i="6"/>
  <c r="E86" i="6"/>
  <c r="L81" i="6"/>
  <c r="E82" i="6"/>
  <c r="K80" i="6"/>
  <c r="M95" i="6"/>
  <c r="I84" i="6"/>
  <c r="K78" i="6"/>
  <c r="F79" i="6"/>
  <c r="F90" i="6"/>
  <c r="K79" i="6"/>
  <c r="M94" i="6"/>
  <c r="K93" i="6"/>
  <c r="F89" i="6"/>
  <c r="L78" i="6"/>
  <c r="M84" i="6"/>
  <c r="G89" i="6"/>
  <c r="E90" i="6"/>
  <c r="F92" i="6"/>
  <c r="G94" i="6"/>
  <c r="H90" i="6"/>
  <c r="M86" i="6"/>
  <c r="M38" i="8"/>
  <c r="D55" i="8"/>
  <c r="G91" i="6"/>
  <c r="E89" i="6"/>
  <c r="F91" i="6"/>
  <c r="G93" i="6"/>
  <c r="H89" i="6"/>
  <c r="M85" i="6"/>
  <c r="J89" i="6"/>
  <c r="E200" i="16"/>
  <c r="E78" i="6"/>
  <c r="E80" i="6"/>
  <c r="F82" i="6"/>
  <c r="G84" i="6"/>
  <c r="K88" i="6"/>
  <c r="L90" i="6"/>
  <c r="M92" i="6"/>
  <c r="F87" i="6"/>
  <c r="K91" i="6"/>
  <c r="F85" i="6"/>
  <c r="L93" i="6"/>
  <c r="G86" i="6"/>
  <c r="K90" i="6"/>
  <c r="L92" i="6"/>
  <c r="F83" i="6"/>
  <c r="K89" i="6"/>
  <c r="L91" i="6"/>
  <c r="E95" i="6"/>
  <c r="E79" i="6"/>
  <c r="K87" i="6"/>
  <c r="L89" i="6"/>
  <c r="E94" i="6"/>
  <c r="K86" i="6"/>
  <c r="F95" i="6"/>
  <c r="L86" i="6"/>
  <c r="M88" i="6"/>
  <c r="G90" i="6"/>
  <c r="G88" i="6"/>
  <c r="G87" i="6"/>
  <c r="F84" i="6"/>
  <c r="G85" i="6"/>
  <c r="M93" i="6"/>
  <c r="F81" i="6"/>
  <c r="M91" i="6"/>
  <c r="F78" i="6"/>
  <c r="F80" i="6"/>
  <c r="E93" i="6"/>
  <c r="K85" i="6"/>
  <c r="L87" i="6"/>
  <c r="C25" i="19"/>
  <c r="B26" i="19"/>
  <c r="I95" i="6"/>
  <c r="U91" i="8"/>
  <c r="U103" i="8"/>
  <c r="U98" i="8"/>
  <c r="L50" i="8"/>
  <c r="L44" i="8"/>
  <c r="E39" i="8"/>
  <c r="J29" i="8"/>
  <c r="AA21" i="8" s="1"/>
  <c r="G46" i="8"/>
  <c r="K52" i="8"/>
  <c r="G48" i="8"/>
  <c r="G53" i="8"/>
  <c r="G50" i="8"/>
  <c r="J44" i="8"/>
  <c r="I50" i="8"/>
  <c r="K44" i="8"/>
  <c r="J50" i="8"/>
  <c r="M53" i="8"/>
  <c r="E45" i="8"/>
  <c r="L45" i="8"/>
  <c r="L51" i="8"/>
  <c r="K43" i="8"/>
  <c r="I46" i="8"/>
  <c r="G49" i="8"/>
  <c r="J52" i="8"/>
  <c r="M47" i="8"/>
  <c r="E53" i="8"/>
  <c r="H54" i="8"/>
  <c r="I48" i="8"/>
  <c r="G54" i="8"/>
  <c r="M45" i="8"/>
  <c r="J48" i="8"/>
  <c r="J54" i="8"/>
  <c r="K48" i="8"/>
  <c r="K54" i="8"/>
  <c r="F46" i="8"/>
  <c r="M48" i="8"/>
  <c r="M43" i="8"/>
  <c r="J46" i="8"/>
  <c r="I52" i="8"/>
  <c r="L37" i="8"/>
  <c r="K46" i="8"/>
  <c r="M49" i="8"/>
  <c r="M46" i="8"/>
  <c r="L52" i="8"/>
  <c r="I44" i="8"/>
  <c r="E54" i="8"/>
  <c r="M39" i="8"/>
  <c r="U87" i="8"/>
  <c r="J30" i="8"/>
  <c r="AA22" i="8" s="1"/>
  <c r="J31" i="8"/>
  <c r="Y13" i="8" s="1"/>
  <c r="G47" i="8"/>
  <c r="F49" i="8"/>
  <c r="I51" i="8"/>
  <c r="F53" i="8"/>
  <c r="F45" i="8"/>
  <c r="J37" i="8"/>
  <c r="G45" i="8"/>
  <c r="F47" i="8"/>
  <c r="H49" i="8"/>
  <c r="H51" i="8"/>
  <c r="I53" i="8"/>
  <c r="U88" i="8"/>
  <c r="U101" i="8"/>
  <c r="I45" i="8"/>
  <c r="I47" i="8"/>
  <c r="I49" i="8"/>
  <c r="J51" i="8"/>
  <c r="J53" i="8"/>
  <c r="U99" i="8"/>
  <c r="J45" i="8"/>
  <c r="J47" i="8"/>
  <c r="J49" i="8"/>
  <c r="K51" i="8"/>
  <c r="K53" i="8"/>
  <c r="U89" i="8"/>
  <c r="M42" i="8"/>
  <c r="J42" i="8"/>
  <c r="I42" i="8"/>
  <c r="L42" i="8"/>
  <c r="K42" i="8"/>
  <c r="G42" i="8"/>
  <c r="H42" i="8"/>
  <c r="E42" i="8"/>
  <c r="L41" i="8"/>
  <c r="I41" i="8"/>
  <c r="F41" i="8"/>
  <c r="K41" i="8"/>
  <c r="H41" i="8"/>
  <c r="J41" i="8"/>
  <c r="G41" i="8"/>
  <c r="H44" i="8"/>
  <c r="H45" i="8"/>
  <c r="E41" i="8"/>
  <c r="L39" i="8"/>
  <c r="I39" i="8"/>
  <c r="H39" i="8"/>
  <c r="F39" i="8"/>
  <c r="K39" i="8"/>
  <c r="J39" i="8"/>
  <c r="G39" i="8"/>
  <c r="M41" i="8"/>
  <c r="H47" i="8"/>
  <c r="U90" i="8"/>
  <c r="L40" i="8"/>
  <c r="I40" i="8"/>
  <c r="H40" i="8"/>
  <c r="F40" i="8"/>
  <c r="K40" i="8"/>
  <c r="J40" i="8"/>
  <c r="G40" i="8"/>
  <c r="H46" i="8"/>
  <c r="F50" i="8"/>
  <c r="H23" i="8"/>
  <c r="E40" i="8"/>
  <c r="F48" i="8"/>
  <c r="H53" i="8"/>
  <c r="F54" i="8"/>
  <c r="U96" i="8"/>
  <c r="K22" i="8"/>
  <c r="U93" i="8"/>
  <c r="M40" i="8"/>
  <c r="H48" i="8"/>
  <c r="H50" i="8"/>
  <c r="U94" i="8"/>
  <c r="U102" i="8"/>
  <c r="F42" i="8"/>
  <c r="K38" i="8"/>
  <c r="Y11" i="8" s="1"/>
  <c r="H38" i="8"/>
  <c r="J38" i="8"/>
  <c r="I38" i="8"/>
  <c r="G38" i="8"/>
  <c r="F38" i="8"/>
  <c r="E38" i="8"/>
  <c r="U104" i="8"/>
  <c r="U92" i="8"/>
  <c r="U95" i="8"/>
  <c r="R6" i="8"/>
  <c r="U100" i="8"/>
  <c r="L38" i="8"/>
  <c r="U97" i="8"/>
  <c r="E43" i="8"/>
  <c r="K45" i="8"/>
  <c r="L46" i="8"/>
  <c r="L47" i="8"/>
  <c r="L48" i="8"/>
  <c r="L49" i="8"/>
  <c r="M50" i="8"/>
  <c r="L53" i="8"/>
  <c r="I54" i="8"/>
  <c r="G43" i="8"/>
  <c r="H37" i="8"/>
  <c r="H43" i="8"/>
  <c r="E44" i="8"/>
  <c r="E51" i="8"/>
  <c r="F52" i="8"/>
  <c r="L54" i="8"/>
  <c r="G37" i="8"/>
  <c r="E52" i="8"/>
  <c r="I37" i="8"/>
  <c r="I43" i="8"/>
  <c r="F44" i="8"/>
  <c r="E50" i="8"/>
  <c r="F51" i="8"/>
  <c r="G52" i="8"/>
  <c r="F43" i="8"/>
  <c r="J43" i="8"/>
  <c r="G44" i="8"/>
  <c r="E46" i="8"/>
  <c r="E47" i="8"/>
  <c r="E48" i="8"/>
  <c r="E49" i="8"/>
  <c r="G51" i="8"/>
  <c r="H52" i="8"/>
  <c r="I94" i="6"/>
  <c r="I82" i="6"/>
  <c r="J87" i="6"/>
  <c r="I93" i="6"/>
  <c r="I81" i="6"/>
  <c r="J86" i="6"/>
  <c r="I92" i="6"/>
  <c r="I80" i="6"/>
  <c r="J85" i="6"/>
  <c r="I91" i="6"/>
  <c r="I79" i="6"/>
  <c r="J84" i="6"/>
  <c r="I90" i="6"/>
  <c r="J95" i="6"/>
  <c r="J83" i="6"/>
  <c r="I89" i="6"/>
  <c r="J94" i="6"/>
  <c r="J82" i="6"/>
  <c r="I88" i="6"/>
  <c r="J93" i="6"/>
  <c r="J81" i="6"/>
  <c r="I78" i="6"/>
  <c r="I87" i="6"/>
  <c r="J92" i="6"/>
  <c r="J80" i="6"/>
  <c r="J78" i="6"/>
  <c r="I86" i="6"/>
  <c r="J91" i="6"/>
  <c r="J79" i="6"/>
  <c r="I83" i="6"/>
  <c r="J88" i="6"/>
  <c r="I85" i="6"/>
  <c r="J90" i="6"/>
  <c r="H87" i="6"/>
  <c r="H85" i="6"/>
  <c r="H95" i="6"/>
  <c r="H83" i="6"/>
  <c r="H94" i="6"/>
  <c r="H82" i="6"/>
  <c r="H93" i="6"/>
  <c r="H81" i="6"/>
  <c r="H88" i="6"/>
  <c r="H78" i="6"/>
  <c r="H86" i="6"/>
  <c r="H84" i="6"/>
  <c r="H92" i="6"/>
  <c r="H80" i="6"/>
  <c r="H91" i="6"/>
  <c r="J102" i="6"/>
  <c r="J103" i="6" s="1"/>
  <c r="L68" i="6"/>
  <c r="L62" i="6"/>
  <c r="L70" i="6"/>
  <c r="M69" i="6"/>
  <c r="M70" i="6"/>
  <c r="M68" i="6"/>
  <c r="L69" i="6"/>
  <c r="O64" i="6"/>
  <c r="O63" i="6"/>
  <c r="O62" i="6"/>
  <c r="L64" i="6"/>
  <c r="L63" i="6"/>
  <c r="I64" i="6"/>
  <c r="I63" i="6"/>
  <c r="I62" i="6"/>
  <c r="F55" i="8" l="1"/>
  <c r="K55" i="8"/>
  <c r="M55" i="8"/>
  <c r="L55" i="8"/>
  <c r="I55" i="8"/>
  <c r="G55" i="8"/>
  <c r="J55" i="8"/>
  <c r="H55" i="8"/>
  <c r="E55" i="8"/>
  <c r="C26" i="19"/>
  <c r="B27" i="19"/>
  <c r="AA11" i="8"/>
  <c r="AE11" i="8" s="1"/>
  <c r="AM11" i="8" s="1"/>
  <c r="Z21" i="8"/>
  <c r="AH21" i="8" s="1"/>
  <c r="K29" i="8"/>
  <c r="Y21" i="8"/>
  <c r="AG21" i="8" s="1"/>
  <c r="Z11" i="8"/>
  <c r="AD11" i="8" s="1"/>
  <c r="AL11" i="8" s="1"/>
  <c r="Y22" i="8"/>
  <c r="AG22" i="8" s="1"/>
  <c r="Z12" i="8"/>
  <c r="AD12" i="8" s="1"/>
  <c r="AL12" i="8" s="1"/>
  <c r="Z13" i="8"/>
  <c r="AH13" i="8" s="1"/>
  <c r="Z23" i="8"/>
  <c r="AH23" i="8" s="1"/>
  <c r="K30" i="8"/>
  <c r="AA13" i="8"/>
  <c r="AE13" i="8" s="1"/>
  <c r="AM13" i="8" s="1"/>
  <c r="Z22" i="8"/>
  <c r="AD22" i="8" s="1"/>
  <c r="AA12" i="8"/>
  <c r="AI12" i="8" s="1"/>
  <c r="Y23" i="8"/>
  <c r="AG23" i="8" s="1"/>
  <c r="Y12" i="8"/>
  <c r="AC12" i="8" s="1"/>
  <c r="AA23" i="8"/>
  <c r="AI23" i="8" s="1"/>
  <c r="K31" i="8"/>
  <c r="AG11" i="8"/>
  <c r="AC11" i="8"/>
  <c r="AI22" i="8"/>
  <c r="AE22" i="8"/>
  <c r="AM22" i="8" s="1"/>
  <c r="AC13" i="8"/>
  <c r="AG13" i="8"/>
  <c r="R8" i="8"/>
  <c r="V88" i="8"/>
  <c r="W88" i="8" s="1"/>
  <c r="X88" i="8" s="1"/>
  <c r="R7" i="8"/>
  <c r="R21" i="8"/>
  <c r="R15" i="8"/>
  <c r="R22" i="8"/>
  <c r="R16" i="8"/>
  <c r="R10" i="8"/>
  <c r="S6" i="8"/>
  <c r="R20" i="8"/>
  <c r="R14" i="8"/>
  <c r="R9" i="8"/>
  <c r="S9" i="8" s="1"/>
  <c r="C38" i="8"/>
  <c r="AB11" i="8" s="1"/>
  <c r="R18" i="8"/>
  <c r="R23" i="8"/>
  <c r="R19" i="8"/>
  <c r="R12" i="8"/>
  <c r="R11" i="8"/>
  <c r="R17" i="8"/>
  <c r="R13" i="8"/>
  <c r="C37" i="8" s="1"/>
  <c r="AE21" i="8"/>
  <c r="AM21" i="8" s="1"/>
  <c r="AI21" i="8"/>
  <c r="G130" i="6"/>
  <c r="G136" i="6"/>
  <c r="G126" i="6"/>
  <c r="G137" i="6"/>
  <c r="G131" i="6"/>
  <c r="G134" i="6"/>
  <c r="G129" i="6"/>
  <c r="G132" i="6"/>
  <c r="G133" i="6"/>
  <c r="G123" i="6"/>
  <c r="G135" i="6"/>
  <c r="G124" i="6"/>
  <c r="G125" i="6"/>
  <c r="G138" i="6"/>
  <c r="G139" i="6"/>
  <c r="G127" i="6"/>
  <c r="G122" i="6"/>
  <c r="G128" i="6"/>
  <c r="E100" i="6"/>
  <c r="E106" i="6" s="1"/>
  <c r="E102" i="6"/>
  <c r="E113" i="6"/>
  <c r="N70" i="6"/>
  <c r="N69" i="6"/>
  <c r="N68" i="6"/>
  <c r="E104" i="6" l="1"/>
  <c r="F104" i="6" s="1"/>
  <c r="E114" i="6"/>
  <c r="H124" i="6" s="1"/>
  <c r="I124" i="6" s="1"/>
  <c r="J124" i="6" s="1"/>
  <c r="Q83" i="6"/>
  <c r="R93" i="6"/>
  <c r="Q93" i="6"/>
  <c r="S93" i="6"/>
  <c r="S83" i="6"/>
  <c r="R83" i="6"/>
  <c r="Q94" i="6"/>
  <c r="S94" i="6"/>
  <c r="R94" i="6"/>
  <c r="Q84" i="6"/>
  <c r="R84" i="6"/>
  <c r="S84" i="6"/>
  <c r="Q95" i="6"/>
  <c r="R95" i="6"/>
  <c r="Z95" i="6" s="1"/>
  <c r="S95" i="6"/>
  <c r="R85" i="6"/>
  <c r="Q85" i="6"/>
  <c r="S85" i="6"/>
  <c r="E112" i="6"/>
  <c r="E111" i="6"/>
  <c r="E110" i="6"/>
  <c r="H126" i="6" s="1"/>
  <c r="I126" i="6" s="1"/>
  <c r="J126" i="6" s="1"/>
  <c r="E115" i="6"/>
  <c r="H131" i="6" s="1"/>
  <c r="I131" i="6" s="1"/>
  <c r="J131" i="6" s="1"/>
  <c r="AI11" i="8"/>
  <c r="C27" i="19"/>
  <c r="B28" i="19"/>
  <c r="AD21" i="8"/>
  <c r="AL21" i="8" s="1"/>
  <c r="AH11" i="8"/>
  <c r="AC22" i="8"/>
  <c r="AC21" i="8"/>
  <c r="AK21" i="8" s="1"/>
  <c r="AH12" i="8"/>
  <c r="AD13" i="8"/>
  <c r="AL13" i="8" s="1"/>
  <c r="AG12" i="8"/>
  <c r="AE12" i="8"/>
  <c r="AM12" i="8" s="1"/>
  <c r="AE23" i="8"/>
  <c r="AM23" i="8" s="1"/>
  <c r="AD23" i="8"/>
  <c r="AL23" i="8" s="1"/>
  <c r="AC23" i="8"/>
  <c r="AK23" i="8" s="1"/>
  <c r="AI13" i="8"/>
  <c r="AH22" i="8"/>
  <c r="V97" i="8"/>
  <c r="W97" i="8" s="1"/>
  <c r="X97" i="8" s="1"/>
  <c r="S22" i="8"/>
  <c r="C47" i="8"/>
  <c r="C42" i="8"/>
  <c r="S19" i="8"/>
  <c r="V92" i="8"/>
  <c r="W92" i="8" s="1"/>
  <c r="X92" i="8" s="1"/>
  <c r="S14" i="8"/>
  <c r="C52" i="8"/>
  <c r="V103" i="8"/>
  <c r="W103" i="8" s="1"/>
  <c r="X103" i="8" s="1"/>
  <c r="AK11" i="8"/>
  <c r="S16" i="8"/>
  <c r="V91" i="8"/>
  <c r="W91" i="8" s="1"/>
  <c r="X91" i="8" s="1"/>
  <c r="C41" i="8"/>
  <c r="AB12" i="8"/>
  <c r="AB13" i="8"/>
  <c r="V100" i="8"/>
  <c r="W100" i="8" s="1"/>
  <c r="X100" i="8" s="1"/>
  <c r="C50" i="8"/>
  <c r="S8" i="8"/>
  <c r="V102" i="8"/>
  <c r="W102" i="8" s="1"/>
  <c r="X102" i="8" s="1"/>
  <c r="C53" i="8"/>
  <c r="AL22" i="8"/>
  <c r="S20" i="8"/>
  <c r="V89" i="8"/>
  <c r="W89" i="8" s="1"/>
  <c r="X89" i="8" s="1"/>
  <c r="C40" i="8"/>
  <c r="AK12" i="8"/>
  <c r="AK13" i="8"/>
  <c r="S17" i="8"/>
  <c r="C54" i="8"/>
  <c r="V104" i="8"/>
  <c r="W104" i="8" s="1"/>
  <c r="X104" i="8" s="1"/>
  <c r="S11" i="8"/>
  <c r="V95" i="8"/>
  <c r="W95" i="8" s="1"/>
  <c r="X95" i="8" s="1"/>
  <c r="C46" i="8"/>
  <c r="C48" i="8"/>
  <c r="V98" i="8"/>
  <c r="W98" i="8" s="1"/>
  <c r="X98" i="8" s="1"/>
  <c r="S12" i="8"/>
  <c r="C45" i="8"/>
  <c r="S21" i="8"/>
  <c r="V96" i="8"/>
  <c r="W96" i="8" s="1"/>
  <c r="X96" i="8" s="1"/>
  <c r="V99" i="8"/>
  <c r="W99" i="8" s="1"/>
  <c r="X99" i="8" s="1"/>
  <c r="S23" i="8"/>
  <c r="C49" i="8"/>
  <c r="V93" i="8"/>
  <c r="W93" i="8" s="1"/>
  <c r="X93" i="8" s="1"/>
  <c r="S18" i="8"/>
  <c r="C43" i="8"/>
  <c r="C51" i="8"/>
  <c r="S15" i="8"/>
  <c r="V101" i="8"/>
  <c r="W101" i="8" s="1"/>
  <c r="X101" i="8" s="1"/>
  <c r="V90" i="8"/>
  <c r="W90" i="8" s="1"/>
  <c r="X90" i="8" s="1"/>
  <c r="S7" i="8"/>
  <c r="C39" i="8"/>
  <c r="V87" i="8"/>
  <c r="W87" i="8" s="1"/>
  <c r="X87" i="8" s="1"/>
  <c r="S13" i="8"/>
  <c r="S10" i="8"/>
  <c r="C44" i="8"/>
  <c r="V94" i="8"/>
  <c r="W94" i="8" s="1"/>
  <c r="X94" i="8" s="1"/>
  <c r="H133" i="6"/>
  <c r="I133" i="6" s="1"/>
  <c r="J133" i="6" s="1"/>
  <c r="F106" i="6"/>
  <c r="C89" i="6"/>
  <c r="H129" i="6"/>
  <c r="I129" i="6" s="1"/>
  <c r="J129" i="6" s="1"/>
  <c r="C85" i="6"/>
  <c r="H128" i="6"/>
  <c r="I128" i="6" s="1"/>
  <c r="J128" i="6" s="1"/>
  <c r="F112" i="6"/>
  <c r="C84" i="6"/>
  <c r="H127" i="6"/>
  <c r="I127" i="6" s="1"/>
  <c r="J127" i="6" s="1"/>
  <c r="F113" i="6"/>
  <c r="C83" i="6"/>
  <c r="E108" i="6"/>
  <c r="H139" i="6"/>
  <c r="I139" i="6" s="1"/>
  <c r="J139" i="6" s="1"/>
  <c r="F111" i="6"/>
  <c r="C95" i="6"/>
  <c r="E109" i="6"/>
  <c r="E103" i="6"/>
  <c r="H123" i="6"/>
  <c r="I123" i="6" s="1"/>
  <c r="J123" i="6" s="1"/>
  <c r="F100" i="6"/>
  <c r="E101" i="6"/>
  <c r="C79" i="6"/>
  <c r="E116" i="6"/>
  <c r="H135" i="6"/>
  <c r="I135" i="6" s="1"/>
  <c r="J135" i="6" s="1"/>
  <c r="C91" i="6"/>
  <c r="F102" i="6"/>
  <c r="E107" i="6"/>
  <c r="E117" i="6"/>
  <c r="E105" i="6"/>
  <c r="U94" i="6"/>
  <c r="AC94" i="6" s="1"/>
  <c r="Y94" i="6"/>
  <c r="O68" i="6"/>
  <c r="O70" i="6"/>
  <c r="O69" i="6"/>
  <c r="W53" i="6"/>
  <c r="V53" i="6"/>
  <c r="R14" i="6"/>
  <c r="S14" i="6" s="1"/>
  <c r="R15" i="6"/>
  <c r="S15" i="6" s="1"/>
  <c r="S13" i="6"/>
  <c r="R28" i="6"/>
  <c r="S28" i="6" s="1"/>
  <c r="R29" i="6"/>
  <c r="S29" i="6" s="1"/>
  <c r="R27" i="6"/>
  <c r="S27" i="6" s="1"/>
  <c r="W54" i="6"/>
  <c r="W55" i="6"/>
  <c r="V54" i="6"/>
  <c r="V55" i="6"/>
  <c r="S5" i="6"/>
  <c r="S6" i="6"/>
  <c r="S4" i="6"/>
  <c r="F114" i="6" l="1"/>
  <c r="C81" i="6"/>
  <c r="C86" i="6"/>
  <c r="F115" i="6"/>
  <c r="V95" i="6"/>
  <c r="AD95" i="6" s="1"/>
  <c r="F110" i="6"/>
  <c r="C82" i="6"/>
  <c r="C28" i="19"/>
  <c r="B29" i="19"/>
  <c r="AK22" i="8"/>
  <c r="AF12" i="8"/>
  <c r="AJ12" i="8"/>
  <c r="AJ11" i="8"/>
  <c r="AF11" i="8"/>
  <c r="AF13" i="8"/>
  <c r="AJ13" i="8"/>
  <c r="AB22" i="8"/>
  <c r="AB23" i="8"/>
  <c r="AF23" i="8" s="1"/>
  <c r="AB21" i="8"/>
  <c r="H138" i="6"/>
  <c r="I138" i="6" s="1"/>
  <c r="J138" i="6" s="1"/>
  <c r="F108" i="6"/>
  <c r="C93" i="6"/>
  <c r="H136" i="6"/>
  <c r="I136" i="6" s="1"/>
  <c r="J136" i="6" s="1"/>
  <c r="C92" i="6"/>
  <c r="F109" i="6"/>
  <c r="H134" i="6"/>
  <c r="I134" i="6" s="1"/>
  <c r="J134" i="6" s="1"/>
  <c r="F117" i="6"/>
  <c r="C90" i="6"/>
  <c r="H137" i="6"/>
  <c r="I137" i="6" s="1"/>
  <c r="J137" i="6" s="1"/>
  <c r="F103" i="6"/>
  <c r="C94" i="6"/>
  <c r="H125" i="6"/>
  <c r="I125" i="6" s="1"/>
  <c r="J125" i="6" s="1"/>
  <c r="C80" i="6"/>
  <c r="F101" i="6"/>
  <c r="H130" i="6"/>
  <c r="I130" i="6" s="1"/>
  <c r="J130" i="6" s="1"/>
  <c r="C87" i="6"/>
  <c r="F105" i="6"/>
  <c r="H132" i="6"/>
  <c r="I132" i="6" s="1"/>
  <c r="J132" i="6" s="1"/>
  <c r="F116" i="6"/>
  <c r="C88" i="6"/>
  <c r="H122" i="6"/>
  <c r="I122" i="6" s="1"/>
  <c r="J122" i="6" s="1"/>
  <c r="F107" i="6"/>
  <c r="C78" i="6"/>
  <c r="T83" i="6"/>
  <c r="X83" i="6" s="1"/>
  <c r="AF83" i="6" s="1"/>
  <c r="T84" i="6"/>
  <c r="AB84" i="6" s="1"/>
  <c r="T85" i="6"/>
  <c r="AB85" i="6" s="1"/>
  <c r="X55" i="6"/>
  <c r="AB55" i="6" s="1"/>
  <c r="X54" i="6"/>
  <c r="AB54" i="6" s="1"/>
  <c r="X53" i="6"/>
  <c r="Z53" i="6" s="1"/>
  <c r="V94" i="6"/>
  <c r="Z94" i="6"/>
  <c r="S24" i="6"/>
  <c r="Z83" i="6"/>
  <c r="V83" i="6"/>
  <c r="AD83" i="6" s="1"/>
  <c r="W85" i="6"/>
  <c r="AE85" i="6" s="1"/>
  <c r="AA85" i="6"/>
  <c r="U84" i="6"/>
  <c r="Y84" i="6"/>
  <c r="Y93" i="6"/>
  <c r="U93" i="6"/>
  <c r="U95" i="6"/>
  <c r="AC95" i="6" s="1"/>
  <c r="Y95" i="6"/>
  <c r="AA93" i="6"/>
  <c r="W93" i="6"/>
  <c r="AE93" i="6" s="1"/>
  <c r="W83" i="6"/>
  <c r="AE83" i="6" s="1"/>
  <c r="AA83" i="6"/>
  <c r="AA94" i="6"/>
  <c r="W94" i="6"/>
  <c r="AE94" i="6" s="1"/>
  <c r="AA95" i="6"/>
  <c r="W95" i="6"/>
  <c r="AE95" i="6" s="1"/>
  <c r="W84" i="6"/>
  <c r="AE84" i="6" s="1"/>
  <c r="AA84" i="6"/>
  <c r="U85" i="6"/>
  <c r="Y85" i="6"/>
  <c r="V84" i="6"/>
  <c r="AD84" i="6" s="1"/>
  <c r="Z84" i="6"/>
  <c r="V85" i="6"/>
  <c r="AD85" i="6" s="1"/>
  <c r="Z85" i="6"/>
  <c r="Z93" i="6"/>
  <c r="V93" i="6"/>
  <c r="AD93" i="6" s="1"/>
  <c r="U83" i="6"/>
  <c r="Y83" i="6"/>
  <c r="AB53" i="6" l="1"/>
  <c r="AF53" i="6" s="1"/>
  <c r="T94" i="6"/>
  <c r="AB94" i="6" s="1"/>
  <c r="T93" i="6"/>
  <c r="T95" i="6"/>
  <c r="X95" i="6" s="1"/>
  <c r="AF95" i="6" s="1"/>
  <c r="Z54" i="6"/>
  <c r="Y53" i="6"/>
  <c r="AC53" i="6" s="1"/>
  <c r="AA53" i="6"/>
  <c r="AE53" i="6" s="1"/>
  <c r="AA55" i="6"/>
  <c r="AE55" i="6" s="1"/>
  <c r="Y55" i="6"/>
  <c r="AC55" i="6" s="1"/>
  <c r="C29" i="19"/>
  <c r="B30" i="19"/>
  <c r="AC85" i="6"/>
  <c r="AC84" i="6"/>
  <c r="AC83" i="6"/>
  <c r="X87" i="6"/>
  <c r="AD94" i="6"/>
  <c r="V99" i="6"/>
  <c r="AJ22" i="8"/>
  <c r="AF22" i="8"/>
  <c r="AN13" i="8"/>
  <c r="AN11" i="8"/>
  <c r="AJ23" i="8"/>
  <c r="AJ21" i="8"/>
  <c r="AF21" i="8"/>
  <c r="AN12" i="8"/>
  <c r="AC93" i="6"/>
  <c r="AB83" i="6"/>
  <c r="X85" i="6"/>
  <c r="AF85" i="6" s="1"/>
  <c r="X84" i="6"/>
  <c r="AF84" i="6" s="1"/>
  <c r="AD55" i="6"/>
  <c r="AF55" i="6"/>
  <c r="Z55" i="6"/>
  <c r="AA54" i="6"/>
  <c r="AE54" i="6" s="1"/>
  <c r="Y54" i="6"/>
  <c r="AC54" i="6" s="1"/>
  <c r="AF54" i="6"/>
  <c r="AD54" i="6"/>
  <c r="AD53" i="6" l="1"/>
  <c r="X94" i="6"/>
  <c r="V102" i="6" s="1"/>
  <c r="W102" i="6" s="1"/>
  <c r="W103" i="6" s="1"/>
  <c r="AB95" i="6"/>
  <c r="X99" i="6"/>
  <c r="X93" i="6"/>
  <c r="AB93" i="6"/>
  <c r="C30" i="19"/>
  <c r="B31" i="19"/>
  <c r="X88" i="6"/>
  <c r="X89" i="6"/>
  <c r="AN21" i="8"/>
  <c r="AN23" i="8"/>
  <c r="AN22" i="8"/>
  <c r="V98" i="6" l="1"/>
  <c r="W98" i="6" s="1"/>
  <c r="X98" i="6"/>
  <c r="AF94" i="6"/>
  <c r="AF93" i="6"/>
  <c r="X97" i="6"/>
  <c r="C31" i="19"/>
  <c r="B32" i="19"/>
  <c r="C32" i="19" l="1"/>
  <c r="B33" i="19"/>
  <c r="C33" i="19" l="1"/>
  <c r="B34" i="19"/>
  <c r="C34" i="1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tc={5259AAAD-D799-4F91-B160-71393A55B457}</author>
    <author>tc={0D7AD2CB-D89B-49C7-8D66-52A23EF9860C}</author>
    <author>tc={E9C793C0-B552-4FA7-80E8-AFF85868BF43}</author>
  </authors>
  <commentList>
    <comment ref="E16" authorId="0" shapeId="0" xr:uid="{5259AAAD-D799-4F91-B160-71393A55B457}">
      <text>
        <t xml:space="preserve">[Threaded comment]
Your version of Excel allows you to read this threaded comment; however, any edits to it will get removed if the file is opened in a newer version of Excel. Learn more: https://go.microsoft.com/fwlink/?linkid=870924
Comment:
    @Gareth we're not asking how many heaters they have or anything? I just recall that the Rewiring report referenced this. 
Maybe we could just ask "How do you heat your main living area? </t>
      </text>
    </comment>
    <comment ref="E52" authorId="1" shapeId="0" xr:uid="{0D7AD2CB-D89B-49C7-8D66-52A23EF9860C}">
      <text>
        <t>[Threaded comment]
Your version of Excel allows you to read this threaded comment; however, any edits to it will get removed if the file is opened in a newer version of Excel. Learn more: https://go.microsoft.com/fwlink/?linkid=870924
Comment:
    @Gareth Gretton and fuel efficiency of the vehicle? 
Reply:
    That's right.</t>
      </text>
    </comment>
    <comment ref="C56" authorId="2" shapeId="0" xr:uid="{E9C793C0-B552-4FA7-80E8-AFF85868BF43}">
      <text>
        <t>[Threaded comment]
Your version of Excel allows you to read this threaded comment; however, any edits to it will get removed if the file is opened in a newer version of Excel. Learn more: https://go.microsoft.com/fwlink/?linkid=870924
Comment:
    @Gareth Gretton shouldn't this be a number, not a dropdown range? 
Reply:
    There should definitely be numbers. Potentially still selecting from drop down, to guide users, and prevent nonsensical inputs/outputs?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tc={CDB0736B-834C-4428-BF16-F4F466DA6480}</author>
  </authors>
  <commentList>
    <comment ref="C269" authorId="0" shapeId="0" xr:uid="{CDB0736B-834C-4428-BF16-F4F466DA6480}">
      <text>
        <t>[Threaded comment]
Your version of Excel allows you to read this threaded comment; however, any edits to it will get removed if the file is opened in a newer version of Excel. Learn more: https://go.microsoft.com/fwlink/?linkid=870924
Comment:
    This used to be 0.050 but seems to have been replaced by a blank.
Reply:
    Assume that was an accidental deletion somehow. Have reinstated correct formula/value.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tc={50F70A3F-6AE0-4D17-8D85-A45F3F49D6A5}</author>
    <author>tc={EAAC6D7C-BA64-4FA1-ABA9-356BB52942CF}</author>
  </authors>
  <commentList>
    <comment ref="B77" authorId="0" shapeId="0" xr:uid="{50F70A3F-6AE0-4D17-8D85-A45F3F49D6A5}">
      <text>
        <t>[Threaded comment]
Your version of Excel allows you to read this threaded comment; however, any edits to it will get removed if the file is opened in a newer version of Excel. Learn more: https://go.microsoft.com/fwlink/?linkid=870924
Comment:
    Small</t>
      </text>
    </comment>
    <comment ref="B79" authorId="1" shapeId="0" xr:uid="{EAAC6D7C-BA64-4FA1-ABA9-356BB52942CF}">
      <text>
        <t>[Threaded comment]
Your version of Excel allows you to read this threaded comment; however, any edits to it will get removed if the file is opened in a newer version of Excel. Learn more: https://go.microsoft.com/fwlink/?linkid=870924
Comment:
    Large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tc={E476A443-6CB5-4CC3-8CD0-3530035D65F5}</author>
    <author>tc={4452DE7C-DFA0-4AFA-AA72-3E010D1469E4}</author>
  </authors>
  <commentList>
    <comment ref="M3" authorId="0" shapeId="0" xr:uid="{E476A443-6CB5-4CC3-8CD0-3530035D65F5}">
      <text>
        <t>[Threaded comment]
Your version of Excel allows you to read this threaded comment; however, any edits to it will get removed if the file is opened in a newer version of Excel. Learn more: https://go.microsoft.com/fwlink/?linkid=870924
Comment:
    Use this column where it’s not specified.</t>
      </text>
    </comment>
    <comment ref="D32" authorId="1" shapeId="0" xr:uid="{4452DE7C-DFA0-4AFA-AA72-3E010D1469E4}">
      <text>
        <t>[Threaded comment]
Your version of Excel allows you to read this threaded comment; however, any edits to it will get removed if the file is opened in a newer version of Excel. Learn more: https://go.microsoft.com/fwlink/?linkid=870924
Comment:
    Base 4WD model for comparison with 4WD only PHEVs.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tc={3381AA76-6919-45D9-A288-606560AF1C6B}</author>
    <author>tc={AA8A00B7-8542-4EAA-81B5-41002C322D19}</author>
  </authors>
  <commentList>
    <comment ref="F92" authorId="0" shapeId="0" xr:uid="{3381AA76-6919-45D9-A288-606560AF1C6B}">
      <text>
        <t>[Threaded comment]
Your version of Excel allows you to read this threaded comment; however, any edits to it will get removed if the file is opened in a newer version of Excel. Learn more: https://go.microsoft.com/fwlink/?linkid=870924
Comment:
    I guess we *could* assume that the kW charging rate scales with the car size, which is what leaving this blank seems to imply.</t>
      </text>
    </comment>
    <comment ref="F93" authorId="1" shapeId="0" xr:uid="{AA8A00B7-8542-4EAA-81B5-41002C322D19}">
      <text>
        <t>[Threaded comment]
Your version of Excel allows you to read this threaded comment; however, any edits to it will get removed if the file is opened in a newer version of Excel. Learn more: https://go.microsoft.com/fwlink/?linkid=870924
Comment:
    This might be a yes. My leaf charges for longer (at a constant power draw) when it’s driven further.</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tc={FFC47666-5803-449A-B0B1-F42F69260E89}</author>
  </authors>
  <commentList>
    <comment ref="E21" authorId="0" shapeId="0" xr:uid="{FFC47666-5803-449A-B0B1-F42F69260E89}">
      <text>
        <t>[Threaded comment]
Your version of Excel allows you to read this threaded comment; however, any edits to it will get removed if the file is opened in a newer version of Excel. Learn more: https://go.microsoft.com/fwlink/?linkid=870924
Comment:
    It looks to me as though the code uses a representative profile based on the answers to:
Profile Usage, typeOfMainHeating, atHomeStatus, typeOfWaterHeating, pricingScheme
And then rescales it to match the annual electricity usage.</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tc={88474825-7AD0-4C97-89A7-DB38BD2F1A26}</author>
  </authors>
  <commentList>
    <comment ref="A18" authorId="0" shapeId="0" xr:uid="{88474825-7AD0-4C97-89A7-DB38BD2F1A26}">
      <text>
        <t xml:space="preserve">[Threaded comment]
Your version of Excel allows you to read this threaded comment; however, any edits to it will get removed if the file is opened in a newer version of Excel. Learn more: https://go.microsoft.com/fwlink/?linkid=870924
Comment:
    Just use Gen Less standard number for this for MVP? Throughout the website we x. Check TCO tools for their one. </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tc={B77CA05D-FA36-42B1-9299-0704CA753DF6}</author>
    <author>tc={39E1B86A-6488-46B9-BEC1-9E9D99AD5A7E}</author>
    <author>tc={A0B6FE33-F4E2-4790-B4AD-5C69203DB993}</author>
    <author>tc={B85E99FB-AAFA-4A1D-978B-40448C0C330A}</author>
    <author>tc={C4E826CC-61B0-4B39-9598-7CDEBB547179}</author>
    <author>tc={A12DF664-EF0C-457B-8943-67DBA8E29EEA}</author>
    <author>tc={E06A268F-61A0-4882-A73B-BECE19B8759F}</author>
    <author>tc={88C2ABD4-5764-4364-ADB5-36E9187ABF28}</author>
    <author>tc={87F2A0A7-CDED-4508-8736-04E08D3616BA}</author>
    <author>tc={70FA2FFB-88D4-4086-B24D-602D4095AA72}</author>
    <author>tc={55CA3E3E-B355-47B7-BDE0-66F7BC2AF2CD}</author>
  </authors>
  <commentList>
    <comment ref="C26" authorId="0" shapeId="0" xr:uid="{B77CA05D-FA36-42B1-9299-0704CA753DF6}">
      <text>
        <t>[Threaded comment]
Your version of Excel allows you to read this threaded comment; however, any edits to it will get removed if the file is opened in a newer version of Excel. Learn more: https://go.microsoft.com/fwlink/?linkid=870924
Comment:
    @Simon Brash maybe this would be fine as an answer tooltip? Especially because the dropdown makes question tooltips difficult. Not sure how you would address all of these as question tooltips...
Reply:
    I think it will need more words. What you have there doesn't give me enough context personally. I think we'll need something like "if you have a ducted heat pump, choose heat pump; if you have a piped gas central heating system, choose piped gas heater."
Reply:
    Nice, I like it.</t>
      </text>
    </comment>
    <comment ref="C34" authorId="1" shapeId="0" xr:uid="{39E1B86A-6488-46B9-BEC1-9E9D99AD5A7E}">
      <text>
        <t xml:space="preserve">[Threaded comment]
Your version of Excel allows you to read this threaded comment; however, any edits to it will get removed if the file is opened in a newer version of Excel. Learn more: https://go.microsoft.com/fwlink/?linkid=870924
Comment:
    @Philippa do you think we should add this tooltip? 
Reply:
    I think if we do include it, we should also note that we assume you use heating in the mornings and evenings outside of these times... so either both points go here, or both points go in the assumptions. See my amended version
Reply:
    Also have you confirmed these times with Gareth?
Reply:
    Yup I just ran it past him and he's pretty happy. Although he prefers the multi-choice option format where the user can choose any/all of "Mornings, Evenings,  Weekdays during the day and/or Weekends during the day". </t>
      </text>
    </comment>
    <comment ref="B41" authorId="2" shapeId="0" xr:uid="{A0B6FE33-F4E2-4790-B4AD-5C69203DB993}">
      <text>
        <t>[Threaded comment]
Your version of Excel allows you to read this threaded comment; however, any edits to it will get removed if the file is opened in a newer version of Excel. Learn more: https://go.microsoft.com/fwlink/?linkid=870924
Comment:
    Happy to get your opinions on whether this sub header is necessary</t>
      </text>
    </comment>
    <comment ref="B47" authorId="3" shapeId="0" xr:uid="{B85E99FB-AAFA-4A1D-978B-40448C0C330A}">
      <text>
        <t>[Threaded comment]
Your version of Excel allows you to read this threaded comment; however, any edits to it will get removed if the file is opened in a newer version of Excel. Learn more: https://go.microsoft.com/fwlink/?linkid=870924
Comment:
    This previously said "Water heating" but I think hot water is better.</t>
      </text>
    </comment>
    <comment ref="B66" authorId="4" shapeId="0" xr:uid="{C4E826CC-61B0-4B39-9598-7CDEBB547179}">
      <text>
        <t xml:space="preserve">[Threaded comment]
Your version of Excel allows you to read this threaded comment; however, any edits to it will get removed if the file is opened in a newer version of Excel. Learn more: https://go.microsoft.com/fwlink/?linkid=870924
Comment:
    @Philippa Brown. Gareth points out that it could be great to point out here that epic savings could be made on hot water by including solar. We could encourage users using the "Things you should know" box to toggle solar on to see those savings. 
Reply:
    I have added a sentence. Let's see how it looks. If this is just too much copy/too many 'quick points' we can leave the solar note out but include it in phase 2 when we build the modals. </t>
      </text>
    </comment>
    <comment ref="C71" authorId="5" shapeId="0" xr:uid="{A12DF664-EF0C-457B-8943-67DBA8E29EEA}">
      <text>
        <t>[Threaded comment]
Your version of Excel allows you to read this threaded comment; however, any edits to it will get removed if the file is opened in a newer version of Excel. Learn more: https://go.microsoft.com/fwlink/?linkid=870924
Comment:
    Simon just thinking that we can expand on this more in the "Things you should know" section. 
Reply:
    Yes, sounds good.</t>
      </text>
    </comment>
    <comment ref="C97" authorId="6" shapeId="0" xr:uid="{E06A268F-61A0-4882-A73B-BECE19B8759F}">
      <text>
        <t xml:space="preserve">[Threaded comment]
Your version of Excel allows you to read this threaded comment; however, any edits to it will get removed if the file is opened in a newer version of Excel. Learn more: https://go.microsoft.com/fwlink/?linkid=870924
Comment:
    @Gareth Gretton are you ok with this assumption? I am referencing page 4 of this doc: Driver Travel (transport.govt.nz). 
cc @Philippa Brown </t>
      </text>
    </comment>
    <comment ref="F97" authorId="7" shapeId="0" xr:uid="{88C2ABD4-5764-4364-ADB5-36E9187ABF28}">
      <text>
        <t xml:space="preserve">[Threaded comment]
Your version of Excel allows you to read this threaded comment; however, any edits to it will get removed if the file is opened in a newer version of Excel. Learn more: https://go.microsoft.com/fwlink/?linkid=870924
Comment:
    @Gareth Gretton  to review </t>
      </text>
    </comment>
    <comment ref="C103" authorId="8" shapeId="0" xr:uid="{87F2A0A7-CDED-4508-8736-04E08D3616BA}">
      <text>
        <t xml:space="preserve">[Threaded comment]
Your version of Excel allows you to read this threaded comment; however, any edits to it will get removed if the file is opened in a newer version of Excel. Learn more: https://go.microsoft.com/fwlink/?linkid=870924
Comment:
    Gareth to check
Reply:
    @Gareth Gretton </t>
      </text>
    </comment>
    <comment ref="F130" authorId="9" shapeId="0" xr:uid="{70FA2FFB-88D4-4086-B24D-602D4095AA72}">
      <text>
        <t>[Threaded comment]
Your version of Excel allows you to read this threaded comment; however, any edits to it will get removed if the file is opened in a newer version of Excel. Learn more: https://go.microsoft.com/fwlink/?linkid=870924
Comment:
    Instead of having negative savings, could we flip all the text to this format if there's a negative result?</t>
      </text>
    </comment>
    <comment ref="C137" authorId="10" shapeId="0" xr:uid="{55CA3E3E-B355-47B7-BDE0-66F7BC2AF2CD}">
      <text>
        <t>[Threaded comment]
Your version of Excel allows you to read this threaded comment; however, any edits to it will get removed if the file is opened in a newer version of Excel. Learn more: https://go.microsoft.com/fwlink/?linkid=870924
Comment:
    @Philippa Brown here is the piece we need copy for :)</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tc={44567CE2-25ED-4C07-9799-391EF0DD0C4A}</author>
    <author>tc={91D69097-7F2B-48A8-B813-ED43A40960E9}</author>
    <author>tc={5DC1F39D-A844-4721-A053-5A5BBAC9DC9F}</author>
    <author>tc={CCFDC0F8-B2A4-4253-B030-9E622AE4A620}</author>
    <author>tc={0371B14A-9C38-4142-81B1-42CB79EC6D09}</author>
    <author>tc={B803E5CF-2005-44E3-B5D1-F868EBB905DE}</author>
    <author>tc={EB71495A-AE36-435A-86EE-607C1B56FACC}</author>
    <author>tc={BBC4CF7A-8828-4706-87A2-8F71A03B7492}</author>
    <author>tc={9FE58777-8DE3-45C3-9064-2A76BA050B5B}</author>
    <author>tc={39F2F9B2-B85B-4958-B54D-F42F75220F74}</author>
    <author>tc={52494437-7117-4EBF-BD89-A32926CD13F4}</author>
    <author>tc={35BE308C-BA2C-4652-8DB4-CC41CA973048}</author>
    <author>tc={6CA08C27-3022-451B-9A35-1E3A3BC50B86}</author>
  </authors>
  <commentList>
    <comment ref="D23" authorId="0" shapeId="0" xr:uid="{44567CE2-25ED-4C07-9799-391EF0DD0C4A}">
      <text>
        <t>[Threaded comment]
Your version of Excel allows you to read this threaded comment; however, any edits to it will get removed if the file is opened in a newer version of Excel. Learn more: https://go.microsoft.com/fwlink/?linkid=870924
Comment:
    @Simon Brash can we check with Deviate what currently happens if there is a “missing” combination of keys i.e. “south island postcode” and “piped gas”? @Will Catton currently has values here based on a default pricing plan for gas, but what would happen if we pull these out?</t>
      </text>
    </comment>
    <comment ref="B29" authorId="1" shapeId="0" xr:uid="{91D69097-7F2B-48A8-B813-ED43A40960E9}">
      <text>
        <t>[Threaded comment]
Your version of Excel allows you to read this threaded comment; however, any edits to it will get removed if the file is opened in a newer version of Excel. Learn more: https://go.microsoft.com/fwlink/?linkid=870924
Comment:
    @Achini I am unable to reproduce this bug now so I think it was fixed as part of some other fixes during testing. Please let me know if you see it again ☺️</t>
      </text>
    </comment>
    <comment ref="E36" authorId="2" shapeId="0" xr:uid="{5DC1F39D-A844-4721-A053-5A5BBAC9DC9F}">
      <text>
        <t>[Threaded comment]
Your version of Excel allows you to read this threaded comment; however, any edits to it will get removed if the file is opened in a newer version of Excel. Learn more: https://go.microsoft.com/fwlink/?linkid=870924
Comment:
    Proposed raising to p2 as trivial fix.</t>
      </text>
    </comment>
    <comment ref="B37" authorId="3" shapeId="0" xr:uid="{CCFDC0F8-B2A4-4253-B030-9E622AE4A620}">
      <text>
        <t xml:space="preserve">[Threaded comment]
Your version of Excel allows you to read this threaded comment; however, any edits to it will get removed if the file is opened in a newer version of Excel. Learn more: https://go.microsoft.com/fwlink/?linkid=870924
Comment:
    It looks to me like the biggest contributor to PHEV having higher running costs (currently represented as "variable costs" in the APP) is that their annual servicing_cost=$1133.15, compared to $684.4 for EVs.
Reply:
    I have reactivated this one for consideration by setting its status to “Enhance algorithm”. 
Do you think there is a way to solve for this in your model @Will/@Gareth? 
If not, just set it to “Phase 2” and we can have a think about it once we have the API. </t>
      </text>
    </comment>
    <comment ref="E37" authorId="4" shapeId="0" xr:uid="{0371B14A-9C38-4142-81B1-42CB79EC6D09}">
      <text>
        <t>[Threaded comment]
Your version of Excel allows you to read this threaded comment; however, any edits to it will get removed if the file is opened in a newer version of Excel. Learn more: https://go.microsoft.com/fwlink/?linkid=870924
Comment:
    Raised to p2 now that driving model is refined.</t>
      </text>
    </comment>
    <comment ref="B41" authorId="5" shapeId="0" xr:uid="{B803E5CF-2005-44E3-B5D1-F868EBB905DE}">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@Gareth for next week: do you want to have a think about what this alternative wording might be? I will get it checked off with Phil. </t>
      </text>
    </comment>
    <comment ref="I47" authorId="6" shapeId="0" xr:uid="{EB71495A-AE36-435A-86EE-607C1B56FACC}">
      <text>
        <t>[Threaded comment]
Your version of Excel allows you to read this threaded comment; however, any edits to it will get removed if the file is opened in a newer version of Excel. Learn more: https://go.microsoft.com/fwlink/?linkid=870924
Comment:
    I think this one is worth considering in this round? Let’s discuss.</t>
      </text>
    </comment>
    <comment ref="C48" authorId="7" shapeId="0" xr:uid="{BBC4CF7A-8828-4706-87A2-8F71A03B7492}">
      <text>
        <t xml:space="preserve">[Threaded comment]
Your version of Excel allows you to read this threaded comment; however, any edits to it will get removed if the file is opened in a newer version of Excel. Learn more: https://go.microsoft.com/fwlink/?linkid=870924
Comment:
    @Philippa Brown </t>
      </text>
    </comment>
    <comment ref="C52" authorId="8" shapeId="0" xr:uid="{9FE58777-8DE3-45C3-9064-2A76BA050B5B}">
      <text>
        <t>[Threaded comment]
Your version of Excel allows you to read this threaded comment; however, any edits to it will get removed if the file is opened in a newer version of Excel. Learn more: https://go.microsoft.com/fwlink/?linkid=870924
Comment:
    Needs elaboration on what this is and why we need it.</t>
      </text>
    </comment>
    <comment ref="E54" authorId="9" shapeId="0" xr:uid="{39F2F9B2-B85B-4958-B54D-F42F75220F74}">
      <text>
        <t>[Threaded comment]
Your version of Excel allows you to read this threaded comment; however, any edits to it will get removed if the file is opened in a newer version of Excel. Learn more: https://go.microsoft.com/fwlink/?linkid=870924
Comment:
    Should this be a two? Sounds like an annoying issue?
Reply:
    I moved it from 4 -&gt; 3 BTW</t>
      </text>
    </comment>
    <comment ref="B61" authorId="10" shapeId="0" xr:uid="{52494437-7117-4EBF-BD89-A32926CD13F4}">
      <text>
        <t xml:space="preserve">[Threaded comment]
Your version of Excel allows you to read this threaded comment; however, any edits to it will get removed if the file is opened in a newer version of Excel. Learn more: https://go.microsoft.com/fwlink/?linkid=870924
Comment:
    I would be happy to look into this. We will need to have a session to discuss. Only if you have time, is it still a priority do you think? </t>
      </text>
    </comment>
    <comment ref="C63" authorId="11" shapeId="0" xr:uid="{35BE308C-BA2C-4652-8DB4-CC41CA973048}">
      <text>
        <t>[Threaded comment]
Your version of Excel allows you to read this threaded comment; however, any edits to it will get removed if the file is opened in a newer version of Excel. Learn more: https://go.microsoft.com/fwlink/?linkid=870924
Comment:
    Needs elaboration on what the issue is and what the benefit is of fixing it.</t>
      </text>
    </comment>
    <comment ref="D68" authorId="12" shapeId="0" xr:uid="{6CA08C27-3022-451B-9A35-1E3A3BC50B86}">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@Gareth what would the best wording be here? I’ll get it updated if you have a preference.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57F751-1F2E-47E9-B6B0-7DC8FAE9A359}"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<sst xmlns="http://schemas.openxmlformats.org/spreadsheetml/2006/main" count="42023" uniqueCount="2803">
  <si>
    <t>Index of this spreadsheet</t>
  </si>
  <si>
    <t>Electricity prices</t>
  </si>
  <si>
    <t>Gas prices</t>
  </si>
  <si>
    <t>Other references</t>
  </si>
  <si>
    <t>Rewiring Aotearoa model</t>
  </si>
  <si>
    <t>https://docs.google.com/spreadsheets/d/1huoy4UncVW_fkBJAA0xj_LGKF6sLm3SWd1cHOTh1kAA/edit?gid=0#gid=0</t>
  </si>
  <si>
    <t>EECA review and checks</t>
  </si>
  <si>
    <t>Final checks on technical report - March 2024.xlsx</t>
  </si>
  <si>
    <t>See "Wood" tab for pricing, density and NCV data used in the calculator</t>
  </si>
  <si>
    <t>Powerswitch data</t>
  </si>
  <si>
    <t>tariffDataReport_240903__EECA_analysis.xlsx</t>
  </si>
  <si>
    <t>Moneyhub data</t>
  </si>
  <si>
    <t>moneyhub_power_comparison_july_2024_updated.xlsx</t>
  </si>
  <si>
    <t>Space heating</t>
  </si>
  <si>
    <t>COPs for air-air HPs</t>
  </si>
  <si>
    <t>20240805 - AC HSPF vs climate.xlsx</t>
  </si>
  <si>
    <t>Hot water</t>
  </si>
  <si>
    <t>Gas water heater registration data</t>
  </si>
  <si>
    <t>20241031 - Gas water heater product data for Gareth.xlsx</t>
  </si>
  <si>
    <t>Driving</t>
  </si>
  <si>
    <t>Gen Less EV page</t>
  </si>
  <si>
    <t>https://genless.govt.nz/for-everyone/on-the-move/consider-electric-vehicles/why-buy-an-ev/</t>
  </si>
  <si>
    <t>https://genless.govt.nz/assets/Shared-Resources/electric-vehicle-running-cost-calculations.xlsx</t>
  </si>
  <si>
    <t>MVR data</t>
  </si>
  <si>
    <t>MVR--12-fields--2023-and-2024-to-September.xlsx</t>
  </si>
  <si>
    <t>MIA segmentation report</t>
  </si>
  <si>
    <t>MIA Common Segmentation Report October 2024.xlsx</t>
  </si>
  <si>
    <t>Webstructure fuel economy data</t>
  </si>
  <si>
    <t>CurrentNZnewFC_20241118.xlsx</t>
  </si>
  <si>
    <t>Number of residents vs number of rooms</t>
  </si>
  <si>
    <t>Ad-hoc analysis</t>
  </si>
  <si>
    <t>Census 2018 - Number of usual residents in household by number of rooms.xlsx</t>
  </si>
  <si>
    <t>TIMES-NZ residential energy use paper</t>
  </si>
  <si>
    <t>Rewiring</t>
  </si>
  <si>
    <t>Regionalisation based on floor area (detached/joined) and climate HDD</t>
  </si>
  <si>
    <t>Percentage according to climate. How derived?</t>
  </si>
  <si>
    <t>Water heating</t>
  </si>
  <si>
    <t>Regionalisation based on occupancy</t>
  </si>
  <si>
    <t>Assumed percentage</t>
  </si>
  <si>
    <t>Cooking</t>
  </si>
  <si>
    <t>None</t>
  </si>
  <si>
    <t>Vehicle</t>
  </si>
  <si>
    <t>N/A</t>
  </si>
  <si>
    <t>Number of cars and assumed percentage</t>
  </si>
  <si>
    <t>Impact = Medium</t>
  </si>
  <si>
    <t>Energy service demand</t>
  </si>
  <si>
    <t>Warm house</t>
  </si>
  <si>
    <t>Temperature x time x floor area</t>
  </si>
  <si>
    <t>Climate</t>
  </si>
  <si>
    <t>Efficiency</t>
  </si>
  <si>
    <t>Thermal envelope</t>
  </si>
  <si>
    <t>Heater efficiency</t>
  </si>
  <si>
    <t>Fuel use</t>
  </si>
  <si>
    <t>Unknown</t>
  </si>
  <si>
    <t>Determinant</t>
  </si>
  <si>
    <t>Include (yes/no/maybe/comment)</t>
  </si>
  <si>
    <t>Question</t>
  </si>
  <si>
    <t>Algorithm</t>
  </si>
  <si>
    <t>Evidence</t>
  </si>
  <si>
    <t>Discussion</t>
  </si>
  <si>
    <t>Interior temperature</t>
  </si>
  <si>
    <t>No - most houses close to average</t>
  </si>
  <si>
    <t>Yes</t>
  </si>
  <si>
    <t>Region</t>
  </si>
  <si>
    <t>HDD relative to NZ average HDD</t>
  </si>
  <si>
    <t>Theory (linear relationship)</t>
  </si>
  <si>
    <t>Time i.e. heating schedules</t>
  </si>
  <si>
    <t>Yes/maybe</t>
  </si>
  <si>
    <t>Home during day?</t>
  </si>
  <si>
    <t>?</t>
  </si>
  <si>
    <t>eCubed H1/deep retrofit</t>
  </si>
  <si>
    <t>Floor area</t>
  </si>
  <si>
    <t>Maybe</t>
  </si>
  <si>
    <t>Area or number of bedrooms</t>
  </si>
  <si>
    <t>Linear scaling?</t>
  </si>
  <si>
    <t>Thermal envelope quality</t>
  </si>
  <si>
    <t>Age and/or characteristics of house</t>
  </si>
  <si>
    <t>Number of people</t>
  </si>
  <si>
    <t>Maybe/no</t>
  </si>
  <si>
    <t>How many people</t>
  </si>
  <si>
    <t>Assume correlation with area heated?</t>
  </si>
  <si>
    <t>Notes</t>
  </si>
  <si>
    <t>Lowest cost space heating option is generally HP, so limited value in high fidelity here?</t>
  </si>
  <si>
    <t>How many heat pumps do we assume? Mix of HPs and electric?</t>
  </si>
  <si>
    <t>If being explicit about main living area, develop standard model and run through heating assessment tool.</t>
  </si>
  <si>
    <t>More sophisticated tools</t>
  </si>
  <si>
    <t>Tenancy services heating assessment tool (for deisgn loads)</t>
  </si>
  <si>
    <t>EECA/E3 HP seasonal efficiency algorithm</t>
  </si>
  <si>
    <t>Showering/washing</t>
  </si>
  <si>
    <t>Temperature x volume</t>
  </si>
  <si>
    <t>Climate?</t>
  </si>
  <si>
    <t>Appliance efficiency (inc shower head)</t>
  </si>
  <si>
    <t>Largely unknown. 45 kg gas bottle use would be closest</t>
  </si>
  <si>
    <t>As per determinant</t>
  </si>
  <si>
    <t>Number of showers per day (per person, or just total)</t>
  </si>
  <si>
    <t>Linear scaling from assumed average?
Via top down/bottom up reconciliation?</t>
  </si>
  <si>
    <t>BRANZ SR469/UoA</t>
  </si>
  <si>
    <t>Duration of shower</t>
  </si>
  <si>
    <t>Lump into high/low/average question?</t>
  </si>
  <si>
    <t>Percentage scaling</t>
  </si>
  <si>
    <t xml:space="preserve">Natural language questions rather than qualititative answers (Do you use a lot of hot water? Low / Medium / High user) </t>
  </si>
  <si>
    <t>Shower flow rate</t>
  </si>
  <si>
    <t>Number of baths</t>
  </si>
  <si>
    <t>Assume bath = 2x shower?</t>
  </si>
  <si>
    <t>Other water use (e.g. laundry)</t>
  </si>
  <si>
    <t>TBC. From old tool or standard?</t>
  </si>
  <si>
    <t>No data on bath use in SR469/UoA</t>
  </si>
  <si>
    <t>Pre-populate an assumed average e.g. 1 shower per person per day, 1 bath per week etc.?</t>
  </si>
  <si>
    <t xml:space="preserve">Add hot water amplifiers like wetbacks and rooftop solar pipes in phase 2? </t>
  </si>
  <si>
    <t>EECA hot water tool</t>
  </si>
  <si>
    <t>How would industry size a cylinder? Number of bedrooms and/or bathrooms? (First is proxy for number of people, second is proxy for max demand.)</t>
  </si>
  <si>
    <t>Impact = Low</t>
  </si>
  <si>
    <t>Temperature x time</t>
  </si>
  <si>
    <t>Gas vs electric</t>
  </si>
  <si>
    <t>Yes - small effect, but reasonable hypothesis</t>
  </si>
  <si>
    <t>Scaling</t>
  </si>
  <si>
    <t>Reasonable assumption</t>
  </si>
  <si>
    <t>Vehicles</t>
  </si>
  <si>
    <t>Impact = High</t>
  </si>
  <si>
    <t>Number of cars x VKT. May be known/can be estimated.</t>
  </si>
  <si>
    <t>Varies. Can estimate.</t>
  </si>
  <si>
    <t>Relatively well known based on how frequently car filled up and quantity per fill (i.e. quarter/half/full tank)?</t>
  </si>
  <si>
    <t>Number of cars</t>
  </si>
  <si>
    <t xml:space="preserve">To include motoribikes and other vehicles? Probably no. Just do the "passenger vehicles", don't include boats and farm vehicles. </t>
  </si>
  <si>
    <t>Distance driven (per car)</t>
  </si>
  <si>
    <t>How frequently do you drive your car and how far?
High/low/average based on personas?
Alternatively ask for fuel use</t>
  </si>
  <si>
    <t xml:space="preserve">Ask DNA to user test "How much do you think you spend on fuel per week / month?" vs "How far do you drive per week? </t>
  </si>
  <si>
    <t>Type/size of car (per car)</t>
  </si>
  <si>
    <t>Average efficiency values from earlier work (RA/EECA RUC)</t>
  </si>
  <si>
    <t xml:space="preserve">Have vehicles as a separate display in the tool. A new car is such a </t>
  </si>
  <si>
    <t>In comparison to space heating, water heating and cooking, users are likely to have some sense of both energy service demand (vehicle kilometres) *and* fuel use.</t>
  </si>
  <si>
    <t>EECA TCO tool (note personal and business ones are different)</t>
  </si>
  <si>
    <t>Fuel bills</t>
  </si>
  <si>
    <t>Enter separate or combined electricity and gas bills?</t>
  </si>
  <si>
    <t>Monthly electricity bill</t>
  </si>
  <si>
    <t>Monthly gas bill</t>
  </si>
  <si>
    <t>Weekly/monthly fuel (petrol/diesel) bill</t>
  </si>
  <si>
    <t>Energy prices</t>
  </si>
  <si>
    <t>Regional data as per QSDEP / Solar Power Calculator?</t>
  </si>
  <si>
    <t>Solar</t>
  </si>
  <si>
    <t>Capacity factor</t>
  </si>
  <si>
    <t>Calculate capacity factor from EECA solar tool</t>
  </si>
  <si>
    <t>Solar tool</t>
  </si>
  <si>
    <t>If "full" regionalisation is being used for climate (NIWA) then use capacity factors from EECA solar tool. Assume e.g. north orientation and 30 degree pitch (?) and state assumptions on page/in report.</t>
  </si>
  <si>
    <t>Include as toggle or show side-by-side? (Results with/without solar.)</t>
  </si>
  <si>
    <t>15 or 30 year term for LCOE?</t>
  </si>
  <si>
    <t>EECA solar power calculator</t>
  </si>
  <si>
    <t>Batteries</t>
  </si>
  <si>
    <t>What have Rewiring assumed here?</t>
  </si>
  <si>
    <t xml:space="preserve">Batteries for phase 2. Have DNA test including batteries at this stage, knowing full well that we won’t include it in the Oct 1st build. </t>
  </si>
  <si>
    <t>Options</t>
  </si>
  <si>
    <t>Answer options</t>
  </si>
  <si>
    <t>Algorithm impact</t>
  </si>
  <si>
    <t>Notes/Consideration</t>
  </si>
  <si>
    <t>How many people in your house</t>
  </si>
  <si>
    <t>EECA to confirm the max household number should be.</t>
  </si>
  <si>
    <t>Heating</t>
  </si>
  <si>
    <t>6+</t>
  </si>
  <si>
    <t>Where do you live?</t>
  </si>
  <si>
    <t>Region (list)</t>
  </si>
  <si>
    <t>EECA to confirm whether this will also have an overall impact via power bill pricing.</t>
  </si>
  <si>
    <t>What best describes your house?</t>
  </si>
  <si>
    <t>Well insulated</t>
  </si>
  <si>
    <t>Alternative answers: Warm and dry, Cold and drafty, Somewhere in between.</t>
  </si>
  <si>
    <t>Not well insulated</t>
  </si>
  <si>
    <t>Somewhere in between</t>
  </si>
  <si>
    <t>What are your main appliances?</t>
  </si>
  <si>
    <t>Heating:</t>
  </si>
  <si>
    <t>This could alternatively be framed fuel first and appliances second.
Note that there are some technologies not covered in the tool, so if a user can’t answer a question they must still be able to get to the end (eg, solar hot water systems) – need to figure out how this situation is shown in results/what assumptions are.</t>
  </si>
  <si>
    <t>Piped gas</t>
  </si>
  <si>
    <t>Bottled gas (LPG)</t>
  </si>
  <si>
    <t>Heat pump</t>
  </si>
  <si>
    <t>Other electric</t>
  </si>
  <si>
    <t>Wording to be finalised</t>
  </si>
  <si>
    <t>Wood</t>
  </si>
  <si>
    <t>Hot water:</t>
  </si>
  <si>
    <t>Hot water heat pump</t>
  </si>
  <si>
    <t>Traditional electric hot water cylinder</t>
  </si>
  <si>
    <t>Cooking:</t>
  </si>
  <si>
    <t>Electric induction</t>
  </si>
  <si>
    <t xml:space="preserve">Could have "Electric resistance" and Electric induction" here but have a tooltip here explaining the difference: "If your electric stove glows red hot while cooking = electric resistance, if it doesn't = electric induction". </t>
  </si>
  <si>
    <t>Are people in your household home during the day during the week? (eg, working from home)</t>
  </si>
  <si>
    <t>Rarely</t>
  </si>
  <si>
    <t>Heating, and potentially solar</t>
  </si>
  <si>
    <t>Question and answer to be user tested (algorithm can be adapted to suit)</t>
  </si>
  <si>
    <t>Sometimes</t>
  </si>
  <si>
    <t>Often</t>
  </si>
  <si>
    <t>Always</t>
  </si>
  <si>
    <t>Hot water use:</t>
  </si>
  <si>
    <t>Low</t>
  </si>
  <si>
    <t xml:space="preserve">EECA can provide text on what low/medium/high usage looks like on per person basis. Could alternatively be "Household shower/bath use" </t>
  </si>
  <si>
    <t>Medium</t>
  </si>
  <si>
    <t>High</t>
  </si>
  <si>
    <t>How many cars</t>
  </si>
  <si>
    <t>EECA to confirm the max number of cars.</t>
  </si>
  <si>
    <t>etc.</t>
  </si>
  <si>
    <t>What type of fuel</t>
  </si>
  <si>
    <t>Petrol</t>
  </si>
  <si>
    <t>For each car</t>
  </si>
  <si>
    <t>Diesel</t>
  </si>
  <si>
    <t>Electric</t>
  </si>
  <si>
    <t>Hybrid</t>
  </si>
  <si>
    <t>PHEV</t>
  </si>
  <si>
    <t>What type of car / Car size</t>
  </si>
  <si>
    <t>Small</t>
  </si>
  <si>
    <t>The answer to this will change the assumed upfront cost of the EV</t>
  </si>
  <si>
    <t xml:space="preserve">We need to define what each of these means. </t>
  </si>
  <si>
    <t>Large</t>
  </si>
  <si>
    <t xml:space="preserve">A visual prompt would help. </t>
  </si>
  <si>
    <t>How much do you spend on fuel per month (week)?</t>
  </si>
  <si>
    <t>For each car?</t>
  </si>
  <si>
    <t>2a</t>
  </si>
  <si>
    <t>How often do you top up your fuel tank?</t>
  </si>
  <si>
    <t>Weekly</t>
  </si>
  <si>
    <t>For each car? 
We probably wouldn't ask both about how much you spend and how often you top up - let's test with users which is easier to answer</t>
  </si>
  <si>
    <t>Monthly</t>
  </si>
  <si>
    <t>2b</t>
  </si>
  <si>
    <t>How much do you top up your tank each time?</t>
  </si>
  <si>
    <t>Quarter</t>
  </si>
  <si>
    <t xml:space="preserve">Half </t>
  </si>
  <si>
    <t>Full</t>
  </si>
  <si>
    <t xml:space="preserve">How many kms do you travel per week? </t>
  </si>
  <si>
    <t>Number</t>
  </si>
  <si>
    <t>Do you have solar?</t>
  </si>
  <si>
    <t>Blanket impact</t>
  </si>
  <si>
    <t>Not sure about including battery storage in the tool – can we test appetite for this with users?</t>
  </si>
  <si>
    <t>No</t>
  </si>
  <si>
    <t>General notes</t>
  </si>
  <si>
    <t xml:space="preserve">Vehicles:
Results to be calculated and presented separately to in-home appliances.
</t>
  </si>
  <si>
    <t>Solar:
To be treated as an add-on to the entire package (both vehicle and in-home). Ie, ability to toggle ‘solar’ on or off and see the impact to savings.</t>
  </si>
  <si>
    <t>i</t>
  </si>
  <si>
    <t>Tooltip</t>
  </si>
  <si>
    <t>Your home</t>
  </si>
  <si>
    <t>Postcode or Address Lookup</t>
  </si>
  <si>
    <t>We use this information to estimate electricity prices in your area, and to estimate energy use for heating and hot water.</t>
  </si>
  <si>
    <t>We use this information to estimate energy use for hot water and cooking.</t>
  </si>
  <si>
    <t>Do you currently have solar panels?</t>
  </si>
  <si>
    <t>This tool only considers solar panels which produce electricity</t>
  </si>
  <si>
    <t>Defaults to no. If users leave as no, then there needs to be a toggle button that is persistent that allows users to 'add solar' to the results displayed for each appliance.</t>
  </si>
  <si>
    <t xml:space="preserve">How do you heat your main living area? </t>
  </si>
  <si>
    <t>Piped gas heater</t>
  </si>
  <si>
    <t>Bottled gas heater</t>
  </si>
  <si>
    <t>Heat pump (ducted)</t>
  </si>
  <si>
    <t>Electric heater(s)</t>
  </si>
  <si>
    <t>Wood burner</t>
  </si>
  <si>
    <t>What best describes the insulation in your house?</t>
  </si>
  <si>
    <t>A modern house with full insulation and double glazing. This will have been built after 2008, or upgraded to an equivalent standard.</t>
  </si>
  <si>
    <t>An old house that has full coverage of floor and ceiling insulation, but no wall insulation and single glazing.</t>
  </si>
  <si>
    <t>An old house with some floor and ceiling insulation but no wall insulation and single glazing.</t>
  </si>
  <si>
    <t>Do you have heating on during the day?</t>
  </si>
  <si>
    <t>Yes - weekdays and weekends</t>
  </si>
  <si>
    <t>In all cases we assume that you have the heating on most mornings and evenings during the colder months.</t>
  </si>
  <si>
    <t>Weekends only</t>
  </si>
  <si>
    <t>Only occasionally</t>
  </si>
  <si>
    <t xml:space="preserve">How do you heat your water? </t>
  </si>
  <si>
    <t>Piped gas instantaneous</t>
  </si>
  <si>
    <t>Many people call instantaneous gas systems continuous flow or 'infinity' systems.</t>
  </si>
  <si>
    <t>Bottled gas instantaneous</t>
  </si>
  <si>
    <t>Gas hot water cylinder</t>
  </si>
  <si>
    <t>Electric hot water cylinder</t>
  </si>
  <si>
    <t>Would you describe your hot water use as low, medium or high?</t>
  </si>
  <si>
    <t>Less frequent and/or shorter showers</t>
  </si>
  <si>
    <t>Approximately 1 average length shower (7 minutes) per person per day</t>
  </si>
  <si>
    <t>More frequent and/or longer showers</t>
  </si>
  <si>
    <t xml:space="preserve">What kind of cooktop do you use? </t>
  </si>
  <si>
    <t>This tool doesn't consider gas ovens.</t>
  </si>
  <si>
    <t>Induction cooktops need magnetic pans.</t>
  </si>
  <si>
    <t>Electric coil or radiant ceramic</t>
  </si>
  <si>
    <t>Hatchback or compact car</t>
  </si>
  <si>
    <t>Station wagon or crossover/small SUV</t>
  </si>
  <si>
    <t>Large SUV or ute</t>
  </si>
  <si>
    <t>2500 km per year</t>
  </si>
  <si>
    <t>5000 km per year</t>
  </si>
  <si>
    <t>8000 km per year</t>
  </si>
  <si>
    <t>10000 km per year</t>
  </si>
  <si>
    <t>13000 km per year</t>
  </si>
  <si>
    <t>16000 km per year</t>
  </si>
  <si>
    <t>18000 km per year</t>
  </si>
  <si>
    <t>If you're not sure how far you drive, tell us how often you fill up at the pump, and how much, and we'll use this to estimate how many km you drive</t>
  </si>
  <si>
    <t>Twice weekly</t>
  </si>
  <si>
    <t>Could/should display estimated weekly and annual km based on these answers.</t>
  </si>
  <si>
    <t>Fortnightly</t>
  </si>
  <si>
    <t>Parameters</t>
  </si>
  <si>
    <t>Variables</t>
  </si>
  <si>
    <t>Modifiers</t>
  </si>
  <si>
    <t>How far do you drive, # of vehicles, vehicle type (EV, ICE, Hybrid), charging type, frequency of use / distance driven per day.</t>
  </si>
  <si>
    <t xml:space="preserve">Age of car, possibly? Power plan. </t>
  </si>
  <si>
    <t>Home heating</t>
  </si>
  <si>
    <t>Region, climate data, # of people in house, sq/footage of house; type (LPG, piped gas, electric resistance, electric heat pump, wood burner), age of house (pre-200 or post-2000), insulation level (ceiling, walls, underfloor, glazing). Do you have a fire?</t>
  </si>
  <si>
    <t>how many heat pumps
added impact of turning off gas supply completely</t>
  </si>
  <si>
    <t xml:space="preserve"># of people in house, type (LPG, piped gas, electric resistance, electric heat pump); how long spent in shower, how often you use shower/bath. High or low water use? </t>
  </si>
  <si>
    <t>added impact of turning off gas supply completely. Size of water cylinder could be a factor.</t>
  </si>
  <si>
    <t xml:space="preserve"> Type (LPG, piped gas, electric resistance, induction)</t>
  </si>
  <si>
    <t>added impact of turning off gas supply completely</t>
  </si>
  <si>
    <t>Rooftop solar</t>
  </si>
  <si>
    <t>Not taking into account panels' age/degradation/inverter age etc.</t>
  </si>
  <si>
    <t>Power plan</t>
  </si>
  <si>
    <t>Off peak rates, overnight rates, fixed/variable</t>
  </si>
  <si>
    <t xml:space="preserve">Compare optimal current plan versus your optimal power plan (given new electrified appliances). Powerswitch partnership? MBIE partnership? </t>
  </si>
  <si>
    <t>Battery</t>
  </si>
  <si>
    <t>Yes / no</t>
  </si>
  <si>
    <t>For phase 2?</t>
  </si>
  <si>
    <t xml:space="preserve">Modifiers on all parameters </t>
  </si>
  <si>
    <t xml:space="preserve">Time as a factor (15 year versus 1 year), Upfront costs (include or not include), Gas line/bottle charges.  Replacement of appliance opportunity (doing renovations etc). Age of appliances. Emissions influence ($12 billion cost of offsets if we don't meet Paris argets). </t>
  </si>
  <si>
    <t xml:space="preserve">Emissions - this may persuade some people to change when cost savings are otherwise negligible. </t>
  </si>
  <si>
    <t>Space heating calculation</t>
  </si>
  <si>
    <t>Utilise some of the concepts previously used for the WKH HP sizing methodology. See files in this folder:</t>
  </si>
  <si>
    <t>Residential - Space Heating - Heat Load Calculation</t>
  </si>
  <si>
    <t>In particular:</t>
  </si>
  <si>
    <t>Heat Pump Sizing Method Report.docx</t>
  </si>
  <si>
    <t>Scenarios for WKH Heat Pump sizing.docx</t>
  </si>
  <si>
    <t>HP sizing v2.xlsx</t>
  </si>
  <si>
    <t>WKH Sizing Table Scenarios.xlsx</t>
  </si>
  <si>
    <t>Central case was:</t>
  </si>
  <si>
    <t>40 m^2 floor area</t>
  </si>
  <si>
    <t>2.4 m ceiling height</t>
  </si>
  <si>
    <t>Two external walls</t>
  </si>
  <si>
    <t>25% window area on external walls</t>
  </si>
  <si>
    <t>For electrify tool:</t>
  </si>
  <si>
    <t>"Well insulated"</t>
  </si>
  <si>
    <t>"Somewhere in between"</t>
  </si>
  <si>
    <t>"Not well insulated"</t>
  </si>
  <si>
    <t>Floor</t>
  </si>
  <si>
    <t>Wall</t>
  </si>
  <si>
    <t>Ceiling</t>
  </si>
  <si>
    <t>Windows</t>
  </si>
  <si>
    <t>"Well insulated" = 2008 Building Code</t>
  </si>
  <si>
    <t>"Somewhere in between" = WKH retrofit (based on 2008 Building Code) to pre-1978 building with single glazing.</t>
  </si>
  <si>
    <t>"Not well insulated" = pre-1978 but with retrofit ceiling insulation to 1978 standard.</t>
  </si>
  <si>
    <t>Tool tip descriptions:</t>
  </si>
  <si>
    <t>Climate zones</t>
  </si>
  <si>
    <t>16 Regional Council regions or 18 NIWA climate zones</t>
  </si>
  <si>
    <t>Preferably 18 to align with other tools?</t>
  </si>
  <si>
    <t>… but climate zones are less obvious e.g. how do we get Upper Hutt residents to identify as being in Wairarapa climate zone?</t>
  </si>
  <si>
    <t>Note Heating Assessment Tool asks for Region, and then "Council Area". Could do something like this?</t>
  </si>
  <si>
    <t>Heating Degree Days and bottom-up to top-down reconciliation</t>
  </si>
  <si>
    <t>Alignment with Heating Assessment Tool - Not critical given scaling which will be used for reconciliation?</t>
  </si>
  <si>
    <t>Alignment with ZERL?</t>
  </si>
  <si>
    <t>Default R-values copied from "Default R-values" tab of:</t>
  </si>
  <si>
    <t>Heater sizing spreadsheet v1.0.xlsm</t>
  </si>
  <si>
    <t>Climate zone</t>
  </si>
  <si>
    <t>1 or 2</t>
  </si>
  <si>
    <t>Building element</t>
  </si>
  <si>
    <t>1977 or earlier</t>
  </si>
  <si>
    <t>From 1978 to 2000</t>
  </si>
  <si>
    <t>From 2001 to 2008</t>
  </si>
  <si>
    <t>From 2009 onwards</t>
  </si>
  <si>
    <t>Ext Floor</t>
  </si>
  <si>
    <t>Int Floor</t>
  </si>
  <si>
    <t>Ext Ceil</t>
  </si>
  <si>
    <t>Int Ceil</t>
  </si>
  <si>
    <t>Ext Wall</t>
  </si>
  <si>
    <t>Int Wall</t>
  </si>
  <si>
    <t>Window</t>
  </si>
  <si>
    <t>Skylight</t>
  </si>
  <si>
    <t>Note 0.15 and 0.26 apply to SG/DG aluminium as per snip below.</t>
  </si>
  <si>
    <t>Equivalent values for wood/PVC are 0.19 and 0.36.</t>
  </si>
  <si>
    <t>Miscellaneous questions</t>
  </si>
  <si>
    <t>Might people interpret result as "buy a HP but don't worry about the insulation"?</t>
  </si>
  <si>
    <t>Time bands used for heating schedules in Deep Retrofit study</t>
  </si>
  <si>
    <t>The following Python script is used to segment the hourly data into time bands</t>
  </si>
  <si>
    <t>Analyse_baseline_for_electrify_tool__v4.py</t>
  </si>
  <si>
    <t>NZST OR NZDT</t>
  </si>
  <si>
    <t>NZST</t>
  </si>
  <si>
    <t>NZDT</t>
  </si>
  <si>
    <t>Logic of eso file is effectively:</t>
  </si>
  <si>
    <t>Start time</t>
  </si>
  <si>
    <t>End time</t>
  </si>
  <si>
    <t>Heating time period</t>
  </si>
  <si>
    <t>Hour (as per eso)</t>
  </si>
  <si>
    <t>Simulation runs in NZST throughout year.</t>
  </si>
  <si>
    <t>When daylight saving time is in effect, the heating schedule shifts an hour earlier.</t>
  </si>
  <si>
    <t>Morning</t>
  </si>
  <si>
    <t>Day</t>
  </si>
  <si>
    <t>Evening</t>
  </si>
  <si>
    <t>Need to factor Rewiring Aotearoa numbers by:</t>
  </si>
  <si>
    <t>Living area</t>
  </si>
  <si>
    <t>Home insulation standard</t>
  </si>
  <si>
    <t>Time slices</t>
  </si>
  <si>
    <t>Regional COP data (HSPF) is from this spreadsheet:</t>
  </si>
  <si>
    <t>Data from Machines tab of Rewiring spreadsheet and EEUD</t>
  </si>
  <si>
    <t>Note 365.25 days per year in calculation</t>
  </si>
  <si>
    <t>Options for homes &gt;</t>
  </si>
  <si>
    <t>If Ngas</t>
  </si>
  <si>
    <t>If LPG</t>
  </si>
  <si>
    <t>If Wood</t>
  </si>
  <si>
    <t>If diesel boiler</t>
  </si>
  <si>
    <t>If resistive</t>
  </si>
  <si>
    <t>If heat pump on grid</t>
  </si>
  <si>
    <t>kWh/day</t>
  </si>
  <si>
    <t>kWh/year</t>
  </si>
  <si>
    <t>ESD</t>
  </si>
  <si>
    <t>Values above are determined from RBS and:</t>
  </si>
  <si>
    <t>Number of homes</t>
  </si>
  <si>
    <t>Misc tab, cell B2</t>
  </si>
  <si>
    <t>National ESD</t>
  </si>
  <si>
    <t>GWh</t>
  </si>
  <si>
    <t>TJ</t>
  </si>
  <si>
    <t>EEUD has 20,524 TJ of fuel use for residential space heating in 2022. Given heat pump usage, makes sense that ESD &gt; fuel use.</t>
  </si>
  <si>
    <t>Proportion of heat used for living areas</t>
  </si>
  <si>
    <t>Values above are for a whole home</t>
  </si>
  <si>
    <t>Proportion of this which is living area (inc kitchen and dining) is derived from Deep Retrofit report via this Python script:</t>
  </si>
  <si>
    <t>LKD</t>
  </si>
  <si>
    <t>This is heat (energy service demand) proportion.</t>
  </si>
  <si>
    <t>Data tables from TIMES-NZ paper</t>
  </si>
  <si>
    <t>Detached dwelling floor area</t>
  </si>
  <si>
    <t>m^2</t>
  </si>
  <si>
    <t>Joined dwelling floor area</t>
  </si>
  <si>
    <t>Climate zone code</t>
  </si>
  <si>
    <t>HDD (Tref = 18 OC)</t>
  </si>
  <si>
    <t>HDD (Tref = 16 OC)</t>
  </si>
  <si>
    <t>HDD (Tref = 14 OC)</t>
  </si>
  <si>
    <t>Number of detached dwellings</t>
  </si>
  <si>
    <t>Number of joined dwellings</t>
  </si>
  <si>
    <t>Total by climate zone</t>
  </si>
  <si>
    <t>Northland</t>
  </si>
  <si>
    <t>NL</t>
  </si>
  <si>
    <t>Auckland</t>
  </si>
  <si>
    <t>AK</t>
  </si>
  <si>
    <t>Hamilton</t>
  </si>
  <si>
    <t>HN</t>
  </si>
  <si>
    <t>Bay of Plenty</t>
  </si>
  <si>
    <t>BP</t>
  </si>
  <si>
    <t>Rotorua</t>
  </si>
  <si>
    <t>RR</t>
  </si>
  <si>
    <t>Taupo</t>
  </si>
  <si>
    <t>TP</t>
  </si>
  <si>
    <t>New Plymouth</t>
  </si>
  <si>
    <t>NP</t>
  </si>
  <si>
    <t>East Coast</t>
  </si>
  <si>
    <t>EC</t>
  </si>
  <si>
    <t>Manawatu</t>
  </si>
  <si>
    <t>MW</t>
  </si>
  <si>
    <t>Wairarapa</t>
  </si>
  <si>
    <t>WI</t>
  </si>
  <si>
    <t>Wellington</t>
  </si>
  <si>
    <t>WN</t>
  </si>
  <si>
    <t>Nelson-Marlborough</t>
  </si>
  <si>
    <t>NM</t>
  </si>
  <si>
    <t>West Coast</t>
  </si>
  <si>
    <t>WC</t>
  </si>
  <si>
    <t>Christchurch</t>
  </si>
  <si>
    <t>CC</t>
  </si>
  <si>
    <t>Queenstown-Lakes</t>
  </si>
  <si>
    <t>QL</t>
  </si>
  <si>
    <t>Central Otago</t>
  </si>
  <si>
    <t>OC</t>
  </si>
  <si>
    <t>Dunedin</t>
  </si>
  <si>
    <t>DN</t>
  </si>
  <si>
    <t>Invercargill</t>
  </si>
  <si>
    <t>IN</t>
  </si>
  <si>
    <t>Total by dwelling type</t>
  </si>
  <si>
    <t>( 1 / N ) * Sum N_ij * A_j * HDD_i</t>
  </si>
  <si>
    <t>From above</t>
  </si>
  <si>
    <t>Average ESD</t>
  </si>
  <si>
    <t>Factor</t>
  </si>
  <si>
    <t>To go from A * HDD to ESD</t>
  </si>
  <si>
    <t>Weighted average floor area</t>
  </si>
  <si>
    <t>( 1 / N A ) * Sum N_ij * A_j * HDD_i</t>
  </si>
  <si>
    <t>To go from HDD to ESD</t>
  </si>
  <si>
    <t xml:space="preserve">Typology </t>
  </si>
  <si>
    <t xml:space="preserve">Location </t>
  </si>
  <si>
    <t xml:space="preserve">Bedroom Heater LOAD Annual kWh </t>
  </si>
  <si>
    <t xml:space="preserve">Living HP LOAD Annual kWh </t>
  </si>
  <si>
    <t xml:space="preserve">TOTAL HEATING LOAD Annual kWh </t>
  </si>
  <si>
    <t>Living area fraction</t>
  </si>
  <si>
    <t>VillaBungalow</t>
  </si>
  <si>
    <t>Queenstown</t>
  </si>
  <si>
    <t>State House</t>
  </si>
  <si>
    <t>1970s House</t>
  </si>
  <si>
    <t>Post 1978 House</t>
  </si>
  <si>
    <t>-</t>
  </si>
  <si>
    <t>Modelled vs HDD calibrated to observed</t>
  </si>
  <si>
    <t>Deep retrofit, p. 36:</t>
  </si>
  <si>
    <t>"The average modelled quantity of demand needing to be scaled down by 15%, in order to give average heating electricity demand levels consistent with those reported by EECA’s EEUD"</t>
  </si>
  <si>
    <t>Above analysis suggest scaling down between 33% and 66%. Approximate, but OK.</t>
  </si>
  <si>
    <t>Missing piece of puzzle is knowing actual heating behaviour, but observed (calibrated HDD model) could arguably be scaled *up* to reflect deep retrofit modelling of actual schedules.</t>
  </si>
  <si>
    <t>Holidays could be partial explanation i.e. heating off when it would otherwise be on 15% of time.</t>
  </si>
  <si>
    <t>Interim decision: Use observed (calibrated HDD).</t>
  </si>
  <si>
    <t>Width = length of room</t>
  </si>
  <si>
    <t>m</t>
  </si>
  <si>
    <t>Wall height</t>
  </si>
  <si>
    <t>Window area</t>
  </si>
  <si>
    <t>Percentage of wall, or percentage of wall + window? Assume latter here (i.e., for a 10 m^2 'wall' there is 2.5 m^2 of window and 7.5 m^2 of opaque surface).</t>
  </si>
  <si>
    <t>Area</t>
  </si>
  <si>
    <t>Factors to apply. These feel about right in that they are meaningfully different.</t>
  </si>
  <si>
    <t>Time slice data is the mean across 4 typologies and 3 climates (Auckland, Wellington, and Christchurch) for baseline thermal envelope standard and realistic heating schedule. No weighting.</t>
  </si>
  <si>
    <t>All data is for weekend, which represents a continuous period of heating from morning through to evening.</t>
  </si>
  <si>
    <t>Analysis is in:</t>
  </si>
  <si>
    <t>Start</t>
  </si>
  <si>
    <t>End</t>
  </si>
  <si>
    <t>Hours</t>
  </si>
  <si>
    <t>Morning 1</t>
  </si>
  <si>
    <t>Morning 2</t>
  </si>
  <si>
    <t>Evening 1</t>
  </si>
  <si>
    <t>Evening 2</t>
  </si>
  <si>
    <t>Data in tool is not going to consider consecutive heating periods, so 'warm up' load is unrepresentatively contained all in morning period.</t>
  </si>
  <si>
    <t>Address this by excluding the first hour of the morning period, and multiplying second hour fraction by 2.</t>
  </si>
  <si>
    <t>Re-weighted to sum to 1</t>
  </si>
  <si>
    <t>Deep Retrofit report established that modelled energy use was good match to observed when thermal envelope was dominated by baseline, and heating schedule was dominated by realistic.</t>
  </si>
  <si>
    <t>Monday</t>
  </si>
  <si>
    <t>Tuesday</t>
  </si>
  <si>
    <t>Wednesday</t>
  </si>
  <si>
    <t>Thursday</t>
  </si>
  <si>
    <t>Friday</t>
  </si>
  <si>
    <t>Saturday</t>
  </si>
  <si>
    <t>Sunday</t>
  </si>
  <si>
    <t>Re-weight to sum to 1.</t>
  </si>
  <si>
    <t>Above table is day-timeslice weights that can be applied in model.</t>
  </si>
  <si>
    <t>Note assumption is that these work across all typologies, thermal envelope standards, and locations.</t>
  </si>
  <si>
    <t>Mornings * 7</t>
  </si>
  <si>
    <t>Days * 7</t>
  </si>
  <si>
    <t>Evenings * 7</t>
  </si>
  <si>
    <t>Mornings and evenings only</t>
  </si>
  <si>
    <t>Morning, evening and night * 7</t>
  </si>
  <si>
    <t>Heat pump efficiencies by climate zone</t>
  </si>
  <si>
    <t>Heat pump efficiencies are based on the average of registration data (not sales weighted). See "COPs" tab of:</t>
  </si>
  <si>
    <t>Region (as per registration)</t>
  </si>
  <si>
    <t>COP</t>
  </si>
  <si>
    <t>fhsp_auckland_auckland</t>
  </si>
  <si>
    <t>fhsp_bay_of_plenty_tauranga</t>
  </si>
  <si>
    <t>fhsp_canterbury_christchurch</t>
  </si>
  <si>
    <t>fhsp_central_otago_lauder</t>
  </si>
  <si>
    <t>fhsp_east_coast_napier</t>
  </si>
  <si>
    <t>fhsp_manawatu_paraparaumu</t>
  </si>
  <si>
    <t>fhsp_nelson_marlborough_nelson</t>
  </si>
  <si>
    <t>fhsp_northland_kaitaia</t>
  </si>
  <si>
    <t>fhsp_otago_dunedin</t>
  </si>
  <si>
    <t>fhsp_queenstown_lakes_queenstown</t>
  </si>
  <si>
    <t>fhsp_rotorua_rotorua</t>
  </si>
  <si>
    <t>fhsp_southland_invercargill</t>
  </si>
  <si>
    <t>fhsp_taranaki_new_plymouth</t>
  </si>
  <si>
    <t>fhsp_taupo_king_country_turangi</t>
  </si>
  <si>
    <t>fhsp_waikato_hamilton</t>
  </si>
  <si>
    <t>fhsp_wairarapa_masterton</t>
  </si>
  <si>
    <t>fhsp_wellington_wellington</t>
  </si>
  <si>
    <t>fhsp_west_coast_hokitika</t>
  </si>
  <si>
    <t>Minimum COP</t>
  </si>
  <si>
    <t>Maximum COP</t>
  </si>
  <si>
    <t>Final model</t>
  </si>
  <si>
    <t>Use HDD data</t>
  </si>
  <si>
    <t>Apply factor to get heat demand</t>
  </si>
  <si>
    <t>Factor by living area fraction</t>
  </si>
  <si>
    <t>Factor by thermal envelope quality</t>
  </si>
  <si>
    <t>Factor by each heating period</t>
  </si>
  <si>
    <t>Morning (per day)</t>
  </si>
  <si>
    <t>Day (per day)</t>
  </si>
  <si>
    <t>Evening (per day)</t>
  </si>
  <si>
    <t>Heat pump COPs by climate zone</t>
  </si>
  <si>
    <t>To follow</t>
  </si>
  <si>
    <t>EXAMPLE CALCULATION.</t>
  </si>
  <si>
    <t> </t>
  </si>
  <si>
    <t>Heater</t>
  </si>
  <si>
    <t>Natural gas</t>
  </si>
  <si>
    <t>LPG</t>
  </si>
  <si>
    <t>HEATING_DEGREE_DAYS</t>
  </si>
  <si>
    <t>Climate Zone</t>
  </si>
  <si>
    <t>STANDARD_HOME_KWH_HEATING_DEMAND_PER_HEATING_DEGREE_DAY</t>
  </si>
  <si>
    <t>Main Heating Source</t>
  </si>
  <si>
    <t>Heating During Day</t>
  </si>
  <si>
    <t>5-7 days a week</t>
  </si>
  <si>
    <t>LIVING_AREA_HEATING_FRACTION</t>
  </si>
  <si>
    <t>Insulation Quality</t>
  </si>
  <si>
    <t>Moderately Insulated</t>
  </si>
  <si>
    <t>THERMAL_ENVELOPE_QUALITY</t>
  </si>
  <si>
    <r>
      <t>heating_frequency_factor</t>
    </r>
    <r>
      <rPr>
        <sz val="11"/>
        <color rgb="FFCCCCCC"/>
        <rFont val="Consolas"/>
        <family val="3"/>
      </rPr>
      <t>(</t>
    </r>
    <r>
      <rPr>
        <sz val="11"/>
        <color rgb="FF9CDCFE"/>
        <rFont val="Consolas"/>
        <family val="3"/>
      </rPr>
      <t>heating_days_per_week</t>
    </r>
    <r>
      <rPr>
        <sz val="11"/>
        <color rgb="FFCCCCCC"/>
        <rFont val="Consolas"/>
        <family val="3"/>
      </rPr>
      <t>)</t>
    </r>
  </si>
  <si>
    <t>Cost per kwh</t>
  </si>
  <si>
    <t>Space heating demand</t>
  </si>
  <si>
    <t>Fuel consumption</t>
  </si>
  <si>
    <t>Cost</t>
  </si>
  <si>
    <t>Annual running cost savings switching to Heat Pump</t>
  </si>
  <si>
    <t xml:space="preserve"> $           -  </t>
  </si>
  <si>
    <t>Typology</t>
  </si>
  <si>
    <t>Location</t>
  </si>
  <si>
    <t>source</t>
  </si>
  <si>
    <t>regression_local</t>
  </si>
  <si>
    <t>delta_local</t>
  </si>
  <si>
    <t>regression_combined</t>
  </si>
  <si>
    <t>delta_combined</t>
  </si>
  <si>
    <t>Water heating calculation</t>
  </si>
  <si>
    <t>Electric storage water heater efficiency</t>
  </si>
  <si>
    <t>AS/NZS 4692 MEPS level with TPR</t>
  </si>
  <si>
    <t>Element = 100%</t>
  </si>
  <si>
    <t>Scenario</t>
  </si>
  <si>
    <t>Tank size</t>
  </si>
  <si>
    <t>Standing loss (kWh/day)</t>
  </si>
  <si>
    <t>Standing heatloss per year</t>
  </si>
  <si>
    <t>3 showers + X loads of laundry</t>
  </si>
  <si>
    <t>Standing losses</t>
  </si>
  <si>
    <t xml:space="preserve">130L </t>
  </si>
  <si>
    <t>5 showers per person per week + Y loads of laundry</t>
  </si>
  <si>
    <t>180L</t>
  </si>
  <si>
    <t>5 showers + 2 baths per person per week + Z loads of laundry</t>
  </si>
  <si>
    <t>250L</t>
  </si>
  <si>
    <t>Or</t>
  </si>
  <si>
    <t>kJ</t>
  </si>
  <si>
    <t>kWh</t>
  </si>
  <si>
    <t>Energy to heat 1L of water by 1 degree</t>
  </si>
  <si>
    <t>5 showers x 5 minutes per person per week + X loads of laundry</t>
  </si>
  <si>
    <t>5 showers x 10 minutes per person per week + Y loads of laundry</t>
  </si>
  <si>
    <t>Gas cylinder</t>
  </si>
  <si>
    <t>5 showers x 5-7 minutes per person per week + X loads of laundry</t>
  </si>
  <si>
    <t>Pilot rate (W)</t>
  </si>
  <si>
    <t>7 showers x 8-10 minutes per person per week + Y loads of laundry</t>
  </si>
  <si>
    <t>Electricty rate</t>
  </si>
  <si>
    <t>7 showers x 10-15 minutes per person per week + Z loads of laundry</t>
  </si>
  <si>
    <t>Gas instantaneous</t>
  </si>
  <si>
    <t>Assumed efficiency from AS 4552</t>
  </si>
  <si>
    <t>better to take an average of existing products</t>
  </si>
  <si>
    <t>Medium water use scenario is informed by data</t>
  </si>
  <si>
    <t>Low and high also informed by data (if available) but designed/selected to give +/- 30-50% between scenarios.</t>
  </si>
  <si>
    <t>Pilot rate</t>
  </si>
  <si>
    <t>Product efficiency variation</t>
  </si>
  <si>
    <t>AS/NZS 4692 MEPS level based on AU MEPS</t>
  </si>
  <si>
    <t>HP COP by region?</t>
  </si>
  <si>
    <t>Heat pump water heater</t>
  </si>
  <si>
    <t>Zone</t>
  </si>
  <si>
    <t>Assumed average COP</t>
  </si>
  <si>
    <t>Waikato</t>
  </si>
  <si>
    <t>Taranaki</t>
  </si>
  <si>
    <t>Marlborough</t>
  </si>
  <si>
    <t>Canterbury</t>
  </si>
  <si>
    <t>Need to add pilot light rate</t>
  </si>
  <si>
    <t>Otago</t>
  </si>
  <si>
    <t>Centreal Otago</t>
  </si>
  <si>
    <t>Southland</t>
  </si>
  <si>
    <t>Need to correct for standing temperature vs tap temperature</t>
  </si>
  <si>
    <t>Assumed water temperature rise</t>
  </si>
  <si>
    <t>Electricity price</t>
  </si>
  <si>
    <t>Gas price</t>
  </si>
  <si>
    <t>Gas daily charge</t>
  </si>
  <si>
    <t>Water use units are per week per person</t>
  </si>
  <si>
    <t>Showers</t>
  </si>
  <si>
    <t>Washes on warm wash (assumed hot water connection)</t>
  </si>
  <si>
    <t>Assumed litres washing machine</t>
  </si>
  <si>
    <t>Assumed litres shower per min</t>
  </si>
  <si>
    <t>Assumed shower length</t>
  </si>
  <si>
    <t>Hot water use shower</t>
  </si>
  <si>
    <t>Washing machine water use</t>
  </si>
  <si>
    <t>Total per person per week</t>
  </si>
  <si>
    <t>Electric storage water heater energy consumption</t>
  </si>
  <si>
    <t>Gas cylinder energy consumption</t>
  </si>
  <si>
    <t>Gas instantaneous energy consumption</t>
  </si>
  <si>
    <t>Heat pump water heater energy consumpiton</t>
  </si>
  <si>
    <t>Electric storage water heater cost</t>
  </si>
  <si>
    <t>Gas cylinder cost</t>
  </si>
  <si>
    <t>Gas instantaneous energy cost</t>
  </si>
  <si>
    <t>Heat pump water heater cost</t>
  </si>
  <si>
    <t>Clean version</t>
  </si>
  <si>
    <t>Constants</t>
  </si>
  <si>
    <t>Cylinder heat loss</t>
  </si>
  <si>
    <t>Electric storage water heaters</t>
  </si>
  <si>
    <t>Gas storage</t>
  </si>
  <si>
    <t>Energy to heat 1L of water by 1 degree (kWh)</t>
  </si>
  <si>
    <t>Tank size (L)</t>
  </si>
  <si>
    <t>Standing heatloss per year (kWh/year)</t>
  </si>
  <si>
    <t>Electricity price ($/kWh)</t>
  </si>
  <si>
    <t>Gas price ($/kWh)</t>
  </si>
  <si>
    <t>Gas daily charge ($/day)</t>
  </si>
  <si>
    <t>Set point of hot water out of system/tank (degree C)</t>
  </si>
  <si>
    <t>Based on MEPS level with TPR valve 4692</t>
  </si>
  <si>
    <t>6.9.2 based on AS/NZS 4552.2:2010, 45 degree temperature rise, corrected to 55 degree temp rise</t>
  </si>
  <si>
    <t xml:space="preserve">Based on heat exchanger MEPS in AU 4692. 0.2 added for TPR valve, 0.2 added for two fittings </t>
  </si>
  <si>
    <t>Gas system thermal efficiency</t>
  </si>
  <si>
    <t>Based on MEPS being 75%, MBIE syaing 95%, and Rinnai saying 90%</t>
  </si>
  <si>
    <t>Water consumption per week per person</t>
  </si>
  <si>
    <t>This needs to be adjusted from a storage temp of set point to what it is at the tab (10 degrees)</t>
  </si>
  <si>
    <t>Hot water use shower with temperature adjustment</t>
  </si>
  <si>
    <t>Washing machine water use with temperature adjustment</t>
  </si>
  <si>
    <t>Total per person per week (temperature adjustment)</t>
  </si>
  <si>
    <t>Water use per year</t>
  </si>
  <si>
    <t>Lost hot water for instantaneous</t>
  </si>
  <si>
    <t>Questions</t>
  </si>
  <si>
    <t>Electricity consumption (gas instantaneous) (kWh)</t>
  </si>
  <si>
    <t>Shower set point</t>
  </si>
  <si>
    <t>What is the Ideal Temperature to Shower in? - Rheem Asia – Rheem Manufacturing Company</t>
  </si>
  <si>
    <t>Washing machine set point</t>
  </si>
  <si>
    <t xml:space="preserve">Based of the temperature of set point of washing machine standard </t>
  </si>
  <si>
    <t>GHG emissions gas (kg/kWh)</t>
  </si>
  <si>
    <t>GHG emissions electricity (kg/kWh)</t>
  </si>
  <si>
    <t>Instantaneous start- up water (L) volume</t>
  </si>
  <si>
    <t>From old tool</t>
  </si>
  <si>
    <t>Hot water options | Building Performance</t>
  </si>
  <si>
    <t>Say thermal efficiency is 95%</t>
  </si>
  <si>
    <t>Temperature difference indoor degree C</t>
  </si>
  <si>
    <t>Rinnai INFINITY A-Series Gas Continuous Flow Water Heaters | rinnai.co.nz</t>
  </si>
  <si>
    <t>Rinnai say 92% or 80%</t>
  </si>
  <si>
    <t>Region based metrics</t>
  </si>
  <si>
    <t>Gas water heater low standing losses, assumed outdoor</t>
  </si>
  <si>
    <t>Gas water heater medium standing losses, assumed outdoor</t>
  </si>
  <si>
    <t>Gas water heater high standing losses, assumed outdoor</t>
  </si>
  <si>
    <t>HWPH low standing losses, assumed outdoor</t>
  </si>
  <si>
    <t>HWPH medium standing losses, assumed outdoor</t>
  </si>
  <si>
    <t>HWPH high standing losses, assumed outdoor</t>
  </si>
  <si>
    <t>ESWH low standing losses, assumed indoor</t>
  </si>
  <si>
    <t>ESWH medium standing losses, assumed indoor</t>
  </si>
  <si>
    <t>ESWH high standing losses, assumed indoor</t>
  </si>
  <si>
    <t>Assumed average COP Heat pump average over a year</t>
  </si>
  <si>
    <t>Inlet water temperature average over a year</t>
  </si>
  <si>
    <t>Low Gas storage</t>
  </si>
  <si>
    <t>Medium Gas storage</t>
  </si>
  <si>
    <t>High Gas storage</t>
  </si>
  <si>
    <t>Low Heat pump</t>
  </si>
  <si>
    <t>Medium Heat pump</t>
  </si>
  <si>
    <t>High Heat pump</t>
  </si>
  <si>
    <t>Low Electric</t>
  </si>
  <si>
    <t>Medium Electric</t>
  </si>
  <si>
    <t>High Electric</t>
  </si>
  <si>
    <t>Calculation</t>
  </si>
  <si>
    <t>Energy consumption</t>
  </si>
  <si>
    <t>Running cost per year</t>
  </si>
  <si>
    <t>GHG emissions</t>
  </si>
  <si>
    <t>Running cost over life</t>
  </si>
  <si>
    <t>Using AC HSPF and calculating it as a ratio of auckland to other regions, based on registration data</t>
  </si>
  <si>
    <t>Savings over electric %</t>
  </si>
  <si>
    <t>EECA quote saving of 60% to 75%</t>
  </si>
  <si>
    <t>Hot water heat pumps in the home | EECA</t>
  </si>
  <si>
    <t>Average of this</t>
  </si>
  <si>
    <t>2017 climate data NIWA</t>
  </si>
  <si>
    <t xml:space="preserve">Zone </t>
  </si>
  <si>
    <t>average air temperature</t>
  </si>
  <si>
    <t>Water temperature ratio to Auckland</t>
  </si>
  <si>
    <t>energy savings</t>
  </si>
  <si>
    <t>COP based on average outdoor temperature</t>
  </si>
  <si>
    <t>COP based on AC climate zone</t>
  </si>
  <si>
    <t>Difference</t>
  </si>
  <si>
    <t>% change</t>
  </si>
  <si>
    <t>Climate 1</t>
  </si>
  <si>
    <t>Climate 2</t>
  </si>
  <si>
    <t>Climate 3</t>
  </si>
  <si>
    <t>Rototura</t>
  </si>
  <si>
    <t>Coromandel</t>
  </si>
  <si>
    <t>Nelson-Walborough</t>
  </si>
  <si>
    <t>Ruapehu</t>
  </si>
  <si>
    <t>Hawke’s Bay</t>
  </si>
  <si>
    <t>Central otago</t>
  </si>
  <si>
    <t>Wanganui</t>
  </si>
  <si>
    <t>MIN</t>
  </si>
  <si>
    <t>Nelson</t>
  </si>
  <si>
    <t>MEAN</t>
  </si>
  <si>
    <t>MAX</t>
  </si>
  <si>
    <t>Mt Cook</t>
  </si>
  <si>
    <t>Wanaka</t>
  </si>
  <si>
    <t>Fiordland</t>
  </si>
  <si>
    <t>Stewart Island</t>
  </si>
  <si>
    <t>Whittaker et al. (2022) Residential Water Use in New Zealand – End Use Disaggregation 2.0</t>
  </si>
  <si>
    <t>https://www.waternz.org.nz/Resources/Article?Action=View&amp;Article_id=2243</t>
  </si>
  <si>
    <t>P. 23: "An additional “high flow or outdoor use” category was also created, as it is difficult to differentiate between outdoor use and high-flow taps such as in a laundry tub."</t>
  </si>
  <si>
    <t>P. 35: "The increase in outdoor use in Spring and Summer is also to be expected, as is the increase in absolute volumes used for showers in these months (even if the relative contribution of shower events remained unchanged)."</t>
  </si>
  <si>
    <t>Above is opposite to GG's previous understanding that shower use went up in winter. May be specific demographic factors in that high shower use in winter was understood to be related to colder homes.</t>
  </si>
  <si>
    <t>Searched document for "bath". No references. Assume bath is in the "high flow" bucket.</t>
  </si>
  <si>
    <t>Use type</t>
  </si>
  <si>
    <t>Mean daily volume (litres)</t>
  </si>
  <si>
    <t>Median daily volume (litres)</t>
  </si>
  <si>
    <t>Standard Deviation (litres)</t>
  </si>
  <si>
    <t>95% confidence interval in mean (litres)</t>
  </si>
  <si>
    <t>Dishwasher</t>
  </si>
  <si>
    <t>[4.1, 8.1]</t>
  </si>
  <si>
    <t>Dishwashers are most often internally heated so no draw from HW system.</t>
  </si>
  <si>
    <t>Washing Machine</t>
  </si>
  <si>
    <t>[37.0, 71.1]</t>
  </si>
  <si>
    <t>Normal/warm wash is 35 deg. Assume 50% of water use is cold (for e.g. rinse) and 50% is 35 degC.</t>
  </si>
  <si>
    <t>Toilet</t>
  </si>
  <si>
    <t>[62.6, 98.8]</t>
  </si>
  <si>
    <t>All cold</t>
  </si>
  <si>
    <t>Shower</t>
  </si>
  <si>
    <t>[81.9, 122.3]</t>
  </si>
  <si>
    <t>All 37 degC.</t>
  </si>
  <si>
    <t>Tap</t>
  </si>
  <si>
    <t>[35.8, 56.8]</t>
  </si>
  <si>
    <t>Assume 50/50 cold/40 degC.</t>
  </si>
  <si>
    <t>High Flow/Outdoor</t>
  </si>
  <si>
    <t>[25.6, 82.8]</t>
  </si>
  <si>
    <t>Assume winter use is laundry tubs/baths i.e. 0% outdoor. Assume this is constant through the year. Assume 50% is at 37 degC.</t>
  </si>
  <si>
    <t>Undefined</t>
  </si>
  <si>
    <t>[-1.6, 18.1]</t>
  </si>
  <si>
    <t>Ignore.</t>
  </si>
  <si>
    <t>Table 10 data reordered as per Table 9 data</t>
  </si>
  <si>
    <t>Average use frequency</t>
  </si>
  <si>
    <t>Per day</t>
  </si>
  <si>
    <t>Per week</t>
  </si>
  <si>
    <t>Median use frequency</t>
  </si>
  <si>
    <t>Standard deviation</t>
  </si>
  <si>
    <t>95% confidence interval in mean</t>
  </si>
  <si>
    <t>per week</t>
  </si>
  <si>
    <t>[1.5, 4.2]</t>
  </si>
  <si>
    <t>Washing machine</t>
  </si>
  <si>
    <t>[3.1, 5.2]</t>
  </si>
  <si>
    <t>per day</t>
  </si>
  <si>
    <t>[11.5, 18.0]</t>
  </si>
  <si>
    <t>[1.2, 2.9]</t>
  </si>
  <si>
    <t>[95.1, 142.5]</t>
  </si>
  <si>
    <t>[2.3, 4.5]</t>
  </si>
  <si>
    <t>Volume per use</t>
  </si>
  <si>
    <t>"On average, an 8.5kg top loader uses nearly 135L of water per 3.5kg load, whereas an 8.5kg front loader swigs a more modest 64L."</t>
  </si>
  <si>
    <t>https://www.consumer.org.nz/articles/how-to-save-water-in-the-laundry</t>
  </si>
  <si>
    <t>Table 11 data reordered as per Table 9 data</t>
  </si>
  <si>
    <t>[0.6, 1.5]</t>
  </si>
  <si>
    <t>[1.1, 2.1]</t>
  </si>
  <si>
    <t>[4.8, 8.2]</t>
  </si>
  <si>
    <t>[0.5, 0.9]</t>
  </si>
  <si>
    <t>[42.3, 71.9]</t>
  </si>
  <si>
    <t>[0.9, 1.6]</t>
  </si>
  <si>
    <t>Per dwelling (Table 10) divided by per person (Table 11)</t>
  </si>
  <si>
    <t>Differences due to rounding, or source data?</t>
  </si>
  <si>
    <t>Duration calculated from volume per use</t>
  </si>
  <si>
    <t>Flow</t>
  </si>
  <si>
    <t>Duration</t>
  </si>
  <si>
    <t>Volume</t>
  </si>
  <si>
    <t>L/min</t>
  </si>
  <si>
    <t>min</t>
  </si>
  <si>
    <t>L</t>
  </si>
  <si>
    <t>Volume per use calculated from flow and duration</t>
  </si>
  <si>
    <t>Per shower</t>
  </si>
  <si>
    <t>Relative to average</t>
  </si>
  <si>
    <t>Other use</t>
  </si>
  <si>
    <t>Total use</t>
  </si>
  <si>
    <t>[]</t>
  </si>
  <si>
    <t>[min]</t>
  </si>
  <si>
    <t>[L/min]</t>
  </si>
  <si>
    <t>[L/week]</t>
  </si>
  <si>
    <t>Occupants per house</t>
  </si>
  <si>
    <t>kWh / (kg K )</t>
  </si>
  <si>
    <t>Delta T</t>
  </si>
  <si>
    <t>Version 1</t>
  </si>
  <si>
    <t>5 showers per week as per mean. L/shower rounded down to 48 from 51.</t>
  </si>
  <si>
    <t>Ratio</t>
  </si>
  <si>
    <t>[L/use]</t>
  </si>
  <si>
    <t>Version 2</t>
  </si>
  <si>
    <t>5 showers per week. L/shower rounded up to 54 from 51.</t>
  </si>
  <si>
    <t>Version 3</t>
  </si>
  <si>
    <t>5 showers per week. L/shower now 63 from average of 51.</t>
  </si>
  <si>
    <t>Version 4 - FINAL</t>
  </si>
  <si>
    <t>Full table 9</t>
  </si>
  <si>
    <t>Season</t>
  </si>
  <si>
    <t>End use</t>
  </si>
  <si>
    <t>Mean</t>
  </si>
  <si>
    <t>Median</t>
  </si>
  <si>
    <t>Row Labels</t>
  </si>
  <si>
    <t>Average of Mean</t>
  </si>
  <si>
    <t>Sum of Mean</t>
  </si>
  <si>
    <t>1 - Spring</t>
  </si>
  <si>
    <t>[2.0, 5.6]</t>
  </si>
  <si>
    <t>[22.4, 63.9]</t>
  </si>
  <si>
    <t>[33.9, 82.0]</t>
  </si>
  <si>
    <t>2 - Summer</t>
  </si>
  <si>
    <t>[40.4, 94.5]</t>
  </si>
  <si>
    <t>3 - Autumn</t>
  </si>
  <si>
    <t>[14.4, 39.6]</t>
  </si>
  <si>
    <t>4 - Winter</t>
  </si>
  <si>
    <t>[8.9, 54.9]</t>
  </si>
  <si>
    <t>[1.5, 13.6]</t>
  </si>
  <si>
    <t>[3.4, 7.7]</t>
  </si>
  <si>
    <t>[30.7, 92.0]</t>
  </si>
  <si>
    <t>[49.3, 98.4]</t>
  </si>
  <si>
    <t>[68.9, 124.7]</t>
  </si>
  <si>
    <t>[25.9, 86.9]</t>
  </si>
  <si>
    <t>[35.5, 170.5]</t>
  </si>
  <si>
    <t>[1.3, 6.4]</t>
  </si>
  <si>
    <t>[2.2, 3.7]</t>
  </si>
  <si>
    <t>[17.6, 45.0]</t>
  </si>
  <si>
    <t>[32.3, 64.6]</t>
  </si>
  <si>
    <t>[38.5, 73.8]</t>
  </si>
  <si>
    <t>[17.4, 28.4]</t>
  </si>
  <si>
    <t>[11.5, 61.4]</t>
  </si>
  <si>
    <t>[1.4, 34.3]</t>
  </si>
  <si>
    <t>[2.3, 5.2]</t>
  </si>
  <si>
    <t>[19.2, 52.8]</t>
  </si>
  <si>
    <t>[33.5, 72.3]</t>
  </si>
  <si>
    <t>[44.4, 86.4]</t>
  </si>
  <si>
    <t>[18.7, 35.8]</t>
  </si>
  <si>
    <t>[9.0, 34.5]</t>
  </si>
  <si>
    <t>[1.9, 8.2]</t>
  </si>
  <si>
    <t>Grand Total</t>
  </si>
  <si>
    <t># occupants</t>
  </si>
  <si>
    <t>count</t>
  </si>
  <si>
    <t>Whittaker et al.</t>
  </si>
  <si>
    <t>2018 census</t>
  </si>
  <si>
    <t>Average number of people per house</t>
  </si>
  <si>
    <t>Heat pump water heater COP estimate by climate zone</t>
  </si>
  <si>
    <t>Variable</t>
  </si>
  <si>
    <t>Value</t>
  </si>
  <si>
    <t>comment</t>
  </si>
  <si>
    <t>Heat pump water heater performance</t>
  </si>
  <si>
    <t>A fact</t>
  </si>
  <si>
    <t>Global to tool</t>
  </si>
  <si>
    <t>Energy consumption per year</t>
  </si>
  <si>
    <t>Based on MEPS being 75%, MBIE saying 95%, and Rinnai saying 90%:
-	https://rinnai.co.nz/water-heating/gas-hot-water-systems/residential-use/rinnai-infinity-a-series-internal-and-external
-	https://www.building.govt.nz/getting-started/smarter-homes-guides/water-and-waste/hot-water-options#:~:text=Gas%20is%20only%20used%20when,to%2095%20per%20cent%20efficient.</t>
  </si>
  <si>
    <t>Based on registration data</t>
  </si>
  <si>
    <t>From old hot water tool</t>
  </si>
  <si>
    <t>Guess</t>
  </si>
  <si>
    <t>Cylinder heat loss (20 degree ambient, 55 temperature rise)</t>
  </si>
  <si>
    <t>Comment source</t>
  </si>
  <si>
    <t>Typically size from sales data</t>
  </si>
  <si>
    <t>Based on size from sales data and whats on the market</t>
  </si>
  <si>
    <t>6.9.2 based on AS/NZS 4552.2:2010, 45 degree temperature rise, corrected to 55 degree temp rise. Assumed 30 MJ nominal gas consumption</t>
  </si>
  <si>
    <t>Based on market scan</t>
  </si>
  <si>
    <t>Comment</t>
  </si>
  <si>
    <t>created to have variation</t>
  </si>
  <si>
    <t>Based on typical front load water consumption, could be refined</t>
  </si>
  <si>
    <t>Typical flow rate</t>
  </si>
  <si>
    <t>Picked to show variation</t>
  </si>
  <si>
    <t>Region based metrics. Including how heat loss changes based on climate</t>
  </si>
  <si>
    <t>Usage (low/medium/high)</t>
  </si>
  <si>
    <t>Options for homes</t>
  </si>
  <si>
    <t>If resistive (&amp; ripple control)</t>
  </si>
  <si>
    <t>If resistive + solar</t>
  </si>
  <si>
    <t>If heat pump + solar</t>
  </si>
  <si>
    <t>EEUD has 19.316 TJ of fuel use for residential water heating in 2022. Fuel use &gt; ESD makes sense as very few HWHPs.</t>
  </si>
  <si>
    <t>EEUD fuel consumption</t>
  </si>
  <si>
    <t>Aggregate efficiency</t>
  </si>
  <si>
    <t>AS/NZS 4234:2021 Heated water systems - Calculation of energy consumption</t>
  </si>
  <si>
    <t>Key data point is 70% energy saving for HWHP relative to electric in VEU programme (and for HP5-AU climate which is Canberra weather file).</t>
  </si>
  <si>
    <t>See Matt S's email of Wednesday, September 25, 2024 11:53 AM.</t>
  </si>
  <si>
    <t>As per analysis in "Climate comparison" tab, Wairarapa is good match to Canberra.</t>
  </si>
  <si>
    <t>Approximate method for scaling HWHP COP to other climates in NZ is to use the air-air HSPF data.</t>
  </si>
  <si>
    <t>Average household occupancy</t>
  </si>
  <si>
    <t>Cold water temperature</t>
  </si>
  <si>
    <t>degC</t>
  </si>
  <si>
    <t>Average across climate zones - see WH (2) tab.</t>
  </si>
  <si>
    <t>Mean daily volume (L)</t>
  </si>
  <si>
    <t>Proportion hot</t>
  </si>
  <si>
    <t>MDV hot (L)</t>
  </si>
  <si>
    <t>Temperature</t>
  </si>
  <si>
    <t>Q . Delta T</t>
  </si>
  <si>
    <t>% Q . Delta T</t>
  </si>
  <si>
    <t>MDV hot per person (L)</t>
  </si>
  <si>
    <t>High Flow/Outdoor*</t>
  </si>
  <si>
    <t>* High Flow/Outdoor mean daily volume is from winter season.</t>
  </si>
  <si>
    <t>Top-down and bottom-up reconciliation</t>
  </si>
  <si>
    <t>Specific heat capacity</t>
  </si>
  <si>
    <t>J / ( kg K )</t>
  </si>
  <si>
    <t>kWh / ( kg K )</t>
  </si>
  <si>
    <t>Weekly per person</t>
  </si>
  <si>
    <t>From water use data</t>
  </si>
  <si>
    <t>Annual per person</t>
  </si>
  <si>
    <t>People per house</t>
  </si>
  <si>
    <t>As per top-down</t>
  </si>
  <si>
    <t>Annual per house</t>
  </si>
  <si>
    <t>Annual kWh per house</t>
  </si>
  <si>
    <t>From Rewiring estimate</t>
  </si>
  <si>
    <t>Bottom-up - top-down</t>
  </si>
  <si>
    <t>Updated top-down</t>
  </si>
  <si>
    <t>Assumes lower efficiences reflective of older stock of appliances. Hence lower estimate of ESD.</t>
  </si>
  <si>
    <t>New BU - TD</t>
  </si>
  <si>
    <t>Normalised by updated top-down</t>
  </si>
  <si>
    <t>From 163 L number in table above</t>
  </si>
  <si>
    <t>Alternate BU - TD</t>
  </si>
  <si>
    <t>Re-analysis of top-down with lower efficiencies</t>
  </si>
  <si>
    <t>#</t>
  </si>
  <si>
    <t># / home</t>
  </si>
  <si>
    <t>%</t>
  </si>
  <si>
    <t>Water heaters</t>
  </si>
  <si>
    <t>How many in country</t>
  </si>
  <si>
    <t>How many per home</t>
  </si>
  <si>
    <t>Electricity</t>
  </si>
  <si>
    <t>Gas</t>
  </si>
  <si>
    <t>Total</t>
  </si>
  <si>
    <t>Base energy needs</t>
  </si>
  <si>
    <t>Electric Water - Med/Large</t>
  </si>
  <si>
    <t>Electric Water - Small</t>
  </si>
  <si>
    <t>Gas instant (LPG)</t>
  </si>
  <si>
    <t>Gas instant (mains)</t>
  </si>
  <si>
    <t>Gas storage (LPG)</t>
  </si>
  <si>
    <t>Gas storage (mains)</t>
  </si>
  <si>
    <t>Estimate of number in country too low?</t>
  </si>
  <si>
    <t>Solar electric</t>
  </si>
  <si>
    <t>Solar gas</t>
  </si>
  <si>
    <t>Rewiring ESD estimate from above:</t>
  </si>
  <si>
    <t>Interim conclusions from bottom-up vs top-down</t>
  </si>
  <si>
    <t>There is a roughly 17% difference which cannot be easily explained.</t>
  </si>
  <si>
    <t>Potential reasons are:</t>
  </si>
  <si>
    <t>Water use in BRANZ study is lower than national average. Given that household size in study is 2.6, this is possible. Potentially also an effect of being monitored?</t>
  </si>
  <si>
    <t>EEUD/RBS allocations indicate higher than true use of energy for heating water. Unknown.</t>
  </si>
  <si>
    <t>Assumed efficiencies from which energy service demand are derived are too high. Possible.</t>
  </si>
  <si>
    <t>Test:</t>
  </si>
  <si>
    <t>As below, conclude that efficiencies would have to be implausibly low to fully explain difference in energy service demand.</t>
  </si>
  <si>
    <t>No evidence to choose between adjusting water use and adjusting allocation of energy use for heating water.</t>
  </si>
  <si>
    <t>Conclude that primary reference should be water use data, with showering numbers intentionally rounded up to be slightly closer to energy service demand.</t>
  </si>
  <si>
    <t>Second re-analysis of top-down with lower efficiencies</t>
  </si>
  <si>
    <t>Reduce by 5 percentage points</t>
  </si>
  <si>
    <t>Reduce by 100 percentage points</t>
  </si>
  <si>
    <t>Same</t>
  </si>
  <si>
    <t>About 5% lower - as expected.</t>
  </si>
  <si>
    <t>Previous revised estimate:</t>
  </si>
  <si>
    <t>Density</t>
  </si>
  <si>
    <t>kg / L</t>
  </si>
  <si>
    <t>Per-person demand</t>
  </si>
  <si>
    <t>Showering</t>
  </si>
  <si>
    <t>[L/day]</t>
  </si>
  <si>
    <t>[degC]</t>
  </si>
  <si>
    <t>Other - assumed to not vary under low/medium/high scenarios</t>
  </si>
  <si>
    <t>Average Tc</t>
  </si>
  <si>
    <t>NZBC</t>
  </si>
  <si>
    <t>NIWA to NZBC map in different order - used for XLOOKUP at left and below in HWHP COP table</t>
  </si>
  <si>
    <t>Mappings based on:</t>
  </si>
  <si>
    <t>https://www.building.govt.nz/assets/Uploads/building-code-compliance/h1-energy-efficiency/asvm/h1-energy-efficiency-as1-5th-edition-amendment-1.pdf</t>
  </si>
  <si>
    <t>See table on p. 23 and map on p. 24.</t>
  </si>
  <si>
    <t>Efficiencies</t>
  </si>
  <si>
    <t>Burner efficiency (fuel to heat)</t>
  </si>
  <si>
    <t>First draft: 0.9</t>
  </si>
  <si>
    <t>Updated 25/11/24 to 0.834</t>
  </si>
  <si>
    <t>Updated 25/11/24 to 0.885</t>
  </si>
  <si>
    <t>Storage and ambient temperatures</t>
  </si>
  <si>
    <t>Water storage temperature</t>
  </si>
  <si>
    <t>Standard assumption</t>
  </si>
  <si>
    <t>Average indoor temperature</t>
  </si>
  <si>
    <t>Assumption - aligns with NZ Building Code</t>
  </si>
  <si>
    <t>Average outdoor temperature = 12.5. Wellington = 12.8. Quick fix for checks is to switch in Wellington here.</t>
  </si>
  <si>
    <t>From climate data - national unweighted average across 18 climate zones</t>
  </si>
  <si>
    <t>See "WH" tab</t>
  </si>
  <si>
    <t>Storage - indoor Delta T</t>
  </si>
  <si>
    <t>Storage - outdoor Delta T</t>
  </si>
  <si>
    <t>Cylinder heat loss - storage and ambient temperatures as above</t>
  </si>
  <si>
    <t>Note: Electric and gas assumed indoors, HP assumed outdoors</t>
  </si>
  <si>
    <t>Typical size from sales data</t>
  </si>
  <si>
    <t>Typical size from sales data and market availability</t>
  </si>
  <si>
    <t>Heat pump COP</t>
  </si>
  <si>
    <t>Key datapoint is % savings for HP vs resistance from Victoria Energy Upgrade programme as per graph below.</t>
  </si>
  <si>
    <t>Conclusion is to assume 70% saving (bottom end of 'middle' of distribution).</t>
  </si>
  <si>
    <t>This is inclusive of standing losses, and assumes 'average' hot water use.</t>
  </si>
  <si>
    <t>Total energy use</t>
  </si>
  <si>
    <t>Equal to fuel (electricity) use. Used for comparison. Based on 3 people, medium water use.</t>
  </si>
  <si>
    <t>Electricity  (HP)</t>
  </si>
  <si>
    <t>If HP in comparable situation.</t>
  </si>
  <si>
    <t>Assumed COP</t>
  </si>
  <si>
    <t>This assumes that the standing losses are equivalent. Because standing losses for HPs are higher, the refrigeration cycle COP will be higher than this. Initial assumption is to adopt this as the COP to act as a conservative assumption.</t>
  </si>
  <si>
    <t>Benchmark COP</t>
  </si>
  <si>
    <t>This is the COP for a single-split air-air HP in Wairarapa. Similar climate to Canberra, which is HP5-AU, which is basis for 70% saving.</t>
  </si>
  <si>
    <t>Space heating data used to scale HWHP COP. All data is linked from "SH - Final" tab.</t>
  </si>
  <si>
    <t>COP - water heating</t>
  </si>
  <si>
    <t>NZBC zone</t>
  </si>
  <si>
    <t>Minimum</t>
  </si>
  <si>
    <t>Maximum</t>
  </si>
  <si>
    <t>Inlet temperature</t>
  </si>
  <si>
    <t>Use</t>
  </si>
  <si>
    <t>EDB</t>
  </si>
  <si>
    <t>ID</t>
  </si>
  <si>
    <t>Daily</t>
  </si>
  <si>
    <t>Night</t>
  </si>
  <si>
    <t>Wellington Electricity</t>
  </si>
  <si>
    <t>Manual copy and paste</t>
  </si>
  <si>
    <t>Other</t>
  </si>
  <si>
    <t>Showering energy use</t>
  </si>
  <si>
    <t>Total delivered energy use</t>
  </si>
  <si>
    <t>Standing loss</t>
  </si>
  <si>
    <t>Total energy (heat) use</t>
  </si>
  <si>
    <t>Total fuel use</t>
  </si>
  <si>
    <t>Variable cost</t>
  </si>
  <si>
    <t>Variable + daily fixed</t>
  </si>
  <si>
    <t>Heat pump hot water cylinder</t>
  </si>
  <si>
    <t>HP COP</t>
  </si>
  <si>
    <t>Calculation - Differentials</t>
  </si>
  <si>
    <t>Existing =</t>
  </si>
  <si>
    <t>Cost (variable)</t>
  </si>
  <si>
    <t>Cost (variable + fixed)</t>
  </si>
  <si>
    <t>Keep current appliance</t>
  </si>
  <si>
    <t>Piped gas hot water cylinder</t>
  </si>
  <si>
    <t>Checks</t>
  </si>
  <si>
    <t>Saving (variable)</t>
  </si>
  <si>
    <t>Saving (variable + fixed)</t>
  </si>
  <si>
    <t>YES</t>
  </si>
  <si>
    <t>NO</t>
  </si>
  <si>
    <t>Logic doesn't currently factor in piped to LPG switch</t>
  </si>
  <si>
    <t>Analysis for solar module - March 2025</t>
  </si>
  <si>
    <t>Process for data below is:</t>
  </si>
  <si>
    <t>1. Data copied from above (not linked)</t>
  </si>
  <si>
    <t>2. Data sorted by NZBC and then by NIWA</t>
  </si>
  <si>
    <t>3. Check regions match</t>
  </si>
  <si>
    <t>NIWA</t>
  </si>
  <si>
    <t>Average Tc [degC]</t>
  </si>
  <si>
    <t>COP - HWHP</t>
  </si>
  <si>
    <t>NZBC climate zone 1</t>
  </si>
  <si>
    <t>Delta</t>
  </si>
  <si>
    <t>NZBC climate zone 2</t>
  </si>
  <si>
    <t>NZBC climate zone 3</t>
  </si>
  <si>
    <t>NZBC climate zone 4</t>
  </si>
  <si>
    <t>NZBC climate zone 5</t>
  </si>
  <si>
    <t>NZBC climate zone 6</t>
  </si>
  <si>
    <t>2017 Residential Climate Files | Energy Rating</t>
  </si>
  <si>
    <t>Numebr of hours</t>
  </si>
  <si>
    <t>Canberra</t>
  </si>
  <si>
    <t>Sydney</t>
  </si>
  <si>
    <t>Average temperature</t>
  </si>
  <si>
    <t>Melbourne</t>
  </si>
  <si>
    <t>Time of day</t>
  </si>
  <si>
    <t>Difference Auckland - Dunedin</t>
  </si>
  <si>
    <t>Difference (Melbourne-Canberra)</t>
  </si>
  <si>
    <t>Difference (Canberra-Dunedin)</t>
  </si>
  <si>
    <t>Difference (Melbourne-Dunedin)</t>
  </si>
  <si>
    <t>Date</t>
  </si>
  <si>
    <t>hour</t>
  </si>
  <si>
    <t>DB temp/10</t>
  </si>
  <si>
    <t>Month</t>
  </si>
  <si>
    <t>rounded °C</t>
  </si>
  <si>
    <r>
      <t xml:space="preserve">rounded </t>
    </r>
    <r>
      <rPr>
        <sz val="11"/>
        <color theme="1"/>
        <rFont val="Calibri"/>
        <family val="2"/>
      </rPr>
      <t>°</t>
    </r>
    <r>
      <rPr>
        <sz val="11"/>
        <color theme="1"/>
        <rFont val="Aptos Narrow"/>
        <family val="2"/>
        <scheme val="minor"/>
      </rPr>
      <t>C</t>
    </r>
  </si>
  <si>
    <t>January</t>
  </si>
  <si>
    <t>February</t>
  </si>
  <si>
    <t>March</t>
  </si>
  <si>
    <t>November</t>
  </si>
  <si>
    <t>December</t>
  </si>
  <si>
    <t>April</t>
  </si>
  <si>
    <t>May</t>
  </si>
  <si>
    <t>June</t>
  </si>
  <si>
    <t>July</t>
  </si>
  <si>
    <t>August</t>
  </si>
  <si>
    <t>September</t>
  </si>
  <si>
    <t>October</t>
  </si>
  <si>
    <t>Data from Machines tab of Rewiring spreadsheet</t>
  </si>
  <si>
    <t>Cooktop options</t>
  </si>
  <si>
    <t>Average home</t>
  </si>
  <si>
    <t>If induction</t>
  </si>
  <si>
    <t>Average number of people per home</t>
  </si>
  <si>
    <t>Misc tab, Cell B3 (links to B134). Note report refers to 2.8.</t>
  </si>
  <si>
    <t>Assume energy use from cooktops follows the following pattern</t>
  </si>
  <si>
    <t>People</t>
  </si>
  <si>
    <t>Units</t>
  </si>
  <si>
    <t>I.e. 2 people use 50% more than 1 person, and linear trend throughout.</t>
  </si>
  <si>
    <t>So formula is:</t>
  </si>
  <si>
    <t>Cooktop energy consumption = 1 + 0.5 * ( number of people - 1 )</t>
  </si>
  <si>
    <t>Magnitude of 1 unit:</t>
  </si>
  <si>
    <t>Current week</t>
  </si>
  <si>
    <t>Go-live</t>
  </si>
  <si>
    <t>Week commencing Monday</t>
  </si>
  <si>
    <t>Week #</t>
  </si>
  <si>
    <t>DNA wireframes and user testing</t>
  </si>
  <si>
    <t>DNA present user testing to EECA</t>
  </si>
  <si>
    <t>DNA finalising design</t>
  </si>
  <si>
    <t>DNA final handover</t>
  </si>
  <si>
    <t>DNA reivew of live tool</t>
  </si>
  <si>
    <t>DNA + Deviate + EECA Development Kickoff Meeting</t>
  </si>
  <si>
    <t>Powerswitch data analysis</t>
  </si>
  <si>
    <t>EECA Gen Less content development - create tool landing page</t>
  </si>
  <si>
    <t>Google Tagging</t>
  </si>
  <si>
    <t>EECA go live</t>
  </si>
  <si>
    <t>EECA Gen Less content development - pop-up modals? (Phase 2)</t>
  </si>
  <si>
    <t>Deviate initial work (scoping, SOW)</t>
  </si>
  <si>
    <t>Deviate main body of work</t>
  </si>
  <si>
    <t>MVR</t>
  </si>
  <si>
    <t>MVR dashboard</t>
  </si>
  <si>
    <t>https://www.nzta.govt.nz/vehicles/how-the-motor-vehicle-register-affects-you/motor-vehicle-registrations-dashboard-and-open-data/</t>
  </si>
  <si>
    <t>Allows export of up to 12 fields. Most useful are as below.</t>
  </si>
  <si>
    <t>Axle code</t>
  </si>
  <si>
    <t>Axle type</t>
  </si>
  <si>
    <t>Body type</t>
  </si>
  <si>
    <t>Hatchback OR stationwagon OR ute</t>
  </si>
  <si>
    <t>CC grouping - motorcycle</t>
  </si>
  <si>
    <t>CC grouping - vehicle</t>
  </si>
  <si>
    <t>Could be useful as check on CC rating but not essential</t>
  </si>
  <si>
    <t>CC rating</t>
  </si>
  <si>
    <t>Y</t>
  </si>
  <si>
    <t>Country of origin</t>
  </si>
  <si>
    <t>Not important</t>
  </si>
  <si>
    <t>Country of prev reg</t>
  </si>
  <si>
    <t>Not important - Import status field provides required information</t>
  </si>
  <si>
    <t>GVM</t>
  </si>
  <si>
    <t>GVM group</t>
  </si>
  <si>
    <t>Could be useful as check on GVM but not essential</t>
  </si>
  <si>
    <t>GVM group breakdown</t>
  </si>
  <si>
    <t>Import status</t>
  </si>
  <si>
    <t>New OR used</t>
  </si>
  <si>
    <t>Industry class</t>
  </si>
  <si>
    <t>Private OR tourism/leisure. Owner type and vehicle usage covers this.</t>
  </si>
  <si>
    <t>Make</t>
  </si>
  <si>
    <t>Model</t>
  </si>
  <si>
    <t>Motive power</t>
  </si>
  <si>
    <t>Motive power category</t>
  </si>
  <si>
    <t>MVMA model code</t>
  </si>
  <si>
    <t>Owner type</t>
  </si>
  <si>
    <t>Individual OR company</t>
  </si>
  <si>
    <t>Physical post code</t>
  </si>
  <si>
    <t>Physical town</t>
  </si>
  <si>
    <t>Power KW</t>
  </si>
  <si>
    <t>Registration MMM-YYYY</t>
  </si>
  <si>
    <t>Road transport code</t>
  </si>
  <si>
    <t>Territorial authority</t>
  </si>
  <si>
    <t>Vehicle status</t>
  </si>
  <si>
    <t>Vehicle submodel</t>
  </si>
  <si>
    <t>Vehicle type</t>
  </si>
  <si>
    <t>Distinguishes between car, ute and trailer</t>
  </si>
  <si>
    <t>Vehicle usage</t>
  </si>
  <si>
    <t>Private passenger OR rental</t>
  </si>
  <si>
    <t>Vehicle year</t>
  </si>
  <si>
    <t>Could be useful</t>
  </si>
  <si>
    <t>VIN - first 11</t>
  </si>
  <si>
    <t>Year - latest reg</t>
  </si>
  <si>
    <t>Year - NZ first reg</t>
  </si>
  <si>
    <t>Methodology</t>
  </si>
  <si>
    <t>Find most popular models by</t>
  </si>
  <si>
    <t>Motive power and/or motive power category</t>
  </si>
  <si>
    <t>Use CC rating and/or GVM as a proxy for "size"</t>
  </si>
  <si>
    <t>Categorisation of cars</t>
  </si>
  <si>
    <t>https://en.wikipedia.org/wiki/Car_classification</t>
  </si>
  <si>
    <t>Toyota</t>
  </si>
  <si>
    <t>Tesla</t>
  </si>
  <si>
    <t>BYD</t>
  </si>
  <si>
    <t>MG</t>
  </si>
  <si>
    <t>Kia</t>
  </si>
  <si>
    <t>Hyundai</t>
  </si>
  <si>
    <t>Ford</t>
  </si>
  <si>
    <t>Nissan</t>
  </si>
  <si>
    <t>Polestar</t>
  </si>
  <si>
    <t>Subcompact</t>
  </si>
  <si>
    <t>Yaris</t>
  </si>
  <si>
    <t>Dolphin</t>
  </si>
  <si>
    <t>Compact</t>
  </si>
  <si>
    <t>Corolla</t>
  </si>
  <si>
    <t>Model 3</t>
  </si>
  <si>
    <t>Leaf</t>
  </si>
  <si>
    <t>Mid-size</t>
  </si>
  <si>
    <t>Camry</t>
  </si>
  <si>
    <t>Seal</t>
  </si>
  <si>
    <t>Polestar 2</t>
  </si>
  <si>
    <t>Small crossover</t>
  </si>
  <si>
    <t>Yaris Cross, C-HR</t>
  </si>
  <si>
    <t>Medium crossover</t>
  </si>
  <si>
    <t>Corolla Cross</t>
  </si>
  <si>
    <t>Model Y</t>
  </si>
  <si>
    <t>Atto 3</t>
  </si>
  <si>
    <t>MG4</t>
  </si>
  <si>
    <t>EV6, Niro</t>
  </si>
  <si>
    <t>Kona</t>
  </si>
  <si>
    <t>Small SUV (= large crossover)</t>
  </si>
  <si>
    <t>RAV4</t>
  </si>
  <si>
    <t>ZS EV</t>
  </si>
  <si>
    <t>Ioniq 5</t>
  </si>
  <si>
    <t>Mustang, Escape</t>
  </si>
  <si>
    <t>Large SUV</t>
  </si>
  <si>
    <t>Highlander</t>
  </si>
  <si>
    <t>Everest</t>
  </si>
  <si>
    <t>Ute</t>
  </si>
  <si>
    <t>Hilux</t>
  </si>
  <si>
    <t>“this spacious hatchback”</t>
  </si>
  <si>
    <t>https://mgmotor.co.nz/models/mg-mg4/</t>
  </si>
  <si>
    <t>“mid-sized SUV”</t>
  </si>
  <si>
    <t>https://mgmotor.co.nz/models/mg-zsev/</t>
  </si>
  <si>
    <t>EV6</t>
  </si>
  <si>
    <t>"... EV6’s stunning lines reimagine what is possible in a spacious five-door crossover."</t>
  </si>
  <si>
    <t>https://kia.co.nz/vehicles/kia-ev6/</t>
  </si>
  <si>
    <t>Niro</t>
  </si>
  <si>
    <t>"A bold new crossover", "NZ car of the year - Small SUV - Best in class 2023"</t>
  </si>
  <si>
    <t>https://kia.co.nz/vehicles/niro/</t>
  </si>
  <si>
    <t>Listed as "Small SUV" on Hyundai website</t>
  </si>
  <si>
    <t>https://www.hyundai.co.nz/suv/kona-electric-series-ii/overview</t>
  </si>
  <si>
    <t>Listed as "Medium SUV" on Hyundai website</t>
  </si>
  <si>
    <t>https://www.hyundai.co.nz/electric-vehicles/medium-suv/ioniq-5/</t>
  </si>
  <si>
    <t>Mustang</t>
  </si>
  <si>
    <t>Listed as "SUV" on Ford website</t>
  </si>
  <si>
    <t>https://www.ford.co.nz/</t>
  </si>
  <si>
    <t>MIA categorisation</t>
  </si>
  <si>
    <t>Passenger</t>
  </si>
  <si>
    <t>Calculator</t>
  </si>
  <si>
    <t>Micro</t>
  </si>
  <si>
    <t>Light</t>
  </si>
  <si>
    <t>Upper Large</t>
  </si>
  <si>
    <t>People Movers</t>
  </si>
  <si>
    <t>Sports</t>
  </si>
  <si>
    <t>SUV</t>
  </si>
  <si>
    <t>Yaris Cross</t>
  </si>
  <si>
    <t>Landcruiser</t>
  </si>
  <si>
    <t>Use all classifications in identifying trends - or just use the MVR data (which includes fuel and submodel information)?</t>
  </si>
  <si>
    <t>Use MIA -&gt; Calculator concordance as above for determining GVM of calculator segments</t>
  </si>
  <si>
    <t>Tool tip text based on above</t>
  </si>
  <si>
    <t>E.g. a compact/hatchback car or crossover/small SUV.</t>
  </si>
  <si>
    <t>E.g. a sedan, station wagon or medium SUV.</t>
  </si>
  <si>
    <t>E.g. a large sedan or large SUV.</t>
  </si>
  <si>
    <t>Webstruxure data</t>
  </si>
  <si>
    <t>bodyType and Vehicle_Class from:</t>
  </si>
  <si>
    <t>https://vehicleinspection.nzta.govt.nz/virms/entry-certification/pre-reg-and-vin/vehicle-attributes/vehicle-attributes-definitions</t>
  </si>
  <si>
    <t>engineType</t>
  </si>
  <si>
    <t>Description</t>
  </si>
  <si>
    <t>D</t>
  </si>
  <si>
    <t>DMH</t>
  </si>
  <si>
    <t>Diesel mild hybrid</t>
  </si>
  <si>
    <t>Only two of these: Toyota Hilux and Toyota Landcruiser Prado. Former is NA Vehicle_Class, latter is MC. Skip for first pass.</t>
  </si>
  <si>
    <t>EV</t>
  </si>
  <si>
    <t>P</t>
  </si>
  <si>
    <t>PEH</t>
  </si>
  <si>
    <t>Petrol electric hybrid</t>
  </si>
  <si>
    <t>Petrol Hybrid</t>
  </si>
  <si>
    <t>Only two of these: Nissan X-trail and Nissan Qashqai. Unclear how these are different to PH. Skip for first pass.</t>
  </si>
  <si>
    <t>PH</t>
  </si>
  <si>
    <t>Petrol hybrid</t>
  </si>
  <si>
    <t>PMH</t>
  </si>
  <si>
    <t>Petrol mild hybrid</t>
  </si>
  <si>
    <t>A few of these. Skip for first pass.</t>
  </si>
  <si>
    <t>bodyType</t>
  </si>
  <si>
    <t>Cab/chassis</t>
  </si>
  <si>
    <t>CV</t>
  </si>
  <si>
    <t>Convertible</t>
  </si>
  <si>
    <t>HA</t>
  </si>
  <si>
    <t>Hatchback</t>
  </si>
  <si>
    <t>LB</t>
  </si>
  <si>
    <t>Mini bus</t>
  </si>
  <si>
    <t>LV</t>
  </si>
  <si>
    <t>Light van</t>
  </si>
  <si>
    <t>PM</t>
  </si>
  <si>
    <t>People mover</t>
  </si>
  <si>
    <t>Not on NZTA list</t>
  </si>
  <si>
    <t>SC</t>
  </si>
  <si>
    <t>Self-propelled caravan</t>
  </si>
  <si>
    <t>SL</t>
  </si>
  <si>
    <t>Saloon</t>
  </si>
  <si>
    <t>SP</t>
  </si>
  <si>
    <t>Sports car</t>
  </si>
  <si>
    <t>SV</t>
  </si>
  <si>
    <t>SW</t>
  </si>
  <si>
    <t>Station wagon</t>
  </si>
  <si>
    <t>UT</t>
  </si>
  <si>
    <t>Vehicle_Class</t>
  </si>
  <si>
    <t>MA</t>
  </si>
  <si>
    <t>Passenger car</t>
  </si>
  <si>
    <t>MC</t>
  </si>
  <si>
    <t>Off-road passenger vehicle</t>
  </si>
  <si>
    <t>Includes Toyota Landcruiser, Fortuner and Landcruiser Prado</t>
  </si>
  <si>
    <t>MD1</t>
  </si>
  <si>
    <t>GVM &lt; 3.5 and &lt; 12 seats</t>
  </si>
  <si>
    <t>Minibuses</t>
  </si>
  <si>
    <t>MD2</t>
  </si>
  <si>
    <t>GVM &lt; 3.5 and &gt; 12 seats</t>
  </si>
  <si>
    <t>NA</t>
  </si>
  <si>
    <t>Light goods vehicle</t>
  </si>
  <si>
    <t>Vans, utes etc.</t>
  </si>
  <si>
    <t>Type</t>
  </si>
  <si>
    <t>L/100km</t>
  </si>
  <si>
    <t>kWh/100km</t>
  </si>
  <si>
    <t>Range</t>
  </si>
  <si>
    <t>Length</t>
  </si>
  <si>
    <t>Width</t>
  </si>
  <si>
    <t>Height</t>
  </si>
  <si>
    <t>Luggage capacity</t>
  </si>
  <si>
    <t>Kerb weight</t>
  </si>
  <si>
    <t>Ground clearance</t>
  </si>
  <si>
    <t>Manuf.</t>
  </si>
  <si>
    <t>EECA</t>
  </si>
  <si>
    <t>Ex</t>
  </si>
  <si>
    <t>Inc</t>
  </si>
  <si>
    <t>Min</t>
  </si>
  <si>
    <t>Max</t>
  </si>
  <si>
    <t>Unladen</t>
  </si>
  <si>
    <t>Laden</t>
  </si>
  <si>
    <t>https://www.bydauto.co.nz/vehicles/dolphin#specs</t>
  </si>
  <si>
    <t>https://www.bydauto.co.nz/vehicles/seal#specs</t>
  </si>
  <si>
    <t>Atto 3 (2024)</t>
  </si>
  <si>
    <t>https://www.bydauto.co.nz/vehicles/atto-3-my24#specs</t>
  </si>
  <si>
    <t>https://www.bydauto.co.nz/storage/uploads/4a50e1aa-4ed8-4d9c-8f72-8152295e79af/BYD-ATTO-3-MY24-Extended-Spec-Sheet---1st-November-2024_web.pdf</t>
  </si>
  <si>
    <t>https://www.nissan.co.nz/vehicles/browse-range/leaf/specs-and-pricing.html#grade-29723-0|specs</t>
  </si>
  <si>
    <t>https://www.nissan.co.nz/vehicles/browse-range/leaf/specs-and-pricing.html#grade-29723-1</t>
  </si>
  <si>
    <t>RWD</t>
  </si>
  <si>
    <t>https://www.tesla.com/en_nz/modely</t>
  </si>
  <si>
    <t>https://www.tesla.com/en_nz/model3</t>
  </si>
  <si>
    <t>Mazda</t>
  </si>
  <si>
    <t>GSX / SKYACTIV-G 2.0</t>
  </si>
  <si>
    <t>https://www.mazda.co.nz/globalassets/_mazdanz/brochure_master/mazda3-brochure2.pdf?bodyStyle=Hatch&amp;drivetrain=FWD&amp;grade=GSX</t>
  </si>
  <si>
    <t>Hatch GX Hybrid</t>
  </si>
  <si>
    <t>https://www.toyota.co.nz/new-car/yaris/YARIS-YHGXA-NM1/?skuCode=YARIS-YHGXA-NM1-1L6-20#specifications</t>
  </si>
  <si>
    <t>https://www.toyota.co.nz/new-car/corolla/COROLLA-ZXAGX-NM1/?skuCode=COROLLA-ZXAGX-NM1-8W7-20#specifications</t>
  </si>
  <si>
    <t>Hybrid GX</t>
  </si>
  <si>
    <t>https://www.toyota.co.nz/new-car/camry/CAMRY-AXRGX-NM1/?skuCode=CAMRY-AXRGX-NM1-1L5-20#specifications</t>
  </si>
  <si>
    <t>GX Hybrid</t>
  </si>
  <si>
    <t>https://www.toyota.co.nz/new-car/rav4/RAV4-AHAX-SI7/?skuCode=RAV4-AHAX-SI7-3T3-20#specifications</t>
  </si>
  <si>
    <t>GXL Hybrid</t>
  </si>
  <si>
    <t>https://www.toyota.co.nz/new-car/highlander/HIGHLANDER-HKBG-TI2/?skuCode=HIGHLANDER-HKBG-TI2-1K5-20#specifications</t>
  </si>
  <si>
    <t>bZ4X</t>
  </si>
  <si>
    <t>Pure All-Electric FWD</t>
  </si>
  <si>
    <t>https://www.toyota.co.nz/new-car/bZ4X/bZ4X-XEAP-NM1/?skuCode=BZ4X-XEAP-NM1-1L5-20</t>
  </si>
  <si>
    <t>Mitsubishi</t>
  </si>
  <si>
    <t>Outlander</t>
  </si>
  <si>
    <t>2.5P LS 4WD CVT</t>
  </si>
  <si>
    <t>https://www.mmnz.co.nz/spec/full/dv4ls45</t>
  </si>
  <si>
    <t>PHEV LS 4WD</t>
  </si>
  <si>
    <t>https://www.mmnz.co.nz/spec/full/dv9ls45</t>
  </si>
  <si>
    <t>Dimensions are fuel and size.</t>
  </si>
  <si>
    <t>Potential concept is PCA-esq analysis on manufacturer-by-manufacturer by manufacturer basis?</t>
  </si>
  <si>
    <t>Toyota gives good coverage for size (across hybrid models) but only one comparison across type (from above).</t>
  </si>
  <si>
    <t>BYD has 3 sizes but only one fuel type.</t>
  </si>
  <si>
    <t>Suggested methodology:</t>
  </si>
  <si>
    <t>Search "popular" manufacturer/models for 1-D comparisons.</t>
  </si>
  <si>
    <t>E.g.</t>
  </si>
  <si>
    <t>Toyota for hybrid vehicles of different sizes</t>
  </si>
  <si>
    <t>Toyota for hybrid vs EV on RAV4 vs. bZ4X</t>
  </si>
  <si>
    <t>BYD and Tesla for EVs of different sizes</t>
  </si>
  <si>
    <t>Build up model for variation across 2 dimensions. *May not be linear*</t>
  </si>
  <si>
    <t>Updated methodology (similar to above):</t>
  </si>
  <si>
    <t>Get 10 or 20 most popular cars for each "Motive power category"</t>
  </si>
  <si>
    <t>Plot efficiency vs. GVM and establish linear regression</t>
  </si>
  <si>
    <t>Determine average GVM for each size based on MIA classification</t>
  </si>
  <si>
    <t>Calculate efficiency for each size based on the linear regression</t>
  </si>
  <si>
    <t>THEN</t>
  </si>
  <si>
    <t>Check variation across "Motive power category" by comparison with specific "Make" and "Model" pairs for which there are multiple "Motive power categories"</t>
  </si>
  <si>
    <t>Do this by calculating deltas across "Motive power categories"</t>
  </si>
  <si>
    <t>Body</t>
  </si>
  <si>
    <t>Size</t>
  </si>
  <si>
    <t>Less or Greater</t>
  </si>
  <si>
    <t>Threshold</t>
  </si>
  <si>
    <t>      FIAT 500</t>
  </si>
  <si>
    <t>      FIAT 500E</t>
  </si>
  <si>
    <t>      FIAT ABARTH 500E</t>
  </si>
  <si>
    <t>      FIAT ABARTH 595</t>
  </si>
  <si>
    <t>      FIAT ABARTH 695</t>
  </si>
  <si>
    <t>      KIA PICANTO</t>
  </si>
  <si>
    <t>      MITSUBISHI MIRAGE</t>
  </si>
  <si>
    <t>Less</t>
  </si>
  <si>
    <t>      FORD FIESTA</t>
  </si>
  <si>
    <t>      KIA RIO</t>
  </si>
  <si>
    <t>      MAZDA MAZDA2</t>
  </si>
  <si>
    <t>      MG 3</t>
  </si>
  <si>
    <t>      SUZUKI BALENO</t>
  </si>
  <si>
    <t>      SUZUKI SWIFT</t>
  </si>
  <si>
    <t>Greater</t>
  </si>
  <si>
    <t>      AUDI A1</t>
  </si>
  <si>
    <t>      CITROEN C3</t>
  </si>
  <si>
    <t>      HONDA JAZZ</t>
  </si>
  <si>
    <t>      HYUNDAI I20</t>
  </si>
  <si>
    <t>      MINI CONVERTIBLE</t>
  </si>
  <si>
    <t>      MINI COUNTRYMAN</t>
  </si>
  <si>
    <t>      MINI HATCH</t>
  </si>
  <si>
    <t>      OPEL CORSA</t>
  </si>
  <si>
    <t>      PEUGEOT 208</t>
  </si>
  <si>
    <t>      SEAT IBIZA</t>
  </si>
  <si>
    <t>      SKODA FABIA</t>
  </si>
  <si>
    <t>      TOYOTA YARIS</t>
  </si>
  <si>
    <t>      FORD FOCUS</t>
  </si>
  <si>
    <t>      GWM HAVAL JOLION</t>
  </si>
  <si>
    <t>      HYUNDAI I30</t>
  </si>
  <si>
    <t>      KIA CERATO</t>
  </si>
  <si>
    <t>      MAZDA MAZDA3</t>
  </si>
  <si>
    <t>      MG 5</t>
  </si>
  <si>
    <t>      SKODA SCALA</t>
  </si>
  <si>
    <t>      TOYOTA COROLLA</t>
  </si>
  <si>
    <t>      TOYOTA GR COROLLA</t>
  </si>
  <si>
    <t>      AUDI A3</t>
  </si>
  <si>
    <t>      AUDI RS3</t>
  </si>
  <si>
    <t>      AUDI S3</t>
  </si>
  <si>
    <t>      BMW 1 SERIES</t>
  </si>
  <si>
    <t>      BMW 2 SERIES</t>
  </si>
  <si>
    <t>      BMW I</t>
  </si>
  <si>
    <t>      BYD DOLPHIN</t>
  </si>
  <si>
    <t>      CITROEN C4</t>
  </si>
  <si>
    <t>      CUPRA BORN</t>
  </si>
  <si>
    <t>      CUPRA LEON</t>
  </si>
  <si>
    <t>      GWM ORA</t>
  </si>
  <si>
    <t>      HAVAL JOLION</t>
  </si>
  <si>
    <t>      HONDA CIVIC</t>
  </si>
  <si>
    <t>      HYUNDAI IONIQ</t>
  </si>
  <si>
    <t>      JEEP AVENGER</t>
  </si>
  <si>
    <t>      MERCEDES-BENZ A-CLASS</t>
  </si>
  <si>
    <t>      MERCEDES-BENZ B-CLASS</t>
  </si>
  <si>
    <t>      MG 4</t>
  </si>
  <si>
    <t>      MINI CLUBMAN</t>
  </si>
  <si>
    <t>      MINI COOPER</t>
  </si>
  <si>
    <t>      NISSAN LEAF</t>
  </si>
  <si>
    <t>      OPEL ASTRA</t>
  </si>
  <si>
    <t>      PEUGEOT 308</t>
  </si>
  <si>
    <t>      RENAULT MEGANE</t>
  </si>
  <si>
    <t>      RENAULT MEGANE E-TECH</t>
  </si>
  <si>
    <t>      SEAT LEON</t>
  </si>
  <si>
    <t>      SUBARU IMPREZA</t>
  </si>
  <si>
    <t>      SUBARU WRX</t>
  </si>
  <si>
    <t>      TOYOTA PRIUS</t>
  </si>
  <si>
    <t>      VOLKSWAGEN GOLF</t>
  </si>
  <si>
    <t>      MAZDA MAZDA6</t>
  </si>
  <si>
    <t>      PEUGEOT 508</t>
  </si>
  <si>
    <t>      SKODA OCTAVIA</t>
  </si>
  <si>
    <t>      SSANGYONG KORANDO</t>
  </si>
  <si>
    <t>      TOYOTA CAMRY</t>
  </si>
  <si>
    <t>      VOLKSWAGEN PASSAT</t>
  </si>
  <si>
    <t>      ALFA ROMEO GIULIA</t>
  </si>
  <si>
    <t>      AUDI A4</t>
  </si>
  <si>
    <t>      AUDI RS4</t>
  </si>
  <si>
    <t>      AUDI S4</t>
  </si>
  <si>
    <t>      BMW 3 SERIES</t>
  </si>
  <si>
    <t>      BMW 4 SERIES</t>
  </si>
  <si>
    <t>      BYD SEAL</t>
  </si>
  <si>
    <t>      CUPRA FORMENTOR</t>
  </si>
  <si>
    <t>      JAGUAR XE</t>
  </si>
  <si>
    <t>      LEXUS ES300H</t>
  </si>
  <si>
    <t>      LEXUS IS300</t>
  </si>
  <si>
    <t>      LEXUS IS300H</t>
  </si>
  <si>
    <t>      LEXUS IS350</t>
  </si>
  <si>
    <t>      MERCEDES-BENZ C-CLASS</t>
  </si>
  <si>
    <t>      MERCEDES-BENZ CLA</t>
  </si>
  <si>
    <t>      POLESTAR 2</t>
  </si>
  <si>
    <t>      POLESTAR POLESTAR 2</t>
  </si>
  <si>
    <t>      SKODA ENYAQ</t>
  </si>
  <si>
    <t>      TESLA MODEL 3</t>
  </si>
  <si>
    <t>      TOYOTA MIRAI</t>
  </si>
  <si>
    <t>      VOLVO S60</t>
  </si>
  <si>
    <t>      VOLVO V60 CROSS COUNTRY</t>
  </si>
  <si>
    <t>      KIA STINGER</t>
  </si>
  <si>
    <t>      SKODA SUPERB</t>
  </si>
  <si>
    <t>      VOLKSWAGEN CADDY</t>
  </si>
  <si>
    <t>      AUDI A6</t>
  </si>
  <si>
    <t>      AUDI E-TRON GT</t>
  </si>
  <si>
    <t>      AUDI RS6</t>
  </si>
  <si>
    <t>      AUDI RS7</t>
  </si>
  <si>
    <t>      BENTLEY CONTINENTAL</t>
  </si>
  <si>
    <t>      BMW 5 SERIES</t>
  </si>
  <si>
    <t>      BMW 8 SERIES</t>
  </si>
  <si>
    <t>      HYUNDAI IONIQ 6</t>
  </si>
  <si>
    <t>      JAGUAR XF</t>
  </si>
  <si>
    <t>      MASERATI GHIBLI</t>
  </si>
  <si>
    <t>      MERCEDES-BENZ E-CLASS</t>
  </si>
  <si>
    <t>      MERCEDES-BENZ EQE</t>
  </si>
  <si>
    <t>      POLESTAR 4</t>
  </si>
  <si>
    <t>      PORSCHE TAYCAN</t>
  </si>
  <si>
    <t>      ASTON MARTIN DBX</t>
  </si>
  <si>
    <t>      AUDI A8</t>
  </si>
  <si>
    <t>      BENTLEY FLYING SPUR</t>
  </si>
  <si>
    <t>      BMW 7 SERIES</t>
  </si>
  <si>
    <t>      LEXUS LS500</t>
  </si>
  <si>
    <t>      LEXUS LS500H</t>
  </si>
  <si>
    <t>      LOTUS EMEYA</t>
  </si>
  <si>
    <t>      MERCEDES-BENZ EQS</t>
  </si>
  <si>
    <t>      MERCEDES-BENZ S-CLASS</t>
  </si>
  <si>
    <t>      POLESTAR 3</t>
  </si>
  <si>
    <t>      PORSCHE PANAMERA</t>
  </si>
  <si>
    <t>      ROLLS-ROYCE CULLINAN</t>
  </si>
  <si>
    <t>      ROLLS-ROYCE GHOST</t>
  </si>
  <si>
    <t>      ROLLS-ROYCE PHANTOM</t>
  </si>
  <si>
    <t>      ROLLS-ROYCE SPECTRE</t>
  </si>
  <si>
    <t>      ROLLS-ROYCE WRAITH</t>
  </si>
  <si>
    <t>      HONDA ODYSSEY</t>
  </si>
  <si>
    <t>      KIA CARNIVAL</t>
  </si>
  <si>
    <t>      MERCEDES-BENZ VITO</t>
  </si>
  <si>
    <t>      VOLKSWAGEN SHARAN</t>
  </si>
  <si>
    <t>      HYUNDAI STARIA</t>
  </si>
  <si>
    <t>      LDV MIFA</t>
  </si>
  <si>
    <t>      MERCEDES-BENZ V-CLASS</t>
  </si>
  <si>
    <t>      VOLKSWAGEN T6</t>
  </si>
  <si>
    <t>      VOLKSWAGEN T7</t>
  </si>
  <si>
    <t>      FORD MUSTANG</t>
  </si>
  <si>
    <t>      MAZDA MX-5</t>
  </si>
  <si>
    <t>      TOYOTA GR YARIS</t>
  </si>
  <si>
    <t>      TOYOTA GR86</t>
  </si>
  <si>
    <t>Less-Greater</t>
  </si>
  <si>
    <t>80-200</t>
  </si>
  <si>
    <t>      AUDI RS5</t>
  </si>
  <si>
    <t>      AUDI S5</t>
  </si>
  <si>
    <t>      BMW Z4</t>
  </si>
  <si>
    <t>      CHEVROLET CORVETTE</t>
  </si>
  <si>
    <t>      JAGUAR F-TYPE</t>
  </si>
  <si>
    <t>      LEXUS RC F</t>
  </si>
  <si>
    <t>      LOTUS ELISE</t>
  </si>
  <si>
    <t>      LOTUS EMIRA</t>
  </si>
  <si>
    <t>      MERCEDES-BENZ CLE</t>
  </si>
  <si>
    <t>      MG CYBERSTER</t>
  </si>
  <si>
    <t>      NISSAN Z</t>
  </si>
  <si>
    <t>      PORSCHE 718</t>
  </si>
  <si>
    <t>      TOYOTA SUPRA</t>
  </si>
  <si>
    <t>      ASTON MARTIN DB11</t>
  </si>
  <si>
    <t>      ASTON MARTIN DB12</t>
  </si>
  <si>
    <t>      ASTON MARTIN DBS</t>
  </si>
  <si>
    <t>      ASTON MARTIN VALKYRIE</t>
  </si>
  <si>
    <t>      ASTON MARTIN VANTAGE</t>
  </si>
  <si>
    <t>      AUDI R8</t>
  </si>
  <si>
    <t>      FERRARI 12CILINDRI</t>
  </si>
  <si>
    <t>      FERRARI 296</t>
  </si>
  <si>
    <t>      FERRARI 812</t>
  </si>
  <si>
    <t>      FERRARI DAYTONA</t>
  </si>
  <si>
    <t>      FERRARI F12</t>
  </si>
  <si>
    <t>      FERRARI F8 TRIBUTO</t>
  </si>
  <si>
    <t>      FERRARI PORTOFINO</t>
  </si>
  <si>
    <t>      FERRARI ROMA</t>
  </si>
  <si>
    <t>      FERRARI SF90</t>
  </si>
  <si>
    <t>      FERRARI SF90 STRADALE</t>
  </si>
  <si>
    <t>      LAMBORGHINI AVENTADOR</t>
  </si>
  <si>
    <t>      LAMBORGHINI HURACAN</t>
  </si>
  <si>
    <t>      LAMBORGHINI REVUELTO</t>
  </si>
  <si>
    <t>      LAMBORGHINI URUS</t>
  </si>
  <si>
    <t>      LEXUS LC500</t>
  </si>
  <si>
    <t>      MASERATI GRANTURISMO</t>
  </si>
  <si>
    <t>      MASERATI MC20</t>
  </si>
  <si>
    <t>      MCLAREN 720S</t>
  </si>
  <si>
    <t>      MCLAREN 750S</t>
  </si>
  <si>
    <t>      MCLAREN 765LT</t>
  </si>
  <si>
    <t>      MCLAREN ARTURA</t>
  </si>
  <si>
    <t>      MCLAREN GT</t>
  </si>
  <si>
    <t>      MERCEDES-BENZ MERCEDES AMG GT</t>
  </si>
  <si>
    <t>      MERCEDES-BENZ SL-CLASS</t>
  </si>
  <si>
    <t>      PORSCHE 911</t>
  </si>
  <si>
    <t>   CITROEN C3 AIRCROSS</t>
  </si>
  <si>
    <t>   FORD PUMA</t>
  </si>
  <si>
    <t>   GWM HAVAL JOLION</t>
  </si>
  <si>
    <t>   HAVAL JOLION</t>
  </si>
  <si>
    <t>   HYUNDAI KONA</t>
  </si>
  <si>
    <t>   HYUNDAI VENUE</t>
  </si>
  <si>
    <t>   JAECOO J7</t>
  </si>
  <si>
    <t>   JEEP COMPASS</t>
  </si>
  <si>
    <t>   KIA SELTOS</t>
  </si>
  <si>
    <t>   KIA STONIC</t>
  </si>
  <si>
    <t>   MAHINDRA XUV</t>
  </si>
  <si>
    <t>   MAZDA CX-3</t>
  </si>
  <si>
    <t>   MG ZS</t>
  </si>
  <si>
    <t>   MITSUBISHI ASX</t>
  </si>
  <si>
    <t>   NISSAN JUKE</t>
  </si>
  <si>
    <t>   OMODA C5</t>
  </si>
  <si>
    <t>   OPEL MOKKA</t>
  </si>
  <si>
    <t>   PEUGEOT 2008</t>
  </si>
  <si>
    <t>   RENAULT CAPTUR</t>
  </si>
  <si>
    <t>   SEAT ARONA</t>
  </si>
  <si>
    <t>   SKODA KAMIQ</t>
  </si>
  <si>
    <t>   SSANGYONG KORANDO</t>
  </si>
  <si>
    <t>   SSANGYONG TIVOLI</t>
  </si>
  <si>
    <t>   SUZUKI IGNIS</t>
  </si>
  <si>
    <t>   SUZUKI JIMNY</t>
  </si>
  <si>
    <t>   SUZUKI S-CROSS</t>
  </si>
  <si>
    <t>   SUZUKI VITARA</t>
  </si>
  <si>
    <t>   TOYOTA C-HR</t>
  </si>
  <si>
    <t>   TOYOTA YARIS CROSS</t>
  </si>
  <si>
    <t>   VOLKSWAGEN T-CROSS</t>
  </si>
  <si>
    <t>   AUDI Q2</t>
  </si>
  <si>
    <t>   AUDI Q3</t>
  </si>
  <si>
    <t>   BMW X1</t>
  </si>
  <si>
    <t>   BMW X2</t>
  </si>
  <si>
    <t>   CUPRA ATECA</t>
  </si>
  <si>
    <t>   HONDA HR-V</t>
  </si>
  <si>
    <t>   JAGUAR E-PACE</t>
  </si>
  <si>
    <t>   JEEP RENEGADE</t>
  </si>
  <si>
    <t>   KIA NIRO</t>
  </si>
  <si>
    <t>   KIA NIRO PLUS</t>
  </si>
  <si>
    <t>   LEXUS LBX</t>
  </si>
  <si>
    <t>   LEXUS UX</t>
  </si>
  <si>
    <t>   LEXUS UX250H</t>
  </si>
  <si>
    <t>   LEXUS UX300E</t>
  </si>
  <si>
    <t>   MAZDA CX-30</t>
  </si>
  <si>
    <t>   MAZDA MX-30</t>
  </si>
  <si>
    <t>   MERCEDES-BENZ EQA</t>
  </si>
  <si>
    <t>   MERCEDES-BENZ GLA</t>
  </si>
  <si>
    <t>   MINI ACEMAN</t>
  </si>
  <si>
    <t>   MINI COUNTRYMAN</t>
  </si>
  <si>
    <t>   MITSUBISHI ECLIPSE CROSS</t>
  </si>
  <si>
    <t>   NISSAN QASHQAI</t>
  </si>
  <si>
    <t>   OMODA E5</t>
  </si>
  <si>
    <t>   SEAT ATECA</t>
  </si>
  <si>
    <t>   SUBARU CROSSTREK</t>
  </si>
  <si>
    <t>   SUBARU XV</t>
  </si>
  <si>
    <t>   TOYOTA COROLLA CROSS</t>
  </si>
  <si>
    <t>   VOLKSWAGEN T-ROC</t>
  </si>
  <si>
    <t>   VOLVO C40</t>
  </si>
  <si>
    <t>   VOLVO EX30</t>
  </si>
  <si>
    <t>   VOLVO XC40</t>
  </si>
  <si>
    <t>   ALFA ROMEO TONALE</t>
  </si>
  <si>
    <t>   BYD ATTO 3</t>
  </si>
  <si>
    <t>   CITROEN C5 AIRCROSS</t>
  </si>
  <si>
    <t>   FORD ESCAPE</t>
  </si>
  <si>
    <t>   GWM H6</t>
  </si>
  <si>
    <t>   GWM HAVAL H6</t>
  </si>
  <si>
    <t>   GWM JOLION</t>
  </si>
  <si>
    <t>   HAVAL H6</t>
  </si>
  <si>
    <t>   HONDA CRV</t>
  </si>
  <si>
    <t>   HONDA ZRV</t>
  </si>
  <si>
    <t>   HYUNDAI TUCSON</t>
  </si>
  <si>
    <t>   KGM TORRES</t>
  </si>
  <si>
    <t>   KIA SPORTAGE</t>
  </si>
  <si>
    <t>   MAZDA CX-5</t>
  </si>
  <si>
    <t>   MG HS</t>
  </si>
  <si>
    <t>   MITSUBISHI OUTLANDER</t>
  </si>
  <si>
    <t>   NISSAN X-TRAIL</t>
  </si>
  <si>
    <t>   OPEL GRANDLAND</t>
  </si>
  <si>
    <t>   PEUGEOT 3008</t>
  </si>
  <si>
    <t>   PEUGEOT 5008</t>
  </si>
  <si>
    <t>   RENAULT ARKANA</t>
  </si>
  <si>
    <t>   RENAULT KADJAR</t>
  </si>
  <si>
    <t>   RENAULT KOLEOS</t>
  </si>
  <si>
    <t>   SKODA KAROQ</t>
  </si>
  <si>
    <t>   SKODA KODIAQ</t>
  </si>
  <si>
    <t>   SUBARU FORESTER</t>
  </si>
  <si>
    <t>   TOYOTA RAV4</t>
  </si>
  <si>
    <t>   VOLKSWAGEN TIGUAN</t>
  </si>
  <si>
    <t>   ALFA ROMEO STELVIO</t>
  </si>
  <si>
    <t>   AUDI Q4 E-TRON</t>
  </si>
  <si>
    <t>   AUDI Q5</t>
  </si>
  <si>
    <t>   BMW I</t>
  </si>
  <si>
    <t>   BMW X3</t>
  </si>
  <si>
    <t>   BMW X4</t>
  </si>
  <si>
    <t>   CUPRA FORMENTOR</t>
  </si>
  <si>
    <t>   FORD MUSTANG MACH-E</t>
  </si>
  <si>
    <t>   GWM TANK</t>
  </si>
  <si>
    <t>   HYUNDAI IONIQ 5</t>
  </si>
  <si>
    <t>   HYUNDAI NEXO</t>
  </si>
  <si>
    <t>   JAGUAR F-PACE</t>
  </si>
  <si>
    <t>   JAGUAR I-PACE</t>
  </si>
  <si>
    <t>   KGM KR23</t>
  </si>
  <si>
    <t>   KIA EV5</t>
  </si>
  <si>
    <t>   KIA EV6</t>
  </si>
  <si>
    <t>   LAND ROVER DEFENDER</t>
  </si>
  <si>
    <t>   LAND ROVER DISCOVERY SPORT</t>
  </si>
  <si>
    <t>   LAND ROVER RANGE ROVER EVOQUE</t>
  </si>
  <si>
    <t>   LAND ROVER RANGE ROVER VELAR</t>
  </si>
  <si>
    <t>   LEXUS NX</t>
  </si>
  <si>
    <t>   MASERATI GRECALE</t>
  </si>
  <si>
    <t>   MAZDA CX-60</t>
  </si>
  <si>
    <t>   MERCEDES-BENZ EQB</t>
  </si>
  <si>
    <t>   MERCEDES-BENZ EQC</t>
  </si>
  <si>
    <t>   MERCEDES-BENZ GLB</t>
  </si>
  <si>
    <t>   MERCEDES-BENZ GLC</t>
  </si>
  <si>
    <t>   NISSAN ARIYA</t>
  </si>
  <si>
    <t>   PORSCHE MACAN</t>
  </si>
  <si>
    <t>   SKODA ENYAQ</t>
  </si>
  <si>
    <t>   SUBARU SOLTERRA</t>
  </si>
  <si>
    <t>   TESLA MODEL Y</t>
  </si>
  <si>
    <t>   TOYOTA BZ4X</t>
  </si>
  <si>
    <t>   VOLKSWAGEN ID.4</t>
  </si>
  <si>
    <t>   VOLKSWAGEN ID.5</t>
  </si>
  <si>
    <t>   VOLVO XC60</t>
  </si>
  <si>
    <t>   BYD SEALION 6</t>
  </si>
  <si>
    <t>   HYUNDAI SANTA FE</t>
  </si>
  <si>
    <t>   ISUZU MU-X</t>
  </si>
  <si>
    <t>   JEEP WRANGLER</t>
  </si>
  <si>
    <t>   KGM REXTON</t>
  </si>
  <si>
    <t>   KIA SORENTO</t>
  </si>
  <si>
    <t>   MAHINDRA SCORPIO N</t>
  </si>
  <si>
    <t>   MAZDA CX-8</t>
  </si>
  <si>
    <t>   MAZDA CX-9</t>
  </si>
  <si>
    <t>   MITSUBISHI PAJERO SPORT</t>
  </si>
  <si>
    <t>   SSANGYONG G4 REXTON</t>
  </si>
  <si>
    <t>   SUBARU OUTBACK</t>
  </si>
  <si>
    <t>   TOYOTA FORTUNER</t>
  </si>
  <si>
    <t>   TOYOTA HIGHLANDER</t>
  </si>
  <si>
    <t>   AUDI E-TRON</t>
  </si>
  <si>
    <t>   AUDI Q7</t>
  </si>
  <si>
    <t>   AUDI Q8</t>
  </si>
  <si>
    <t>   AUDI Q8 E-TRON</t>
  </si>
  <si>
    <t>   BENTLEY BENTAYGA</t>
  </si>
  <si>
    <t>   BMW X5</t>
  </si>
  <si>
    <t>   BMW X6</t>
  </si>
  <si>
    <t>   FORD EVEREST</t>
  </si>
  <si>
    <t>   JEEP GRAND CHEROKEE</t>
  </si>
  <si>
    <t>   LAND ROVER RANGE ROVER SPORT</t>
  </si>
  <si>
    <t>   LEXUS RX</t>
  </si>
  <si>
    <t>   LEXUS RX350</t>
  </si>
  <si>
    <t>   LEXUS RZ</t>
  </si>
  <si>
    <t>   MASERATI LEVANTE</t>
  </si>
  <si>
    <t>   MAZDA CX-90</t>
  </si>
  <si>
    <t>   MERCEDES-BENZ EQE</t>
  </si>
  <si>
    <t>   MERCEDES-BENZ GLE</t>
  </si>
  <si>
    <t>   NISSAN PATHFINDER</t>
  </si>
  <si>
    <t>   PORSCHE CAYENNE</t>
  </si>
  <si>
    <t>   TOYOTA LAND CRUISER PRADO</t>
  </si>
  <si>
    <t>   VOLKSWAGEN TOUAREG</t>
  </si>
  <si>
    <t>   VOLVO XC90</t>
  </si>
  <si>
    <t>   LDV D90</t>
  </si>
  <si>
    <t>   NISSAN PATROL</t>
  </si>
  <si>
    <t>   ASTON MARTIN DBX</t>
  </si>
  <si>
    <t>   BMW X7</t>
  </si>
  <si>
    <t>   BMW XM</t>
  </si>
  <si>
    <t>   FERRARI PUROSANGUE</t>
  </si>
  <si>
    <t>   HYUNDAI PALISADE</t>
  </si>
  <si>
    <t>   INEOS GRENADIER</t>
  </si>
  <si>
    <t>   KIA EV9</t>
  </si>
  <si>
    <t>   LAMBORGHINI URUS</t>
  </si>
  <si>
    <t>   LAND ROVER DISCOVERY</t>
  </si>
  <si>
    <t>   LAND ROVER RANGE ROVER</t>
  </si>
  <si>
    <t>   LEXUS LX</t>
  </si>
  <si>
    <t>   LOTUS ELETRE</t>
  </si>
  <si>
    <t>   MERCEDES-BENZ EQS</t>
  </si>
  <si>
    <t>   MERCEDES-BENZ G-CLASS</t>
  </si>
  <si>
    <t>   MERCEDES-BENZ GLS</t>
  </si>
  <si>
    <t>   MERCEDES-BENZ S-CLASS</t>
  </si>
  <si>
    <t>   ROLLS-ROYCE CULLINAN</t>
  </si>
  <si>
    <t>   TOYOTA LANDCRUISER</t>
  </si>
  <si>
    <t>All data on "Driving - MIA" tab is 2024 year to date registration data from "Land Transport NZ" - assumed to mean NZTA.</t>
  </si>
  <si>
    <t>Generate pivots here and check totals</t>
  </si>
  <si>
    <t>Total Micro</t>
  </si>
  <si>
    <t>Total  Light&lt; $25K</t>
  </si>
  <si>
    <t>Total Light  &gt; $25K</t>
  </si>
  <si>
    <t>Sum of Volume</t>
  </si>
  <si>
    <t>Total Light</t>
  </si>
  <si>
    <t>OK</t>
  </si>
  <si>
    <t>Total Small &lt; $40K</t>
  </si>
  <si>
    <t>Total Small &gt; $40K</t>
  </si>
  <si>
    <t>Total Small</t>
  </si>
  <si>
    <t>Total Medium &lt; $60K</t>
  </si>
  <si>
    <t>Total Medium &gt; $60K</t>
  </si>
  <si>
    <t>Total Medium</t>
  </si>
  <si>
    <t>Total Large &lt; $70K</t>
  </si>
  <si>
    <t>Total Large &gt; $70K</t>
  </si>
  <si>
    <t>Total Large</t>
  </si>
  <si>
    <t>Total Upper Large &lt; $100K</t>
  </si>
  <si>
    <t>Total Upper Large &gt; $100K</t>
  </si>
  <si>
    <t>Total Upper Large</t>
  </si>
  <si>
    <t>Total People Movers &lt; $60K</t>
  </si>
  <si>
    <t>Total People Movers &gt; $60K</t>
  </si>
  <si>
    <t>Total People Movers</t>
  </si>
  <si>
    <t>Total Sports &lt; $80K</t>
  </si>
  <si>
    <t>Total Sports $80K - $200K</t>
  </si>
  <si>
    <t>Total Sports &gt; $200K</t>
  </si>
  <si>
    <t>Total Sports</t>
  </si>
  <si>
    <t>Total Passenger &lt; $</t>
  </si>
  <si>
    <t xml:space="preserve">Total Passenger &gt; $ </t>
  </si>
  <si>
    <t>Total Passenger</t>
  </si>
  <si>
    <t>Total SUV Small &lt; $40K</t>
  </si>
  <si>
    <t>Total SUV Small &gt; $40K</t>
  </si>
  <si>
    <t>Total SUV Small</t>
  </si>
  <si>
    <t>Total SUV Medium &lt; $60K</t>
  </si>
  <si>
    <t>Total SUV Medium &gt; $60K</t>
  </si>
  <si>
    <t>Total SUV Medium</t>
  </si>
  <si>
    <t>Total SUV Large &lt; $70K</t>
  </si>
  <si>
    <t>Total SUV Large &gt; $70K</t>
  </si>
  <si>
    <t>Total SUV Large</t>
  </si>
  <si>
    <t>Total SUV Upper Large &lt; $100K</t>
  </si>
  <si>
    <t>Total SUV Upper Large &gt; $100K</t>
  </si>
  <si>
    <t>Total SUV Upper Large</t>
  </si>
  <si>
    <t xml:space="preserve">Total SUV </t>
  </si>
  <si>
    <t>Assumptions is that all fixed costs (including maintenance) do not vary between size of car.</t>
  </si>
  <si>
    <t>Insurance</t>
  </si>
  <si>
    <t>Assumed to be the same for all vehicle types as per TCO tool</t>
  </si>
  <si>
    <t>Licensing</t>
  </si>
  <si>
    <t>https://www.nzta.govt.nz/vehicles/licensing-rego/vehicle-fees/licensing-fees/</t>
  </si>
  <si>
    <t>$/year</t>
  </si>
  <si>
    <t>Plug-in hybrid</t>
  </si>
  <si>
    <t>Warrant of Fitness</t>
  </si>
  <si>
    <t>Road user charges</t>
  </si>
  <si>
    <t>$/1000 km</t>
  </si>
  <si>
    <t>Including GST</t>
  </si>
  <si>
    <t>https://nzta.govt.nz/vehicles/road-user-charges/ruc-for-electric-vehicles/</t>
  </si>
  <si>
    <t>Fuel usage</t>
  </si>
  <si>
    <t>Petrol, diesel and hybrid are 100% pump price</t>
  </si>
  <si>
    <t>Plug-in hybrid split between petrol and electricity is as per official fuel economy figures.</t>
  </si>
  <si>
    <t>EV charging at home</t>
  </si>
  <si>
    <t>EV public charging</t>
  </si>
  <si>
    <t>Scheduled servicing</t>
  </si>
  <si>
    <t>Rewiring Aotearoa</t>
  </si>
  <si>
    <t>Assumed same as petrol</t>
  </si>
  <si>
    <t>Regression model for fuel consumption and battery economy</t>
  </si>
  <si>
    <t>Regression coefficients were determined using this python analysis:</t>
  </si>
  <si>
    <t>Webstructure_analysis__v3_3.py</t>
  </si>
  <si>
    <t>Slope</t>
  </si>
  <si>
    <t>Intercept</t>
  </si>
  <si>
    <t>Battery economy</t>
  </si>
  <si>
    <t>Vehicle GVM by motive power and size</t>
  </si>
  <si>
    <t>GVM values were derived using the same python analysis as above for the regression coefficients.</t>
  </si>
  <si>
    <t>Calculated efficiencies</t>
  </si>
  <si>
    <t>Fuel consumption (L/100km)</t>
  </si>
  <si>
    <t>Battery economy (kWh/100km)</t>
  </si>
  <si>
    <t>Fuel costs</t>
  </si>
  <si>
    <t>$/L</t>
  </si>
  <si>
    <t>https://github.com/EECA-NZ/home-efficiency-calculator/blob/main/app/services/configuration/energy_costs_default.py</t>
  </si>
  <si>
    <t>Electricity (flexible)</t>
  </si>
  <si>
    <t>$/kWh</t>
  </si>
  <si>
    <t>C:\Users\grettog\Documents\GitHub\home-efficiency-calculator\data_analysis\electricity_plans\output</t>
  </si>
  <si>
    <t>Electricity (inflexible)</t>
  </si>
  <si>
    <t>Electricity (public EV)</t>
  </si>
  <si>
    <t>c/kWh</t>
  </si>
  <si>
    <t>km</t>
  </si>
  <si>
    <t>per year</t>
  </si>
  <si>
    <t>Fuel</t>
  </si>
  <si>
    <t>RUC</t>
  </si>
  <si>
    <t>Servicing</t>
  </si>
  <si>
    <t>P -&gt;</t>
  </si>
  <si>
    <t>D -&gt;</t>
  </si>
  <si>
    <t>PH -&gt;</t>
  </si>
  <si>
    <t>PHEV -&gt;</t>
  </si>
  <si>
    <t>EV -&gt;</t>
  </si>
  <si>
    <t>Savings when electrifying to HWHP or EHWC</t>
  </si>
  <si>
    <t>Postcode</t>
  </si>
  <si>
    <t>Flexible electricity</t>
  </si>
  <si>
    <t>https://github.com/EECA-NZ/home-efficiency-calculator/blob/main/data_analysis/electricity_plans/output/selected_electricity_plan_tariffs_by_edb_gst_inclusive.csv</t>
  </si>
  <si>
    <t>Inflexible electricity</t>
  </si>
  <si>
    <t>https://github.com/EECA-NZ/home-efficiency-calculator/blob/main/data_analysis/methane_plans/output/selected_methane_plan_tariffs_by_edb_gst_inclusive.csv</t>
  </si>
  <si>
    <t>How do you heat?</t>
  </si>
  <si>
    <t>How well insulated?</t>
  </si>
  <si>
    <t>Moderately insulated</t>
  </si>
  <si>
    <t>Heating during day?</t>
  </si>
  <si>
    <t>Never</t>
  </si>
  <si>
    <t>Alternative</t>
  </si>
  <si>
    <t>HP</t>
  </si>
  <si>
    <t>Hot water use?</t>
  </si>
  <si>
    <t>Average</t>
  </si>
  <si>
    <t>HWHP</t>
  </si>
  <si>
    <t>EHWC</t>
  </si>
  <si>
    <t>Cooktop</t>
  </si>
  <si>
    <t>Induction</t>
  </si>
  <si>
    <t>Type of car?</t>
  </si>
  <si>
    <t>Without solar</t>
  </si>
  <si>
    <t>With solar</t>
  </si>
  <si>
    <t>Heating during day option will be driver.</t>
  </si>
  <si>
    <t>$</t>
  </si>
  <si>
    <t>Brainstorming - 31st January</t>
  </si>
  <si>
    <t>Need to estimate what proportion of flexible and inflexible demand can be met by solar</t>
  </si>
  <si>
    <t>Hot water with gas cost per year</t>
  </si>
  <si>
    <t>Hot water with electricity</t>
  </si>
  <si>
    <t>Saving</t>
  </si>
  <si>
    <t>Energy cost avoided through self-consumption of solar</t>
  </si>
  <si>
    <t>Surface this? (What's currently in Simon's mockup)</t>
  </si>
  <si>
    <t>Energy cost after hot water electrificiation *and* solar</t>
  </si>
  <si>
    <t>Saving from current to electrified with solar</t>
  </si>
  <si>
    <t>This goes into tray</t>
  </si>
  <si>
    <t>As above (calculated as sum of savings)</t>
  </si>
  <si>
    <t>Numbers in Simon's mockup are savings from adding solar to an electrify switch that has already happened (i.e. number has been presented in module above)</t>
  </si>
  <si>
    <t>Key question is do you represent solar savings as relative to current or relative to future?</t>
  </si>
  <si>
    <t>(Not an issue when current and future are the same.)</t>
  </si>
  <si>
    <t>Opportunity to do both if we don’t break down by appliance?</t>
  </si>
  <si>
    <t>Preferable to *not* break down by appliance because of some degree of artificiality on allocation?</t>
  </si>
  <si>
    <t>(I.e. what appliance gets the solar if self-consumption demand is higher than solar production.)</t>
  </si>
  <si>
    <t>Current appliance mix</t>
  </si>
  <si>
    <t>Alternative appliance mix</t>
  </si>
  <si>
    <t>Self-consumption</t>
  </si>
  <si>
    <t>Export</t>
  </si>
  <si>
    <t>Rationale of displaying two columns, rather than just the right-hand column, is that this highlights the rationale for electrifying appliances.</t>
  </si>
  <si>
    <t>E.g., If current is gas hot water and alternative is EHWC, then the self-consumption numbers will change lots.</t>
  </si>
  <si>
    <t>Number of permutations for lookup table</t>
  </si>
  <si>
    <t>Annual energy</t>
  </si>
  <si>
    <t>Time of use</t>
  </si>
  <si>
    <t>ToU based on timer. E.g. assume timer on at 10 am and full energy deficit required to be covered. *SEASONAL* energy demand profile.</t>
  </si>
  <si>
    <t>Electric options</t>
  </si>
  <si>
    <t>Hot water use</t>
  </si>
  <si>
    <t>Permutations</t>
  </si>
  <si>
    <t>ToU assumptions are 5 days on night rate and 2 days from timed charging starting at 12 pm? (After hot water?) Flat daily demand profile?</t>
  </si>
  <si>
    <t>Distance</t>
  </si>
  <si>
    <t>ToU profile from deep retrofit study. Average across 4 typologies. Covers full hourly schedule.</t>
  </si>
  <si>
    <t>Insulation levels</t>
  </si>
  <si>
    <t>Daytime heating</t>
  </si>
  <si>
    <t>All permutations</t>
  </si>
  <si>
    <t>Gas options will add to this</t>
  </si>
  <si>
    <t>Assume flat ToU? Resonable match to refrigerator use, and assumes some optimisation of self-consumption elsewhere?</t>
  </si>
  <si>
    <t>… but what about night-time heating of bedrooms - this is currently in the other bucket because heating is only main living area.</t>
  </si>
  <si>
    <t>ToU assumptions from? Assume all at 6 pm?</t>
  </si>
  <si>
    <t>Extract AC electricity generation data from Solar Power Calculator</t>
  </si>
  <si>
    <t>Modify php codebase to return power generation timeseries</t>
  </si>
  <si>
    <t>DONE</t>
  </si>
  <si>
    <t>Write php script that outputs csv</t>
  </si>
  <si>
    <t>Confirm total generation matches Solar tool</t>
  </si>
  <si>
    <t>DONISH. MATCHES DOCKERIZED TOOL FROM GAVIN</t>
  </si>
  <si>
    <t>Extract heating time series from Deep Retrofit data</t>
  </si>
  <si>
    <t>Extract hourly profiles for all locations, all typologies, baseline, realistic.</t>
  </si>
  <si>
    <t>Heating period factors and daytime heating days per week are in:</t>
  </si>
  <si>
    <t>https://github.com/EECA-NZ/home-efficiency-calculator/blob/main/app/constants/heating_energy.py</t>
  </si>
  <si>
    <t>Daytime days are midpoint of range in user response. So 1.5 for 1-2 days, 3.5 for 3-4 days, and 6 for 5-7 days.</t>
  </si>
  <si>
    <t>Time series data effectively has 2 days (on weekend) hard coded.</t>
  </si>
  <si>
    <t>How to reconcile?</t>
  </si>
  <si>
    <t>Or how to generate time series for these options?</t>
  </si>
  <si>
    <t>Two options:</t>
  </si>
  <si>
    <t>1. Synthesise daytime heating for (week)days which don't currently have daytime heating.</t>
  </si>
  <si>
    <t>2. Chop yearly record into weekdays and weekends, and produce a synthetic year.</t>
  </si>
  <si>
    <t>Disadvantage with #2 is that solar generation wouldn't reflect a "real" (TMY) year - and solar generation can be accurately modelled, whereas heating will always be an approximation.</t>
  </si>
  <si>
    <t>Key determinants of hourly heating demand are:</t>
  </si>
  <si>
    <t>1. Was heating active in previous hour?</t>
  </si>
  <si>
    <t>2. Temperature</t>
  </si>
  <si>
    <t>3. Solar gain</t>
  </si>
  <si>
    <t>4. Infiltration/ventilation load (Infiltration was function of wind speed in H1 study but not in Deep Retrofit study? If so, infiltration will only be function of external temperature, as with ventilation.)</t>
  </si>
  <si>
    <t>Depending on algorithm, it might be necessary to consider daylight saving time, as this gives different relationship between hour of heating and solar gain.</t>
  </si>
  <si>
    <t>Cross-check Deep Retrofit weather data against NIWA Solarview / EECA Solar Power Calculator weather data</t>
  </si>
  <si>
    <t>Intention is that hourly heating profiles taken from the Deep Retrofit study should be congruent with hourly solar generation taken from the Solar Power Calculator. This will be true if the weather data underlying each of the models is the same.</t>
  </si>
  <si>
    <t>Weather data for the Deep Retrofit study is contained within the output eso files e.g.:</t>
  </si>
  <si>
    <t>Villa Auckland Realistic Baseline.eso</t>
  </si>
  <si>
    <t xml:space="preserve">This has been processed to extract </t>
  </si>
  <si>
    <t>Villa Realistic Baseline Environment.csv</t>
  </si>
  <si>
    <t>At present, only the hourly dry bulb temperature has been extracted, which is 12.833333333333334 for the first hour of the 1st of January.</t>
  </si>
  <si>
    <r>
      <t xml:space="preserve">Note that the first day of the year in the Deep Retrofit study is </t>
    </r>
    <r>
      <rPr>
        <b/>
        <sz val="11"/>
        <color theme="1"/>
        <rFont val="Aptos Narrow"/>
        <family val="2"/>
        <scheme val="minor"/>
      </rPr>
      <t>*Tuesday*</t>
    </r>
    <r>
      <rPr>
        <sz val="11"/>
        <color theme="1"/>
        <rFont val="Aptos Narrow"/>
        <family val="2"/>
        <scheme val="minor"/>
      </rPr>
      <t xml:space="preserve"> (for Auckland at least - check for others).</t>
    </r>
  </si>
  <si>
    <t>Also note that temperature and day of week potentially do not match the epw files EECA have on record from the 2008 NIWA study:</t>
  </si>
  <si>
    <t>TMY_NZ_AK.epw</t>
  </si>
  <si>
    <r>
      <t xml:space="preserve">This indicates </t>
    </r>
    <r>
      <rPr>
        <b/>
        <sz val="11"/>
        <color theme="1"/>
        <rFont val="Aptos Narrow"/>
        <family val="2"/>
        <scheme val="minor"/>
      </rPr>
      <t>*Sunday*</t>
    </r>
    <r>
      <rPr>
        <sz val="11"/>
        <color theme="1"/>
        <rFont val="Aptos Narrow"/>
        <family val="2"/>
        <scheme val="minor"/>
      </rPr>
      <t xml:space="preserve"> as the first day and 12.0 as dry bulb?</t>
    </r>
  </si>
  <si>
    <t>Also check whether Solar Power Calculator has internal weather data, or whether it is all derived from NIWA.</t>
  </si>
  <si>
    <t>Quick check of:</t>
  </si>
  <si>
    <t>https://github.com/EECA-NZ/SolarPowerCalculator/blob/main/www/src/pvtool/niwa/services/niwaCSVDataProcessor.php</t>
  </si>
  <si>
    <t>suggests that temperature and global irradiance may be the only data used, both of which derive from NIWA Solarview.</t>
  </si>
  <si>
    <t>(And in comparison, the eso files contain diffuse, direct, azimuth, and altitude.)</t>
  </si>
  <si>
    <t>Define electricity usage pattern for optimising electricity plans with solar</t>
  </si>
  <si>
    <t>Current plan is to optimise electricity plans for a "with solar" household.</t>
  </si>
  <si>
    <t>As with current methodology, this will be a single type of household, so there will be one optimal plan per EDB region.</t>
  </si>
  <si>
    <t>Develop time series for hot water heating</t>
  </si>
  <si>
    <t>Initial plan is to use a simple timer-based methodology</t>
  </si>
  <si>
    <t>On at 9am or 10am?</t>
  </si>
  <si>
    <t>Off at 12pm or 1pm?</t>
  </si>
  <si>
    <t>Taking into account NZST/NZDT?</t>
  </si>
  <si>
    <t>Taking into account seasons?</t>
  </si>
  <si>
    <t>Off-time to avoid competition with EV charger?</t>
  </si>
  <si>
    <t>Element size?</t>
  </si>
  <si>
    <t>Smaller tanks (e.g. 135, 177 L) are available with 2 or 3 kW elements</t>
  </si>
  <si>
    <t>Larger tanks (e.g. 247 L) are available with only 3 kW elements</t>
  </si>
  <si>
    <t>Largest tanks (e.g. 294 L) are available with 3, 2 x 3, or 2 x 5 kW elements</t>
  </si>
  <si>
    <t>https://rheem.co.nz/products/home/electric-water-heating/mains-pressure-vitreous-enamel</t>
  </si>
  <si>
    <t>Energy demand will vary month to month, but will be same for all days in a month</t>
  </si>
  <si>
    <t>What about 6 person households? Do we do some heating on night rate?</t>
  </si>
  <si>
    <t>Develop time series for EV charging</t>
  </si>
  <si>
    <t>5 days use night rate only</t>
  </si>
  <si>
    <t>2 days use timed charging starting in the afternoon (12pm or 1pm after hot water) and stopping at 4pm or 5pm?</t>
  </si>
  <si>
    <t>What charging rate to assume?</t>
  </si>
  <si>
    <t>2 or 3 kW?</t>
  </si>
  <si>
    <t>https://www.standards.govt.nz/shop/snz-pas-60112023</t>
  </si>
  <si>
    <t>Develop time series for other electricity use</t>
  </si>
  <si>
    <t>Assume completely flat?</t>
  </si>
  <si>
    <t>Or have daily profile?</t>
  </si>
  <si>
    <t>And/or have seasonal profile?</t>
  </si>
  <si>
    <t>Take into account electric heating of bedrooms?</t>
  </si>
  <si>
    <t>Modify Codebase Schema to include Solar generation</t>
  </si>
  <si>
    <t>Generate Lookup Tables</t>
  </si>
  <si>
    <t>API implementation</t>
  </si>
  <si>
    <t>Can mash together flexibility and time slicing</t>
  </si>
  <si>
    <t>E.g. this time-slice flexibility hierarchy:</t>
  </si>
  <si>
    <t>anytime</t>
  </si>
  <si>
    <t>NightControlled</t>
  </si>
  <si>
    <t>DayControlled</t>
  </si>
  <si>
    <t>solar</t>
  </si>
  <si>
    <t>These dimensions</t>
  </si>
  <si>
    <t>uncontrolled_day_kwh</t>
  </si>
  <si>
    <t>x</t>
  </si>
  <si>
    <t>E.g. early morning cooking</t>
  </si>
  <si>
    <t>day/controlled</t>
  </si>
  <si>
    <t>night/controlled</t>
  </si>
  <si>
    <t>controllable_day_kwh</t>
  </si>
  <si>
    <t>E.g. morning water heating</t>
  </si>
  <si>
    <t>day</t>
  </si>
  <si>
    <t>night</t>
  </si>
  <si>
    <t>solarable_day_kwh</t>
  </si>
  <si>
    <t>E.g. midday space heating</t>
  </si>
  <si>
    <t>uncontrolled_night_kwh</t>
  </si>
  <si>
    <t>controllable_night_kwh</t>
  </si>
  <si>
    <t>E.g. night-time EV charging</t>
  </si>
  <si>
    <t>anytime_kwh</t>
  </si>
  <si>
    <t>E.g. most water heating</t>
  </si>
  <si>
    <t>solar_generation_kwh</t>
  </si>
  <si>
    <t>But for representation, let's separate time / controllability dimensions as below.</t>
  </si>
  <si>
    <t>Solar model(Household) = Electricity Usage Profile</t>
  </si>
  <si>
    <t>CURRENT FLOW</t>
  </si>
  <si>
    <t>PROPOSED FLOW</t>
  </si>
  <si>
    <t>Energy Usage Profile</t>
  </si>
  <si>
    <t>Other energy usage</t>
  </si>
  <si>
    <t>Household</t>
  </si>
  <si>
    <t>Electricity demand</t>
  </si>
  <si>
    <t>(Fixed, Variable, Grid Export $)</t>
  </si>
  <si>
    <t>Electricity usage profile</t>
  </si>
  <si>
    <t>Elx Usage Profile</t>
  </si>
  <si>
    <t>Solar generation</t>
  </si>
  <si>
    <t>(Fixed, Variable)</t>
  </si>
  <si>
    <t>Energy Plan</t>
  </si>
  <si>
    <t>CURRENT ENERGY USAGE PROFILE</t>
  </si>
  <si>
    <t>PROPOSED ENERGY USAGE PROFILE</t>
  </si>
  <si>
    <t>elx_connection_days</t>
  </si>
  <si>
    <t>inflexible_day_kwh</t>
  </si>
  <si>
    <t>day_kwh</t>
  </si>
  <si>
    <t>(uncontrolled, controllable, solar_offset)</t>
  </si>
  <si>
    <t>flexible_kwh</t>
  </si>
  <si>
    <t>Night rate if available</t>
  </si>
  <si>
    <r>
      <t>(</t>
    </r>
    <r>
      <rPr>
        <sz val="11"/>
        <color rgb="FFFF0000"/>
        <rFont val="Aptos Narrow"/>
        <family val="2"/>
        <scheme val="minor"/>
      </rPr>
      <t>uncontrolled=0</t>
    </r>
    <r>
      <rPr>
        <sz val="11"/>
        <color theme="1"/>
        <rFont val="Aptos Narrow"/>
        <family val="2"/>
        <scheme val="minor"/>
      </rPr>
      <t>, controllable, solar_offset)</t>
    </r>
  </si>
  <si>
    <t>natural_gas_connection_days</t>
  </si>
  <si>
    <t>night_kwh</t>
  </si>
  <si>
    <r>
      <t>(</t>
    </r>
    <r>
      <rPr>
        <sz val="11"/>
        <color rgb="FFFF0000"/>
        <rFont val="Aptos Narrow"/>
        <family val="2"/>
        <scheme val="minor"/>
      </rPr>
      <t>uncontrolled=0</t>
    </r>
    <r>
      <rPr>
        <sz val="11"/>
        <color theme="1"/>
        <rFont val="Aptos Narrow"/>
        <family val="2"/>
        <scheme val="minor"/>
      </rPr>
      <t xml:space="preserve">, controllable, </t>
    </r>
    <r>
      <rPr>
        <sz val="11"/>
        <color rgb="FFFF0000"/>
        <rFont val="Aptos Narrow"/>
        <family val="2"/>
        <scheme val="minor"/>
      </rPr>
      <t>solar_offset=0</t>
    </r>
    <r>
      <rPr>
        <sz val="11"/>
        <color theme="1"/>
        <rFont val="Aptos Narrow"/>
        <family val="2"/>
        <scheme val="minor"/>
      </rPr>
      <t>)</t>
    </r>
  </si>
  <si>
    <t>natural_gas_kwh</t>
  </si>
  <si>
    <t>solar_export_kwh</t>
  </si>
  <si>
    <t>solar_export</t>
  </si>
  <si>
    <t>lpg_tanks_rental_days</t>
  </si>
  <si>
    <t>Climate zone + ELX plan</t>
  </si>
  <si>
    <t>lpg_kwh</t>
  </si>
  <si>
    <t>wood_kwh</t>
  </si>
  <si>
    <t>petrol_litres</t>
  </si>
  <si>
    <t>diesel_litres</t>
  </si>
  <si>
    <t>public_ev_charger_kwh</t>
  </si>
  <si>
    <t>thousand_km</t>
  </si>
  <si>
    <t xml:space="preserve">Hot water: </t>
  </si>
  <si>
    <t>Can use controlled or night</t>
  </si>
  <si>
    <t>day_kwh(controllable)</t>
  </si>
  <si>
    <t>Can only use day/uncontrolled</t>
  </si>
  <si>
    <t>day_kwh(solar_offset)</t>
  </si>
  <si>
    <t>anytime_kwh(controllable)</t>
  </si>
  <si>
    <t>EV charging:</t>
  </si>
  <si>
    <t>night_kwh(controllable)</t>
  </si>
  <si>
    <t>Cooktop:</t>
  </si>
  <si>
    <t>day_kwh(uncontrolled)</t>
  </si>
  <si>
    <t>Other:</t>
  </si>
  <si>
    <t>Solar Power Calculator question</t>
  </si>
  <si>
    <t>Example answer</t>
  </si>
  <si>
    <t>Comment/interpretation for HESC</t>
  </si>
  <si>
    <t>1. Your house</t>
  </si>
  <si>
    <t>1 Upland Road</t>
  </si>
  <si>
    <t>Postcode gives climate zone</t>
  </si>
  <si>
    <t>Select the image that most closely matches the direction of the roof where the solar panels might sit.</t>
  </si>
  <si>
    <t>North</t>
  </si>
  <si>
    <t>Assume north</t>
  </si>
  <si>
    <t>OR</t>
  </si>
  <si>
    <t>OR if you know the exact orientation of your roof, enter it here (degrees from north).</t>
  </si>
  <si>
    <t>Select the image that looks most like the angle of your roof where the solar panels might sit.</t>
  </si>
  <si>
    <t>30 degrees</t>
  </si>
  <si>
    <t>Assume 30 degrees</t>
  </si>
  <si>
    <t>OR if you know the exact angle of your roof, enter it here.</t>
  </si>
  <si>
    <t>2. Your bill</t>
  </si>
  <si>
    <t>Do you have a power bill with you?</t>
  </si>
  <si>
    <t>IF YES</t>
  </si>
  <si>
    <t>What is your variable electricity tariff (cents per kWh or cents per unit)? If you are on a day/night rate, enter your daytime rate.</t>
  </si>
  <si>
    <t>References daytime rate - but this is not the most relevant for EHWC use. Possibly this is the biggest issue to review?</t>
  </si>
  <si>
    <t>IF NO</t>
  </si>
  <si>
    <t>Select your region and we'll use the average variable electricity tariff for that area.</t>
  </si>
  <si>
    <t>From postcode/existing lookup</t>
  </si>
  <si>
    <t>Do you know how much electricity you use in a year?</t>
  </si>
  <si>
    <t>Enter that amount here (kWh or units).</t>
  </si>
  <si>
    <t>How is this used given future information gathered on appliances in SPC?</t>
  </si>
  <si>
    <t>You can use a recent power bill to help estimate your electricity use.</t>
  </si>
  <si>
    <t>What month does the bill cover?</t>
  </si>
  <si>
    <t>How much electricity was used for the month (kWh or units)?</t>
  </si>
  <si>
    <t>Do you know how much you would get for the electricity you sell to the grid (cents per kWh)?</t>
  </si>
  <si>
    <t>Enter amount (cents).</t>
  </si>
  <si>
    <t>We'll use default amount of 12 cents per kWh.</t>
  </si>
  <si>
    <t>12 c/kWh is from Powerswitch. Same for HESC.</t>
  </si>
  <si>
    <t>Would you have to pay an additional daily fixed charge for a solar electricity system?</t>
  </si>
  <si>
    <t>Is this charged by retailers/EDBs? Assume not having not seen any data showing it.</t>
  </si>
  <si>
    <t>Enter that additional cost here (cents per day).</t>
  </si>
  <si>
    <t>3. Your use</t>
  </si>
  <si>
    <t>Do you use a lot of electricity at home between 10am and 4pm most days?</t>
  </si>
  <si>
    <t>OPTION 1</t>
  </si>
  <si>
    <t>Electricity use in our house is usually low during the day.</t>
  </si>
  <si>
    <t>OPTION 2</t>
  </si>
  <si>
    <t>Electricity use in our house is usually high for more than five days a week.</t>
  </si>
  <si>
    <t>What is your main heating source?</t>
  </si>
  <si>
    <t>Electricity (electric heaters, heat pump etc.)</t>
  </si>
  <si>
    <t>Other (wood fire, gas etc.)</t>
  </si>
  <si>
    <t>What is your main hot water heating source?</t>
  </si>
  <si>
    <t>Other e.g. gas</t>
  </si>
  <si>
    <t>Select only the appliances you could use during the day when it is sunniest. Note, if you are not home during the day, you will need to install timers on any appliances that do not have them in-built.</t>
  </si>
  <si>
    <t>Not selected</t>
  </si>
  <si>
    <t>How often could you run your dishwasher between 10am and 4pm?</t>
  </si>
  <si>
    <t>Every day</t>
  </si>
  <si>
    <t>Every second day</t>
  </si>
  <si>
    <t>OPTION 3</t>
  </si>
  <si>
    <t>Once a week</t>
  </si>
  <si>
    <t>How often could you run your washing machine between 10am and 4pm?</t>
  </si>
  <si>
    <t>What temperature wash do you use?</t>
  </si>
  <si>
    <t>Cold wash (20degC)</t>
  </si>
  <si>
    <t>Warm wash (60degC)</t>
  </si>
  <si>
    <t>Clothes dryer</t>
  </si>
  <si>
    <t>How often could you run your clothes dryer between 10am and 4pm?</t>
  </si>
  <si>
    <t>Electric hot water cylinder - with a timer or hot water diverter</t>
  </si>
  <si>
    <t>How will you control when your electric water cylinder heats? Note, this will require an electrician to install either a hot water diverter or timer on your hot water cylinder.</t>
  </si>
  <si>
    <t>With a timer</t>
  </si>
  <si>
    <t>With a hot water diverter</t>
  </si>
  <si>
    <t>4. Your solar system</t>
  </si>
  <si>
    <t>Do you have a quote for the total cost to install a solar electricity system?</t>
  </si>
  <si>
    <t>Largely N/A for HESC given CAPEX doesn't feature.</t>
  </si>
  <si>
    <t>What is the size of the system (kW)?</t>
  </si>
  <si>
    <t>What is the total cost to purchase and install the system (including GST)?</t>
  </si>
  <si>
    <t>Select a system size from the list below. The average system size is 3kW.</t>
  </si>
  <si>
    <t>4 kW</t>
  </si>
  <si>
    <t>Assume 5 kW system is to be installed for HESC calculations? (Or 4 kW to align with option in SPC?)</t>
  </si>
  <si>
    <t>How do you plan to pay for the solar electricity system?</t>
  </si>
  <si>
    <t>IF SAVINGS</t>
  </si>
  <si>
    <t>Enter your savings interest rate (% per annum).</t>
  </si>
  <si>
    <t>Savings</t>
  </si>
  <si>
    <t>IF BORROW</t>
  </si>
  <si>
    <t>Enter the interest rate you would be charged (% per annum).</t>
  </si>
  <si>
    <t>4. Your report</t>
  </si>
  <si>
    <t>Your estimated first year savings</t>
  </si>
  <si>
    <t>Your estimated years to get your money back (simple payback)</t>
  </si>
  <si>
    <t>10 years</t>
  </si>
  <si>
    <t>Your estimated years to get your money back (full cost)</t>
  </si>
  <si>
    <t>Your estimated total earnings over 25 years (full cost/earnings)</t>
  </si>
  <si>
    <t>First year savings</t>
  </si>
  <si>
    <t xml:space="preserve">Self-use of electricity (first year): </t>
  </si>
  <si>
    <t>Credit from solar electricity sold (first year only):</t>
  </si>
  <si>
    <t>This sheet is a check on costs incurred by running a hot water cylinder (or EV charger) during the day, with and without sufficient solar generation</t>
  </si>
  <si>
    <t>Note solar module does not calculate total costs with solar, but rather the 'cost saving' of adding solar, and so the calculation performed here does not follow the logic in the calculator.</t>
  </si>
  <si>
    <t>Key issue to be acknowledged/resolved is what happens if a household goes from running a HWC on a night rate, to running during the day with solar, but then using a significant proportion of daytime electricity on cloudy days.</t>
  </si>
  <si>
    <t>Day rate</t>
  </si>
  <si>
    <t>Night rate</t>
  </si>
  <si>
    <t>Export rate</t>
  </si>
  <si>
    <t>Hour</t>
  </si>
  <si>
    <t>Demand or generation</t>
  </si>
  <si>
    <t>EV charging</t>
  </si>
  <si>
    <t>Generation</t>
  </si>
  <si>
    <t>Total inflexible demand</t>
  </si>
  <si>
    <t>Total flexible demand</t>
  </si>
  <si>
    <t>Total demand</t>
  </si>
  <si>
    <t>Net demand</t>
  </si>
  <si>
    <t>True cost of supply *without* solar</t>
  </si>
  <si>
    <t>True cost of supply *with* solar</t>
  </si>
  <si>
    <t>Savings due to solar</t>
  </si>
  <si>
    <t>Minimum cost of meeting inflexible demand</t>
  </si>
  <si>
    <t>Minimum cost of meeting flexible demand</t>
  </si>
  <si>
    <t>Total minimum cost of demand</t>
  </si>
  <si>
    <t>Is inflexible demand &gt; generation</t>
  </si>
  <si>
    <t>Is total demand &gt; generation</t>
  </si>
  <si>
    <t>Hour 8: All demand is inflexible i.e. happens at this time in non-solar and solar houses. Net import. Cost based on day rate, so savings based on day rate.</t>
  </si>
  <si>
    <t>Hour 9: Mix of inflexible and flexible demand. Inflexible demand &gt; solar generation, so savings are "true".</t>
  </si>
  <si>
    <t>Hour 10: Mix of inflexible and flexible demand. Inflexible demand &lt; solar generation, so basing self consumption savings on day rate gives *incorrect* saving.</t>
  </si>
  <si>
    <t>This tab shows electricity use for appliances other than those on other tabs</t>
  </si>
  <si>
    <t>This information is not displayed in the tool at any point, but is used in the calculation of optimal electricity plans.</t>
  </si>
  <si>
    <t>The effect of assumptions made here is likely to be small.</t>
  </si>
  <si>
    <t>kWh/day data from Rewiring Aotearoa spreadsheet, Machines tab, cells B34:C37</t>
  </si>
  <si>
    <t>Category</t>
  </si>
  <si>
    <t>Fraction</t>
  </si>
  <si>
    <t>Refrigeration</t>
  </si>
  <si>
    <t>Night rate assumed to apply for 8 hours per day. Refrigeration use likely higher during day due to temperature and frequency of opening door, but some "other" use likely to be at night (e.g. standby on electronics including ONT/router) so unders and overs should cancel to some degree.</t>
  </si>
  <si>
    <t>Lighting</t>
  </si>
  <si>
    <t>Laundry</t>
  </si>
  <si>
    <t>Bedroom heating</t>
  </si>
  <si>
    <t>Includes washing machine and dryer, but not the heating of the hot water used in the washing machines.</t>
  </si>
  <si>
    <t>Includes oven, microwave, dishwasher, and "other", which is "IT and media" and "misc and other".</t>
  </si>
  <si>
    <t>The space heating module is specifically living room heating, so bedroom heating needs to be included here.</t>
  </si>
  <si>
    <t>Variation by number of people</t>
  </si>
  <si>
    <t>Some - households with more occupants are likely to have larger appliances.</t>
  </si>
  <si>
    <t>Some</t>
  </si>
  <si>
    <t>Some - but assumed fixed in hot water module.</t>
  </si>
  <si>
    <t>Some - likely more bedrooms heated.</t>
  </si>
  <si>
    <t>Conclusion: Insufficient evidence to build model, and would anyway introduce an additional dimension to electricity plan optimisation.</t>
  </si>
  <si>
    <t>Variation by location</t>
  </si>
  <si>
    <t>None.</t>
  </si>
  <si>
    <t>Minimal - Gareth can dig out a reference which shows this (something from EA or BRANZ in KaRC / Lighting folder)</t>
  </si>
  <si>
    <t>Will be climate variation as per heating module.</t>
  </si>
  <si>
    <t>Conclusion: Minimal variation on everything other than heating. Needs a little thought.</t>
  </si>
  <si>
    <t>edb_region</t>
  </si>
  <si>
    <t>name</t>
  </si>
  <si>
    <t>daily_charge</t>
  </si>
  <si>
    <t>nzd_per_kwh.Uncontrolled</t>
  </si>
  <si>
    <t>nzd_per_kwh.Controlled</t>
  </si>
  <si>
    <t>nzd_per_kwh.All inclusive</t>
  </si>
  <si>
    <t>nzd_per_kwh.Day</t>
  </si>
  <si>
    <t>nzd_per_kwh.Night</t>
  </si>
  <si>
    <t>Northpower</t>
  </si>
  <si>
    <t>2.6334999999999997</t>
  </si>
  <si>
    <t>0.28404999999999997</t>
  </si>
  <si>
    <t>Top Energy</t>
  </si>
  <si>
    <t>0.19388999999999998</t>
  </si>
  <si>
    <t>Vector</t>
  </si>
  <si>
    <t>1.7134999999999998</t>
  </si>
  <si>
    <t>0.23919999999999997</t>
  </si>
  <si>
    <t>Counties Power</t>
  </si>
  <si>
    <t>2.1734999999999998</t>
  </si>
  <si>
    <t>WEL Networks</t>
  </si>
  <si>
    <t>1.7939999999999998</t>
  </si>
  <si>
    <t>0.16789999999999997</t>
  </si>
  <si>
    <t>Unison Networks Ltd</t>
  </si>
  <si>
    <t>0.29324999999999996</t>
  </si>
  <si>
    <t>Horizon Energy Distribution</t>
  </si>
  <si>
    <t>Powerco</t>
  </si>
  <si>
    <t>0.20584999999999998</t>
  </si>
  <si>
    <t>Waipa Networks Ltd</t>
  </si>
  <si>
    <t>0.33579999999999993</t>
  </si>
  <si>
    <t>0.14834999999999998</t>
  </si>
  <si>
    <t>The Lines Company</t>
  </si>
  <si>
    <t>1.7479999999999998</t>
  </si>
  <si>
    <t>0.16444999999999999</t>
  </si>
  <si>
    <t>Firstlight Network</t>
  </si>
  <si>
    <t>0.24494999999999997</t>
  </si>
  <si>
    <t>Electra</t>
  </si>
  <si>
    <t>Scanpower Ltd</t>
  </si>
  <si>
    <t>0.33464999999999995</t>
  </si>
  <si>
    <t>0.21964999999999998</t>
  </si>
  <si>
    <t>0.14662499999999998</t>
  </si>
  <si>
    <t>Network Tasman Ltd</t>
  </si>
  <si>
    <t>0.28864999999999996</t>
  </si>
  <si>
    <t>0.20929999999999999</t>
  </si>
  <si>
    <t>Marlborough Lines Ltd</t>
  </si>
  <si>
    <t>3.0244999999999997</t>
  </si>
  <si>
    <t>0.24034999999999998</t>
  </si>
  <si>
    <t>MainPower NZ Ltd</t>
  </si>
  <si>
    <t>3.7719999999999994</t>
  </si>
  <si>
    <t>Orion New Zealand Ltd</t>
  </si>
  <si>
    <t>EA Networks</t>
  </si>
  <si>
    <t>0.20009999999999997</t>
  </si>
  <si>
    <t>Westpower Ltd</t>
  </si>
  <si>
    <t>Buller Electricity</t>
  </si>
  <si>
    <t>0.33349999999999996</t>
  </si>
  <si>
    <t>Alpine Energy</t>
  </si>
  <si>
    <t>0.19779999999999998</t>
  </si>
  <si>
    <t>Aurora Energy</t>
  </si>
  <si>
    <t>0.35028999999999993</t>
  </si>
  <si>
    <t>0.10855999999999999</t>
  </si>
  <si>
    <t>OtagoNet</t>
  </si>
  <si>
    <t>2.8646499999999997</t>
  </si>
  <si>
    <t>0.34798999999999997</t>
  </si>
  <si>
    <t>Network Waitaki</t>
  </si>
  <si>
    <t>3.8179999999999996</t>
  </si>
  <si>
    <t>The Power Company Ltd</t>
  </si>
  <si>
    <t>2.3517499999999996</t>
  </si>
  <si>
    <t>0.32728999999999997</t>
  </si>
  <si>
    <t>0.11373499999999999</t>
  </si>
  <si>
    <t>Electricity Invercargill Ltd</t>
  </si>
  <si>
    <t>0.16329999999999997</t>
  </si>
  <si>
    <t>Short week (EECA Day etc)</t>
  </si>
  <si>
    <t>Tool soft launch 
Friday 22 Nov</t>
  </si>
  <si>
    <r>
      <t xml:space="preserve">Campaign go-live (27th). 
</t>
    </r>
    <r>
      <rPr>
        <b/>
        <sz val="8"/>
        <color rgb="FFFF0000"/>
        <rFont val="Aptos Narrow"/>
        <family val="2"/>
        <scheme val="minor"/>
      </rPr>
      <t>Simon on leave 28-29 Nov.</t>
    </r>
  </si>
  <si>
    <t>EECA handover structured lookups (not final numbers)</t>
  </si>
  <si>
    <t>EECA algorithm development (Excel)</t>
  </si>
  <si>
    <t>Cooktop Model</t>
  </si>
  <si>
    <t>✅</t>
  </si>
  <si>
    <t>Heating Model</t>
  </si>
  <si>
    <t>Hot Water Model</t>
  </si>
  <si>
    <t>Petrol and Diesel pricing</t>
  </si>
  <si>
    <t>LPG prices (rewiring numbers)</t>
  </si>
  <si>
    <t>Driving Model</t>
  </si>
  <si>
    <t>Create the "model" house, optimise the energy usage plan for that house</t>
  </si>
  <si>
    <t>Postcode to tariff model (Powerswitch data analysis)</t>
  </si>
  <si>
    <t>Review: User answers to Energy profiles (for each model)</t>
  </si>
  <si>
    <t xml:space="preserve">Review: Energy plan selection </t>
  </si>
  <si>
    <t>Review: Costs and Emissions Calculations</t>
  </si>
  <si>
    <t>GO/NO-GO DECISION (WILL CALCULATOR BE READY FOR CAMPAIGN?)</t>
  </si>
  <si>
    <t>FRIDAY 15TH</t>
  </si>
  <si>
    <t>UAT</t>
  </si>
  <si>
    <t>Site migration</t>
  </si>
  <si>
    <t>EECA handover final lookups (final numbers)</t>
  </si>
  <si>
    <t>EECA Solar Model reassessment</t>
  </si>
  <si>
    <t>Solar modal reassessment</t>
  </si>
  <si>
    <t>Gen Less content development - inside tool</t>
  </si>
  <si>
    <t>Gen Less content development - create tool landing page</t>
  </si>
  <si>
    <t>Gen Less content development - write and confirm assumptions / disclaimers</t>
  </si>
  <si>
    <t>Gen Less content development - outside tool, eg. links from supporting pages</t>
  </si>
  <si>
    <t>Try finish content here, leaving 2 weeks for review</t>
  </si>
  <si>
    <t>Newsletter brief to PWC</t>
  </si>
  <si>
    <t>Newsletter PDF brief to DNA</t>
  </si>
  <si>
    <t xml:space="preserve">Newsletter opt-in build (PWC + Deviate) </t>
  </si>
  <si>
    <t>Newsletter opt-in testing</t>
  </si>
  <si>
    <t>EECA UAT Week 1 - Key stakeholders internal testing</t>
  </si>
  <si>
    <t>EECA UAT Week 2 - Wider testing</t>
  </si>
  <si>
    <t>Appliance alternative display option</t>
  </si>
  <si>
    <t>API testing (code and logic test)</t>
  </si>
  <si>
    <t xml:space="preserve">UAT - Individual tasks are in Teamwork with dates and person responsible </t>
  </si>
  <si>
    <t>Add Hotjar widget to Calculator page</t>
  </si>
  <si>
    <t>Go live</t>
  </si>
  <si>
    <t>Gen Less content development - pop-up modals? (Phase 2)</t>
  </si>
  <si>
    <t>Concepting</t>
  </si>
  <si>
    <t>Simon send design brief to team for approval</t>
  </si>
  <si>
    <t>Simon send design brief to DNA</t>
  </si>
  <si>
    <t>Modelling</t>
  </si>
  <si>
    <t>Develop lookup table structure</t>
  </si>
  <si>
    <t>Handover lookups to Deviate by COB 14/2/25</t>
  </si>
  <si>
    <t xml:space="preserve">Will coding </t>
  </si>
  <si>
    <t>Deviate implement</t>
  </si>
  <si>
    <t>Contingency</t>
  </si>
  <si>
    <t>Release</t>
  </si>
  <si>
    <t>Must be live by 25 March</t>
  </si>
  <si>
    <t>Style</t>
  </si>
  <si>
    <t>Question / Copy</t>
  </si>
  <si>
    <t>Question tooltip</t>
  </si>
  <si>
    <t>Answer tooltip(s)</t>
  </si>
  <si>
    <t>Combinations</t>
  </si>
  <si>
    <t>Tool header: See how much you could save by choosing efficient appliances</t>
  </si>
  <si>
    <t>Subheading: Discover the best appliance options for your home</t>
  </si>
  <si>
    <t xml:space="preserve"> = cell recently updated</t>
  </si>
  <si>
    <t xml:space="preserve"> = editable in CMS</t>
  </si>
  <si>
    <t>Subheading: Add details about your home for the most accurate results</t>
  </si>
  <si>
    <t>Slider</t>
  </si>
  <si>
    <t>How many people in your house?</t>
  </si>
  <si>
    <t>Add assumption about what "6+" means</t>
  </si>
  <si>
    <t>Numeric entry (4 digits)</t>
  </si>
  <si>
    <t>What is your postcode?</t>
  </si>
  <si>
    <t xml:space="preserve">We use this information to estimate electricity prices in your area, and to estimate energy use for heating and hot water. If you don't enter a postcode, we use national averages. </t>
  </si>
  <si>
    <t>Copy + Link</t>
  </si>
  <si>
    <r>
      <rPr>
        <sz val="11"/>
        <color rgb="FF000000"/>
        <rFont val="Aptos Narrow"/>
        <family val="2"/>
        <scheme val="minor"/>
      </rPr>
      <t xml:space="preserve">Don't know your postcode? You can find it using NZ Post's </t>
    </r>
    <r>
      <rPr>
        <u/>
        <sz val="11"/>
        <color rgb="FF000000"/>
        <rFont val="Aptos Narrow"/>
        <family val="2"/>
        <scheme val="minor"/>
      </rPr>
      <t>Postcode Finder</t>
    </r>
    <r>
      <rPr>
        <sz val="11"/>
        <color rgb="FF000000"/>
        <rFont val="Aptos Narrow"/>
        <family val="2"/>
        <scheme val="minor"/>
      </rPr>
      <t>.</t>
    </r>
  </si>
  <si>
    <t>Address and Postcode Finder | NZ Post</t>
  </si>
  <si>
    <t>To appear as helptext under "What is your postcode?"</t>
  </si>
  <si>
    <t>Subheading: Discover your best heating options</t>
  </si>
  <si>
    <t>Dropdown</t>
  </si>
  <si>
    <t>Piped gas heater or fireplace (flued)</t>
  </si>
  <si>
    <t>DNA to provide an opinion on whether Icon Buttons with glyphs of the appliances would be better.</t>
  </si>
  <si>
    <t>Bottled gas heater or fireplace (flued)</t>
  </si>
  <si>
    <t xml:space="preserve">We are only calculating energy use for your main living area, not your whole home. If you have a ducted heat pump, choose heat pump. If you have piped gas central heating, go with 'piped gas heater'.
If you have a gas fireplace, choose piped or bottled gas heater.
</t>
  </si>
  <si>
    <t>Electric heater</t>
  </si>
  <si>
    <t>Plug-in electric heater (oil column, fan etc.)</t>
  </si>
  <si>
    <t xml:space="preserve">How well insulated is your house? </t>
  </si>
  <si>
    <t xml:space="preserve">Well insulated = Floor, ceiling and wall insulation, and double glazing. 
Moderately = Ceiling insulation only, single glazing. 
Not well insulated = Floor and ceiling insulation, single glazing.
</t>
  </si>
  <si>
    <t xml:space="preserve">Well insulated </t>
  </si>
  <si>
    <t>Slider or dropdown</t>
  </si>
  <si>
    <t>Do you have heating on during the day, in the colder months?</t>
  </si>
  <si>
    <t xml:space="preserve">During the day' means between the hours of 9am and 5pm. Our calculations assume that heating is used in the early mornings and evenings. </t>
  </si>
  <si>
    <t>Mornings</t>
  </si>
  <si>
    <t xml:space="preserve">Our assumptions will cover off that we assume all users to have heating on in the mornings and evenings in the colder months. </t>
  </si>
  <si>
    <r>
      <rPr>
        <b/>
        <sz val="11"/>
        <color theme="1"/>
        <rFont val="Aptos Narrow"/>
        <family val="2"/>
        <scheme val="minor"/>
      </rPr>
      <t xml:space="preserve">Potential future alternative way of asking: </t>
    </r>
    <r>
      <rPr>
        <sz val="11"/>
        <color theme="1"/>
        <rFont val="Aptos Narrow"/>
        <family val="2"/>
        <scheme val="minor"/>
      </rPr>
      <t xml:space="preserve">"When do you use your heating during the colder months?" (Multi-choice)
Mornings
Evenings
Weekdays, during the day
Weekends, during the day
</t>
    </r>
  </si>
  <si>
    <t>1-2 days a week</t>
  </si>
  <si>
    <t>Evenings</t>
  </si>
  <si>
    <t>3-4 days a week</t>
  </si>
  <si>
    <t>Weekdays, during the day</t>
  </si>
  <si>
    <t>Weekends, during the day</t>
  </si>
  <si>
    <t>Switch options heading</t>
  </si>
  <si>
    <r>
      <rPr>
        <sz val="11"/>
        <color rgb="FF000000"/>
        <rFont val="Aptos Narrow"/>
        <family val="2"/>
        <scheme val="minor"/>
      </rPr>
      <t xml:space="preserve">Your alternative </t>
    </r>
    <r>
      <rPr>
        <sz val="11"/>
        <color rgb="FFFF0000"/>
        <rFont val="Aptos Narrow"/>
        <family val="2"/>
        <scheme val="minor"/>
      </rPr>
      <t>heating</t>
    </r>
    <r>
      <rPr>
        <sz val="11"/>
        <color rgb="FF000000"/>
        <rFont val="Aptos Narrow"/>
        <family val="2"/>
        <scheme val="minor"/>
      </rPr>
      <t xml:space="preserve"> options</t>
    </r>
  </si>
  <si>
    <t>Switch options subheading</t>
  </si>
  <si>
    <t>Select an option to include on your overall savings</t>
  </si>
  <si>
    <t>Switch options</t>
  </si>
  <si>
    <t>Appliance choices (cost savings + emissions savings)</t>
  </si>
  <si>
    <r>
      <t xml:space="preserve">Display all appliance options except the one they chose as their option to switch </t>
    </r>
    <r>
      <rPr>
        <i/>
        <sz val="11"/>
        <rFont val="Aptos Narrow"/>
        <family val="2"/>
        <scheme val="minor"/>
      </rPr>
      <t>from.</t>
    </r>
    <r>
      <rPr>
        <sz val="11"/>
        <rFont val="Aptos Narrow"/>
        <family val="2"/>
        <scheme val="minor"/>
      </rPr>
      <t xml:space="preserve"> 
Ideally, we don't want to show "Negative savings" e.g. "You appliance choice amounts to -$150 in savings per year"… aka "it will cost you $150 extra per year". So we think that we will need a solution whereby the colour changes to red for costs and black for savings could work AND/OR we have dynamic text that changes from "savings" to "extra costs" per year depending on the answer. </t>
    </r>
  </si>
  <si>
    <t>"Things you should know" box</t>
  </si>
  <si>
    <r>
      <t xml:space="preserve">For the average household in New Zealand, keeping the temperature comfortable is the one of the largest energy expenses. 
Heat pumps are by far the most energy efficient and cheapest way to heat your home. You can get single room heat pumps, or ducted heat pumps to heat multiple rooms in your house. 
</t>
    </r>
    <r>
      <rPr>
        <u/>
        <sz val="11"/>
        <color rgb="FF000000"/>
        <rFont val="Aptos Narrow"/>
        <family val="2"/>
        <scheme val="minor"/>
      </rPr>
      <t>Learn more</t>
    </r>
  </si>
  <si>
    <t>https://genless.govt.nz/for-everyone/at-home/energy-saving-appliances/choose-good-appliances/heat-pumps/</t>
  </si>
  <si>
    <t>Subheading: Discover your best water heating options</t>
  </si>
  <si>
    <t>If you have a 'continuous flow' or 'infinity' gas system – these are considered 'instantaneous'.</t>
  </si>
  <si>
    <t xml:space="preserve">Could be displayed as appliance icon buttons. </t>
  </si>
  <si>
    <t xml:space="preserve">Includes 'continuous flow' or 'infinity' gas systems that are fuelled by mains gas. </t>
  </si>
  <si>
    <t xml:space="preserve">Includes 'continuous flow' or 'infinity' gas systems that are fuelled by bottled gas. </t>
  </si>
  <si>
    <t>Hot water heat pumps use heat pump technology to heat water which is stored in a hot water cylinder. The hot water cylinder can be installed inside or outside your home.</t>
  </si>
  <si>
    <t>How would you describe your hot water use?</t>
  </si>
  <si>
    <t>If you have short showers or a low pressure shower consider yourself a low hot water user. If you have longer showers and/or a high pressure shower, go for high. Not sure? Go for medium. All scenarios assume average hot water use for things like washing dishes and clothes.</t>
  </si>
  <si>
    <t>Old tooltip copy: We consider average shower use to be one 6-minute shower per person, per day.</t>
  </si>
  <si>
    <r>
      <rPr>
        <sz val="11"/>
        <color rgb="FF000000"/>
        <rFont val="Aptos Narrow"/>
        <family val="2"/>
        <scheme val="minor"/>
      </rPr>
      <t xml:space="preserve">Your alternative </t>
    </r>
    <r>
      <rPr>
        <sz val="11"/>
        <color rgb="FFFF0000"/>
        <rFont val="Aptos Narrow"/>
        <family val="2"/>
        <scheme val="minor"/>
      </rPr>
      <t>hot water</t>
    </r>
    <r>
      <rPr>
        <sz val="11"/>
        <color rgb="FF000000"/>
        <rFont val="Aptos Narrow"/>
        <family val="2"/>
        <scheme val="minor"/>
      </rPr>
      <t xml:space="preserve"> options</t>
    </r>
  </si>
  <si>
    <t>Things you should know box</t>
  </si>
  <si>
    <r>
      <t xml:space="preserve">Typically, people are forced into a snap purchase when their hot water system breaks – but by planning ahead to make a smart decision rather than a hasty one, you can keep your future energy costs down.
New hot water heat pump technology is the most efficient option, and can be installed inside or outside. 
Using rooftop solar electricity to power your hot water can increase your savings. 
</t>
    </r>
    <r>
      <rPr>
        <u/>
        <sz val="11"/>
        <color rgb="FF000000"/>
        <rFont val="Aptos Narrow"/>
        <family val="2"/>
        <scheme val="minor"/>
      </rPr>
      <t>Learn more</t>
    </r>
  </si>
  <si>
    <t>https://genless.govt.nz/for-everyone/at-home/energy-saving-appliances/choose-good-appliances/hot-water-heat-pumps/</t>
  </si>
  <si>
    <t>Subheading: Discover your best cooktop options</t>
  </si>
  <si>
    <t xml:space="preserve">Not sure what type of electric cooktop you have? If your stove glows red hot while cooking, it's 'traditional electric', if it doesn't, it's 'induction'. </t>
  </si>
  <si>
    <t>Bottled gas</t>
  </si>
  <si>
    <t>Electric (coil or ceramic)</t>
  </si>
  <si>
    <r>
      <rPr>
        <sz val="11"/>
        <color rgb="FF000000"/>
        <rFont val="Aptos Narrow"/>
        <family val="2"/>
        <scheme val="minor"/>
      </rPr>
      <t xml:space="preserve">Your alternative </t>
    </r>
    <r>
      <rPr>
        <sz val="11"/>
        <color rgb="FFFF0000"/>
        <rFont val="Aptos Narrow"/>
        <family val="2"/>
        <scheme val="minor"/>
      </rPr>
      <t>cooking</t>
    </r>
    <r>
      <rPr>
        <sz val="11"/>
        <color rgb="FF000000"/>
        <rFont val="Aptos Narrow"/>
        <family val="2"/>
        <scheme val="minor"/>
      </rPr>
      <t xml:space="preserve"> options</t>
    </r>
  </si>
  <si>
    <r>
      <t xml:space="preserve">While traditional electric cooktops are more energy-efficient than gas, induction cookers are the most energy efficient electric option on the market – as well as the safest, healthiest and fastest tech available for cooking.  
</t>
    </r>
    <r>
      <rPr>
        <u/>
        <sz val="11"/>
        <color rgb="FF000000"/>
        <rFont val="Aptos Narrow"/>
        <family val="2"/>
        <scheme val="minor"/>
      </rPr>
      <t>Learn more</t>
    </r>
  </si>
  <si>
    <t>https://genless.govt.nz/for-everyone/at-home/energy-saving-appliances/choose-good-appliances/induction-cooktops/</t>
  </si>
  <si>
    <t>Subheading: How much could you save with an EV?</t>
  </si>
  <si>
    <t>Radio buttons or dropdown</t>
  </si>
  <si>
    <t>What type of car do you have?</t>
  </si>
  <si>
    <r>
      <t xml:space="preserve">We suggest using the car you use most often. </t>
    </r>
    <r>
      <rPr>
        <strike/>
        <sz val="11"/>
        <color rgb="FF000000"/>
        <rFont val="Aptos Narrow"/>
        <family val="2"/>
        <scheme val="minor"/>
      </rPr>
      <t xml:space="preserve">Currently, this tool only allows you to compare one car at a time. 
</t>
    </r>
    <r>
      <rPr>
        <sz val="11"/>
        <color rgb="FF000000"/>
        <rFont val="Aptos Narrow"/>
        <family val="2"/>
        <scheme val="minor"/>
      </rPr>
      <t xml:space="preserve">
A hybrid has both a petrol or diesel engine and an electric motor and battery, but cannot be plugged in.
A plug-in hybrid be plugged in, and complete short trips without using the petrol/diesel engine.</t>
    </r>
  </si>
  <si>
    <t>Has both a petrol or diesel engine and an electric motor and battery, but cannot be plugged in.</t>
  </si>
  <si>
    <t>Can be plugged in, and complete short trips without using the petrol/diesel engine.</t>
  </si>
  <si>
    <t>Radio buttons</t>
  </si>
  <si>
    <t>What size is it?</t>
  </si>
  <si>
    <t>E.g. a compact/hatchback or crossover/small SUV.</t>
  </si>
  <si>
    <t xml:space="preserve">Please include icons in the tool tips as a visual guide, as you already demonstrated in the latest mock-up. </t>
  </si>
  <si>
    <t>E.g. a sedan, station wagon or small SUV.</t>
  </si>
  <si>
    <t>How many kilometers do you drive per week?</t>
  </si>
  <si>
    <t>On average, New Zealanders drive around 30 kms per day, which is 200 kms per week.</t>
  </si>
  <si>
    <t>50 or less</t>
  </si>
  <si>
    <t xml:space="preserve">Mike Casey has data on rural driving which suggests distances could be up to 30,000 kms a year for rural drivers. </t>
  </si>
  <si>
    <t>400 or more</t>
  </si>
  <si>
    <r>
      <rPr>
        <sz val="11"/>
        <color rgb="FF000000"/>
        <rFont val="Aptos Narrow"/>
        <family val="2"/>
        <scheme val="minor"/>
      </rPr>
      <t xml:space="preserve">Your alternative </t>
    </r>
    <r>
      <rPr>
        <sz val="11"/>
        <color rgb="FFFF0000"/>
        <rFont val="Aptos Narrow"/>
        <family val="2"/>
        <scheme val="minor"/>
      </rPr>
      <t>driving</t>
    </r>
    <r>
      <rPr>
        <sz val="11"/>
        <color rgb="FF000000"/>
        <rFont val="Aptos Narrow"/>
        <family val="2"/>
        <scheme val="minor"/>
      </rPr>
      <t xml:space="preserve"> options</t>
    </r>
  </si>
  <si>
    <t>Savings assume you are mostly charging at home, but sometimes using public chargers.</t>
  </si>
  <si>
    <t>Car options (cost savings + emissions savings)</t>
  </si>
  <si>
    <r>
      <t xml:space="preserve">Charging your EV at home is the cheapest option, and if you invest in a home smart charger, you can charge much faster, while better managing your home energy use to take advantage of cheaper off-peak electricity prices. 
</t>
    </r>
    <r>
      <rPr>
        <u/>
        <sz val="11"/>
        <color rgb="FF000000"/>
        <rFont val="Aptos Narrow"/>
        <family val="2"/>
        <scheme val="minor"/>
      </rPr>
      <t>Learn more</t>
    </r>
  </si>
  <si>
    <t>https://genless.govt.nz/for-everyone/on-the-move/consider-electric-vehicles/charging-an-ev/</t>
  </si>
  <si>
    <t>Subheading: How much more could you save with solar?</t>
  </si>
  <si>
    <t>Copy</t>
  </si>
  <si>
    <t>"You could save this much more with rooftop solar: $#,###"</t>
  </si>
  <si>
    <t>Toggle</t>
  </si>
  <si>
    <t>Include these savings in my results</t>
  </si>
  <si>
    <t>If you already have solar or are considering it, selecting yes will give you a clearer picture of what you could save.</t>
  </si>
  <si>
    <r>
      <rPr>
        <sz val="11"/>
        <color rgb="FF000000"/>
        <rFont val="Aptos Narrow"/>
        <family val="2"/>
        <scheme val="minor"/>
      </rPr>
      <t xml:space="preserve">Medium-sized solar installations cost around $10,000, and can pay themselves off in around 7-8 years given the right circumstances.
Use our solar power calculator to assess whether installing rooftop solar could be the right move for you.
</t>
    </r>
    <r>
      <rPr>
        <u/>
        <sz val="11"/>
        <color rgb="FF000000"/>
        <rFont val="Aptos Narrow"/>
        <family val="2"/>
        <scheme val="minor"/>
      </rPr>
      <t>Learn more</t>
    </r>
  </si>
  <si>
    <t xml:space="preserve">https://genless.govt.nz/for-everyone/at-home/explore-solar-energy/rooftop-solar/ </t>
  </si>
  <si>
    <t>Results box (initial state)</t>
  </si>
  <si>
    <t>Heading</t>
  </si>
  <si>
    <t>Add your details to see what you could save</t>
  </si>
  <si>
    <t>Subheading</t>
  </si>
  <si>
    <t>The average household could save around 
$1,000 per year 
in energy costs by switching to more efficient appliances</t>
  </si>
  <si>
    <t>Low hierarchy text</t>
  </si>
  <si>
    <t>and produce 85% less greenhouse gas emissions.</t>
  </si>
  <si>
    <t>Results box (showing results)</t>
  </si>
  <si>
    <t>Header</t>
  </si>
  <si>
    <t>You could save up to:
$X,XXX
per year in running costs
a XX% saving on your current appliance mix</t>
  </si>
  <si>
    <t>Running costs would increase by:
$XXX
a XX increase on your current appliance mix</t>
  </si>
  <si>
    <r>
      <rPr>
        <sz val="11"/>
        <color rgb="FF000000"/>
        <rFont val="Aptos Narrow"/>
        <family val="2"/>
        <scheme val="minor"/>
      </rPr>
      <t>By switching:
Heating (</t>
    </r>
    <r>
      <rPr>
        <sz val="11"/>
        <color rgb="FFFF0000"/>
        <rFont val="Aptos Narrow"/>
        <family val="2"/>
        <scheme val="minor"/>
      </rPr>
      <t>electric heater</t>
    </r>
    <r>
      <rPr>
        <sz val="11"/>
        <color rgb="FF000000"/>
        <rFont val="Aptos Narrow"/>
        <family val="2"/>
        <scheme val="minor"/>
      </rPr>
      <t xml:space="preserve">) to </t>
    </r>
    <r>
      <rPr>
        <b/>
        <sz val="11"/>
        <color rgb="FFFF0000"/>
        <rFont val="Aptos Narrow"/>
        <family val="2"/>
        <scheme val="minor"/>
      </rPr>
      <t xml:space="preserve">a heat pump
</t>
    </r>
    <r>
      <rPr>
        <sz val="11"/>
        <color rgb="FF000000"/>
        <rFont val="Aptos Narrow"/>
        <family val="2"/>
        <scheme val="minor"/>
      </rPr>
      <t>Cooktop (</t>
    </r>
    <r>
      <rPr>
        <sz val="11"/>
        <color rgb="FFFF0000"/>
        <rFont val="Aptos Narrow"/>
        <family val="2"/>
        <scheme val="minor"/>
      </rPr>
      <t>piped gas</t>
    </r>
    <r>
      <rPr>
        <sz val="11"/>
        <color rgb="FF000000"/>
        <rFont val="Aptos Narrow"/>
        <family val="2"/>
        <scheme val="minor"/>
      </rPr>
      <t xml:space="preserve">) to </t>
    </r>
    <r>
      <rPr>
        <b/>
        <sz val="11"/>
        <color rgb="FFFF0000"/>
        <rFont val="Aptos Narrow"/>
        <family val="2"/>
        <scheme val="minor"/>
      </rPr>
      <t xml:space="preserve">induction
</t>
    </r>
    <r>
      <rPr>
        <sz val="11"/>
        <color rgb="FF000000"/>
        <rFont val="Aptos Narrow"/>
        <family val="2"/>
        <scheme val="minor"/>
      </rPr>
      <t>Hot water (</t>
    </r>
    <r>
      <rPr>
        <sz val="11"/>
        <color rgb="FFFF0000"/>
        <rFont val="Aptos Narrow"/>
        <family val="2"/>
        <scheme val="minor"/>
      </rPr>
      <t>bottled LPG</t>
    </r>
    <r>
      <rPr>
        <sz val="11"/>
        <color rgb="FF000000"/>
        <rFont val="Aptos Narrow"/>
        <family val="2"/>
        <scheme val="minor"/>
      </rPr>
      <t xml:space="preserve">) to </t>
    </r>
    <r>
      <rPr>
        <b/>
        <sz val="11"/>
        <color rgb="FFFF0000"/>
        <rFont val="Aptos Narrow"/>
        <family val="2"/>
        <scheme val="minor"/>
      </rPr>
      <t xml:space="preserve">a hot water heat pump
</t>
    </r>
    <r>
      <rPr>
        <sz val="11"/>
        <color rgb="FF000000"/>
        <rFont val="Aptos Narrow"/>
        <family val="2"/>
        <scheme val="minor"/>
      </rPr>
      <t>Vehicle (</t>
    </r>
    <r>
      <rPr>
        <sz val="11"/>
        <color rgb="FFFF0000"/>
        <rFont val="Aptos Narrow"/>
        <family val="2"/>
        <scheme val="minor"/>
      </rPr>
      <t>petrol vehicle</t>
    </r>
    <r>
      <rPr>
        <sz val="11"/>
        <color rgb="FF000000"/>
        <rFont val="Aptos Narrow"/>
        <family val="2"/>
        <scheme val="minor"/>
      </rPr>
      <t xml:space="preserve">) to </t>
    </r>
    <r>
      <rPr>
        <b/>
        <sz val="11"/>
        <color rgb="FFFF0000"/>
        <rFont val="Aptos Narrow"/>
        <family val="2"/>
        <scheme val="minor"/>
      </rPr>
      <t xml:space="preserve">an EV
</t>
    </r>
    <r>
      <rPr>
        <sz val="11"/>
        <color rgb="FF000000"/>
        <rFont val="Aptos Narrow"/>
        <family val="2"/>
        <scheme val="minor"/>
      </rPr>
      <t xml:space="preserve">
</t>
    </r>
  </si>
  <si>
    <r>
      <rPr>
        <sz val="11"/>
        <color rgb="FFFF0000"/>
        <rFont val="Aptos Narrow"/>
        <family val="2"/>
        <scheme val="minor"/>
      </rPr>
      <t>Red</t>
    </r>
    <r>
      <rPr>
        <sz val="11"/>
        <color theme="1"/>
        <rFont val="Aptos Narrow"/>
        <family val="2"/>
        <scheme val="minor"/>
      </rPr>
      <t xml:space="preserve"> indicates a dynamic field.</t>
    </r>
  </si>
  <si>
    <t>90%
reduced emissions</t>
  </si>
  <si>
    <t xml:space="preserve">Electric appliances produce less greenhouse gas emissions because our national electricity grid is around 80-85% supplied by clean energy sources like hydro and wind.  </t>
  </si>
  <si>
    <t>Include in your results:</t>
  </si>
  <si>
    <t>Old copy: If your new appliance set doesn't include gas, you will no longer need to pay fixed daily charges to keep your home connected to the gas network or pay for bottle rental.</t>
  </si>
  <si>
    <t>Removing your gas connection or gas bottle rental</t>
  </si>
  <si>
    <t>If your new appliance set doesn't include gas, you will no longer need to pay fixed daily charges to keep your home connected to the gas network or pay for bottle rental.</t>
  </si>
  <si>
    <t>Yes/no (default to yes)</t>
  </si>
  <si>
    <t>We understand that this wording may seem clunky, but it is the best we can come up with for now while not coming across too "anti-gas".
Phil note: We can only include extra savings if there's no gas appliances in the new mix. So how do we make this option relevant in all instances. We would like those who still have gas in the mix to get this info, if not the savings... maybe this is a popup that says you can't include these savings, unless...?</t>
  </si>
  <si>
    <t>CTA Button</t>
  </si>
  <si>
    <t>EMAIL ME MY RESULTS</t>
  </si>
  <si>
    <t>Issue title</t>
  </si>
  <si>
    <r>
      <t xml:space="preserve">Description
</t>
    </r>
    <r>
      <rPr>
        <sz val="8"/>
        <color theme="1"/>
        <rFont val="Aptos Narrow"/>
        <family val="2"/>
        <scheme val="minor"/>
      </rPr>
      <t xml:space="preserve">Add a description of the issue. 
To discuss an issue, start a comment thread and @mention the relevant people. </t>
    </r>
  </si>
  <si>
    <t>Suggested solution</t>
  </si>
  <si>
    <r>
      <t xml:space="preserve">Priority
</t>
    </r>
    <r>
      <rPr>
        <sz val="8"/>
        <color theme="1"/>
        <rFont val="Aptos Narrow"/>
        <family val="2"/>
        <scheme val="minor"/>
      </rPr>
      <t>1=dealbreaker/must have
2=important
3=nice to have
4=low priority</t>
    </r>
  </si>
  <si>
    <t>Sub-priority</t>
  </si>
  <si>
    <t xml:space="preserve">Reporter </t>
  </si>
  <si>
    <t>Assigned to</t>
  </si>
  <si>
    <t>Action</t>
  </si>
  <si>
    <t>Sizing</t>
  </si>
  <si>
    <t>Teamwork link</t>
  </si>
  <si>
    <t>Outcome</t>
  </si>
  <si>
    <t>Emisions percentages are wrong on the appliance alternative options</t>
  </si>
  <si>
    <t xml:space="preserve">See image over on right. Emissions percentages are in the hundreds,or they are saying "no change" when there should be a change. </t>
  </si>
  <si>
    <t>Simon</t>
  </si>
  <si>
    <t>✅ Done / Fixed</t>
  </si>
  <si>
    <t>Tool tips don't display well on mobile.</t>
  </si>
  <si>
    <t>You get one long line of text, which isn't easy to read.</t>
  </si>
  <si>
    <t>Gareth</t>
  </si>
  <si>
    <t>PR 1 Review</t>
  </si>
  <si>
    <t>Introduces overall codebase layout, energy plans, user answer and response objects, and cooktop model.</t>
  </si>
  <si>
    <t>Will</t>
  </si>
  <si>
    <t>Achini, Thomas, Gareth, Will</t>
  </si>
  <si>
    <t>Gas connection box doesn't appear when going from electric to piped gas instantaneous water heating. (This is the adding gas issue.)</t>
  </si>
  <si>
    <t>Total cost of users switching TO gas will be underreported and could be misleading and could go from cost saving to cost increase.</t>
  </si>
  <si>
    <t>See summary doc
Requires new look up table and deviate to modify the gas connection to dynamically respond to fuel choices.
Requires in depth testing and side by side comparison.</t>
  </si>
  <si>
    <t>Gareth/Oliver</t>
  </si>
  <si>
    <t>https://deviateteam.teamwork.com/app/tasks/33849693</t>
  </si>
  <si>
    <t>Add South Island piped gas disclaimer to 'Things you should know' box</t>
  </si>
  <si>
    <t xml:space="preserve">We're using piped gas as a shorthand for piped natural gas. But there is a  piped LPG network in the North Island, and several in the South Island (totalling approx 50,000 people) which we don't have pricing for, and so we should exclude these from providing answers. </t>
  </si>
  <si>
    <t>Add "Piped natural gas is not available in the South Island" to the Things you should know box.</t>
  </si>
  <si>
    <t>Simon / Phil</t>
  </si>
  <si>
    <t>A few hours</t>
  </si>
  <si>
    <t>PR 2 Review</t>
  </si>
  <si>
    <t>Introduces models for space heating, water heating and driving, and placeholder for solar</t>
  </si>
  <si>
    <t>Review and merge</t>
  </si>
  <si>
    <t>Double negatives</t>
  </si>
  <si>
    <t>"Reduced emissions" text should be conditional, and should read "increased emissions" if emissions are increased. The number should also be in black, rather than green.</t>
  </si>
  <si>
    <t>https://deviateteam.teamwork.com/app/tasks/33856031</t>
  </si>
  <si>
    <t>PR 3 Review</t>
  </si>
  <si>
    <t>Introduces power plan optimization scripts and lookup table scripts</t>
  </si>
  <si>
    <t>Simon / Bill</t>
  </si>
  <si>
    <t>As per email sent from Will to Simon, the percentage savings number in the web tool don't agree with the API (suspect issue in Deviate code)</t>
  </si>
  <si>
    <t>4ppl, 6012, piped gas, moderately insulated, 3-4 days a week. Switch to wood burner. It says it saves 45% on current costs but (I think) this should be 59%.</t>
  </si>
  <si>
    <t>Deviate could use the API output in the email I sent Simon to hunt down where we aren't in agreement.</t>
  </si>
  <si>
    <t>Get 'About this calculator' copy in place</t>
  </si>
  <si>
    <t xml:space="preserve">Gareth and Phil to write in 'How this tool works' as soon as possible </t>
  </si>
  <si>
    <t>Phil / Gareth</t>
  </si>
  <si>
    <t>Update tool tip wording in driving module</t>
  </si>
  <si>
    <t>This replaces ticket #22 which has been discarded as diesel vehicles are now fully covered. Only action remaining is to update tool tip text, as small, medium and large SUVs have simply been categorised under small medium and large vehicles.</t>
  </si>
  <si>
    <t>Updated wording for S/M/L is:
E.g. a compact/hatchback car or crossover/small SUV.
E.g. a sedan, station wagon or medium SUV.
E.g. a large sedan or large SUV.</t>
  </si>
  <si>
    <t>Logic for only showing gas disconnection savings when the proposed mix of alternative appliances doesn't use gas not implemented yet</t>
  </si>
  <si>
    <t>At present if you select e.g. piped gas heating as your current appliance and "Keep current appliance" then it still gives you the option to disconnect your gas and get the savings from disconnection.</t>
  </si>
  <si>
    <t>Wording on heating frequency - "When do you use your heating during the colder months?"</t>
  </si>
  <si>
    <t>See screenshot to the right: responding with "Never" still gives you a big energy saving if you shift from gas to heat pump. To reflect the model, should be e.g. "How often do you have heating on during the day in the colder months"? Tooltip also out of date.</t>
  </si>
  <si>
    <t>Change wording to "How often do you use your heating during the day during the colder months?"</t>
  </si>
  <si>
    <t>Appliance options are listed in order of potential savings (highest savings at the top).</t>
  </si>
  <si>
    <t>It's easier to navigate results if they're ordered in this way. Given the most efficient options have the lowest running costs, this also works to highlight these.</t>
  </si>
  <si>
    <t>Gareth/Will</t>
  </si>
  <si>
    <t>Dropdown list ordering</t>
  </si>
  <si>
    <t>Dropdowns show in wrong order sometimes</t>
  </si>
  <si>
    <t xml:space="preserve">Currently: Do imports one file at a time.
Future: Fix it! </t>
  </si>
  <si>
    <t>Driving model completed</t>
  </si>
  <si>
    <t xml:space="preserve">Awaiting completed numbers for variation in size of vehicle and economy. </t>
  </si>
  <si>
    <t>Tool has realistic numbers, but could be better. (Tool doesn't currently respond to car size). No work required from Deviate.</t>
  </si>
  <si>
    <t>A few days</t>
  </si>
  <si>
    <t>Tray should have wording on which appliances are currently in scope</t>
  </si>
  <si>
    <t>Tray currently refers to "current appliance mix"</t>
  </si>
  <si>
    <t>Add to bundle of ideas. See document.</t>
  </si>
  <si>
    <t>Discuss with deviate</t>
  </si>
  <si>
    <t>Include gas fixed costs alongside appliance savings figures</t>
  </si>
  <si>
    <t>Fixed costs are implicitly included in savings estimates for electricity, but not for gas. This is an apples and oranges comparison and may give users excessively pessimistic results, causing them to stop using the tool when they see this. The tray shows correct totals, with a check box allowing the user to remove the gas connection fee, but this will only be the focus for users to get to the final stage. It risks the user walking away with an incorrect impression of the relative benefits of electrification.</t>
  </si>
  <si>
    <t>When the existing selected appliance is gas, each electric alternative option should display an extra savings figure which includes average avoided gas connection fee (full, not pro-rata to each gas appliance). This additional figure should be approppriately labelled with a tooltip to explain in more detail. This provides the user with more context and a preview of the full achievable savings to make it directly comparable with electric options.
MVP decision: add text to explain fixed cost limitation</t>
  </si>
  <si>
    <t>Tim</t>
  </si>
  <si>
    <t xml:space="preserve">Gareth / Simon / Phil to define solution and post ticket to Deviate. </t>
  </si>
  <si>
    <t>Compare model outputs side by side (3 of them, rewiring/Electrify Your Home page, Will's API, and the tool's outputs)</t>
  </si>
  <si>
    <t>Review job to check the values and consistency other EECA outputs. Also capture usability issues.</t>
  </si>
  <si>
    <t xml:space="preserve">Do it. Elbow grease job. Should be done whenever new changes are made. </t>
  </si>
  <si>
    <t>Thomas, Vince, Bill, Andrew</t>
  </si>
  <si>
    <t xml:space="preserve">Add tooltips explaining south island piped gas </t>
  </si>
  <si>
    <t xml:space="preserve">Tooltip x3: Note, piped natural gas is not available in the South Island. 
Assumptions: Piped natural gas is not available in the South Island, we are working to have the tool reflect South Island pricing. </t>
  </si>
  <si>
    <t>Phil and Simon</t>
  </si>
  <si>
    <t>S</t>
  </si>
  <si>
    <t>Should we have an error state for someone who selects a South Island postcode and then answers "piped gas"</t>
  </si>
  <si>
    <t xml:space="preserve">We're using piped gas as a shorthand for piped natural gas. But there is one piped LPG network on the North Island, and several on the South Island which we don't have pricing for, and so we should exclude these from providing answers. </t>
  </si>
  <si>
    <t xml:space="preserve">More investigation required to include piped LPG. Have done MVP add text to tool informing piped natural gas isn't available sth island, we are working to have the tool reflect sth island pricing.  
Later, could add remove piped gas option from or N/A for southisland in meantime.
If the user enters one of the relevant postcodes, then piped gas should be removed from the appliance options. 
Alternatively, we present the user with a recommendation to use bottled gas if they are in one of those areas. </t>
  </si>
  <si>
    <t>Simon / Gareth</t>
  </si>
  <si>
    <t>⏭️ Phase 2 issue</t>
  </si>
  <si>
    <t>PDF report doesn't match online</t>
  </si>
  <si>
    <t>Exact sequence is as per "Tool shows reduced emissions before user selects an option to transition to." Then:
HWHP selected for hot water
Cooktop = Electric (coil or ceramic), New = Electric induction
Driving = Hybrid, Small, 100 km/week, Keep current selection.
Tray displays all modules which have been completed, but email only shows wording for modules where there have been changes.</t>
  </si>
  <si>
    <t>Bring in Mason</t>
  </si>
  <si>
    <t>Gareth / Will / Oliver</t>
  </si>
  <si>
    <t>Natural gas plan regionalization and optimization</t>
  </si>
  <si>
    <t xml:space="preserve">3 ppl, average gas hot water, gas cooking, all else not gas.
Gas plans aren't optimized for costs to the end user in the same way as electricity.
Prominent when fixed costs displayed. </t>
  </si>
  <si>
    <t>Could optimize gas in a similar way to electricity.</t>
  </si>
  <si>
    <t>Move to the top of priority for p2</t>
  </si>
  <si>
    <t>Add 'Show Summary' Button</t>
  </si>
  <si>
    <t>To see all results in one page once you've completed the tool</t>
  </si>
  <si>
    <t>Log ticket w deviate</t>
  </si>
  <si>
    <t>Hot water electricity usage split (80-20)</t>
  </si>
  <si>
    <t>Currently overly favourable to electric hot water as assumes 100% night rate</t>
  </si>
  <si>
    <t>Add assumption that gas users get dual fuel discount of 15c per day</t>
  </si>
  <si>
    <t>Debatable as combining gas and elx from different retailers may be better than getting dual fuel discount - but might protect us from accusations of excluding it.</t>
  </si>
  <si>
    <t>Edge case: funny behaviour if a user selects an appliance from the dropdown, clicks "Keep current appliance", and then goes up again and changes their current appliance in the dropdown to a different one.</t>
  </si>
  <si>
    <t>At present it seems to 'remember' the appliance that you previously had selected to keep, and this is reflected in the dollar and carbon savings totals, but there is no radio button selected.</t>
  </si>
  <si>
    <t>Maybe simplest would be to add a behaviour such that changing the appliance selected in the dropdown wipes any previous radio button setting. However, it is probably a deliberate feature that the previous selection is usually preserved, so another option could to fix it so the appropriate radio button is selected.</t>
  </si>
  <si>
    <t>Achini</t>
  </si>
  <si>
    <t xml:space="preserve">No longer an issue. </t>
  </si>
  <si>
    <t>Tool shows reduced emissions before user selects an option to transition to.</t>
  </si>
  <si>
    <t>Exact sequence is:
2 people, 6021
Heating = Heat pump, Well insulated, 5-7 days a week, Keep current appliance
… At which point it's all 0s in the tray.
Hot water = Electric HWC, Average
… At which point 84% reduced emissions are displayed before an option is selected.
If Keep current appliance is selected, then it's all 0s in the tray again.</t>
  </si>
  <si>
    <t>Log ticket</t>
  </si>
  <si>
    <t>Fixed via the auto-select best appliance feature :)</t>
  </si>
  <si>
    <t>Will generate script of fuel mix matrix</t>
  </si>
  <si>
    <t>Script to generate:
Current Space Heating, Current Water Heating, Current Cooktop, Current Driving, Alternative Space Heating, Alternative Water Heating, Alternative Cooktop, Alternative Driving, Current Fixed LPG, Current Fixed Gas, Alternative Fixed LPG, Alternative Fixed Gas, Checkbox text, Checkbox Greyed Out</t>
  </si>
  <si>
    <t>Add to bundle of ideas</t>
  </si>
  <si>
    <t>PDF results email is not formatted well</t>
  </si>
  <si>
    <t xml:space="preserve">Deviate are still working on this. Have checked in for a progress update. They have the designs, they just need to wrangle their PDF creator to match those. </t>
  </si>
  <si>
    <t>Wait for Deviate to fix.</t>
  </si>
  <si>
    <t>Increase the filtering of electricity plans to exclude complex plans e.g. day/night/controlled.</t>
  </si>
  <si>
    <t xml:space="preserve">Only include day/night, controlled/uncontrolled, and all-inclusive plans.
Vince has indicated in Github that he may be comfortable with how it is. </t>
  </si>
  <si>
    <t>Filter out plans that are confusing things.</t>
  </si>
  <si>
    <t>Hot water Delta-T adjustments into tool</t>
  </si>
  <si>
    <t>Need to coordinate with spreadsheet changes. Is HWC indoors or outdoors. Should assume indoors, not outdoors.</t>
  </si>
  <si>
    <t>Also update wood density and NCV</t>
  </si>
  <si>
    <t>Gareth and Will</t>
  </si>
  <si>
    <t>Electricity plan optimisation algorithm</t>
  </si>
  <si>
    <t>The electricity plan optimisation is likely to select plans with relatively high daily charge, and likely higher than dual fuel customers are paying at present. Should we factor this into the savings in some way?</t>
  </si>
  <si>
    <t xml:space="preserve">Good for now, could need reviewed in future, when prices change. </t>
  </si>
  <si>
    <t>A few weeks</t>
  </si>
  <si>
    <t>Solar tab needs more useful information</t>
  </si>
  <si>
    <t>Doesn't say we are working on this, or why this part of the tool is empty</t>
  </si>
  <si>
    <t>Just add 'coming soon' or something?</t>
  </si>
  <si>
    <t>Bill</t>
  </si>
  <si>
    <t>Phil</t>
  </si>
  <si>
    <t>Plug-in hybrids at low km per week would be pretty much identical savings to an electric car but that is not showing like that currently</t>
  </si>
  <si>
    <t xml:space="preserve">Go test it now </t>
  </si>
  <si>
    <t>Marcos</t>
  </si>
  <si>
    <t>Gareth, Will</t>
  </si>
  <si>
    <t>🔨 Enhance algorithm</t>
  </si>
  <si>
    <t xml:space="preserve">Change logic for how piped gas to LPG savings switch is displayled </t>
  </si>
  <si>
    <t xml:space="preserve">If user switches from piped gas to LPG then we need to show saving as net change in fixed costs.
I.e. We want to more explicitly show the savings difference between piped daily charges versus bottled rental charges. </t>
  </si>
  <si>
    <t>Add to bundle of ideas. Part of Will's script.
When user ticks the "include in your results: removing your gas connection or gas bottle rental" box, this needs to show the net effect of saving on natral gas connection cost, but a new cost of gas bottle rental (which is lower than natural gas connection, and so there is a saving). I think the wording will also need slightly amended.</t>
  </si>
  <si>
    <t>🔄️ Merged</t>
  </si>
  <si>
    <t>Check Wood numbers</t>
  </si>
  <si>
    <t xml:space="preserve">Tiny tweak. </t>
  </si>
  <si>
    <t>Update solar copy</t>
  </si>
  <si>
    <t>"Save even more with rooftop solar"</t>
  </si>
  <si>
    <t>Simon log ticket</t>
  </si>
  <si>
    <t>Tool tip for "How do you heat your main living area?" needs a little more explanation.</t>
  </si>
  <si>
    <t>This currently offers guidance for how to factor in ducted/central heating systems, but this needs to have a caveat attached.</t>
  </si>
  <si>
    <t xml:space="preserve">Gareth suggest some wording here? I will get it checked off with Phil. </t>
  </si>
  <si>
    <t>Phil and Gareth</t>
  </si>
  <si>
    <t>Hot water tool tip refers to "medium" but drop down refers to "average"</t>
  </si>
  <si>
    <t>Change to "average"</t>
  </si>
  <si>
    <t xml:space="preserve">Why is 4277 postcode defaulting to the "default electricity plan"? </t>
  </si>
  <si>
    <t>Probably was an issue prior to Solar HESC</t>
  </si>
  <si>
    <t>Investigate</t>
  </si>
  <si>
    <t>M</t>
  </si>
  <si>
    <t>Tray needs to shrink down with emissions saving disappearing and one big number being left</t>
  </si>
  <si>
    <t>Gas checkbox logic needs reviewing</t>
  </si>
  <si>
    <t>It has stopped behavings as reliably as it did before the solar upgrade</t>
  </si>
  <si>
    <t xml:space="preserve">Log ticket with Deviate to fix (we already have the logic) </t>
  </si>
  <si>
    <t>⌚  Logged / Waiting</t>
  </si>
  <si>
    <t>Tool is unusuable when importing new data files</t>
  </si>
  <si>
    <t>1. Fix bug
2. Monitor for minimal use time and do imports at that time / 
3. Add "Tool is being updated /down for maintenance" message</t>
  </si>
  <si>
    <t>Reduced emissions % doesn't seem useful</t>
  </si>
  <si>
    <t xml:space="preserve">Without knowing total emissions of house this a confusing metric. If I have a gas pizza oven running eight hours a day. My reduced emissions for these other appliances will be less. </t>
  </si>
  <si>
    <t>What about displaying Reduced Emissions in CO2 rather than a percentage? Or at least explaining that's it's 'reduced emissions from the appliances selected'</t>
  </si>
  <si>
    <t>"Discover the best appliance options for your home" overstates what the tool does</t>
  </si>
  <si>
    <t>The tool only covers running costs. "Discover how much you could reduce the running costs for your home" would be much more accurate and still sounds pretty good.</t>
  </si>
  <si>
    <t>Suggest change to Phil and get her to implement.</t>
  </si>
  <si>
    <t>Adjust wood price in tool to reflect EECA methodology which averages over wood types using consumer.nz numbers and volumetric ratios</t>
  </si>
  <si>
    <t>"You could save up to: $0" text when you're keeping current appliance could possibly do with being conditional.</t>
  </si>
  <si>
    <t>Make it dynamic</t>
  </si>
  <si>
    <t>Update electricity and gas prices</t>
  </si>
  <si>
    <t>Update API to reflect updated behaviour for fixed gas costs</t>
  </si>
  <si>
    <t>Assuming that we all agree that the fixed cost behaviour is updated, Will will need to update API.</t>
  </si>
  <si>
    <t>Freezing / server error</t>
  </si>
  <si>
    <t>I was testing the modification of people in the home on the web tool and flipping between 1-6 people. At one point it froze. I could still pick number from the how many people dropdown, but it wasn't updating the numbers on the right side panel. After abotu thirty seconds a small error showed up above the tool: 'An unkown server error has occurred'</t>
  </si>
  <si>
    <t>Needs investigation by Deviate. Checking logs? Refreshing the page seems ot fix it.
Simon to try and replicate.</t>
  </si>
  <si>
    <t>A three or four digit emissions figure is too big for the display area</t>
  </si>
  <si>
    <t>Log with Deviate</t>
  </si>
  <si>
    <t>Andrew</t>
  </si>
  <si>
    <t xml:space="preserve">If already on the best appliance for them, have the tool show this! </t>
  </si>
  <si>
    <t>E.g. bring "Keep current appliance" to front of options / order it in with the rest by most to least savings.</t>
  </si>
  <si>
    <t>Simon + Anna</t>
  </si>
  <si>
    <t>Deploy to AWS</t>
  </si>
  <si>
    <t>Deviate job</t>
  </si>
  <si>
    <t>Deploy Wednesday</t>
  </si>
  <si>
    <t>Deviate</t>
  </si>
  <si>
    <t>Tray should only show the first 3 lines, not the percentage cost savings. It's just overkill.</t>
  </si>
  <si>
    <t>Honour designs</t>
  </si>
  <si>
    <t>Updated Assumptions copy</t>
  </si>
  <si>
    <t>Update them</t>
  </si>
  <si>
    <t>Gareth and Phil</t>
  </si>
  <si>
    <t>Done</t>
  </si>
  <si>
    <t>Revisit hot water cylinder and EV charging schedule/algorithm</t>
  </si>
  <si>
    <t>Make numbers round to nearest 5 or 10</t>
  </si>
  <si>
    <t>Remove false precision. Giving precise numbers, implies really accurate calculations when we know this is not true (given the broad nature of our questions)
Has to be a Deviate thing. Can’t do in lookup tables. 
(If you round two numbers and then calculate the difference, the difference is actually what we're displaying in the tool.)</t>
  </si>
  <si>
    <t>Already being rounded to the nearest 1.  We're mulling this one over.</t>
  </si>
  <si>
    <t>🚮 Discard</t>
  </si>
  <si>
    <t>PDF report should provide an itemized breakdown of both counterfactual scenarios (stick with current or change appliance mix) so that the otherwise inscrutible summary numbers in the tool are made clear.</t>
  </si>
  <si>
    <t>For instance, gas connection costs under "current" and "alternative" scenarios should be presented as a line item. Then the savings would make sense to the user.</t>
  </si>
  <si>
    <t xml:space="preserve">Update results box and ensure that the report reflects this update. </t>
  </si>
  <si>
    <t>Remove the plus sign on the "Add savings" thing</t>
  </si>
  <si>
    <t>Better way of asking Heating question (checkboxes)</t>
  </si>
  <si>
    <t xml:space="preserve">Model is already set up to handle this. Need to coordinate with Deviate to find best solution. </t>
  </si>
  <si>
    <t xml:space="preserve">Relies on API being implemented first. </t>
  </si>
  <si>
    <t xml:space="preserve">We can't do this until we have the API in place. </t>
  </si>
  <si>
    <t>Split multi-network EDB regions</t>
  </si>
  <si>
    <t xml:space="preserve">Better visibility of fixed costs (group of ideas) </t>
  </si>
  <si>
    <t>Show savings that people are missing out on 
Show savings/costs next to appliance</t>
  </si>
  <si>
    <t xml:space="preserve">Have half solved for this by auto-selecting best option. </t>
  </si>
  <si>
    <t xml:space="preserve">Solved by auto-select feature. </t>
  </si>
  <si>
    <t>Consider adding up arrow to bottom of each module to prompt users to close it</t>
  </si>
  <si>
    <t>Finalize "other" household electricity use and then use this to update the power plan optimization. Update unit tests to reflect new costs.</t>
  </si>
  <si>
    <t>Awaiting completed numbers including bedroom heating.</t>
  </si>
  <si>
    <t>Wording on tray undersells benefits</t>
  </si>
  <si>
    <t>"You can save up to $X" implies that the calculated figure is a maximum, but it's more of a mid-point estimate for the average household.</t>
  </si>
  <si>
    <t>You could save "about" / "approximately" / "around" $XX per year in running costs.</t>
  </si>
  <si>
    <t>Simon / Phil / Will / Gareth</t>
  </si>
  <si>
    <t>▶️ In progress</t>
  </si>
  <si>
    <t>Solar savings are not updating the Total Dollar Savings Percentage or the Overall Emissions Reduction Percentage</t>
  </si>
  <si>
    <t>Simon/Deviate</t>
  </si>
  <si>
    <t xml:space="preserve">Bug: Tool crashes when user chooses "Keep current appliance" for all modules. </t>
  </si>
  <si>
    <t xml:space="preserve">Bug: Total Emissions Percentage Change glitches when user chooses "Keep current appliance" for all modules. </t>
  </si>
  <si>
    <t>Why are 3045 and 3040 not recognised postcodes?</t>
  </si>
  <si>
    <t>Simon, GG, WC</t>
  </si>
  <si>
    <t xml:space="preserve">These are PO Box postcodes. Not applicable to our tool, so were removed. </t>
  </si>
  <si>
    <t>Code review</t>
  </si>
  <si>
    <t>Review Will's codebase</t>
  </si>
  <si>
    <t>Tray only goes up once you scroll to bottom of page</t>
  </si>
  <si>
    <t>Deviate are still working on this, but I need to check in with them on progress.</t>
  </si>
  <si>
    <t>Add custom electricity plan detail interface</t>
  </si>
  <si>
    <t>"Advanced mode"</t>
  </si>
  <si>
    <t>Update tarriff information</t>
  </si>
  <si>
    <t>Buy updated data off Power Switch</t>
  </si>
  <si>
    <t xml:space="preserve">Gareth? </t>
  </si>
  <si>
    <t xml:space="preserve">Stay on ICT's case to keep this moving. </t>
  </si>
  <si>
    <t>Simon, Bill, ICT</t>
  </si>
  <si>
    <t>Entering an invalid postcode after you have completed the tool causes the Solar module to "forget" solar savings</t>
  </si>
  <si>
    <t xml:space="preserve">You can kick it back into action by changing any answer within the tool, it will then start behaving normally again. </t>
  </si>
  <si>
    <t>Add a 'Next' button to each module to make jumping through the tool easier</t>
  </si>
  <si>
    <t xml:space="preserve">Button would collapse current module and open the next one, then move to focus on the next one. </t>
  </si>
  <si>
    <t>Discuss</t>
  </si>
  <si>
    <t>📢 To discuss</t>
  </si>
  <si>
    <t>Optimise Lookup Table generation script</t>
  </si>
  <si>
    <t xml:space="preserve">Use more "Mitigating Language" within the tool to caveat the answers it gives a bit? </t>
  </si>
  <si>
    <t xml:space="preserve">We need to make sure that we are not making the tool sound too authoritive. It is making a lot of assumptions and users should not be relying on it wholesale for their appliance purchasing decisions. We can use language and caveats to make sure this is communicated. </t>
  </si>
  <si>
    <t>Anna</t>
  </si>
  <si>
    <t>ILR = 1.2 provides best financial return, but this isn't what we're modelling.</t>
  </si>
  <si>
    <t>An inverter loading ratio (ILR) of 1.2 provides the best financial return according to Allan Miller's research, but this isn’t what we're modelling. This would require an update to the Solar Power Calculator, which provides the generation data for the solar module.</t>
  </si>
  <si>
    <t>Update Solar Power Calculator and propagate changes</t>
  </si>
  <si>
    <t>Clarify implementation of DST in solar generation and load profiles</t>
  </si>
  <si>
    <t>Implement RBS data for cooktop</t>
  </si>
  <si>
    <t>Implement Solar Power Calculator profile for other energy use</t>
  </si>
  <si>
    <t>Review plan selections</t>
  </si>
  <si>
    <t>Add pop up modal explainers from orignal DNA designs</t>
  </si>
  <si>
    <t xml:space="preserve">I've added a ticket for Deviate to investigate this. </t>
  </si>
  <si>
    <t xml:space="preserve">Change "Cooking to "Cooktop" in the Dynamic sentence. </t>
  </si>
  <si>
    <t xml:space="preserve">Add a second link to the Solar Things You Should Know box. One for solar calc, one for Rooftop Solar page. </t>
  </si>
  <si>
    <t xml:space="preserve">Change "Show my results" to "Collapse all" </t>
  </si>
  <si>
    <t>I feel like the "Show my results" button is a bit underwhelming in terms of communicating to the user what it is actually going to do. All it does really is collapse all the modules…</t>
  </si>
  <si>
    <t xml:space="preserve">Open Solar Module upon completion of tool? </t>
  </si>
  <si>
    <t xml:space="preserve">When the user completes the tool, it loads the Solar Results and shows them to the user but only in the "collapsed" state. Which is fine, but we may prefer to show the solar savings details by default (module open). Although would it be annoying to pop the solar savings box open everytime the user completes the tool (aka evertime they change appliance details after completing the whole thing). </t>
  </si>
  <si>
    <t>Show a "range" of savings?</t>
  </si>
  <si>
    <t xml:space="preserve">Before you've entered details about your home, the tool could show a range of savings, and as user adds more detail it "narrows" the range to be more and more accurate. </t>
  </si>
  <si>
    <t xml:space="preserve">Description
Add a description of the issue. 
To discuss an issue, start a comment thread and @mention the relevant people. </t>
  </si>
  <si>
    <t>Priority
1=dealbreaker/must have
2=important
3=nice to have
4=low priority</t>
  </si>
  <si>
    <t>Fix padding on solar icon</t>
  </si>
  <si>
    <t>DNA will make a recommendation</t>
  </si>
  <si>
    <t>Centre the results box number</t>
  </si>
  <si>
    <t>DNA recommendation. More detail incoming.</t>
  </si>
  <si>
    <t>This is already on their roadmap. Should hopefully be fixed for go-live</t>
  </si>
  <si>
    <t>Smion, Gareth, Will, Anna</t>
  </si>
  <si>
    <t>Gareth and Will to confirm how this should work. Is it an "up to" or a "mid-point" or an "at least" or "mix-of"</t>
  </si>
  <si>
    <t>Add something like "This will likely underestimate costs/savings, but should provide an indicative result."</t>
  </si>
  <si>
    <t>🎟️ Log ticket with Phil</t>
  </si>
  <si>
    <t>🎫 Log ticket with Deviate</t>
  </si>
  <si>
    <t xml:space="preserve">Solar module. When will we have time to bring this in? </t>
  </si>
  <si>
    <t>We want to bring in the solar toggle to indicate savings from solar.</t>
  </si>
  <si>
    <t xml:space="preserve">Once higher priority work is completed, we can start on this. </t>
  </si>
  <si>
    <t>Management</t>
  </si>
  <si>
    <t>Stage</t>
  </si>
  <si>
    <t>Priority</t>
  </si>
  <si>
    <t>Risk</t>
  </si>
  <si>
    <t>Solar table is too large</t>
  </si>
  <si>
    <t>Solar table currently has 1.6M lines (due to the number of variables in the questions above it), this may be a limit to implementation for Deviate.</t>
  </si>
  <si>
    <t>Solar requires API framework to function effectively</t>
  </si>
  <si>
    <t xml:space="preserve">Complexity of codebase cannot be catered to by Lookup table format. </t>
  </si>
  <si>
    <t>This tab added 16th June 2026</t>
  </si>
  <si>
    <t>Initial results from the HPWH project suggest lower COPs than have been modelled in the HESC. Potentially by up to 30%.</t>
  </si>
  <si>
    <t>Key points to update:</t>
  </si>
  <si>
    <t>1. Lower COPs across the board.</t>
  </si>
  <si>
    <t>2. Particularly low (delivered) COPs for low hot water usage households.</t>
  </si>
  <si>
    <t>3. Less climate variation than modelled (noting the model used climate variation for air-air space heating as a proxy).</t>
  </si>
  <si>
    <t>Part 1</t>
  </si>
  <si>
    <t>Part 2</t>
  </si>
  <si>
    <t>Higher standing losses are likely to be part of the discrepancy. These are currently modelled using AS/NZS 4692 (Parts 1 and 2).</t>
  </si>
  <si>
    <t>Air speed</t>
  </si>
  <si>
    <t>National and regional climate maps | Earth Sciences New Zealand | NIWA</t>
  </si>
  <si>
    <t>National | Earth Sciences New Zealand | NIWA</t>
  </si>
  <si>
    <t>NIWA data</t>
  </si>
  <si>
    <t>AS/NZS 4692</t>
  </si>
  <si>
    <t>Suggested modelling approach:</t>
  </si>
  <si>
    <t>June 2026 update to heat pump water heater model in HESC</t>
  </si>
  <si>
    <t>EECA is also about to launch a 'hot water heating calculator' with Master Plumbers, so desire is to update HESC with best available data (and avoid a potential 'large' reduction in COPs later on).</t>
  </si>
  <si>
    <t>Proposal is to reduce COPs/savings by 15% as mid-point of 0% (do nothing/as-is) and 30%.</t>
  </si>
  <si>
    <t>2. Increase standing losses based on assumed higher losses due to wind speeds outdoors.</t>
  </si>
  <si>
    <t>Model updates</t>
  </si>
  <si>
    <t>1. Decrease reference COP.</t>
  </si>
  <si>
    <t>3. De-rate climate variation.</t>
  </si>
  <si>
    <t>Existing reference COP</t>
  </si>
  <si>
    <t>New reference COP</t>
  </si>
  <si>
    <t>Reference COP</t>
  </si>
  <si>
    <t>References</t>
  </si>
  <si>
    <t>Assume increase in convective heat loss only occurs for expansion relief valve and 2 x water fittings.</t>
  </si>
  <si>
    <t>https://chatgpt.com/s/t_6a30d1aa353c81c7b9dac58a0bf6df7f</t>
  </si>
  <si>
    <t>Existing loss from fittings</t>
  </si>
  <si>
    <t>New loss from fittings</t>
  </si>
  <si>
    <t>Total loss</t>
  </si>
  <si>
    <t>Percentage change</t>
  </si>
  <si>
    <t>De-rate climate variation</t>
  </si>
  <si>
    <t>De-rating coefficient</t>
  </si>
  <si>
    <t>Data in green box from "WH - Final (2)" tab cells K75:M79</t>
  </si>
  <si>
    <t>Applies to Canberra/Wairarapa. "WH - Final (2)" tab cell C113.</t>
  </si>
  <si>
    <t>AS/NZS 4692.1</t>
  </si>
  <si>
    <t>As above</t>
  </si>
  <si>
    <t>See NIWA data below. Most regional centres/climate zones appear to be teal coloured (some blue/lower, some green/higher) so assume 3.5 as mid-point of teal.</t>
  </si>
  <si>
    <t>De-rated ratio</t>
  </si>
  <si>
    <t>COP - SH</t>
  </si>
  <si>
    <t>Check NEW = OLD</t>
  </si>
  <si>
    <t>COP - WH ( v1)</t>
  </si>
  <si>
    <t>COP - WH - (v2)</t>
  </si>
  <si>
    <t>Green cells are existing assumptions / data copied from "WH - Final (2)" tab</t>
  </si>
  <si>
    <t>Peach cells are new assumptions</t>
  </si>
  <si>
    <t>Example calculations for delivered efficiency</t>
  </si>
  <si>
    <t>Benchmark space heating COP</t>
  </si>
  <si>
    <t>Assumed water heating COP</t>
  </si>
  <si>
    <t>Data in green box from "WH - Final (2)" tab cells B119:F137</t>
  </si>
  <si>
    <t>Assumed increase in fittings h-value:</t>
  </si>
  <si>
    <t>New model</t>
  </si>
  <si>
    <t>Old model - all values copied from "WH - Final (2)" tab (including cells without green fill)</t>
  </si>
  <si>
    <t>Assumption. Direct replacement for previous value.</t>
  </si>
  <si>
    <t>Average wind speed in NZ:</t>
  </si>
  <si>
    <t>Based on ChatGPT conversation (which suggested 3 based on ratio of 3.5 m/s average wind speed to 0.375 m/s test standard air speed).</t>
  </si>
  <si>
    <t>Assumption. Previous assumption was implicitly 1.0.</t>
  </si>
  <si>
    <t>Linear loss</t>
  </si>
  <si>
    <t>Coefficient</t>
  </si>
  <si>
    <t>Exponent</t>
  </si>
  <si>
    <t>Fixed loss</t>
  </si>
  <si>
    <t>Fixed</t>
  </si>
  <si>
    <t>Assume heat loss is proportional to surface area of cylinder.</t>
  </si>
  <si>
    <t>Further assume all heat loss is from 'sides' (zero through base and top).</t>
  </si>
  <si>
    <t>Diameter</t>
  </si>
  <si>
    <t>Height to diameter ratio</t>
  </si>
  <si>
    <t>Surface area</t>
  </si>
  <si>
    <t>PI * D * H</t>
  </si>
  <si>
    <t>( PI * D^2 / 4 ) * H</t>
  </si>
  <si>
    <t>Heat loss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</si>
</sst>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6" formatCode="&quot;$&quot;#,##0;[Red]\-&quot;$&quot;#,##0"/>
    <numFmt numFmtId="8" formatCode="&quot;$&quot;#,##0.00;[Red]\-&quot;$&quot;#,##0.00"/>
    <numFmt numFmtId="44" formatCode="_-&quot;$&quot;* #,##0.00_-;\-&quot;$&quot;* #,##0.00_-;_-&quot;$&quot;* &quot;-&quot;??_-;_-@_-"/>
    <numFmt numFmtId="43" formatCode="_-* #,##0.00_-;\-* #,##0.00_-;_-* &quot;-&quot;??_-;_-@_-"/>
    <numFmt numFmtId="164" formatCode="_-&quot;$&quot;* #,##0_-;\-&quot;$&quot;* #,##0_-;_-&quot;$&quot;* &quot;-&quot;??_-;_-@_-"/>
    <numFmt numFmtId="165" formatCode="0.000"/>
    <numFmt numFmtId="166" formatCode="0.0"/>
    <numFmt numFmtId="167" formatCode="0.0000"/>
    <numFmt numFmtId="168" formatCode="_-* #,##0_-;\-* #,##0_-;_-* &quot;-&quot;??_-;_-@_-"/>
    <numFmt numFmtId="169" formatCode="0.0%"/>
    <numFmt numFmtId="170" formatCode="0.00000000"/>
    <numFmt numFmtId="171" formatCode="0_ ;[Red]\-0\ "/>
  </numFmts>
  <fonts count="50" x14ac:knownFonts="1">
    <font>
      <sz val="11"/>
      <color theme="1"/>
      <name val="Aptos Narrow"/>
      <family val="2"/>
      <scheme val="minor"/>
    </font>
    <font>
      <b/>
      <sz val="11"/>
      <color theme="1"/>
      <name val="Aptos Narrow"/>
      <family val="2"/>
      <scheme val="minor"/>
    </font>
    <font>
      <u/>
      <sz val="11"/>
      <color theme="10"/>
      <name val="Aptos Narrow"/>
      <family val="2"/>
      <scheme val="minor"/>
    </font>
    <font>
      <b/>
      <sz val="14"/>
      <color theme="1"/>
      <name val="Aptos Narrow"/>
      <family val="2"/>
      <scheme val="minor"/>
    </font>
    <font>
      <sz val="11"/>
      <color rgb="FFFF0000"/>
      <name val="Aptos Narrow"/>
      <family val="2"/>
      <scheme val="minor"/>
    </font>
    <font>
      <sz val="11"/>
      <color theme="1"/>
      <name val="Aptos Narrow"/>
      <family val="2"/>
      <scheme val="minor"/>
    </font>
    <font>
      <sz val="11"/>
      <color rgb="FF00B0F0"/>
      <name val="Aptos Narrow"/>
      <family val="2"/>
      <scheme val="minor"/>
    </font>
    <font>
      <sz val="10"/>
      <name val="Arial"/>
      <family val="2"/>
    </font>
    <font>
      <sz val="11"/>
      <color theme="0" tint="-0.34998626667073579"/>
      <name val="Aptos Narrow"/>
      <family val="2"/>
      <scheme val="minor"/>
    </font>
    <font>
      <sz val="11"/>
      <name val="Aptos Narrow"/>
      <family val="2"/>
      <scheme val="minor"/>
    </font>
    <font>
      <i/>
      <sz val="11"/>
      <color theme="1"/>
      <name val="Aptos Narrow"/>
      <family val="2"/>
      <scheme val="minor"/>
    </font>
    <font>
      <b/>
      <sz val="11"/>
      <name val="Aptos Narrow"/>
      <family val="2"/>
      <scheme val="minor"/>
    </font>
    <font>
      <b/>
      <sz val="11"/>
      <color theme="0" tint="-0.34998626667073579"/>
      <name val="Aptos Narrow"/>
      <family val="2"/>
      <scheme val="minor"/>
    </font>
    <font>
      <sz val="11"/>
      <color rgb="FF000000"/>
      <name val="Aptos Narrow"/>
      <family val="2"/>
      <scheme val="minor"/>
    </font>
    <font>
      <b/>
      <sz val="11"/>
      <color rgb="FFFF0000"/>
      <name val="Aptos Narrow"/>
      <family val="2"/>
      <scheme val="minor"/>
    </font>
    <font>
      <i/>
      <sz val="11"/>
      <name val="Aptos Narrow"/>
      <family val="2"/>
      <scheme val="minor"/>
    </font>
    <font>
      <sz val="14"/>
      <color theme="1"/>
      <name val="Aptos Narrow"/>
      <family val="2"/>
      <scheme val="minor"/>
    </font>
    <font>
      <u/>
      <sz val="11"/>
      <color rgb="FF000000"/>
      <name val="Aptos Narrow"/>
      <family val="2"/>
      <scheme val="minor"/>
    </font>
    <font>
      <i/>
      <sz val="8"/>
      <color theme="1"/>
      <name val="Aptos Narrow"/>
      <family val="2"/>
      <scheme val="minor"/>
    </font>
    <font>
      <sz val="11"/>
      <color theme="1"/>
      <name val="Calibri"/>
      <family val="2"/>
    </font>
    <font>
      <strike/>
      <sz val="11"/>
      <color theme="1"/>
      <name val="Aptos Narrow"/>
      <family val="2"/>
      <scheme val="minor"/>
    </font>
    <font>
      <sz val="10"/>
      <color theme="1"/>
      <name val="Arial"/>
      <family val="2"/>
    </font>
    <font>
      <b/>
      <sz val="10"/>
      <color theme="1"/>
      <name val="Arial"/>
      <family val="2"/>
    </font>
    <font>
      <b/>
      <sz val="12"/>
      <color theme="1"/>
      <name val="Aptos Narrow"/>
      <family val="2"/>
      <scheme val="minor"/>
    </font>
    <font>
      <sz val="9"/>
      <name val="Aptos Narrow"/>
      <family val="2"/>
      <scheme val="minor"/>
    </font>
    <font>
      <sz val="9"/>
      <color rgb="FFFF0000"/>
      <name val="Aptos Narrow"/>
      <family val="2"/>
      <scheme val="minor"/>
    </font>
    <font>
      <sz val="8"/>
      <color theme="1"/>
      <name val="Aptos Narrow"/>
      <family val="2"/>
      <scheme val="minor"/>
    </font>
    <font>
      <sz val="8"/>
      <name val="Aptos Narrow"/>
      <family val="2"/>
      <scheme val="minor"/>
    </font>
    <font>
      <sz val="11"/>
      <color theme="1"/>
      <name val="Aptos"/>
      <family val="2"/>
    </font>
    <font>
      <strike/>
      <sz val="9"/>
      <name val="Aptos Narrow"/>
      <family val="2"/>
      <scheme val="minor"/>
    </font>
    <font>
      <sz val="11"/>
      <color rgb="FFCCCCCC"/>
      <name val="Consolas"/>
      <family val="3"/>
    </font>
    <font>
      <sz val="11"/>
      <color rgb="FF9CDCFE"/>
      <name val="Consolas"/>
      <family val="3"/>
    </font>
    <font>
      <sz val="11"/>
      <color rgb="FF000000"/>
      <name val="Aptos Narrow"/>
      <family val="2"/>
    </font>
    <font>
      <sz val="11"/>
      <color rgb="FF4FC1FF"/>
      <name val="Consolas"/>
      <family val="3"/>
    </font>
    <font>
      <sz val="11"/>
      <color rgb="FFDCDCAA"/>
      <name val="Consolas"/>
      <family val="3"/>
    </font>
    <font>
      <b/>
      <sz val="8"/>
      <color theme="1"/>
      <name val="Aptos Narrow"/>
      <family val="2"/>
      <scheme val="minor"/>
    </font>
    <font>
      <b/>
      <strike/>
      <sz val="11"/>
      <color theme="1"/>
      <name val="Aptos Narrow"/>
      <family val="2"/>
      <scheme val="minor"/>
    </font>
    <font>
      <b/>
      <sz val="8"/>
      <color rgb="FFFF0000"/>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0"/>
      <color indexed="8"/>
      <name val="Arial"/>
      <family val="2"/>
    </font>
    <font>
      <b/>
      <sz val="10"/>
      <color indexed="8"/>
      <name val="Arial"/>
      <family val="2"/>
    </font>
    <font>
      <strike/>
      <sz val="11"/>
      <color rgb="FF000000"/>
      <name val="Aptos Narrow"/>
      <family val="2"/>
      <scheme val="minor"/>
    </font>
    <font>
      <b/>
      <sz val="11"/>
      <color theme="7"/>
      <name val="Aptos Narrow"/>
      <family val="2"/>
      <scheme val="minor"/>
    </font>
    <font>
      <sz val="12"/>
      <color theme="1"/>
      <name val="Aptos Narrow"/>
      <family val="2"/>
      <scheme val="minor"/>
    </font>
    <font>
      <b/>
      <sz val="12"/>
      <color rgb="FF000000"/>
      <name val="Aptos Narrow"/>
      <family val="2"/>
      <scheme val="minor"/>
    </font>
    <font>
      <sz val="12"/>
      <color rgb="FF000000"/>
      <name val="Aptos Narrow"/>
      <family val="2"/>
      <scheme val="minor"/>
    </font>
    <font>
      <b/>
      <sz val="11"/>
      <color rgb="FF000000"/>
      <name val="Aptos Narrow"/>
      <family val="2"/>
      <scheme val="minor"/>
    </font>
    <font>
      <b/>
      <sz val="12"/>
      <name val="Aptos Narrow"/>
      <family val="2"/>
      <scheme val="minor"/>
    </font>
  </fonts>
  <fills count="53">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5"/>
        <bgColor indexed="64"/>
      </patternFill>
    </fill>
    <fill>
      <patternFill patternType="solid">
        <fgColor theme="9"/>
        <bgColor indexed="64"/>
      </patternFill>
    </fill>
    <fill>
      <patternFill patternType="solid">
        <fgColor theme="7"/>
        <bgColor indexed="64"/>
      </patternFill>
    </fill>
    <fill>
      <patternFill patternType="solid">
        <fgColor theme="8"/>
        <bgColor indexed="64"/>
      </patternFill>
    </fill>
    <fill>
      <patternFill patternType="solid">
        <fgColor rgb="FFFFC000"/>
        <bgColor indexed="64"/>
      </patternFill>
    </fill>
    <fill>
      <patternFill patternType="solid">
        <fgColor rgb="FFFFFF00"/>
        <bgColor indexed="64"/>
      </patternFill>
    </fill>
    <fill>
      <patternFill patternType="solid">
        <fgColor theme="5" tint="-0.249977111117893"/>
        <bgColor indexed="64"/>
      </patternFill>
    </fill>
    <fill>
      <patternFill patternType="solid">
        <fgColor rgb="FF00B050"/>
        <bgColor indexed="64"/>
      </patternFill>
    </fill>
    <fill>
      <patternFill patternType="solid">
        <fgColor theme="9" tint="0.79998168889431442"/>
        <bgColor indexed="64"/>
      </patternFill>
    </fill>
    <fill>
      <patternFill patternType="solid">
        <fgColor rgb="FFCCECFF"/>
        <bgColor indexed="64"/>
      </patternFill>
    </fill>
    <fill>
      <patternFill patternType="solid">
        <fgColor rgb="FFE5FFF1"/>
        <bgColor indexed="64"/>
      </patternFill>
    </fill>
    <fill>
      <patternFill patternType="solid">
        <fgColor rgb="FFFF0000"/>
        <bgColor indexed="64"/>
      </patternFill>
    </fill>
    <fill>
      <patternFill patternType="solid">
        <fgColor rgb="FF00B0F0"/>
        <bgColor indexed="64"/>
      </patternFill>
    </fill>
    <fill>
      <patternFill patternType="solid">
        <fgColor rgb="FFFFFF99"/>
        <bgColor indexed="64"/>
      </patternFill>
    </fill>
    <fill>
      <patternFill patternType="solid">
        <fgColor rgb="FFEFEFEF"/>
        <bgColor indexed="64"/>
      </patternFill>
    </fill>
    <fill>
      <patternFill patternType="solid">
        <fgColor rgb="FFF3F3F3"/>
        <bgColor indexed="64"/>
      </patternFill>
    </fill>
    <fill>
      <patternFill patternType="solid">
        <fgColor rgb="FFB4A7D6"/>
        <bgColor indexed="64"/>
      </patternFill>
    </fill>
    <fill>
      <patternFill patternType="solid">
        <fgColor rgb="FF8E7CC3"/>
        <bgColor indexed="64"/>
      </patternFill>
    </fill>
    <fill>
      <patternFill patternType="solid">
        <fgColor rgb="FF6D9EEB"/>
        <bgColor indexed="64"/>
      </patternFill>
    </fill>
    <fill>
      <patternFill patternType="solid">
        <fgColor rgb="FFA4C2F4"/>
        <bgColor indexed="64"/>
      </patternFill>
    </fill>
    <fill>
      <patternFill patternType="solid">
        <fgColor rgb="FFD9D2E9"/>
        <bgColor indexed="64"/>
      </patternFill>
    </fill>
    <fill>
      <patternFill patternType="solid">
        <fgColor rgb="FFC9DAF8"/>
        <bgColor indexed="64"/>
      </patternFill>
    </fill>
    <fill>
      <patternFill patternType="solid">
        <fgColor rgb="FFCFE2F3"/>
        <bgColor indexed="64"/>
      </patternFill>
    </fill>
    <fill>
      <patternFill patternType="solid">
        <fgColor rgb="FFCCCCCC"/>
        <bgColor indexed="64"/>
      </patternFill>
    </fill>
    <fill>
      <patternFill patternType="solid">
        <fgColor rgb="FFEAD39C"/>
        <bgColor indexed="64"/>
      </patternFill>
    </fill>
    <fill>
      <patternFill patternType="solid">
        <fgColor rgb="FFC27BA0"/>
        <bgColor indexed="64"/>
      </patternFill>
    </fill>
    <fill>
      <patternFill patternType="solid">
        <fgColor rgb="FFE5D9B7"/>
        <bgColor indexed="64"/>
      </patternFill>
    </fill>
    <fill>
      <patternFill patternType="solid">
        <fgColor rgb="FFE6B8AF"/>
        <bgColor indexed="64"/>
      </patternFill>
    </fill>
    <fill>
      <patternFill patternType="solid">
        <fgColor theme="3" tint="0.89999084444715716"/>
        <bgColor indexed="64"/>
      </patternFill>
    </fill>
    <fill>
      <patternFill patternType="solid">
        <fgColor rgb="FFFFFFCC"/>
        <bgColor indexed="64"/>
      </patternFill>
    </fill>
    <fill>
      <patternFill patternType="solid">
        <fgColor rgb="FF9BBB59"/>
        <bgColor indexed="64"/>
      </patternFill>
    </fill>
    <fill>
      <patternFill patternType="solid">
        <fgColor rgb="FFFFE599"/>
        <bgColor indexed="64"/>
      </patternFill>
    </fill>
    <fill>
      <patternFill patternType="solid">
        <fgColor rgb="FFFFF2CC"/>
        <bgColor indexed="64"/>
      </patternFill>
    </fill>
    <fill>
      <patternFill patternType="solid">
        <fgColor rgb="FFB7B7B7"/>
        <bgColor indexed="64"/>
      </patternFill>
    </fill>
    <fill>
      <patternFill patternType="solid">
        <fgColor theme="5" tint="0.39997558519241921"/>
        <bgColor indexed="64"/>
      </patternFill>
    </fill>
    <fill>
      <patternFill patternType="solid">
        <fgColor rgb="FFC00000"/>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2" tint="-9.9978637043366805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theme="3"/>
        <bgColor indexed="64"/>
      </patternFill>
    </fill>
    <fill>
      <patternFill patternType="solid">
        <fgColor rgb="FF0070C0"/>
        <bgColor indexed="64"/>
      </patternFill>
    </fill>
    <fill>
      <patternFill patternType="solid">
        <fgColor rgb="FFD9D9D9"/>
        <bgColor rgb="FF000000"/>
      </patternFill>
    </fill>
    <fill>
      <patternFill patternType="lightDown">
        <fgColor theme="5"/>
        <bgColor auto="1"/>
      </patternFill>
    </fill>
    <fill>
      <patternFill patternType="solid">
        <fgColor theme="2"/>
        <bgColor indexed="64"/>
      </patternFill>
    </fill>
    <fill>
      <patternFill patternType="solid">
        <fgColor theme="3" tint="0.749992370372631"/>
        <bgColor indexed="64"/>
      </patternFill>
    </fill>
    <fill>
      <patternFill patternType="solid">
        <fgColor theme="5" tint="0.79998168889431442"/>
        <bgColor indexed="64"/>
      </patternFill>
    </fill>
  </fills>
  <borders count="7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style="thin">
        <color theme="0" tint="-0.249977111117893"/>
      </left>
      <right style="mediumDashDot">
        <color rgb="FF00B050"/>
      </right>
      <top style="thin">
        <color theme="0" tint="-0.249977111117893"/>
      </top>
      <bottom style="thin">
        <color theme="0" tint="-0.249977111117893"/>
      </bottom>
      <diagonal/>
    </border>
    <border>
      <left style="thick">
        <color theme="3"/>
      </left>
      <right style="thin">
        <color theme="0" tint="-0.249977111117893"/>
      </right>
      <top style="thick">
        <color theme="3"/>
      </top>
      <bottom style="thin">
        <color theme="0" tint="-0.249977111117893"/>
      </bottom>
      <diagonal/>
    </border>
    <border>
      <left style="thin">
        <color theme="0" tint="-0.249977111117893"/>
      </left>
      <right style="thin">
        <color theme="0" tint="-0.249977111117893"/>
      </right>
      <top style="thick">
        <color theme="3"/>
      </top>
      <bottom style="thin">
        <color theme="0" tint="-0.249977111117893"/>
      </bottom>
      <diagonal/>
    </border>
    <border>
      <left style="thin">
        <color theme="0" tint="-0.249977111117893"/>
      </left>
      <right/>
      <top style="thick">
        <color theme="3"/>
      </top>
      <bottom style="thin">
        <color theme="0" tint="-0.249977111117893"/>
      </bottom>
      <diagonal/>
    </border>
    <border>
      <left style="thin">
        <color theme="0" tint="-0.249977111117893"/>
      </left>
      <right style="mediumDashDot">
        <color rgb="FF00B050"/>
      </right>
      <top style="thick">
        <color theme="3"/>
      </top>
      <bottom style="thin">
        <color theme="0" tint="-0.249977111117893"/>
      </bottom>
      <diagonal/>
    </border>
    <border>
      <left/>
      <right style="thin">
        <color theme="0" tint="-0.249977111117893"/>
      </right>
      <top style="thick">
        <color theme="3"/>
      </top>
      <bottom style="thin">
        <color theme="0" tint="-0.249977111117893"/>
      </bottom>
      <diagonal/>
    </border>
    <border>
      <left style="thin">
        <color theme="0" tint="-0.249977111117893"/>
      </left>
      <right style="thick">
        <color theme="3"/>
      </right>
      <top style="thick">
        <color theme="3"/>
      </top>
      <bottom style="thin">
        <color theme="0" tint="-0.249977111117893"/>
      </bottom>
      <diagonal/>
    </border>
    <border>
      <left style="thick">
        <color theme="3"/>
      </left>
      <right style="thin">
        <color theme="0" tint="-0.249977111117893"/>
      </right>
      <top style="thin">
        <color theme="0" tint="-0.249977111117893"/>
      </top>
      <bottom style="thin">
        <color theme="0" tint="-0.249977111117893"/>
      </bottom>
      <diagonal/>
    </border>
    <border>
      <left style="thin">
        <color theme="0" tint="-0.249977111117893"/>
      </left>
      <right style="thick">
        <color theme="3"/>
      </right>
      <top style="thin">
        <color theme="0" tint="-0.249977111117893"/>
      </top>
      <bottom style="thin">
        <color theme="0" tint="-0.249977111117893"/>
      </bottom>
      <diagonal/>
    </border>
    <border>
      <left style="thick">
        <color theme="3"/>
      </left>
      <right style="thin">
        <color theme="0" tint="-0.249977111117893"/>
      </right>
      <top style="thin">
        <color theme="0" tint="-0.249977111117893"/>
      </top>
      <bottom style="thick">
        <color theme="3"/>
      </bottom>
      <diagonal/>
    </border>
    <border>
      <left style="thin">
        <color theme="0" tint="-0.249977111117893"/>
      </left>
      <right style="thin">
        <color theme="0" tint="-0.249977111117893"/>
      </right>
      <top style="thin">
        <color theme="0" tint="-0.249977111117893"/>
      </top>
      <bottom style="thick">
        <color theme="3"/>
      </bottom>
      <diagonal/>
    </border>
    <border>
      <left style="thin">
        <color theme="0" tint="-0.249977111117893"/>
      </left>
      <right/>
      <top style="thin">
        <color theme="0" tint="-0.249977111117893"/>
      </top>
      <bottom style="thick">
        <color theme="3"/>
      </bottom>
      <diagonal/>
    </border>
    <border>
      <left style="thin">
        <color theme="0" tint="-0.249977111117893"/>
      </left>
      <right style="mediumDashDot">
        <color rgb="FF00B050"/>
      </right>
      <top style="thin">
        <color theme="0" tint="-0.249977111117893"/>
      </top>
      <bottom style="thick">
        <color theme="3"/>
      </bottom>
      <diagonal/>
    </border>
    <border>
      <left/>
      <right style="thin">
        <color theme="0" tint="-0.249977111117893"/>
      </right>
      <top style="thin">
        <color theme="0" tint="-0.249977111117893"/>
      </top>
      <bottom style="thick">
        <color theme="3"/>
      </bottom>
      <diagonal/>
    </border>
    <border>
      <left style="thin">
        <color theme="0" tint="-0.249977111117893"/>
      </left>
      <right style="thick">
        <color theme="3"/>
      </right>
      <top style="thin">
        <color theme="0" tint="-0.249977111117893"/>
      </top>
      <bottom style="thick">
        <color theme="3"/>
      </bottom>
      <diagonal/>
    </border>
    <border>
      <left/>
      <right style="mediumDashDot">
        <color rgb="FF00B050"/>
      </right>
      <top style="thin">
        <color theme="0" tint="-0.249977111117893"/>
      </top>
      <bottom style="thin">
        <color theme="0" tint="-0.249977111117893"/>
      </bottom>
      <diagonal/>
    </border>
    <border>
      <left/>
      <right style="mediumDashed">
        <color rgb="FFC00000"/>
      </right>
      <top style="thin">
        <color theme="0" tint="-0.249977111117893"/>
      </top>
      <bottom style="thin">
        <color theme="0" tint="-0.249977111117893"/>
      </bottom>
      <diagonal/>
    </border>
    <border>
      <left style="medium">
        <color rgb="FFCCCCCC"/>
      </left>
      <right style="medium">
        <color rgb="FFCCCCCC"/>
      </right>
      <top style="medium">
        <color rgb="FFCCCCCC"/>
      </top>
      <bottom style="medium">
        <color rgb="FFCCCCCC"/>
      </bottom>
      <diagonal/>
    </border>
    <border>
      <left style="medium">
        <color indexed="64"/>
      </left>
      <right style="thin">
        <color theme="0" tint="-0.249977111117893"/>
      </right>
      <top style="thin">
        <color theme="0" tint="-0.249977111117893"/>
      </top>
      <bottom style="thin">
        <color theme="0" tint="-0.249977111117893"/>
      </bottom>
      <diagonal/>
    </border>
    <border>
      <left style="medium">
        <color indexed="64"/>
      </left>
      <right style="thin">
        <color theme="0" tint="-0.249977111117893"/>
      </right>
      <top style="thin">
        <color theme="0" tint="-0.249977111117893"/>
      </top>
      <bottom style="medium">
        <color indexed="64"/>
      </bottom>
      <diagonal/>
    </border>
    <border>
      <left style="thin">
        <color theme="0" tint="-0.249977111117893"/>
      </left>
      <right style="thin">
        <color theme="0" tint="-0.249977111117893"/>
      </right>
      <top style="thin">
        <color theme="0" tint="-0.249977111117893"/>
      </top>
      <bottom style="medium">
        <color indexed="64"/>
      </bottom>
      <diagonal/>
    </border>
    <border>
      <left style="thin">
        <color theme="0" tint="-0.249977111117893"/>
      </left>
      <right/>
      <top style="thin">
        <color theme="0" tint="-0.249977111117893"/>
      </top>
      <bottom style="medium">
        <color indexed="64"/>
      </bottom>
      <diagonal/>
    </border>
    <border>
      <left/>
      <right style="thin">
        <color theme="0" tint="-0.249977111117893"/>
      </right>
      <top style="thin">
        <color theme="0" tint="-0.249977111117893"/>
      </top>
      <bottom style="medium">
        <color indexed="64"/>
      </bottom>
      <diagonal/>
    </border>
    <border>
      <left/>
      <right style="mediumDashed">
        <color rgb="FFC00000"/>
      </right>
      <top style="thin">
        <color theme="0" tint="-0.249977111117893"/>
      </top>
      <bottom/>
      <diagonal/>
    </border>
    <border>
      <left/>
      <right style="mediumDashed">
        <color rgb="FFC00000"/>
      </right>
      <top/>
      <bottom style="thin">
        <color theme="0" tint="-0.249977111117893"/>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theme="0" tint="-0.249977111117893"/>
      </top>
      <bottom style="thin">
        <color theme="0" tint="-0.249977111117893"/>
      </bottom>
      <diagonal/>
    </border>
    <border>
      <left/>
      <right style="thin">
        <color theme="0" tint="-0.34998626667073579"/>
      </right>
      <top style="thin">
        <color theme="0" tint="-0.249977111117893"/>
      </top>
      <bottom style="thin">
        <color theme="0" tint="-0.249977111117893"/>
      </bottom>
      <diagonal/>
    </border>
    <border>
      <left/>
      <right/>
      <top style="thin">
        <color theme="0" tint="-0.249977111117893"/>
      </top>
      <bottom style="medium">
        <color indexed="64"/>
      </bottom>
      <diagonal/>
    </border>
    <border>
      <left style="thin">
        <color theme="0" tint="-0.249977111117893"/>
      </left>
      <right style="thin">
        <color theme="0" tint="-0.249977111117893"/>
      </right>
      <top style="thin">
        <color theme="0" tint="-0.249977111117893"/>
      </top>
      <bottom/>
      <diagonal/>
    </border>
    <border>
      <left/>
      <right style="thin">
        <color theme="0" tint="-0.249977111117893"/>
      </right>
      <top/>
      <bottom/>
      <diagonal/>
    </border>
    <border>
      <left/>
      <right/>
      <top/>
      <bottom style="thin">
        <color theme="0" tint="-0.249977111117893"/>
      </bottom>
      <diagonal/>
    </border>
    <border>
      <left style="thin">
        <color theme="0" tint="-0.34998626667073579"/>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diagonal/>
    </border>
    <border>
      <left/>
      <right style="thin">
        <color theme="0" tint="-0.249977111117893"/>
      </right>
      <top/>
      <bottom style="thin">
        <color theme="0" tint="-0.249977111117893"/>
      </bottom>
      <diagonal/>
    </border>
    <border diagonalDown="1">
      <left style="thin">
        <color theme="0" tint="-0.249977111117893"/>
      </left>
      <right style="medium">
        <color indexed="64"/>
      </right>
      <top/>
      <bottom/>
      <diagonal style="hair">
        <color rgb="FFF97F7F"/>
      </diagonal>
    </border>
    <border diagonalDown="1">
      <left style="thin">
        <color theme="0" tint="-0.249977111117893"/>
      </left>
      <right style="medium">
        <color indexed="64"/>
      </right>
      <top/>
      <bottom style="medium">
        <color indexed="64"/>
      </bottom>
      <diagonal style="hair">
        <color rgb="FFF97F7F"/>
      </diagonal>
    </border>
    <border>
      <left style="medium">
        <color indexed="64"/>
      </left>
      <right style="thin">
        <color theme="0" tint="-0.249977111117893"/>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top/>
      <bottom style="thin">
        <color theme="0" tint="-0.249977111117893"/>
      </bottom>
      <diagonal/>
    </border>
    <border>
      <left style="thin">
        <color theme="0" tint="-0.34998626667073579"/>
      </left>
      <right style="thin">
        <color theme="0" tint="-0.249977111117893"/>
      </right>
      <top/>
      <bottom style="thin">
        <color theme="0" tint="-0.249977111117893"/>
      </bottom>
      <diagonal/>
    </border>
    <border>
      <left style="thin">
        <color indexed="64"/>
      </left>
      <right style="thin">
        <color theme="0" tint="-0.249977111117893"/>
      </right>
      <top style="thin">
        <color indexed="64"/>
      </top>
      <bottom style="thin">
        <color indexed="64"/>
      </bottom>
      <diagonal/>
    </border>
    <border>
      <left style="thin">
        <color theme="0" tint="-0.249977111117893"/>
      </left>
      <right style="thin">
        <color theme="0" tint="-0.249977111117893"/>
      </right>
      <top style="thin">
        <color indexed="64"/>
      </top>
      <bottom style="thin">
        <color indexed="64"/>
      </bottom>
      <diagonal/>
    </border>
    <border>
      <left style="thin">
        <color theme="0" tint="-0.249977111117893"/>
      </left>
      <right/>
      <top style="thin">
        <color indexed="64"/>
      </top>
      <bottom style="thin">
        <color indexed="64"/>
      </bottom>
      <diagonal/>
    </border>
    <border>
      <left/>
      <right style="thin">
        <color theme="0" tint="-0.34998626667073579"/>
      </right>
      <top style="thin">
        <color indexed="64"/>
      </top>
      <bottom style="thin">
        <color indexed="64"/>
      </bottom>
      <diagonal/>
    </border>
    <border>
      <left style="thin">
        <color theme="0" tint="-0.34998626667073579"/>
      </left>
      <right style="thin">
        <color theme="0" tint="-0.249977111117893"/>
      </right>
      <top style="thin">
        <color indexed="64"/>
      </top>
      <bottom style="thin">
        <color indexed="64"/>
      </bottom>
      <diagonal/>
    </border>
    <border>
      <left/>
      <right style="medium">
        <color indexed="64"/>
      </right>
      <top style="thin">
        <color indexed="64"/>
      </top>
      <bottom style="thin">
        <color indexed="64"/>
      </bottom>
      <diagonal/>
    </border>
    <border diagonalDown="1">
      <left style="thin">
        <color theme="0" tint="-0.249977111117893"/>
      </left>
      <right style="medium">
        <color indexed="64"/>
      </right>
      <top style="thin">
        <color indexed="64"/>
      </top>
      <bottom style="thin">
        <color theme="0" tint="-0.249977111117893"/>
      </bottom>
      <diagonal style="hair">
        <color rgb="FFF97F7F"/>
      </diagonal>
    </border>
    <border>
      <left/>
      <right/>
      <top style="thin">
        <color indexed="64"/>
      </top>
      <bottom style="thin">
        <color indexed="64"/>
      </bottom>
      <diagonal/>
    </border>
    <border>
      <left style="medium">
        <color indexed="64"/>
      </left>
      <right style="thin">
        <color theme="0" tint="-0.249977111117893"/>
      </right>
      <top style="thin">
        <color theme="0" tint="-0.249977111117893"/>
      </top>
      <bottom/>
      <diagonal/>
    </border>
    <border>
      <left style="medium">
        <color indexed="64"/>
      </left>
      <right style="medium">
        <color indexed="64"/>
      </right>
      <top style="medium">
        <color indexed="64"/>
      </top>
      <bottom style="medium">
        <color indexed="64"/>
      </bottom>
      <diagonal/>
    </border>
  </borders>
  <cellStyleXfs count="8">
    <xf numFmtId="0" fontId="0" fillId="0" borderId="0"/>
    <xf numFmtId="0" fontId="2" fillId="0" borderId="0" applyNumberFormat="0" applyFill="0" applyBorder="0" applyAlignment="0" applyProtection="0"/>
    <xf numFmtId="44" fontId="5" fillId="0" borderId="0" applyFont="0" applyFill="0" applyBorder="0" applyAlignment="0" applyProtection="0"/>
    <xf numFmtId="9" fontId="5" fillId="0" borderId="0" applyFont="0" applyFill="0" applyBorder="0" applyAlignment="0" applyProtection="0"/>
    <xf numFmtId="43" fontId="5" fillId="0" borderId="0" applyFont="0" applyFill="0" applyBorder="0" applyAlignment="0" applyProtection="0"/>
    <xf numFmtId="0" fontId="38" fillId="43" borderId="0" applyNumberFormat="0" applyBorder="0" applyAlignment="0" applyProtection="0"/>
    <xf numFmtId="0" fontId="39" fillId="44" borderId="0" applyNumberFormat="0" applyBorder="0" applyAlignment="0" applyProtection="0"/>
    <xf numFmtId="0" fontId="40" fillId="45" borderId="0" applyNumberFormat="0" applyBorder="0" applyAlignment="0" applyProtection="0"/>
  </cellStyleXfs>
  <cellXfs count="459">
    <xf numFmtId="0" fontId="0" fillId="0" borderId="0" xfId="0"/>
    <xf numFmtId="0" fontId="1" fillId="0" borderId="0" xfId="0" applyFont="1"/>
    <xf numFmtId="0" fontId="0" fillId="0" borderId="0" xfId="0" applyAlignment="1">
      <alignment wrapText="1"/>
    </xf>
    <xf numFmtId="0" fontId="0" fillId="0" borderId="0" xfId="0" applyAlignment="1">
      <alignment vertical="top"/>
    </xf>
    <xf numFmtId="0" fontId="0" fillId="0" borderId="0" xfId="0" applyAlignment="1">
      <alignment vertical="top" wrapText="1"/>
    </xf>
    <xf numFmtId="0" fontId="1" fillId="2" borderId="0" xfId="0" applyFont="1" applyFill="1" applyAlignment="1">
      <alignment vertical="top"/>
    </xf>
    <xf numFmtId="0" fontId="0" fillId="2" borderId="0" xfId="0" applyFill="1" applyAlignment="1">
      <alignment vertical="top"/>
    </xf>
    <xf numFmtId="0" fontId="1" fillId="0" borderId="0" xfId="0" applyFont="1" applyAlignment="1">
      <alignment vertical="top"/>
    </xf>
    <xf numFmtId="0" fontId="1" fillId="3" borderId="0" xfId="0" applyFont="1" applyFill="1" applyAlignment="1">
      <alignment vertical="top"/>
    </xf>
    <xf numFmtId="0" fontId="2" fillId="0" borderId="0" xfId="1"/>
    <xf numFmtId="0" fontId="1" fillId="0" borderId="0" xfId="0" applyFont="1" applyAlignment="1">
      <alignment vertical="top" wrapText="1"/>
    </xf>
    <xf numFmtId="0" fontId="1" fillId="0" borderId="0" xfId="0" applyFont="1" applyAlignment="1">
      <alignment horizontal="left" vertical="top"/>
    </xf>
    <xf numFmtId="0" fontId="0" fillId="0" borderId="0" xfId="0" applyAlignment="1">
      <alignment horizontal="left" vertical="top"/>
    </xf>
    <xf numFmtId="0" fontId="0" fillId="2" borderId="0" xfId="0" applyFill="1" applyAlignment="1">
      <alignment vertical="top" wrapText="1"/>
    </xf>
    <xf numFmtId="0" fontId="0" fillId="2" borderId="0" xfId="0" applyFill="1" applyAlignment="1">
      <alignment horizontal="left" vertical="top"/>
    </xf>
    <xf numFmtId="0" fontId="3" fillId="0" borderId="0" xfId="0" applyFont="1"/>
    <xf numFmtId="0" fontId="0" fillId="0" borderId="0" xfId="0" applyAlignment="1">
      <alignment textRotation="45"/>
    </xf>
    <xf numFmtId="2" fontId="0" fillId="0" borderId="0" xfId="0" applyNumberFormat="1"/>
    <xf numFmtId="1" fontId="0" fillId="0" borderId="0" xfId="0" applyNumberFormat="1"/>
    <xf numFmtId="9" fontId="0" fillId="0" borderId="0" xfId="0" applyNumberFormat="1"/>
    <xf numFmtId="0" fontId="4" fillId="0" borderId="0" xfId="0" applyFont="1"/>
    <xf numFmtId="44" fontId="0" fillId="0" borderId="0" xfId="2" applyFont="1"/>
    <xf numFmtId="1" fontId="0" fillId="0" borderId="0" xfId="0" applyNumberFormat="1" applyAlignment="1">
      <alignment wrapText="1"/>
    </xf>
    <xf numFmtId="164" fontId="0" fillId="0" borderId="0" xfId="2" applyNumberFormat="1" applyFont="1"/>
    <xf numFmtId="0" fontId="6" fillId="0" borderId="0" xfId="0" applyFont="1"/>
    <xf numFmtId="0" fontId="2" fillId="0" borderId="0" xfId="1" applyAlignment="1">
      <alignment wrapText="1"/>
    </xf>
    <xf numFmtId="9" fontId="0" fillId="0" borderId="0" xfId="3" applyFont="1"/>
    <xf numFmtId="165" fontId="0" fillId="0" borderId="0" xfId="0" applyNumberFormat="1"/>
    <xf numFmtId="166" fontId="0" fillId="0" borderId="0" xfId="0" applyNumberFormat="1"/>
    <xf numFmtId="0" fontId="7" fillId="0" borderId="1" xfId="0" applyFont="1" applyBorder="1"/>
    <xf numFmtId="166" fontId="0" fillId="0" borderId="0" xfId="0" applyNumberFormat="1" applyAlignment="1">
      <alignment wrapText="1"/>
    </xf>
    <xf numFmtId="2" fontId="7" fillId="0" borderId="1" xfId="0" applyNumberFormat="1" applyFont="1" applyBorder="1"/>
    <xf numFmtId="44" fontId="0" fillId="0" borderId="0" xfId="0" applyNumberFormat="1"/>
    <xf numFmtId="164" fontId="0" fillId="0" borderId="0" xfId="0" applyNumberFormat="1"/>
    <xf numFmtId="0" fontId="0" fillId="0" borderId="1" xfId="0" applyBorder="1"/>
    <xf numFmtId="0" fontId="0" fillId="0" borderId="1" xfId="0" applyBorder="1" applyAlignment="1">
      <alignment wrapText="1"/>
    </xf>
    <xf numFmtId="0" fontId="6" fillId="0" borderId="1" xfId="0" applyFont="1" applyBorder="1"/>
    <xf numFmtId="9" fontId="0" fillId="0" borderId="1" xfId="0" applyNumberFormat="1" applyBorder="1"/>
    <xf numFmtId="0" fontId="2" fillId="0" borderId="1" xfId="1" applyBorder="1" applyAlignment="1">
      <alignment wrapText="1"/>
    </xf>
    <xf numFmtId="0" fontId="1" fillId="0" borderId="1" xfId="0" applyFont="1" applyBorder="1"/>
    <xf numFmtId="0" fontId="1" fillId="0" borderId="1" xfId="0" applyFont="1" applyBorder="1" applyAlignment="1">
      <alignment wrapText="1"/>
    </xf>
    <xf numFmtId="0" fontId="0" fillId="0" borderId="5" xfId="0" applyBorder="1" applyAlignment="1">
      <alignment wrapText="1"/>
    </xf>
    <xf numFmtId="0" fontId="0" fillId="0" borderId="6" xfId="0" applyBorder="1" applyAlignment="1">
      <alignment wrapText="1"/>
    </xf>
    <xf numFmtId="0" fontId="0" fillId="0" borderId="5" xfId="0" applyBorder="1"/>
    <xf numFmtId="0" fontId="0" fillId="0" borderId="6" xfId="0" applyBorder="1"/>
    <xf numFmtId="0" fontId="0" fillId="0" borderId="7" xfId="0" applyBorder="1" applyAlignment="1">
      <alignment wrapText="1"/>
    </xf>
    <xf numFmtId="0" fontId="0" fillId="0" borderId="8" xfId="0" applyBorder="1" applyAlignment="1">
      <alignment wrapText="1"/>
    </xf>
    <xf numFmtId="0" fontId="0" fillId="0" borderId="9" xfId="0" applyBorder="1"/>
    <xf numFmtId="1" fontId="0" fillId="0" borderId="6" xfId="0" applyNumberFormat="1" applyBorder="1"/>
    <xf numFmtId="0" fontId="0" fillId="0" borderId="7" xfId="0" applyBorder="1"/>
    <xf numFmtId="0" fontId="0" fillId="0" borderId="10" xfId="0" applyBorder="1" applyAlignment="1">
      <alignment wrapText="1"/>
    </xf>
    <xf numFmtId="0" fontId="0" fillId="0" borderId="11" xfId="0" applyBorder="1"/>
    <xf numFmtId="0" fontId="0" fillId="0" borderId="12" xfId="0" applyBorder="1"/>
    <xf numFmtId="1" fontId="0" fillId="0" borderId="1" xfId="0" applyNumberFormat="1" applyBorder="1" applyAlignment="1">
      <alignment wrapText="1"/>
    </xf>
    <xf numFmtId="1" fontId="0" fillId="0" borderId="1" xfId="0" applyNumberFormat="1" applyBorder="1"/>
    <xf numFmtId="2" fontId="0" fillId="0" borderId="1" xfId="0" applyNumberFormat="1" applyBorder="1"/>
    <xf numFmtId="9" fontId="0" fillId="0" borderId="1" xfId="3" applyFont="1" applyBorder="1"/>
    <xf numFmtId="166" fontId="0" fillId="0" borderId="1" xfId="0" applyNumberFormat="1" applyBorder="1" applyAlignment="1">
      <alignment wrapText="1"/>
    </xf>
    <xf numFmtId="164" fontId="0" fillId="0" borderId="1" xfId="2" applyNumberFormat="1" applyFont="1" applyBorder="1"/>
    <xf numFmtId="44" fontId="0" fillId="0" borderId="1" xfId="2" applyFont="1" applyBorder="1"/>
    <xf numFmtId="0" fontId="2" fillId="0" borderId="1" xfId="1" applyBorder="1"/>
    <xf numFmtId="165" fontId="0" fillId="0" borderId="1" xfId="0" applyNumberFormat="1" applyBorder="1"/>
    <xf numFmtId="0" fontId="8" fillId="0" borderId="0" xfId="0" applyFont="1" applyAlignment="1">
      <alignment vertical="top" wrapText="1"/>
    </xf>
    <xf numFmtId="0" fontId="8" fillId="0" borderId="0" xfId="0" applyFont="1" applyAlignment="1">
      <alignment horizontal="left" vertical="top"/>
    </xf>
    <xf numFmtId="0" fontId="9" fillId="0" borderId="0" xfId="0" applyFont="1" applyAlignment="1">
      <alignment vertical="top" wrapText="1"/>
    </xf>
    <xf numFmtId="0" fontId="9" fillId="0" borderId="0" xfId="0" applyFont="1" applyAlignment="1">
      <alignment horizontal="left" vertical="top"/>
    </xf>
    <xf numFmtId="0" fontId="0" fillId="0" borderId="0" xfId="0" applyAlignment="1">
      <alignment horizontal="left" vertical="top" wrapText="1"/>
    </xf>
    <xf numFmtId="0" fontId="1" fillId="2" borderId="0" xfId="0" applyFont="1" applyFill="1" applyAlignment="1">
      <alignment vertical="top" wrapText="1"/>
    </xf>
    <xf numFmtId="0" fontId="1" fillId="2" borderId="0" xfId="0" applyFont="1" applyFill="1" applyAlignment="1">
      <alignment horizontal="left" vertical="top"/>
    </xf>
    <xf numFmtId="0" fontId="9" fillId="0" borderId="0" xfId="0" applyFont="1" applyAlignment="1">
      <alignment horizontal="left" vertical="top" wrapText="1"/>
    </xf>
    <xf numFmtId="0" fontId="0" fillId="3" borderId="0" xfId="0" applyFill="1" applyAlignment="1">
      <alignment horizontal="left" vertical="top"/>
    </xf>
    <xf numFmtId="0" fontId="0" fillId="3" borderId="0" xfId="0" applyFill="1" applyAlignment="1">
      <alignment vertical="top" wrapText="1"/>
    </xf>
    <xf numFmtId="0" fontId="0" fillId="3" borderId="0" xfId="0" applyFill="1" applyAlignment="1">
      <alignment vertical="top"/>
    </xf>
    <xf numFmtId="0" fontId="1" fillId="3" borderId="0" xfId="0" applyFont="1" applyFill="1" applyAlignment="1">
      <alignment horizontal="left" vertical="top"/>
    </xf>
    <xf numFmtId="0" fontId="10" fillId="0" borderId="0" xfId="0" applyFont="1" applyAlignment="1">
      <alignment horizontal="left" vertical="top"/>
    </xf>
    <xf numFmtId="0" fontId="1" fillId="3" borderId="0" xfId="0" applyFont="1" applyFill="1" applyAlignment="1">
      <alignment vertical="top" wrapText="1"/>
    </xf>
    <xf numFmtId="0" fontId="1" fillId="0" borderId="0" xfId="0" applyFont="1" applyAlignment="1">
      <alignment horizontal="left" vertical="top" wrapText="1"/>
    </xf>
    <xf numFmtId="0" fontId="2" fillId="0" borderId="0" xfId="1" applyAlignment="1">
      <alignment vertical="top" wrapText="1"/>
    </xf>
    <xf numFmtId="0" fontId="2" fillId="0" borderId="0" xfId="1" applyAlignment="1">
      <alignment vertical="top"/>
    </xf>
    <xf numFmtId="0" fontId="1" fillId="2" borderId="0" xfId="0" applyFont="1" applyFill="1" applyAlignment="1">
      <alignment horizontal="left" vertical="top" wrapText="1"/>
    </xf>
    <xf numFmtId="0" fontId="1" fillId="3" borderId="0" xfId="0" applyFont="1" applyFill="1" applyAlignment="1">
      <alignment horizontal="left" vertical="top" wrapText="1"/>
    </xf>
    <xf numFmtId="0" fontId="11" fillId="0" borderId="0" xfId="0" applyFont="1" applyAlignment="1">
      <alignment horizontal="left" vertical="top" wrapText="1"/>
    </xf>
    <xf numFmtId="0" fontId="12" fillId="0" borderId="0" xfId="0" applyFont="1" applyAlignment="1">
      <alignment horizontal="left" vertical="top" wrapText="1"/>
    </xf>
    <xf numFmtId="0" fontId="2" fillId="0" borderId="0" xfId="1" applyFill="1" applyAlignment="1">
      <alignment vertical="top" wrapText="1"/>
    </xf>
    <xf numFmtId="0" fontId="13" fillId="0" borderId="0" xfId="0" applyFont="1" applyAlignment="1">
      <alignment vertical="top" wrapText="1"/>
    </xf>
    <xf numFmtId="0" fontId="9" fillId="0" borderId="0" xfId="0" applyFont="1" applyAlignment="1">
      <alignment vertical="top"/>
    </xf>
    <xf numFmtId="0" fontId="0" fillId="9" borderId="0" xfId="0" applyFill="1" applyAlignment="1">
      <alignment horizontal="left" vertical="top"/>
    </xf>
    <xf numFmtId="0" fontId="0" fillId="0" borderId="13" xfId="0" applyBorder="1"/>
    <xf numFmtId="14" fontId="1" fillId="0" borderId="13" xfId="0" applyNumberFormat="1" applyFont="1" applyBorder="1"/>
    <xf numFmtId="0" fontId="9" fillId="5" borderId="13" xfId="0" applyFont="1" applyFill="1" applyBorder="1"/>
    <xf numFmtId="0" fontId="0" fillId="5" borderId="13" xfId="0" applyFill="1" applyBorder="1"/>
    <xf numFmtId="0" fontId="0" fillId="8" borderId="13" xfId="0" applyFill="1" applyBorder="1"/>
    <xf numFmtId="0" fontId="0" fillId="4" borderId="13" xfId="0" applyFill="1" applyBorder="1"/>
    <xf numFmtId="0" fontId="0" fillId="10" borderId="13" xfId="0" applyFill="1" applyBorder="1"/>
    <xf numFmtId="0" fontId="18" fillId="4" borderId="13" xfId="0" applyFont="1" applyFill="1" applyBorder="1"/>
    <xf numFmtId="0" fontId="0" fillId="7" borderId="13" xfId="0" applyFill="1" applyBorder="1"/>
    <xf numFmtId="0" fontId="4" fillId="4" borderId="13" xfId="0" applyFont="1" applyFill="1" applyBorder="1" applyAlignment="1">
      <alignment horizontal="center" vertical="top"/>
    </xf>
    <xf numFmtId="0" fontId="4" fillId="0" borderId="13" xfId="0" applyFont="1" applyBorder="1"/>
    <xf numFmtId="0" fontId="0" fillId="6" borderId="13" xfId="0" applyFill="1" applyBorder="1"/>
    <xf numFmtId="0" fontId="0" fillId="12" borderId="13" xfId="0" applyFill="1" applyBorder="1"/>
    <xf numFmtId="0" fontId="4" fillId="12" borderId="13" xfId="0" applyFont="1" applyFill="1" applyBorder="1"/>
    <xf numFmtId="14" fontId="1" fillId="12" borderId="13" xfId="0" applyNumberFormat="1" applyFont="1" applyFill="1" applyBorder="1"/>
    <xf numFmtId="0" fontId="0" fillId="2" borderId="13" xfId="0" applyFill="1" applyBorder="1"/>
    <xf numFmtId="0" fontId="4" fillId="2" borderId="13" xfId="0" applyFont="1" applyFill="1" applyBorder="1"/>
    <xf numFmtId="14" fontId="1" fillId="2" borderId="13" xfId="0" applyNumberFormat="1" applyFont="1" applyFill="1" applyBorder="1"/>
    <xf numFmtId="14" fontId="1" fillId="11" borderId="14" xfId="0" applyNumberFormat="1" applyFont="1" applyFill="1" applyBorder="1"/>
    <xf numFmtId="0" fontId="0" fillId="0" borderId="14" xfId="0" applyBorder="1"/>
    <xf numFmtId="0" fontId="0" fillId="4" borderId="14" xfId="0" applyFill="1" applyBorder="1"/>
    <xf numFmtId="0" fontId="4" fillId="0" borderId="14" xfId="0" applyFont="1" applyBorder="1"/>
    <xf numFmtId="0" fontId="0" fillId="0" borderId="15" xfId="0" applyBorder="1"/>
    <xf numFmtId="14" fontId="1" fillId="0" borderId="15" xfId="0" applyNumberFormat="1" applyFont="1" applyBorder="1"/>
    <xf numFmtId="0" fontId="4" fillId="0" borderId="15" xfId="0" applyFont="1" applyBorder="1" applyAlignment="1">
      <alignment horizontal="center" vertical="top"/>
    </xf>
    <xf numFmtId="0" fontId="0" fillId="4" borderId="15" xfId="0" applyFill="1" applyBorder="1"/>
    <xf numFmtId="0" fontId="4" fillId="0" borderId="15" xfId="0" applyFont="1" applyBorder="1"/>
    <xf numFmtId="0" fontId="0" fillId="6" borderId="15" xfId="0" applyFill="1" applyBorder="1"/>
    <xf numFmtId="0" fontId="0" fillId="0" borderId="16" xfId="0" applyBorder="1"/>
    <xf numFmtId="14" fontId="1" fillId="0" borderId="16" xfId="0" applyNumberFormat="1" applyFont="1" applyBorder="1"/>
    <xf numFmtId="0" fontId="0" fillId="5" borderId="16" xfId="0" applyFill="1" applyBorder="1"/>
    <xf numFmtId="0" fontId="0" fillId="4" borderId="16" xfId="0" applyFill="1" applyBorder="1"/>
    <xf numFmtId="0" fontId="4" fillId="0" borderId="16" xfId="0" applyFont="1" applyBorder="1"/>
    <xf numFmtId="0" fontId="0" fillId="6" borderId="16" xfId="0" applyFill="1" applyBorder="1"/>
    <xf numFmtId="0" fontId="0" fillId="0" borderId="17" xfId="0" applyBorder="1"/>
    <xf numFmtId="0" fontId="0" fillId="2" borderId="18" xfId="0" applyFill="1" applyBorder="1"/>
    <xf numFmtId="0" fontId="0" fillId="0" borderId="18" xfId="0" applyBorder="1"/>
    <xf numFmtId="0" fontId="0" fillId="0" borderId="19" xfId="0" applyBorder="1"/>
    <xf numFmtId="0" fontId="0" fillId="0" borderId="20" xfId="0" applyBorder="1"/>
    <xf numFmtId="0" fontId="1" fillId="0" borderId="21" xfId="0" applyFont="1" applyBorder="1" applyAlignment="1">
      <alignment horizontal="center"/>
    </xf>
    <xf numFmtId="0" fontId="0" fillId="0" borderId="22" xfId="0" applyBorder="1"/>
    <xf numFmtId="0" fontId="1" fillId="0" borderId="23" xfId="0" applyFont="1" applyBorder="1"/>
    <xf numFmtId="14" fontId="1" fillId="0" borderId="24" xfId="0" applyNumberFormat="1" applyFont="1" applyBorder="1"/>
    <xf numFmtId="0" fontId="0" fillId="0" borderId="24" xfId="0" applyBorder="1"/>
    <xf numFmtId="0" fontId="0" fillId="0" borderId="23" xfId="0" applyBorder="1"/>
    <xf numFmtId="0" fontId="4" fillId="0" borderId="23" xfId="0" applyFont="1" applyBorder="1"/>
    <xf numFmtId="0" fontId="0" fillId="4" borderId="24" xfId="0" applyFill="1" applyBorder="1"/>
    <xf numFmtId="0" fontId="0" fillId="0" borderId="25" xfId="0" applyBorder="1"/>
    <xf numFmtId="0" fontId="0" fillId="2" borderId="26" xfId="0" applyFill="1" applyBorder="1"/>
    <xf numFmtId="0" fontId="0" fillId="12" borderId="26" xfId="0" applyFill="1" applyBorder="1"/>
    <xf numFmtId="0" fontId="0" fillId="0" borderId="26" xfId="0" applyBorder="1"/>
    <xf numFmtId="0" fontId="0" fillId="0" borderId="27" xfId="0" applyBorder="1"/>
    <xf numFmtId="0" fontId="0" fillId="0" borderId="28" xfId="0" applyBorder="1"/>
    <xf numFmtId="0" fontId="0" fillId="0" borderId="29" xfId="0" applyBorder="1"/>
    <xf numFmtId="0" fontId="0" fillId="0" borderId="30" xfId="0" applyBorder="1"/>
    <xf numFmtId="0" fontId="1" fillId="12" borderId="18" xfId="0" applyFont="1" applyFill="1" applyBorder="1" applyAlignment="1">
      <alignment horizontal="center"/>
    </xf>
    <xf numFmtId="0" fontId="16" fillId="0" borderId="0" xfId="0" applyFont="1" applyAlignment="1">
      <alignment horizontal="center" vertical="top"/>
    </xf>
    <xf numFmtId="0" fontId="10" fillId="0" borderId="0" xfId="0" applyFont="1" applyAlignment="1">
      <alignment vertical="top" wrapText="1"/>
    </xf>
    <xf numFmtId="0" fontId="1" fillId="9" borderId="0" xfId="0" applyFont="1" applyFill="1" applyAlignment="1">
      <alignment horizontal="left" vertical="top" wrapText="1"/>
    </xf>
    <xf numFmtId="0" fontId="1" fillId="13" borderId="0" xfId="0" applyFont="1" applyFill="1" applyAlignment="1">
      <alignment vertical="top" wrapText="1"/>
    </xf>
    <xf numFmtId="0" fontId="1" fillId="13" borderId="0" xfId="0" applyFont="1" applyFill="1" applyAlignment="1">
      <alignment horizontal="left" vertical="top"/>
    </xf>
    <xf numFmtId="0" fontId="1" fillId="13" borderId="0" xfId="0" applyFont="1" applyFill="1" applyAlignment="1">
      <alignment horizontal="left" vertical="top" wrapText="1"/>
    </xf>
    <xf numFmtId="0" fontId="0" fillId="13" borderId="0" xfId="0" applyFill="1" applyAlignment="1">
      <alignment horizontal="left" vertical="top" wrapText="1"/>
    </xf>
    <xf numFmtId="0" fontId="0" fillId="13" borderId="0" xfId="0" applyFill="1" applyAlignment="1">
      <alignment horizontal="left" vertical="top"/>
    </xf>
    <xf numFmtId="0" fontId="0" fillId="13" borderId="0" xfId="0" applyFill="1" applyAlignment="1">
      <alignment vertical="top" wrapText="1"/>
    </xf>
    <xf numFmtId="0" fontId="0" fillId="13" borderId="0" xfId="0" quotePrefix="1" applyFill="1" applyAlignment="1">
      <alignment vertical="top" wrapText="1"/>
    </xf>
    <xf numFmtId="0" fontId="13" fillId="13" borderId="0" xfId="0" applyFont="1" applyFill="1" applyAlignment="1">
      <alignment vertical="top" wrapText="1"/>
    </xf>
    <xf numFmtId="0" fontId="9" fillId="13" borderId="0" xfId="0" applyFont="1" applyFill="1" applyAlignment="1">
      <alignment horizontal="left" vertical="top" wrapText="1"/>
    </xf>
    <xf numFmtId="0" fontId="13" fillId="13" borderId="0" xfId="0" applyFont="1" applyFill="1" applyAlignment="1">
      <alignment horizontal="left" vertical="top" wrapText="1"/>
    </xf>
    <xf numFmtId="0" fontId="9" fillId="13" borderId="0" xfId="0" applyFont="1" applyFill="1" applyAlignment="1">
      <alignment vertical="top" wrapText="1"/>
    </xf>
    <xf numFmtId="166" fontId="0" fillId="15" borderId="0" xfId="0" applyNumberFormat="1" applyFill="1" applyAlignment="1">
      <alignment horizontal="left"/>
    </xf>
    <xf numFmtId="166" fontId="0" fillId="0" borderId="0" xfId="0" applyNumberFormat="1" applyAlignment="1">
      <alignment horizontal="left"/>
    </xf>
    <xf numFmtId="166" fontId="0" fillId="16" borderId="0" xfId="0" applyNumberFormat="1" applyFill="1" applyAlignment="1">
      <alignment horizontal="left"/>
    </xf>
    <xf numFmtId="14" fontId="0" fillId="0" borderId="0" xfId="0" applyNumberFormat="1"/>
    <xf numFmtId="0" fontId="20" fillId="2" borderId="13" xfId="0" applyFont="1" applyFill="1" applyBorder="1"/>
    <xf numFmtId="0" fontId="22" fillId="18" borderId="33" xfId="0" applyFont="1" applyFill="1" applyBorder="1" applyAlignment="1">
      <alignment wrapText="1"/>
    </xf>
    <xf numFmtId="0" fontId="22" fillId="19" borderId="33" xfId="0" applyFont="1" applyFill="1" applyBorder="1" applyAlignment="1">
      <alignment wrapText="1"/>
    </xf>
    <xf numFmtId="0" fontId="22" fillId="20" borderId="33" xfId="0" applyFont="1" applyFill="1" applyBorder="1" applyAlignment="1">
      <alignment wrapText="1"/>
    </xf>
    <xf numFmtId="0" fontId="22" fillId="21" borderId="33" xfId="0" applyFont="1" applyFill="1" applyBorder="1" applyAlignment="1">
      <alignment wrapText="1"/>
    </xf>
    <xf numFmtId="0" fontId="22" fillId="22" borderId="33" xfId="0" applyFont="1" applyFill="1" applyBorder="1" applyAlignment="1">
      <alignment wrapText="1"/>
    </xf>
    <xf numFmtId="0" fontId="22" fillId="23" borderId="33" xfId="0" applyFont="1" applyFill="1" applyBorder="1" applyAlignment="1">
      <alignment wrapText="1"/>
    </xf>
    <xf numFmtId="0" fontId="21" fillId="18" borderId="33" xfId="0" applyFont="1" applyFill="1" applyBorder="1" applyAlignment="1">
      <alignment wrapText="1"/>
    </xf>
    <xf numFmtId="0" fontId="21" fillId="24" borderId="33" xfId="0" applyFont="1" applyFill="1" applyBorder="1" applyAlignment="1">
      <alignment horizontal="right" wrapText="1"/>
    </xf>
    <xf numFmtId="0" fontId="21" fillId="20" borderId="33" xfId="0" applyFont="1" applyFill="1" applyBorder="1" applyAlignment="1">
      <alignment horizontal="right" wrapText="1"/>
    </xf>
    <xf numFmtId="0" fontId="21" fillId="25" borderId="33" xfId="0" applyFont="1" applyFill="1" applyBorder="1" applyAlignment="1">
      <alignment horizontal="right" wrapText="1"/>
    </xf>
    <xf numFmtId="0" fontId="21" fillId="26" borderId="33" xfId="0" applyFont="1" applyFill="1" applyBorder="1" applyAlignment="1">
      <alignment horizontal="right" wrapText="1"/>
    </xf>
    <xf numFmtId="0" fontId="23" fillId="0" borderId="0" xfId="0" applyFont="1"/>
    <xf numFmtId="0" fontId="0" fillId="9" borderId="0" xfId="0" applyFill="1" applyAlignment="1">
      <alignment vertical="top"/>
    </xf>
    <xf numFmtId="0" fontId="9" fillId="9" borderId="0" xfId="0" applyFont="1" applyFill="1" applyAlignment="1">
      <alignment horizontal="left" vertical="top"/>
    </xf>
    <xf numFmtId="0" fontId="1" fillId="0" borderId="34" xfId="0" applyFont="1" applyBorder="1"/>
    <xf numFmtId="0" fontId="0" fillId="0" borderId="34" xfId="0" applyBorder="1"/>
    <xf numFmtId="0" fontId="20" fillId="14" borderId="34" xfId="0" applyFont="1" applyFill="1" applyBorder="1"/>
    <xf numFmtId="0" fontId="20" fillId="0" borderId="34" xfId="0" applyFont="1" applyBorder="1"/>
    <xf numFmtId="0" fontId="4" fillId="0" borderId="34" xfId="0" applyFont="1" applyBorder="1"/>
    <xf numFmtId="0" fontId="0" fillId="0" borderId="35" xfId="0" applyBorder="1"/>
    <xf numFmtId="0" fontId="0" fillId="2" borderId="36" xfId="0" applyFill="1" applyBorder="1"/>
    <xf numFmtId="0" fontId="0" fillId="0" borderId="37" xfId="0" applyBorder="1"/>
    <xf numFmtId="0" fontId="22" fillId="27" borderId="33" xfId="0" applyFont="1" applyFill="1" applyBorder="1" applyAlignment="1">
      <alignment wrapText="1"/>
    </xf>
    <xf numFmtId="0" fontId="22" fillId="28" borderId="33" xfId="0" applyFont="1" applyFill="1" applyBorder="1" applyAlignment="1">
      <alignment wrapText="1"/>
    </xf>
    <xf numFmtId="0" fontId="22" fillId="29" borderId="33" xfId="0" applyFont="1" applyFill="1" applyBorder="1" applyAlignment="1">
      <alignment wrapText="1"/>
    </xf>
    <xf numFmtId="0" fontId="21" fillId="30" borderId="33" xfId="0" applyFont="1" applyFill="1" applyBorder="1" applyAlignment="1">
      <alignment horizontal="right" wrapText="1"/>
    </xf>
    <xf numFmtId="0" fontId="21" fillId="31" borderId="33" xfId="0" applyFont="1" applyFill="1" applyBorder="1" applyAlignment="1">
      <alignment horizontal="right" wrapText="1"/>
    </xf>
    <xf numFmtId="0" fontId="0" fillId="0" borderId="0" xfId="0" quotePrefix="1"/>
    <xf numFmtId="167" fontId="0" fillId="0" borderId="0" xfId="0" applyNumberFormat="1"/>
    <xf numFmtId="165" fontId="1" fillId="0" borderId="0" xfId="0" applyNumberFormat="1" applyFont="1"/>
    <xf numFmtId="0" fontId="23" fillId="2" borderId="0" xfId="0" applyFont="1" applyFill="1"/>
    <xf numFmtId="0" fontId="0" fillId="2" borderId="0" xfId="0" applyFill="1"/>
    <xf numFmtId="1" fontId="1" fillId="0" borderId="0" xfId="0" applyNumberFormat="1" applyFont="1"/>
    <xf numFmtId="0" fontId="0" fillId="32" borderId="0" xfId="0" applyFill="1" applyAlignment="1">
      <alignment vertical="top"/>
    </xf>
    <xf numFmtId="3" fontId="0" fillId="0" borderId="0" xfId="0" applyNumberFormat="1"/>
    <xf numFmtId="3" fontId="0" fillId="32" borderId="0" xfId="0" applyNumberFormat="1" applyFill="1" applyAlignment="1">
      <alignment vertical="top"/>
    </xf>
    <xf numFmtId="168" fontId="0" fillId="0" borderId="0" xfId="4" applyNumberFormat="1" applyFont="1" applyAlignment="1">
      <alignment vertical="top"/>
    </xf>
    <xf numFmtId="166" fontId="1" fillId="0" borderId="0" xfId="0" applyNumberFormat="1" applyFont="1"/>
    <xf numFmtId="2" fontId="1" fillId="33" borderId="0" xfId="3" applyNumberFormat="1" applyFont="1" applyFill="1"/>
    <xf numFmtId="2" fontId="1" fillId="33" borderId="0" xfId="0" applyNumberFormat="1" applyFont="1" applyFill="1"/>
    <xf numFmtId="165" fontId="1" fillId="33" borderId="0" xfId="0" applyNumberFormat="1" applyFont="1" applyFill="1"/>
    <xf numFmtId="0" fontId="3" fillId="2" borderId="0" xfId="0" applyFont="1" applyFill="1"/>
    <xf numFmtId="0" fontId="22" fillId="34" borderId="33" xfId="0" applyFont="1" applyFill="1" applyBorder="1" applyAlignment="1">
      <alignment wrapText="1"/>
    </xf>
    <xf numFmtId="0" fontId="22" fillId="35" borderId="33" xfId="0" applyFont="1" applyFill="1" applyBorder="1" applyAlignment="1">
      <alignment vertical="center"/>
    </xf>
    <xf numFmtId="0" fontId="21" fillId="35" borderId="33" xfId="0" applyFont="1" applyFill="1" applyBorder="1" applyAlignment="1">
      <alignment horizontal="right" wrapText="1"/>
    </xf>
    <xf numFmtId="0" fontId="21" fillId="36" borderId="33" xfId="0" applyFont="1" applyFill="1" applyBorder="1" applyAlignment="1">
      <alignment horizontal="right" wrapText="1"/>
    </xf>
    <xf numFmtId="0" fontId="28" fillId="0" borderId="0" xfId="0" applyFont="1" applyAlignment="1">
      <alignment vertical="center"/>
    </xf>
    <xf numFmtId="0" fontId="0" fillId="0" borderId="0" xfId="0" pivotButton="1"/>
    <xf numFmtId="0" fontId="0" fillId="0" borderId="0" xfId="0" applyAlignment="1">
      <alignment horizontal="left"/>
    </xf>
    <xf numFmtId="0" fontId="0" fillId="0" borderId="0" xfId="0" applyAlignment="1">
      <alignment horizontal="left" indent="1"/>
    </xf>
    <xf numFmtId="0" fontId="1" fillId="33" borderId="1" xfId="0" applyFont="1" applyFill="1" applyBorder="1"/>
    <xf numFmtId="9" fontId="0" fillId="33" borderId="1" xfId="3" applyFont="1" applyFill="1" applyBorder="1"/>
    <xf numFmtId="2" fontId="0" fillId="33" borderId="1" xfId="0" applyNumberFormat="1" applyFill="1" applyBorder="1"/>
    <xf numFmtId="1" fontId="0" fillId="33" borderId="1" xfId="0" applyNumberFormat="1" applyFill="1" applyBorder="1"/>
    <xf numFmtId="0" fontId="0" fillId="14" borderId="13" xfId="0" applyFill="1" applyBorder="1"/>
    <xf numFmtId="0" fontId="0" fillId="2" borderId="37" xfId="0" applyFill="1" applyBorder="1"/>
    <xf numFmtId="0" fontId="0" fillId="2" borderId="15" xfId="0" applyFill="1" applyBorder="1"/>
    <xf numFmtId="0" fontId="4" fillId="2" borderId="15" xfId="0" applyFont="1" applyFill="1" applyBorder="1"/>
    <xf numFmtId="16" fontId="29" fillId="4" borderId="15" xfId="0" applyNumberFormat="1" applyFont="1" applyFill="1" applyBorder="1" applyAlignment="1">
      <alignment horizontal="center" vertical="center"/>
    </xf>
    <xf numFmtId="0" fontId="0" fillId="17" borderId="34" xfId="0" applyFill="1" applyBorder="1"/>
    <xf numFmtId="0" fontId="0" fillId="11" borderId="34" xfId="0" applyFill="1" applyBorder="1"/>
    <xf numFmtId="20" fontId="0" fillId="0" borderId="0" xfId="0" applyNumberFormat="1"/>
    <xf numFmtId="2" fontId="0" fillId="0" borderId="11" xfId="0" applyNumberFormat="1" applyBorder="1"/>
    <xf numFmtId="0" fontId="0" fillId="17" borderId="0" xfId="0" applyFill="1"/>
    <xf numFmtId="166" fontId="0" fillId="17" borderId="0" xfId="0" applyNumberFormat="1" applyFill="1"/>
    <xf numFmtId="0" fontId="26" fillId="4" borderId="13" xfId="0" applyFont="1" applyFill="1" applyBorder="1"/>
    <xf numFmtId="0" fontId="26" fillId="4" borderId="13" xfId="0" applyFont="1" applyFill="1" applyBorder="1" applyAlignment="1">
      <alignment horizontal="center"/>
    </xf>
    <xf numFmtId="2" fontId="1" fillId="0" borderId="0" xfId="0" applyNumberFormat="1" applyFont="1"/>
    <xf numFmtId="1" fontId="0" fillId="17" borderId="0" xfId="0" applyNumberFormat="1" applyFill="1"/>
    <xf numFmtId="0" fontId="21" fillId="37" borderId="33" xfId="0" applyFont="1" applyFill="1" applyBorder="1" applyAlignment="1">
      <alignment wrapText="1"/>
    </xf>
    <xf numFmtId="0" fontId="22" fillId="37" borderId="33" xfId="0" applyFont="1" applyFill="1" applyBorder="1" applyAlignment="1">
      <alignment vertical="center"/>
    </xf>
    <xf numFmtId="3" fontId="21" fillId="18" borderId="33" xfId="0" applyNumberFormat="1" applyFont="1" applyFill="1" applyBorder="1" applyAlignment="1">
      <alignment horizontal="right" wrapText="1"/>
    </xf>
    <xf numFmtId="0" fontId="21" fillId="18" borderId="33" xfId="0" applyFont="1" applyFill="1" applyBorder="1" applyAlignment="1">
      <alignment horizontal="right" wrapText="1"/>
    </xf>
    <xf numFmtId="9" fontId="21" fillId="18" borderId="33" xfId="0" applyNumberFormat="1" applyFont="1" applyFill="1" applyBorder="1" applyAlignment="1">
      <alignment horizontal="right" wrapText="1"/>
    </xf>
    <xf numFmtId="0" fontId="21" fillId="37" borderId="33" xfId="0" applyFont="1" applyFill="1" applyBorder="1" applyAlignment="1">
      <alignment horizontal="right" wrapText="1"/>
    </xf>
    <xf numFmtId="0" fontId="21" fillId="27" borderId="33" xfId="0" applyFont="1" applyFill="1" applyBorder="1" applyAlignment="1">
      <alignment wrapText="1"/>
    </xf>
    <xf numFmtId="0" fontId="21" fillId="27" borderId="33" xfId="0" applyFont="1" applyFill="1" applyBorder="1" applyAlignment="1">
      <alignment horizontal="right" wrapText="1"/>
    </xf>
    <xf numFmtId="0" fontId="21" fillId="0" borderId="33" xfId="0" applyFont="1" applyBorder="1" applyAlignment="1">
      <alignment horizontal="right" wrapText="1"/>
    </xf>
    <xf numFmtId="0" fontId="32" fillId="0" borderId="0" xfId="0" applyFont="1"/>
    <xf numFmtId="0" fontId="32" fillId="0" borderId="41" xfId="0" applyFont="1" applyBorder="1"/>
    <xf numFmtId="0" fontId="32" fillId="0" borderId="42" xfId="0" applyFont="1" applyBorder="1"/>
    <xf numFmtId="0" fontId="32" fillId="0" borderId="43" xfId="0" applyFont="1" applyBorder="1"/>
    <xf numFmtId="0" fontId="32" fillId="0" borderId="44" xfId="0" applyFont="1" applyBorder="1"/>
    <xf numFmtId="0" fontId="32" fillId="0" borderId="45" xfId="0" applyFont="1" applyBorder="1"/>
    <xf numFmtId="0" fontId="33" fillId="0" borderId="0" xfId="0" applyFont="1"/>
    <xf numFmtId="0" fontId="34" fillId="0" borderId="0" xfId="0" applyFont="1"/>
    <xf numFmtId="8" fontId="32" fillId="0" borderId="0" xfId="0" applyNumberFormat="1" applyFont="1"/>
    <xf numFmtId="8" fontId="32" fillId="0" borderId="45" xfId="0" applyNumberFormat="1" applyFont="1" applyBorder="1"/>
    <xf numFmtId="0" fontId="32" fillId="0" borderId="46" xfId="0" applyFont="1" applyBorder="1"/>
    <xf numFmtId="0" fontId="32" fillId="0" borderId="47" xfId="0" applyFont="1" applyBorder="1"/>
    <xf numFmtId="8" fontId="32" fillId="0" borderId="47" xfId="0" applyNumberFormat="1" applyFont="1" applyBorder="1"/>
    <xf numFmtId="8" fontId="32" fillId="0" borderId="48" xfId="0" applyNumberFormat="1" applyFont="1" applyBorder="1"/>
    <xf numFmtId="3" fontId="22" fillId="27" borderId="33" xfId="0" applyNumberFormat="1" applyFont="1" applyFill="1" applyBorder="1" applyAlignment="1">
      <alignment wrapText="1"/>
    </xf>
    <xf numFmtId="9" fontId="1" fillId="0" borderId="0" xfId="0" applyNumberFormat="1" applyFont="1"/>
    <xf numFmtId="9" fontId="1" fillId="0" borderId="0" xfId="3" applyFont="1"/>
    <xf numFmtId="169" fontId="0" fillId="0" borderId="0" xfId="3" applyNumberFormat="1" applyFont="1"/>
    <xf numFmtId="0" fontId="1" fillId="17" borderId="0" xfId="0" applyFont="1" applyFill="1"/>
    <xf numFmtId="1" fontId="1" fillId="17" borderId="0" xfId="0" applyNumberFormat="1" applyFont="1" applyFill="1"/>
    <xf numFmtId="2" fontId="0" fillId="0" borderId="0" xfId="0" applyNumberFormat="1" applyAlignment="1">
      <alignment vertical="top"/>
    </xf>
    <xf numFmtId="1" fontId="0" fillId="0" borderId="0" xfId="0" applyNumberFormat="1" applyAlignment="1">
      <alignment vertical="top"/>
    </xf>
    <xf numFmtId="9" fontId="1" fillId="17" borderId="0" xfId="3" applyFont="1" applyFill="1"/>
    <xf numFmtId="0" fontId="1" fillId="0" borderId="41" xfId="0" applyFont="1" applyBorder="1"/>
    <xf numFmtId="0" fontId="0" fillId="0" borderId="42" xfId="0" applyBorder="1"/>
    <xf numFmtId="0" fontId="0" fillId="0" borderId="43" xfId="0" applyBorder="1"/>
    <xf numFmtId="0" fontId="0" fillId="0" borderId="44" xfId="0" applyBorder="1"/>
    <xf numFmtId="0" fontId="0" fillId="0" borderId="45" xfId="0" applyBorder="1"/>
    <xf numFmtId="170" fontId="0" fillId="0" borderId="0" xfId="0" applyNumberFormat="1"/>
    <xf numFmtId="0" fontId="26" fillId="4" borderId="15" xfId="0" applyFont="1" applyFill="1" applyBorder="1" applyAlignment="1">
      <alignment horizontal="center"/>
    </xf>
    <xf numFmtId="0" fontId="18" fillId="4" borderId="15" xfId="0" applyFont="1" applyFill="1" applyBorder="1"/>
    <xf numFmtId="0" fontId="18" fillId="4" borderId="49" xfId="0" applyFont="1" applyFill="1" applyBorder="1"/>
    <xf numFmtId="0" fontId="0" fillId="15" borderId="34" xfId="0" applyFill="1" applyBorder="1"/>
    <xf numFmtId="0" fontId="20" fillId="2" borderId="15" xfId="0" applyFont="1" applyFill="1" applyBorder="1"/>
    <xf numFmtId="0" fontId="18" fillId="4" borderId="50" xfId="0" applyFont="1" applyFill="1" applyBorder="1"/>
    <xf numFmtId="0" fontId="0" fillId="14" borderId="52" xfId="0" applyFill="1" applyBorder="1"/>
    <xf numFmtId="16" fontId="24" fillId="4" borderId="13" xfId="0" applyNumberFormat="1" applyFont="1" applyFill="1" applyBorder="1" applyAlignment="1">
      <alignment horizontal="center" vertical="center"/>
    </xf>
    <xf numFmtId="0" fontId="26" fillId="15" borderId="14" xfId="0" applyFont="1" applyFill="1" applyBorder="1" applyAlignment="1">
      <alignment horizontal="center"/>
    </xf>
    <xf numFmtId="0" fontId="26" fillId="4" borderId="14" xfId="0" applyFont="1" applyFill="1" applyBorder="1" applyAlignment="1">
      <alignment horizontal="center"/>
    </xf>
    <xf numFmtId="0" fontId="0" fillId="4" borderId="49" xfId="0" applyFill="1" applyBorder="1"/>
    <xf numFmtId="0" fontId="26" fillId="8" borderId="49" xfId="0" applyFont="1" applyFill="1" applyBorder="1"/>
    <xf numFmtId="0" fontId="0" fillId="6" borderId="49" xfId="0" applyFill="1" applyBorder="1"/>
    <xf numFmtId="0" fontId="18" fillId="4" borderId="54" xfId="0" applyFont="1" applyFill="1" applyBorder="1"/>
    <xf numFmtId="0" fontId="18" fillId="4" borderId="55" xfId="0" applyFont="1" applyFill="1" applyBorder="1"/>
    <xf numFmtId="0" fontId="18" fillId="4" borderId="57" xfId="0" applyFont="1" applyFill="1" applyBorder="1"/>
    <xf numFmtId="0" fontId="0" fillId="6" borderId="14" xfId="0" applyFill="1" applyBorder="1"/>
    <xf numFmtId="0" fontId="0" fillId="2" borderId="52" xfId="0" applyFill="1" applyBorder="1"/>
    <xf numFmtId="0" fontId="25" fillId="2" borderId="13" xfId="0" applyFont="1" applyFill="1" applyBorder="1" applyAlignment="1">
      <alignment horizontal="center" vertical="center"/>
    </xf>
    <xf numFmtId="0" fontId="26" fillId="2" borderId="13" xfId="0" applyFont="1" applyFill="1" applyBorder="1"/>
    <xf numFmtId="0" fontId="0" fillId="2" borderId="53" xfId="0" applyFill="1" applyBorder="1"/>
    <xf numFmtId="0" fontId="0" fillId="38" borderId="15" xfId="0" applyFill="1" applyBorder="1"/>
    <xf numFmtId="0" fontId="0" fillId="0" borderId="58" xfId="0" applyBorder="1"/>
    <xf numFmtId="0" fontId="0" fillId="38" borderId="58" xfId="0" applyFill="1" applyBorder="1"/>
    <xf numFmtId="0" fontId="0" fillId="0" borderId="59" xfId="0" applyBorder="1"/>
    <xf numFmtId="0" fontId="1" fillId="0" borderId="60" xfId="0" applyFont="1" applyBorder="1"/>
    <xf numFmtId="16" fontId="1" fillId="2" borderId="61" xfId="0" applyNumberFormat="1" applyFont="1" applyFill="1" applyBorder="1"/>
    <xf numFmtId="16" fontId="1" fillId="0" borderId="62" xfId="0" applyNumberFormat="1" applyFont="1" applyBorder="1"/>
    <xf numFmtId="0" fontId="0" fillId="0" borderId="64" xfId="0" applyBorder="1"/>
    <xf numFmtId="0" fontId="0" fillId="2" borderId="65" xfId="0" applyFill="1" applyBorder="1"/>
    <xf numFmtId="0" fontId="1" fillId="2" borderId="65" xfId="0" applyFont="1" applyFill="1" applyBorder="1" applyAlignment="1">
      <alignment horizontal="center"/>
    </xf>
    <xf numFmtId="0" fontId="0" fillId="2" borderId="66" xfId="0" applyFill="1" applyBorder="1"/>
    <xf numFmtId="0" fontId="0" fillId="3" borderId="0" xfId="0" applyFill="1"/>
    <xf numFmtId="0" fontId="26" fillId="9" borderId="14" xfId="0" applyFont="1" applyFill="1" applyBorder="1"/>
    <xf numFmtId="0" fontId="26" fillId="15" borderId="14" xfId="0" applyFont="1" applyFill="1" applyBorder="1"/>
    <xf numFmtId="0" fontId="35" fillId="0" borderId="69" xfId="0" applyFont="1" applyBorder="1" applyAlignment="1">
      <alignment horizontal="center" vertical="center" wrapText="1"/>
    </xf>
    <xf numFmtId="16" fontId="1" fillId="0" borderId="70" xfId="0" applyNumberFormat="1" applyFont="1" applyBorder="1"/>
    <xf numFmtId="2" fontId="0" fillId="0" borderId="0" xfId="3" applyNumberFormat="1" applyFont="1"/>
    <xf numFmtId="2" fontId="0" fillId="17" borderId="0" xfId="0" applyNumberFormat="1" applyFill="1"/>
    <xf numFmtId="2" fontId="1" fillId="17" borderId="0" xfId="0" applyNumberFormat="1" applyFont="1" applyFill="1"/>
    <xf numFmtId="9" fontId="1" fillId="0" borderId="44" xfId="0" applyNumberFormat="1" applyFont="1" applyBorder="1"/>
    <xf numFmtId="9" fontId="1" fillId="0" borderId="45" xfId="0" applyNumberFormat="1" applyFont="1" applyBorder="1"/>
    <xf numFmtId="9" fontId="0" fillId="0" borderId="44" xfId="0" applyNumberFormat="1" applyBorder="1"/>
    <xf numFmtId="2" fontId="0" fillId="0" borderId="45" xfId="0" applyNumberFormat="1" applyBorder="1"/>
    <xf numFmtId="9" fontId="0" fillId="0" borderId="46" xfId="0" applyNumberFormat="1" applyBorder="1"/>
    <xf numFmtId="9" fontId="0" fillId="0" borderId="47" xfId="0" applyNumberFormat="1" applyBorder="1"/>
    <xf numFmtId="2" fontId="0" fillId="0" borderId="48" xfId="0" applyNumberFormat="1" applyBorder="1"/>
    <xf numFmtId="0" fontId="0" fillId="2" borderId="67" xfId="0" applyFill="1" applyBorder="1"/>
    <xf numFmtId="0" fontId="0" fillId="2" borderId="49" xfId="0" applyFill="1" applyBorder="1"/>
    <xf numFmtId="0" fontId="0" fillId="2" borderId="50" xfId="0" applyFill="1" applyBorder="1"/>
    <xf numFmtId="0" fontId="4" fillId="2" borderId="49" xfId="0" applyFont="1" applyFill="1" applyBorder="1" applyAlignment="1">
      <alignment horizontal="center" vertical="top"/>
    </xf>
    <xf numFmtId="0" fontId="4" fillId="2" borderId="49" xfId="0" applyFont="1" applyFill="1" applyBorder="1"/>
    <xf numFmtId="0" fontId="0" fillId="2" borderId="51" xfId="0" applyFill="1" applyBorder="1"/>
    <xf numFmtId="16" fontId="36" fillId="2" borderId="62" xfId="0" applyNumberFormat="1" applyFont="1" applyFill="1" applyBorder="1"/>
    <xf numFmtId="16" fontId="36" fillId="2" borderId="61" xfId="0" applyNumberFormat="1" applyFont="1" applyFill="1" applyBorder="1"/>
    <xf numFmtId="16" fontId="36" fillId="2" borderId="54" xfId="0" applyNumberFormat="1" applyFont="1" applyFill="1" applyBorder="1"/>
    <xf numFmtId="0" fontId="20" fillId="2" borderId="49" xfId="0" applyFont="1" applyFill="1" applyBorder="1"/>
    <xf numFmtId="0" fontId="26" fillId="39" borderId="15" xfId="0" applyFont="1" applyFill="1" applyBorder="1"/>
    <xf numFmtId="0" fontId="0" fillId="11" borderId="15" xfId="0" applyFill="1" applyBorder="1"/>
    <xf numFmtId="0" fontId="35" fillId="0" borderId="65" xfId="0" applyFont="1" applyBorder="1" applyAlignment="1">
      <alignment horizontal="center" vertical="center" wrapText="1"/>
    </xf>
    <xf numFmtId="0" fontId="0" fillId="40" borderId="0" xfId="0" applyFill="1"/>
    <xf numFmtId="0" fontId="0" fillId="41" borderId="0" xfId="0" applyFill="1"/>
    <xf numFmtId="0" fontId="0" fillId="42" borderId="0" xfId="0" applyFill="1"/>
    <xf numFmtId="0" fontId="0" fillId="11" borderId="0" xfId="0" applyFill="1"/>
    <xf numFmtId="0" fontId="0" fillId="0" borderId="0" xfId="0" applyAlignment="1">
      <alignment vertical="center"/>
    </xf>
    <xf numFmtId="171" fontId="0" fillId="0" borderId="0" xfId="0" applyNumberFormat="1"/>
    <xf numFmtId="0" fontId="1" fillId="14" borderId="71" xfId="0" applyFont="1" applyFill="1" applyBorder="1" applyAlignment="1">
      <alignment horizontal="center"/>
    </xf>
    <xf numFmtId="16" fontId="1" fillId="14" borderId="57" xfId="0" applyNumberFormat="1" applyFont="1" applyFill="1" applyBorder="1"/>
    <xf numFmtId="0" fontId="0" fillId="14" borderId="14" xfId="0" applyFill="1" applyBorder="1"/>
    <xf numFmtId="0" fontId="0" fillId="14" borderId="31" xfId="0" applyFill="1" applyBorder="1"/>
    <xf numFmtId="0" fontId="4" fillId="14" borderId="14" xfId="0" applyFont="1" applyFill="1" applyBorder="1"/>
    <xf numFmtId="0" fontId="0" fillId="14" borderId="38" xfId="0" applyFill="1" applyBorder="1"/>
    <xf numFmtId="0" fontId="35" fillId="2" borderId="68" xfId="0" applyFont="1" applyFill="1" applyBorder="1" applyAlignment="1">
      <alignment horizontal="center" wrapText="1"/>
    </xf>
    <xf numFmtId="16" fontId="1" fillId="2" borderId="63" xfId="0" applyNumberFormat="1" applyFont="1" applyFill="1" applyBorder="1"/>
    <xf numFmtId="0" fontId="0" fillId="2" borderId="55" xfId="0" applyFill="1" applyBorder="1"/>
    <xf numFmtId="0" fontId="0" fillId="2" borderId="40" xfId="0" applyFill="1" applyBorder="1"/>
    <xf numFmtId="0" fontId="0" fillId="2" borderId="32" xfId="0" applyFill="1" applyBorder="1"/>
    <xf numFmtId="0" fontId="0" fillId="2" borderId="39" xfId="0" applyFill="1" applyBorder="1"/>
    <xf numFmtId="0" fontId="0" fillId="2" borderId="14" xfId="0" applyFill="1" applyBorder="1"/>
    <xf numFmtId="0" fontId="0" fillId="2" borderId="56" xfId="0" applyFill="1" applyBorder="1"/>
    <xf numFmtId="0" fontId="0" fillId="2" borderId="57" xfId="0" applyFill="1" applyBorder="1"/>
    <xf numFmtId="0" fontId="4" fillId="2" borderId="14" xfId="0" applyFont="1" applyFill="1" applyBorder="1"/>
    <xf numFmtId="0" fontId="0" fillId="2" borderId="38" xfId="0" applyFill="1" applyBorder="1"/>
    <xf numFmtId="0" fontId="0" fillId="14" borderId="49" xfId="0" applyFill="1" applyBorder="1"/>
    <xf numFmtId="0" fontId="18" fillId="38" borderId="54" xfId="0" applyFont="1" applyFill="1" applyBorder="1"/>
    <xf numFmtId="0" fontId="0" fillId="0" borderId="0" xfId="0" applyAlignment="1">
      <alignment horizontal="center"/>
    </xf>
    <xf numFmtId="0" fontId="38" fillId="43" borderId="0" xfId="5"/>
    <xf numFmtId="0" fontId="40" fillId="45" borderId="0" xfId="7"/>
    <xf numFmtId="0" fontId="39" fillId="44" borderId="0" xfId="6"/>
    <xf numFmtId="0" fontId="41" fillId="0" borderId="0" xfId="0" applyFont="1"/>
    <xf numFmtId="0" fontId="42" fillId="0" borderId="0" xfId="0" quotePrefix="1" applyFont="1"/>
    <xf numFmtId="0" fontId="42" fillId="0" borderId="0" xfId="0" applyFont="1" applyAlignment="1">
      <alignment horizontal="center"/>
    </xf>
    <xf numFmtId="0" fontId="28" fillId="0" borderId="0" xfId="0" applyFont="1" applyAlignment="1">
      <alignment vertical="top" wrapText="1"/>
    </xf>
    <xf numFmtId="169" fontId="0" fillId="0" borderId="0" xfId="0" applyNumberFormat="1"/>
    <xf numFmtId="0" fontId="0" fillId="15" borderId="0" xfId="0" applyFill="1" applyAlignment="1">
      <alignment horizontal="left" vertical="top"/>
    </xf>
    <xf numFmtId="166" fontId="1" fillId="17" borderId="0" xfId="0" applyNumberFormat="1" applyFont="1" applyFill="1"/>
    <xf numFmtId="0" fontId="13" fillId="0" borderId="0" xfId="0" applyFont="1" applyAlignment="1">
      <alignment horizontal="left" vertical="top" wrapText="1"/>
    </xf>
    <xf numFmtId="0" fontId="13" fillId="0" borderId="0" xfId="0" applyFont="1" applyAlignment="1">
      <alignment horizontal="left" vertical="top"/>
    </xf>
    <xf numFmtId="0" fontId="0" fillId="0" borderId="0" xfId="0" applyAlignment="1">
      <alignment horizontal="right"/>
    </xf>
    <xf numFmtId="6" fontId="0" fillId="0" borderId="0" xfId="0" applyNumberFormat="1"/>
    <xf numFmtId="0" fontId="44" fillId="0" borderId="0" xfId="0" applyFont="1"/>
    <xf numFmtId="6" fontId="1" fillId="0" borderId="0" xfId="0" applyNumberFormat="1" applyFont="1"/>
    <xf numFmtId="0" fontId="0" fillId="0" borderId="65" xfId="0" applyBorder="1"/>
    <xf numFmtId="0" fontId="1" fillId="0" borderId="72" xfId="0" applyFont="1" applyBorder="1"/>
    <xf numFmtId="0" fontId="0" fillId="11" borderId="52" xfId="0" applyFill="1" applyBorder="1"/>
    <xf numFmtId="0" fontId="0" fillId="4" borderId="52" xfId="0" applyFill="1" applyBorder="1"/>
    <xf numFmtId="0" fontId="0" fillId="46" borderId="52" xfId="0" applyFill="1" applyBorder="1"/>
    <xf numFmtId="0" fontId="0" fillId="47" borderId="52" xfId="0" applyFill="1" applyBorder="1"/>
    <xf numFmtId="0" fontId="0" fillId="0" borderId="72" xfId="0" applyBorder="1"/>
    <xf numFmtId="0" fontId="45" fillId="2" borderId="0" xfId="0" applyFont="1" applyFill="1" applyAlignment="1">
      <alignment vertical="top"/>
    </xf>
    <xf numFmtId="0" fontId="23" fillId="2" borderId="0" xfId="0" applyFont="1" applyFill="1" applyAlignment="1">
      <alignment vertical="top"/>
    </xf>
    <xf numFmtId="6" fontId="0" fillId="0" borderId="0" xfId="0" applyNumberFormat="1" applyAlignment="1">
      <alignment vertical="top"/>
    </xf>
    <xf numFmtId="0" fontId="0" fillId="0" borderId="71" xfId="0" applyBorder="1"/>
    <xf numFmtId="0" fontId="0" fillId="7" borderId="52" xfId="0" applyFill="1" applyBorder="1"/>
    <xf numFmtId="0" fontId="0" fillId="8" borderId="52" xfId="0" applyFill="1" applyBorder="1"/>
    <xf numFmtId="0" fontId="45" fillId="2" borderId="0" xfId="0" applyFont="1" applyFill="1"/>
    <xf numFmtId="0" fontId="1" fillId="0" borderId="60" xfId="0" applyFont="1" applyBorder="1" applyAlignment="1">
      <alignment horizontal="left"/>
    </xf>
    <xf numFmtId="16" fontId="1" fillId="0" borderId="70" xfId="0" applyNumberFormat="1" applyFont="1" applyBorder="1" applyAlignment="1">
      <alignment horizontal="center"/>
    </xf>
    <xf numFmtId="0" fontId="0" fillId="39" borderId="52" xfId="0" applyFill="1" applyBorder="1"/>
    <xf numFmtId="16" fontId="1" fillId="2" borderId="61" xfId="0" applyNumberFormat="1" applyFont="1" applyFill="1" applyBorder="1" applyAlignment="1">
      <alignment horizontal="center"/>
    </xf>
    <xf numFmtId="0" fontId="46" fillId="48" borderId="0" xfId="0" applyFont="1" applyFill="1"/>
    <xf numFmtId="0" fontId="47" fillId="48" borderId="0" xfId="0" applyFont="1" applyFill="1"/>
    <xf numFmtId="0" fontId="0" fillId="0" borderId="41" xfId="0" applyBorder="1"/>
    <xf numFmtId="0" fontId="13" fillId="0" borderId="0" xfId="0" applyFont="1"/>
    <xf numFmtId="0" fontId="4" fillId="0" borderId="44" xfId="0" applyFont="1" applyBorder="1"/>
    <xf numFmtId="0" fontId="4" fillId="0" borderId="45" xfId="0" applyFont="1" applyBorder="1"/>
    <xf numFmtId="0" fontId="48" fillId="0" borderId="0" xfId="0" applyFont="1"/>
    <xf numFmtId="0" fontId="0" fillId="0" borderId="46" xfId="0" applyBorder="1"/>
    <xf numFmtId="0" fontId="0" fillId="0" borderId="47" xfId="0" applyBorder="1"/>
    <xf numFmtId="0" fontId="0" fillId="0" borderId="48" xfId="0" applyBorder="1"/>
    <xf numFmtId="0" fontId="1" fillId="0" borderId="44" xfId="0" applyFont="1" applyBorder="1"/>
    <xf numFmtId="0" fontId="0" fillId="0" borderId="73" xfId="0" applyBorder="1"/>
    <xf numFmtId="0" fontId="1" fillId="0" borderId="42" xfId="0" applyFont="1" applyBorder="1"/>
    <xf numFmtId="168" fontId="48" fillId="0" borderId="0" xfId="0" applyNumberFormat="1" applyFont="1" applyAlignment="1">
      <alignment horizontal="right"/>
    </xf>
    <xf numFmtId="0" fontId="0" fillId="49" borderId="52" xfId="0" applyFill="1" applyBorder="1"/>
    <xf numFmtId="0" fontId="1" fillId="0" borderId="0" xfId="0" applyFont="1" applyAlignment="1">
      <alignment wrapText="1"/>
    </xf>
    <xf numFmtId="0" fontId="1" fillId="0" borderId="0" xfId="0" applyFont="1" applyAlignment="1">
      <alignment horizontal="right"/>
    </xf>
    <xf numFmtId="2" fontId="0" fillId="0" borderId="0" xfId="0" applyNumberFormat="1" applyAlignment="1">
      <alignment wrapText="1"/>
    </xf>
    <xf numFmtId="2" fontId="1" fillId="0" borderId="0" xfId="0" applyNumberFormat="1" applyFont="1" applyAlignment="1">
      <alignment wrapText="1"/>
    </xf>
    <xf numFmtId="165" fontId="1" fillId="0" borderId="0" xfId="0" applyNumberFormat="1" applyFont="1" applyAlignment="1">
      <alignment wrapText="1"/>
    </xf>
    <xf numFmtId="0" fontId="1" fillId="0" borderId="0" xfId="0" applyFont="1" applyAlignment="1">
      <alignment horizontal="right" wrapText="1"/>
    </xf>
    <xf numFmtId="0" fontId="1" fillId="33" borderId="0" xfId="0" applyFont="1" applyFill="1" applyAlignment="1">
      <alignment horizontal="right"/>
    </xf>
    <xf numFmtId="2" fontId="1" fillId="33" borderId="0" xfId="0" applyNumberFormat="1" applyFont="1" applyFill="1" applyAlignment="1">
      <alignment wrapText="1"/>
    </xf>
    <xf numFmtId="0" fontId="1" fillId="50" borderId="0" xfId="0" applyFont="1" applyFill="1" applyAlignment="1">
      <alignment horizontal="right" wrapText="1"/>
    </xf>
    <xf numFmtId="0" fontId="1" fillId="50" borderId="0" xfId="0" applyFont="1" applyFill="1" applyAlignment="1">
      <alignment wrapText="1"/>
    </xf>
    <xf numFmtId="0" fontId="0" fillId="50" borderId="0" xfId="0" applyFill="1"/>
    <xf numFmtId="9" fontId="1" fillId="50" borderId="0" xfId="0" applyNumberFormat="1" applyFont="1" applyFill="1"/>
    <xf numFmtId="0" fontId="1" fillId="50" borderId="0" xfId="0" applyFont="1" applyFill="1"/>
    <xf numFmtId="2" fontId="1" fillId="50" borderId="0" xfId="0" applyNumberFormat="1" applyFont="1" applyFill="1"/>
    <xf numFmtId="0" fontId="1" fillId="11" borderId="52" xfId="0" applyFont="1" applyFill="1" applyBorder="1"/>
    <xf numFmtId="168" fontId="1" fillId="0" borderId="0" xfId="4" applyNumberFormat="1" applyFont="1"/>
    <xf numFmtId="0" fontId="0" fillId="0" borderId="0" xfId="0" applyAlignment="1">
      <alignment horizontal="center"/>
    </xf>
    <xf numFmtId="0" fontId="0" fillId="0" borderId="0" xfId="0" applyAlignment="1">
      <alignment horizontal="center" wrapText="1"/>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2"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0" fillId="0" borderId="0" xfId="0" applyAlignment="1">
      <alignment vertical="top" wrapText="1"/>
    </xf>
    <xf numFmtId="0" fontId="0" fillId="0" borderId="0" xfId="0" applyAlignment="1">
      <alignment vertical="top"/>
    </xf>
    <xf numFmtId="0" fontId="1" fillId="0" borderId="0" xfId="0" applyFont="1" applyAlignment="1">
      <alignment horizontal="center"/>
    </xf>
    <xf numFmtId="0" fontId="3" fillId="0" borderId="0" xfId="0" applyFont="1" applyAlignment="1">
      <alignment horizontal="center" vertical="top"/>
    </xf>
    <xf numFmtId="0" fontId="16" fillId="0" borderId="0" xfId="0" applyFont="1" applyAlignment="1">
      <alignment horizontal="center" vertical="top"/>
    </xf>
    <xf numFmtId="0" fontId="23" fillId="32" borderId="0" xfId="0" applyFont="1" applyFill="1"/>
    <xf numFmtId="0" fontId="1" fillId="32" borderId="0" xfId="0" applyFont="1" applyFill="1"/>
    <xf numFmtId="0" fontId="49" fillId="32" borderId="0" xfId="0" applyFont="1" applyFill="1"/>
    <xf numFmtId="0" fontId="0" fillId="32" borderId="0" xfId="0" applyFill="1"/>
    <xf numFmtId="0" fontId="0" fillId="0" borderId="0" xfId="0" applyFont="1"/>
    <xf numFmtId="0" fontId="23" fillId="51" borderId="0" xfId="0" applyFont="1" applyFill="1"/>
    <xf numFmtId="0" fontId="1" fillId="51" borderId="0" xfId="0" applyFont="1" applyFill="1"/>
    <xf numFmtId="0" fontId="3" fillId="51" borderId="0" xfId="0" applyFont="1" applyFill="1"/>
    <xf numFmtId="0" fontId="0" fillId="51" borderId="0" xfId="0" applyFill="1"/>
    <xf numFmtId="0" fontId="0" fillId="12" borderId="0" xfId="0" applyFill="1"/>
    <xf numFmtId="0" fontId="0" fillId="12" borderId="0" xfId="0" applyFill="1" applyAlignment="1">
      <alignment textRotation="45"/>
    </xf>
    <xf numFmtId="2" fontId="0" fillId="12" borderId="0" xfId="0" applyNumberFormat="1" applyFill="1"/>
    <xf numFmtId="1" fontId="0" fillId="12" borderId="0" xfId="0" applyNumberFormat="1" applyFill="1"/>
    <xf numFmtId="0" fontId="0" fillId="52" borderId="0" xfId="0" applyFill="1"/>
    <xf numFmtId="0" fontId="0" fillId="12" borderId="0" xfId="0" applyFont="1" applyFill="1"/>
    <xf numFmtId="0" fontId="0" fillId="52" borderId="0" xfId="0" applyFont="1" applyFill="1"/>
    <xf numFmtId="0" fontId="1" fillId="12" borderId="0" xfId="0" applyFont="1" applyFill="1"/>
    <xf numFmtId="2" fontId="1" fillId="12" borderId="0" xfId="0" applyNumberFormat="1" applyFont="1" applyFill="1"/>
    <xf numFmtId="0" fontId="0" fillId="0" borderId="0" xfId="0" applyFill="1"/>
    <xf numFmtId="1" fontId="1" fillId="0" borderId="0" xfId="0" applyNumberFormat="1" applyFont="1" applyFill="1"/>
    <xf numFmtId="2" fontId="1" fillId="0" borderId="0" xfId="0" applyNumberFormat="1" applyFont="1" applyFill="1"/>
    <xf numFmtId="1" fontId="1" fillId="32" borderId="0" xfId="0" applyNumberFormat="1" applyFont="1" applyFill="1"/>
    <xf numFmtId="2" fontId="1" fillId="32" borderId="0" xfId="0" applyNumberFormat="1" applyFont="1" applyFill="1"/>
    <xf numFmtId="2" fontId="1" fillId="52" borderId="0" xfId="0" applyNumberFormat="1" applyFont="1" applyFill="1"/>
    <xf numFmtId="0" fontId="1" fillId="52" borderId="0" xfId="0" applyFont="1" applyFill="1"/>
    <xf numFmtId="2" fontId="0" fillId="0" borderId="0" xfId="0" applyNumberFormat="1" applyFont="1"/>
  </cellXfs>
  <cellStyles count="8">
    <cellStyle name="Bad" xfId="6" builtinId="27"/>
    <cellStyle name="Comma" xfId="4" builtinId="3"/>
    <cellStyle name="Currency" xfId="2" builtinId="4"/>
    <cellStyle name="Good" xfId="5" builtinId="26"/>
    <cellStyle name="Hyperlink" xfId="1" builtinId="8"/>
    <cellStyle name="Neutral" xfId="7" builtinId="28"/>
    <cellStyle name="Normal" xfId="0" builtinId="0"/>
    <cellStyle name="Percent" xfId="3" builtinId="5"/>
  </cellStyles>
  <dxfs count="32">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font>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wrapText="1"/>
    </dxf>
  </dxfs>
  <tableStyles count="0" defaultTableStyle="TableStyleMedium2" defaultPivotStyle="PivotStyleLight16"/>
  <colors>
    <mruColors>
      <color rgb="FFFFFF99"/>
      <color rgb="FFE5FFF1"/>
      <color rgb="FFFFFFCC"/>
      <color rgb="FFCCECFF"/>
      <color rgb="FFE8F8F5"/>
      <color rgb="FFC1FF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pivotCacheDefinition" Target="pivotCache/pivotCacheDefinition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onnections" Target="connections.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pivotCacheDefinition" Target="pivotCache/pivotCacheDefinition2.xml"/><Relationship Id="rId45"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48"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customXml" Target="../customXml/item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multiLvlStrRef>
              <c:f>'SH - Regression model'!$A$22:$B$37</c:f>
              <c:multiLvlStrCache>
                <c:ptCount val="16"/>
                <c:lvl>
                  <c:pt idx="0">
                    <c:v>Auckland</c:v>
                  </c:pt>
                  <c:pt idx="1">
                    <c:v>Wellington</c:v>
                  </c:pt>
                  <c:pt idx="2">
                    <c:v>Christchurch</c:v>
                  </c:pt>
                  <c:pt idx="3">
                    <c:v>Queenstown</c:v>
                  </c:pt>
                  <c:pt idx="4">
                    <c:v>Auckland</c:v>
                  </c:pt>
                  <c:pt idx="5">
                    <c:v>Wellington</c:v>
                  </c:pt>
                  <c:pt idx="6">
                    <c:v>Christchurch</c:v>
                  </c:pt>
                  <c:pt idx="7">
                    <c:v>Queenstown</c:v>
                  </c:pt>
                  <c:pt idx="8">
                    <c:v>Auckland</c:v>
                  </c:pt>
                  <c:pt idx="9">
                    <c:v>Wellington</c:v>
                  </c:pt>
                  <c:pt idx="10">
                    <c:v>Christchurch</c:v>
                  </c:pt>
                  <c:pt idx="11">
                    <c:v>Queenstown</c:v>
                  </c:pt>
                  <c:pt idx="12">
                    <c:v>Auckland</c:v>
                  </c:pt>
                  <c:pt idx="13">
                    <c:v>Wellington</c:v>
                  </c:pt>
                  <c:pt idx="14">
                    <c:v>Christchurch</c:v>
                  </c:pt>
                  <c:pt idx="15">
                    <c:v>Queenstown</c:v>
                  </c:pt>
                </c:lvl>
                <c:lvl>
                  <c:pt idx="0">
                    <c:v>VillaBungalow</c:v>
                  </c:pt>
                  <c:pt idx="4">
                    <c:v>State House</c:v>
                  </c:pt>
                  <c:pt idx="8">
                    <c:v>1970s House</c:v>
                  </c:pt>
                  <c:pt idx="12">
                    <c:v>Post 1978 House</c:v>
                  </c:pt>
                </c:lvl>
              </c:multiLvlStrCache>
            </c:multiLvlStrRef>
          </c:cat>
          <c:val>
            <c:numRef>
              <c:f>'SH - Regression model'!$C$22:$C$37</c:f>
              <c:numCache>
                <c:formatCode>General</c:formatCode>
                <c:ptCount val="16"/>
                <c:pt idx="0">
                  <c:v>2016.39256163747</c:v>
                </c:pt>
                <c:pt idx="1">
                  <c:v>3469.1660660427901</c:v>
                </c:pt>
                <c:pt idx="2">
                  <c:v>4027.7029211561498</c:v>
                </c:pt>
                <c:pt idx="3">
                  <c:v>4702.1603915955802</c:v>
                </c:pt>
                <c:pt idx="4">
                  <c:v>1564.6934843278</c:v>
                </c:pt>
                <c:pt idx="5">
                  <c:v>2923.00184081406</c:v>
                </c:pt>
                <c:pt idx="6">
                  <c:v>3460.5966624347998</c:v>
                </c:pt>
                <c:pt idx="7">
                  <c:v>4028.3862363807002</c:v>
                </c:pt>
                <c:pt idx="8">
                  <c:v>2082.04625729292</c:v>
                </c:pt>
                <c:pt idx="9">
                  <c:v>3818.33888024101</c:v>
                </c:pt>
                <c:pt idx="10">
                  <c:v>4995.3101829428997</c:v>
                </c:pt>
                <c:pt idx="11">
                  <c:v>5472.7823267292697</c:v>
                </c:pt>
                <c:pt idx="12">
                  <c:v>2238.2603680441798</c:v>
                </c:pt>
                <c:pt idx="13">
                  <c:v>4278.7020520271799</c:v>
                </c:pt>
                <c:pt idx="14">
                  <c:v>5901.7451370458602</c:v>
                </c:pt>
                <c:pt idx="15">
                  <c:v>6200.5240390126901</c:v>
                </c:pt>
              </c:numCache>
            </c:numRef>
          </c:val>
          <c:extLst>
            <c:ext xmlns:c16="http://schemas.microsoft.com/office/drawing/2014/chart" uri="{C3380CC4-5D6E-409C-BE32-E72D297353CC}">
              <c16:uniqueId val="{00000000-8C8E-4E34-91EA-75038AF9E9E5}"/>
            </c:ext>
          </c:extLst>
        </c:ser>
        <c:ser>
          <c:idx val="1"/>
          <c:order val="1"/>
          <c:spPr>
            <a:solidFill>
              <a:schemeClr val="accent2"/>
            </a:solidFill>
            <a:ln>
              <a:noFill/>
            </a:ln>
            <a:effectLst/>
          </c:spPr>
          <c:invertIfNegative val="0"/>
          <c:cat>
            <c:multiLvlStrRef>
              <c:f>'SH - Regression model'!$A$22:$B$37</c:f>
              <c:multiLvlStrCache>
                <c:ptCount val="16"/>
                <c:lvl>
                  <c:pt idx="0">
                    <c:v>Auckland</c:v>
                  </c:pt>
                  <c:pt idx="1">
                    <c:v>Wellington</c:v>
                  </c:pt>
                  <c:pt idx="2">
                    <c:v>Christchurch</c:v>
                  </c:pt>
                  <c:pt idx="3">
                    <c:v>Queenstown</c:v>
                  </c:pt>
                  <c:pt idx="4">
                    <c:v>Auckland</c:v>
                  </c:pt>
                  <c:pt idx="5">
                    <c:v>Wellington</c:v>
                  </c:pt>
                  <c:pt idx="6">
                    <c:v>Christchurch</c:v>
                  </c:pt>
                  <c:pt idx="7">
                    <c:v>Queenstown</c:v>
                  </c:pt>
                  <c:pt idx="8">
                    <c:v>Auckland</c:v>
                  </c:pt>
                  <c:pt idx="9">
                    <c:v>Wellington</c:v>
                  </c:pt>
                  <c:pt idx="10">
                    <c:v>Christchurch</c:v>
                  </c:pt>
                  <c:pt idx="11">
                    <c:v>Queenstown</c:v>
                  </c:pt>
                  <c:pt idx="12">
                    <c:v>Auckland</c:v>
                  </c:pt>
                  <c:pt idx="13">
                    <c:v>Wellington</c:v>
                  </c:pt>
                  <c:pt idx="14">
                    <c:v>Christchurch</c:v>
                  </c:pt>
                  <c:pt idx="15">
                    <c:v>Queenstown</c:v>
                  </c:pt>
                </c:lvl>
                <c:lvl>
                  <c:pt idx="0">
                    <c:v>VillaBungalow</c:v>
                  </c:pt>
                  <c:pt idx="4">
                    <c:v>State House</c:v>
                  </c:pt>
                  <c:pt idx="8">
                    <c:v>1970s House</c:v>
                  </c:pt>
                  <c:pt idx="12">
                    <c:v>Post 1978 House</c:v>
                  </c:pt>
                </c:lvl>
              </c:multiLvlStrCache>
            </c:multiLvlStrRef>
          </c:cat>
          <c:val>
            <c:numRef>
              <c:f>'SH - Regression model'!$D$22:$D$37</c:f>
              <c:numCache>
                <c:formatCode>General</c:formatCode>
                <c:ptCount val="16"/>
                <c:pt idx="0">
                  <c:v>2181.45303655833</c:v>
                </c:pt>
                <c:pt idx="1">
                  <c:v>3558.7435698166601</c:v>
                </c:pt>
                <c:pt idx="2">
                  <c:v>4270.4814469083303</c:v>
                </c:pt>
                <c:pt idx="3">
                  <c:v>5004.5310646999997</c:v>
                </c:pt>
                <c:pt idx="4">
                  <c:v>1804.6401705000001</c:v>
                </c:pt>
                <c:pt idx="5">
                  <c:v>3048.4812012666598</c:v>
                </c:pt>
                <c:pt idx="6">
                  <c:v>3727.2533862499999</c:v>
                </c:pt>
                <c:pt idx="7">
                  <c:v>4420.9393061916599</c:v>
                </c:pt>
                <c:pt idx="8">
                  <c:v>2461.5776986333299</c:v>
                </c:pt>
                <c:pt idx="9">
                  <c:v>4066.9780380500001</c:v>
                </c:pt>
                <c:pt idx="10">
                  <c:v>4928.4299477416598</c:v>
                </c:pt>
                <c:pt idx="11">
                  <c:v>5753.7391200666598</c:v>
                </c:pt>
                <c:pt idx="12">
                  <c:v>2974.2613071416599</c:v>
                </c:pt>
                <c:pt idx="13">
                  <c:v>4797.0362538583304</c:v>
                </c:pt>
                <c:pt idx="14">
                  <c:v>5673.6423669666601</c:v>
                </c:pt>
                <c:pt idx="15">
                  <c:v>6521.2116435833304</c:v>
                </c:pt>
              </c:numCache>
            </c:numRef>
          </c:val>
          <c:extLst>
            <c:ext xmlns:c16="http://schemas.microsoft.com/office/drawing/2014/chart" uri="{C3380CC4-5D6E-409C-BE32-E72D297353CC}">
              <c16:uniqueId val="{00000001-8C8E-4E34-91EA-75038AF9E9E5}"/>
            </c:ext>
          </c:extLst>
        </c:ser>
        <c:dLbls>
          <c:showLegendKey val="0"/>
          <c:showVal val="0"/>
          <c:showCatName val="0"/>
          <c:showSerName val="0"/>
          <c:showPercent val="0"/>
          <c:showBubbleSize val="0"/>
        </c:dLbls>
        <c:gapWidth val="219"/>
        <c:overlap val="-27"/>
        <c:axId val="114892727"/>
        <c:axId val="114895247"/>
      </c:barChart>
      <c:catAx>
        <c:axId val="114892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95247"/>
        <c:crosses val="autoZero"/>
        <c:auto val="1"/>
        <c:lblAlgn val="ctr"/>
        <c:lblOffset val="100"/>
        <c:noMultiLvlLbl val="0"/>
      </c:catAx>
      <c:valAx>
        <c:axId val="114895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927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multiLvlStrRef>
              <c:f>'SH - Regression model'!$A$3:$B$18</c:f>
              <c:multiLvlStrCache>
                <c:ptCount val="16"/>
                <c:lvl>
                  <c:pt idx="0">
                    <c:v>Auckland</c:v>
                  </c:pt>
                  <c:pt idx="1">
                    <c:v>Wellington</c:v>
                  </c:pt>
                  <c:pt idx="2">
                    <c:v>Christchurch</c:v>
                  </c:pt>
                  <c:pt idx="3">
                    <c:v>Queenstown</c:v>
                  </c:pt>
                  <c:pt idx="4">
                    <c:v>Auckland</c:v>
                  </c:pt>
                  <c:pt idx="5">
                    <c:v>Wellington</c:v>
                  </c:pt>
                  <c:pt idx="6">
                    <c:v>Christchurch</c:v>
                  </c:pt>
                  <c:pt idx="7">
                    <c:v>Queenstown</c:v>
                  </c:pt>
                  <c:pt idx="8">
                    <c:v>Auckland</c:v>
                  </c:pt>
                  <c:pt idx="9">
                    <c:v>Wellington</c:v>
                  </c:pt>
                  <c:pt idx="10">
                    <c:v>Christchurch</c:v>
                  </c:pt>
                  <c:pt idx="11">
                    <c:v>Queenstown</c:v>
                  </c:pt>
                  <c:pt idx="12">
                    <c:v>Auckland</c:v>
                  </c:pt>
                  <c:pt idx="13">
                    <c:v>Wellington</c:v>
                  </c:pt>
                  <c:pt idx="14">
                    <c:v>Christchurch</c:v>
                  </c:pt>
                  <c:pt idx="15">
                    <c:v>Queenstown</c:v>
                  </c:pt>
                </c:lvl>
                <c:lvl>
                  <c:pt idx="0">
                    <c:v>VillaBungalow</c:v>
                  </c:pt>
                  <c:pt idx="4">
                    <c:v>State House</c:v>
                  </c:pt>
                  <c:pt idx="8">
                    <c:v>1970s House</c:v>
                  </c:pt>
                  <c:pt idx="12">
                    <c:v>Post 1978 House</c:v>
                  </c:pt>
                </c:lvl>
              </c:multiLvlStrCache>
            </c:multiLvlStrRef>
          </c:cat>
          <c:val>
            <c:numRef>
              <c:f>'SH - Regression model'!$C$3:$C$18</c:f>
              <c:numCache>
                <c:formatCode>General</c:formatCode>
                <c:ptCount val="16"/>
                <c:pt idx="0">
                  <c:v>2016.39256163747</c:v>
                </c:pt>
                <c:pt idx="1">
                  <c:v>3469.1660660427901</c:v>
                </c:pt>
                <c:pt idx="2">
                  <c:v>4027.7029211561498</c:v>
                </c:pt>
                <c:pt idx="3">
                  <c:v>4702.1603915955802</c:v>
                </c:pt>
                <c:pt idx="4">
                  <c:v>1564.6934843278</c:v>
                </c:pt>
                <c:pt idx="5">
                  <c:v>2923.00184081406</c:v>
                </c:pt>
                <c:pt idx="6">
                  <c:v>3460.5966624347998</c:v>
                </c:pt>
                <c:pt idx="7">
                  <c:v>4028.3862363807002</c:v>
                </c:pt>
                <c:pt idx="8">
                  <c:v>2082.04625729292</c:v>
                </c:pt>
                <c:pt idx="9">
                  <c:v>3818.33888024101</c:v>
                </c:pt>
                <c:pt idx="10">
                  <c:v>4995.3101829428997</c:v>
                </c:pt>
                <c:pt idx="11">
                  <c:v>5472.7823267292697</c:v>
                </c:pt>
                <c:pt idx="12">
                  <c:v>2238.2603680441798</c:v>
                </c:pt>
                <c:pt idx="13">
                  <c:v>4278.7020520271799</c:v>
                </c:pt>
                <c:pt idx="14">
                  <c:v>5901.7451370458602</c:v>
                </c:pt>
                <c:pt idx="15">
                  <c:v>6200.5240390126901</c:v>
                </c:pt>
              </c:numCache>
            </c:numRef>
          </c:val>
          <c:extLst>
            <c:ext xmlns:c16="http://schemas.microsoft.com/office/drawing/2014/chart" uri="{C3380CC4-5D6E-409C-BE32-E72D297353CC}">
              <c16:uniqueId val="{00000000-CB0A-4AEF-9096-907D8C523008}"/>
            </c:ext>
          </c:extLst>
        </c:ser>
        <c:ser>
          <c:idx val="1"/>
          <c:order val="1"/>
          <c:spPr>
            <a:solidFill>
              <a:schemeClr val="accent2"/>
            </a:solidFill>
            <a:ln>
              <a:noFill/>
            </a:ln>
            <a:effectLst/>
          </c:spPr>
          <c:invertIfNegative val="0"/>
          <c:cat>
            <c:multiLvlStrRef>
              <c:f>'SH - Regression model'!$A$3:$B$18</c:f>
              <c:multiLvlStrCache>
                <c:ptCount val="16"/>
                <c:lvl>
                  <c:pt idx="0">
                    <c:v>Auckland</c:v>
                  </c:pt>
                  <c:pt idx="1">
                    <c:v>Wellington</c:v>
                  </c:pt>
                  <c:pt idx="2">
                    <c:v>Christchurch</c:v>
                  </c:pt>
                  <c:pt idx="3">
                    <c:v>Queenstown</c:v>
                  </c:pt>
                  <c:pt idx="4">
                    <c:v>Auckland</c:v>
                  </c:pt>
                  <c:pt idx="5">
                    <c:v>Wellington</c:v>
                  </c:pt>
                  <c:pt idx="6">
                    <c:v>Christchurch</c:v>
                  </c:pt>
                  <c:pt idx="7">
                    <c:v>Queenstown</c:v>
                  </c:pt>
                  <c:pt idx="8">
                    <c:v>Auckland</c:v>
                  </c:pt>
                  <c:pt idx="9">
                    <c:v>Wellington</c:v>
                  </c:pt>
                  <c:pt idx="10">
                    <c:v>Christchurch</c:v>
                  </c:pt>
                  <c:pt idx="11">
                    <c:v>Queenstown</c:v>
                  </c:pt>
                  <c:pt idx="12">
                    <c:v>Auckland</c:v>
                  </c:pt>
                  <c:pt idx="13">
                    <c:v>Wellington</c:v>
                  </c:pt>
                  <c:pt idx="14">
                    <c:v>Christchurch</c:v>
                  </c:pt>
                  <c:pt idx="15">
                    <c:v>Queenstown</c:v>
                  </c:pt>
                </c:lvl>
                <c:lvl>
                  <c:pt idx="0">
                    <c:v>VillaBungalow</c:v>
                  </c:pt>
                  <c:pt idx="4">
                    <c:v>State House</c:v>
                  </c:pt>
                  <c:pt idx="8">
                    <c:v>1970s House</c:v>
                  </c:pt>
                  <c:pt idx="12">
                    <c:v>Post 1978 House</c:v>
                  </c:pt>
                </c:lvl>
              </c:multiLvlStrCache>
            </c:multiLvlStrRef>
          </c:cat>
          <c:val>
            <c:numRef>
              <c:f>'SH - Regression model'!$D$3:$D$18</c:f>
              <c:numCache>
                <c:formatCode>General</c:formatCode>
                <c:ptCount val="16"/>
                <c:pt idx="0">
                  <c:v>2240.6126276750001</c:v>
                </c:pt>
                <c:pt idx="1">
                  <c:v>3621.16994283333</c:v>
                </c:pt>
                <c:pt idx="2">
                  <c:v>4331.1496469666599</c:v>
                </c:pt>
                <c:pt idx="3">
                  <c:v>4806.8414615916599</c:v>
                </c:pt>
                <c:pt idx="4">
                  <c:v>1886.04841951666</c:v>
                </c:pt>
                <c:pt idx="5">
                  <c:v>3125.7735822999998</c:v>
                </c:pt>
                <c:pt idx="6">
                  <c:v>3837.8856892250001</c:v>
                </c:pt>
                <c:pt idx="7">
                  <c:v>4153.8785463249997</c:v>
                </c:pt>
                <c:pt idx="8">
                  <c:v>2408.8019733166602</c:v>
                </c:pt>
                <c:pt idx="9">
                  <c:v>4079.7362363083298</c:v>
                </c:pt>
                <c:pt idx="10">
                  <c:v>5412.0899038416601</c:v>
                </c:pt>
                <c:pt idx="11">
                  <c:v>5426.5074504416598</c:v>
                </c:pt>
                <c:pt idx="12">
                  <c:v>2695.35228608333</c:v>
                </c:pt>
                <c:pt idx="13">
                  <c:v>4630.2923543666602</c:v>
                </c:pt>
                <c:pt idx="14">
                  <c:v>6421.3985284083301</c:v>
                </c:pt>
                <c:pt idx="15">
                  <c:v>6534.7751950333304</c:v>
                </c:pt>
              </c:numCache>
            </c:numRef>
          </c:val>
          <c:extLst>
            <c:ext xmlns:c16="http://schemas.microsoft.com/office/drawing/2014/chart" uri="{C3380CC4-5D6E-409C-BE32-E72D297353CC}">
              <c16:uniqueId val="{00000001-CB0A-4AEF-9096-907D8C523008}"/>
            </c:ext>
          </c:extLst>
        </c:ser>
        <c:dLbls>
          <c:showLegendKey val="0"/>
          <c:showVal val="0"/>
          <c:showCatName val="0"/>
          <c:showSerName val="0"/>
          <c:showPercent val="0"/>
          <c:showBubbleSize val="0"/>
        </c:dLbls>
        <c:gapWidth val="219"/>
        <c:overlap val="-27"/>
        <c:axId val="114892727"/>
        <c:axId val="114895247"/>
      </c:barChart>
      <c:catAx>
        <c:axId val="114892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95247"/>
        <c:crosses val="autoZero"/>
        <c:auto val="1"/>
        <c:lblAlgn val="ctr"/>
        <c:lblOffset val="100"/>
        <c:noMultiLvlLbl val="0"/>
      </c:catAx>
      <c:valAx>
        <c:axId val="114895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927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 - Regression model'!$C$40</c:f>
              <c:strCache>
                <c:ptCount val="1"/>
                <c:pt idx="0">
                  <c:v>source</c:v>
                </c:pt>
              </c:strCache>
            </c:strRef>
          </c:tx>
          <c:spPr>
            <a:solidFill>
              <a:schemeClr val="accent1"/>
            </a:solidFill>
            <a:ln>
              <a:noFill/>
            </a:ln>
            <a:effectLst/>
          </c:spPr>
          <c:invertIfNegative val="0"/>
          <c:cat>
            <c:multiLvlStrRef>
              <c:f>'SH - Regression model'!$A$41:$B$56</c:f>
              <c:multiLvlStrCache>
                <c:ptCount val="16"/>
                <c:lvl>
                  <c:pt idx="0">
                    <c:v>Auckland</c:v>
                  </c:pt>
                  <c:pt idx="1">
                    <c:v>Wellington</c:v>
                  </c:pt>
                  <c:pt idx="2">
                    <c:v>Christchurch</c:v>
                  </c:pt>
                  <c:pt idx="3">
                    <c:v>Queenstown</c:v>
                  </c:pt>
                  <c:pt idx="4">
                    <c:v>Auckland</c:v>
                  </c:pt>
                  <c:pt idx="5">
                    <c:v>Wellington</c:v>
                  </c:pt>
                  <c:pt idx="6">
                    <c:v>Christchurch</c:v>
                  </c:pt>
                  <c:pt idx="7">
                    <c:v>Queenstown</c:v>
                  </c:pt>
                  <c:pt idx="8">
                    <c:v>Auckland</c:v>
                  </c:pt>
                  <c:pt idx="9">
                    <c:v>Wellington</c:v>
                  </c:pt>
                  <c:pt idx="10">
                    <c:v>Christchurch</c:v>
                  </c:pt>
                  <c:pt idx="11">
                    <c:v>Queenstown</c:v>
                  </c:pt>
                  <c:pt idx="12">
                    <c:v>Auckland</c:v>
                  </c:pt>
                  <c:pt idx="13">
                    <c:v>Wellington</c:v>
                  </c:pt>
                  <c:pt idx="14">
                    <c:v>Christchurch</c:v>
                  </c:pt>
                  <c:pt idx="15">
                    <c:v>Queenstown</c:v>
                  </c:pt>
                </c:lvl>
                <c:lvl>
                  <c:pt idx="0">
                    <c:v>VillaBungalow</c:v>
                  </c:pt>
                  <c:pt idx="4">
                    <c:v>State House</c:v>
                  </c:pt>
                  <c:pt idx="8">
                    <c:v>1970s House</c:v>
                  </c:pt>
                  <c:pt idx="12">
                    <c:v>Post 1978 House</c:v>
                  </c:pt>
                </c:lvl>
              </c:multiLvlStrCache>
            </c:multiLvlStrRef>
          </c:cat>
          <c:val>
            <c:numRef>
              <c:f>'SH - Regression model'!$C$41:$C$56</c:f>
              <c:numCache>
                <c:formatCode>General</c:formatCode>
                <c:ptCount val="16"/>
                <c:pt idx="0">
                  <c:v>2016.39256163747</c:v>
                </c:pt>
                <c:pt idx="1">
                  <c:v>3469.1660660427901</c:v>
                </c:pt>
                <c:pt idx="2">
                  <c:v>4027.7029211561498</c:v>
                </c:pt>
                <c:pt idx="3">
                  <c:v>4702.1603915955802</c:v>
                </c:pt>
                <c:pt idx="4">
                  <c:v>1564.6934843278</c:v>
                </c:pt>
                <c:pt idx="5">
                  <c:v>2923.00184081406</c:v>
                </c:pt>
                <c:pt idx="6">
                  <c:v>3460.5966624347998</c:v>
                </c:pt>
                <c:pt idx="7">
                  <c:v>4028.3862363807002</c:v>
                </c:pt>
                <c:pt idx="8">
                  <c:v>2082.04625729292</c:v>
                </c:pt>
                <c:pt idx="9">
                  <c:v>3818.33888024101</c:v>
                </c:pt>
                <c:pt idx="10">
                  <c:v>4995.3101829428997</c:v>
                </c:pt>
                <c:pt idx="11">
                  <c:v>5472.7823267292697</c:v>
                </c:pt>
                <c:pt idx="12">
                  <c:v>2238.2603680441798</c:v>
                </c:pt>
                <c:pt idx="13">
                  <c:v>4278.7020520271799</c:v>
                </c:pt>
                <c:pt idx="14">
                  <c:v>5901.7451370458602</c:v>
                </c:pt>
                <c:pt idx="15">
                  <c:v>6200.5240390126901</c:v>
                </c:pt>
              </c:numCache>
            </c:numRef>
          </c:val>
          <c:extLst>
            <c:ext xmlns:c16="http://schemas.microsoft.com/office/drawing/2014/chart" uri="{C3380CC4-5D6E-409C-BE32-E72D297353CC}">
              <c16:uniqueId val="{00000000-CCCD-485F-B990-CA103E299A31}"/>
            </c:ext>
          </c:extLst>
        </c:ser>
        <c:ser>
          <c:idx val="1"/>
          <c:order val="1"/>
          <c:tx>
            <c:strRef>
              <c:f>'SH - Regression model'!$D$40</c:f>
              <c:strCache>
                <c:ptCount val="1"/>
                <c:pt idx="0">
                  <c:v>regression_local</c:v>
                </c:pt>
              </c:strCache>
            </c:strRef>
          </c:tx>
          <c:spPr>
            <a:solidFill>
              <a:schemeClr val="accent2"/>
            </a:solidFill>
            <a:ln>
              <a:noFill/>
            </a:ln>
            <a:effectLst/>
          </c:spPr>
          <c:invertIfNegative val="0"/>
          <c:cat>
            <c:multiLvlStrRef>
              <c:f>'SH - Regression model'!$A$41:$B$56</c:f>
              <c:multiLvlStrCache>
                <c:ptCount val="16"/>
                <c:lvl>
                  <c:pt idx="0">
                    <c:v>Auckland</c:v>
                  </c:pt>
                  <c:pt idx="1">
                    <c:v>Wellington</c:v>
                  </c:pt>
                  <c:pt idx="2">
                    <c:v>Christchurch</c:v>
                  </c:pt>
                  <c:pt idx="3">
                    <c:v>Queenstown</c:v>
                  </c:pt>
                  <c:pt idx="4">
                    <c:v>Auckland</c:v>
                  </c:pt>
                  <c:pt idx="5">
                    <c:v>Wellington</c:v>
                  </c:pt>
                  <c:pt idx="6">
                    <c:v>Christchurch</c:v>
                  </c:pt>
                  <c:pt idx="7">
                    <c:v>Queenstown</c:v>
                  </c:pt>
                  <c:pt idx="8">
                    <c:v>Auckland</c:v>
                  </c:pt>
                  <c:pt idx="9">
                    <c:v>Wellington</c:v>
                  </c:pt>
                  <c:pt idx="10">
                    <c:v>Christchurch</c:v>
                  </c:pt>
                  <c:pt idx="11">
                    <c:v>Queenstown</c:v>
                  </c:pt>
                  <c:pt idx="12">
                    <c:v>Auckland</c:v>
                  </c:pt>
                  <c:pt idx="13">
                    <c:v>Wellington</c:v>
                  </c:pt>
                  <c:pt idx="14">
                    <c:v>Christchurch</c:v>
                  </c:pt>
                  <c:pt idx="15">
                    <c:v>Queenstown</c:v>
                  </c:pt>
                </c:lvl>
                <c:lvl>
                  <c:pt idx="0">
                    <c:v>VillaBungalow</c:v>
                  </c:pt>
                  <c:pt idx="4">
                    <c:v>State House</c:v>
                  </c:pt>
                  <c:pt idx="8">
                    <c:v>1970s House</c:v>
                  </c:pt>
                  <c:pt idx="12">
                    <c:v>Post 1978 House</c:v>
                  </c:pt>
                </c:lvl>
              </c:multiLvlStrCache>
            </c:multiLvlStrRef>
          </c:cat>
          <c:val>
            <c:numRef>
              <c:f>'SH - Regression model'!$D$41:$D$56</c:f>
              <c:numCache>
                <c:formatCode>General</c:formatCode>
                <c:ptCount val="16"/>
                <c:pt idx="0">
                  <c:v>2240.6126276750001</c:v>
                </c:pt>
                <c:pt idx="1">
                  <c:v>3621.16994283333</c:v>
                </c:pt>
                <c:pt idx="2">
                  <c:v>4331.1496469666599</c:v>
                </c:pt>
                <c:pt idx="3">
                  <c:v>4806.8414615916599</c:v>
                </c:pt>
                <c:pt idx="4">
                  <c:v>1886.04841951666</c:v>
                </c:pt>
                <c:pt idx="5">
                  <c:v>3125.7735822999998</c:v>
                </c:pt>
                <c:pt idx="6">
                  <c:v>3837.8856892250001</c:v>
                </c:pt>
                <c:pt idx="7">
                  <c:v>4153.8785463249997</c:v>
                </c:pt>
                <c:pt idx="8">
                  <c:v>2408.8019733166602</c:v>
                </c:pt>
                <c:pt idx="9">
                  <c:v>4079.7362363083298</c:v>
                </c:pt>
                <c:pt idx="10">
                  <c:v>5412.0899038416601</c:v>
                </c:pt>
                <c:pt idx="11">
                  <c:v>5426.5074504416598</c:v>
                </c:pt>
                <c:pt idx="12">
                  <c:v>2695.35228608333</c:v>
                </c:pt>
                <c:pt idx="13">
                  <c:v>4630.2923543666602</c:v>
                </c:pt>
                <c:pt idx="14">
                  <c:v>6421.3985284083301</c:v>
                </c:pt>
                <c:pt idx="15">
                  <c:v>6534.7751950333304</c:v>
                </c:pt>
              </c:numCache>
            </c:numRef>
          </c:val>
          <c:extLst>
            <c:ext xmlns:c16="http://schemas.microsoft.com/office/drawing/2014/chart" uri="{C3380CC4-5D6E-409C-BE32-E72D297353CC}">
              <c16:uniqueId val="{00000001-CCCD-485F-B990-CA103E299A31}"/>
            </c:ext>
          </c:extLst>
        </c:ser>
        <c:ser>
          <c:idx val="2"/>
          <c:order val="2"/>
          <c:tx>
            <c:strRef>
              <c:f>'SH - Regression model'!$E$40</c:f>
              <c:strCache>
                <c:ptCount val="1"/>
                <c:pt idx="0">
                  <c:v>regression_combined</c:v>
                </c:pt>
              </c:strCache>
            </c:strRef>
          </c:tx>
          <c:spPr>
            <a:solidFill>
              <a:schemeClr val="accent3"/>
            </a:solidFill>
            <a:ln>
              <a:noFill/>
            </a:ln>
            <a:effectLst/>
          </c:spPr>
          <c:invertIfNegative val="0"/>
          <c:cat>
            <c:multiLvlStrRef>
              <c:f>'SH - Regression model'!$A$41:$B$56</c:f>
              <c:multiLvlStrCache>
                <c:ptCount val="16"/>
                <c:lvl>
                  <c:pt idx="0">
                    <c:v>Auckland</c:v>
                  </c:pt>
                  <c:pt idx="1">
                    <c:v>Wellington</c:v>
                  </c:pt>
                  <c:pt idx="2">
                    <c:v>Christchurch</c:v>
                  </c:pt>
                  <c:pt idx="3">
                    <c:v>Queenstown</c:v>
                  </c:pt>
                  <c:pt idx="4">
                    <c:v>Auckland</c:v>
                  </c:pt>
                  <c:pt idx="5">
                    <c:v>Wellington</c:v>
                  </c:pt>
                  <c:pt idx="6">
                    <c:v>Christchurch</c:v>
                  </c:pt>
                  <c:pt idx="7">
                    <c:v>Queenstown</c:v>
                  </c:pt>
                  <c:pt idx="8">
                    <c:v>Auckland</c:v>
                  </c:pt>
                  <c:pt idx="9">
                    <c:v>Wellington</c:v>
                  </c:pt>
                  <c:pt idx="10">
                    <c:v>Christchurch</c:v>
                  </c:pt>
                  <c:pt idx="11">
                    <c:v>Queenstown</c:v>
                  </c:pt>
                  <c:pt idx="12">
                    <c:v>Auckland</c:v>
                  </c:pt>
                  <c:pt idx="13">
                    <c:v>Wellington</c:v>
                  </c:pt>
                  <c:pt idx="14">
                    <c:v>Christchurch</c:v>
                  </c:pt>
                  <c:pt idx="15">
                    <c:v>Queenstown</c:v>
                  </c:pt>
                </c:lvl>
                <c:lvl>
                  <c:pt idx="0">
                    <c:v>VillaBungalow</c:v>
                  </c:pt>
                  <c:pt idx="4">
                    <c:v>State House</c:v>
                  </c:pt>
                  <c:pt idx="8">
                    <c:v>1970s House</c:v>
                  </c:pt>
                  <c:pt idx="12">
                    <c:v>Post 1978 House</c:v>
                  </c:pt>
                </c:lvl>
              </c:multiLvlStrCache>
            </c:multiLvlStrRef>
          </c:cat>
          <c:val>
            <c:numRef>
              <c:f>'SH - Regression model'!$E$41:$E$56</c:f>
              <c:numCache>
                <c:formatCode>General</c:formatCode>
                <c:ptCount val="16"/>
                <c:pt idx="0">
                  <c:v>2181.45303655833</c:v>
                </c:pt>
                <c:pt idx="1">
                  <c:v>3558.7435698166601</c:v>
                </c:pt>
                <c:pt idx="2">
                  <c:v>4270.4814469083303</c:v>
                </c:pt>
                <c:pt idx="3">
                  <c:v>5004.5310646999997</c:v>
                </c:pt>
                <c:pt idx="4">
                  <c:v>1804.6401705000001</c:v>
                </c:pt>
                <c:pt idx="5">
                  <c:v>3048.4812012666598</c:v>
                </c:pt>
                <c:pt idx="6">
                  <c:v>3727.2533862499999</c:v>
                </c:pt>
                <c:pt idx="7">
                  <c:v>4420.9393061916599</c:v>
                </c:pt>
                <c:pt idx="8">
                  <c:v>2461.5776986333299</c:v>
                </c:pt>
                <c:pt idx="9">
                  <c:v>4066.9780380500001</c:v>
                </c:pt>
                <c:pt idx="10">
                  <c:v>4928.4299477416598</c:v>
                </c:pt>
                <c:pt idx="11">
                  <c:v>5753.7391200666598</c:v>
                </c:pt>
                <c:pt idx="12">
                  <c:v>2974.2613071416599</c:v>
                </c:pt>
                <c:pt idx="13">
                  <c:v>4797.0362538583304</c:v>
                </c:pt>
                <c:pt idx="14">
                  <c:v>5673.6423669666601</c:v>
                </c:pt>
                <c:pt idx="15">
                  <c:v>6521.2116435833304</c:v>
                </c:pt>
              </c:numCache>
            </c:numRef>
          </c:val>
          <c:extLst>
            <c:ext xmlns:c16="http://schemas.microsoft.com/office/drawing/2014/chart" uri="{C3380CC4-5D6E-409C-BE32-E72D297353CC}">
              <c16:uniqueId val="{00000002-CCCD-485F-B990-CA103E299A31}"/>
            </c:ext>
          </c:extLst>
        </c:ser>
        <c:dLbls>
          <c:showLegendKey val="0"/>
          <c:showVal val="0"/>
          <c:showCatName val="0"/>
          <c:showSerName val="0"/>
          <c:showPercent val="0"/>
          <c:showBubbleSize val="0"/>
        </c:dLbls>
        <c:gapWidth val="219"/>
        <c:overlap val="-27"/>
        <c:axId val="899000056"/>
        <c:axId val="898996096"/>
      </c:barChart>
      <c:catAx>
        <c:axId val="899000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996096"/>
        <c:crosses val="autoZero"/>
        <c:auto val="1"/>
        <c:lblAlgn val="ctr"/>
        <c:lblOffset val="100"/>
        <c:noMultiLvlLbl val="0"/>
      </c:catAx>
      <c:valAx>
        <c:axId val="898996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0000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Percentage of households vs occupants per household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'WH - Evidence'!$J$219</c:f>
              <c:strCache>
                <c:ptCount val="1"/>
                <c:pt idx="0">
                  <c:v>Whittaker et al.</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'WH - Evidence'!$H$220:$H$226</c:f>
              <c:numCache>
                <c:formatCode>General</c:formatCode>
                <c:ptCount val="7"/>
                <c:pt idx="0">
                  <c:v>1</c:v>
                </c:pt>
                <c:pt idx="1">
                  <c:v>2</c:v>
                </c:pt>
                <c:pt idx="2">
                  <c:v>3</c:v>
                </c:pt>
                <c:pt idx="3">
                  <c:v>4</c:v>
                </c:pt>
                <c:pt idx="4">
                  <c:v>5</c:v>
                </c:pt>
                <c:pt idx="5">
                  <c:v>6</c:v>
                </c:pt>
                <c:pt idx="6">
                  <c:v>7</c:v>
                </c:pt>
              </c:numCache>
            </c:numRef>
          </c:xVal>
          <c:yVal>
            <c:numRef>
              <c:f>'WH - Evidence'!$J$220:$J$226</c:f>
              <c:numCache>
                <c:formatCode>0%</c:formatCode>
                <c:ptCount val="7"/>
                <c:pt idx="0">
                  <c:v>0.21818181818181817</c:v>
                </c:pt>
                <c:pt idx="1">
                  <c:v>0.4</c:v>
                </c:pt>
                <c:pt idx="2">
                  <c:v>0.10909090909090909</c:v>
                </c:pt>
                <c:pt idx="3">
                  <c:v>0.14545454545454545</c:v>
                </c:pt>
                <c:pt idx="4">
                  <c:v>0.10909090909090909</c:v>
                </c:pt>
                <c:pt idx="5">
                  <c:v>0</c:v>
                </c:pt>
                <c:pt idx="6">
                  <c:v>1.8181818181818181E-2</c:v>
                </c:pt>
              </c:numCache>
            </c:numRef>
          </c:yVal>
          <c:smooth val="0"/>
          <c:extLst>
            <c:ext xmlns:c16="http://schemas.microsoft.com/office/drawing/2014/chart" uri="{C3380CC4-5D6E-409C-BE32-E72D297353CC}">
              <c16:uniqueId val="{00000000-3B51-4630-AA25-0752ECF2B0BB}"/>
            </c:ext>
          </c:extLst>
        </c:ser>
        <c:ser>
          <c:idx val="1"/>
          <c:order val="1"/>
          <c:tx>
            <c:strRef>
              <c:f>'WH - Evidence'!$L$219</c:f>
              <c:strCache>
                <c:ptCount val="1"/>
                <c:pt idx="0">
                  <c:v>2018 census</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'WH - Evidence'!$H$220:$H$226</c:f>
              <c:numCache>
                <c:formatCode>General</c:formatCode>
                <c:ptCount val="7"/>
                <c:pt idx="0">
                  <c:v>1</c:v>
                </c:pt>
                <c:pt idx="1">
                  <c:v>2</c:v>
                </c:pt>
                <c:pt idx="2">
                  <c:v>3</c:v>
                </c:pt>
                <c:pt idx="3">
                  <c:v>4</c:v>
                </c:pt>
                <c:pt idx="4">
                  <c:v>5</c:v>
                </c:pt>
                <c:pt idx="5">
                  <c:v>6</c:v>
                </c:pt>
                <c:pt idx="6">
                  <c:v>7</c:v>
                </c:pt>
              </c:numCache>
            </c:numRef>
          </c:xVal>
          <c:yVal>
            <c:numRef>
              <c:f>'WH - Evidence'!$L$220:$L$226</c:f>
              <c:numCache>
                <c:formatCode>0%</c:formatCode>
                <c:ptCount val="7"/>
                <c:pt idx="0">
                  <c:v>0.22673938129813312</c:v>
                </c:pt>
                <c:pt idx="1">
                  <c:v>0.33245483416131882</c:v>
                </c:pt>
                <c:pt idx="2">
                  <c:v>0.16448139997628053</c:v>
                </c:pt>
                <c:pt idx="3">
                  <c:v>0.15646007503637926</c:v>
                </c:pt>
                <c:pt idx="4">
                  <c:v>7.0793228277382353E-2</c:v>
                </c:pt>
                <c:pt idx="5">
                  <c:v>2.8655387992296819E-2</c:v>
                </c:pt>
                <c:pt idx="6">
                  <c:v>1.1035204599319665E-2</c:v>
                </c:pt>
              </c:numCache>
            </c:numRef>
          </c:yVal>
          <c:smooth val="0"/>
          <c:extLst>
            <c:ext xmlns:c16="http://schemas.microsoft.com/office/drawing/2014/chart" uri="{C3380CC4-5D6E-409C-BE32-E72D297353CC}">
              <c16:uniqueId val="{00000001-3B51-4630-AA25-0752ECF2B0BB}"/>
            </c:ext>
          </c:extLst>
        </c:ser>
        <c:dLbls>
          <c:showLegendKey val="0"/>
          <c:showVal val="0"/>
          <c:showCatName val="0"/>
          <c:showSerName val="0"/>
          <c:showPercent val="0"/>
          <c:showBubbleSize val="0"/>
        </c:dLbls>
        <c:axId val="354302239"/>
        <c:axId val="354302599"/>
      </c:scatterChart>
      <c:valAx>
        <c:axId val="3543022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302599"/>
        <c:crosses val="autoZero"/>
        <c:crossBetween val="midCat"/>
      </c:valAx>
      <c:valAx>
        <c:axId val="3543025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30223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'WH - 2026'!$E$187</c:f>
              <c:strCache>
                <c:ptCount val="1"/>
                <c:pt idx="0">
                  <c:v>Total loss</c:v>
                </c:pt>
              </c:strCache>
            </c:strRef>
          </c:tx>
          <c:spPr>
            <a:ln w="28575" cap="rnd">
              <a:solidFill>
                <a:schemeClr val="accent1"/>
              </a:solidFill>
              <a:round/>
            </a:ln>
            <a:effectLst/>
          </c:spPr>
          <c:marker>
            <c:symbol val="none"/>
          </c:marker>
          <c:cat>
            <c:numRef>
              <c:f>'WH - 2026'!$B$188:$B$201</c:f>
              <c:numCache>
                <c:formatCode>General</c:formatCode>
                <c:ptCount val="14"/>
                <c:pt idx="0">
                  <c:v>170</c:v>
                </c:pt>
                <c:pt idx="1">
                  <c:v>180</c:v>
                </c:pt>
                <c:pt idx="2">
                  <c:v>190</c:v>
                </c:pt>
                <c:pt idx="3">
                  <c:v>200</c:v>
                </c:pt>
                <c:pt idx="4">
                  <c:v>210</c:v>
                </c:pt>
                <c:pt idx="5">
                  <c:v>220</c:v>
                </c:pt>
                <c:pt idx="6">
                  <c:v>230</c:v>
                </c:pt>
                <c:pt idx="7">
                  <c:v>240</c:v>
                </c:pt>
                <c:pt idx="8">
                  <c:v>250</c:v>
                </c:pt>
                <c:pt idx="9">
                  <c:v>260</c:v>
                </c:pt>
                <c:pt idx="10">
                  <c:v>270</c:v>
                </c:pt>
                <c:pt idx="11">
                  <c:v>280</c:v>
                </c:pt>
                <c:pt idx="12">
                  <c:v>290</c:v>
                </c:pt>
                <c:pt idx="13">
                  <c:v>300</c:v>
                </c:pt>
              </c:numCache>
            </c:numRef>
          </c:cat>
          <c:val>
            <c:numRef>
              <c:f>'WH - 2026'!$E$188:$E$201</c:f>
              <c:numCache>
                <c:formatCode>0.00</c:formatCode>
                <c:ptCount val="14"/>
                <c:pt idx="0">
                  <c:v>3.6554274908853639</c:v>
                </c:pt>
                <c:pt idx="1">
                  <c:v>3.7166756113744399</c:v>
                </c:pt>
                <c:pt idx="2">
                  <c:v>3.7756715430562089</c:v>
                </c:pt>
                <c:pt idx="3">
                  <c:v>3.8326104077660315</c:v>
                </c:pt>
                <c:pt idx="4">
                  <c:v>3.8876616456734223</c:v>
                </c:pt>
                <c:pt idx="5">
                  <c:v>3.9409734427979277</c:v>
                </c:pt>
                <c:pt idx="6">
                  <c:v>3.9926762307781627</c:v>
                </c:pt>
                <c:pt idx="7">
                  <c:v>4.0428854848077176</c:v>
                </c:pt>
                <c:pt idx="8">
                  <c:v>4.0917039835954698</c:v>
                </c:pt>
                <c:pt idx="9">
                  <c:v>4.1392236519804984</c:v>
                </c:pt>
                <c:pt idx="10">
                  <c:v>4.1855270762202945</c:v>
                </c:pt>
                <c:pt idx="11">
                  <c:v>4.2306887599656626</c:v>
                </c:pt>
                <c:pt idx="12">
                  <c:v>4.2747761728978606</c:v>
                </c:pt>
                <c:pt idx="13">
                  <c:v>4.3178506321662997</c:v>
                </c:pt>
              </c:numCache>
            </c:numRef>
          </c:val>
          <c:smooth val="0"/>
          <c:extLst>
            <c:ext xmlns:c16="http://schemas.microsoft.com/office/drawing/2014/chart" uri="{C3380CC4-5D6E-409C-BE32-E72D297353CC}">
              <c16:uniqueId val="{00000000-E929-4B77-8CFE-AF5C3F0DF3F6}"/>
            </c:ext>
          </c:extLst>
        </c:ser>
        <c:dLbls>
          <c:showLegendKey val="0"/>
          <c:showVal val="0"/>
          <c:showCatName val="0"/>
          <c:showSerName val="0"/>
          <c:showPercent val="0"/>
          <c:showBubbleSize val="0"/>
        </c:dLbls>
        <c:smooth val="0"/>
        <c:axId val="889179664"/>
        <c:axId val="889181584"/>
      </c:lineChart>
      <c:catAx>
        <c:axId val="889179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181584"/>
        <c:crosses val="autoZero"/>
        <c:auto val="1"/>
        <c:lblAlgn val="ctr"/>
        <c:lblOffset val="100"/>
        <c:noMultiLvlLbl val="0"/>
      </c:catAx>
      <c:valAx>
        <c:axId val="8891815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1796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sz="1100" b="0" i="0" u="none" strike="noStrike" kern="1200" spc="0" baseline="0">
                <a:solidFill>
                  <a:sysClr val="windowText" lastClr="000000">
                    <a:lumMod val="65000"/>
                    <a:lumOff val="35000"/>
                  </a:sysClr>
                </a:solidFill>
              </a:rPr>
              <a:t>COPs - Space heating, water heating (v1), water heating (v2)</a:t>
            </a:r>
            <a:endParaRPr lang="en-NZ"/>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Z"/>
        </a:p>
      </c:txPr>
    </c:title>
    <c:autoTitleDeleted val="0"/>
    <c:plotArea>
      <c:layout/>
      <c:barChart>
        <c:barDir val="col"/>
        <c:grouping val="clustered"/>
        <c:varyColors val="0"/>
        <c:ser>
          <c:idx val="0"/>
          <c:order val="0"/>
          <c:tx>
            <c:strRef>
              <c:f>'WH - 2026'!$D$62</c:f>
              <c:strCache>
                <c:ptCount val="1"/>
                <c:pt idx="0">
                  <c:v>COP - SH</c:v>
                </c:pt>
              </c:strCache>
            </c:strRef>
          </c:tx>
          <c:spPr>
            <a:solidFill>
              <a:schemeClr val="accent1"/>
            </a:solidFill>
            <a:ln>
              <a:noFill/>
            </a:ln>
            <a:effectLst/>
          </c:spPr>
          <c:invertIfNegative val="0"/>
          <c:cat>
            <c:strRef>
              <c:f>'WH - 2026'!$C$63:$C$80</c:f>
              <c:strCache>
                <c:ptCount val="18"/>
                <c:pt idx="0">
                  <c:v>Wellington</c:v>
                </c:pt>
                <c:pt idx="1">
                  <c:v>Auckland</c:v>
                </c:pt>
                <c:pt idx="2">
                  <c:v>Northland</c:v>
                </c:pt>
                <c:pt idx="3">
                  <c:v>Bay of Plenty</c:v>
                </c:pt>
                <c:pt idx="4">
                  <c:v>New Plymouth</c:v>
                </c:pt>
                <c:pt idx="5">
                  <c:v>Dunedin</c:v>
                </c:pt>
                <c:pt idx="6">
                  <c:v>Manawatu</c:v>
                </c:pt>
                <c:pt idx="7">
                  <c:v>East Coast</c:v>
                </c:pt>
                <c:pt idx="8">
                  <c:v>Nelson-Marlborough</c:v>
                </c:pt>
                <c:pt idx="9">
                  <c:v>West Coast</c:v>
                </c:pt>
                <c:pt idx="10">
                  <c:v>Hamilton</c:v>
                </c:pt>
                <c:pt idx="11">
                  <c:v>Invercargill</c:v>
                </c:pt>
                <c:pt idx="12">
                  <c:v>Rotorua</c:v>
                </c:pt>
                <c:pt idx="13">
                  <c:v>Wairarapa</c:v>
                </c:pt>
                <c:pt idx="14">
                  <c:v>Christchurch</c:v>
                </c:pt>
                <c:pt idx="15">
                  <c:v>Taupo</c:v>
                </c:pt>
                <c:pt idx="16">
                  <c:v>Queenstown-Lakes</c:v>
                </c:pt>
                <c:pt idx="17">
                  <c:v>Central Otago</c:v>
                </c:pt>
              </c:strCache>
            </c:strRef>
          </c:cat>
          <c:val>
            <c:numRef>
              <c:f>'WH - 2026'!$D$63:$D$80</c:f>
              <c:numCache>
                <c:formatCode>0.00</c:formatCode>
                <c:ptCount val="18"/>
                <c:pt idx="0">
                  <c:v>4.9653600000000049</c:v>
                </c:pt>
                <c:pt idx="1">
                  <c:v>4.9386232258064586</c:v>
                </c:pt>
                <c:pt idx="2">
                  <c:v>4.9374025806451529</c:v>
                </c:pt>
                <c:pt idx="3">
                  <c:v>4.7837393548387181</c:v>
                </c:pt>
                <c:pt idx="4">
                  <c:v>4.702352258064507</c:v>
                </c:pt>
                <c:pt idx="5">
                  <c:v>4.646802580645164</c:v>
                </c:pt>
                <c:pt idx="6">
                  <c:v>4.5936696774193564</c:v>
                </c:pt>
                <c:pt idx="7">
                  <c:v>4.5019612903225745</c:v>
                </c:pt>
                <c:pt idx="8">
                  <c:v>4.4584903225806496</c:v>
                </c:pt>
                <c:pt idx="9">
                  <c:v>4.4170890322580671</c:v>
                </c:pt>
                <c:pt idx="10">
                  <c:v>4.3060722580645159</c:v>
                </c:pt>
                <c:pt idx="11">
                  <c:v>4.3049380645161248</c:v>
                </c:pt>
                <c:pt idx="12">
                  <c:v>4.2536709677419395</c:v>
                </c:pt>
                <c:pt idx="13">
                  <c:v>3.9915987096774228</c:v>
                </c:pt>
                <c:pt idx="14">
                  <c:v>3.9340180645161253</c:v>
                </c:pt>
                <c:pt idx="15">
                  <c:v>3.8744296774193558</c:v>
                </c:pt>
                <c:pt idx="16">
                  <c:v>3.6053948387096768</c:v>
                </c:pt>
                <c:pt idx="17">
                  <c:v>3.3033806451612913</c:v>
                </c:pt>
              </c:numCache>
            </c:numRef>
          </c:val>
          <c:extLst>
            <c:ext xmlns:c16="http://schemas.microsoft.com/office/drawing/2014/chart" uri="{C3380CC4-5D6E-409C-BE32-E72D297353CC}">
              <c16:uniqueId val="{00000000-E0B4-4EAF-BF38-7DFFC99A53FE}"/>
            </c:ext>
          </c:extLst>
        </c:ser>
        <c:ser>
          <c:idx val="1"/>
          <c:order val="1"/>
          <c:tx>
            <c:strRef>
              <c:f>'WH - 2026'!$E$62</c:f>
              <c:strCache>
                <c:ptCount val="1"/>
                <c:pt idx="0">
                  <c:v>COP - WH ( v1)</c:v>
                </c:pt>
              </c:strCache>
            </c:strRef>
          </c:tx>
          <c:spPr>
            <a:solidFill>
              <a:schemeClr val="accent2"/>
            </a:solidFill>
            <a:ln>
              <a:noFill/>
            </a:ln>
            <a:effectLst/>
          </c:spPr>
          <c:invertIfNegative val="0"/>
          <c:cat>
            <c:strRef>
              <c:f>'WH - 2026'!$C$63:$C$80</c:f>
              <c:strCache>
                <c:ptCount val="18"/>
                <c:pt idx="0">
                  <c:v>Wellington</c:v>
                </c:pt>
                <c:pt idx="1">
                  <c:v>Auckland</c:v>
                </c:pt>
                <c:pt idx="2">
                  <c:v>Northland</c:v>
                </c:pt>
                <c:pt idx="3">
                  <c:v>Bay of Plenty</c:v>
                </c:pt>
                <c:pt idx="4">
                  <c:v>New Plymouth</c:v>
                </c:pt>
                <c:pt idx="5">
                  <c:v>Dunedin</c:v>
                </c:pt>
                <c:pt idx="6">
                  <c:v>Manawatu</c:v>
                </c:pt>
                <c:pt idx="7">
                  <c:v>East Coast</c:v>
                </c:pt>
                <c:pt idx="8">
                  <c:v>Nelson-Marlborough</c:v>
                </c:pt>
                <c:pt idx="9">
                  <c:v>West Coast</c:v>
                </c:pt>
                <c:pt idx="10">
                  <c:v>Hamilton</c:v>
                </c:pt>
                <c:pt idx="11">
                  <c:v>Invercargill</c:v>
                </c:pt>
                <c:pt idx="12">
                  <c:v>Rotorua</c:v>
                </c:pt>
                <c:pt idx="13">
                  <c:v>Wairarapa</c:v>
                </c:pt>
                <c:pt idx="14">
                  <c:v>Christchurch</c:v>
                </c:pt>
                <c:pt idx="15">
                  <c:v>Taupo</c:v>
                </c:pt>
                <c:pt idx="16">
                  <c:v>Queenstown-Lakes</c:v>
                </c:pt>
                <c:pt idx="17">
                  <c:v>Central Otago</c:v>
                </c:pt>
              </c:strCache>
            </c:strRef>
          </c:cat>
          <c:val>
            <c:numRef>
              <c:f>'WH - 2026'!$E$63:$E$80</c:f>
              <c:numCache>
                <c:formatCode>0.00</c:formatCode>
                <c:ptCount val="18"/>
                <c:pt idx="0">
                  <c:v>4.1465090064971957</c:v>
                </c:pt>
                <c:pt idx="1">
                  <c:v>4.1241814662990581</c:v>
                </c:pt>
                <c:pt idx="2">
                  <c:v>4.1231621210441141</c:v>
                </c:pt>
                <c:pt idx="3">
                  <c:v>3.9948399148448064</c:v>
                </c:pt>
                <c:pt idx="4">
                  <c:v>3.9268745850828299</c:v>
                </c:pt>
                <c:pt idx="5">
                  <c:v>3.8804857557275936</c:v>
                </c:pt>
                <c:pt idx="6">
                  <c:v>3.8361151437745518</c:v>
                </c:pt>
                <c:pt idx="7">
                  <c:v>3.7595306356889067</c:v>
                </c:pt>
                <c:pt idx="8">
                  <c:v>3.723228583216772</c:v>
                </c:pt>
                <c:pt idx="9">
                  <c:v>3.6886548920436857</c:v>
                </c:pt>
                <c:pt idx="10">
                  <c:v>3.5959461953800353</c:v>
                </c:pt>
                <c:pt idx="11">
                  <c:v>3.5949990447678912</c:v>
                </c:pt>
                <c:pt idx="12">
                  <c:v>3.5521865440607678</c:v>
                </c:pt>
                <c:pt idx="13">
                  <c:v>3.3333333333333335</c:v>
                </c:pt>
                <c:pt idx="14">
                  <c:v>3.2852484686384797</c:v>
                </c:pt>
                <c:pt idx="15">
                  <c:v>3.2354869641797102</c:v>
                </c:pt>
                <c:pt idx="16">
                  <c:v>3.0108193908776326</c:v>
                </c:pt>
                <c:pt idx="17">
                  <c:v>2.7586111776487097</c:v>
                </c:pt>
              </c:numCache>
            </c:numRef>
          </c:val>
          <c:extLst>
            <c:ext xmlns:c16="http://schemas.microsoft.com/office/drawing/2014/chart" uri="{C3380CC4-5D6E-409C-BE32-E72D297353CC}">
              <c16:uniqueId val="{00000001-E0B4-4EAF-BF38-7DFFC99A53FE}"/>
            </c:ext>
          </c:extLst>
        </c:ser>
        <c:ser>
          <c:idx val="2"/>
          <c:order val="2"/>
          <c:tx>
            <c:strRef>
              <c:f>'WH - 2026'!$J$62</c:f>
              <c:strCache>
                <c:ptCount val="1"/>
                <c:pt idx="0">
                  <c:v>COP - WH - (v2)</c:v>
                </c:pt>
              </c:strCache>
            </c:strRef>
          </c:tx>
          <c:spPr>
            <a:solidFill>
              <a:schemeClr val="accent3"/>
            </a:solidFill>
            <a:ln>
              <a:noFill/>
            </a:ln>
            <a:effectLst/>
          </c:spPr>
          <c:invertIfNegative val="0"/>
          <c:cat>
            <c:strRef>
              <c:f>'WH - 2026'!$C$63:$C$80</c:f>
              <c:strCache>
                <c:ptCount val="18"/>
                <c:pt idx="0">
                  <c:v>Wellington</c:v>
                </c:pt>
                <c:pt idx="1">
                  <c:v>Auckland</c:v>
                </c:pt>
                <c:pt idx="2">
                  <c:v>Northland</c:v>
                </c:pt>
                <c:pt idx="3">
                  <c:v>Bay of Plenty</c:v>
                </c:pt>
                <c:pt idx="4">
                  <c:v>New Plymouth</c:v>
                </c:pt>
                <c:pt idx="5">
                  <c:v>Dunedin</c:v>
                </c:pt>
                <c:pt idx="6">
                  <c:v>Manawatu</c:v>
                </c:pt>
                <c:pt idx="7">
                  <c:v>East Coast</c:v>
                </c:pt>
                <c:pt idx="8">
                  <c:v>Nelson-Marlborough</c:v>
                </c:pt>
                <c:pt idx="9">
                  <c:v>West Coast</c:v>
                </c:pt>
                <c:pt idx="10">
                  <c:v>Hamilton</c:v>
                </c:pt>
                <c:pt idx="11">
                  <c:v>Invercargill</c:v>
                </c:pt>
                <c:pt idx="12">
                  <c:v>Rotorua</c:v>
                </c:pt>
                <c:pt idx="13">
                  <c:v>Wairarapa</c:v>
                </c:pt>
                <c:pt idx="14">
                  <c:v>Christchurch</c:v>
                </c:pt>
                <c:pt idx="15">
                  <c:v>Taupo</c:v>
                </c:pt>
                <c:pt idx="16">
                  <c:v>Queenstown-Lakes</c:v>
                </c:pt>
                <c:pt idx="17">
                  <c:v>Central Otago</c:v>
                </c:pt>
              </c:strCache>
            </c:strRef>
          </c:cat>
          <c:val>
            <c:numRef>
              <c:f>'WH - 2026'!$J$63:$J$80</c:f>
              <c:numCache>
                <c:formatCode>0.00</c:formatCode>
                <c:ptCount val="18"/>
                <c:pt idx="0">
                  <c:v>3.9269172284110274</c:v>
                </c:pt>
                <c:pt idx="1">
                  <c:v>3.9151952698070058</c:v>
                </c:pt>
                <c:pt idx="2">
                  <c:v>3.9146601135481598</c:v>
                </c:pt>
                <c:pt idx="3">
                  <c:v>3.8472909552935235</c:v>
                </c:pt>
                <c:pt idx="4">
                  <c:v>3.811609157168486</c:v>
                </c:pt>
                <c:pt idx="5">
                  <c:v>3.7872550217569865</c:v>
                </c:pt>
                <c:pt idx="6">
                  <c:v>3.7639604504816395</c:v>
                </c:pt>
                <c:pt idx="7">
                  <c:v>3.7237535837366753</c:v>
                </c:pt>
                <c:pt idx="8">
                  <c:v>3.7046950061888051</c:v>
                </c:pt>
                <c:pt idx="9">
                  <c:v>3.6865438183229351</c:v>
                </c:pt>
                <c:pt idx="10">
                  <c:v>3.6378717525745188</c:v>
                </c:pt>
                <c:pt idx="11">
                  <c:v>3.6373744985031422</c:v>
                </c:pt>
                <c:pt idx="12">
                  <c:v>3.6148979356319026</c:v>
                </c:pt>
                <c:pt idx="13">
                  <c:v>3.5</c:v>
                </c:pt>
                <c:pt idx="14">
                  <c:v>3.4747554460352017</c:v>
                </c:pt>
                <c:pt idx="15">
                  <c:v>3.4486306561943478</c:v>
                </c:pt>
                <c:pt idx="16">
                  <c:v>3.3306801802107571</c:v>
                </c:pt>
                <c:pt idx="17">
                  <c:v>3.1982708682655723</c:v>
                </c:pt>
              </c:numCache>
            </c:numRef>
          </c:val>
          <c:extLst>
            <c:ext xmlns:c16="http://schemas.microsoft.com/office/drawing/2014/chart" uri="{C3380CC4-5D6E-409C-BE32-E72D297353CC}">
              <c16:uniqueId val="{00000002-E0B4-4EAF-BF38-7DFFC99A53FE}"/>
            </c:ext>
          </c:extLst>
        </c:ser>
        <c:dLbls>
          <c:showLegendKey val="0"/>
          <c:showVal val="0"/>
          <c:showCatName val="0"/>
          <c:showSerName val="0"/>
          <c:showPercent val="0"/>
          <c:showBubbleSize val="0"/>
        </c:dLbls>
        <c:gapWidth val="219"/>
        <c:overlap val="-27"/>
        <c:axId val="55752976"/>
        <c:axId val="217364575"/>
      </c:barChart>
      <c:catAx>
        <c:axId val="5575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364575"/>
        <c:crosses val="autoZero"/>
        <c:auto val="1"/>
        <c:lblAlgn val="ctr"/>
        <c:lblOffset val="100"/>
        <c:noMultiLvlLbl val="0"/>
      </c:catAx>
      <c:valAx>
        <c:axId val="2173645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529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Average temperature over a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Pt>
            <c:idx val="11"/>
            <c:invertIfNegative val="0"/>
            <c:bubble3D val="0"/>
            <c:spPr>
              <a:solidFill>
                <a:schemeClr val="accent2"/>
              </a:solidFill>
              <a:ln>
                <a:noFill/>
              </a:ln>
              <a:effectLst/>
            </c:spPr>
            <c:extLst>
              <c:ext xmlns:c16="http://schemas.microsoft.com/office/drawing/2014/chart" uri="{C3380CC4-5D6E-409C-BE32-E72D297353CC}">
                <c16:uniqueId val="{00000001-F3BA-48CB-B078-0A66DA170DEB}"/>
              </c:ext>
            </c:extLst>
          </c:dPt>
          <c:dPt>
            <c:idx val="19"/>
            <c:invertIfNegative val="0"/>
            <c:bubble3D val="0"/>
            <c:spPr>
              <a:solidFill>
                <a:schemeClr val="accent2"/>
              </a:solidFill>
              <a:ln>
                <a:noFill/>
              </a:ln>
              <a:effectLst/>
            </c:spPr>
            <c:extLst>
              <c:ext xmlns:c16="http://schemas.microsoft.com/office/drawing/2014/chart" uri="{C3380CC4-5D6E-409C-BE32-E72D297353CC}">
                <c16:uniqueId val="{00000002-F3BA-48CB-B078-0A66DA170DEB}"/>
              </c:ext>
            </c:extLst>
          </c:dPt>
          <c:cat>
            <c:strRef>
              <c:f>'Climate comparison'!$C$60:$C$79</c:f>
              <c:strCache>
                <c:ptCount val="20"/>
                <c:pt idx="0">
                  <c:v>Central otago</c:v>
                </c:pt>
                <c:pt idx="1">
                  <c:v>Queenstown-Lakes</c:v>
                </c:pt>
                <c:pt idx="2">
                  <c:v>Invercargill</c:v>
                </c:pt>
                <c:pt idx="3">
                  <c:v>Dunedin</c:v>
                </c:pt>
                <c:pt idx="4">
                  <c:v>Christchurch</c:v>
                </c:pt>
                <c:pt idx="5">
                  <c:v>West Coast</c:v>
                </c:pt>
                <c:pt idx="6">
                  <c:v>Taupo</c:v>
                </c:pt>
                <c:pt idx="7">
                  <c:v>Rototura</c:v>
                </c:pt>
                <c:pt idx="8">
                  <c:v>Wairarapa</c:v>
                </c:pt>
                <c:pt idx="9">
                  <c:v>Wellington</c:v>
                </c:pt>
                <c:pt idx="10">
                  <c:v>Nelson-Walborough</c:v>
                </c:pt>
                <c:pt idx="11">
                  <c:v>Canberra</c:v>
                </c:pt>
                <c:pt idx="12">
                  <c:v>Manawatu</c:v>
                </c:pt>
                <c:pt idx="13">
                  <c:v>Hamilton</c:v>
                </c:pt>
                <c:pt idx="14">
                  <c:v>New Plymouth</c:v>
                </c:pt>
                <c:pt idx="15">
                  <c:v>East Coast</c:v>
                </c:pt>
                <c:pt idx="16">
                  <c:v>Bay of Plenty</c:v>
                </c:pt>
                <c:pt idx="17">
                  <c:v>Auckland</c:v>
                </c:pt>
                <c:pt idx="18">
                  <c:v>Northland</c:v>
                </c:pt>
                <c:pt idx="19">
                  <c:v>Sydney</c:v>
                </c:pt>
              </c:strCache>
            </c:strRef>
          </c:cat>
          <c:val>
            <c:numRef>
              <c:f>'Climate comparison'!$D$60:$D$79</c:f>
              <c:numCache>
                <c:formatCode>0.0</c:formatCode>
                <c:ptCount val="20"/>
                <c:pt idx="0">
                  <c:v>9.455821917808219</c:v>
                </c:pt>
                <c:pt idx="1">
                  <c:v>9.4969178082191785</c:v>
                </c:pt>
                <c:pt idx="2">
                  <c:v>9.9902968036529689</c:v>
                </c:pt>
                <c:pt idx="3">
                  <c:v>10.78824200913242</c:v>
                </c:pt>
                <c:pt idx="4">
                  <c:v>11.323515981735159</c:v>
                </c:pt>
                <c:pt idx="5">
                  <c:v>11.413698630136986</c:v>
                </c:pt>
                <c:pt idx="6">
                  <c:v>11.666552511415524</c:v>
                </c:pt>
                <c:pt idx="7">
                  <c:v>12.184132420091323</c:v>
                </c:pt>
                <c:pt idx="8">
                  <c:v>12.442123287671233</c:v>
                </c:pt>
                <c:pt idx="9">
                  <c:v>12.834018264840182</c:v>
                </c:pt>
                <c:pt idx="10">
                  <c:v>12.90593607305936</c:v>
                </c:pt>
                <c:pt idx="11">
                  <c:v>13.152397260273972</c:v>
                </c:pt>
                <c:pt idx="12">
                  <c:v>13.155022831050228</c:v>
                </c:pt>
                <c:pt idx="13">
                  <c:v>13.53675799086758</c:v>
                </c:pt>
                <c:pt idx="14">
                  <c:v>13.594292237442922</c:v>
                </c:pt>
                <c:pt idx="15">
                  <c:v>14.020890410958904</c:v>
                </c:pt>
                <c:pt idx="16">
                  <c:v>14.932990867579909</c:v>
                </c:pt>
                <c:pt idx="17">
                  <c:v>15.27431506849315</c:v>
                </c:pt>
                <c:pt idx="18">
                  <c:v>15.520205479452056</c:v>
                </c:pt>
                <c:pt idx="19">
                  <c:v>18.079109589041096</c:v>
                </c:pt>
              </c:numCache>
            </c:numRef>
          </c:val>
          <c:extLst>
            <c:ext xmlns:c16="http://schemas.microsoft.com/office/drawing/2014/chart" uri="{C3380CC4-5D6E-409C-BE32-E72D297353CC}">
              <c16:uniqueId val="{00000000-F3BA-48CB-B078-0A66DA170DEB}"/>
            </c:ext>
          </c:extLst>
        </c:ser>
        <c:dLbls>
          <c:showLegendKey val="0"/>
          <c:showVal val="0"/>
          <c:showCatName val="0"/>
          <c:showSerName val="0"/>
          <c:showPercent val="0"/>
          <c:showBubbleSize val="0"/>
        </c:dLbls>
        <c:gapWidth val="219"/>
        <c:overlap val="-27"/>
        <c:axId val="1006907440"/>
        <c:axId val="1006901680"/>
      </c:barChart>
      <c:catAx>
        <c:axId val="10069074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Area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901680"/>
        <c:crosses val="autoZero"/>
        <c:auto val="1"/>
        <c:lblAlgn val="ctr"/>
        <c:lblOffset val="100"/>
        <c:noMultiLvlLbl val="0"/>
      </c:catAx>
      <c:valAx>
        <c:axId val="1006901680"/>
        <c:scaling>
          <c:orientation val="minMax"/>
          <c:min val="8"/>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Degree</a:t>
                </a:r>
                <a:r>
                  <a:rPr lang="en-NZ" baseline="0"/>
                  <a:t> C</a:t>
                </a:r>
                <a:endParaRPr lang="en-NZ"/>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Z"/>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907440"/>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Hours</a:t>
            </a:r>
            <a:r>
              <a:rPr lang="en-NZ" baseline="0"/>
              <a:t> spent at ambinet temperature</a:t>
            </a:r>
            <a:endParaRPr lang="en-NZ"/>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Z"/>
        </a:p>
      </c:txPr>
    </c:title>
    <c:autoTitleDeleted val="0"/>
    <c:plotArea>
      <c:layout>
        <c:manualLayout>
          <c:layoutTarget val="inner"/>
          <c:xMode val="edge"/>
          <c:yMode val="edge"/>
          <c:x val="3.3168824577578776E-2"/>
          <c:y val="0.11686248789645862"/>
          <c:w val="0.94148829499140951"/>
          <c:h val="0.73243034898968906"/>
        </c:manualLayout>
      </c:layout>
      <c:lineChart>
        <c:grouping val="standard"/>
        <c:varyColors val="0"/>
        <c:ser>
          <c:idx val="10"/>
          <c:order val="9"/>
          <c:tx>
            <c:strRef>
              <c:f>'Climate comparison'!$M$81</c:f>
              <c:strCache>
                <c:ptCount val="1"/>
                <c:pt idx="0">
                  <c:v>Wairarapa</c:v>
                </c:pt>
              </c:strCache>
              <c:extLst xmlns:c15="http://schemas.microsoft.com/office/drawing/2012/chart"/>
            </c:strRef>
          </c:tx>
          <c:spPr>
            <a:ln w="28575" cap="rnd">
              <a:solidFill>
                <a:schemeClr val="accent5">
                  <a:lumMod val="60000"/>
                </a:schemeClr>
              </a:solidFill>
              <a:prstDash val="dash"/>
              <a:round/>
            </a:ln>
            <a:effectLst/>
          </c:spPr>
          <c:marker>
            <c:symbol val="none"/>
          </c:marker>
          <c:cat>
            <c:numRef>
              <c:f>'Climate comparison'!$C$82:$C$131</c:f>
              <c:numCache>
                <c:formatCode>General</c:formatCode>
                <c:ptCount val="50"/>
                <c:pt idx="0">
                  <c:v>-9</c:v>
                </c:pt>
                <c:pt idx="1">
                  <c:v>-8</c:v>
                </c:pt>
                <c:pt idx="2">
                  <c:v>-7</c:v>
                </c:pt>
                <c:pt idx="3">
                  <c:v>-6</c:v>
                </c:pt>
                <c:pt idx="4">
                  <c:v>-5</c:v>
                </c:pt>
                <c:pt idx="5">
                  <c:v>-4</c:v>
                </c:pt>
                <c:pt idx="6">
                  <c:v>-3</c:v>
                </c:pt>
                <c:pt idx="7">
                  <c:v>-2</c:v>
                </c:pt>
                <c:pt idx="8">
                  <c:v>-1</c:v>
                </c:pt>
                <c:pt idx="9">
                  <c:v>0</c:v>
                </c:pt>
                <c:pt idx="10">
                  <c:v>1</c:v>
                </c:pt>
                <c:pt idx="11">
                  <c:v>2</c:v>
                </c:pt>
                <c:pt idx="12">
                  <c:v>3</c:v>
                </c:pt>
                <c:pt idx="13">
                  <c:v>4</c:v>
                </c:pt>
                <c:pt idx="14">
                  <c:v>5</c:v>
                </c:pt>
                <c:pt idx="15">
                  <c:v>6</c:v>
                </c:pt>
                <c:pt idx="16">
                  <c:v>7</c:v>
                </c:pt>
                <c:pt idx="17">
                  <c:v>8</c:v>
                </c:pt>
                <c:pt idx="18">
                  <c:v>9</c:v>
                </c:pt>
                <c:pt idx="19">
                  <c:v>10</c:v>
                </c:pt>
                <c:pt idx="20">
                  <c:v>11</c:v>
                </c:pt>
                <c:pt idx="21">
                  <c:v>12</c:v>
                </c:pt>
                <c:pt idx="22">
                  <c:v>13</c:v>
                </c:pt>
                <c:pt idx="23">
                  <c:v>14</c:v>
                </c:pt>
                <c:pt idx="24">
                  <c:v>15</c:v>
                </c:pt>
                <c:pt idx="25">
                  <c:v>16</c:v>
                </c:pt>
                <c:pt idx="26">
                  <c:v>17</c:v>
                </c:pt>
                <c:pt idx="27">
                  <c:v>18</c:v>
                </c:pt>
                <c:pt idx="28">
                  <c:v>19</c:v>
                </c:pt>
                <c:pt idx="29">
                  <c:v>20</c:v>
                </c:pt>
                <c:pt idx="30">
                  <c:v>21</c:v>
                </c:pt>
                <c:pt idx="31">
                  <c:v>22</c:v>
                </c:pt>
                <c:pt idx="32">
                  <c:v>23</c:v>
                </c:pt>
                <c:pt idx="33">
                  <c:v>24</c:v>
                </c:pt>
                <c:pt idx="34">
                  <c:v>25</c:v>
                </c:pt>
                <c:pt idx="35">
                  <c:v>26</c:v>
                </c:pt>
                <c:pt idx="36">
                  <c:v>27</c:v>
                </c:pt>
                <c:pt idx="37">
                  <c:v>28</c:v>
                </c:pt>
                <c:pt idx="38">
                  <c:v>29</c:v>
                </c:pt>
                <c:pt idx="39">
                  <c:v>30</c:v>
                </c:pt>
                <c:pt idx="40">
                  <c:v>31</c:v>
                </c:pt>
                <c:pt idx="41">
                  <c:v>32</c:v>
                </c:pt>
                <c:pt idx="42">
                  <c:v>33</c:v>
                </c:pt>
                <c:pt idx="43">
                  <c:v>34</c:v>
                </c:pt>
                <c:pt idx="44">
                  <c:v>35</c:v>
                </c:pt>
                <c:pt idx="45">
                  <c:v>36</c:v>
                </c:pt>
                <c:pt idx="46">
                  <c:v>37</c:v>
                </c:pt>
                <c:pt idx="47">
                  <c:v>38</c:v>
                </c:pt>
                <c:pt idx="48">
                  <c:v>39</c:v>
                </c:pt>
                <c:pt idx="49">
                  <c:v>40</c:v>
                </c:pt>
              </c:numCache>
              <c:extLst xmlns:c15="http://schemas.microsoft.com/office/drawing/2012/chart"/>
            </c:numRef>
          </c:cat>
          <c:val>
            <c:numRef>
              <c:f>'Climate comparison'!$M$82:$M$131</c:f>
              <c:numCache>
                <c:formatCode>General</c:formatCode>
                <c:ptCount val="50"/>
                <c:pt idx="6">
                  <c:v>15</c:v>
                </c:pt>
                <c:pt idx="7">
                  <c:v>37</c:v>
                </c:pt>
                <c:pt idx="8">
                  <c:v>72</c:v>
                </c:pt>
                <c:pt idx="9">
                  <c:v>106</c:v>
                </c:pt>
                <c:pt idx="10">
                  <c:v>129</c:v>
                </c:pt>
                <c:pt idx="11">
                  <c:v>132</c:v>
                </c:pt>
                <c:pt idx="12">
                  <c:v>199</c:v>
                </c:pt>
                <c:pt idx="13">
                  <c:v>214</c:v>
                </c:pt>
                <c:pt idx="14">
                  <c:v>273</c:v>
                </c:pt>
                <c:pt idx="15">
                  <c:v>350</c:v>
                </c:pt>
                <c:pt idx="16">
                  <c:v>363</c:v>
                </c:pt>
                <c:pt idx="17">
                  <c:v>444</c:v>
                </c:pt>
                <c:pt idx="18">
                  <c:v>459</c:v>
                </c:pt>
                <c:pt idx="19">
                  <c:v>495</c:v>
                </c:pt>
                <c:pt idx="20">
                  <c:v>489</c:v>
                </c:pt>
                <c:pt idx="21">
                  <c:v>533</c:v>
                </c:pt>
                <c:pt idx="22">
                  <c:v>565</c:v>
                </c:pt>
                <c:pt idx="23">
                  <c:v>535</c:v>
                </c:pt>
                <c:pt idx="24">
                  <c:v>550</c:v>
                </c:pt>
                <c:pt idx="25">
                  <c:v>486</c:v>
                </c:pt>
                <c:pt idx="26">
                  <c:v>448</c:v>
                </c:pt>
                <c:pt idx="27">
                  <c:v>428</c:v>
                </c:pt>
                <c:pt idx="28">
                  <c:v>358</c:v>
                </c:pt>
                <c:pt idx="29">
                  <c:v>301</c:v>
                </c:pt>
                <c:pt idx="30">
                  <c:v>212</c:v>
                </c:pt>
                <c:pt idx="31">
                  <c:v>187</c:v>
                </c:pt>
                <c:pt idx="32">
                  <c:v>122</c:v>
                </c:pt>
                <c:pt idx="33">
                  <c:v>101</c:v>
                </c:pt>
                <c:pt idx="34">
                  <c:v>63</c:v>
                </c:pt>
                <c:pt idx="35">
                  <c:v>47</c:v>
                </c:pt>
                <c:pt idx="36">
                  <c:v>21</c:v>
                </c:pt>
                <c:pt idx="37">
                  <c:v>10</c:v>
                </c:pt>
                <c:pt idx="38">
                  <c:v>7</c:v>
                </c:pt>
                <c:pt idx="39">
                  <c:v>3</c:v>
                </c:pt>
                <c:pt idx="40">
                  <c:v>4</c:v>
                </c:pt>
                <c:pt idx="41">
                  <c:v>2</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A-B81A-4DD8-8032-2395D3D78B56}"/>
            </c:ext>
          </c:extLst>
        </c:ser>
        <c:ser>
          <c:idx val="19"/>
          <c:order val="18"/>
          <c:tx>
            <c:strRef>
              <c:f>'Climate comparison'!$V$81</c:f>
              <c:strCache>
                <c:ptCount val="1"/>
                <c:pt idx="0">
                  <c:v>Canberra</c:v>
                </c:pt>
              </c:strCache>
            </c:strRef>
          </c:tx>
          <c:spPr>
            <a:ln w="28575" cap="rnd">
              <a:solidFill>
                <a:srgbClr val="FF0000"/>
              </a:solidFill>
              <a:round/>
            </a:ln>
            <a:effectLst/>
          </c:spPr>
          <c:marker>
            <c:symbol val="none"/>
          </c:marker>
          <c:cat>
            <c:numRef>
              <c:f>'Climate comparison'!$C$82:$C$131</c:f>
              <c:numCache>
                <c:formatCode>General</c:formatCode>
                <c:ptCount val="50"/>
                <c:pt idx="0">
                  <c:v>-9</c:v>
                </c:pt>
                <c:pt idx="1">
                  <c:v>-8</c:v>
                </c:pt>
                <c:pt idx="2">
                  <c:v>-7</c:v>
                </c:pt>
                <c:pt idx="3">
                  <c:v>-6</c:v>
                </c:pt>
                <c:pt idx="4">
                  <c:v>-5</c:v>
                </c:pt>
                <c:pt idx="5">
                  <c:v>-4</c:v>
                </c:pt>
                <c:pt idx="6">
                  <c:v>-3</c:v>
                </c:pt>
                <c:pt idx="7">
                  <c:v>-2</c:v>
                </c:pt>
                <c:pt idx="8">
                  <c:v>-1</c:v>
                </c:pt>
                <c:pt idx="9">
                  <c:v>0</c:v>
                </c:pt>
                <c:pt idx="10">
                  <c:v>1</c:v>
                </c:pt>
                <c:pt idx="11">
                  <c:v>2</c:v>
                </c:pt>
                <c:pt idx="12">
                  <c:v>3</c:v>
                </c:pt>
                <c:pt idx="13">
                  <c:v>4</c:v>
                </c:pt>
                <c:pt idx="14">
                  <c:v>5</c:v>
                </c:pt>
                <c:pt idx="15">
                  <c:v>6</c:v>
                </c:pt>
                <c:pt idx="16">
                  <c:v>7</c:v>
                </c:pt>
                <c:pt idx="17">
                  <c:v>8</c:v>
                </c:pt>
                <c:pt idx="18">
                  <c:v>9</c:v>
                </c:pt>
                <c:pt idx="19">
                  <c:v>10</c:v>
                </c:pt>
                <c:pt idx="20">
                  <c:v>11</c:v>
                </c:pt>
                <c:pt idx="21">
                  <c:v>12</c:v>
                </c:pt>
                <c:pt idx="22">
                  <c:v>13</c:v>
                </c:pt>
                <c:pt idx="23">
                  <c:v>14</c:v>
                </c:pt>
                <c:pt idx="24">
                  <c:v>15</c:v>
                </c:pt>
                <c:pt idx="25">
                  <c:v>16</c:v>
                </c:pt>
                <c:pt idx="26">
                  <c:v>17</c:v>
                </c:pt>
                <c:pt idx="27">
                  <c:v>18</c:v>
                </c:pt>
                <c:pt idx="28">
                  <c:v>19</c:v>
                </c:pt>
                <c:pt idx="29">
                  <c:v>20</c:v>
                </c:pt>
                <c:pt idx="30">
                  <c:v>21</c:v>
                </c:pt>
                <c:pt idx="31">
                  <c:v>22</c:v>
                </c:pt>
                <c:pt idx="32">
                  <c:v>23</c:v>
                </c:pt>
                <c:pt idx="33">
                  <c:v>24</c:v>
                </c:pt>
                <c:pt idx="34">
                  <c:v>25</c:v>
                </c:pt>
                <c:pt idx="35">
                  <c:v>26</c:v>
                </c:pt>
                <c:pt idx="36">
                  <c:v>27</c:v>
                </c:pt>
                <c:pt idx="37">
                  <c:v>28</c:v>
                </c:pt>
                <c:pt idx="38">
                  <c:v>29</c:v>
                </c:pt>
                <c:pt idx="39">
                  <c:v>30</c:v>
                </c:pt>
                <c:pt idx="40">
                  <c:v>31</c:v>
                </c:pt>
                <c:pt idx="41">
                  <c:v>32</c:v>
                </c:pt>
                <c:pt idx="42">
                  <c:v>33</c:v>
                </c:pt>
                <c:pt idx="43">
                  <c:v>34</c:v>
                </c:pt>
                <c:pt idx="44">
                  <c:v>35</c:v>
                </c:pt>
                <c:pt idx="45">
                  <c:v>36</c:v>
                </c:pt>
                <c:pt idx="46">
                  <c:v>37</c:v>
                </c:pt>
                <c:pt idx="47">
                  <c:v>38</c:v>
                </c:pt>
                <c:pt idx="48">
                  <c:v>39</c:v>
                </c:pt>
                <c:pt idx="49">
                  <c:v>40</c:v>
                </c:pt>
              </c:numCache>
            </c:numRef>
          </c:cat>
          <c:val>
            <c:numRef>
              <c:f>'Climate comparison'!$V$82:$V$131</c:f>
              <c:numCache>
                <c:formatCode>General</c:formatCode>
                <c:ptCount val="50"/>
                <c:pt idx="0">
                  <c:v>0</c:v>
                </c:pt>
                <c:pt idx="1">
                  <c:v>0</c:v>
                </c:pt>
                <c:pt idx="2">
                  <c:v>0</c:v>
                </c:pt>
                <c:pt idx="3">
                  <c:v>3</c:v>
                </c:pt>
                <c:pt idx="4">
                  <c:v>14</c:v>
                </c:pt>
                <c:pt idx="5">
                  <c:v>23</c:v>
                </c:pt>
                <c:pt idx="6">
                  <c:v>46</c:v>
                </c:pt>
                <c:pt idx="7">
                  <c:v>57</c:v>
                </c:pt>
                <c:pt idx="8">
                  <c:v>73</c:v>
                </c:pt>
                <c:pt idx="9">
                  <c:v>81</c:v>
                </c:pt>
                <c:pt idx="10">
                  <c:v>123</c:v>
                </c:pt>
                <c:pt idx="11">
                  <c:v>128</c:v>
                </c:pt>
                <c:pt idx="12">
                  <c:v>170</c:v>
                </c:pt>
                <c:pt idx="13">
                  <c:v>184</c:v>
                </c:pt>
                <c:pt idx="14">
                  <c:v>236</c:v>
                </c:pt>
                <c:pt idx="15">
                  <c:v>279</c:v>
                </c:pt>
                <c:pt idx="16">
                  <c:v>442</c:v>
                </c:pt>
                <c:pt idx="17">
                  <c:v>416</c:v>
                </c:pt>
                <c:pt idx="18">
                  <c:v>469</c:v>
                </c:pt>
                <c:pt idx="19">
                  <c:v>489</c:v>
                </c:pt>
                <c:pt idx="20">
                  <c:v>504</c:v>
                </c:pt>
                <c:pt idx="21">
                  <c:v>482</c:v>
                </c:pt>
                <c:pt idx="22">
                  <c:v>439</c:v>
                </c:pt>
                <c:pt idx="23">
                  <c:v>433</c:v>
                </c:pt>
                <c:pt idx="24">
                  <c:v>445</c:v>
                </c:pt>
                <c:pt idx="25">
                  <c:v>420</c:v>
                </c:pt>
                <c:pt idx="26">
                  <c:v>386</c:v>
                </c:pt>
                <c:pt idx="27">
                  <c:v>369</c:v>
                </c:pt>
                <c:pt idx="28">
                  <c:v>324</c:v>
                </c:pt>
                <c:pt idx="29">
                  <c:v>295</c:v>
                </c:pt>
                <c:pt idx="30">
                  <c:v>245</c:v>
                </c:pt>
                <c:pt idx="31">
                  <c:v>200</c:v>
                </c:pt>
                <c:pt idx="32">
                  <c:v>166</c:v>
                </c:pt>
                <c:pt idx="33">
                  <c:v>146</c:v>
                </c:pt>
                <c:pt idx="34">
                  <c:v>124</c:v>
                </c:pt>
                <c:pt idx="35">
                  <c:v>100</c:v>
                </c:pt>
                <c:pt idx="36">
                  <c:v>89</c:v>
                </c:pt>
                <c:pt idx="37">
                  <c:v>65</c:v>
                </c:pt>
                <c:pt idx="38">
                  <c:v>85</c:v>
                </c:pt>
                <c:pt idx="39">
                  <c:v>53</c:v>
                </c:pt>
                <c:pt idx="40">
                  <c:v>57</c:v>
                </c:pt>
                <c:pt idx="41">
                  <c:v>42</c:v>
                </c:pt>
                <c:pt idx="42">
                  <c:v>26</c:v>
                </c:pt>
                <c:pt idx="43">
                  <c:v>13</c:v>
                </c:pt>
                <c:pt idx="44">
                  <c:v>8</c:v>
                </c:pt>
                <c:pt idx="45">
                  <c:v>6</c:v>
                </c:pt>
                <c:pt idx="46">
                  <c:v>2</c:v>
                </c:pt>
                <c:pt idx="47">
                  <c:v>3</c:v>
                </c:pt>
                <c:pt idx="48">
                  <c:v>0</c:v>
                </c:pt>
                <c:pt idx="49">
                  <c:v>0</c:v>
                </c:pt>
              </c:numCache>
            </c:numRef>
          </c:val>
          <c:smooth val="0"/>
          <c:extLst>
            <c:ext xmlns:c16="http://schemas.microsoft.com/office/drawing/2014/chart" uri="{C3380CC4-5D6E-409C-BE32-E72D297353CC}">
              <c16:uniqueId val="{00000013-B81A-4DD8-8032-2395D3D78B56}"/>
            </c:ext>
          </c:extLst>
        </c:ser>
        <c:dLbls>
          <c:showLegendKey val="0"/>
          <c:showVal val="0"/>
          <c:showCatName val="0"/>
          <c:showSerName val="0"/>
          <c:showPercent val="0"/>
          <c:showBubbleSize val="0"/>
        </c:dLbls>
        <c:smooth val="0"/>
        <c:axId val="616305376"/>
        <c:axId val="616309696"/>
        <c:extLst>
          <c:ext xmlns:c15="http://schemas.microsoft.com/office/drawing/2012/chart" uri="{02D57815-91ED-43cb-92C2-25804820EDAC}">
            <c15:filteredLineSeries>
              <c15:ser>
                <c:idx val="1"/>
                <c:order val="0"/>
                <c:tx>
                  <c:strRef>
                    <c:extLst>
                      <c:ext uri="{02D57815-91ED-43cb-92C2-25804820EDAC}">
                        <c15:formulaRef>
                          <c15:sqref>'Climate comparison'!$D$81</c15:sqref>
                        </c15:formulaRef>
                      </c:ext>
                    </c:extLst>
                    <c:strCache>
                      <c:ptCount val="1"/>
                      <c:pt idx="0">
                        <c:v>Northland</c:v>
                      </c:pt>
                    </c:strCache>
                  </c:strRef>
                </c:tx>
                <c:spPr>
                  <a:ln w="28575" cap="rnd">
                    <a:solidFill>
                      <a:schemeClr val="accent2"/>
                    </a:solidFill>
                    <a:prstDash val="sysDash"/>
                    <a:round/>
                  </a:ln>
                  <a:effectLst/>
                </c:spPr>
                <c:marker>
                  <c:symbol val="none"/>
                </c:marker>
                <c:cat>
                  <c:numRef>
                    <c:extLst>
                      <c:ext uri="{02D57815-91ED-43cb-92C2-25804820EDAC}">
                        <c15:formulaRef>
                          <c15:sqref>'Climate comparison'!$C$82:$C$131</c15:sqref>
                        </c15:formulaRef>
                      </c:ext>
                    </c:extLst>
                    <c:numCache>
                      <c:formatCode>General</c:formatCode>
                      <c:ptCount val="50"/>
                      <c:pt idx="0">
                        <c:v>-9</c:v>
                      </c:pt>
                      <c:pt idx="1">
                        <c:v>-8</c:v>
                      </c:pt>
                      <c:pt idx="2">
                        <c:v>-7</c:v>
                      </c:pt>
                      <c:pt idx="3">
                        <c:v>-6</c:v>
                      </c:pt>
                      <c:pt idx="4">
                        <c:v>-5</c:v>
                      </c:pt>
                      <c:pt idx="5">
                        <c:v>-4</c:v>
                      </c:pt>
                      <c:pt idx="6">
                        <c:v>-3</c:v>
                      </c:pt>
                      <c:pt idx="7">
                        <c:v>-2</c:v>
                      </c:pt>
                      <c:pt idx="8">
                        <c:v>-1</c:v>
                      </c:pt>
                      <c:pt idx="9">
                        <c:v>0</c:v>
                      </c:pt>
                      <c:pt idx="10">
                        <c:v>1</c:v>
                      </c:pt>
                      <c:pt idx="11">
                        <c:v>2</c:v>
                      </c:pt>
                      <c:pt idx="12">
                        <c:v>3</c:v>
                      </c:pt>
                      <c:pt idx="13">
                        <c:v>4</c:v>
                      </c:pt>
                      <c:pt idx="14">
                        <c:v>5</c:v>
                      </c:pt>
                      <c:pt idx="15">
                        <c:v>6</c:v>
                      </c:pt>
                      <c:pt idx="16">
                        <c:v>7</c:v>
                      </c:pt>
                      <c:pt idx="17">
                        <c:v>8</c:v>
                      </c:pt>
                      <c:pt idx="18">
                        <c:v>9</c:v>
                      </c:pt>
                      <c:pt idx="19">
                        <c:v>10</c:v>
                      </c:pt>
                      <c:pt idx="20">
                        <c:v>11</c:v>
                      </c:pt>
                      <c:pt idx="21">
                        <c:v>12</c:v>
                      </c:pt>
                      <c:pt idx="22">
                        <c:v>13</c:v>
                      </c:pt>
                      <c:pt idx="23">
                        <c:v>14</c:v>
                      </c:pt>
                      <c:pt idx="24">
                        <c:v>15</c:v>
                      </c:pt>
                      <c:pt idx="25">
                        <c:v>16</c:v>
                      </c:pt>
                      <c:pt idx="26">
                        <c:v>17</c:v>
                      </c:pt>
                      <c:pt idx="27">
                        <c:v>18</c:v>
                      </c:pt>
                      <c:pt idx="28">
                        <c:v>19</c:v>
                      </c:pt>
                      <c:pt idx="29">
                        <c:v>20</c:v>
                      </c:pt>
                      <c:pt idx="30">
                        <c:v>21</c:v>
                      </c:pt>
                      <c:pt idx="31">
                        <c:v>22</c:v>
                      </c:pt>
                      <c:pt idx="32">
                        <c:v>23</c:v>
                      </c:pt>
                      <c:pt idx="33">
                        <c:v>24</c:v>
                      </c:pt>
                      <c:pt idx="34">
                        <c:v>25</c:v>
                      </c:pt>
                      <c:pt idx="35">
                        <c:v>26</c:v>
                      </c:pt>
                      <c:pt idx="36">
                        <c:v>27</c:v>
                      </c:pt>
                      <c:pt idx="37">
                        <c:v>28</c:v>
                      </c:pt>
                      <c:pt idx="38">
                        <c:v>29</c:v>
                      </c:pt>
                      <c:pt idx="39">
                        <c:v>30</c:v>
                      </c:pt>
                      <c:pt idx="40">
                        <c:v>31</c:v>
                      </c:pt>
                      <c:pt idx="41">
                        <c:v>32</c:v>
                      </c:pt>
                      <c:pt idx="42">
                        <c:v>33</c:v>
                      </c:pt>
                      <c:pt idx="43">
                        <c:v>34</c:v>
                      </c:pt>
                      <c:pt idx="44">
                        <c:v>35</c:v>
                      </c:pt>
                      <c:pt idx="45">
                        <c:v>36</c:v>
                      </c:pt>
                      <c:pt idx="46">
                        <c:v>37</c:v>
                      </c:pt>
                      <c:pt idx="47">
                        <c:v>38</c:v>
                      </c:pt>
                      <c:pt idx="48">
                        <c:v>39</c:v>
                      </c:pt>
                      <c:pt idx="49">
                        <c:v>40</c:v>
                      </c:pt>
                    </c:numCache>
                  </c:numRef>
                </c:cat>
                <c:val>
                  <c:numRef>
                    <c:extLst>
                      <c:ext uri="{02D57815-91ED-43cb-92C2-25804820EDAC}">
                        <c15:formulaRef>
                          <c15:sqref>'Climate comparison'!$D$82:$D$131</c15:sqref>
                        </c15:formulaRef>
                      </c:ext>
                    </c:extLst>
                    <c:numCache>
                      <c:formatCode>General</c:formatCode>
                      <c:ptCount val="50"/>
                      <c:pt idx="12">
                        <c:v>3</c:v>
                      </c:pt>
                      <c:pt idx="13">
                        <c:v>9</c:v>
                      </c:pt>
                      <c:pt idx="14">
                        <c:v>22</c:v>
                      </c:pt>
                      <c:pt idx="15">
                        <c:v>37</c:v>
                      </c:pt>
                      <c:pt idx="16">
                        <c:v>57</c:v>
                      </c:pt>
                      <c:pt idx="17">
                        <c:v>128</c:v>
                      </c:pt>
                      <c:pt idx="18">
                        <c:v>178</c:v>
                      </c:pt>
                      <c:pt idx="19">
                        <c:v>283</c:v>
                      </c:pt>
                      <c:pt idx="20">
                        <c:v>465</c:v>
                      </c:pt>
                      <c:pt idx="21">
                        <c:v>608</c:v>
                      </c:pt>
                      <c:pt idx="22">
                        <c:v>776</c:v>
                      </c:pt>
                      <c:pt idx="23">
                        <c:v>920</c:v>
                      </c:pt>
                      <c:pt idx="24">
                        <c:v>874</c:v>
                      </c:pt>
                      <c:pt idx="25">
                        <c:v>898</c:v>
                      </c:pt>
                      <c:pt idx="26">
                        <c:v>871</c:v>
                      </c:pt>
                      <c:pt idx="27">
                        <c:v>821</c:v>
                      </c:pt>
                      <c:pt idx="28">
                        <c:v>620</c:v>
                      </c:pt>
                      <c:pt idx="29">
                        <c:v>389</c:v>
                      </c:pt>
                      <c:pt idx="30">
                        <c:v>327</c:v>
                      </c:pt>
                      <c:pt idx="31">
                        <c:v>211</c:v>
                      </c:pt>
                      <c:pt idx="32">
                        <c:v>140</c:v>
                      </c:pt>
                      <c:pt idx="33">
                        <c:v>87</c:v>
                      </c:pt>
                      <c:pt idx="34">
                        <c:v>31</c:v>
                      </c:pt>
                      <c:pt idx="35">
                        <c:v>4</c:v>
                      </c:pt>
                      <c:pt idx="36">
                        <c:v>1</c:v>
                      </c:pt>
                    </c:numCache>
                  </c:numRef>
                </c:val>
                <c:smooth val="0"/>
                <c:extLst>
                  <c:ext xmlns:c16="http://schemas.microsoft.com/office/drawing/2014/chart" uri="{C3380CC4-5D6E-409C-BE32-E72D297353CC}">
                    <c16:uniqueId val="{00000001-B81A-4DD8-8032-2395D3D78B56}"/>
                  </c:ext>
                </c:extLst>
              </c15:ser>
            </c15:filteredLineSeries>
            <c15:filteredLineSeries>
              <c15:ser>
                <c:idx val="2"/>
                <c:order val="1"/>
                <c:tx>
                  <c:strRef>
                    <c:extLst xmlns:c15="http://schemas.microsoft.com/office/drawing/2012/chart">
                      <c:ext xmlns:c15="http://schemas.microsoft.com/office/drawing/2012/chart" uri="{02D57815-91ED-43cb-92C2-25804820EDAC}">
                        <c15:formulaRef>
                          <c15:sqref>'Climate comparison'!$E$81</c15:sqref>
                        </c15:formulaRef>
                      </c:ext>
                    </c:extLst>
                    <c:strCache>
                      <c:ptCount val="1"/>
                      <c:pt idx="0">
                        <c:v>Auckland</c:v>
                      </c:pt>
                    </c:strCache>
                  </c:strRef>
                </c:tx>
                <c:spPr>
                  <a:ln w="28575" cap="rnd">
                    <a:solidFill>
                      <a:schemeClr val="accent5"/>
                    </a:solidFill>
                    <a:prstDash val="dash"/>
                    <a:round/>
                  </a:ln>
                  <a:effectLst/>
                </c:spPr>
                <c:marker>
                  <c:symbol val="none"/>
                </c:marker>
                <c:cat>
                  <c:numRef>
                    <c:extLst xmlns:c15="http://schemas.microsoft.com/office/drawing/2012/chart">
                      <c:ext xmlns:c15="http://schemas.microsoft.com/office/drawing/2012/chart" uri="{02D57815-91ED-43cb-92C2-25804820EDAC}">
                        <c15:formulaRef>
                          <c15:sqref>'Climate comparison'!$C$82:$C$131</c15:sqref>
                        </c15:formulaRef>
                      </c:ext>
                    </c:extLst>
                    <c:numCache>
                      <c:formatCode>General</c:formatCode>
                      <c:ptCount val="50"/>
                      <c:pt idx="0">
                        <c:v>-9</c:v>
                      </c:pt>
                      <c:pt idx="1">
                        <c:v>-8</c:v>
                      </c:pt>
                      <c:pt idx="2">
                        <c:v>-7</c:v>
                      </c:pt>
                      <c:pt idx="3">
                        <c:v>-6</c:v>
                      </c:pt>
                      <c:pt idx="4">
                        <c:v>-5</c:v>
                      </c:pt>
                      <c:pt idx="5">
                        <c:v>-4</c:v>
                      </c:pt>
                      <c:pt idx="6">
                        <c:v>-3</c:v>
                      </c:pt>
                      <c:pt idx="7">
                        <c:v>-2</c:v>
                      </c:pt>
                      <c:pt idx="8">
                        <c:v>-1</c:v>
                      </c:pt>
                      <c:pt idx="9">
                        <c:v>0</c:v>
                      </c:pt>
                      <c:pt idx="10">
                        <c:v>1</c:v>
                      </c:pt>
                      <c:pt idx="11">
                        <c:v>2</c:v>
                      </c:pt>
                      <c:pt idx="12">
                        <c:v>3</c:v>
                      </c:pt>
                      <c:pt idx="13">
                        <c:v>4</c:v>
                      </c:pt>
                      <c:pt idx="14">
                        <c:v>5</c:v>
                      </c:pt>
                      <c:pt idx="15">
                        <c:v>6</c:v>
                      </c:pt>
                      <c:pt idx="16">
                        <c:v>7</c:v>
                      </c:pt>
                      <c:pt idx="17">
                        <c:v>8</c:v>
                      </c:pt>
                      <c:pt idx="18">
                        <c:v>9</c:v>
                      </c:pt>
                      <c:pt idx="19">
                        <c:v>10</c:v>
                      </c:pt>
                      <c:pt idx="20">
                        <c:v>11</c:v>
                      </c:pt>
                      <c:pt idx="21">
                        <c:v>12</c:v>
                      </c:pt>
                      <c:pt idx="22">
                        <c:v>13</c:v>
                      </c:pt>
                      <c:pt idx="23">
                        <c:v>14</c:v>
                      </c:pt>
                      <c:pt idx="24">
                        <c:v>15</c:v>
                      </c:pt>
                      <c:pt idx="25">
                        <c:v>16</c:v>
                      </c:pt>
                      <c:pt idx="26">
                        <c:v>17</c:v>
                      </c:pt>
                      <c:pt idx="27">
                        <c:v>18</c:v>
                      </c:pt>
                      <c:pt idx="28">
                        <c:v>19</c:v>
                      </c:pt>
                      <c:pt idx="29">
                        <c:v>20</c:v>
                      </c:pt>
                      <c:pt idx="30">
                        <c:v>21</c:v>
                      </c:pt>
                      <c:pt idx="31">
                        <c:v>22</c:v>
                      </c:pt>
                      <c:pt idx="32">
                        <c:v>23</c:v>
                      </c:pt>
                      <c:pt idx="33">
                        <c:v>24</c:v>
                      </c:pt>
                      <c:pt idx="34">
                        <c:v>25</c:v>
                      </c:pt>
                      <c:pt idx="35">
                        <c:v>26</c:v>
                      </c:pt>
                      <c:pt idx="36">
                        <c:v>27</c:v>
                      </c:pt>
                      <c:pt idx="37">
                        <c:v>28</c:v>
                      </c:pt>
                      <c:pt idx="38">
                        <c:v>29</c:v>
                      </c:pt>
                      <c:pt idx="39">
                        <c:v>30</c:v>
                      </c:pt>
                      <c:pt idx="40">
                        <c:v>31</c:v>
                      </c:pt>
                      <c:pt idx="41">
                        <c:v>32</c:v>
                      </c:pt>
                      <c:pt idx="42">
                        <c:v>33</c:v>
                      </c:pt>
                      <c:pt idx="43">
                        <c:v>34</c:v>
                      </c:pt>
                      <c:pt idx="44">
                        <c:v>35</c:v>
                      </c:pt>
                      <c:pt idx="45">
                        <c:v>36</c:v>
                      </c:pt>
                      <c:pt idx="46">
                        <c:v>37</c:v>
                      </c:pt>
                      <c:pt idx="47">
                        <c:v>38</c:v>
                      </c:pt>
                      <c:pt idx="48">
                        <c:v>39</c:v>
                      </c:pt>
                      <c:pt idx="49">
                        <c:v>40</c:v>
                      </c:pt>
                    </c:numCache>
                  </c:numRef>
                </c:cat>
                <c:val>
                  <c:numRef>
                    <c:extLst xmlns:c15="http://schemas.microsoft.com/office/drawing/2012/chart">
                      <c:ext xmlns:c15="http://schemas.microsoft.com/office/drawing/2012/chart" uri="{02D57815-91ED-43cb-92C2-25804820EDAC}">
                        <c15:formulaRef>
                          <c15:sqref>'Climate comparison'!$E$82:$E$131</c15:sqref>
                        </c15:formulaRef>
                      </c:ext>
                    </c:extLst>
                    <c:numCache>
                      <c:formatCode>General</c:formatCode>
                      <c:ptCount val="50"/>
                      <c:pt idx="11">
                        <c:v>2</c:v>
                      </c:pt>
                      <c:pt idx="12">
                        <c:v>5</c:v>
                      </c:pt>
                      <c:pt idx="13">
                        <c:v>17</c:v>
                      </c:pt>
                      <c:pt idx="14">
                        <c:v>34</c:v>
                      </c:pt>
                      <c:pt idx="15">
                        <c:v>80</c:v>
                      </c:pt>
                      <c:pt idx="16">
                        <c:v>112</c:v>
                      </c:pt>
                      <c:pt idx="17">
                        <c:v>170</c:v>
                      </c:pt>
                      <c:pt idx="18">
                        <c:v>235</c:v>
                      </c:pt>
                      <c:pt idx="19">
                        <c:v>302</c:v>
                      </c:pt>
                      <c:pt idx="20">
                        <c:v>495</c:v>
                      </c:pt>
                      <c:pt idx="21">
                        <c:v>706</c:v>
                      </c:pt>
                      <c:pt idx="22">
                        <c:v>831</c:v>
                      </c:pt>
                      <c:pt idx="23">
                        <c:v>911</c:v>
                      </c:pt>
                      <c:pt idx="24">
                        <c:v>791</c:v>
                      </c:pt>
                      <c:pt idx="25">
                        <c:v>719</c:v>
                      </c:pt>
                      <c:pt idx="26">
                        <c:v>719</c:v>
                      </c:pt>
                      <c:pt idx="27">
                        <c:v>700</c:v>
                      </c:pt>
                      <c:pt idx="28">
                        <c:v>594</c:v>
                      </c:pt>
                      <c:pt idx="29">
                        <c:v>450</c:v>
                      </c:pt>
                      <c:pt idx="30">
                        <c:v>314</c:v>
                      </c:pt>
                      <c:pt idx="31">
                        <c:v>203</c:v>
                      </c:pt>
                      <c:pt idx="32">
                        <c:v>188</c:v>
                      </c:pt>
                      <c:pt idx="33">
                        <c:v>119</c:v>
                      </c:pt>
                      <c:pt idx="34">
                        <c:v>47</c:v>
                      </c:pt>
                      <c:pt idx="35">
                        <c:v>12</c:v>
                      </c:pt>
                      <c:pt idx="36">
                        <c:v>4</c:v>
                      </c:pt>
                    </c:numCache>
                  </c:numRef>
                </c:val>
                <c:smooth val="0"/>
                <c:extLst xmlns:c15="http://schemas.microsoft.com/office/drawing/2012/chart">
                  <c:ext xmlns:c16="http://schemas.microsoft.com/office/drawing/2014/chart" uri="{C3380CC4-5D6E-409C-BE32-E72D297353CC}">
                    <c16:uniqueId val="{00000002-B81A-4DD8-8032-2395D3D78B56}"/>
                  </c:ext>
                </c:extLst>
              </c15:ser>
            </c15:filteredLineSeries>
            <c15:filteredLineSeries>
              <c15:ser>
                <c:idx val="3"/>
                <c:order val="2"/>
                <c:tx>
                  <c:strRef>
                    <c:extLst xmlns:c15="http://schemas.microsoft.com/office/drawing/2012/chart">
                      <c:ext xmlns:c15="http://schemas.microsoft.com/office/drawing/2012/chart" uri="{02D57815-91ED-43cb-92C2-25804820EDAC}">
                        <c15:formulaRef>
                          <c15:sqref>'Climate comparison'!$F$81</c15:sqref>
                        </c15:formulaRef>
                      </c:ext>
                    </c:extLst>
                    <c:strCache>
                      <c:ptCount val="1"/>
                      <c:pt idx="0">
                        <c:v>Hamilton</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'Climate comparison'!$C$82:$C$131</c15:sqref>
                        </c15:formulaRef>
                      </c:ext>
                    </c:extLst>
                    <c:numCache>
                      <c:formatCode>General</c:formatCode>
                      <c:ptCount val="50"/>
                      <c:pt idx="0">
                        <c:v>-9</c:v>
                      </c:pt>
                      <c:pt idx="1">
                        <c:v>-8</c:v>
                      </c:pt>
                      <c:pt idx="2">
                        <c:v>-7</c:v>
                      </c:pt>
                      <c:pt idx="3">
                        <c:v>-6</c:v>
                      </c:pt>
                      <c:pt idx="4">
                        <c:v>-5</c:v>
                      </c:pt>
                      <c:pt idx="5">
                        <c:v>-4</c:v>
                      </c:pt>
                      <c:pt idx="6">
                        <c:v>-3</c:v>
                      </c:pt>
                      <c:pt idx="7">
                        <c:v>-2</c:v>
                      </c:pt>
                      <c:pt idx="8">
                        <c:v>-1</c:v>
                      </c:pt>
                      <c:pt idx="9">
                        <c:v>0</c:v>
                      </c:pt>
                      <c:pt idx="10">
                        <c:v>1</c:v>
                      </c:pt>
                      <c:pt idx="11">
                        <c:v>2</c:v>
                      </c:pt>
                      <c:pt idx="12">
                        <c:v>3</c:v>
                      </c:pt>
                      <c:pt idx="13">
                        <c:v>4</c:v>
                      </c:pt>
                      <c:pt idx="14">
                        <c:v>5</c:v>
                      </c:pt>
                      <c:pt idx="15">
                        <c:v>6</c:v>
                      </c:pt>
                      <c:pt idx="16">
                        <c:v>7</c:v>
                      </c:pt>
                      <c:pt idx="17">
                        <c:v>8</c:v>
                      </c:pt>
                      <c:pt idx="18">
                        <c:v>9</c:v>
                      </c:pt>
                      <c:pt idx="19">
                        <c:v>10</c:v>
                      </c:pt>
                      <c:pt idx="20">
                        <c:v>11</c:v>
                      </c:pt>
                      <c:pt idx="21">
                        <c:v>12</c:v>
                      </c:pt>
                      <c:pt idx="22">
                        <c:v>13</c:v>
                      </c:pt>
                      <c:pt idx="23">
                        <c:v>14</c:v>
                      </c:pt>
                      <c:pt idx="24">
                        <c:v>15</c:v>
                      </c:pt>
                      <c:pt idx="25">
                        <c:v>16</c:v>
                      </c:pt>
                      <c:pt idx="26">
                        <c:v>17</c:v>
                      </c:pt>
                      <c:pt idx="27">
                        <c:v>18</c:v>
                      </c:pt>
                      <c:pt idx="28">
                        <c:v>19</c:v>
                      </c:pt>
                      <c:pt idx="29">
                        <c:v>20</c:v>
                      </c:pt>
                      <c:pt idx="30">
                        <c:v>21</c:v>
                      </c:pt>
                      <c:pt idx="31">
                        <c:v>22</c:v>
                      </c:pt>
                      <c:pt idx="32">
                        <c:v>23</c:v>
                      </c:pt>
                      <c:pt idx="33">
                        <c:v>24</c:v>
                      </c:pt>
                      <c:pt idx="34">
                        <c:v>25</c:v>
                      </c:pt>
                      <c:pt idx="35">
                        <c:v>26</c:v>
                      </c:pt>
                      <c:pt idx="36">
                        <c:v>27</c:v>
                      </c:pt>
                      <c:pt idx="37">
                        <c:v>28</c:v>
                      </c:pt>
                      <c:pt idx="38">
                        <c:v>29</c:v>
                      </c:pt>
                      <c:pt idx="39">
                        <c:v>30</c:v>
                      </c:pt>
                      <c:pt idx="40">
                        <c:v>31</c:v>
                      </c:pt>
                      <c:pt idx="41">
                        <c:v>32</c:v>
                      </c:pt>
                      <c:pt idx="42">
                        <c:v>33</c:v>
                      </c:pt>
                      <c:pt idx="43">
                        <c:v>34</c:v>
                      </c:pt>
                      <c:pt idx="44">
                        <c:v>35</c:v>
                      </c:pt>
                      <c:pt idx="45">
                        <c:v>36</c:v>
                      </c:pt>
                      <c:pt idx="46">
                        <c:v>37</c:v>
                      </c:pt>
                      <c:pt idx="47">
                        <c:v>38</c:v>
                      </c:pt>
                      <c:pt idx="48">
                        <c:v>39</c:v>
                      </c:pt>
                      <c:pt idx="49">
                        <c:v>40</c:v>
                      </c:pt>
                    </c:numCache>
                  </c:numRef>
                </c:cat>
                <c:val>
                  <c:numRef>
                    <c:extLst xmlns:c15="http://schemas.microsoft.com/office/drawing/2012/chart">
                      <c:ext xmlns:c15="http://schemas.microsoft.com/office/drawing/2012/chart" uri="{02D57815-91ED-43cb-92C2-25804820EDAC}">
                        <c15:formulaRef>
                          <c15:sqref>'Climate comparison'!$F$82:$F$131</c15:sqref>
                        </c15:formulaRef>
                      </c:ext>
                    </c:extLst>
                    <c:numCache>
                      <c:formatCode>General</c:formatCode>
                      <c:ptCount val="50"/>
                      <c:pt idx="6">
                        <c:v>2</c:v>
                      </c:pt>
                      <c:pt idx="7">
                        <c:v>16</c:v>
                      </c:pt>
                      <c:pt idx="8">
                        <c:v>25</c:v>
                      </c:pt>
                      <c:pt idx="9">
                        <c:v>44</c:v>
                      </c:pt>
                      <c:pt idx="10">
                        <c:v>53</c:v>
                      </c:pt>
                      <c:pt idx="11">
                        <c:v>69</c:v>
                      </c:pt>
                      <c:pt idx="12">
                        <c:v>115</c:v>
                      </c:pt>
                      <c:pt idx="13">
                        <c:v>129</c:v>
                      </c:pt>
                      <c:pt idx="14">
                        <c:v>176</c:v>
                      </c:pt>
                      <c:pt idx="15">
                        <c:v>199</c:v>
                      </c:pt>
                      <c:pt idx="16">
                        <c:v>311</c:v>
                      </c:pt>
                      <c:pt idx="17">
                        <c:v>361</c:v>
                      </c:pt>
                      <c:pt idx="18">
                        <c:v>431</c:v>
                      </c:pt>
                      <c:pt idx="19">
                        <c:v>546</c:v>
                      </c:pt>
                      <c:pt idx="20">
                        <c:v>534</c:v>
                      </c:pt>
                      <c:pt idx="21">
                        <c:v>557</c:v>
                      </c:pt>
                      <c:pt idx="22">
                        <c:v>635</c:v>
                      </c:pt>
                      <c:pt idx="23">
                        <c:v>668</c:v>
                      </c:pt>
                      <c:pt idx="24">
                        <c:v>635</c:v>
                      </c:pt>
                      <c:pt idx="25">
                        <c:v>638</c:v>
                      </c:pt>
                      <c:pt idx="26">
                        <c:v>574</c:v>
                      </c:pt>
                      <c:pt idx="27">
                        <c:v>469</c:v>
                      </c:pt>
                      <c:pt idx="28">
                        <c:v>457</c:v>
                      </c:pt>
                      <c:pt idx="29">
                        <c:v>335</c:v>
                      </c:pt>
                      <c:pt idx="30">
                        <c:v>245</c:v>
                      </c:pt>
                      <c:pt idx="31">
                        <c:v>185</c:v>
                      </c:pt>
                      <c:pt idx="32">
                        <c:v>166</c:v>
                      </c:pt>
                      <c:pt idx="33">
                        <c:v>102</c:v>
                      </c:pt>
                      <c:pt idx="34">
                        <c:v>40</c:v>
                      </c:pt>
                      <c:pt idx="35">
                        <c:v>21</c:v>
                      </c:pt>
                      <c:pt idx="36">
                        <c:v>13</c:v>
                      </c:pt>
                      <c:pt idx="37">
                        <c:v>5</c:v>
                      </c:pt>
                      <c:pt idx="38">
                        <c:v>4</c:v>
                      </c:pt>
                    </c:numCache>
                  </c:numRef>
                </c:val>
                <c:smooth val="0"/>
                <c:extLst xmlns:c15="http://schemas.microsoft.com/office/drawing/2012/chart">
                  <c:ext xmlns:c16="http://schemas.microsoft.com/office/drawing/2014/chart" uri="{C3380CC4-5D6E-409C-BE32-E72D297353CC}">
                    <c16:uniqueId val="{00000003-B81A-4DD8-8032-2395D3D78B56}"/>
                  </c:ext>
                </c:extLst>
              </c15:ser>
            </c15:filteredLineSeries>
            <c15:filteredLineSeries>
              <c15:ser>
                <c:idx val="4"/>
                <c:order val="3"/>
                <c:tx>
                  <c:strRef>
                    <c:extLst xmlns:c15="http://schemas.microsoft.com/office/drawing/2012/chart">
                      <c:ext xmlns:c15="http://schemas.microsoft.com/office/drawing/2012/chart" uri="{02D57815-91ED-43cb-92C2-25804820EDAC}">
                        <c15:formulaRef>
                          <c15:sqref>'Climate comparison'!$G$81</c15:sqref>
                        </c15:formulaRef>
                      </c:ext>
                    </c:extLst>
                    <c:strCache>
                      <c:ptCount val="1"/>
                      <c:pt idx="0">
                        <c:v>Bay of Plenty</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'Climate comparison'!$C$82:$C$131</c15:sqref>
                        </c15:formulaRef>
                      </c:ext>
                    </c:extLst>
                    <c:numCache>
                      <c:formatCode>General</c:formatCode>
                      <c:ptCount val="50"/>
                      <c:pt idx="0">
                        <c:v>-9</c:v>
                      </c:pt>
                      <c:pt idx="1">
                        <c:v>-8</c:v>
                      </c:pt>
                      <c:pt idx="2">
                        <c:v>-7</c:v>
                      </c:pt>
                      <c:pt idx="3">
                        <c:v>-6</c:v>
                      </c:pt>
                      <c:pt idx="4">
                        <c:v>-5</c:v>
                      </c:pt>
                      <c:pt idx="5">
                        <c:v>-4</c:v>
                      </c:pt>
                      <c:pt idx="6">
                        <c:v>-3</c:v>
                      </c:pt>
                      <c:pt idx="7">
                        <c:v>-2</c:v>
                      </c:pt>
                      <c:pt idx="8">
                        <c:v>-1</c:v>
                      </c:pt>
                      <c:pt idx="9">
                        <c:v>0</c:v>
                      </c:pt>
                      <c:pt idx="10">
                        <c:v>1</c:v>
                      </c:pt>
                      <c:pt idx="11">
                        <c:v>2</c:v>
                      </c:pt>
                      <c:pt idx="12">
                        <c:v>3</c:v>
                      </c:pt>
                      <c:pt idx="13">
                        <c:v>4</c:v>
                      </c:pt>
                      <c:pt idx="14">
                        <c:v>5</c:v>
                      </c:pt>
                      <c:pt idx="15">
                        <c:v>6</c:v>
                      </c:pt>
                      <c:pt idx="16">
                        <c:v>7</c:v>
                      </c:pt>
                      <c:pt idx="17">
                        <c:v>8</c:v>
                      </c:pt>
                      <c:pt idx="18">
                        <c:v>9</c:v>
                      </c:pt>
                      <c:pt idx="19">
                        <c:v>10</c:v>
                      </c:pt>
                      <c:pt idx="20">
                        <c:v>11</c:v>
                      </c:pt>
                      <c:pt idx="21">
                        <c:v>12</c:v>
                      </c:pt>
                      <c:pt idx="22">
                        <c:v>13</c:v>
                      </c:pt>
                      <c:pt idx="23">
                        <c:v>14</c:v>
                      </c:pt>
                      <c:pt idx="24">
                        <c:v>15</c:v>
                      </c:pt>
                      <c:pt idx="25">
                        <c:v>16</c:v>
                      </c:pt>
                      <c:pt idx="26">
                        <c:v>17</c:v>
                      </c:pt>
                      <c:pt idx="27">
                        <c:v>18</c:v>
                      </c:pt>
                      <c:pt idx="28">
                        <c:v>19</c:v>
                      </c:pt>
                      <c:pt idx="29">
                        <c:v>20</c:v>
                      </c:pt>
                      <c:pt idx="30">
                        <c:v>21</c:v>
                      </c:pt>
                      <c:pt idx="31">
                        <c:v>22</c:v>
                      </c:pt>
                      <c:pt idx="32">
                        <c:v>23</c:v>
                      </c:pt>
                      <c:pt idx="33">
                        <c:v>24</c:v>
                      </c:pt>
                      <c:pt idx="34">
                        <c:v>25</c:v>
                      </c:pt>
                      <c:pt idx="35">
                        <c:v>26</c:v>
                      </c:pt>
                      <c:pt idx="36">
                        <c:v>27</c:v>
                      </c:pt>
                      <c:pt idx="37">
                        <c:v>28</c:v>
                      </c:pt>
                      <c:pt idx="38">
                        <c:v>29</c:v>
                      </c:pt>
                      <c:pt idx="39">
                        <c:v>30</c:v>
                      </c:pt>
                      <c:pt idx="40">
                        <c:v>31</c:v>
                      </c:pt>
                      <c:pt idx="41">
                        <c:v>32</c:v>
                      </c:pt>
                      <c:pt idx="42">
                        <c:v>33</c:v>
                      </c:pt>
                      <c:pt idx="43">
                        <c:v>34</c:v>
                      </c:pt>
                      <c:pt idx="44">
                        <c:v>35</c:v>
                      </c:pt>
                      <c:pt idx="45">
                        <c:v>36</c:v>
                      </c:pt>
                      <c:pt idx="46">
                        <c:v>37</c:v>
                      </c:pt>
                      <c:pt idx="47">
                        <c:v>38</c:v>
                      </c:pt>
                      <c:pt idx="48">
                        <c:v>39</c:v>
                      </c:pt>
                      <c:pt idx="49">
                        <c:v>40</c:v>
                      </c:pt>
                    </c:numCache>
                  </c:numRef>
                </c:cat>
                <c:val>
                  <c:numRef>
                    <c:extLst xmlns:c15="http://schemas.microsoft.com/office/drawing/2012/chart">
                      <c:ext xmlns:c15="http://schemas.microsoft.com/office/drawing/2012/chart" uri="{02D57815-91ED-43cb-92C2-25804820EDAC}">
                        <c15:formulaRef>
                          <c15:sqref>'Climate comparison'!$G$82:$G$131</c15:sqref>
                        </c15:formulaRef>
                      </c:ext>
                    </c:extLst>
                    <c:numCache>
                      <c:formatCode>General</c:formatCode>
                      <c:ptCount val="50"/>
                      <c:pt idx="9">
                        <c:v>1</c:v>
                      </c:pt>
                      <c:pt idx="10">
                        <c:v>4</c:v>
                      </c:pt>
                      <c:pt idx="11">
                        <c:v>11</c:v>
                      </c:pt>
                      <c:pt idx="12">
                        <c:v>47</c:v>
                      </c:pt>
                      <c:pt idx="13">
                        <c:v>76</c:v>
                      </c:pt>
                      <c:pt idx="14">
                        <c:v>113</c:v>
                      </c:pt>
                      <c:pt idx="15">
                        <c:v>138</c:v>
                      </c:pt>
                      <c:pt idx="16">
                        <c:v>201</c:v>
                      </c:pt>
                      <c:pt idx="17">
                        <c:v>278</c:v>
                      </c:pt>
                      <c:pt idx="18">
                        <c:v>327</c:v>
                      </c:pt>
                      <c:pt idx="19">
                        <c:v>396</c:v>
                      </c:pt>
                      <c:pt idx="20">
                        <c:v>473</c:v>
                      </c:pt>
                      <c:pt idx="21">
                        <c:v>516</c:v>
                      </c:pt>
                      <c:pt idx="22">
                        <c:v>532</c:v>
                      </c:pt>
                      <c:pt idx="23">
                        <c:v>695</c:v>
                      </c:pt>
                      <c:pt idx="24">
                        <c:v>786</c:v>
                      </c:pt>
                      <c:pt idx="25">
                        <c:v>834</c:v>
                      </c:pt>
                      <c:pt idx="26">
                        <c:v>642</c:v>
                      </c:pt>
                      <c:pt idx="27">
                        <c:v>648</c:v>
                      </c:pt>
                      <c:pt idx="28">
                        <c:v>535</c:v>
                      </c:pt>
                      <c:pt idx="29">
                        <c:v>483</c:v>
                      </c:pt>
                      <c:pt idx="30">
                        <c:v>395</c:v>
                      </c:pt>
                      <c:pt idx="31">
                        <c:v>280</c:v>
                      </c:pt>
                      <c:pt idx="32">
                        <c:v>154</c:v>
                      </c:pt>
                      <c:pt idx="33">
                        <c:v>88</c:v>
                      </c:pt>
                      <c:pt idx="34">
                        <c:v>63</c:v>
                      </c:pt>
                      <c:pt idx="35">
                        <c:v>36</c:v>
                      </c:pt>
                      <c:pt idx="36">
                        <c:v>7</c:v>
                      </c:pt>
                      <c:pt idx="37">
                        <c:v>1</c:v>
                      </c:pt>
                    </c:numCache>
                  </c:numRef>
                </c:val>
                <c:smooth val="0"/>
                <c:extLst xmlns:c15="http://schemas.microsoft.com/office/drawing/2012/chart">
                  <c:ext xmlns:c16="http://schemas.microsoft.com/office/drawing/2014/chart" uri="{C3380CC4-5D6E-409C-BE32-E72D297353CC}">
                    <c16:uniqueId val="{00000004-B81A-4DD8-8032-2395D3D78B56}"/>
                  </c:ext>
                </c:extLst>
              </c15:ser>
            </c15:filteredLineSeries>
            <c15:filteredLineSeries>
              <c15:ser>
                <c:idx val="5"/>
                <c:order val="4"/>
                <c:tx>
                  <c:strRef>
                    <c:extLst xmlns:c15="http://schemas.microsoft.com/office/drawing/2012/chart">
                      <c:ext xmlns:c15="http://schemas.microsoft.com/office/drawing/2012/chart" uri="{02D57815-91ED-43cb-92C2-25804820EDAC}">
                        <c15:formulaRef>
                          <c15:sqref>'Climate comparison'!$H$81</c15:sqref>
                        </c15:formulaRef>
                      </c:ext>
                    </c:extLst>
                    <c:strCache>
                      <c:ptCount val="1"/>
                      <c:pt idx="0">
                        <c:v>Rototura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'Climate comparison'!$C$82:$C$131</c15:sqref>
                        </c15:formulaRef>
                      </c:ext>
                    </c:extLst>
                    <c:numCache>
                      <c:formatCode>General</c:formatCode>
                      <c:ptCount val="50"/>
                      <c:pt idx="0">
                        <c:v>-9</c:v>
                      </c:pt>
                      <c:pt idx="1">
                        <c:v>-8</c:v>
                      </c:pt>
                      <c:pt idx="2">
                        <c:v>-7</c:v>
                      </c:pt>
                      <c:pt idx="3">
                        <c:v>-6</c:v>
                      </c:pt>
                      <c:pt idx="4">
                        <c:v>-5</c:v>
                      </c:pt>
                      <c:pt idx="5">
                        <c:v>-4</c:v>
                      </c:pt>
                      <c:pt idx="6">
                        <c:v>-3</c:v>
                      </c:pt>
                      <c:pt idx="7">
                        <c:v>-2</c:v>
                      </c:pt>
                      <c:pt idx="8">
                        <c:v>-1</c:v>
                      </c:pt>
                      <c:pt idx="9">
                        <c:v>0</c:v>
                      </c:pt>
                      <c:pt idx="10">
                        <c:v>1</c:v>
                      </c:pt>
                      <c:pt idx="11">
                        <c:v>2</c:v>
                      </c:pt>
                      <c:pt idx="12">
                        <c:v>3</c:v>
                      </c:pt>
                      <c:pt idx="13">
                        <c:v>4</c:v>
                      </c:pt>
                      <c:pt idx="14">
                        <c:v>5</c:v>
                      </c:pt>
                      <c:pt idx="15">
                        <c:v>6</c:v>
                      </c:pt>
                      <c:pt idx="16">
                        <c:v>7</c:v>
                      </c:pt>
                      <c:pt idx="17">
                        <c:v>8</c:v>
                      </c:pt>
                      <c:pt idx="18">
                        <c:v>9</c:v>
                      </c:pt>
                      <c:pt idx="19">
                        <c:v>10</c:v>
                      </c:pt>
                      <c:pt idx="20">
                        <c:v>11</c:v>
                      </c:pt>
                      <c:pt idx="21">
                        <c:v>12</c:v>
                      </c:pt>
                      <c:pt idx="22">
                        <c:v>13</c:v>
                      </c:pt>
                      <c:pt idx="23">
                        <c:v>14</c:v>
                      </c:pt>
                      <c:pt idx="24">
                        <c:v>15</c:v>
                      </c:pt>
                      <c:pt idx="25">
                        <c:v>16</c:v>
                      </c:pt>
                      <c:pt idx="26">
                        <c:v>17</c:v>
                      </c:pt>
                      <c:pt idx="27">
                        <c:v>18</c:v>
                      </c:pt>
                      <c:pt idx="28">
                        <c:v>19</c:v>
                      </c:pt>
                      <c:pt idx="29">
                        <c:v>20</c:v>
                      </c:pt>
                      <c:pt idx="30">
                        <c:v>21</c:v>
                      </c:pt>
                      <c:pt idx="31">
                        <c:v>22</c:v>
                      </c:pt>
                      <c:pt idx="32">
                        <c:v>23</c:v>
                      </c:pt>
                      <c:pt idx="33">
                        <c:v>24</c:v>
                      </c:pt>
                      <c:pt idx="34">
                        <c:v>25</c:v>
                      </c:pt>
                      <c:pt idx="35">
                        <c:v>26</c:v>
                      </c:pt>
                      <c:pt idx="36">
                        <c:v>27</c:v>
                      </c:pt>
                      <c:pt idx="37">
                        <c:v>28</c:v>
                      </c:pt>
                      <c:pt idx="38">
                        <c:v>29</c:v>
                      </c:pt>
                      <c:pt idx="39">
                        <c:v>30</c:v>
                      </c:pt>
                      <c:pt idx="40">
                        <c:v>31</c:v>
                      </c:pt>
                      <c:pt idx="41">
                        <c:v>32</c:v>
                      </c:pt>
                      <c:pt idx="42">
                        <c:v>33</c:v>
                      </c:pt>
                      <c:pt idx="43">
                        <c:v>34</c:v>
                      </c:pt>
                      <c:pt idx="44">
                        <c:v>35</c:v>
                      </c:pt>
                      <c:pt idx="45">
                        <c:v>36</c:v>
                      </c:pt>
                      <c:pt idx="46">
                        <c:v>37</c:v>
                      </c:pt>
                      <c:pt idx="47">
                        <c:v>38</c:v>
                      </c:pt>
                      <c:pt idx="48">
                        <c:v>39</c:v>
                      </c:pt>
                      <c:pt idx="49">
                        <c:v>40</c:v>
                      </c:pt>
                    </c:numCache>
                  </c:numRef>
                </c:cat>
                <c:val>
                  <c:numRef>
                    <c:extLst xmlns:c15="http://schemas.microsoft.com/office/drawing/2012/chart">
                      <c:ext xmlns:c15="http://schemas.microsoft.com/office/drawing/2012/chart" uri="{02D57815-91ED-43cb-92C2-25804820EDAC}">
                        <c15:formulaRef>
                          <c15:sqref>'Climate comparison'!$H$82:$H$131</c15:sqref>
                        </c15:formulaRef>
                      </c:ext>
                    </c:extLst>
                    <c:numCache>
                      <c:formatCode>General</c:formatCode>
                      <c:ptCount val="50"/>
                      <c:pt idx="5">
                        <c:v>1</c:v>
                      </c:pt>
                      <c:pt idx="6">
                        <c:v>9</c:v>
                      </c:pt>
                      <c:pt idx="7">
                        <c:v>23</c:v>
                      </c:pt>
                      <c:pt idx="8">
                        <c:v>34</c:v>
                      </c:pt>
                      <c:pt idx="9">
                        <c:v>44</c:v>
                      </c:pt>
                      <c:pt idx="10">
                        <c:v>87</c:v>
                      </c:pt>
                      <c:pt idx="11">
                        <c:v>91</c:v>
                      </c:pt>
                      <c:pt idx="12">
                        <c:v>139</c:v>
                      </c:pt>
                      <c:pt idx="13">
                        <c:v>177</c:v>
                      </c:pt>
                      <c:pt idx="14">
                        <c:v>201</c:v>
                      </c:pt>
                      <c:pt idx="15">
                        <c:v>261</c:v>
                      </c:pt>
                      <c:pt idx="16">
                        <c:v>346</c:v>
                      </c:pt>
                      <c:pt idx="17">
                        <c:v>445</c:v>
                      </c:pt>
                      <c:pt idx="18">
                        <c:v>655</c:v>
                      </c:pt>
                      <c:pt idx="19">
                        <c:v>664</c:v>
                      </c:pt>
                      <c:pt idx="20">
                        <c:v>734</c:v>
                      </c:pt>
                      <c:pt idx="21">
                        <c:v>666</c:v>
                      </c:pt>
                      <c:pt idx="22">
                        <c:v>630</c:v>
                      </c:pt>
                      <c:pt idx="23">
                        <c:v>697</c:v>
                      </c:pt>
                      <c:pt idx="24">
                        <c:v>560</c:v>
                      </c:pt>
                      <c:pt idx="25">
                        <c:v>572</c:v>
                      </c:pt>
                      <c:pt idx="26">
                        <c:v>535</c:v>
                      </c:pt>
                      <c:pt idx="27">
                        <c:v>358</c:v>
                      </c:pt>
                      <c:pt idx="28">
                        <c:v>246</c:v>
                      </c:pt>
                      <c:pt idx="29">
                        <c:v>186</c:v>
                      </c:pt>
                      <c:pt idx="30">
                        <c:v>158</c:v>
                      </c:pt>
                      <c:pt idx="31">
                        <c:v>102</c:v>
                      </c:pt>
                      <c:pt idx="32">
                        <c:v>69</c:v>
                      </c:pt>
                      <c:pt idx="33">
                        <c:v>43</c:v>
                      </c:pt>
                      <c:pt idx="34">
                        <c:v>21</c:v>
                      </c:pt>
                      <c:pt idx="35">
                        <c:v>5</c:v>
                      </c:pt>
                      <c:pt idx="36">
                        <c:v>1</c:v>
                      </c:pt>
                    </c:numCache>
                  </c:numRef>
                </c:val>
                <c:smooth val="0"/>
                <c:extLst xmlns:c15="http://schemas.microsoft.com/office/drawing/2012/chart">
                  <c:ext xmlns:c16="http://schemas.microsoft.com/office/drawing/2014/chart" uri="{C3380CC4-5D6E-409C-BE32-E72D297353CC}">
                    <c16:uniqueId val="{00000005-B81A-4DD8-8032-2395D3D78B56}"/>
                  </c:ext>
                </c:extLst>
              </c15:ser>
            </c15:filteredLineSeries>
            <c15:filteredLineSeries>
              <c15:ser>
                <c:idx val="6"/>
                <c:order val="5"/>
                <c:tx>
                  <c:strRef>
                    <c:extLst xmlns:c15="http://schemas.microsoft.com/office/drawing/2012/chart">
                      <c:ext xmlns:c15="http://schemas.microsoft.com/office/drawing/2012/chart" uri="{02D57815-91ED-43cb-92C2-25804820EDAC}">
                        <c15:formulaRef>
                          <c15:sqref>'Climate comparison'!$I$81</c15:sqref>
                        </c15:formulaRef>
                      </c:ext>
                    </c:extLst>
                    <c:strCache>
                      <c:ptCount val="1"/>
                      <c:pt idx="0">
                        <c:v>Taupo</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'Climate comparison'!$C$82:$C$131</c15:sqref>
                        </c15:formulaRef>
                      </c:ext>
                    </c:extLst>
                    <c:numCache>
                      <c:formatCode>General</c:formatCode>
                      <c:ptCount val="50"/>
                      <c:pt idx="0">
                        <c:v>-9</c:v>
                      </c:pt>
                      <c:pt idx="1">
                        <c:v>-8</c:v>
                      </c:pt>
                      <c:pt idx="2">
                        <c:v>-7</c:v>
                      </c:pt>
                      <c:pt idx="3">
                        <c:v>-6</c:v>
                      </c:pt>
                      <c:pt idx="4">
                        <c:v>-5</c:v>
                      </c:pt>
                      <c:pt idx="5">
                        <c:v>-4</c:v>
                      </c:pt>
                      <c:pt idx="6">
                        <c:v>-3</c:v>
                      </c:pt>
                      <c:pt idx="7">
                        <c:v>-2</c:v>
                      </c:pt>
                      <c:pt idx="8">
                        <c:v>-1</c:v>
                      </c:pt>
                      <c:pt idx="9">
                        <c:v>0</c:v>
                      </c:pt>
                      <c:pt idx="10">
                        <c:v>1</c:v>
                      </c:pt>
                      <c:pt idx="11">
                        <c:v>2</c:v>
                      </c:pt>
                      <c:pt idx="12">
                        <c:v>3</c:v>
                      </c:pt>
                      <c:pt idx="13">
                        <c:v>4</c:v>
                      </c:pt>
                      <c:pt idx="14">
                        <c:v>5</c:v>
                      </c:pt>
                      <c:pt idx="15">
                        <c:v>6</c:v>
                      </c:pt>
                      <c:pt idx="16">
                        <c:v>7</c:v>
                      </c:pt>
                      <c:pt idx="17">
                        <c:v>8</c:v>
                      </c:pt>
                      <c:pt idx="18">
                        <c:v>9</c:v>
                      </c:pt>
                      <c:pt idx="19">
                        <c:v>10</c:v>
                      </c:pt>
                      <c:pt idx="20">
                        <c:v>11</c:v>
                      </c:pt>
                      <c:pt idx="21">
                        <c:v>12</c:v>
                      </c:pt>
                      <c:pt idx="22">
                        <c:v>13</c:v>
                      </c:pt>
                      <c:pt idx="23">
                        <c:v>14</c:v>
                      </c:pt>
                      <c:pt idx="24">
                        <c:v>15</c:v>
                      </c:pt>
                      <c:pt idx="25">
                        <c:v>16</c:v>
                      </c:pt>
                      <c:pt idx="26">
                        <c:v>17</c:v>
                      </c:pt>
                      <c:pt idx="27">
                        <c:v>18</c:v>
                      </c:pt>
                      <c:pt idx="28">
                        <c:v>19</c:v>
                      </c:pt>
                      <c:pt idx="29">
                        <c:v>20</c:v>
                      </c:pt>
                      <c:pt idx="30">
                        <c:v>21</c:v>
                      </c:pt>
                      <c:pt idx="31">
                        <c:v>22</c:v>
                      </c:pt>
                      <c:pt idx="32">
                        <c:v>23</c:v>
                      </c:pt>
                      <c:pt idx="33">
                        <c:v>24</c:v>
                      </c:pt>
                      <c:pt idx="34">
                        <c:v>25</c:v>
                      </c:pt>
                      <c:pt idx="35">
                        <c:v>26</c:v>
                      </c:pt>
                      <c:pt idx="36">
                        <c:v>27</c:v>
                      </c:pt>
                      <c:pt idx="37">
                        <c:v>28</c:v>
                      </c:pt>
                      <c:pt idx="38">
                        <c:v>29</c:v>
                      </c:pt>
                      <c:pt idx="39">
                        <c:v>30</c:v>
                      </c:pt>
                      <c:pt idx="40">
                        <c:v>31</c:v>
                      </c:pt>
                      <c:pt idx="41">
                        <c:v>32</c:v>
                      </c:pt>
                      <c:pt idx="42">
                        <c:v>33</c:v>
                      </c:pt>
                      <c:pt idx="43">
                        <c:v>34</c:v>
                      </c:pt>
                      <c:pt idx="44">
                        <c:v>35</c:v>
                      </c:pt>
                      <c:pt idx="45">
                        <c:v>36</c:v>
                      </c:pt>
                      <c:pt idx="46">
                        <c:v>37</c:v>
                      </c:pt>
                      <c:pt idx="47">
                        <c:v>38</c:v>
                      </c:pt>
                      <c:pt idx="48">
                        <c:v>39</c:v>
                      </c:pt>
                      <c:pt idx="49">
                        <c:v>40</c:v>
                      </c:pt>
                    </c:numCache>
                  </c:numRef>
                </c:cat>
                <c:val>
                  <c:numRef>
                    <c:extLst xmlns:c15="http://schemas.microsoft.com/office/drawing/2012/chart">
                      <c:ext xmlns:c15="http://schemas.microsoft.com/office/drawing/2012/chart" uri="{02D57815-91ED-43cb-92C2-25804820EDAC}">
                        <c15:formulaRef>
                          <c15:sqref>'Climate comparison'!$I$82:$I$131</c15:sqref>
                        </c15:formulaRef>
                      </c:ext>
                    </c:extLst>
                    <c:numCache>
                      <c:formatCode>General</c:formatCode>
                      <c:ptCount val="50"/>
                      <c:pt idx="4">
                        <c:v>3</c:v>
                      </c:pt>
                      <c:pt idx="5">
                        <c:v>15</c:v>
                      </c:pt>
                      <c:pt idx="6">
                        <c:v>29</c:v>
                      </c:pt>
                      <c:pt idx="7">
                        <c:v>67</c:v>
                      </c:pt>
                      <c:pt idx="8">
                        <c:v>91</c:v>
                      </c:pt>
                      <c:pt idx="9">
                        <c:v>110</c:v>
                      </c:pt>
                      <c:pt idx="10">
                        <c:v>128</c:v>
                      </c:pt>
                      <c:pt idx="11">
                        <c:v>126</c:v>
                      </c:pt>
                      <c:pt idx="12">
                        <c:v>142</c:v>
                      </c:pt>
                      <c:pt idx="13">
                        <c:v>191</c:v>
                      </c:pt>
                      <c:pt idx="14">
                        <c:v>252</c:v>
                      </c:pt>
                      <c:pt idx="15">
                        <c:v>314</c:v>
                      </c:pt>
                      <c:pt idx="16">
                        <c:v>351</c:v>
                      </c:pt>
                      <c:pt idx="17">
                        <c:v>543</c:v>
                      </c:pt>
                      <c:pt idx="18">
                        <c:v>598</c:v>
                      </c:pt>
                      <c:pt idx="19">
                        <c:v>551</c:v>
                      </c:pt>
                      <c:pt idx="20">
                        <c:v>667</c:v>
                      </c:pt>
                      <c:pt idx="21">
                        <c:v>666</c:v>
                      </c:pt>
                      <c:pt idx="22">
                        <c:v>623</c:v>
                      </c:pt>
                      <c:pt idx="23">
                        <c:v>568</c:v>
                      </c:pt>
                      <c:pt idx="24">
                        <c:v>592</c:v>
                      </c:pt>
                      <c:pt idx="25">
                        <c:v>493</c:v>
                      </c:pt>
                      <c:pt idx="26">
                        <c:v>393</c:v>
                      </c:pt>
                      <c:pt idx="27">
                        <c:v>286</c:v>
                      </c:pt>
                      <c:pt idx="28">
                        <c:v>261</c:v>
                      </c:pt>
                      <c:pt idx="29">
                        <c:v>216</c:v>
                      </c:pt>
                      <c:pt idx="30">
                        <c:v>177</c:v>
                      </c:pt>
                      <c:pt idx="31">
                        <c:v>105</c:v>
                      </c:pt>
                      <c:pt idx="32">
                        <c:v>87</c:v>
                      </c:pt>
                      <c:pt idx="33">
                        <c:v>43</c:v>
                      </c:pt>
                      <c:pt idx="34">
                        <c:v>36</c:v>
                      </c:pt>
                      <c:pt idx="35">
                        <c:v>18</c:v>
                      </c:pt>
                      <c:pt idx="36">
                        <c:v>9</c:v>
                      </c:pt>
                      <c:pt idx="37">
                        <c:v>9</c:v>
                      </c:pt>
                    </c:numCache>
                  </c:numRef>
                </c:val>
                <c:smooth val="0"/>
                <c:extLst xmlns:c15="http://schemas.microsoft.com/office/drawing/2012/chart">
                  <c:ext xmlns:c16="http://schemas.microsoft.com/office/drawing/2014/chart" uri="{C3380CC4-5D6E-409C-BE32-E72D297353CC}">
                    <c16:uniqueId val="{00000006-B81A-4DD8-8032-2395D3D78B56}"/>
                  </c:ext>
                </c:extLst>
              </c15:ser>
            </c15:filteredLineSeries>
            <c15:filteredLineSeries>
              <c15:ser>
                <c:idx val="7"/>
                <c:order val="6"/>
                <c:tx>
                  <c:strRef>
                    <c:extLst xmlns:c15="http://schemas.microsoft.com/office/drawing/2012/chart">
                      <c:ext xmlns:c15="http://schemas.microsoft.com/office/drawing/2012/chart" uri="{02D57815-91ED-43cb-92C2-25804820EDAC}">
                        <c15:formulaRef>
                          <c15:sqref>'Climate comparison'!$J$81</c15:sqref>
                        </c15:formulaRef>
                      </c:ext>
                    </c:extLst>
                    <c:strCache>
                      <c:ptCount val="1"/>
                      <c:pt idx="0">
                        <c:v>New Plymouth</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'Climate comparison'!$C$82:$C$131</c15:sqref>
                        </c15:formulaRef>
                      </c:ext>
                    </c:extLst>
                    <c:numCache>
                      <c:formatCode>General</c:formatCode>
                      <c:ptCount val="50"/>
                      <c:pt idx="0">
                        <c:v>-9</c:v>
                      </c:pt>
                      <c:pt idx="1">
                        <c:v>-8</c:v>
                      </c:pt>
                      <c:pt idx="2">
                        <c:v>-7</c:v>
                      </c:pt>
                      <c:pt idx="3">
                        <c:v>-6</c:v>
                      </c:pt>
                      <c:pt idx="4">
                        <c:v>-5</c:v>
                      </c:pt>
                      <c:pt idx="5">
                        <c:v>-4</c:v>
                      </c:pt>
                      <c:pt idx="6">
                        <c:v>-3</c:v>
                      </c:pt>
                      <c:pt idx="7">
                        <c:v>-2</c:v>
                      </c:pt>
                      <c:pt idx="8">
                        <c:v>-1</c:v>
                      </c:pt>
                      <c:pt idx="9">
                        <c:v>0</c:v>
                      </c:pt>
                      <c:pt idx="10">
                        <c:v>1</c:v>
                      </c:pt>
                      <c:pt idx="11">
                        <c:v>2</c:v>
                      </c:pt>
                      <c:pt idx="12">
                        <c:v>3</c:v>
                      </c:pt>
                      <c:pt idx="13">
                        <c:v>4</c:v>
                      </c:pt>
                      <c:pt idx="14">
                        <c:v>5</c:v>
                      </c:pt>
                      <c:pt idx="15">
                        <c:v>6</c:v>
                      </c:pt>
                      <c:pt idx="16">
                        <c:v>7</c:v>
                      </c:pt>
                      <c:pt idx="17">
                        <c:v>8</c:v>
                      </c:pt>
                      <c:pt idx="18">
                        <c:v>9</c:v>
                      </c:pt>
                      <c:pt idx="19">
                        <c:v>10</c:v>
                      </c:pt>
                      <c:pt idx="20">
                        <c:v>11</c:v>
                      </c:pt>
                      <c:pt idx="21">
                        <c:v>12</c:v>
                      </c:pt>
                      <c:pt idx="22">
                        <c:v>13</c:v>
                      </c:pt>
                      <c:pt idx="23">
                        <c:v>14</c:v>
                      </c:pt>
                      <c:pt idx="24">
                        <c:v>15</c:v>
                      </c:pt>
                      <c:pt idx="25">
                        <c:v>16</c:v>
                      </c:pt>
                      <c:pt idx="26">
                        <c:v>17</c:v>
                      </c:pt>
                      <c:pt idx="27">
                        <c:v>18</c:v>
                      </c:pt>
                      <c:pt idx="28">
                        <c:v>19</c:v>
                      </c:pt>
                      <c:pt idx="29">
                        <c:v>20</c:v>
                      </c:pt>
                      <c:pt idx="30">
                        <c:v>21</c:v>
                      </c:pt>
                      <c:pt idx="31">
                        <c:v>22</c:v>
                      </c:pt>
                      <c:pt idx="32">
                        <c:v>23</c:v>
                      </c:pt>
                      <c:pt idx="33">
                        <c:v>24</c:v>
                      </c:pt>
                      <c:pt idx="34">
                        <c:v>25</c:v>
                      </c:pt>
                      <c:pt idx="35">
                        <c:v>26</c:v>
                      </c:pt>
                      <c:pt idx="36">
                        <c:v>27</c:v>
                      </c:pt>
                      <c:pt idx="37">
                        <c:v>28</c:v>
                      </c:pt>
                      <c:pt idx="38">
                        <c:v>29</c:v>
                      </c:pt>
                      <c:pt idx="39">
                        <c:v>30</c:v>
                      </c:pt>
                      <c:pt idx="40">
                        <c:v>31</c:v>
                      </c:pt>
                      <c:pt idx="41">
                        <c:v>32</c:v>
                      </c:pt>
                      <c:pt idx="42">
                        <c:v>33</c:v>
                      </c:pt>
                      <c:pt idx="43">
                        <c:v>34</c:v>
                      </c:pt>
                      <c:pt idx="44">
                        <c:v>35</c:v>
                      </c:pt>
                      <c:pt idx="45">
                        <c:v>36</c:v>
                      </c:pt>
                      <c:pt idx="46">
                        <c:v>37</c:v>
                      </c:pt>
                      <c:pt idx="47">
                        <c:v>38</c:v>
                      </c:pt>
                      <c:pt idx="48">
                        <c:v>39</c:v>
                      </c:pt>
                      <c:pt idx="49">
                        <c:v>40</c:v>
                      </c:pt>
                    </c:numCache>
                  </c:numRef>
                </c:cat>
                <c:val>
                  <c:numRef>
                    <c:extLst xmlns:c15="http://schemas.microsoft.com/office/drawing/2012/chart">
                      <c:ext xmlns:c15="http://schemas.microsoft.com/office/drawing/2012/chart" uri="{02D57815-91ED-43cb-92C2-25804820EDAC}">
                        <c15:formulaRef>
                          <c15:sqref>'Climate comparison'!$J$82:$J$131</c15:sqref>
                        </c15:formulaRef>
                      </c:ext>
                    </c:extLst>
                    <c:numCache>
                      <c:formatCode>General</c:formatCode>
                      <c:ptCount val="50"/>
                      <c:pt idx="8">
                        <c:v>1</c:v>
                      </c:pt>
                      <c:pt idx="9">
                        <c:v>3</c:v>
                      </c:pt>
                      <c:pt idx="10">
                        <c:v>16</c:v>
                      </c:pt>
                      <c:pt idx="11">
                        <c:v>36</c:v>
                      </c:pt>
                      <c:pt idx="12">
                        <c:v>54</c:v>
                      </c:pt>
                      <c:pt idx="13">
                        <c:v>73</c:v>
                      </c:pt>
                      <c:pt idx="14">
                        <c:v>108</c:v>
                      </c:pt>
                      <c:pt idx="15">
                        <c:v>178</c:v>
                      </c:pt>
                      <c:pt idx="16">
                        <c:v>268</c:v>
                      </c:pt>
                      <c:pt idx="17">
                        <c:v>274</c:v>
                      </c:pt>
                      <c:pt idx="18">
                        <c:v>338</c:v>
                      </c:pt>
                      <c:pt idx="19">
                        <c:v>428</c:v>
                      </c:pt>
                      <c:pt idx="20">
                        <c:v>611</c:v>
                      </c:pt>
                      <c:pt idx="21">
                        <c:v>721</c:v>
                      </c:pt>
                      <c:pt idx="22">
                        <c:v>851</c:v>
                      </c:pt>
                      <c:pt idx="23">
                        <c:v>1053</c:v>
                      </c:pt>
                      <c:pt idx="24">
                        <c:v>982</c:v>
                      </c:pt>
                      <c:pt idx="25">
                        <c:v>738</c:v>
                      </c:pt>
                      <c:pt idx="26">
                        <c:v>638</c:v>
                      </c:pt>
                      <c:pt idx="27">
                        <c:v>516</c:v>
                      </c:pt>
                      <c:pt idx="28">
                        <c:v>329</c:v>
                      </c:pt>
                      <c:pt idx="29">
                        <c:v>237</c:v>
                      </c:pt>
                      <c:pt idx="30">
                        <c:v>177</c:v>
                      </c:pt>
                      <c:pt idx="31">
                        <c:v>73</c:v>
                      </c:pt>
                      <c:pt idx="32">
                        <c:v>21</c:v>
                      </c:pt>
                      <c:pt idx="33">
                        <c:v>16</c:v>
                      </c:pt>
                      <c:pt idx="34">
                        <c:v>9</c:v>
                      </c:pt>
                      <c:pt idx="35">
                        <c:v>7</c:v>
                      </c:pt>
                      <c:pt idx="36">
                        <c:v>3</c:v>
                      </c:pt>
                      <c:pt idx="37">
                        <c:v>1</c:v>
                      </c:pt>
                    </c:numCache>
                  </c:numRef>
                </c:val>
                <c:smooth val="0"/>
                <c:extLst xmlns:c15="http://schemas.microsoft.com/office/drawing/2012/chart">
                  <c:ext xmlns:c16="http://schemas.microsoft.com/office/drawing/2014/chart" uri="{C3380CC4-5D6E-409C-BE32-E72D297353CC}">
                    <c16:uniqueId val="{00000007-B81A-4DD8-8032-2395D3D78B56}"/>
                  </c:ext>
                </c:extLst>
              </c15:ser>
            </c15:filteredLineSeries>
            <c15:filteredLineSeries>
              <c15:ser>
                <c:idx val="8"/>
                <c:order val="7"/>
                <c:tx>
                  <c:strRef>
                    <c:extLst xmlns:c15="http://schemas.microsoft.com/office/drawing/2012/chart">
                      <c:ext xmlns:c15="http://schemas.microsoft.com/office/drawing/2012/chart" uri="{02D57815-91ED-43cb-92C2-25804820EDAC}">
                        <c15:formulaRef>
                          <c15:sqref>'Climate comparison'!$K$81</c15:sqref>
                        </c15:formulaRef>
                      </c:ext>
                    </c:extLst>
                    <c:strCache>
                      <c:ptCount val="1"/>
                      <c:pt idx="0">
                        <c:v>East Coast</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'Climate comparison'!$C$82:$C$131</c15:sqref>
                        </c15:formulaRef>
                      </c:ext>
                    </c:extLst>
                    <c:numCache>
                      <c:formatCode>General</c:formatCode>
                      <c:ptCount val="50"/>
                      <c:pt idx="0">
                        <c:v>-9</c:v>
                      </c:pt>
                      <c:pt idx="1">
                        <c:v>-8</c:v>
                      </c:pt>
                      <c:pt idx="2">
                        <c:v>-7</c:v>
                      </c:pt>
                      <c:pt idx="3">
                        <c:v>-6</c:v>
                      </c:pt>
                      <c:pt idx="4">
                        <c:v>-5</c:v>
                      </c:pt>
                      <c:pt idx="5">
                        <c:v>-4</c:v>
                      </c:pt>
                      <c:pt idx="6">
                        <c:v>-3</c:v>
                      </c:pt>
                      <c:pt idx="7">
                        <c:v>-2</c:v>
                      </c:pt>
                      <c:pt idx="8">
                        <c:v>-1</c:v>
                      </c:pt>
                      <c:pt idx="9">
                        <c:v>0</c:v>
                      </c:pt>
                      <c:pt idx="10">
                        <c:v>1</c:v>
                      </c:pt>
                      <c:pt idx="11">
                        <c:v>2</c:v>
                      </c:pt>
                      <c:pt idx="12">
                        <c:v>3</c:v>
                      </c:pt>
                      <c:pt idx="13">
                        <c:v>4</c:v>
                      </c:pt>
                      <c:pt idx="14">
                        <c:v>5</c:v>
                      </c:pt>
                      <c:pt idx="15">
                        <c:v>6</c:v>
                      </c:pt>
                      <c:pt idx="16">
                        <c:v>7</c:v>
                      </c:pt>
                      <c:pt idx="17">
                        <c:v>8</c:v>
                      </c:pt>
                      <c:pt idx="18">
                        <c:v>9</c:v>
                      </c:pt>
                      <c:pt idx="19">
                        <c:v>10</c:v>
                      </c:pt>
                      <c:pt idx="20">
                        <c:v>11</c:v>
                      </c:pt>
                      <c:pt idx="21">
                        <c:v>12</c:v>
                      </c:pt>
                      <c:pt idx="22">
                        <c:v>13</c:v>
                      </c:pt>
                      <c:pt idx="23">
                        <c:v>14</c:v>
                      </c:pt>
                      <c:pt idx="24">
                        <c:v>15</c:v>
                      </c:pt>
                      <c:pt idx="25">
                        <c:v>16</c:v>
                      </c:pt>
                      <c:pt idx="26">
                        <c:v>17</c:v>
                      </c:pt>
                      <c:pt idx="27">
                        <c:v>18</c:v>
                      </c:pt>
                      <c:pt idx="28">
                        <c:v>19</c:v>
                      </c:pt>
                      <c:pt idx="29">
                        <c:v>20</c:v>
                      </c:pt>
                      <c:pt idx="30">
                        <c:v>21</c:v>
                      </c:pt>
                      <c:pt idx="31">
                        <c:v>22</c:v>
                      </c:pt>
                      <c:pt idx="32">
                        <c:v>23</c:v>
                      </c:pt>
                      <c:pt idx="33">
                        <c:v>24</c:v>
                      </c:pt>
                      <c:pt idx="34">
                        <c:v>25</c:v>
                      </c:pt>
                      <c:pt idx="35">
                        <c:v>26</c:v>
                      </c:pt>
                      <c:pt idx="36">
                        <c:v>27</c:v>
                      </c:pt>
                      <c:pt idx="37">
                        <c:v>28</c:v>
                      </c:pt>
                      <c:pt idx="38">
                        <c:v>29</c:v>
                      </c:pt>
                      <c:pt idx="39">
                        <c:v>30</c:v>
                      </c:pt>
                      <c:pt idx="40">
                        <c:v>31</c:v>
                      </c:pt>
                      <c:pt idx="41">
                        <c:v>32</c:v>
                      </c:pt>
                      <c:pt idx="42">
                        <c:v>33</c:v>
                      </c:pt>
                      <c:pt idx="43">
                        <c:v>34</c:v>
                      </c:pt>
                      <c:pt idx="44">
                        <c:v>35</c:v>
                      </c:pt>
                      <c:pt idx="45">
                        <c:v>36</c:v>
                      </c:pt>
                      <c:pt idx="46">
                        <c:v>37</c:v>
                      </c:pt>
                      <c:pt idx="47">
                        <c:v>38</c:v>
                      </c:pt>
                      <c:pt idx="48">
                        <c:v>39</c:v>
                      </c:pt>
                      <c:pt idx="49">
                        <c:v>40</c:v>
                      </c:pt>
                    </c:numCache>
                  </c:numRef>
                </c:cat>
                <c:val>
                  <c:numRef>
                    <c:extLst xmlns:c15="http://schemas.microsoft.com/office/drawing/2012/chart">
                      <c:ext xmlns:c15="http://schemas.microsoft.com/office/drawing/2012/chart" uri="{02D57815-91ED-43cb-92C2-25804820EDAC}">
                        <c15:formulaRef>
                          <c15:sqref>'Climate comparison'!$K$82:$K$131</c15:sqref>
                        </c15:formulaRef>
                      </c:ext>
                    </c:extLst>
                    <c:numCache>
                      <c:formatCode>General</c:formatCode>
                      <c:ptCount val="50"/>
                      <c:pt idx="7">
                        <c:v>2</c:v>
                      </c:pt>
                      <c:pt idx="8">
                        <c:v>6</c:v>
                      </c:pt>
                      <c:pt idx="9">
                        <c:v>25</c:v>
                      </c:pt>
                      <c:pt idx="10">
                        <c:v>34</c:v>
                      </c:pt>
                      <c:pt idx="11">
                        <c:v>56</c:v>
                      </c:pt>
                      <c:pt idx="12">
                        <c:v>92</c:v>
                      </c:pt>
                      <c:pt idx="13">
                        <c:v>144</c:v>
                      </c:pt>
                      <c:pt idx="14">
                        <c:v>154</c:v>
                      </c:pt>
                      <c:pt idx="15">
                        <c:v>172</c:v>
                      </c:pt>
                      <c:pt idx="16">
                        <c:v>277</c:v>
                      </c:pt>
                      <c:pt idx="17">
                        <c:v>345</c:v>
                      </c:pt>
                      <c:pt idx="18">
                        <c:v>431</c:v>
                      </c:pt>
                      <c:pt idx="19">
                        <c:v>456</c:v>
                      </c:pt>
                      <c:pt idx="20">
                        <c:v>523</c:v>
                      </c:pt>
                      <c:pt idx="21">
                        <c:v>630</c:v>
                      </c:pt>
                      <c:pt idx="22">
                        <c:v>634</c:v>
                      </c:pt>
                      <c:pt idx="23">
                        <c:v>710</c:v>
                      </c:pt>
                      <c:pt idx="24">
                        <c:v>606</c:v>
                      </c:pt>
                      <c:pt idx="25">
                        <c:v>618</c:v>
                      </c:pt>
                      <c:pt idx="26">
                        <c:v>585</c:v>
                      </c:pt>
                      <c:pt idx="27">
                        <c:v>471</c:v>
                      </c:pt>
                      <c:pt idx="28">
                        <c:v>451</c:v>
                      </c:pt>
                      <c:pt idx="29">
                        <c:v>389</c:v>
                      </c:pt>
                      <c:pt idx="30">
                        <c:v>255</c:v>
                      </c:pt>
                      <c:pt idx="31">
                        <c:v>254</c:v>
                      </c:pt>
                      <c:pt idx="32">
                        <c:v>188</c:v>
                      </c:pt>
                      <c:pt idx="33">
                        <c:v>95</c:v>
                      </c:pt>
                      <c:pt idx="34">
                        <c:v>71</c:v>
                      </c:pt>
                      <c:pt idx="35">
                        <c:v>40</c:v>
                      </c:pt>
                      <c:pt idx="36">
                        <c:v>22</c:v>
                      </c:pt>
                      <c:pt idx="37">
                        <c:v>10</c:v>
                      </c:pt>
                      <c:pt idx="38">
                        <c:v>7</c:v>
                      </c:pt>
                      <c:pt idx="39">
                        <c:v>6</c:v>
                      </c:pt>
                      <c:pt idx="40">
                        <c:v>1</c:v>
                      </c:pt>
                    </c:numCache>
                  </c:numRef>
                </c:val>
                <c:smooth val="0"/>
                <c:extLst xmlns:c15="http://schemas.microsoft.com/office/drawing/2012/chart">
                  <c:ext xmlns:c16="http://schemas.microsoft.com/office/drawing/2014/chart" uri="{C3380CC4-5D6E-409C-BE32-E72D297353CC}">
                    <c16:uniqueId val="{00000008-B81A-4DD8-8032-2395D3D78B56}"/>
                  </c:ext>
                </c:extLst>
              </c15:ser>
            </c15:filteredLineSeries>
            <c15:filteredLineSeries>
              <c15:ser>
                <c:idx val="9"/>
                <c:order val="8"/>
                <c:tx>
                  <c:strRef>
                    <c:extLst xmlns:c15="http://schemas.microsoft.com/office/drawing/2012/chart">
                      <c:ext xmlns:c15="http://schemas.microsoft.com/office/drawing/2012/chart" uri="{02D57815-91ED-43cb-92C2-25804820EDAC}">
                        <c15:formulaRef>
                          <c15:sqref>'Climate comparison'!$L$81</c15:sqref>
                        </c15:formulaRef>
                      </c:ext>
                    </c:extLst>
                    <c:strCache>
                      <c:ptCount val="1"/>
                      <c:pt idx="0">
                        <c:v>Manawatu</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'Climate comparison'!$C$82:$C$131</c15:sqref>
                        </c15:formulaRef>
                      </c:ext>
                    </c:extLst>
                    <c:numCache>
                      <c:formatCode>General</c:formatCode>
                      <c:ptCount val="50"/>
                      <c:pt idx="0">
                        <c:v>-9</c:v>
                      </c:pt>
                      <c:pt idx="1">
                        <c:v>-8</c:v>
                      </c:pt>
                      <c:pt idx="2">
                        <c:v>-7</c:v>
                      </c:pt>
                      <c:pt idx="3">
                        <c:v>-6</c:v>
                      </c:pt>
                      <c:pt idx="4">
                        <c:v>-5</c:v>
                      </c:pt>
                      <c:pt idx="5">
                        <c:v>-4</c:v>
                      </c:pt>
                      <c:pt idx="6">
                        <c:v>-3</c:v>
                      </c:pt>
                      <c:pt idx="7">
                        <c:v>-2</c:v>
                      </c:pt>
                      <c:pt idx="8">
                        <c:v>-1</c:v>
                      </c:pt>
                      <c:pt idx="9">
                        <c:v>0</c:v>
                      </c:pt>
                      <c:pt idx="10">
                        <c:v>1</c:v>
                      </c:pt>
                      <c:pt idx="11">
                        <c:v>2</c:v>
                      </c:pt>
                      <c:pt idx="12">
                        <c:v>3</c:v>
                      </c:pt>
                      <c:pt idx="13">
                        <c:v>4</c:v>
                      </c:pt>
                      <c:pt idx="14">
                        <c:v>5</c:v>
                      </c:pt>
                      <c:pt idx="15">
                        <c:v>6</c:v>
                      </c:pt>
                      <c:pt idx="16">
                        <c:v>7</c:v>
                      </c:pt>
                      <c:pt idx="17">
                        <c:v>8</c:v>
                      </c:pt>
                      <c:pt idx="18">
                        <c:v>9</c:v>
                      </c:pt>
                      <c:pt idx="19">
                        <c:v>10</c:v>
                      </c:pt>
                      <c:pt idx="20">
                        <c:v>11</c:v>
                      </c:pt>
                      <c:pt idx="21">
                        <c:v>12</c:v>
                      </c:pt>
                      <c:pt idx="22">
                        <c:v>13</c:v>
                      </c:pt>
                      <c:pt idx="23">
                        <c:v>14</c:v>
                      </c:pt>
                      <c:pt idx="24">
                        <c:v>15</c:v>
                      </c:pt>
                      <c:pt idx="25">
                        <c:v>16</c:v>
                      </c:pt>
                      <c:pt idx="26">
                        <c:v>17</c:v>
                      </c:pt>
                      <c:pt idx="27">
                        <c:v>18</c:v>
                      </c:pt>
                      <c:pt idx="28">
                        <c:v>19</c:v>
                      </c:pt>
                      <c:pt idx="29">
                        <c:v>20</c:v>
                      </c:pt>
                      <c:pt idx="30">
                        <c:v>21</c:v>
                      </c:pt>
                      <c:pt idx="31">
                        <c:v>22</c:v>
                      </c:pt>
                      <c:pt idx="32">
                        <c:v>23</c:v>
                      </c:pt>
                      <c:pt idx="33">
                        <c:v>24</c:v>
                      </c:pt>
                      <c:pt idx="34">
                        <c:v>25</c:v>
                      </c:pt>
                      <c:pt idx="35">
                        <c:v>26</c:v>
                      </c:pt>
                      <c:pt idx="36">
                        <c:v>27</c:v>
                      </c:pt>
                      <c:pt idx="37">
                        <c:v>28</c:v>
                      </c:pt>
                      <c:pt idx="38">
                        <c:v>29</c:v>
                      </c:pt>
                      <c:pt idx="39">
                        <c:v>30</c:v>
                      </c:pt>
                      <c:pt idx="40">
                        <c:v>31</c:v>
                      </c:pt>
                      <c:pt idx="41">
                        <c:v>32</c:v>
                      </c:pt>
                      <c:pt idx="42">
                        <c:v>33</c:v>
                      </c:pt>
                      <c:pt idx="43">
                        <c:v>34</c:v>
                      </c:pt>
                      <c:pt idx="44">
                        <c:v>35</c:v>
                      </c:pt>
                      <c:pt idx="45">
                        <c:v>36</c:v>
                      </c:pt>
                      <c:pt idx="46">
                        <c:v>37</c:v>
                      </c:pt>
                      <c:pt idx="47">
                        <c:v>38</c:v>
                      </c:pt>
                      <c:pt idx="48">
                        <c:v>39</c:v>
                      </c:pt>
                      <c:pt idx="49">
                        <c:v>40</c:v>
                      </c:pt>
                    </c:numCache>
                  </c:numRef>
                </c:cat>
                <c:val>
                  <c:numRef>
                    <c:extLst xmlns:c15="http://schemas.microsoft.com/office/drawing/2012/chart">
                      <c:ext xmlns:c15="http://schemas.microsoft.com/office/drawing/2012/chart" uri="{02D57815-91ED-43cb-92C2-25804820EDAC}">
                        <c15:formulaRef>
                          <c15:sqref>'Climate comparison'!$L$82:$L$131</c15:sqref>
                        </c15:formulaRef>
                      </c:ext>
                    </c:extLst>
                    <c:numCache>
                      <c:formatCode>General</c:formatCode>
                      <c:ptCount val="50"/>
                      <c:pt idx="6">
                        <c:v>1</c:v>
                      </c:pt>
                      <c:pt idx="7">
                        <c:v>7</c:v>
                      </c:pt>
                      <c:pt idx="8">
                        <c:v>8</c:v>
                      </c:pt>
                      <c:pt idx="9">
                        <c:v>6</c:v>
                      </c:pt>
                      <c:pt idx="10">
                        <c:v>19</c:v>
                      </c:pt>
                      <c:pt idx="11">
                        <c:v>48</c:v>
                      </c:pt>
                      <c:pt idx="12">
                        <c:v>68</c:v>
                      </c:pt>
                      <c:pt idx="13">
                        <c:v>117</c:v>
                      </c:pt>
                      <c:pt idx="14">
                        <c:v>149</c:v>
                      </c:pt>
                      <c:pt idx="15">
                        <c:v>221</c:v>
                      </c:pt>
                      <c:pt idx="16">
                        <c:v>268</c:v>
                      </c:pt>
                      <c:pt idx="17">
                        <c:v>368</c:v>
                      </c:pt>
                      <c:pt idx="18">
                        <c:v>409</c:v>
                      </c:pt>
                      <c:pt idx="19">
                        <c:v>492</c:v>
                      </c:pt>
                      <c:pt idx="20">
                        <c:v>652</c:v>
                      </c:pt>
                      <c:pt idx="21">
                        <c:v>786</c:v>
                      </c:pt>
                      <c:pt idx="22">
                        <c:v>887</c:v>
                      </c:pt>
                      <c:pt idx="23">
                        <c:v>839</c:v>
                      </c:pt>
                      <c:pt idx="24">
                        <c:v>765</c:v>
                      </c:pt>
                      <c:pt idx="25">
                        <c:v>650</c:v>
                      </c:pt>
                      <c:pt idx="26">
                        <c:v>623</c:v>
                      </c:pt>
                      <c:pt idx="27">
                        <c:v>482</c:v>
                      </c:pt>
                      <c:pt idx="28">
                        <c:v>368</c:v>
                      </c:pt>
                      <c:pt idx="29">
                        <c:v>272</c:v>
                      </c:pt>
                      <c:pt idx="30">
                        <c:v>143</c:v>
                      </c:pt>
                      <c:pt idx="31">
                        <c:v>66</c:v>
                      </c:pt>
                      <c:pt idx="32">
                        <c:v>33</c:v>
                      </c:pt>
                      <c:pt idx="33">
                        <c:v>11</c:v>
                      </c:pt>
                      <c:pt idx="34">
                        <c:v>1</c:v>
                      </c:pt>
                      <c:pt idx="35">
                        <c:v>1</c:v>
                      </c:pt>
                    </c:numCache>
                  </c:numRef>
                </c:val>
                <c:smooth val="0"/>
                <c:extLst xmlns:c15="http://schemas.microsoft.com/office/drawing/2012/chart">
                  <c:ext xmlns:c16="http://schemas.microsoft.com/office/drawing/2014/chart" uri="{C3380CC4-5D6E-409C-BE32-E72D297353CC}">
                    <c16:uniqueId val="{00000009-B81A-4DD8-8032-2395D3D78B56}"/>
                  </c:ext>
                </c:extLst>
              </c15:ser>
            </c15:filteredLineSeries>
            <c15:filteredLineSeries>
              <c15:ser>
                <c:idx val="11"/>
                <c:order val="10"/>
                <c:tx>
                  <c:strRef>
                    <c:extLst xmlns:c15="http://schemas.microsoft.com/office/drawing/2012/chart">
                      <c:ext xmlns:c15="http://schemas.microsoft.com/office/drawing/2012/chart" uri="{02D57815-91ED-43cb-92C2-25804820EDAC}">
                        <c15:formulaRef>
                          <c15:sqref>'Climate comparison'!$N$81</c15:sqref>
                        </c15:formulaRef>
                      </c:ext>
                    </c:extLst>
                    <c:strCache>
                      <c:ptCount val="1"/>
                      <c:pt idx="0">
                        <c:v>Wellington</c:v>
                      </c:pt>
                    </c:strCache>
                  </c:strRef>
                </c:tx>
                <c:spPr>
                  <a:ln w="28575" cap="rnd">
                    <a:solidFill>
                      <a:schemeClr val="accent6">
                        <a:lumMod val="60000"/>
                      </a:schemeClr>
                    </a:solidFill>
                    <a:prstDash val="dash"/>
                    <a:round/>
                  </a:ln>
                  <a:effectLst/>
                </c:spPr>
                <c:marker>
                  <c:symbol val="none"/>
                </c:marker>
                <c:cat>
                  <c:numRef>
                    <c:extLst xmlns:c15="http://schemas.microsoft.com/office/drawing/2012/chart">
                      <c:ext xmlns:c15="http://schemas.microsoft.com/office/drawing/2012/chart" uri="{02D57815-91ED-43cb-92C2-25804820EDAC}">
                        <c15:formulaRef>
                          <c15:sqref>'Climate comparison'!$C$82:$C$131</c15:sqref>
                        </c15:formulaRef>
                      </c:ext>
                    </c:extLst>
                    <c:numCache>
                      <c:formatCode>General</c:formatCode>
                      <c:ptCount val="50"/>
                      <c:pt idx="0">
                        <c:v>-9</c:v>
                      </c:pt>
                      <c:pt idx="1">
                        <c:v>-8</c:v>
                      </c:pt>
                      <c:pt idx="2">
                        <c:v>-7</c:v>
                      </c:pt>
                      <c:pt idx="3">
                        <c:v>-6</c:v>
                      </c:pt>
                      <c:pt idx="4">
                        <c:v>-5</c:v>
                      </c:pt>
                      <c:pt idx="5">
                        <c:v>-4</c:v>
                      </c:pt>
                      <c:pt idx="6">
                        <c:v>-3</c:v>
                      </c:pt>
                      <c:pt idx="7">
                        <c:v>-2</c:v>
                      </c:pt>
                      <c:pt idx="8">
                        <c:v>-1</c:v>
                      </c:pt>
                      <c:pt idx="9">
                        <c:v>0</c:v>
                      </c:pt>
                      <c:pt idx="10">
                        <c:v>1</c:v>
                      </c:pt>
                      <c:pt idx="11">
                        <c:v>2</c:v>
                      </c:pt>
                      <c:pt idx="12">
                        <c:v>3</c:v>
                      </c:pt>
                      <c:pt idx="13">
                        <c:v>4</c:v>
                      </c:pt>
                      <c:pt idx="14">
                        <c:v>5</c:v>
                      </c:pt>
                      <c:pt idx="15">
                        <c:v>6</c:v>
                      </c:pt>
                      <c:pt idx="16">
                        <c:v>7</c:v>
                      </c:pt>
                      <c:pt idx="17">
                        <c:v>8</c:v>
                      </c:pt>
                      <c:pt idx="18">
                        <c:v>9</c:v>
                      </c:pt>
                      <c:pt idx="19">
                        <c:v>10</c:v>
                      </c:pt>
                      <c:pt idx="20">
                        <c:v>11</c:v>
                      </c:pt>
                      <c:pt idx="21">
                        <c:v>12</c:v>
                      </c:pt>
                      <c:pt idx="22">
                        <c:v>13</c:v>
                      </c:pt>
                      <c:pt idx="23">
                        <c:v>14</c:v>
                      </c:pt>
                      <c:pt idx="24">
                        <c:v>15</c:v>
                      </c:pt>
                      <c:pt idx="25">
                        <c:v>16</c:v>
                      </c:pt>
                      <c:pt idx="26">
                        <c:v>17</c:v>
                      </c:pt>
                      <c:pt idx="27">
                        <c:v>18</c:v>
                      </c:pt>
                      <c:pt idx="28">
                        <c:v>19</c:v>
                      </c:pt>
                      <c:pt idx="29">
                        <c:v>20</c:v>
                      </c:pt>
                      <c:pt idx="30">
                        <c:v>21</c:v>
                      </c:pt>
                      <c:pt idx="31">
                        <c:v>22</c:v>
                      </c:pt>
                      <c:pt idx="32">
                        <c:v>23</c:v>
                      </c:pt>
                      <c:pt idx="33">
                        <c:v>24</c:v>
                      </c:pt>
                      <c:pt idx="34">
                        <c:v>25</c:v>
                      </c:pt>
                      <c:pt idx="35">
                        <c:v>26</c:v>
                      </c:pt>
                      <c:pt idx="36">
                        <c:v>27</c:v>
                      </c:pt>
                      <c:pt idx="37">
                        <c:v>28</c:v>
                      </c:pt>
                      <c:pt idx="38">
                        <c:v>29</c:v>
                      </c:pt>
                      <c:pt idx="39">
                        <c:v>30</c:v>
                      </c:pt>
                      <c:pt idx="40">
                        <c:v>31</c:v>
                      </c:pt>
                      <c:pt idx="41">
                        <c:v>32</c:v>
                      </c:pt>
                      <c:pt idx="42">
                        <c:v>33</c:v>
                      </c:pt>
                      <c:pt idx="43">
                        <c:v>34</c:v>
                      </c:pt>
                      <c:pt idx="44">
                        <c:v>35</c:v>
                      </c:pt>
                      <c:pt idx="45">
                        <c:v>36</c:v>
                      </c:pt>
                      <c:pt idx="46">
                        <c:v>37</c:v>
                      </c:pt>
                      <c:pt idx="47">
                        <c:v>38</c:v>
                      </c:pt>
                      <c:pt idx="48">
                        <c:v>39</c:v>
                      </c:pt>
                      <c:pt idx="49">
                        <c:v>40</c:v>
                      </c:pt>
                    </c:numCache>
                  </c:numRef>
                </c:cat>
                <c:val>
                  <c:numRef>
                    <c:extLst xmlns:c15="http://schemas.microsoft.com/office/drawing/2012/chart">
                      <c:ext xmlns:c15="http://schemas.microsoft.com/office/drawing/2012/chart" uri="{02D57815-91ED-43cb-92C2-25804820EDAC}">
                        <c15:formulaRef>
                          <c15:sqref>'Climate comparison'!$N$82:$N$131</c15:sqref>
                        </c15:formulaRef>
                      </c:ext>
                    </c:extLst>
                    <c:numCache>
                      <c:formatCode>General</c:formatCode>
                      <c:ptCount val="50"/>
                      <c:pt idx="11">
                        <c:v>5</c:v>
                      </c:pt>
                      <c:pt idx="12">
                        <c:v>11</c:v>
                      </c:pt>
                      <c:pt idx="13">
                        <c:v>54</c:v>
                      </c:pt>
                      <c:pt idx="14">
                        <c:v>102</c:v>
                      </c:pt>
                      <c:pt idx="15">
                        <c:v>178</c:v>
                      </c:pt>
                      <c:pt idx="16">
                        <c:v>362</c:v>
                      </c:pt>
                      <c:pt idx="17">
                        <c:v>447</c:v>
                      </c:pt>
                      <c:pt idx="18">
                        <c:v>731</c:v>
                      </c:pt>
                      <c:pt idx="19">
                        <c:v>775</c:v>
                      </c:pt>
                      <c:pt idx="20">
                        <c:v>795</c:v>
                      </c:pt>
                      <c:pt idx="21">
                        <c:v>797</c:v>
                      </c:pt>
                      <c:pt idx="22">
                        <c:v>824</c:v>
                      </c:pt>
                      <c:pt idx="23">
                        <c:v>726</c:v>
                      </c:pt>
                      <c:pt idx="24">
                        <c:v>661</c:v>
                      </c:pt>
                      <c:pt idx="25">
                        <c:v>617</c:v>
                      </c:pt>
                      <c:pt idx="26">
                        <c:v>522</c:v>
                      </c:pt>
                      <c:pt idx="27">
                        <c:v>416</c:v>
                      </c:pt>
                      <c:pt idx="28">
                        <c:v>303</c:v>
                      </c:pt>
                      <c:pt idx="29">
                        <c:v>204</c:v>
                      </c:pt>
                      <c:pt idx="30">
                        <c:v>124</c:v>
                      </c:pt>
                      <c:pt idx="31">
                        <c:v>73</c:v>
                      </c:pt>
                      <c:pt idx="32">
                        <c:v>24</c:v>
                      </c:pt>
                      <c:pt idx="33">
                        <c:v>8</c:v>
                      </c:pt>
                      <c:pt idx="34">
                        <c:v>1</c:v>
                      </c:pt>
                    </c:numCache>
                  </c:numRef>
                </c:val>
                <c:smooth val="0"/>
                <c:extLst xmlns:c15="http://schemas.microsoft.com/office/drawing/2012/chart">
                  <c:ext xmlns:c16="http://schemas.microsoft.com/office/drawing/2014/chart" uri="{C3380CC4-5D6E-409C-BE32-E72D297353CC}">
                    <c16:uniqueId val="{0000000B-B81A-4DD8-8032-2395D3D78B56}"/>
                  </c:ext>
                </c:extLst>
              </c15:ser>
            </c15:filteredLineSeries>
            <c15:filteredLineSeries>
              <c15:ser>
                <c:idx val="12"/>
                <c:order val="11"/>
                <c:tx>
                  <c:strRef>
                    <c:extLst xmlns:c15="http://schemas.microsoft.com/office/drawing/2012/chart">
                      <c:ext xmlns:c15="http://schemas.microsoft.com/office/drawing/2012/chart" uri="{02D57815-91ED-43cb-92C2-25804820EDAC}">
                        <c15:formulaRef>
                          <c15:sqref>'Climate comparison'!$O$81</c15:sqref>
                        </c15:formulaRef>
                      </c:ext>
                    </c:extLst>
                    <c:strCache>
                      <c:ptCount val="1"/>
                      <c:pt idx="0">
                        <c:v>Nelson-Walborough</c:v>
                      </c:pt>
                    </c:strCache>
                  </c:strRef>
                </c:tx>
                <c:spPr>
                  <a:ln w="28575" cap="rnd">
                    <a:solidFill>
                      <a:schemeClr val="accent1">
                        <a:lumMod val="80000"/>
                        <a:lumOff val="20000"/>
                      </a:schemeClr>
                    </a:solidFill>
                    <a:round/>
                  </a:ln>
                  <a:effectLst/>
                </c:spPr>
                <c:marker>
                  <c:symbol val="none"/>
                </c:marker>
                <c:cat>
                  <c:numRef>
                    <c:extLst xmlns:c15="http://schemas.microsoft.com/office/drawing/2012/chart">
                      <c:ext xmlns:c15="http://schemas.microsoft.com/office/drawing/2012/chart" uri="{02D57815-91ED-43cb-92C2-25804820EDAC}">
                        <c15:formulaRef>
                          <c15:sqref>'Climate comparison'!$C$82:$C$131</c15:sqref>
                        </c15:formulaRef>
                      </c:ext>
                    </c:extLst>
                    <c:numCache>
                      <c:formatCode>General</c:formatCode>
                      <c:ptCount val="50"/>
                      <c:pt idx="0">
                        <c:v>-9</c:v>
                      </c:pt>
                      <c:pt idx="1">
                        <c:v>-8</c:v>
                      </c:pt>
                      <c:pt idx="2">
                        <c:v>-7</c:v>
                      </c:pt>
                      <c:pt idx="3">
                        <c:v>-6</c:v>
                      </c:pt>
                      <c:pt idx="4">
                        <c:v>-5</c:v>
                      </c:pt>
                      <c:pt idx="5">
                        <c:v>-4</c:v>
                      </c:pt>
                      <c:pt idx="6">
                        <c:v>-3</c:v>
                      </c:pt>
                      <c:pt idx="7">
                        <c:v>-2</c:v>
                      </c:pt>
                      <c:pt idx="8">
                        <c:v>-1</c:v>
                      </c:pt>
                      <c:pt idx="9">
                        <c:v>0</c:v>
                      </c:pt>
                      <c:pt idx="10">
                        <c:v>1</c:v>
                      </c:pt>
                      <c:pt idx="11">
                        <c:v>2</c:v>
                      </c:pt>
                      <c:pt idx="12">
                        <c:v>3</c:v>
                      </c:pt>
                      <c:pt idx="13">
                        <c:v>4</c:v>
                      </c:pt>
                      <c:pt idx="14">
                        <c:v>5</c:v>
                      </c:pt>
                      <c:pt idx="15">
                        <c:v>6</c:v>
                      </c:pt>
                      <c:pt idx="16">
                        <c:v>7</c:v>
                      </c:pt>
                      <c:pt idx="17">
                        <c:v>8</c:v>
                      </c:pt>
                      <c:pt idx="18">
                        <c:v>9</c:v>
                      </c:pt>
                      <c:pt idx="19">
                        <c:v>10</c:v>
                      </c:pt>
                      <c:pt idx="20">
                        <c:v>11</c:v>
                      </c:pt>
                      <c:pt idx="21">
                        <c:v>12</c:v>
                      </c:pt>
                      <c:pt idx="22">
                        <c:v>13</c:v>
                      </c:pt>
                      <c:pt idx="23">
                        <c:v>14</c:v>
                      </c:pt>
                      <c:pt idx="24">
                        <c:v>15</c:v>
                      </c:pt>
                      <c:pt idx="25">
                        <c:v>16</c:v>
                      </c:pt>
                      <c:pt idx="26">
                        <c:v>17</c:v>
                      </c:pt>
                      <c:pt idx="27">
                        <c:v>18</c:v>
                      </c:pt>
                      <c:pt idx="28">
                        <c:v>19</c:v>
                      </c:pt>
                      <c:pt idx="29">
                        <c:v>20</c:v>
                      </c:pt>
                      <c:pt idx="30">
                        <c:v>21</c:v>
                      </c:pt>
                      <c:pt idx="31">
                        <c:v>22</c:v>
                      </c:pt>
                      <c:pt idx="32">
                        <c:v>23</c:v>
                      </c:pt>
                      <c:pt idx="33">
                        <c:v>24</c:v>
                      </c:pt>
                      <c:pt idx="34">
                        <c:v>25</c:v>
                      </c:pt>
                      <c:pt idx="35">
                        <c:v>26</c:v>
                      </c:pt>
                      <c:pt idx="36">
                        <c:v>27</c:v>
                      </c:pt>
                      <c:pt idx="37">
                        <c:v>28</c:v>
                      </c:pt>
                      <c:pt idx="38">
                        <c:v>29</c:v>
                      </c:pt>
                      <c:pt idx="39">
                        <c:v>30</c:v>
                      </c:pt>
                      <c:pt idx="40">
                        <c:v>31</c:v>
                      </c:pt>
                      <c:pt idx="41">
                        <c:v>32</c:v>
                      </c:pt>
                      <c:pt idx="42">
                        <c:v>33</c:v>
                      </c:pt>
                      <c:pt idx="43">
                        <c:v>34</c:v>
                      </c:pt>
                      <c:pt idx="44">
                        <c:v>35</c:v>
                      </c:pt>
                      <c:pt idx="45">
                        <c:v>36</c:v>
                      </c:pt>
                      <c:pt idx="46">
                        <c:v>37</c:v>
                      </c:pt>
                      <c:pt idx="47">
                        <c:v>38</c:v>
                      </c:pt>
                      <c:pt idx="48">
                        <c:v>39</c:v>
                      </c:pt>
                      <c:pt idx="49">
                        <c:v>40</c:v>
                      </c:pt>
                    </c:numCache>
                  </c:numRef>
                </c:cat>
                <c:val>
                  <c:numRef>
                    <c:extLst xmlns:c15="http://schemas.microsoft.com/office/drawing/2012/chart">
                      <c:ext xmlns:c15="http://schemas.microsoft.com/office/drawing/2012/chart" uri="{02D57815-91ED-43cb-92C2-25804820EDAC}">
                        <c15:formulaRef>
                          <c15:sqref>'Climate comparison'!$O$82:$O$131</c15:sqref>
                        </c15:formulaRef>
                      </c:ext>
                    </c:extLst>
                    <c:numCache>
                      <c:formatCode>General</c:formatCode>
                      <c:ptCount val="50"/>
                      <c:pt idx="7">
                        <c:v>1</c:v>
                      </c:pt>
                      <c:pt idx="8">
                        <c:v>11</c:v>
                      </c:pt>
                      <c:pt idx="9">
                        <c:v>32</c:v>
                      </c:pt>
                      <c:pt idx="10">
                        <c:v>70</c:v>
                      </c:pt>
                      <c:pt idx="11">
                        <c:v>86</c:v>
                      </c:pt>
                      <c:pt idx="12">
                        <c:v>99</c:v>
                      </c:pt>
                      <c:pt idx="13">
                        <c:v>177</c:v>
                      </c:pt>
                      <c:pt idx="14">
                        <c:v>201</c:v>
                      </c:pt>
                      <c:pt idx="15">
                        <c:v>247</c:v>
                      </c:pt>
                      <c:pt idx="16">
                        <c:v>301</c:v>
                      </c:pt>
                      <c:pt idx="17">
                        <c:v>402</c:v>
                      </c:pt>
                      <c:pt idx="18">
                        <c:v>506</c:v>
                      </c:pt>
                      <c:pt idx="19">
                        <c:v>581</c:v>
                      </c:pt>
                      <c:pt idx="20">
                        <c:v>618</c:v>
                      </c:pt>
                      <c:pt idx="21">
                        <c:v>695</c:v>
                      </c:pt>
                      <c:pt idx="22">
                        <c:v>738</c:v>
                      </c:pt>
                      <c:pt idx="23">
                        <c:v>658</c:v>
                      </c:pt>
                      <c:pt idx="24">
                        <c:v>602</c:v>
                      </c:pt>
                      <c:pt idx="25">
                        <c:v>550</c:v>
                      </c:pt>
                      <c:pt idx="26">
                        <c:v>468</c:v>
                      </c:pt>
                      <c:pt idx="27">
                        <c:v>499</c:v>
                      </c:pt>
                      <c:pt idx="28">
                        <c:v>399</c:v>
                      </c:pt>
                      <c:pt idx="29">
                        <c:v>324</c:v>
                      </c:pt>
                      <c:pt idx="30">
                        <c:v>227</c:v>
                      </c:pt>
                      <c:pt idx="31">
                        <c:v>145</c:v>
                      </c:pt>
                      <c:pt idx="32">
                        <c:v>78</c:v>
                      </c:pt>
                      <c:pt idx="33">
                        <c:v>21</c:v>
                      </c:pt>
                      <c:pt idx="34">
                        <c:v>11</c:v>
                      </c:pt>
                      <c:pt idx="35">
                        <c:v>7</c:v>
                      </c:pt>
                      <c:pt idx="36">
                        <c:v>5</c:v>
                      </c:pt>
                      <c:pt idx="37">
                        <c:v>1</c:v>
                      </c:pt>
                    </c:numCache>
                  </c:numRef>
                </c:val>
                <c:smooth val="0"/>
                <c:extLst xmlns:c15="http://schemas.microsoft.com/office/drawing/2012/chart">
                  <c:ext xmlns:c16="http://schemas.microsoft.com/office/drawing/2014/chart" uri="{C3380CC4-5D6E-409C-BE32-E72D297353CC}">
                    <c16:uniqueId val="{0000000C-B81A-4DD8-8032-2395D3D78B56}"/>
                  </c:ext>
                </c:extLst>
              </c15:ser>
            </c15:filteredLineSeries>
            <c15:filteredLineSeries>
              <c15:ser>
                <c:idx val="13"/>
                <c:order val="12"/>
                <c:tx>
                  <c:strRef>
                    <c:extLst xmlns:c15="http://schemas.microsoft.com/office/drawing/2012/chart">
                      <c:ext xmlns:c15="http://schemas.microsoft.com/office/drawing/2012/chart" uri="{02D57815-91ED-43cb-92C2-25804820EDAC}">
                        <c15:formulaRef>
                          <c15:sqref>'Climate comparison'!$P$81</c15:sqref>
                        </c15:formulaRef>
                      </c:ext>
                    </c:extLst>
                    <c:strCache>
                      <c:ptCount val="1"/>
                      <c:pt idx="0">
                        <c:v>West Coast</c:v>
                      </c:pt>
                    </c:strCache>
                  </c:strRef>
                </c:tx>
                <c:spPr>
                  <a:ln w="28575" cap="rnd">
                    <a:solidFill>
                      <a:schemeClr val="accent2">
                        <a:lumMod val="80000"/>
                        <a:lumOff val="20000"/>
                      </a:schemeClr>
                    </a:solidFill>
                    <a:round/>
                  </a:ln>
                  <a:effectLst/>
                </c:spPr>
                <c:marker>
                  <c:symbol val="none"/>
                </c:marker>
                <c:cat>
                  <c:numRef>
                    <c:extLst xmlns:c15="http://schemas.microsoft.com/office/drawing/2012/chart">
                      <c:ext xmlns:c15="http://schemas.microsoft.com/office/drawing/2012/chart" uri="{02D57815-91ED-43cb-92C2-25804820EDAC}">
                        <c15:formulaRef>
                          <c15:sqref>'Climate comparison'!$C$82:$C$131</c15:sqref>
                        </c15:formulaRef>
                      </c:ext>
                    </c:extLst>
                    <c:numCache>
                      <c:formatCode>General</c:formatCode>
                      <c:ptCount val="50"/>
                      <c:pt idx="0">
                        <c:v>-9</c:v>
                      </c:pt>
                      <c:pt idx="1">
                        <c:v>-8</c:v>
                      </c:pt>
                      <c:pt idx="2">
                        <c:v>-7</c:v>
                      </c:pt>
                      <c:pt idx="3">
                        <c:v>-6</c:v>
                      </c:pt>
                      <c:pt idx="4">
                        <c:v>-5</c:v>
                      </c:pt>
                      <c:pt idx="5">
                        <c:v>-4</c:v>
                      </c:pt>
                      <c:pt idx="6">
                        <c:v>-3</c:v>
                      </c:pt>
                      <c:pt idx="7">
                        <c:v>-2</c:v>
                      </c:pt>
                      <c:pt idx="8">
                        <c:v>-1</c:v>
                      </c:pt>
                      <c:pt idx="9">
                        <c:v>0</c:v>
                      </c:pt>
                      <c:pt idx="10">
                        <c:v>1</c:v>
                      </c:pt>
                      <c:pt idx="11">
                        <c:v>2</c:v>
                      </c:pt>
                      <c:pt idx="12">
                        <c:v>3</c:v>
                      </c:pt>
                      <c:pt idx="13">
                        <c:v>4</c:v>
                      </c:pt>
                      <c:pt idx="14">
                        <c:v>5</c:v>
                      </c:pt>
                      <c:pt idx="15">
                        <c:v>6</c:v>
                      </c:pt>
                      <c:pt idx="16">
                        <c:v>7</c:v>
                      </c:pt>
                      <c:pt idx="17">
                        <c:v>8</c:v>
                      </c:pt>
                      <c:pt idx="18">
                        <c:v>9</c:v>
                      </c:pt>
                      <c:pt idx="19">
                        <c:v>10</c:v>
                      </c:pt>
                      <c:pt idx="20">
                        <c:v>11</c:v>
                      </c:pt>
                      <c:pt idx="21">
                        <c:v>12</c:v>
                      </c:pt>
                      <c:pt idx="22">
                        <c:v>13</c:v>
                      </c:pt>
                      <c:pt idx="23">
                        <c:v>14</c:v>
                      </c:pt>
                      <c:pt idx="24">
                        <c:v>15</c:v>
                      </c:pt>
                      <c:pt idx="25">
                        <c:v>16</c:v>
                      </c:pt>
                      <c:pt idx="26">
                        <c:v>17</c:v>
                      </c:pt>
                      <c:pt idx="27">
                        <c:v>18</c:v>
                      </c:pt>
                      <c:pt idx="28">
                        <c:v>19</c:v>
                      </c:pt>
                      <c:pt idx="29">
                        <c:v>20</c:v>
                      </c:pt>
                      <c:pt idx="30">
                        <c:v>21</c:v>
                      </c:pt>
                      <c:pt idx="31">
                        <c:v>22</c:v>
                      </c:pt>
                      <c:pt idx="32">
                        <c:v>23</c:v>
                      </c:pt>
                      <c:pt idx="33">
                        <c:v>24</c:v>
                      </c:pt>
                      <c:pt idx="34">
                        <c:v>25</c:v>
                      </c:pt>
                      <c:pt idx="35">
                        <c:v>26</c:v>
                      </c:pt>
                      <c:pt idx="36">
                        <c:v>27</c:v>
                      </c:pt>
                      <c:pt idx="37">
                        <c:v>28</c:v>
                      </c:pt>
                      <c:pt idx="38">
                        <c:v>29</c:v>
                      </c:pt>
                      <c:pt idx="39">
                        <c:v>30</c:v>
                      </c:pt>
                      <c:pt idx="40">
                        <c:v>31</c:v>
                      </c:pt>
                      <c:pt idx="41">
                        <c:v>32</c:v>
                      </c:pt>
                      <c:pt idx="42">
                        <c:v>33</c:v>
                      </c:pt>
                      <c:pt idx="43">
                        <c:v>34</c:v>
                      </c:pt>
                      <c:pt idx="44">
                        <c:v>35</c:v>
                      </c:pt>
                      <c:pt idx="45">
                        <c:v>36</c:v>
                      </c:pt>
                      <c:pt idx="46">
                        <c:v>37</c:v>
                      </c:pt>
                      <c:pt idx="47">
                        <c:v>38</c:v>
                      </c:pt>
                      <c:pt idx="48">
                        <c:v>39</c:v>
                      </c:pt>
                      <c:pt idx="49">
                        <c:v>40</c:v>
                      </c:pt>
                    </c:numCache>
                  </c:numRef>
                </c:cat>
                <c:val>
                  <c:numRef>
                    <c:extLst xmlns:c15="http://schemas.microsoft.com/office/drawing/2012/chart">
                      <c:ext xmlns:c15="http://schemas.microsoft.com/office/drawing/2012/chart" uri="{02D57815-91ED-43cb-92C2-25804820EDAC}">
                        <c15:formulaRef>
                          <c15:sqref>'Climate comparison'!$P$82:$P$131</c15:sqref>
                        </c15:formulaRef>
                      </c:ext>
                    </c:extLst>
                    <c:numCache>
                      <c:formatCode>General</c:formatCode>
                      <c:ptCount val="50"/>
                      <c:pt idx="7">
                        <c:v>3</c:v>
                      </c:pt>
                      <c:pt idx="8">
                        <c:v>13</c:v>
                      </c:pt>
                      <c:pt idx="9">
                        <c:v>48</c:v>
                      </c:pt>
                      <c:pt idx="10">
                        <c:v>75</c:v>
                      </c:pt>
                      <c:pt idx="11">
                        <c:v>106</c:v>
                      </c:pt>
                      <c:pt idx="12">
                        <c:v>197</c:v>
                      </c:pt>
                      <c:pt idx="13">
                        <c:v>222</c:v>
                      </c:pt>
                      <c:pt idx="14">
                        <c:v>286</c:v>
                      </c:pt>
                      <c:pt idx="15">
                        <c:v>379</c:v>
                      </c:pt>
                      <c:pt idx="16">
                        <c:v>399</c:v>
                      </c:pt>
                      <c:pt idx="17">
                        <c:v>471</c:v>
                      </c:pt>
                      <c:pt idx="18">
                        <c:v>598</c:v>
                      </c:pt>
                      <c:pt idx="19">
                        <c:v>662</c:v>
                      </c:pt>
                      <c:pt idx="20">
                        <c:v>717</c:v>
                      </c:pt>
                      <c:pt idx="21">
                        <c:v>855</c:v>
                      </c:pt>
                      <c:pt idx="22">
                        <c:v>768</c:v>
                      </c:pt>
                      <c:pt idx="23">
                        <c:v>758</c:v>
                      </c:pt>
                      <c:pt idx="24">
                        <c:v>613</c:v>
                      </c:pt>
                      <c:pt idx="25">
                        <c:v>500</c:v>
                      </c:pt>
                      <c:pt idx="26">
                        <c:v>432</c:v>
                      </c:pt>
                      <c:pt idx="27">
                        <c:v>249</c:v>
                      </c:pt>
                      <c:pt idx="28">
                        <c:v>175</c:v>
                      </c:pt>
                      <c:pt idx="29">
                        <c:v>126</c:v>
                      </c:pt>
                      <c:pt idx="30">
                        <c:v>70</c:v>
                      </c:pt>
                      <c:pt idx="31">
                        <c:v>13</c:v>
                      </c:pt>
                      <c:pt idx="32">
                        <c:v>6</c:v>
                      </c:pt>
                      <c:pt idx="33">
                        <c:v>10</c:v>
                      </c:pt>
                      <c:pt idx="34">
                        <c:v>7</c:v>
                      </c:pt>
                      <c:pt idx="35">
                        <c:v>2</c:v>
                      </c:pt>
                    </c:numCache>
                  </c:numRef>
                </c:val>
                <c:smooth val="0"/>
                <c:extLst xmlns:c15="http://schemas.microsoft.com/office/drawing/2012/chart">
                  <c:ext xmlns:c16="http://schemas.microsoft.com/office/drawing/2014/chart" uri="{C3380CC4-5D6E-409C-BE32-E72D297353CC}">
                    <c16:uniqueId val="{0000000D-B81A-4DD8-8032-2395D3D78B56}"/>
                  </c:ext>
                </c:extLst>
              </c15:ser>
            </c15:filteredLineSeries>
            <c15:filteredLineSeries>
              <c15:ser>
                <c:idx val="14"/>
                <c:order val="13"/>
                <c:tx>
                  <c:strRef>
                    <c:extLst xmlns:c15="http://schemas.microsoft.com/office/drawing/2012/chart">
                      <c:ext xmlns:c15="http://schemas.microsoft.com/office/drawing/2012/chart" uri="{02D57815-91ED-43cb-92C2-25804820EDAC}">
                        <c15:formulaRef>
                          <c15:sqref>'Climate comparison'!$Q$81</c15:sqref>
                        </c15:formulaRef>
                      </c:ext>
                    </c:extLst>
                    <c:strCache>
                      <c:ptCount val="1"/>
                      <c:pt idx="0">
                        <c:v>Christchurch</c:v>
                      </c:pt>
                    </c:strCache>
                  </c:strRef>
                </c:tx>
                <c:spPr>
                  <a:ln w="28575" cap="rnd">
                    <a:solidFill>
                      <a:schemeClr val="accent3">
                        <a:lumMod val="80000"/>
                        <a:lumOff val="20000"/>
                      </a:schemeClr>
                    </a:solidFill>
                    <a:round/>
                  </a:ln>
                  <a:effectLst/>
                </c:spPr>
                <c:marker>
                  <c:symbol val="none"/>
                </c:marker>
                <c:cat>
                  <c:numRef>
                    <c:extLst xmlns:c15="http://schemas.microsoft.com/office/drawing/2012/chart">
                      <c:ext xmlns:c15="http://schemas.microsoft.com/office/drawing/2012/chart" uri="{02D57815-91ED-43cb-92C2-25804820EDAC}">
                        <c15:formulaRef>
                          <c15:sqref>'Climate comparison'!$C$82:$C$131</c15:sqref>
                        </c15:formulaRef>
                      </c:ext>
                    </c:extLst>
                    <c:numCache>
                      <c:formatCode>General</c:formatCode>
                      <c:ptCount val="50"/>
                      <c:pt idx="0">
                        <c:v>-9</c:v>
                      </c:pt>
                      <c:pt idx="1">
                        <c:v>-8</c:v>
                      </c:pt>
                      <c:pt idx="2">
                        <c:v>-7</c:v>
                      </c:pt>
                      <c:pt idx="3">
                        <c:v>-6</c:v>
                      </c:pt>
                      <c:pt idx="4">
                        <c:v>-5</c:v>
                      </c:pt>
                      <c:pt idx="5">
                        <c:v>-4</c:v>
                      </c:pt>
                      <c:pt idx="6">
                        <c:v>-3</c:v>
                      </c:pt>
                      <c:pt idx="7">
                        <c:v>-2</c:v>
                      </c:pt>
                      <c:pt idx="8">
                        <c:v>-1</c:v>
                      </c:pt>
                      <c:pt idx="9">
                        <c:v>0</c:v>
                      </c:pt>
                      <c:pt idx="10">
                        <c:v>1</c:v>
                      </c:pt>
                      <c:pt idx="11">
                        <c:v>2</c:v>
                      </c:pt>
                      <c:pt idx="12">
                        <c:v>3</c:v>
                      </c:pt>
                      <c:pt idx="13">
                        <c:v>4</c:v>
                      </c:pt>
                      <c:pt idx="14">
                        <c:v>5</c:v>
                      </c:pt>
                      <c:pt idx="15">
                        <c:v>6</c:v>
                      </c:pt>
                      <c:pt idx="16">
                        <c:v>7</c:v>
                      </c:pt>
                      <c:pt idx="17">
                        <c:v>8</c:v>
                      </c:pt>
                      <c:pt idx="18">
                        <c:v>9</c:v>
                      </c:pt>
                      <c:pt idx="19">
                        <c:v>10</c:v>
                      </c:pt>
                      <c:pt idx="20">
                        <c:v>11</c:v>
                      </c:pt>
                      <c:pt idx="21">
                        <c:v>12</c:v>
                      </c:pt>
                      <c:pt idx="22">
                        <c:v>13</c:v>
                      </c:pt>
                      <c:pt idx="23">
                        <c:v>14</c:v>
                      </c:pt>
                      <c:pt idx="24">
                        <c:v>15</c:v>
                      </c:pt>
                      <c:pt idx="25">
                        <c:v>16</c:v>
                      </c:pt>
                      <c:pt idx="26">
                        <c:v>17</c:v>
                      </c:pt>
                      <c:pt idx="27">
                        <c:v>18</c:v>
                      </c:pt>
                      <c:pt idx="28">
                        <c:v>19</c:v>
                      </c:pt>
                      <c:pt idx="29">
                        <c:v>20</c:v>
                      </c:pt>
                      <c:pt idx="30">
                        <c:v>21</c:v>
                      </c:pt>
                      <c:pt idx="31">
                        <c:v>22</c:v>
                      </c:pt>
                      <c:pt idx="32">
                        <c:v>23</c:v>
                      </c:pt>
                      <c:pt idx="33">
                        <c:v>24</c:v>
                      </c:pt>
                      <c:pt idx="34">
                        <c:v>25</c:v>
                      </c:pt>
                      <c:pt idx="35">
                        <c:v>26</c:v>
                      </c:pt>
                      <c:pt idx="36">
                        <c:v>27</c:v>
                      </c:pt>
                      <c:pt idx="37">
                        <c:v>28</c:v>
                      </c:pt>
                      <c:pt idx="38">
                        <c:v>29</c:v>
                      </c:pt>
                      <c:pt idx="39">
                        <c:v>30</c:v>
                      </c:pt>
                      <c:pt idx="40">
                        <c:v>31</c:v>
                      </c:pt>
                      <c:pt idx="41">
                        <c:v>32</c:v>
                      </c:pt>
                      <c:pt idx="42">
                        <c:v>33</c:v>
                      </c:pt>
                      <c:pt idx="43">
                        <c:v>34</c:v>
                      </c:pt>
                      <c:pt idx="44">
                        <c:v>35</c:v>
                      </c:pt>
                      <c:pt idx="45">
                        <c:v>36</c:v>
                      </c:pt>
                      <c:pt idx="46">
                        <c:v>37</c:v>
                      </c:pt>
                      <c:pt idx="47">
                        <c:v>38</c:v>
                      </c:pt>
                      <c:pt idx="48">
                        <c:v>39</c:v>
                      </c:pt>
                      <c:pt idx="49">
                        <c:v>40</c:v>
                      </c:pt>
                    </c:numCache>
                  </c:numRef>
                </c:cat>
                <c:val>
                  <c:numRef>
                    <c:extLst xmlns:c15="http://schemas.microsoft.com/office/drawing/2012/chart">
                      <c:ext xmlns:c15="http://schemas.microsoft.com/office/drawing/2012/chart" uri="{02D57815-91ED-43cb-92C2-25804820EDAC}">
                        <c15:formulaRef>
                          <c15:sqref>'Climate comparison'!$Q$82:$Q$131</c15:sqref>
                        </c15:formulaRef>
                      </c:ext>
                    </c:extLst>
                    <c:numCache>
                      <c:formatCode>General</c:formatCode>
                      <c:ptCount val="50"/>
                      <c:pt idx="3">
                        <c:v>1</c:v>
                      </c:pt>
                      <c:pt idx="4">
                        <c:v>5</c:v>
                      </c:pt>
                      <c:pt idx="5">
                        <c:v>15</c:v>
                      </c:pt>
                      <c:pt idx="6">
                        <c:v>37</c:v>
                      </c:pt>
                      <c:pt idx="7">
                        <c:v>60</c:v>
                      </c:pt>
                      <c:pt idx="8">
                        <c:v>63</c:v>
                      </c:pt>
                      <c:pt idx="9">
                        <c:v>110</c:v>
                      </c:pt>
                      <c:pt idx="10">
                        <c:v>117</c:v>
                      </c:pt>
                      <c:pt idx="11">
                        <c:v>175</c:v>
                      </c:pt>
                      <c:pt idx="12">
                        <c:v>181</c:v>
                      </c:pt>
                      <c:pt idx="13">
                        <c:v>277</c:v>
                      </c:pt>
                      <c:pt idx="14">
                        <c:v>331</c:v>
                      </c:pt>
                      <c:pt idx="15">
                        <c:v>368</c:v>
                      </c:pt>
                      <c:pt idx="16">
                        <c:v>450</c:v>
                      </c:pt>
                      <c:pt idx="17">
                        <c:v>560</c:v>
                      </c:pt>
                      <c:pt idx="18">
                        <c:v>615</c:v>
                      </c:pt>
                      <c:pt idx="19">
                        <c:v>548</c:v>
                      </c:pt>
                      <c:pt idx="20">
                        <c:v>626</c:v>
                      </c:pt>
                      <c:pt idx="21">
                        <c:v>584</c:v>
                      </c:pt>
                      <c:pt idx="22">
                        <c:v>518</c:v>
                      </c:pt>
                      <c:pt idx="23">
                        <c:v>544</c:v>
                      </c:pt>
                      <c:pt idx="24">
                        <c:v>569</c:v>
                      </c:pt>
                      <c:pt idx="25">
                        <c:v>492</c:v>
                      </c:pt>
                      <c:pt idx="26">
                        <c:v>354</c:v>
                      </c:pt>
                      <c:pt idx="27">
                        <c:v>296</c:v>
                      </c:pt>
                      <c:pt idx="28">
                        <c:v>201</c:v>
                      </c:pt>
                      <c:pt idx="29">
                        <c:v>166</c:v>
                      </c:pt>
                      <c:pt idx="30">
                        <c:v>119</c:v>
                      </c:pt>
                      <c:pt idx="31">
                        <c:v>85</c:v>
                      </c:pt>
                      <c:pt idx="32">
                        <c:v>77</c:v>
                      </c:pt>
                      <c:pt idx="33">
                        <c:v>49</c:v>
                      </c:pt>
                      <c:pt idx="34">
                        <c:v>29</c:v>
                      </c:pt>
                      <c:pt idx="35">
                        <c:v>43</c:v>
                      </c:pt>
                      <c:pt idx="36">
                        <c:v>35</c:v>
                      </c:pt>
                      <c:pt idx="37">
                        <c:v>38</c:v>
                      </c:pt>
                      <c:pt idx="38">
                        <c:v>13</c:v>
                      </c:pt>
                      <c:pt idx="39">
                        <c:v>7</c:v>
                      </c:pt>
                      <c:pt idx="40">
                        <c:v>2</c:v>
                      </c:pt>
                    </c:numCache>
                  </c:numRef>
                </c:val>
                <c:smooth val="0"/>
                <c:extLst xmlns:c15="http://schemas.microsoft.com/office/drawing/2012/chart">
                  <c:ext xmlns:c16="http://schemas.microsoft.com/office/drawing/2014/chart" uri="{C3380CC4-5D6E-409C-BE32-E72D297353CC}">
                    <c16:uniqueId val="{0000000E-B81A-4DD8-8032-2395D3D78B56}"/>
                  </c:ext>
                </c:extLst>
              </c15:ser>
            </c15:filteredLineSeries>
            <c15:filteredLineSeries>
              <c15:ser>
                <c:idx val="15"/>
                <c:order val="14"/>
                <c:tx>
                  <c:strRef>
                    <c:extLst xmlns:c15="http://schemas.microsoft.com/office/drawing/2012/chart">
                      <c:ext xmlns:c15="http://schemas.microsoft.com/office/drawing/2012/chart" uri="{02D57815-91ED-43cb-92C2-25804820EDAC}">
                        <c15:formulaRef>
                          <c15:sqref>'Climate comparison'!$R$81</c15:sqref>
                        </c15:formulaRef>
                      </c:ext>
                    </c:extLst>
                    <c:strCache>
                      <c:ptCount val="1"/>
                      <c:pt idx="0">
                        <c:v>Queenstown-Lakes</c:v>
                      </c:pt>
                    </c:strCache>
                  </c:strRef>
                </c:tx>
                <c:spPr>
                  <a:ln w="28575" cap="rnd">
                    <a:solidFill>
                      <a:schemeClr val="accent4">
                        <a:lumMod val="80000"/>
                        <a:lumOff val="20000"/>
                      </a:schemeClr>
                    </a:solidFill>
                    <a:round/>
                  </a:ln>
                  <a:effectLst/>
                </c:spPr>
                <c:marker>
                  <c:symbol val="none"/>
                </c:marker>
                <c:cat>
                  <c:numRef>
                    <c:extLst xmlns:c15="http://schemas.microsoft.com/office/drawing/2012/chart">
                      <c:ext xmlns:c15="http://schemas.microsoft.com/office/drawing/2012/chart" uri="{02D57815-91ED-43cb-92C2-25804820EDAC}">
                        <c15:formulaRef>
                          <c15:sqref>'Climate comparison'!$C$82:$C$131</c15:sqref>
                        </c15:formulaRef>
                      </c:ext>
                    </c:extLst>
                    <c:numCache>
                      <c:formatCode>General</c:formatCode>
                      <c:ptCount val="50"/>
                      <c:pt idx="0">
                        <c:v>-9</c:v>
                      </c:pt>
                      <c:pt idx="1">
                        <c:v>-8</c:v>
                      </c:pt>
                      <c:pt idx="2">
                        <c:v>-7</c:v>
                      </c:pt>
                      <c:pt idx="3">
                        <c:v>-6</c:v>
                      </c:pt>
                      <c:pt idx="4">
                        <c:v>-5</c:v>
                      </c:pt>
                      <c:pt idx="5">
                        <c:v>-4</c:v>
                      </c:pt>
                      <c:pt idx="6">
                        <c:v>-3</c:v>
                      </c:pt>
                      <c:pt idx="7">
                        <c:v>-2</c:v>
                      </c:pt>
                      <c:pt idx="8">
                        <c:v>-1</c:v>
                      </c:pt>
                      <c:pt idx="9">
                        <c:v>0</c:v>
                      </c:pt>
                      <c:pt idx="10">
                        <c:v>1</c:v>
                      </c:pt>
                      <c:pt idx="11">
                        <c:v>2</c:v>
                      </c:pt>
                      <c:pt idx="12">
                        <c:v>3</c:v>
                      </c:pt>
                      <c:pt idx="13">
                        <c:v>4</c:v>
                      </c:pt>
                      <c:pt idx="14">
                        <c:v>5</c:v>
                      </c:pt>
                      <c:pt idx="15">
                        <c:v>6</c:v>
                      </c:pt>
                      <c:pt idx="16">
                        <c:v>7</c:v>
                      </c:pt>
                      <c:pt idx="17">
                        <c:v>8</c:v>
                      </c:pt>
                      <c:pt idx="18">
                        <c:v>9</c:v>
                      </c:pt>
                      <c:pt idx="19">
                        <c:v>10</c:v>
                      </c:pt>
                      <c:pt idx="20">
                        <c:v>11</c:v>
                      </c:pt>
                      <c:pt idx="21">
                        <c:v>12</c:v>
                      </c:pt>
                      <c:pt idx="22">
                        <c:v>13</c:v>
                      </c:pt>
                      <c:pt idx="23">
                        <c:v>14</c:v>
                      </c:pt>
                      <c:pt idx="24">
                        <c:v>15</c:v>
                      </c:pt>
                      <c:pt idx="25">
                        <c:v>16</c:v>
                      </c:pt>
                      <c:pt idx="26">
                        <c:v>17</c:v>
                      </c:pt>
                      <c:pt idx="27">
                        <c:v>18</c:v>
                      </c:pt>
                      <c:pt idx="28">
                        <c:v>19</c:v>
                      </c:pt>
                      <c:pt idx="29">
                        <c:v>20</c:v>
                      </c:pt>
                      <c:pt idx="30">
                        <c:v>21</c:v>
                      </c:pt>
                      <c:pt idx="31">
                        <c:v>22</c:v>
                      </c:pt>
                      <c:pt idx="32">
                        <c:v>23</c:v>
                      </c:pt>
                      <c:pt idx="33">
                        <c:v>24</c:v>
                      </c:pt>
                      <c:pt idx="34">
                        <c:v>25</c:v>
                      </c:pt>
                      <c:pt idx="35">
                        <c:v>26</c:v>
                      </c:pt>
                      <c:pt idx="36">
                        <c:v>27</c:v>
                      </c:pt>
                      <c:pt idx="37">
                        <c:v>28</c:v>
                      </c:pt>
                      <c:pt idx="38">
                        <c:v>29</c:v>
                      </c:pt>
                      <c:pt idx="39">
                        <c:v>30</c:v>
                      </c:pt>
                      <c:pt idx="40">
                        <c:v>31</c:v>
                      </c:pt>
                      <c:pt idx="41">
                        <c:v>32</c:v>
                      </c:pt>
                      <c:pt idx="42">
                        <c:v>33</c:v>
                      </c:pt>
                      <c:pt idx="43">
                        <c:v>34</c:v>
                      </c:pt>
                      <c:pt idx="44">
                        <c:v>35</c:v>
                      </c:pt>
                      <c:pt idx="45">
                        <c:v>36</c:v>
                      </c:pt>
                      <c:pt idx="46">
                        <c:v>37</c:v>
                      </c:pt>
                      <c:pt idx="47">
                        <c:v>38</c:v>
                      </c:pt>
                      <c:pt idx="48">
                        <c:v>39</c:v>
                      </c:pt>
                      <c:pt idx="49">
                        <c:v>40</c:v>
                      </c:pt>
                    </c:numCache>
                  </c:numRef>
                </c:cat>
                <c:val>
                  <c:numRef>
                    <c:extLst xmlns:c15="http://schemas.microsoft.com/office/drawing/2012/chart">
                      <c:ext xmlns:c15="http://schemas.microsoft.com/office/drawing/2012/chart" uri="{02D57815-91ED-43cb-92C2-25804820EDAC}">
                        <c15:formulaRef>
                          <c15:sqref>'Climate comparison'!$R$82:$R$131</c15:sqref>
                        </c15:formulaRef>
                      </c:ext>
                    </c:extLst>
                    <c:numCache>
                      <c:formatCode>General</c:formatCode>
                      <c:ptCount val="50"/>
                      <c:pt idx="3">
                        <c:v>3</c:v>
                      </c:pt>
                      <c:pt idx="4">
                        <c:v>18</c:v>
                      </c:pt>
                      <c:pt idx="5">
                        <c:v>37</c:v>
                      </c:pt>
                      <c:pt idx="6">
                        <c:v>55</c:v>
                      </c:pt>
                      <c:pt idx="7">
                        <c:v>110</c:v>
                      </c:pt>
                      <c:pt idx="8">
                        <c:v>182</c:v>
                      </c:pt>
                      <c:pt idx="9">
                        <c:v>226</c:v>
                      </c:pt>
                      <c:pt idx="10">
                        <c:v>252</c:v>
                      </c:pt>
                      <c:pt idx="11">
                        <c:v>303</c:v>
                      </c:pt>
                      <c:pt idx="12">
                        <c:v>336</c:v>
                      </c:pt>
                      <c:pt idx="13">
                        <c:v>400</c:v>
                      </c:pt>
                      <c:pt idx="14">
                        <c:v>449</c:v>
                      </c:pt>
                      <c:pt idx="15">
                        <c:v>418</c:v>
                      </c:pt>
                      <c:pt idx="16">
                        <c:v>567</c:v>
                      </c:pt>
                      <c:pt idx="17">
                        <c:v>496</c:v>
                      </c:pt>
                      <c:pt idx="18">
                        <c:v>579</c:v>
                      </c:pt>
                      <c:pt idx="19">
                        <c:v>572</c:v>
                      </c:pt>
                      <c:pt idx="20">
                        <c:v>547</c:v>
                      </c:pt>
                      <c:pt idx="21">
                        <c:v>495</c:v>
                      </c:pt>
                      <c:pt idx="22">
                        <c:v>424</c:v>
                      </c:pt>
                      <c:pt idx="23">
                        <c:v>427</c:v>
                      </c:pt>
                      <c:pt idx="24">
                        <c:v>405</c:v>
                      </c:pt>
                      <c:pt idx="25">
                        <c:v>310</c:v>
                      </c:pt>
                      <c:pt idx="26">
                        <c:v>255</c:v>
                      </c:pt>
                      <c:pt idx="27">
                        <c:v>228</c:v>
                      </c:pt>
                      <c:pt idx="28">
                        <c:v>187</c:v>
                      </c:pt>
                      <c:pt idx="29">
                        <c:v>150</c:v>
                      </c:pt>
                      <c:pt idx="30">
                        <c:v>97</c:v>
                      </c:pt>
                      <c:pt idx="31">
                        <c:v>95</c:v>
                      </c:pt>
                      <c:pt idx="32">
                        <c:v>52</c:v>
                      </c:pt>
                      <c:pt idx="33">
                        <c:v>34</c:v>
                      </c:pt>
                      <c:pt idx="34">
                        <c:v>27</c:v>
                      </c:pt>
                      <c:pt idx="35">
                        <c:v>13</c:v>
                      </c:pt>
                      <c:pt idx="36">
                        <c:v>7</c:v>
                      </c:pt>
                      <c:pt idx="37">
                        <c:v>2</c:v>
                      </c:pt>
                      <c:pt idx="38">
                        <c:v>2</c:v>
                      </c:pt>
                    </c:numCache>
                  </c:numRef>
                </c:val>
                <c:smooth val="0"/>
                <c:extLst xmlns:c15="http://schemas.microsoft.com/office/drawing/2012/chart">
                  <c:ext xmlns:c16="http://schemas.microsoft.com/office/drawing/2014/chart" uri="{C3380CC4-5D6E-409C-BE32-E72D297353CC}">
                    <c16:uniqueId val="{0000000F-B81A-4DD8-8032-2395D3D78B56}"/>
                  </c:ext>
                </c:extLst>
              </c15:ser>
            </c15:filteredLineSeries>
            <c15:filteredLineSeries>
              <c15:ser>
                <c:idx val="16"/>
                <c:order val="15"/>
                <c:tx>
                  <c:strRef>
                    <c:extLst xmlns:c15="http://schemas.microsoft.com/office/drawing/2012/chart">
                      <c:ext xmlns:c15="http://schemas.microsoft.com/office/drawing/2012/chart" uri="{02D57815-91ED-43cb-92C2-25804820EDAC}">
                        <c15:formulaRef>
                          <c15:sqref>'Climate comparison'!$S$81</c15:sqref>
                        </c15:formulaRef>
                      </c:ext>
                    </c:extLst>
                    <c:strCache>
                      <c:ptCount val="1"/>
                      <c:pt idx="0">
                        <c:v>Central otago</c:v>
                      </c:pt>
                    </c:strCache>
                  </c:strRef>
                </c:tx>
                <c:spPr>
                  <a:ln w="28575" cap="rnd">
                    <a:solidFill>
                      <a:schemeClr val="accent5">
                        <a:lumMod val="80000"/>
                        <a:lumOff val="20000"/>
                      </a:schemeClr>
                    </a:solidFill>
                    <a:round/>
                  </a:ln>
                  <a:effectLst/>
                </c:spPr>
                <c:marker>
                  <c:symbol val="none"/>
                </c:marker>
                <c:cat>
                  <c:numRef>
                    <c:extLst xmlns:c15="http://schemas.microsoft.com/office/drawing/2012/chart">
                      <c:ext xmlns:c15="http://schemas.microsoft.com/office/drawing/2012/chart" uri="{02D57815-91ED-43cb-92C2-25804820EDAC}">
                        <c15:formulaRef>
                          <c15:sqref>'Climate comparison'!$C$82:$C$131</c15:sqref>
                        </c15:formulaRef>
                      </c:ext>
                    </c:extLst>
                    <c:numCache>
                      <c:formatCode>General</c:formatCode>
                      <c:ptCount val="50"/>
                      <c:pt idx="0">
                        <c:v>-9</c:v>
                      </c:pt>
                      <c:pt idx="1">
                        <c:v>-8</c:v>
                      </c:pt>
                      <c:pt idx="2">
                        <c:v>-7</c:v>
                      </c:pt>
                      <c:pt idx="3">
                        <c:v>-6</c:v>
                      </c:pt>
                      <c:pt idx="4">
                        <c:v>-5</c:v>
                      </c:pt>
                      <c:pt idx="5">
                        <c:v>-4</c:v>
                      </c:pt>
                      <c:pt idx="6">
                        <c:v>-3</c:v>
                      </c:pt>
                      <c:pt idx="7">
                        <c:v>-2</c:v>
                      </c:pt>
                      <c:pt idx="8">
                        <c:v>-1</c:v>
                      </c:pt>
                      <c:pt idx="9">
                        <c:v>0</c:v>
                      </c:pt>
                      <c:pt idx="10">
                        <c:v>1</c:v>
                      </c:pt>
                      <c:pt idx="11">
                        <c:v>2</c:v>
                      </c:pt>
                      <c:pt idx="12">
                        <c:v>3</c:v>
                      </c:pt>
                      <c:pt idx="13">
                        <c:v>4</c:v>
                      </c:pt>
                      <c:pt idx="14">
                        <c:v>5</c:v>
                      </c:pt>
                      <c:pt idx="15">
                        <c:v>6</c:v>
                      </c:pt>
                      <c:pt idx="16">
                        <c:v>7</c:v>
                      </c:pt>
                      <c:pt idx="17">
                        <c:v>8</c:v>
                      </c:pt>
                      <c:pt idx="18">
                        <c:v>9</c:v>
                      </c:pt>
                      <c:pt idx="19">
                        <c:v>10</c:v>
                      </c:pt>
                      <c:pt idx="20">
                        <c:v>11</c:v>
                      </c:pt>
                      <c:pt idx="21">
                        <c:v>12</c:v>
                      </c:pt>
                      <c:pt idx="22">
                        <c:v>13</c:v>
                      </c:pt>
                      <c:pt idx="23">
                        <c:v>14</c:v>
                      </c:pt>
                      <c:pt idx="24">
                        <c:v>15</c:v>
                      </c:pt>
                      <c:pt idx="25">
                        <c:v>16</c:v>
                      </c:pt>
                      <c:pt idx="26">
                        <c:v>17</c:v>
                      </c:pt>
                      <c:pt idx="27">
                        <c:v>18</c:v>
                      </c:pt>
                      <c:pt idx="28">
                        <c:v>19</c:v>
                      </c:pt>
                      <c:pt idx="29">
                        <c:v>20</c:v>
                      </c:pt>
                      <c:pt idx="30">
                        <c:v>21</c:v>
                      </c:pt>
                      <c:pt idx="31">
                        <c:v>22</c:v>
                      </c:pt>
                      <c:pt idx="32">
                        <c:v>23</c:v>
                      </c:pt>
                      <c:pt idx="33">
                        <c:v>24</c:v>
                      </c:pt>
                      <c:pt idx="34">
                        <c:v>25</c:v>
                      </c:pt>
                      <c:pt idx="35">
                        <c:v>26</c:v>
                      </c:pt>
                      <c:pt idx="36">
                        <c:v>27</c:v>
                      </c:pt>
                      <c:pt idx="37">
                        <c:v>28</c:v>
                      </c:pt>
                      <c:pt idx="38">
                        <c:v>29</c:v>
                      </c:pt>
                      <c:pt idx="39">
                        <c:v>30</c:v>
                      </c:pt>
                      <c:pt idx="40">
                        <c:v>31</c:v>
                      </c:pt>
                      <c:pt idx="41">
                        <c:v>32</c:v>
                      </c:pt>
                      <c:pt idx="42">
                        <c:v>33</c:v>
                      </c:pt>
                      <c:pt idx="43">
                        <c:v>34</c:v>
                      </c:pt>
                      <c:pt idx="44">
                        <c:v>35</c:v>
                      </c:pt>
                      <c:pt idx="45">
                        <c:v>36</c:v>
                      </c:pt>
                      <c:pt idx="46">
                        <c:v>37</c:v>
                      </c:pt>
                      <c:pt idx="47">
                        <c:v>38</c:v>
                      </c:pt>
                      <c:pt idx="48">
                        <c:v>39</c:v>
                      </c:pt>
                      <c:pt idx="49">
                        <c:v>40</c:v>
                      </c:pt>
                    </c:numCache>
                  </c:numRef>
                </c:cat>
                <c:val>
                  <c:numRef>
                    <c:extLst xmlns:c15="http://schemas.microsoft.com/office/drawing/2012/chart">
                      <c:ext xmlns:c15="http://schemas.microsoft.com/office/drawing/2012/chart" uri="{02D57815-91ED-43cb-92C2-25804820EDAC}">
                        <c15:formulaRef>
                          <c15:sqref>'Climate comparison'!$S$82:$S$131</c15:sqref>
                        </c15:formulaRef>
                      </c:ext>
                    </c:extLst>
                    <c:numCache>
                      <c:formatCode>General</c:formatCode>
                      <c:ptCount val="50"/>
                      <c:pt idx="0">
                        <c:v>1</c:v>
                      </c:pt>
                      <c:pt idx="1">
                        <c:v>1</c:v>
                      </c:pt>
                      <c:pt idx="2">
                        <c:v>8</c:v>
                      </c:pt>
                      <c:pt idx="3">
                        <c:v>29</c:v>
                      </c:pt>
                      <c:pt idx="4">
                        <c:v>63</c:v>
                      </c:pt>
                      <c:pt idx="5">
                        <c:v>74</c:v>
                      </c:pt>
                      <c:pt idx="6">
                        <c:v>101</c:v>
                      </c:pt>
                      <c:pt idx="7">
                        <c:v>134</c:v>
                      </c:pt>
                      <c:pt idx="8">
                        <c:v>211</c:v>
                      </c:pt>
                      <c:pt idx="9">
                        <c:v>229</c:v>
                      </c:pt>
                      <c:pt idx="10">
                        <c:v>283</c:v>
                      </c:pt>
                      <c:pt idx="11">
                        <c:v>356</c:v>
                      </c:pt>
                      <c:pt idx="12">
                        <c:v>360</c:v>
                      </c:pt>
                      <c:pt idx="13">
                        <c:v>417</c:v>
                      </c:pt>
                      <c:pt idx="14">
                        <c:v>394</c:v>
                      </c:pt>
                      <c:pt idx="15">
                        <c:v>444</c:v>
                      </c:pt>
                      <c:pt idx="16">
                        <c:v>448</c:v>
                      </c:pt>
                      <c:pt idx="17">
                        <c:v>458</c:v>
                      </c:pt>
                      <c:pt idx="18">
                        <c:v>452</c:v>
                      </c:pt>
                      <c:pt idx="19">
                        <c:v>493</c:v>
                      </c:pt>
                      <c:pt idx="20">
                        <c:v>439</c:v>
                      </c:pt>
                      <c:pt idx="21">
                        <c:v>477</c:v>
                      </c:pt>
                      <c:pt idx="22">
                        <c:v>439</c:v>
                      </c:pt>
                      <c:pt idx="23">
                        <c:v>375</c:v>
                      </c:pt>
                      <c:pt idx="24">
                        <c:v>324</c:v>
                      </c:pt>
                      <c:pt idx="25">
                        <c:v>300</c:v>
                      </c:pt>
                      <c:pt idx="26">
                        <c:v>292</c:v>
                      </c:pt>
                      <c:pt idx="27">
                        <c:v>267</c:v>
                      </c:pt>
                      <c:pt idx="28">
                        <c:v>203</c:v>
                      </c:pt>
                      <c:pt idx="29">
                        <c:v>171</c:v>
                      </c:pt>
                      <c:pt idx="30">
                        <c:v>132</c:v>
                      </c:pt>
                      <c:pt idx="31">
                        <c:v>90</c:v>
                      </c:pt>
                      <c:pt idx="32">
                        <c:v>88</c:v>
                      </c:pt>
                      <c:pt idx="33">
                        <c:v>57</c:v>
                      </c:pt>
                      <c:pt idx="34">
                        <c:v>63</c:v>
                      </c:pt>
                      <c:pt idx="35">
                        <c:v>35</c:v>
                      </c:pt>
                      <c:pt idx="36">
                        <c:v>29</c:v>
                      </c:pt>
                      <c:pt idx="37">
                        <c:v>12</c:v>
                      </c:pt>
                      <c:pt idx="38">
                        <c:v>7</c:v>
                      </c:pt>
                      <c:pt idx="39">
                        <c:v>3</c:v>
                      </c:pt>
                      <c:pt idx="40">
                        <c:v>1</c:v>
                      </c:pt>
                    </c:numCache>
                  </c:numRef>
                </c:val>
                <c:smooth val="0"/>
                <c:extLst xmlns:c15="http://schemas.microsoft.com/office/drawing/2012/chart">
                  <c:ext xmlns:c16="http://schemas.microsoft.com/office/drawing/2014/chart" uri="{C3380CC4-5D6E-409C-BE32-E72D297353CC}">
                    <c16:uniqueId val="{00000010-B81A-4DD8-8032-2395D3D78B56}"/>
                  </c:ext>
                </c:extLst>
              </c15:ser>
            </c15:filteredLineSeries>
            <c15:filteredLineSeries>
              <c15:ser>
                <c:idx val="17"/>
                <c:order val="16"/>
                <c:tx>
                  <c:strRef>
                    <c:extLst xmlns:c15="http://schemas.microsoft.com/office/drawing/2012/chart">
                      <c:ext xmlns:c15="http://schemas.microsoft.com/office/drawing/2012/chart" uri="{02D57815-91ED-43cb-92C2-25804820EDAC}">
                        <c15:formulaRef>
                          <c15:sqref>'Climate comparison'!$T$81</c15:sqref>
                        </c15:formulaRef>
                      </c:ext>
                    </c:extLst>
                    <c:strCache>
                      <c:ptCount val="1"/>
                      <c:pt idx="0">
                        <c:v>Dunedin</c:v>
                      </c:pt>
                    </c:strCache>
                  </c:strRef>
                </c:tx>
                <c:spPr>
                  <a:ln w="28575" cap="rnd">
                    <a:solidFill>
                      <a:schemeClr val="accent6">
                        <a:lumMod val="80000"/>
                        <a:lumOff val="20000"/>
                      </a:schemeClr>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'Climate comparison'!$C$82:$C$131</c15:sqref>
                        </c15:formulaRef>
                      </c:ext>
                    </c:extLst>
                    <c:numCache>
                      <c:formatCode>General</c:formatCode>
                      <c:ptCount val="50"/>
                      <c:pt idx="0">
                        <c:v>-9</c:v>
                      </c:pt>
                      <c:pt idx="1">
                        <c:v>-8</c:v>
                      </c:pt>
                      <c:pt idx="2">
                        <c:v>-7</c:v>
                      </c:pt>
                      <c:pt idx="3">
                        <c:v>-6</c:v>
                      </c:pt>
                      <c:pt idx="4">
                        <c:v>-5</c:v>
                      </c:pt>
                      <c:pt idx="5">
                        <c:v>-4</c:v>
                      </c:pt>
                      <c:pt idx="6">
                        <c:v>-3</c:v>
                      </c:pt>
                      <c:pt idx="7">
                        <c:v>-2</c:v>
                      </c:pt>
                      <c:pt idx="8">
                        <c:v>-1</c:v>
                      </c:pt>
                      <c:pt idx="9">
                        <c:v>0</c:v>
                      </c:pt>
                      <c:pt idx="10">
                        <c:v>1</c:v>
                      </c:pt>
                      <c:pt idx="11">
                        <c:v>2</c:v>
                      </c:pt>
                      <c:pt idx="12">
                        <c:v>3</c:v>
                      </c:pt>
                      <c:pt idx="13">
                        <c:v>4</c:v>
                      </c:pt>
                      <c:pt idx="14">
                        <c:v>5</c:v>
                      </c:pt>
                      <c:pt idx="15">
                        <c:v>6</c:v>
                      </c:pt>
                      <c:pt idx="16">
                        <c:v>7</c:v>
                      </c:pt>
                      <c:pt idx="17">
                        <c:v>8</c:v>
                      </c:pt>
                      <c:pt idx="18">
                        <c:v>9</c:v>
                      </c:pt>
                      <c:pt idx="19">
                        <c:v>10</c:v>
                      </c:pt>
                      <c:pt idx="20">
                        <c:v>11</c:v>
                      </c:pt>
                      <c:pt idx="21">
                        <c:v>12</c:v>
                      </c:pt>
                      <c:pt idx="22">
                        <c:v>13</c:v>
                      </c:pt>
                      <c:pt idx="23">
                        <c:v>14</c:v>
                      </c:pt>
                      <c:pt idx="24">
                        <c:v>15</c:v>
                      </c:pt>
                      <c:pt idx="25">
                        <c:v>16</c:v>
                      </c:pt>
                      <c:pt idx="26">
                        <c:v>17</c:v>
                      </c:pt>
                      <c:pt idx="27">
                        <c:v>18</c:v>
                      </c:pt>
                      <c:pt idx="28">
                        <c:v>19</c:v>
                      </c:pt>
                      <c:pt idx="29">
                        <c:v>20</c:v>
                      </c:pt>
                      <c:pt idx="30">
                        <c:v>21</c:v>
                      </c:pt>
                      <c:pt idx="31">
                        <c:v>22</c:v>
                      </c:pt>
                      <c:pt idx="32">
                        <c:v>23</c:v>
                      </c:pt>
                      <c:pt idx="33">
                        <c:v>24</c:v>
                      </c:pt>
                      <c:pt idx="34">
                        <c:v>25</c:v>
                      </c:pt>
                      <c:pt idx="35">
                        <c:v>26</c:v>
                      </c:pt>
                      <c:pt idx="36">
                        <c:v>27</c:v>
                      </c:pt>
                      <c:pt idx="37">
                        <c:v>28</c:v>
                      </c:pt>
                      <c:pt idx="38">
                        <c:v>29</c:v>
                      </c:pt>
                      <c:pt idx="39">
                        <c:v>30</c:v>
                      </c:pt>
                      <c:pt idx="40">
                        <c:v>31</c:v>
                      </c:pt>
                      <c:pt idx="41">
                        <c:v>32</c:v>
                      </c:pt>
                      <c:pt idx="42">
                        <c:v>33</c:v>
                      </c:pt>
                      <c:pt idx="43">
                        <c:v>34</c:v>
                      </c:pt>
                      <c:pt idx="44">
                        <c:v>35</c:v>
                      </c:pt>
                      <c:pt idx="45">
                        <c:v>36</c:v>
                      </c:pt>
                      <c:pt idx="46">
                        <c:v>37</c:v>
                      </c:pt>
                      <c:pt idx="47">
                        <c:v>38</c:v>
                      </c:pt>
                      <c:pt idx="48">
                        <c:v>39</c:v>
                      </c:pt>
                      <c:pt idx="49">
                        <c:v>40</c:v>
                      </c:pt>
                    </c:numCache>
                  </c:numRef>
                </c:cat>
                <c:val>
                  <c:numRef>
                    <c:extLst xmlns:c15="http://schemas.microsoft.com/office/drawing/2012/chart">
                      <c:ext xmlns:c15="http://schemas.microsoft.com/office/drawing/2012/chart" uri="{02D57815-91ED-43cb-92C2-25804820EDAC}">
                        <c15:formulaRef>
                          <c15:sqref>'Climate comparison'!$T$82:$T$131</c15:sqref>
                        </c15:formulaRef>
                      </c:ext>
                    </c:extLst>
                    <c:numCache>
                      <c:formatCode>General</c:formatCode>
                      <c:ptCount val="50"/>
                      <c:pt idx="8">
                        <c:v>11</c:v>
                      </c:pt>
                      <c:pt idx="9">
                        <c:v>23</c:v>
                      </c:pt>
                      <c:pt idx="10">
                        <c:v>55</c:v>
                      </c:pt>
                      <c:pt idx="11">
                        <c:v>74</c:v>
                      </c:pt>
                      <c:pt idx="12">
                        <c:v>127</c:v>
                      </c:pt>
                      <c:pt idx="13">
                        <c:v>186</c:v>
                      </c:pt>
                      <c:pt idx="14">
                        <c:v>246</c:v>
                      </c:pt>
                      <c:pt idx="15">
                        <c:v>386</c:v>
                      </c:pt>
                      <c:pt idx="16">
                        <c:v>646</c:v>
                      </c:pt>
                      <c:pt idx="17">
                        <c:v>878</c:v>
                      </c:pt>
                      <c:pt idx="18">
                        <c:v>859</c:v>
                      </c:pt>
                      <c:pt idx="19">
                        <c:v>843</c:v>
                      </c:pt>
                      <c:pt idx="20">
                        <c:v>787</c:v>
                      </c:pt>
                      <c:pt idx="21">
                        <c:v>781</c:v>
                      </c:pt>
                      <c:pt idx="22">
                        <c:v>717</c:v>
                      </c:pt>
                      <c:pt idx="23">
                        <c:v>619</c:v>
                      </c:pt>
                      <c:pt idx="24">
                        <c:v>452</c:v>
                      </c:pt>
                      <c:pt idx="25">
                        <c:v>346</c:v>
                      </c:pt>
                      <c:pt idx="26">
                        <c:v>244</c:v>
                      </c:pt>
                      <c:pt idx="27">
                        <c:v>178</c:v>
                      </c:pt>
                      <c:pt idx="28">
                        <c:v>101</c:v>
                      </c:pt>
                      <c:pt idx="29">
                        <c:v>72</c:v>
                      </c:pt>
                      <c:pt idx="30">
                        <c:v>47</c:v>
                      </c:pt>
                      <c:pt idx="31">
                        <c:v>30</c:v>
                      </c:pt>
                      <c:pt idx="32">
                        <c:v>25</c:v>
                      </c:pt>
                      <c:pt idx="33">
                        <c:v>16</c:v>
                      </c:pt>
                      <c:pt idx="34">
                        <c:v>6</c:v>
                      </c:pt>
                      <c:pt idx="35">
                        <c:v>1</c:v>
                      </c:pt>
                      <c:pt idx="36">
                        <c:v>2</c:v>
                      </c:pt>
                      <c:pt idx="37">
                        <c:v>2</c:v>
                      </c:pt>
                    </c:numCache>
                  </c:numRef>
                </c:val>
                <c:smooth val="0"/>
                <c:extLst xmlns:c15="http://schemas.microsoft.com/office/drawing/2012/chart">
                  <c:ext xmlns:c16="http://schemas.microsoft.com/office/drawing/2014/chart" uri="{C3380CC4-5D6E-409C-BE32-E72D297353CC}">
                    <c16:uniqueId val="{00000011-B81A-4DD8-8032-2395D3D78B56}"/>
                  </c:ext>
                </c:extLst>
              </c15:ser>
            </c15:filteredLineSeries>
            <c15:filteredLineSeries>
              <c15:ser>
                <c:idx val="18"/>
                <c:order val="17"/>
                <c:tx>
                  <c:strRef>
                    <c:extLst xmlns:c15="http://schemas.microsoft.com/office/drawing/2012/chart">
                      <c:ext xmlns:c15="http://schemas.microsoft.com/office/drawing/2012/chart" uri="{02D57815-91ED-43cb-92C2-25804820EDAC}">
                        <c15:formulaRef>
                          <c15:sqref>'Climate comparison'!$U$81</c15:sqref>
                        </c15:formulaRef>
                      </c:ext>
                    </c:extLst>
                    <c:strCache>
                      <c:ptCount val="1"/>
                      <c:pt idx="0">
                        <c:v>Invercargill</c:v>
                      </c:pt>
                    </c:strCache>
                  </c:strRef>
                </c:tx>
                <c:spPr>
                  <a:ln w="28575" cap="rnd">
                    <a:solidFill>
                      <a:schemeClr val="accent1">
                        <a:lumMod val="80000"/>
                      </a:schemeClr>
                    </a:solidFill>
                    <a:round/>
                  </a:ln>
                  <a:effectLst/>
                </c:spPr>
                <c:marker>
                  <c:symbol val="none"/>
                </c:marker>
                <c:cat>
                  <c:numRef>
                    <c:extLst xmlns:c15="http://schemas.microsoft.com/office/drawing/2012/chart">
                      <c:ext xmlns:c15="http://schemas.microsoft.com/office/drawing/2012/chart" uri="{02D57815-91ED-43cb-92C2-25804820EDAC}">
                        <c15:formulaRef>
                          <c15:sqref>'Climate comparison'!$C$82:$C$131</c15:sqref>
                        </c15:formulaRef>
                      </c:ext>
                    </c:extLst>
                    <c:numCache>
                      <c:formatCode>General</c:formatCode>
                      <c:ptCount val="50"/>
                      <c:pt idx="0">
                        <c:v>-9</c:v>
                      </c:pt>
                      <c:pt idx="1">
                        <c:v>-8</c:v>
                      </c:pt>
                      <c:pt idx="2">
                        <c:v>-7</c:v>
                      </c:pt>
                      <c:pt idx="3">
                        <c:v>-6</c:v>
                      </c:pt>
                      <c:pt idx="4">
                        <c:v>-5</c:v>
                      </c:pt>
                      <c:pt idx="5">
                        <c:v>-4</c:v>
                      </c:pt>
                      <c:pt idx="6">
                        <c:v>-3</c:v>
                      </c:pt>
                      <c:pt idx="7">
                        <c:v>-2</c:v>
                      </c:pt>
                      <c:pt idx="8">
                        <c:v>-1</c:v>
                      </c:pt>
                      <c:pt idx="9">
                        <c:v>0</c:v>
                      </c:pt>
                      <c:pt idx="10">
                        <c:v>1</c:v>
                      </c:pt>
                      <c:pt idx="11">
                        <c:v>2</c:v>
                      </c:pt>
                      <c:pt idx="12">
                        <c:v>3</c:v>
                      </c:pt>
                      <c:pt idx="13">
                        <c:v>4</c:v>
                      </c:pt>
                      <c:pt idx="14">
                        <c:v>5</c:v>
                      </c:pt>
                      <c:pt idx="15">
                        <c:v>6</c:v>
                      </c:pt>
                      <c:pt idx="16">
                        <c:v>7</c:v>
                      </c:pt>
                      <c:pt idx="17">
                        <c:v>8</c:v>
                      </c:pt>
                      <c:pt idx="18">
                        <c:v>9</c:v>
                      </c:pt>
                      <c:pt idx="19">
                        <c:v>10</c:v>
                      </c:pt>
                      <c:pt idx="20">
                        <c:v>11</c:v>
                      </c:pt>
                      <c:pt idx="21">
                        <c:v>12</c:v>
                      </c:pt>
                      <c:pt idx="22">
                        <c:v>13</c:v>
                      </c:pt>
                      <c:pt idx="23">
                        <c:v>14</c:v>
                      </c:pt>
                      <c:pt idx="24">
                        <c:v>15</c:v>
                      </c:pt>
                      <c:pt idx="25">
                        <c:v>16</c:v>
                      </c:pt>
                      <c:pt idx="26">
                        <c:v>17</c:v>
                      </c:pt>
                      <c:pt idx="27">
                        <c:v>18</c:v>
                      </c:pt>
                      <c:pt idx="28">
                        <c:v>19</c:v>
                      </c:pt>
                      <c:pt idx="29">
                        <c:v>20</c:v>
                      </c:pt>
                      <c:pt idx="30">
                        <c:v>21</c:v>
                      </c:pt>
                      <c:pt idx="31">
                        <c:v>22</c:v>
                      </c:pt>
                      <c:pt idx="32">
                        <c:v>23</c:v>
                      </c:pt>
                      <c:pt idx="33">
                        <c:v>24</c:v>
                      </c:pt>
                      <c:pt idx="34">
                        <c:v>25</c:v>
                      </c:pt>
                      <c:pt idx="35">
                        <c:v>26</c:v>
                      </c:pt>
                      <c:pt idx="36">
                        <c:v>27</c:v>
                      </c:pt>
                      <c:pt idx="37">
                        <c:v>28</c:v>
                      </c:pt>
                      <c:pt idx="38">
                        <c:v>29</c:v>
                      </c:pt>
                      <c:pt idx="39">
                        <c:v>30</c:v>
                      </c:pt>
                      <c:pt idx="40">
                        <c:v>31</c:v>
                      </c:pt>
                      <c:pt idx="41">
                        <c:v>32</c:v>
                      </c:pt>
                      <c:pt idx="42">
                        <c:v>33</c:v>
                      </c:pt>
                      <c:pt idx="43">
                        <c:v>34</c:v>
                      </c:pt>
                      <c:pt idx="44">
                        <c:v>35</c:v>
                      </c:pt>
                      <c:pt idx="45">
                        <c:v>36</c:v>
                      </c:pt>
                      <c:pt idx="46">
                        <c:v>37</c:v>
                      </c:pt>
                      <c:pt idx="47">
                        <c:v>38</c:v>
                      </c:pt>
                      <c:pt idx="48">
                        <c:v>39</c:v>
                      </c:pt>
                      <c:pt idx="49">
                        <c:v>40</c:v>
                      </c:pt>
                    </c:numCache>
                  </c:numRef>
                </c:cat>
                <c:val>
                  <c:numRef>
                    <c:extLst xmlns:c15="http://schemas.microsoft.com/office/drawing/2012/chart">
                      <c:ext xmlns:c15="http://schemas.microsoft.com/office/drawing/2012/chart" uri="{02D57815-91ED-43cb-92C2-25804820EDAC}">
                        <c15:formulaRef>
                          <c15:sqref>'Climate comparison'!$U$82:$U$131</c15:sqref>
                        </c15:formulaRef>
                      </c:ext>
                    </c:extLst>
                    <c:numCache>
                      <c:formatCode>General</c:formatCode>
                      <c:ptCount val="50"/>
                      <c:pt idx="4">
                        <c:v>2</c:v>
                      </c:pt>
                      <c:pt idx="5">
                        <c:v>3</c:v>
                      </c:pt>
                      <c:pt idx="6">
                        <c:v>20</c:v>
                      </c:pt>
                      <c:pt idx="7">
                        <c:v>23</c:v>
                      </c:pt>
                      <c:pt idx="8">
                        <c:v>38</c:v>
                      </c:pt>
                      <c:pt idx="9">
                        <c:v>48</c:v>
                      </c:pt>
                      <c:pt idx="10">
                        <c:v>88</c:v>
                      </c:pt>
                      <c:pt idx="11">
                        <c:v>143</c:v>
                      </c:pt>
                      <c:pt idx="12">
                        <c:v>216</c:v>
                      </c:pt>
                      <c:pt idx="13">
                        <c:v>324</c:v>
                      </c:pt>
                      <c:pt idx="14">
                        <c:v>414</c:v>
                      </c:pt>
                      <c:pt idx="15">
                        <c:v>534</c:v>
                      </c:pt>
                      <c:pt idx="16">
                        <c:v>595</c:v>
                      </c:pt>
                      <c:pt idx="17">
                        <c:v>763</c:v>
                      </c:pt>
                      <c:pt idx="18">
                        <c:v>803</c:v>
                      </c:pt>
                      <c:pt idx="19">
                        <c:v>841</c:v>
                      </c:pt>
                      <c:pt idx="20">
                        <c:v>796</c:v>
                      </c:pt>
                      <c:pt idx="21">
                        <c:v>711</c:v>
                      </c:pt>
                      <c:pt idx="22">
                        <c:v>575</c:v>
                      </c:pt>
                      <c:pt idx="23">
                        <c:v>483</c:v>
                      </c:pt>
                      <c:pt idx="24">
                        <c:v>397</c:v>
                      </c:pt>
                      <c:pt idx="25">
                        <c:v>297</c:v>
                      </c:pt>
                      <c:pt idx="26">
                        <c:v>233</c:v>
                      </c:pt>
                      <c:pt idx="27">
                        <c:v>193</c:v>
                      </c:pt>
                      <c:pt idx="28">
                        <c:v>87</c:v>
                      </c:pt>
                      <c:pt idx="29">
                        <c:v>57</c:v>
                      </c:pt>
                      <c:pt idx="30">
                        <c:v>26</c:v>
                      </c:pt>
                      <c:pt idx="31">
                        <c:v>14</c:v>
                      </c:pt>
                      <c:pt idx="32">
                        <c:v>13</c:v>
                      </c:pt>
                      <c:pt idx="33">
                        <c:v>7</c:v>
                      </c:pt>
                      <c:pt idx="34">
                        <c:v>14</c:v>
                      </c:pt>
                      <c:pt idx="35">
                        <c:v>2</c:v>
                      </c:pt>
                    </c:numCache>
                  </c:numRef>
                </c:val>
                <c:smooth val="0"/>
                <c:extLst xmlns:c15="http://schemas.microsoft.com/office/drawing/2012/chart">
                  <c:ext xmlns:c16="http://schemas.microsoft.com/office/drawing/2014/chart" uri="{C3380CC4-5D6E-409C-BE32-E72D297353CC}">
                    <c16:uniqueId val="{00000012-B81A-4DD8-8032-2395D3D78B56}"/>
                  </c:ext>
                </c:extLst>
              </c15:ser>
            </c15:filteredLineSeries>
            <c15:filteredLineSeries>
              <c15:ser>
                <c:idx val="20"/>
                <c:order val="19"/>
                <c:tx>
                  <c:strRef>
                    <c:extLst xmlns:c15="http://schemas.microsoft.com/office/drawing/2012/chart">
                      <c:ext xmlns:c15="http://schemas.microsoft.com/office/drawing/2012/chart" uri="{02D57815-91ED-43cb-92C2-25804820EDAC}">
                        <c15:formulaRef>
                          <c15:sqref>'Climate comparison'!$W$81</c15:sqref>
                        </c15:formulaRef>
                      </c:ext>
                    </c:extLst>
                    <c:strCache>
                      <c:ptCount val="1"/>
                      <c:pt idx="0">
                        <c:v>Sydney</c:v>
                      </c:pt>
                    </c:strCache>
                  </c:strRef>
                </c:tx>
                <c:spPr>
                  <a:ln w="28575" cap="rnd">
                    <a:solidFill>
                      <a:schemeClr val="accent3">
                        <a:lumMod val="80000"/>
                      </a:schemeClr>
                    </a:solidFill>
                    <a:prstDash val="sysDot"/>
                    <a:round/>
                  </a:ln>
                  <a:effectLst/>
                </c:spPr>
                <c:marker>
                  <c:symbol val="none"/>
                </c:marker>
                <c:cat>
                  <c:numRef>
                    <c:extLst xmlns:c15="http://schemas.microsoft.com/office/drawing/2012/chart">
                      <c:ext xmlns:c15="http://schemas.microsoft.com/office/drawing/2012/chart" uri="{02D57815-91ED-43cb-92C2-25804820EDAC}">
                        <c15:formulaRef>
                          <c15:sqref>'Climate comparison'!$C$82:$C$131</c15:sqref>
                        </c15:formulaRef>
                      </c:ext>
                    </c:extLst>
                    <c:numCache>
                      <c:formatCode>General</c:formatCode>
                      <c:ptCount val="50"/>
                      <c:pt idx="0">
                        <c:v>-9</c:v>
                      </c:pt>
                      <c:pt idx="1">
                        <c:v>-8</c:v>
                      </c:pt>
                      <c:pt idx="2">
                        <c:v>-7</c:v>
                      </c:pt>
                      <c:pt idx="3">
                        <c:v>-6</c:v>
                      </c:pt>
                      <c:pt idx="4">
                        <c:v>-5</c:v>
                      </c:pt>
                      <c:pt idx="5">
                        <c:v>-4</c:v>
                      </c:pt>
                      <c:pt idx="6">
                        <c:v>-3</c:v>
                      </c:pt>
                      <c:pt idx="7">
                        <c:v>-2</c:v>
                      </c:pt>
                      <c:pt idx="8">
                        <c:v>-1</c:v>
                      </c:pt>
                      <c:pt idx="9">
                        <c:v>0</c:v>
                      </c:pt>
                      <c:pt idx="10">
                        <c:v>1</c:v>
                      </c:pt>
                      <c:pt idx="11">
                        <c:v>2</c:v>
                      </c:pt>
                      <c:pt idx="12">
                        <c:v>3</c:v>
                      </c:pt>
                      <c:pt idx="13">
                        <c:v>4</c:v>
                      </c:pt>
                      <c:pt idx="14">
                        <c:v>5</c:v>
                      </c:pt>
                      <c:pt idx="15">
                        <c:v>6</c:v>
                      </c:pt>
                      <c:pt idx="16">
                        <c:v>7</c:v>
                      </c:pt>
                      <c:pt idx="17">
                        <c:v>8</c:v>
                      </c:pt>
                      <c:pt idx="18">
                        <c:v>9</c:v>
                      </c:pt>
                      <c:pt idx="19">
                        <c:v>10</c:v>
                      </c:pt>
                      <c:pt idx="20">
                        <c:v>11</c:v>
                      </c:pt>
                      <c:pt idx="21">
                        <c:v>12</c:v>
                      </c:pt>
                      <c:pt idx="22">
                        <c:v>13</c:v>
                      </c:pt>
                      <c:pt idx="23">
                        <c:v>14</c:v>
                      </c:pt>
                      <c:pt idx="24">
                        <c:v>15</c:v>
                      </c:pt>
                      <c:pt idx="25">
                        <c:v>16</c:v>
                      </c:pt>
                      <c:pt idx="26">
                        <c:v>17</c:v>
                      </c:pt>
                      <c:pt idx="27">
                        <c:v>18</c:v>
                      </c:pt>
                      <c:pt idx="28">
                        <c:v>19</c:v>
                      </c:pt>
                      <c:pt idx="29">
                        <c:v>20</c:v>
                      </c:pt>
                      <c:pt idx="30">
                        <c:v>21</c:v>
                      </c:pt>
                      <c:pt idx="31">
                        <c:v>22</c:v>
                      </c:pt>
                      <c:pt idx="32">
                        <c:v>23</c:v>
                      </c:pt>
                      <c:pt idx="33">
                        <c:v>24</c:v>
                      </c:pt>
                      <c:pt idx="34">
                        <c:v>25</c:v>
                      </c:pt>
                      <c:pt idx="35">
                        <c:v>26</c:v>
                      </c:pt>
                      <c:pt idx="36">
                        <c:v>27</c:v>
                      </c:pt>
                      <c:pt idx="37">
                        <c:v>28</c:v>
                      </c:pt>
                      <c:pt idx="38">
                        <c:v>29</c:v>
                      </c:pt>
                      <c:pt idx="39">
                        <c:v>30</c:v>
                      </c:pt>
                      <c:pt idx="40">
                        <c:v>31</c:v>
                      </c:pt>
                      <c:pt idx="41">
                        <c:v>32</c:v>
                      </c:pt>
                      <c:pt idx="42">
                        <c:v>33</c:v>
                      </c:pt>
                      <c:pt idx="43">
                        <c:v>34</c:v>
                      </c:pt>
                      <c:pt idx="44">
                        <c:v>35</c:v>
                      </c:pt>
                      <c:pt idx="45">
                        <c:v>36</c:v>
                      </c:pt>
                      <c:pt idx="46">
                        <c:v>37</c:v>
                      </c:pt>
                      <c:pt idx="47">
                        <c:v>38</c:v>
                      </c:pt>
                      <c:pt idx="48">
                        <c:v>39</c:v>
                      </c:pt>
                      <c:pt idx="49">
                        <c:v>40</c:v>
                      </c:pt>
                    </c:numCache>
                  </c:numRef>
                </c:cat>
                <c:val>
                  <c:numRef>
                    <c:extLst xmlns:c15="http://schemas.microsoft.com/office/drawing/2012/chart">
                      <c:ext xmlns:c15="http://schemas.microsoft.com/office/drawing/2012/chart" uri="{02D57815-91ED-43cb-92C2-25804820EDAC}">
                        <c15:formulaRef>
                          <c15:sqref>'Climate comparison'!$W$82:$W$131</c15:sqref>
                        </c15:formulaRef>
                      </c:ext>
                    </c:extLst>
                    <c:numCache>
                      <c:formatCode>General</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1</c:v>
                      </c:pt>
                      <c:pt idx="15">
                        <c:v>10</c:v>
                      </c:pt>
                      <c:pt idx="16">
                        <c:v>37</c:v>
                      </c:pt>
                      <c:pt idx="17">
                        <c:v>109</c:v>
                      </c:pt>
                      <c:pt idx="18">
                        <c:v>187</c:v>
                      </c:pt>
                      <c:pt idx="19">
                        <c:v>243</c:v>
                      </c:pt>
                      <c:pt idx="20">
                        <c:v>298</c:v>
                      </c:pt>
                      <c:pt idx="21">
                        <c:v>327</c:v>
                      </c:pt>
                      <c:pt idx="22">
                        <c:v>400</c:v>
                      </c:pt>
                      <c:pt idx="23">
                        <c:v>489</c:v>
                      </c:pt>
                      <c:pt idx="24">
                        <c:v>520</c:v>
                      </c:pt>
                      <c:pt idx="25">
                        <c:v>573</c:v>
                      </c:pt>
                      <c:pt idx="26">
                        <c:v>553</c:v>
                      </c:pt>
                      <c:pt idx="27">
                        <c:v>668</c:v>
                      </c:pt>
                      <c:pt idx="28">
                        <c:v>738</c:v>
                      </c:pt>
                      <c:pt idx="29">
                        <c:v>631</c:v>
                      </c:pt>
                      <c:pt idx="30">
                        <c:v>670</c:v>
                      </c:pt>
                      <c:pt idx="31">
                        <c:v>621</c:v>
                      </c:pt>
                      <c:pt idx="32">
                        <c:v>539</c:v>
                      </c:pt>
                      <c:pt idx="33">
                        <c:v>375</c:v>
                      </c:pt>
                      <c:pt idx="34">
                        <c:v>285</c:v>
                      </c:pt>
                      <c:pt idx="35">
                        <c:v>198</c:v>
                      </c:pt>
                      <c:pt idx="36">
                        <c:v>105</c:v>
                      </c:pt>
                      <c:pt idx="37">
                        <c:v>59</c:v>
                      </c:pt>
                      <c:pt idx="38">
                        <c:v>40</c:v>
                      </c:pt>
                      <c:pt idx="39">
                        <c:v>22</c:v>
                      </c:pt>
                      <c:pt idx="40">
                        <c:v>16</c:v>
                      </c:pt>
                      <c:pt idx="41">
                        <c:v>18</c:v>
                      </c:pt>
                      <c:pt idx="42">
                        <c:v>6</c:v>
                      </c:pt>
                      <c:pt idx="43">
                        <c:v>12</c:v>
                      </c:pt>
                      <c:pt idx="44">
                        <c:v>2</c:v>
                      </c:pt>
                      <c:pt idx="45">
                        <c:v>5</c:v>
                      </c:pt>
                      <c:pt idx="46">
                        <c:v>2</c:v>
                      </c:pt>
                      <c:pt idx="47">
                        <c:v>1</c:v>
                      </c:pt>
                      <c:pt idx="48">
                        <c:v>0</c:v>
                      </c:pt>
                      <c:pt idx="49">
                        <c:v>0</c:v>
                      </c:pt>
                    </c:numCache>
                  </c:numRef>
                </c:val>
                <c:smooth val="0"/>
                <c:extLst xmlns:c15="http://schemas.microsoft.com/office/drawing/2012/chart">
                  <c:ext xmlns:c16="http://schemas.microsoft.com/office/drawing/2014/chart" uri="{C3380CC4-5D6E-409C-BE32-E72D297353CC}">
                    <c16:uniqueId val="{00000014-B81A-4DD8-8032-2395D3D78B56}"/>
                  </c:ext>
                </c:extLst>
              </c15:ser>
            </c15:filteredLineSeries>
            <c15:filteredLineSeries>
              <c15:ser>
                <c:idx val="0"/>
                <c:order val="20"/>
                <c:tx>
                  <c:strRef>
                    <c:extLst xmlns:c15="http://schemas.microsoft.com/office/drawing/2012/chart">
                      <c:ext xmlns:c15="http://schemas.microsoft.com/office/drawing/2012/chart" uri="{02D57815-91ED-43cb-92C2-25804820EDAC}">
                        <c15:formulaRef>
                          <c15:sqref>'Climate comparison'!$X$81</c15:sqref>
                        </c15:formulaRef>
                      </c:ext>
                    </c:extLst>
                    <c:strCache>
                      <c:ptCount val="1"/>
                      <c:pt idx="0">
                        <c:v>Melbourne</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'Climate comparison'!$C$82:$C$131</c15:sqref>
                        </c15:formulaRef>
                      </c:ext>
                    </c:extLst>
                    <c:numCache>
                      <c:formatCode>General</c:formatCode>
                      <c:ptCount val="50"/>
                      <c:pt idx="0">
                        <c:v>-9</c:v>
                      </c:pt>
                      <c:pt idx="1">
                        <c:v>-8</c:v>
                      </c:pt>
                      <c:pt idx="2">
                        <c:v>-7</c:v>
                      </c:pt>
                      <c:pt idx="3">
                        <c:v>-6</c:v>
                      </c:pt>
                      <c:pt idx="4">
                        <c:v>-5</c:v>
                      </c:pt>
                      <c:pt idx="5">
                        <c:v>-4</c:v>
                      </c:pt>
                      <c:pt idx="6">
                        <c:v>-3</c:v>
                      </c:pt>
                      <c:pt idx="7">
                        <c:v>-2</c:v>
                      </c:pt>
                      <c:pt idx="8">
                        <c:v>-1</c:v>
                      </c:pt>
                      <c:pt idx="9">
                        <c:v>0</c:v>
                      </c:pt>
                      <c:pt idx="10">
                        <c:v>1</c:v>
                      </c:pt>
                      <c:pt idx="11">
                        <c:v>2</c:v>
                      </c:pt>
                      <c:pt idx="12">
                        <c:v>3</c:v>
                      </c:pt>
                      <c:pt idx="13">
                        <c:v>4</c:v>
                      </c:pt>
                      <c:pt idx="14">
                        <c:v>5</c:v>
                      </c:pt>
                      <c:pt idx="15">
                        <c:v>6</c:v>
                      </c:pt>
                      <c:pt idx="16">
                        <c:v>7</c:v>
                      </c:pt>
                      <c:pt idx="17">
                        <c:v>8</c:v>
                      </c:pt>
                      <c:pt idx="18">
                        <c:v>9</c:v>
                      </c:pt>
                      <c:pt idx="19">
                        <c:v>10</c:v>
                      </c:pt>
                      <c:pt idx="20">
                        <c:v>11</c:v>
                      </c:pt>
                      <c:pt idx="21">
                        <c:v>12</c:v>
                      </c:pt>
                      <c:pt idx="22">
                        <c:v>13</c:v>
                      </c:pt>
                      <c:pt idx="23">
                        <c:v>14</c:v>
                      </c:pt>
                      <c:pt idx="24">
                        <c:v>15</c:v>
                      </c:pt>
                      <c:pt idx="25">
                        <c:v>16</c:v>
                      </c:pt>
                      <c:pt idx="26">
                        <c:v>17</c:v>
                      </c:pt>
                      <c:pt idx="27">
                        <c:v>18</c:v>
                      </c:pt>
                      <c:pt idx="28">
                        <c:v>19</c:v>
                      </c:pt>
                      <c:pt idx="29">
                        <c:v>20</c:v>
                      </c:pt>
                      <c:pt idx="30">
                        <c:v>21</c:v>
                      </c:pt>
                      <c:pt idx="31">
                        <c:v>22</c:v>
                      </c:pt>
                      <c:pt idx="32">
                        <c:v>23</c:v>
                      </c:pt>
                      <c:pt idx="33">
                        <c:v>24</c:v>
                      </c:pt>
                      <c:pt idx="34">
                        <c:v>25</c:v>
                      </c:pt>
                      <c:pt idx="35">
                        <c:v>26</c:v>
                      </c:pt>
                      <c:pt idx="36">
                        <c:v>27</c:v>
                      </c:pt>
                      <c:pt idx="37">
                        <c:v>28</c:v>
                      </c:pt>
                      <c:pt idx="38">
                        <c:v>29</c:v>
                      </c:pt>
                      <c:pt idx="39">
                        <c:v>30</c:v>
                      </c:pt>
                      <c:pt idx="40">
                        <c:v>31</c:v>
                      </c:pt>
                      <c:pt idx="41">
                        <c:v>32</c:v>
                      </c:pt>
                      <c:pt idx="42">
                        <c:v>33</c:v>
                      </c:pt>
                      <c:pt idx="43">
                        <c:v>34</c:v>
                      </c:pt>
                      <c:pt idx="44">
                        <c:v>35</c:v>
                      </c:pt>
                      <c:pt idx="45">
                        <c:v>36</c:v>
                      </c:pt>
                      <c:pt idx="46">
                        <c:v>37</c:v>
                      </c:pt>
                      <c:pt idx="47">
                        <c:v>38</c:v>
                      </c:pt>
                      <c:pt idx="48">
                        <c:v>39</c:v>
                      </c:pt>
                      <c:pt idx="49">
                        <c:v>40</c:v>
                      </c:pt>
                    </c:numCache>
                  </c:numRef>
                </c:cat>
                <c:val>
                  <c:numRef>
                    <c:extLst xmlns:c15="http://schemas.microsoft.com/office/drawing/2012/chart">
                      <c:ext xmlns:c15="http://schemas.microsoft.com/office/drawing/2012/chart" uri="{02D57815-91ED-43cb-92C2-25804820EDAC}">
                        <c15:formulaRef>
                          <c15:sqref>'Climate comparison'!$X$82:$X$130</c15:sqref>
                        </c15:formulaRef>
                      </c:ext>
                    </c:extLst>
                    <c:numCache>
                      <c:formatCode>General</c:formatCode>
                      <c:ptCount val="49"/>
                      <c:pt idx="0">
                        <c:v>0</c:v>
                      </c:pt>
                      <c:pt idx="1">
                        <c:v>0</c:v>
                      </c:pt>
                      <c:pt idx="2">
                        <c:v>0</c:v>
                      </c:pt>
                      <c:pt idx="3">
                        <c:v>0</c:v>
                      </c:pt>
                      <c:pt idx="4">
                        <c:v>0</c:v>
                      </c:pt>
                      <c:pt idx="5">
                        <c:v>0</c:v>
                      </c:pt>
                      <c:pt idx="6">
                        <c:v>0</c:v>
                      </c:pt>
                      <c:pt idx="7">
                        <c:v>0</c:v>
                      </c:pt>
                      <c:pt idx="8">
                        <c:v>0</c:v>
                      </c:pt>
                      <c:pt idx="9">
                        <c:v>0</c:v>
                      </c:pt>
                      <c:pt idx="10">
                        <c:v>0</c:v>
                      </c:pt>
                      <c:pt idx="11">
                        <c:v>1</c:v>
                      </c:pt>
                      <c:pt idx="12">
                        <c:v>11</c:v>
                      </c:pt>
                      <c:pt idx="13">
                        <c:v>21</c:v>
                      </c:pt>
                      <c:pt idx="14">
                        <c:v>39</c:v>
                      </c:pt>
                      <c:pt idx="15">
                        <c:v>100</c:v>
                      </c:pt>
                      <c:pt idx="16">
                        <c:v>121</c:v>
                      </c:pt>
                      <c:pt idx="17">
                        <c:v>234</c:v>
                      </c:pt>
                      <c:pt idx="18">
                        <c:v>302</c:v>
                      </c:pt>
                      <c:pt idx="19">
                        <c:v>403</c:v>
                      </c:pt>
                      <c:pt idx="20">
                        <c:v>522</c:v>
                      </c:pt>
                      <c:pt idx="21">
                        <c:v>650</c:v>
                      </c:pt>
                      <c:pt idx="22">
                        <c:v>705</c:v>
                      </c:pt>
                      <c:pt idx="23">
                        <c:v>713</c:v>
                      </c:pt>
                      <c:pt idx="24">
                        <c:v>718</c:v>
                      </c:pt>
                      <c:pt idx="25">
                        <c:v>694</c:v>
                      </c:pt>
                      <c:pt idx="26">
                        <c:v>713</c:v>
                      </c:pt>
                      <c:pt idx="27">
                        <c:v>530</c:v>
                      </c:pt>
                      <c:pt idx="28">
                        <c:v>443</c:v>
                      </c:pt>
                      <c:pt idx="29">
                        <c:v>380</c:v>
                      </c:pt>
                      <c:pt idx="30">
                        <c:v>292</c:v>
                      </c:pt>
                      <c:pt idx="31">
                        <c:v>223</c:v>
                      </c:pt>
                      <c:pt idx="32">
                        <c:v>181</c:v>
                      </c:pt>
                      <c:pt idx="33">
                        <c:v>177</c:v>
                      </c:pt>
                      <c:pt idx="34">
                        <c:v>143</c:v>
                      </c:pt>
                      <c:pt idx="35">
                        <c:v>105</c:v>
                      </c:pt>
                      <c:pt idx="36">
                        <c:v>73</c:v>
                      </c:pt>
                      <c:pt idx="37">
                        <c:v>49</c:v>
                      </c:pt>
                      <c:pt idx="38">
                        <c:v>37</c:v>
                      </c:pt>
                      <c:pt idx="39">
                        <c:v>33</c:v>
                      </c:pt>
                      <c:pt idx="40">
                        <c:v>32</c:v>
                      </c:pt>
                      <c:pt idx="41">
                        <c:v>24</c:v>
                      </c:pt>
                      <c:pt idx="42">
                        <c:v>21</c:v>
                      </c:pt>
                      <c:pt idx="43">
                        <c:v>28</c:v>
                      </c:pt>
                      <c:pt idx="44">
                        <c:v>15</c:v>
                      </c:pt>
                      <c:pt idx="45">
                        <c:v>7</c:v>
                      </c:pt>
                      <c:pt idx="46">
                        <c:v>5</c:v>
                      </c:pt>
                      <c:pt idx="47">
                        <c:v>5</c:v>
                      </c:pt>
                      <c:pt idx="48">
                        <c:v>9</c:v>
                      </c:pt>
                    </c:numCache>
                  </c:numRef>
                </c:val>
                <c:smooth val="0"/>
                <c:extLst xmlns:c15="http://schemas.microsoft.com/office/drawing/2012/chart">
                  <c:ext xmlns:c16="http://schemas.microsoft.com/office/drawing/2014/chart" uri="{C3380CC4-5D6E-409C-BE32-E72D297353CC}">
                    <c16:uniqueId val="{00000000-0EC5-4ABB-BC14-3ED17DEBEDFF}"/>
                  </c:ext>
                </c:extLst>
              </c15:ser>
            </c15:filteredLineSeries>
          </c:ext>
        </c:extLst>
      </c:lineChart>
      <c:catAx>
        <c:axId val="6163053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Outside temperature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309696"/>
        <c:crosses val="autoZero"/>
        <c:auto val="1"/>
        <c:lblAlgn val="ctr"/>
        <c:lblOffset val="100"/>
        <c:noMultiLvlLbl val="0"/>
      </c:catAx>
      <c:valAx>
        <c:axId val="616309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Hours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305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Average temperature by time of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'Climate comparison'!$BA$81</c:f>
              <c:strCache>
                <c:ptCount val="1"/>
                <c:pt idx="0">
                  <c:v>Canberra</c:v>
                </c:pt>
              </c:strCache>
            </c:strRef>
          </c:tx>
          <c:spPr>
            <a:ln w="28575" cap="rnd">
              <a:solidFill>
                <a:schemeClr val="accent1"/>
              </a:solidFill>
              <a:round/>
            </a:ln>
            <a:effectLst/>
          </c:spPr>
          <c:marker>
            <c:symbol val="none"/>
          </c:marker>
          <c:cat>
            <c:numRef>
              <c:f>'Climate comparison'!$AZ$82:$AZ$105</c:f>
              <c:numCache>
                <c:formatCode>General</c:formatCod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numCache>
            </c:numRef>
          </c:cat>
          <c:val>
            <c:numRef>
              <c:f>'Climate comparison'!$BA$82:$BA$105</c:f>
              <c:numCache>
                <c:formatCode>0</c:formatCode>
                <c:ptCount val="24"/>
                <c:pt idx="0">
                  <c:v>10.413698630136986</c:v>
                </c:pt>
                <c:pt idx="1">
                  <c:v>9.8657534246575338</c:v>
                </c:pt>
                <c:pt idx="2">
                  <c:v>9.367123287671232</c:v>
                </c:pt>
                <c:pt idx="3">
                  <c:v>8.9671232876712335</c:v>
                </c:pt>
                <c:pt idx="4">
                  <c:v>8.5643835616438349</c:v>
                </c:pt>
                <c:pt idx="5">
                  <c:v>8.257534246575343</c:v>
                </c:pt>
                <c:pt idx="6">
                  <c:v>8.5178082191780824</c:v>
                </c:pt>
                <c:pt idx="7">
                  <c:v>9.4821917808219176</c:v>
                </c:pt>
                <c:pt idx="8">
                  <c:v>11.345205479452055</c:v>
                </c:pt>
                <c:pt idx="9">
                  <c:v>13.389041095890411</c:v>
                </c:pt>
                <c:pt idx="10">
                  <c:v>15.227397260273973</c:v>
                </c:pt>
                <c:pt idx="11">
                  <c:v>16.747945205479454</c:v>
                </c:pt>
                <c:pt idx="12">
                  <c:v>17.890410958904109</c:v>
                </c:pt>
                <c:pt idx="13">
                  <c:v>18.794520547945204</c:v>
                </c:pt>
                <c:pt idx="14">
                  <c:v>19.208219178082192</c:v>
                </c:pt>
                <c:pt idx="15">
                  <c:v>19.19178082191781</c:v>
                </c:pt>
                <c:pt idx="16">
                  <c:v>18.764383561643836</c:v>
                </c:pt>
                <c:pt idx="17">
                  <c:v>17.734246575342464</c:v>
                </c:pt>
                <c:pt idx="18">
                  <c:v>16.172602739726027</c:v>
                </c:pt>
                <c:pt idx="19">
                  <c:v>14.621917808219179</c:v>
                </c:pt>
                <c:pt idx="20">
                  <c:v>13.41095890410959</c:v>
                </c:pt>
                <c:pt idx="21">
                  <c:v>12.493150684931507</c:v>
                </c:pt>
                <c:pt idx="22">
                  <c:v>11.665753424657535</c:v>
                </c:pt>
                <c:pt idx="23">
                  <c:v>11</c:v>
                </c:pt>
              </c:numCache>
            </c:numRef>
          </c:val>
          <c:smooth val="0"/>
          <c:extLst>
            <c:ext xmlns:c16="http://schemas.microsoft.com/office/drawing/2014/chart" uri="{C3380CC4-5D6E-409C-BE32-E72D297353CC}">
              <c16:uniqueId val="{00000000-73BD-484C-823E-19B6F04FA5D9}"/>
            </c:ext>
          </c:extLst>
        </c:ser>
        <c:ser>
          <c:idx val="1"/>
          <c:order val="1"/>
          <c:tx>
            <c:strRef>
              <c:f>'Climate comparison'!$BB$81</c:f>
              <c:strCache>
                <c:ptCount val="1"/>
                <c:pt idx="0">
                  <c:v>Melbourne</c:v>
                </c:pt>
              </c:strCache>
            </c:strRef>
          </c:tx>
          <c:spPr>
            <a:ln w="28575" cap="rnd">
              <a:solidFill>
                <a:schemeClr val="accent2"/>
              </a:solidFill>
              <a:round/>
            </a:ln>
            <a:effectLst/>
          </c:spPr>
          <c:marker>
            <c:symbol val="none"/>
          </c:marker>
          <c:cat>
            <c:numRef>
              <c:f>'Climate comparison'!$AZ$82:$AZ$105</c:f>
              <c:numCache>
                <c:formatCode>General</c:formatCod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numCache>
            </c:numRef>
          </c:cat>
          <c:val>
            <c:numRef>
              <c:f>'Climate comparison'!$BB$82:$BB$105</c:f>
              <c:numCache>
                <c:formatCode>0</c:formatCode>
                <c:ptCount val="24"/>
                <c:pt idx="0">
                  <c:v>14.254794520547945</c:v>
                </c:pt>
                <c:pt idx="1">
                  <c:v>13.832876712328767</c:v>
                </c:pt>
                <c:pt idx="2">
                  <c:v>13.484931506849316</c:v>
                </c:pt>
                <c:pt idx="3">
                  <c:v>13.175342465753424</c:v>
                </c:pt>
                <c:pt idx="4">
                  <c:v>12.986301369863014</c:v>
                </c:pt>
                <c:pt idx="5">
                  <c:v>12.813698630136987</c:v>
                </c:pt>
                <c:pt idx="6">
                  <c:v>12.802739726027397</c:v>
                </c:pt>
                <c:pt idx="7">
                  <c:v>13.246575342465754</c:v>
                </c:pt>
                <c:pt idx="8">
                  <c:v>14.049315068493151</c:v>
                </c:pt>
                <c:pt idx="9">
                  <c:v>15.063013698630137</c:v>
                </c:pt>
                <c:pt idx="10">
                  <c:v>16.408219178082192</c:v>
                </c:pt>
                <c:pt idx="11">
                  <c:v>17.575342465753426</c:v>
                </c:pt>
                <c:pt idx="12">
                  <c:v>18.509589041095889</c:v>
                </c:pt>
                <c:pt idx="13">
                  <c:v>18.953424657534246</c:v>
                </c:pt>
                <c:pt idx="14">
                  <c:v>19.323287671232876</c:v>
                </c:pt>
                <c:pt idx="15">
                  <c:v>19.30958904109589</c:v>
                </c:pt>
                <c:pt idx="16">
                  <c:v>18.93972602739726</c:v>
                </c:pt>
                <c:pt idx="17">
                  <c:v>18.506849315068493</c:v>
                </c:pt>
                <c:pt idx="18">
                  <c:v>17.772602739726029</c:v>
                </c:pt>
                <c:pt idx="19">
                  <c:v>17.032876712328768</c:v>
                </c:pt>
                <c:pt idx="20">
                  <c:v>16.306849315068494</c:v>
                </c:pt>
                <c:pt idx="21">
                  <c:v>15.758904109589041</c:v>
                </c:pt>
                <c:pt idx="22">
                  <c:v>15.260273972602739</c:v>
                </c:pt>
                <c:pt idx="23">
                  <c:v>14.715068493150685</c:v>
                </c:pt>
              </c:numCache>
            </c:numRef>
          </c:val>
          <c:smooth val="0"/>
          <c:extLst>
            <c:ext xmlns:c16="http://schemas.microsoft.com/office/drawing/2014/chart" uri="{C3380CC4-5D6E-409C-BE32-E72D297353CC}">
              <c16:uniqueId val="{00000001-73BD-484C-823E-19B6F04FA5D9}"/>
            </c:ext>
          </c:extLst>
        </c:ser>
        <c:ser>
          <c:idx val="2"/>
          <c:order val="2"/>
          <c:tx>
            <c:strRef>
              <c:f>'Climate comparison'!$BC$81</c:f>
              <c:strCache>
                <c:ptCount val="1"/>
                <c:pt idx="0">
                  <c:v>Auckland</c:v>
                </c:pt>
              </c:strCache>
            </c:strRef>
          </c:tx>
          <c:spPr>
            <a:ln w="28575" cap="rnd">
              <a:solidFill>
                <a:schemeClr val="accent3"/>
              </a:solidFill>
              <a:round/>
            </a:ln>
            <a:effectLst/>
          </c:spPr>
          <c:marker>
            <c:symbol val="none"/>
          </c:marker>
          <c:cat>
            <c:numRef>
              <c:f>'Climate comparison'!$AZ$82:$AZ$105</c:f>
              <c:numCache>
                <c:formatCode>General</c:formatCod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numCache>
            </c:numRef>
          </c:cat>
          <c:val>
            <c:numRef>
              <c:f>'Climate comparison'!$BC$82:$BC$105</c:f>
              <c:numCache>
                <c:formatCode>0</c:formatCode>
                <c:ptCount val="24"/>
                <c:pt idx="0">
                  <c:v>13.841095890410958</c:v>
                </c:pt>
                <c:pt idx="1">
                  <c:v>13.646575342465754</c:v>
                </c:pt>
                <c:pt idx="2">
                  <c:v>13.517808219178082</c:v>
                </c:pt>
                <c:pt idx="3">
                  <c:v>13.4</c:v>
                </c:pt>
                <c:pt idx="4">
                  <c:v>13.282191780821918</c:v>
                </c:pt>
                <c:pt idx="5">
                  <c:v>13.301369863013699</c:v>
                </c:pt>
                <c:pt idx="6">
                  <c:v>13.745205479452055</c:v>
                </c:pt>
                <c:pt idx="7">
                  <c:v>14.542465753424658</c:v>
                </c:pt>
                <c:pt idx="8">
                  <c:v>15.523287671232877</c:v>
                </c:pt>
                <c:pt idx="9">
                  <c:v>16.405479452054795</c:v>
                </c:pt>
                <c:pt idx="10">
                  <c:v>17.147945205479452</c:v>
                </c:pt>
                <c:pt idx="11">
                  <c:v>17.515068493150686</c:v>
                </c:pt>
                <c:pt idx="12">
                  <c:v>17.805479452054794</c:v>
                </c:pt>
                <c:pt idx="13">
                  <c:v>17.890410958904109</c:v>
                </c:pt>
                <c:pt idx="14">
                  <c:v>17.764383561643836</c:v>
                </c:pt>
                <c:pt idx="15">
                  <c:v>17.468493150684932</c:v>
                </c:pt>
                <c:pt idx="16">
                  <c:v>16.863013698630137</c:v>
                </c:pt>
                <c:pt idx="17">
                  <c:v>16.027397260273972</c:v>
                </c:pt>
                <c:pt idx="18">
                  <c:v>15.331506849315069</c:v>
                </c:pt>
                <c:pt idx="19">
                  <c:v>14.789041095890411</c:v>
                </c:pt>
                <c:pt idx="20">
                  <c:v>14.490410958904109</c:v>
                </c:pt>
                <c:pt idx="21">
                  <c:v>14.282191780821918</c:v>
                </c:pt>
                <c:pt idx="22">
                  <c:v>14.079452054794521</c:v>
                </c:pt>
                <c:pt idx="23">
                  <c:v>13.923287671232877</c:v>
                </c:pt>
              </c:numCache>
            </c:numRef>
          </c:val>
          <c:smooth val="0"/>
          <c:extLst>
            <c:ext xmlns:c16="http://schemas.microsoft.com/office/drawing/2014/chart" uri="{C3380CC4-5D6E-409C-BE32-E72D297353CC}">
              <c16:uniqueId val="{00000002-73BD-484C-823E-19B6F04FA5D9}"/>
            </c:ext>
          </c:extLst>
        </c:ser>
        <c:ser>
          <c:idx val="3"/>
          <c:order val="3"/>
          <c:tx>
            <c:strRef>
              <c:f>'Climate comparison'!$BD$81</c:f>
              <c:strCache>
                <c:ptCount val="1"/>
                <c:pt idx="0">
                  <c:v>Dunedin</c:v>
                </c:pt>
              </c:strCache>
            </c:strRef>
          </c:tx>
          <c:spPr>
            <a:ln w="28575" cap="rnd">
              <a:solidFill>
                <a:schemeClr val="accent4"/>
              </a:solidFill>
              <a:round/>
            </a:ln>
            <a:effectLst/>
          </c:spPr>
          <c:marker>
            <c:symbol val="none"/>
          </c:marker>
          <c:cat>
            <c:numRef>
              <c:f>'Climate comparison'!$AZ$82:$AZ$105</c:f>
              <c:numCache>
                <c:formatCode>General</c:formatCod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numCache>
            </c:numRef>
          </c:cat>
          <c:val>
            <c:numRef>
              <c:f>'Climate comparison'!$BD$82:$BD$105</c:f>
              <c:numCache>
                <c:formatCode>0</c:formatCode>
                <c:ptCount val="24"/>
                <c:pt idx="0">
                  <c:v>9.5287671232876718</c:v>
                </c:pt>
                <c:pt idx="1">
                  <c:v>9.4219178082191775</c:v>
                </c:pt>
                <c:pt idx="2">
                  <c:v>9.24931506849315</c:v>
                </c:pt>
                <c:pt idx="3">
                  <c:v>9.0821917808219172</c:v>
                </c:pt>
                <c:pt idx="4">
                  <c:v>8.9424657534246581</c:v>
                </c:pt>
                <c:pt idx="5">
                  <c:v>8.8876712328767127</c:v>
                </c:pt>
                <c:pt idx="6">
                  <c:v>9.2739726027397253</c:v>
                </c:pt>
                <c:pt idx="7">
                  <c:v>9.9287671232876704</c:v>
                </c:pt>
                <c:pt idx="8">
                  <c:v>10.772602739726027</c:v>
                </c:pt>
                <c:pt idx="9">
                  <c:v>11.676712328767124</c:v>
                </c:pt>
                <c:pt idx="10">
                  <c:v>12.326027397260274</c:v>
                </c:pt>
                <c:pt idx="11">
                  <c:v>12.821917808219178</c:v>
                </c:pt>
                <c:pt idx="12">
                  <c:v>13.024657534246575</c:v>
                </c:pt>
                <c:pt idx="13">
                  <c:v>13.093150684931507</c:v>
                </c:pt>
                <c:pt idx="14">
                  <c:v>12.901369863013699</c:v>
                </c:pt>
                <c:pt idx="15">
                  <c:v>12.504109589041096</c:v>
                </c:pt>
                <c:pt idx="16">
                  <c:v>12.087671232876712</c:v>
                </c:pt>
                <c:pt idx="17">
                  <c:v>11.515068493150684</c:v>
                </c:pt>
                <c:pt idx="18">
                  <c:v>11.027397260273972</c:v>
                </c:pt>
                <c:pt idx="19">
                  <c:v>10.578082191780823</c:v>
                </c:pt>
                <c:pt idx="20">
                  <c:v>10.375342465753425</c:v>
                </c:pt>
                <c:pt idx="21">
                  <c:v>10.150684931506849</c:v>
                </c:pt>
                <c:pt idx="22">
                  <c:v>9.9863013698630141</c:v>
                </c:pt>
                <c:pt idx="23">
                  <c:v>9.7671232876712324</c:v>
                </c:pt>
              </c:numCache>
            </c:numRef>
          </c:val>
          <c:smooth val="0"/>
          <c:extLst>
            <c:ext xmlns:c16="http://schemas.microsoft.com/office/drawing/2014/chart" uri="{C3380CC4-5D6E-409C-BE32-E72D297353CC}">
              <c16:uniqueId val="{00000003-73BD-484C-823E-19B6F04FA5D9}"/>
            </c:ext>
          </c:extLst>
        </c:ser>
        <c:dLbls>
          <c:showLegendKey val="0"/>
          <c:showVal val="0"/>
          <c:showCatName val="0"/>
          <c:showSerName val="0"/>
          <c:showPercent val="0"/>
          <c:showBubbleSize val="0"/>
        </c:dLbls>
        <c:smooth val="0"/>
        <c:axId val="217138383"/>
        <c:axId val="217129263"/>
      </c:lineChart>
      <c:catAx>
        <c:axId val="2171383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Time of day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129263"/>
        <c:crosses val="autoZero"/>
        <c:auto val="1"/>
        <c:lblAlgn val="ctr"/>
        <c:lblOffset val="100"/>
        <c:noMultiLvlLbl val="0"/>
      </c:catAx>
      <c:valAx>
        <c:axId val="217129263"/>
        <c:scaling>
          <c:orientation val="minMax"/>
          <c:max val="20"/>
          <c:min val="8"/>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Average temperature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138383"/>
        <c:crosses val="autoZero"/>
        <c:crossBetween val="between"/>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'Driving - Evidence (2)'!$F$25:$F$29</c:f>
              <c:numCache>
                <c:formatCode>General</c:formatCode>
                <c:ptCount val="5"/>
                <c:pt idx="0">
                  <c:v>3</c:v>
                </c:pt>
                <c:pt idx="1">
                  <c:v>3.8</c:v>
                </c:pt>
                <c:pt idx="2">
                  <c:v>4.7</c:v>
                </c:pt>
                <c:pt idx="3">
                  <c:v>5.3</c:v>
                </c:pt>
                <c:pt idx="4">
                  <c:v>6.2</c:v>
                </c:pt>
              </c:numCache>
            </c:numRef>
          </c:xVal>
          <c:yVal>
            <c:numRef>
              <c:f>'Driving - Evidence (2)'!$X$25:$X$29</c:f>
              <c:numCache>
                <c:formatCode>General</c:formatCode>
                <c:ptCount val="5"/>
                <c:pt idx="0">
                  <c:v>1130</c:v>
                </c:pt>
                <c:pt idx="1">
                  <c:v>1370</c:v>
                </c:pt>
                <c:pt idx="2">
                  <c:v>1580</c:v>
                </c:pt>
                <c:pt idx="3">
                  <c:v>1705</c:v>
                </c:pt>
                <c:pt idx="4">
                  <c:v>2045</c:v>
                </c:pt>
              </c:numCache>
            </c:numRef>
          </c:yVal>
          <c:smooth val="0"/>
          <c:extLst>
            <c:ext xmlns:c16="http://schemas.microsoft.com/office/drawing/2014/chart" uri="{C3380CC4-5D6E-409C-BE32-E72D297353CC}">
              <c16:uniqueId val="{00000000-6D77-4EE4-ADAC-BE4C7B462A59}"/>
            </c:ext>
          </c:extLst>
        </c:ser>
        <c:dLbls>
          <c:showLegendKey val="0"/>
          <c:showVal val="0"/>
          <c:showCatName val="0"/>
          <c:showSerName val="0"/>
          <c:showPercent val="0"/>
          <c:showBubbleSize val="0"/>
        </c:dLbls>
        <c:axId val="952312624"/>
        <c:axId val="952314784"/>
      </c:scatterChart>
      <c:valAx>
        <c:axId val="952312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314784"/>
        <c:crosses val="autoZero"/>
        <c:crossBetween val="midCat"/>
      </c:valAx>
      <c:valAx>
        <c:axId val="952314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31262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Total annual operating cost vs vehicle size and motive power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'Driving - Final'!$N$125</c:f>
              <c:strCache>
                <c:ptCount val="1"/>
                <c:pt idx="0">
                  <c:v>P</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'Driving - Final'!$O$124:$Q$124</c:f>
              <c:strCache>
                <c:ptCount val="3"/>
                <c:pt idx="0">
                  <c:v>Small</c:v>
                </c:pt>
                <c:pt idx="1">
                  <c:v>Medium</c:v>
                </c:pt>
                <c:pt idx="2">
                  <c:v>Large</c:v>
                </c:pt>
              </c:strCache>
            </c:strRef>
          </c:cat>
          <c:val>
            <c:numRef>
              <c:f>'Driving - Final'!$O$125:$Q$125</c:f>
              <c:numCache>
                <c:formatCode>0</c:formatCode>
                <c:ptCount val="3"/>
                <c:pt idx="0">
                  <c:v>2280.6868003319769</c:v>
                </c:pt>
                <c:pt idx="1">
                  <c:v>2536.5209249532663</c:v>
                </c:pt>
                <c:pt idx="2">
                  <c:v>2794.6238984682532</c:v>
                </c:pt>
              </c:numCache>
            </c:numRef>
          </c:val>
          <c:smooth val="0"/>
          <c:extLst>
            <c:ext xmlns:c16="http://schemas.microsoft.com/office/drawing/2014/chart" uri="{C3380CC4-5D6E-409C-BE32-E72D297353CC}">
              <c16:uniqueId val="{00000000-2B89-468C-ABB3-F5BAB522C7E9}"/>
            </c:ext>
          </c:extLst>
        </c:ser>
        <c:ser>
          <c:idx val="1"/>
          <c:order val="1"/>
          <c:tx>
            <c:strRef>
              <c:f>'Driving - Final'!$N$126</c:f>
              <c:strCache>
                <c:ptCount val="1"/>
                <c:pt idx="0">
                  <c:v>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'Driving - Final'!$O$124:$Q$124</c:f>
              <c:strCache>
                <c:ptCount val="3"/>
                <c:pt idx="0">
                  <c:v>Small</c:v>
                </c:pt>
                <c:pt idx="1">
                  <c:v>Medium</c:v>
                </c:pt>
                <c:pt idx="2">
                  <c:v>Large</c:v>
                </c:pt>
              </c:strCache>
            </c:strRef>
          </c:cat>
          <c:val>
            <c:numRef>
              <c:f>'Driving - Final'!$O$126:$Q$126</c:f>
              <c:numCache>
                <c:formatCode>0</c:formatCode>
                <c:ptCount val="3"/>
                <c:pt idx="0">
                  <c:v>2382.5155264108139</c:v>
                </c:pt>
                <c:pt idx="1">
                  <c:v>2489.9510287521425</c:v>
                </c:pt>
                <c:pt idx="2">
                  <c:v>2598.339316109902</c:v>
                </c:pt>
              </c:numCache>
            </c:numRef>
          </c:val>
          <c:smooth val="0"/>
          <c:extLst>
            <c:ext xmlns:c16="http://schemas.microsoft.com/office/drawing/2014/chart" uri="{C3380CC4-5D6E-409C-BE32-E72D297353CC}">
              <c16:uniqueId val="{00000001-2B89-468C-ABB3-F5BAB522C7E9}"/>
            </c:ext>
          </c:extLst>
        </c:ser>
        <c:ser>
          <c:idx val="2"/>
          <c:order val="2"/>
          <c:tx>
            <c:strRef>
              <c:f>'Driving - Final'!$N$127</c:f>
              <c:strCache>
                <c:ptCount val="1"/>
                <c:pt idx="0">
                  <c:v>PH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'Driving - Final'!$O$124:$Q$124</c:f>
              <c:strCache>
                <c:ptCount val="3"/>
                <c:pt idx="0">
                  <c:v>Small</c:v>
                </c:pt>
                <c:pt idx="1">
                  <c:v>Medium</c:v>
                </c:pt>
                <c:pt idx="2">
                  <c:v>Large</c:v>
                </c:pt>
              </c:strCache>
            </c:strRef>
          </c:cat>
          <c:val>
            <c:numRef>
              <c:f>'Driving - Final'!$O$127:$Q$127</c:f>
              <c:numCache>
                <c:formatCode>0</c:formatCode>
                <c:ptCount val="3"/>
                <c:pt idx="0">
                  <c:v>1870.5655500125267</c:v>
                </c:pt>
                <c:pt idx="1">
                  <c:v>2050.8101613397057</c:v>
                </c:pt>
                <c:pt idx="2">
                  <c:v>2186.1060769077667</c:v>
                </c:pt>
              </c:numCache>
            </c:numRef>
          </c:val>
          <c:smooth val="0"/>
          <c:extLst>
            <c:ext xmlns:c16="http://schemas.microsoft.com/office/drawing/2014/chart" uri="{C3380CC4-5D6E-409C-BE32-E72D297353CC}">
              <c16:uniqueId val="{00000002-2B89-468C-ABB3-F5BAB522C7E9}"/>
            </c:ext>
          </c:extLst>
        </c:ser>
        <c:ser>
          <c:idx val="3"/>
          <c:order val="3"/>
          <c:tx>
            <c:strRef>
              <c:f>'Driving - Final'!$N$128</c:f>
              <c:strCache>
                <c:ptCount val="1"/>
                <c:pt idx="0">
                  <c:v>PHEV</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'Driving - Final'!$O$124:$Q$124</c:f>
              <c:strCache>
                <c:ptCount val="3"/>
                <c:pt idx="0">
                  <c:v>Small</c:v>
                </c:pt>
                <c:pt idx="1">
                  <c:v>Medium</c:v>
                </c:pt>
                <c:pt idx="2">
                  <c:v>Large</c:v>
                </c:pt>
              </c:strCache>
            </c:strRef>
          </c:cat>
          <c:val>
            <c:numRef>
              <c:f>'Driving - Final'!$O$128:$Q$128</c:f>
              <c:numCache>
                <c:formatCode>0</c:formatCode>
                <c:ptCount val="3"/>
                <c:pt idx="0">
                  <c:v>2006.9402780874686</c:v>
                </c:pt>
                <c:pt idx="1">
                  <c:v>2067.0043638061061</c:v>
                </c:pt>
                <c:pt idx="2">
                  <c:v>2144.875114268295</c:v>
                </c:pt>
              </c:numCache>
            </c:numRef>
          </c:val>
          <c:smooth val="0"/>
          <c:extLst>
            <c:ext xmlns:c16="http://schemas.microsoft.com/office/drawing/2014/chart" uri="{C3380CC4-5D6E-409C-BE32-E72D297353CC}">
              <c16:uniqueId val="{00000003-2B89-468C-ABB3-F5BAB522C7E9}"/>
            </c:ext>
          </c:extLst>
        </c:ser>
        <c:ser>
          <c:idx val="4"/>
          <c:order val="4"/>
          <c:tx>
            <c:strRef>
              <c:f>'Driving - Final'!$N$129</c:f>
              <c:strCache>
                <c:ptCount val="1"/>
                <c:pt idx="0">
                  <c:v>EV</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'Driving - Final'!$O$124:$Q$124</c:f>
              <c:strCache>
                <c:ptCount val="3"/>
                <c:pt idx="0">
                  <c:v>Small</c:v>
                </c:pt>
                <c:pt idx="1">
                  <c:v>Medium</c:v>
                </c:pt>
                <c:pt idx="2">
                  <c:v>Large</c:v>
                </c:pt>
              </c:strCache>
            </c:strRef>
          </c:cat>
          <c:val>
            <c:numRef>
              <c:f>'Driving - Final'!$O$129:$Q$129</c:f>
              <c:numCache>
                <c:formatCode>0</c:formatCode>
                <c:ptCount val="3"/>
                <c:pt idx="0">
                  <c:v>1466.0299824539184</c:v>
                </c:pt>
                <c:pt idx="1">
                  <c:v>1478.3906689078069</c:v>
                </c:pt>
                <c:pt idx="2">
                  <c:v>1490.6554644068178</c:v>
                </c:pt>
              </c:numCache>
            </c:numRef>
          </c:val>
          <c:smooth val="0"/>
          <c:extLst>
            <c:ext xmlns:c16="http://schemas.microsoft.com/office/drawing/2014/chart" uri="{C3380CC4-5D6E-409C-BE32-E72D297353CC}">
              <c16:uniqueId val="{00000004-2B89-468C-ABB3-F5BAB522C7E9}"/>
            </c:ext>
          </c:extLst>
        </c:ser>
        <c:dLbls>
          <c:showLegendKey val="0"/>
          <c:showVal val="0"/>
          <c:showCatName val="0"/>
          <c:showSerName val="0"/>
          <c:showPercent val="0"/>
          <c:showBubbleSize val="0"/>
        </c:dLbls>
        <c:marker val="1"/>
        <c:smooth val="0"/>
        <c:axId val="1086145088"/>
        <c:axId val="1086148328"/>
      </c:lineChart>
      <c:catAx>
        <c:axId val="1086145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148328"/>
        <c:crosses val="autoZero"/>
        <c:auto val="1"/>
        <c:lblAlgn val="ctr"/>
        <c:lblOffset val="100"/>
        <c:noMultiLvlLbl val="0"/>
      </c:catAx>
      <c:valAx>
        <c:axId val="10861483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1450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ocumenttasks/documenttask1.xml><?xml version="1.0" encoding="utf-8"?>
<Tasks xmlns="http://schemas.microsoft.com/office/tasks/2019/documenttasks">
  <Task id="{5F44E1AC-DF5D-4893-BF05-A5D2F73D579E}">
    <Anchor>
      <Comment id="{6CA08C27-3022-451B-9A35-1E3A3BC50B86}"/>
    </Anchor>
    <History>
      <Event time="2025-04-04T04:27:09.31" id="{A0B52540-A196-4363-B65D-783838BA7CAF}">
        <Attribution userId="S::Simon.Brash@eeca.govt.nz::3bf26eb6-128a-4f12-b379-1b88d184d589" userName="Simon Brash" userProvider="AD"/>
        <Anchor>
          <Comment id="{6CA08C27-3022-451B-9A35-1E3A3BC50B86}"/>
        </Anchor>
        <Create/>
      </Event>
      <Event time="2025-04-04T04:27:09.31" id="{BE0B2BEF-10A2-4C90-8184-AADA0BAB9773}">
        <Attribution userId="S::Simon.Brash@eeca.govt.nz::3bf26eb6-128a-4f12-b379-1b88d184d589" userName="Simon Brash" userProvider="AD"/>
        <Anchor>
          <Comment id="{6CA08C27-3022-451B-9A35-1E3A3BC50B86}"/>
        </Anchor>
        <Assign userId="S::Gareth.Gretton@eeca.govt.nz::0df7fd12-24d6-4de9-b78b-3160bbe9af3e" userName="Gareth Gretton" userProvider="AD"/>
      </Event>
      <Event time="2025-04-04T04:27:09.31" id="{936232A4-4DC7-422D-83DC-8BDE8B0F8192}">
        <Attribution userId="S::Simon.Brash@eeca.govt.nz::3bf26eb6-128a-4f12-b379-1b88d184d589" userName="Simon Brash" userProvider="AD"/>
        <Anchor>
          <Comment id="{6CA08C27-3022-451B-9A35-1E3A3BC50B86}"/>
        </Anchor>
        <SetTitle title="@Gareth what would the best wording be here? I’ll get it updated if you have a preference. "/>
      </Event>
    </History>
  </Task>
  <Task id="{C96F7BFE-E6A0-49C0-AA59-E1242EFBF536}">
    <Anchor>
      <Comment id="{B803E5CF-2005-44E3-B5D1-F868EBB905DE}"/>
    </Anchor>
    <History>
      <Event time="2025-04-04T04:24:58.57" id="{C2CE109B-4767-4229-85DB-E264271D100B}">
        <Attribution userId="S::Simon.Brash@eeca.govt.nz::3bf26eb6-128a-4f12-b379-1b88d184d589" userName="Simon Brash" userProvider="AD"/>
        <Anchor>
          <Comment id="{B803E5CF-2005-44E3-B5D1-F868EBB905DE}"/>
        </Anchor>
        <Create/>
      </Event>
      <Event time="2025-04-04T04:24:58.57" id="{F4DC9C57-B210-454B-9555-A9A2DF361C5D}">
        <Attribution userId="S::Simon.Brash@eeca.govt.nz::3bf26eb6-128a-4f12-b379-1b88d184d589" userName="Simon Brash" userProvider="AD"/>
        <Anchor>
          <Comment id="{B803E5CF-2005-44E3-B5D1-F868EBB905DE}"/>
        </Anchor>
        <Assign userId="S::Gareth.Gretton@eeca.govt.nz::0df7fd12-24d6-4de9-b78b-3160bbe9af3e" userName="Gareth Gretton" userProvider="AD"/>
      </Event>
      <Event time="2025-04-04T04:24:58.57" id="{BF5B59C0-10AD-418E-825E-2C1ACD819C56}">
        <Attribution userId="S::Simon.Brash@eeca.govt.nz::3bf26eb6-128a-4f12-b379-1b88d184d589" userName="Simon Brash" userProvider="AD"/>
        <Anchor>
          <Comment id="{B803E5CF-2005-44E3-B5D1-F868EBB905DE}"/>
        </Anchor>
        <SetTitle title="@Gareth for next week: do you want to have a think about what this alternative wording might be? I will get it checked off with Phil. "/>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hyperlink" Target="https://eecagovtnz-my.sharepoint.com/:x:/g/personal/simon_brash_eeca_govt_nz/Ec975waaDNFGhwxucUpekzIBKl7Xy1Y-WheTe-jp9AAjXg?e=KC6sTj" TargetMode="Externa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5.png"/><Relationship Id="rId7" Type="http://schemas.openxmlformats.org/officeDocument/2006/relationships/chart" Target="../charts/chart4.xml"/><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drawings/_rels/drawing9.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0.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 Id="rId5" Type="http://schemas.openxmlformats.org/officeDocument/2006/relationships/chart" Target="../charts/chart6.xml"/><Relationship Id="rId4"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7</xdr:col>
      <xdr:colOff>336125</xdr:colOff>
      <xdr:row>3</xdr:row>
      <xdr:rowOff>7620</xdr:rowOff>
    </xdr:from>
    <xdr:to>
      <xdr:col>17</xdr:col>
      <xdr:colOff>568930</xdr:colOff>
      <xdr:row>25</xdr:row>
      <xdr:rowOff>99863</xdr:rowOff>
    </xdr:to>
    <xdr:pic>
      <xdr:nvPicPr>
        <xdr:cNvPr id="2" name="Picture 1">
          <a:extLst>
            <a:ext uri="{FF2B5EF4-FFF2-40B4-BE49-F238E27FC236}">
              <a16:creationId xmlns:a16="http://schemas.microsoft.com/office/drawing/2014/main" id="{36EC1EEC-53F6-75A3-FDD9-F872EC06E2CB}"/>
            </a:ext>
          </a:extLst>
        </xdr:cNvPr>
        <xdr:cNvPicPr>
          <a:picLocks noChangeAspect="1"/>
        </xdr:cNvPicPr>
      </xdr:nvPicPr>
      <xdr:blipFill>
        <a:blip xmlns:r="http://schemas.openxmlformats.org/officeDocument/2006/relationships" r:embed="rId1"/>
        <a:stretch>
          <a:fillRect/>
        </a:stretch>
      </xdr:blipFill>
      <xdr:spPr>
        <a:xfrm>
          <a:off x="16322885" y="556260"/>
          <a:ext cx="6357380" cy="411560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304800</xdr:colOff>
      <xdr:row>1</xdr:row>
      <xdr:rowOff>238125</xdr:rowOff>
    </xdr:from>
    <xdr:to>
      <xdr:col>11</xdr:col>
      <xdr:colOff>266700</xdr:colOff>
      <xdr:row>6</xdr:row>
      <xdr:rowOff>38100</xdr:rowOff>
    </xdr:to>
    <xdr:sp macro="" textlink="">
      <xdr:nvSpPr>
        <xdr:cNvPr id="2" name="TextBox 1">
          <a:hlinkClick xmlns:r="http://schemas.openxmlformats.org/officeDocument/2006/relationships" r:id="rId1"/>
          <a:extLst>
            <a:ext uri="{FF2B5EF4-FFF2-40B4-BE49-F238E27FC236}">
              <a16:creationId xmlns:a16="http://schemas.microsoft.com/office/drawing/2014/main" id="{5B703D3A-902B-D89E-1872-E7F646C3150D}"/>
            </a:ext>
          </a:extLst>
        </xdr:cNvPr>
        <xdr:cNvSpPr txBox="1"/>
      </xdr:nvSpPr>
      <xdr:spPr>
        <a:xfrm>
          <a:off x="8763000" y="419100"/>
          <a:ext cx="4229100" cy="2809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Z" sz="1100"/>
            <a:t>This tab copied from:</a:t>
          </a:r>
        </a:p>
        <a:p>
          <a:endParaRPr lang="en-NZ" sz="1100"/>
        </a:p>
        <a:p>
          <a:r>
            <a:rPr lang="en-NZ" sz="1100"/>
            <a:t>https://eecagovtnz-my.sharepoint.com/:x:/g/personal/simon_brash_eeca_govt_nz/Ec975waaDNFGhwxucUpekzIBKl7Xy1Y-WheTe-jp9AAjXg?e=KC6sTj</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71</xdr:row>
      <xdr:rowOff>1</xdr:rowOff>
    </xdr:from>
    <xdr:to>
      <xdr:col>9</xdr:col>
      <xdr:colOff>533678</xdr:colOff>
      <xdr:row>78</xdr:row>
      <xdr:rowOff>134621</xdr:rowOff>
    </xdr:to>
    <xdr:pic>
      <xdr:nvPicPr>
        <xdr:cNvPr id="4" name="Picture 1">
          <a:extLst>
            <a:ext uri="{FF2B5EF4-FFF2-40B4-BE49-F238E27FC236}">
              <a16:creationId xmlns:a16="http://schemas.microsoft.com/office/drawing/2014/main" id="{BB6A7367-54E9-5350-0942-F072F2B101D5}"/>
            </a:ext>
          </a:extLst>
        </xdr:cNvPr>
        <xdr:cNvPicPr>
          <a:picLocks noChangeAspect="1"/>
        </xdr:cNvPicPr>
      </xdr:nvPicPr>
      <xdr:blipFill rotWithShape="1">
        <a:blip xmlns:r="http://schemas.openxmlformats.org/officeDocument/2006/relationships" r:embed="rId1"/>
        <a:srcRect b="64150"/>
        <a:stretch/>
      </xdr:blipFill>
      <xdr:spPr>
        <a:xfrm>
          <a:off x="609600" y="11690351"/>
          <a:ext cx="5410478" cy="1416050"/>
        </a:xfrm>
        <a:prstGeom prst="rect">
          <a:avLst/>
        </a:prstGeom>
      </xdr:spPr>
    </xdr:pic>
    <xdr:clientData/>
  </xdr:twoCellAnchor>
  <xdr:twoCellAnchor editAs="oneCell">
    <xdr:from>
      <xdr:col>1</xdr:col>
      <xdr:colOff>0</xdr:colOff>
      <xdr:row>80</xdr:row>
      <xdr:rowOff>0</xdr:rowOff>
    </xdr:from>
    <xdr:to>
      <xdr:col>9</xdr:col>
      <xdr:colOff>533678</xdr:colOff>
      <xdr:row>81</xdr:row>
      <xdr:rowOff>61163</xdr:rowOff>
    </xdr:to>
    <xdr:pic>
      <xdr:nvPicPr>
        <xdr:cNvPr id="7" name="Picture 4">
          <a:extLst>
            <a:ext uri="{FF2B5EF4-FFF2-40B4-BE49-F238E27FC236}">
              <a16:creationId xmlns:a16="http://schemas.microsoft.com/office/drawing/2014/main" id="{E26576CD-0A94-4F4D-AB22-0C84BE0ADC06}"/>
            </a:ext>
          </a:extLst>
        </xdr:cNvPr>
        <xdr:cNvPicPr>
          <a:picLocks noChangeAspect="1"/>
        </xdr:cNvPicPr>
      </xdr:nvPicPr>
      <xdr:blipFill rotWithShape="1">
        <a:blip xmlns:r="http://schemas.openxmlformats.org/officeDocument/2006/relationships" r:embed="rId1"/>
        <a:srcRect t="94207"/>
        <a:stretch/>
      </xdr:blipFill>
      <xdr:spPr>
        <a:xfrm>
          <a:off x="609600" y="13347700"/>
          <a:ext cx="5410478" cy="22880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36</xdr:row>
      <xdr:rowOff>0</xdr:rowOff>
    </xdr:from>
    <xdr:to>
      <xdr:col>11</xdr:col>
      <xdr:colOff>516890</xdr:colOff>
      <xdr:row>79</xdr:row>
      <xdr:rowOff>34290</xdr:rowOff>
    </xdr:to>
    <xdr:sp macro="" textlink="">
      <xdr:nvSpPr>
        <xdr:cNvPr id="3" name="TextBox 2">
          <a:extLst>
            <a:ext uri="{FF2B5EF4-FFF2-40B4-BE49-F238E27FC236}">
              <a16:creationId xmlns:a16="http://schemas.microsoft.com/office/drawing/2014/main" id="{577BA753-3B13-4810-AA5F-3E3F7E75C66B}"/>
            </a:ext>
          </a:extLst>
        </xdr:cNvPr>
        <xdr:cNvSpPr txBox="1"/>
      </xdr:nvSpPr>
      <xdr:spPr>
        <a:xfrm>
          <a:off x="609600" y="6637020"/>
          <a:ext cx="6612890" cy="78981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Z" sz="1100" b="1">
              <a:latin typeface="Consolas" panose="020B0609020204030204" pitchFamily="49" charset="0"/>
            </a:rPr>
            <a:t>4 bands</a:t>
          </a:r>
        </a:p>
        <a:p>
          <a:endParaRPr lang="en-NZ" sz="1100">
            <a:latin typeface="Consolas" panose="020B0609020204030204" pitchFamily="49" charset="0"/>
          </a:endParaRPr>
        </a:p>
        <a:p>
          <a:r>
            <a:rPr lang="en-NZ" sz="1100">
              <a:latin typeface="Consolas" panose="020B0609020204030204" pitchFamily="49" charset="0"/>
            </a:rPr>
            <a:t>Living area (inc kitchen and dining) heating proportion of total</a:t>
          </a:r>
        </a:p>
        <a:p>
          <a:r>
            <a:rPr lang="en-NZ" sz="1100">
              <a:latin typeface="Consolas" panose="020B0609020204030204" pitchFamily="49" charset="0"/>
            </a:rPr>
            <a:t>0.6292588668875588</a:t>
          </a:r>
        </a:p>
        <a:p>
          <a:r>
            <a:rPr lang="en-NZ" sz="1100">
              <a:latin typeface="Consolas" panose="020B0609020204030204" pitchFamily="49" charset="0"/>
            </a:rPr>
            <a:t>Location         Auckland  Christchurch  Wellington</a:t>
          </a:r>
        </a:p>
        <a:p>
          <a:r>
            <a:rPr lang="en-NZ" sz="1100">
              <a:latin typeface="Consolas" panose="020B0609020204030204" pitchFamily="49" charset="0"/>
            </a:rPr>
            <a:t>Typology                                           </a:t>
          </a:r>
        </a:p>
        <a:p>
          <a:r>
            <a:rPr lang="en-NZ" sz="1100">
              <a:latin typeface="Consolas" panose="020B0609020204030204" pitchFamily="49" charset="0"/>
            </a:rPr>
            <a:t>1970s House      0.636443      0.565779    0.609413</a:t>
          </a:r>
        </a:p>
        <a:p>
          <a:r>
            <a:rPr lang="en-NZ" sz="1100">
              <a:latin typeface="Consolas" panose="020B0609020204030204" pitchFamily="49" charset="0"/>
            </a:rPr>
            <a:t>Post 1978 House  0.727932      0.661248    0.703976</a:t>
          </a:r>
        </a:p>
        <a:p>
          <a:r>
            <a:rPr lang="en-NZ" sz="1100">
              <a:latin typeface="Consolas" panose="020B0609020204030204" pitchFamily="49" charset="0"/>
            </a:rPr>
            <a:t>State House      0.726399      0.625307    0.684723</a:t>
          </a:r>
        </a:p>
        <a:p>
          <a:r>
            <a:rPr lang="en-NZ" sz="1100">
              <a:latin typeface="Consolas" panose="020B0609020204030204" pitchFamily="49" charset="0"/>
            </a:rPr>
            <a:t>VillaBungalow    0.573402      0.485755    0.550728</a:t>
          </a:r>
        </a:p>
        <a:p>
          <a:r>
            <a:rPr lang="en-NZ" sz="1100">
              <a:latin typeface="Consolas" panose="020B0609020204030204" pitchFamily="49" charset="0"/>
            </a:rPr>
            <a:t> </a:t>
          </a:r>
        </a:p>
        <a:p>
          <a:r>
            <a:rPr lang="en-NZ" sz="1100">
              <a:latin typeface="Consolas" panose="020B0609020204030204" pitchFamily="49" charset="0"/>
            </a:rPr>
            <a:t>Morning heating fraction for living areas (inc kitchen and dining)</a:t>
          </a:r>
        </a:p>
        <a:p>
          <a:r>
            <a:rPr lang="en-NZ" sz="1100">
              <a:latin typeface="Consolas" panose="020B0609020204030204" pitchFamily="49" charset="0"/>
            </a:rPr>
            <a:t>0.11332226668221412</a:t>
          </a:r>
        </a:p>
        <a:p>
          <a:r>
            <a:rPr lang="en-NZ" sz="1100">
              <a:latin typeface="Consolas" panose="020B0609020204030204" pitchFamily="49" charset="0"/>
            </a:rPr>
            <a:t>Location         Auckland  Christchurch  Wellington</a:t>
          </a:r>
        </a:p>
        <a:p>
          <a:r>
            <a:rPr lang="en-NZ" sz="1100">
              <a:latin typeface="Consolas" panose="020B0609020204030204" pitchFamily="49" charset="0"/>
            </a:rPr>
            <a:t>Typology                                           </a:t>
          </a:r>
        </a:p>
        <a:p>
          <a:r>
            <a:rPr lang="en-NZ" sz="1100">
              <a:latin typeface="Consolas" panose="020B0609020204030204" pitchFamily="49" charset="0"/>
            </a:rPr>
            <a:t>1970s House      0.133883      0.101971    0.111751</a:t>
          </a:r>
        </a:p>
        <a:p>
          <a:r>
            <a:rPr lang="en-NZ" sz="1100">
              <a:latin typeface="Consolas" panose="020B0609020204030204" pitchFamily="49" charset="0"/>
            </a:rPr>
            <a:t>Post 1978 House  0.099044      0.080787    0.085537</a:t>
          </a:r>
        </a:p>
        <a:p>
          <a:r>
            <a:rPr lang="en-NZ" sz="1100">
              <a:latin typeface="Consolas" panose="020B0609020204030204" pitchFamily="49" charset="0"/>
            </a:rPr>
            <a:t>State House      0.149321      0.108937    0.118989</a:t>
          </a:r>
        </a:p>
        <a:p>
          <a:r>
            <a:rPr lang="en-NZ" sz="1100">
              <a:latin typeface="Consolas" panose="020B0609020204030204" pitchFamily="49" charset="0"/>
            </a:rPr>
            <a:t>VillaBungalow    0.141534      0.110152    0.117961</a:t>
          </a:r>
        </a:p>
        <a:p>
          <a:r>
            <a:rPr lang="en-NZ" sz="1100">
              <a:latin typeface="Consolas" panose="020B0609020204030204" pitchFamily="49" charset="0"/>
            </a:rPr>
            <a:t> </a:t>
          </a:r>
        </a:p>
        <a:p>
          <a:r>
            <a:rPr lang="en-NZ" sz="1100">
              <a:latin typeface="Consolas" panose="020B0609020204030204" pitchFamily="49" charset="0"/>
            </a:rPr>
            <a:t>Day heating fraction for living areas (inc kitchen and dining)</a:t>
          </a:r>
        </a:p>
        <a:p>
          <a:r>
            <a:rPr lang="en-NZ" sz="1100">
              <a:latin typeface="Consolas" panose="020B0609020204030204" pitchFamily="49" charset="0"/>
            </a:rPr>
            <a:t>0.12858595550829915</a:t>
          </a:r>
        </a:p>
        <a:p>
          <a:r>
            <a:rPr lang="en-NZ" sz="1100">
              <a:latin typeface="Consolas" panose="020B0609020204030204" pitchFamily="49" charset="0"/>
            </a:rPr>
            <a:t>Location         Auckland  Christchurch  Wellington</a:t>
          </a:r>
        </a:p>
        <a:p>
          <a:r>
            <a:rPr lang="en-NZ" sz="1100">
              <a:latin typeface="Consolas" panose="020B0609020204030204" pitchFamily="49" charset="0"/>
            </a:rPr>
            <a:t>Typology                                           </a:t>
          </a:r>
        </a:p>
        <a:p>
          <a:r>
            <a:rPr lang="en-NZ" sz="1100">
              <a:latin typeface="Consolas" panose="020B0609020204030204" pitchFamily="49" charset="0"/>
            </a:rPr>
            <a:t>1970s House      0.074203      0.145867    0.119229</a:t>
          </a:r>
        </a:p>
        <a:p>
          <a:r>
            <a:rPr lang="en-NZ" sz="1100">
              <a:latin typeface="Consolas" panose="020B0609020204030204" pitchFamily="49" charset="0"/>
            </a:rPr>
            <a:t>Post 1978 House  0.079614      0.145447    0.120551</a:t>
          </a:r>
        </a:p>
        <a:p>
          <a:r>
            <a:rPr lang="en-NZ" sz="1100">
              <a:latin typeface="Consolas" panose="020B0609020204030204" pitchFamily="49" charset="0"/>
            </a:rPr>
            <a:t>State House      0.099257      0.178314    0.145546</a:t>
          </a:r>
        </a:p>
        <a:p>
          <a:r>
            <a:rPr lang="en-NZ" sz="1100">
              <a:latin typeface="Consolas" panose="020B0609020204030204" pitchFamily="49" charset="0"/>
            </a:rPr>
            <a:t>VillaBungalow    0.108822      0.174492    0.151689</a:t>
          </a:r>
        </a:p>
        <a:p>
          <a:r>
            <a:rPr lang="en-NZ" sz="1100">
              <a:latin typeface="Consolas" panose="020B0609020204030204" pitchFamily="49" charset="0"/>
            </a:rPr>
            <a:t> </a:t>
          </a:r>
        </a:p>
        <a:p>
          <a:r>
            <a:rPr lang="en-NZ" sz="1100">
              <a:latin typeface="Consolas" panose="020B0609020204030204" pitchFamily="49" charset="0"/>
            </a:rPr>
            <a:t>Evening heating fraction for living areas (inc kitchen and dining)</a:t>
          </a:r>
        </a:p>
        <a:p>
          <a:r>
            <a:rPr lang="en-NZ" sz="1100">
              <a:latin typeface="Consolas" panose="020B0609020204030204" pitchFamily="49" charset="0"/>
            </a:rPr>
            <a:t>0.12515863598853016</a:t>
          </a:r>
        </a:p>
        <a:p>
          <a:r>
            <a:rPr lang="en-NZ" sz="1100">
              <a:latin typeface="Consolas" panose="020B0609020204030204" pitchFamily="49" charset="0"/>
            </a:rPr>
            <a:t>Location         Auckland  Christchurch  Wellington</a:t>
          </a:r>
        </a:p>
        <a:p>
          <a:r>
            <a:rPr lang="en-NZ" sz="1100">
              <a:latin typeface="Consolas" panose="020B0609020204030204" pitchFamily="49" charset="0"/>
            </a:rPr>
            <a:t>Typology                                           </a:t>
          </a:r>
        </a:p>
        <a:p>
          <a:r>
            <a:rPr lang="en-NZ" sz="1100">
              <a:latin typeface="Consolas" panose="020B0609020204030204" pitchFamily="49" charset="0"/>
            </a:rPr>
            <a:t>1970s House      0.122038      0.134109    0.131912</a:t>
          </a:r>
        </a:p>
        <a:p>
          <a:r>
            <a:rPr lang="en-NZ" sz="1100">
              <a:latin typeface="Consolas" panose="020B0609020204030204" pitchFamily="49" charset="0"/>
            </a:rPr>
            <a:t>Post 1978 House  0.157736      0.154760    0.155884</a:t>
          </a:r>
        </a:p>
        <a:p>
          <a:r>
            <a:rPr lang="en-NZ" sz="1100">
              <a:latin typeface="Consolas" panose="020B0609020204030204" pitchFamily="49" charset="0"/>
            </a:rPr>
            <a:t>State House      0.088863      0.111827    0.108725</a:t>
          </a:r>
        </a:p>
        <a:p>
          <a:r>
            <a:rPr lang="en-NZ" sz="1100">
              <a:latin typeface="Consolas" panose="020B0609020204030204" pitchFamily="49" charset="0"/>
            </a:rPr>
            <a:t>VillaBungalow    0.101177      0.118316    0.116558</a:t>
          </a:r>
        </a:p>
        <a:p>
          <a:r>
            <a:rPr lang="en-NZ" sz="1100">
              <a:latin typeface="Consolas" panose="020B0609020204030204" pitchFamily="49" charset="0"/>
            </a:rPr>
            <a:t> </a:t>
          </a:r>
        </a:p>
        <a:p>
          <a:r>
            <a:rPr lang="en-NZ" sz="1100">
              <a:latin typeface="Consolas" panose="020B0609020204030204" pitchFamily="49" charset="0"/>
            </a:rPr>
            <a:t>Night heating fraction for living areas (inc kitchen and dining)</a:t>
          </a:r>
        </a:p>
        <a:p>
          <a:r>
            <a:rPr lang="en-NZ" sz="1100">
              <a:latin typeface="Consolas" panose="020B0609020204030204" pitchFamily="49" charset="0"/>
            </a:rPr>
            <a:t>3.450122284035805e-05</a:t>
          </a:r>
        </a:p>
        <a:p>
          <a:r>
            <a:rPr lang="en-NZ" sz="1100">
              <a:latin typeface="Consolas" panose="020B0609020204030204" pitchFamily="49" charset="0"/>
            </a:rPr>
            <a:t>Location         Auckland  Christchurch  Wellington</a:t>
          </a:r>
        </a:p>
        <a:p>
          <a:r>
            <a:rPr lang="en-NZ" sz="1100">
              <a:latin typeface="Consolas" panose="020B0609020204030204" pitchFamily="49" charset="0"/>
            </a:rPr>
            <a:t>Typology                                           </a:t>
          </a:r>
        </a:p>
        <a:p>
          <a:r>
            <a:rPr lang="en-NZ" sz="1100">
              <a:latin typeface="Consolas" panose="020B0609020204030204" pitchFamily="49" charset="0"/>
            </a:rPr>
            <a:t>1970s House           0.0      0.000000         0.0</a:t>
          </a:r>
        </a:p>
        <a:p>
          <a:r>
            <a:rPr lang="en-NZ" sz="1100">
              <a:latin typeface="Consolas" panose="020B0609020204030204" pitchFamily="49" charset="0"/>
            </a:rPr>
            <a:t>Post 1978 House       0.0      0.000000         0.0</a:t>
          </a:r>
        </a:p>
        <a:p>
          <a:r>
            <a:rPr lang="en-NZ" sz="1100">
              <a:latin typeface="Consolas" panose="020B0609020204030204" pitchFamily="49" charset="0"/>
            </a:rPr>
            <a:t>State House           0.0      0.000044         0.0</a:t>
          </a:r>
        </a:p>
        <a:p>
          <a:r>
            <a:rPr lang="en-NZ" sz="1100">
              <a:latin typeface="Consolas" panose="020B0609020204030204" pitchFamily="49" charset="0"/>
            </a:rPr>
            <a:t>VillaBungalow         0.0      0.000370         0.0</a:t>
          </a:r>
        </a:p>
        <a:p>
          <a:endParaRPr lang="en-NZ" sz="1100"/>
        </a:p>
      </xdr:txBody>
    </xdr:sp>
    <xdr:clientData/>
  </xdr:twoCellAnchor>
  <xdr:twoCellAnchor>
    <xdr:from>
      <xdr:col>13</xdr:col>
      <xdr:colOff>0</xdr:colOff>
      <xdr:row>36</xdr:row>
      <xdr:rowOff>0</xdr:rowOff>
    </xdr:from>
    <xdr:to>
      <xdr:col>23</xdr:col>
      <xdr:colOff>518160</xdr:colOff>
      <xdr:row>95</xdr:row>
      <xdr:rowOff>106680</xdr:rowOff>
    </xdr:to>
    <xdr:sp macro="" textlink="">
      <xdr:nvSpPr>
        <xdr:cNvPr id="4" name="TextBox 3">
          <a:extLst>
            <a:ext uri="{FF2B5EF4-FFF2-40B4-BE49-F238E27FC236}">
              <a16:creationId xmlns:a16="http://schemas.microsoft.com/office/drawing/2014/main" id="{4EE5E397-7671-4B03-9045-6571991398EA}"/>
            </a:ext>
          </a:extLst>
        </xdr:cNvPr>
        <xdr:cNvSpPr txBox="1"/>
      </xdr:nvSpPr>
      <xdr:spPr>
        <a:xfrm>
          <a:off x="7924800" y="6637020"/>
          <a:ext cx="6614160" cy="10896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Z" sz="1100" b="1">
              <a:latin typeface="Consolas" panose="020B0609020204030204" pitchFamily="49" charset="0"/>
            </a:rPr>
            <a:t>6 bands</a:t>
          </a:r>
        </a:p>
        <a:p>
          <a:endParaRPr lang="en-NZ" sz="1100">
            <a:latin typeface="Consolas" panose="020B0609020204030204" pitchFamily="49" charset="0"/>
          </a:endParaRPr>
        </a:p>
        <a:p>
          <a:r>
            <a:rPr lang="en-NZ" sz="1100">
              <a:latin typeface="Consolas" panose="020B0609020204030204" pitchFamily="49" charset="0"/>
            </a:rPr>
            <a:t>Living area (inc kitchen and dining) heating proportion of total</a:t>
          </a:r>
        </a:p>
        <a:p>
          <a:r>
            <a:rPr lang="en-NZ" sz="1100">
              <a:latin typeface="Consolas" panose="020B0609020204030204" pitchFamily="49" charset="0"/>
            </a:rPr>
            <a:t>0.6292588668875588</a:t>
          </a:r>
        </a:p>
        <a:p>
          <a:r>
            <a:rPr lang="en-NZ" sz="1100">
              <a:latin typeface="Consolas" panose="020B0609020204030204" pitchFamily="49" charset="0"/>
            </a:rPr>
            <a:t>Location         Auckland  Christchurch  Wellington</a:t>
          </a:r>
        </a:p>
        <a:p>
          <a:r>
            <a:rPr lang="en-NZ" sz="1100">
              <a:latin typeface="Consolas" panose="020B0609020204030204" pitchFamily="49" charset="0"/>
            </a:rPr>
            <a:t>Typology                                           </a:t>
          </a:r>
        </a:p>
        <a:p>
          <a:r>
            <a:rPr lang="en-NZ" sz="1100">
              <a:latin typeface="Consolas" panose="020B0609020204030204" pitchFamily="49" charset="0"/>
            </a:rPr>
            <a:t>1970s House      0.636443      0.565779    0.609413</a:t>
          </a:r>
        </a:p>
        <a:p>
          <a:r>
            <a:rPr lang="en-NZ" sz="1100">
              <a:latin typeface="Consolas" panose="020B0609020204030204" pitchFamily="49" charset="0"/>
            </a:rPr>
            <a:t>Post 1978 House  0.727932      0.661248    0.703976</a:t>
          </a:r>
        </a:p>
        <a:p>
          <a:r>
            <a:rPr lang="en-NZ" sz="1100">
              <a:latin typeface="Consolas" panose="020B0609020204030204" pitchFamily="49" charset="0"/>
            </a:rPr>
            <a:t>State House      0.726399      0.625307    0.684723</a:t>
          </a:r>
        </a:p>
        <a:p>
          <a:r>
            <a:rPr lang="en-NZ" sz="1100">
              <a:latin typeface="Consolas" panose="020B0609020204030204" pitchFamily="49" charset="0"/>
            </a:rPr>
            <a:t>VillaBungalow    0.573402      0.485755    0.550728</a:t>
          </a:r>
        </a:p>
        <a:p>
          <a:r>
            <a:rPr lang="en-NZ" sz="1100">
              <a:latin typeface="Consolas" panose="020B0609020204030204" pitchFamily="49" charset="0"/>
            </a:rPr>
            <a:t> </a:t>
          </a:r>
        </a:p>
        <a:p>
          <a:r>
            <a:rPr lang="en-NZ" sz="1100">
              <a:latin typeface="Consolas" panose="020B0609020204030204" pitchFamily="49" charset="0"/>
            </a:rPr>
            <a:t>Morning 1 heating fraction for living areas (inc kitchen and dining)</a:t>
          </a:r>
        </a:p>
        <a:p>
          <a:r>
            <a:rPr lang="en-NZ" sz="1100">
              <a:latin typeface="Consolas" panose="020B0609020204030204" pitchFamily="49" charset="0"/>
            </a:rPr>
            <a:t>0.07012592923179704</a:t>
          </a:r>
        </a:p>
        <a:p>
          <a:r>
            <a:rPr lang="en-NZ" sz="1100">
              <a:latin typeface="Consolas" panose="020B0609020204030204" pitchFamily="49" charset="0"/>
            </a:rPr>
            <a:t>Location         Auckland  Christchurch  Wellington</a:t>
          </a:r>
        </a:p>
        <a:p>
          <a:r>
            <a:rPr lang="en-NZ" sz="1100">
              <a:latin typeface="Consolas" panose="020B0609020204030204" pitchFamily="49" charset="0"/>
            </a:rPr>
            <a:t>Typology                                           </a:t>
          </a:r>
        </a:p>
        <a:p>
          <a:r>
            <a:rPr lang="en-NZ" sz="1100">
              <a:latin typeface="Consolas" panose="020B0609020204030204" pitchFamily="49" charset="0"/>
            </a:rPr>
            <a:t>1970s House      0.088150      0.058182    0.067720</a:t>
          </a:r>
        </a:p>
        <a:p>
          <a:r>
            <a:rPr lang="en-NZ" sz="1100">
              <a:latin typeface="Consolas" panose="020B0609020204030204" pitchFamily="49" charset="0"/>
            </a:rPr>
            <a:t>Post 1978 House  0.071509      0.049175    0.056442</a:t>
          </a:r>
        </a:p>
        <a:p>
          <a:r>
            <a:rPr lang="en-NZ" sz="1100">
              <a:latin typeface="Consolas" panose="020B0609020204030204" pitchFamily="49" charset="0"/>
            </a:rPr>
            <a:t>State House      0.096018      0.061035    0.071908</a:t>
          </a:r>
        </a:p>
        <a:p>
          <a:r>
            <a:rPr lang="en-NZ" sz="1100">
              <a:latin typeface="Consolas" panose="020B0609020204030204" pitchFamily="49" charset="0"/>
            </a:rPr>
            <a:t>VillaBungalow    0.089544      0.061676    0.070151</a:t>
          </a:r>
        </a:p>
        <a:p>
          <a:r>
            <a:rPr lang="en-NZ" sz="1100">
              <a:latin typeface="Consolas" panose="020B0609020204030204" pitchFamily="49" charset="0"/>
            </a:rPr>
            <a:t> </a:t>
          </a:r>
        </a:p>
        <a:p>
          <a:r>
            <a:rPr lang="en-NZ" sz="1100">
              <a:latin typeface="Consolas" panose="020B0609020204030204" pitchFamily="49" charset="0"/>
            </a:rPr>
            <a:t>Morning 2 heating fraction for living areas (inc kitchen and dining)</a:t>
          </a:r>
        </a:p>
        <a:p>
          <a:r>
            <a:rPr lang="en-NZ" sz="1100">
              <a:latin typeface="Consolas" panose="020B0609020204030204" pitchFamily="49" charset="0"/>
            </a:rPr>
            <a:t>0.04319633745041709</a:t>
          </a:r>
        </a:p>
        <a:p>
          <a:r>
            <a:rPr lang="en-NZ" sz="1100">
              <a:latin typeface="Consolas" panose="020B0609020204030204" pitchFamily="49" charset="0"/>
            </a:rPr>
            <a:t>Location         Auckland  Christchurch  Wellington</a:t>
          </a:r>
        </a:p>
        <a:p>
          <a:r>
            <a:rPr lang="en-NZ" sz="1100">
              <a:latin typeface="Consolas" panose="020B0609020204030204" pitchFamily="49" charset="0"/>
            </a:rPr>
            <a:t>Typology                                           </a:t>
          </a:r>
        </a:p>
        <a:p>
          <a:r>
            <a:rPr lang="en-NZ" sz="1100">
              <a:latin typeface="Consolas" panose="020B0609020204030204" pitchFamily="49" charset="0"/>
            </a:rPr>
            <a:t>1970s House      0.045733      0.043789    0.044031</a:t>
          </a:r>
        </a:p>
        <a:p>
          <a:r>
            <a:rPr lang="en-NZ" sz="1100">
              <a:latin typeface="Consolas" panose="020B0609020204030204" pitchFamily="49" charset="0"/>
            </a:rPr>
            <a:t>Post 1978 House  0.027535      0.031612    0.029096</a:t>
          </a:r>
        </a:p>
        <a:p>
          <a:r>
            <a:rPr lang="en-NZ" sz="1100">
              <a:latin typeface="Consolas" panose="020B0609020204030204" pitchFamily="49" charset="0"/>
            </a:rPr>
            <a:t>State House      0.053303      0.047902    0.047081</a:t>
          </a:r>
        </a:p>
        <a:p>
          <a:r>
            <a:rPr lang="en-NZ" sz="1100">
              <a:latin typeface="Consolas" panose="020B0609020204030204" pitchFamily="49" charset="0"/>
            </a:rPr>
            <a:t>VillaBungalow    0.051990      0.048475    0.047810</a:t>
          </a:r>
        </a:p>
        <a:p>
          <a:r>
            <a:rPr lang="en-NZ" sz="1100">
              <a:latin typeface="Consolas" panose="020B0609020204030204" pitchFamily="49" charset="0"/>
            </a:rPr>
            <a:t> </a:t>
          </a:r>
        </a:p>
        <a:p>
          <a:r>
            <a:rPr lang="en-NZ" sz="1100">
              <a:latin typeface="Consolas" panose="020B0609020204030204" pitchFamily="49" charset="0"/>
            </a:rPr>
            <a:t>Day heating fraction for living areas (inc kitchen and dining)</a:t>
          </a:r>
        </a:p>
        <a:p>
          <a:r>
            <a:rPr lang="en-NZ" sz="1100">
              <a:latin typeface="Consolas" panose="020B0609020204030204" pitchFamily="49" charset="0"/>
            </a:rPr>
            <a:t>0.12858595550829915</a:t>
          </a:r>
        </a:p>
        <a:p>
          <a:r>
            <a:rPr lang="en-NZ" sz="1100">
              <a:latin typeface="Consolas" panose="020B0609020204030204" pitchFamily="49" charset="0"/>
            </a:rPr>
            <a:t>Location         Auckland  Christchurch  Wellington</a:t>
          </a:r>
        </a:p>
        <a:p>
          <a:r>
            <a:rPr lang="en-NZ" sz="1100">
              <a:latin typeface="Consolas" panose="020B0609020204030204" pitchFamily="49" charset="0"/>
            </a:rPr>
            <a:t>Typology                                           </a:t>
          </a:r>
        </a:p>
        <a:p>
          <a:r>
            <a:rPr lang="en-NZ" sz="1100">
              <a:latin typeface="Consolas" panose="020B0609020204030204" pitchFamily="49" charset="0"/>
            </a:rPr>
            <a:t>1970s House      0.074203      0.145867    0.119229</a:t>
          </a:r>
        </a:p>
        <a:p>
          <a:r>
            <a:rPr lang="en-NZ" sz="1100">
              <a:latin typeface="Consolas" panose="020B0609020204030204" pitchFamily="49" charset="0"/>
            </a:rPr>
            <a:t>Post 1978 House  0.079614      0.145447    0.120551</a:t>
          </a:r>
        </a:p>
        <a:p>
          <a:r>
            <a:rPr lang="en-NZ" sz="1100">
              <a:latin typeface="Consolas" panose="020B0609020204030204" pitchFamily="49" charset="0"/>
            </a:rPr>
            <a:t>State House      0.099257      0.178314    0.145546</a:t>
          </a:r>
        </a:p>
        <a:p>
          <a:r>
            <a:rPr lang="en-NZ" sz="1100">
              <a:latin typeface="Consolas" panose="020B0609020204030204" pitchFamily="49" charset="0"/>
            </a:rPr>
            <a:t>VillaBungalow    0.108822      0.174492    0.151689</a:t>
          </a:r>
        </a:p>
        <a:p>
          <a:r>
            <a:rPr lang="en-NZ" sz="1100">
              <a:latin typeface="Consolas" panose="020B0609020204030204" pitchFamily="49" charset="0"/>
            </a:rPr>
            <a:t> </a:t>
          </a:r>
        </a:p>
        <a:p>
          <a:r>
            <a:rPr lang="en-NZ" sz="1100">
              <a:latin typeface="Consolas" panose="020B0609020204030204" pitchFamily="49" charset="0"/>
            </a:rPr>
            <a:t>Evening 1 heating fraction for living areas (inc kitchen and dining)</a:t>
          </a:r>
        </a:p>
        <a:p>
          <a:r>
            <a:rPr lang="en-NZ" sz="1100">
              <a:latin typeface="Consolas" panose="020B0609020204030204" pitchFamily="49" charset="0"/>
            </a:rPr>
            <a:t>0.013458380157778699</a:t>
          </a:r>
        </a:p>
        <a:p>
          <a:r>
            <a:rPr lang="en-NZ" sz="1100">
              <a:latin typeface="Consolas" panose="020B0609020204030204" pitchFamily="49" charset="0"/>
            </a:rPr>
            <a:t>Location         Auckland  Christchurch  Wellington</a:t>
          </a:r>
        </a:p>
        <a:p>
          <a:r>
            <a:rPr lang="en-NZ" sz="1100">
              <a:latin typeface="Consolas" panose="020B0609020204030204" pitchFamily="49" charset="0"/>
            </a:rPr>
            <a:t>Typology                                           </a:t>
          </a:r>
        </a:p>
        <a:p>
          <a:r>
            <a:rPr lang="en-NZ" sz="1100">
              <a:latin typeface="Consolas" panose="020B0609020204030204" pitchFamily="49" charset="0"/>
            </a:rPr>
            <a:t>1970s House      0.007898      0.015401    0.013728</a:t>
          </a:r>
        </a:p>
        <a:p>
          <a:r>
            <a:rPr lang="en-NZ" sz="1100">
              <a:latin typeface="Consolas" panose="020B0609020204030204" pitchFamily="49" charset="0"/>
            </a:rPr>
            <a:t>Post 1978 House  0.017255      0.021731    0.020583</a:t>
          </a:r>
        </a:p>
        <a:p>
          <a:r>
            <a:rPr lang="en-NZ" sz="1100">
              <a:latin typeface="Consolas" panose="020B0609020204030204" pitchFamily="49" charset="0"/>
            </a:rPr>
            <a:t>State House      0.005574      0.012997    0.012262</a:t>
          </a:r>
        </a:p>
        <a:p>
          <a:r>
            <a:rPr lang="en-NZ" sz="1100">
              <a:latin typeface="Consolas" panose="020B0609020204030204" pitchFamily="49" charset="0"/>
            </a:rPr>
            <a:t>VillaBungalow    0.007185      0.013599    0.013288</a:t>
          </a:r>
        </a:p>
        <a:p>
          <a:r>
            <a:rPr lang="en-NZ" sz="1100">
              <a:latin typeface="Consolas" panose="020B0609020204030204" pitchFamily="49" charset="0"/>
            </a:rPr>
            <a:t> </a:t>
          </a:r>
        </a:p>
        <a:p>
          <a:r>
            <a:rPr lang="en-NZ" sz="1100">
              <a:latin typeface="Consolas" panose="020B0609020204030204" pitchFamily="49" charset="0"/>
            </a:rPr>
            <a:t>Evening 2 heating fraction for living areas (inc kitchen and dining)</a:t>
          </a:r>
        </a:p>
        <a:p>
          <a:r>
            <a:rPr lang="en-NZ" sz="1100">
              <a:latin typeface="Consolas" panose="020B0609020204030204" pitchFamily="49" charset="0"/>
            </a:rPr>
            <a:t>0.11170025583075145</a:t>
          </a:r>
        </a:p>
        <a:p>
          <a:r>
            <a:rPr lang="en-NZ" sz="1100">
              <a:latin typeface="Consolas" panose="020B0609020204030204" pitchFamily="49" charset="0"/>
            </a:rPr>
            <a:t>Location         Auckland  Christchurch  Wellington</a:t>
          </a:r>
        </a:p>
        <a:p>
          <a:r>
            <a:rPr lang="en-NZ" sz="1100">
              <a:latin typeface="Consolas" panose="020B0609020204030204" pitchFamily="49" charset="0"/>
            </a:rPr>
            <a:t>Typology                                           </a:t>
          </a:r>
        </a:p>
        <a:p>
          <a:r>
            <a:rPr lang="en-NZ" sz="1100">
              <a:latin typeface="Consolas" panose="020B0609020204030204" pitchFamily="49" charset="0"/>
            </a:rPr>
            <a:t>1970s House      0.114139      0.118707    0.118184</a:t>
          </a:r>
        </a:p>
        <a:p>
          <a:r>
            <a:rPr lang="en-NZ" sz="1100">
              <a:latin typeface="Consolas" panose="020B0609020204030204" pitchFamily="49" charset="0"/>
            </a:rPr>
            <a:t>Post 1978 House  0.140481      0.133029    0.135301</a:t>
          </a:r>
        </a:p>
        <a:p>
          <a:r>
            <a:rPr lang="en-NZ" sz="1100">
              <a:latin typeface="Consolas" panose="020B0609020204030204" pitchFamily="49" charset="0"/>
            </a:rPr>
            <a:t>State House      0.083289      0.098830    0.096463</a:t>
          </a:r>
        </a:p>
        <a:p>
          <a:r>
            <a:rPr lang="en-NZ" sz="1100">
              <a:latin typeface="Consolas" panose="020B0609020204030204" pitchFamily="49" charset="0"/>
            </a:rPr>
            <a:t>VillaBungalow    0.093992      0.104717    0.103270</a:t>
          </a:r>
        </a:p>
        <a:p>
          <a:r>
            <a:rPr lang="en-NZ" sz="1100">
              <a:latin typeface="Consolas" panose="020B0609020204030204" pitchFamily="49" charset="0"/>
            </a:rPr>
            <a:t> </a:t>
          </a:r>
        </a:p>
        <a:p>
          <a:r>
            <a:rPr lang="en-NZ" sz="1100">
              <a:latin typeface="Consolas" panose="020B0609020204030204" pitchFamily="49" charset="0"/>
            </a:rPr>
            <a:t>Night heating fraction for living areas (inc kitchen and dining)</a:t>
          </a:r>
        </a:p>
        <a:p>
          <a:r>
            <a:rPr lang="en-NZ" sz="1100">
              <a:latin typeface="Consolas" panose="020B0609020204030204" pitchFamily="49" charset="0"/>
            </a:rPr>
            <a:t>3.450122284035805e-05</a:t>
          </a:r>
        </a:p>
        <a:p>
          <a:r>
            <a:rPr lang="en-NZ" sz="1100">
              <a:latin typeface="Consolas" panose="020B0609020204030204" pitchFamily="49" charset="0"/>
            </a:rPr>
            <a:t>Location         Auckland  Christchurch  Wellington</a:t>
          </a:r>
        </a:p>
        <a:p>
          <a:r>
            <a:rPr lang="en-NZ" sz="1100">
              <a:latin typeface="Consolas" panose="020B0609020204030204" pitchFamily="49" charset="0"/>
            </a:rPr>
            <a:t>Typology                                           </a:t>
          </a:r>
        </a:p>
        <a:p>
          <a:r>
            <a:rPr lang="en-NZ" sz="1100">
              <a:latin typeface="Consolas" panose="020B0609020204030204" pitchFamily="49" charset="0"/>
            </a:rPr>
            <a:t>1970s House           0.0      0.000000         0.0</a:t>
          </a:r>
        </a:p>
        <a:p>
          <a:r>
            <a:rPr lang="en-NZ" sz="1100">
              <a:latin typeface="Consolas" panose="020B0609020204030204" pitchFamily="49" charset="0"/>
            </a:rPr>
            <a:t>Post 1978 House       0.0      0.000000         0.0</a:t>
          </a:r>
        </a:p>
        <a:p>
          <a:r>
            <a:rPr lang="en-NZ" sz="1100">
              <a:latin typeface="Consolas" panose="020B0609020204030204" pitchFamily="49" charset="0"/>
            </a:rPr>
            <a:t>State House           0.0      0.000044         0.0</a:t>
          </a:r>
        </a:p>
        <a:p>
          <a:r>
            <a:rPr lang="en-NZ" sz="1100">
              <a:latin typeface="Consolas" panose="020B0609020204030204" pitchFamily="49" charset="0"/>
            </a:rPr>
            <a:t>VillaBungalow         0.0      0.000370         0.0</a:t>
          </a:r>
        </a:p>
        <a:p>
          <a:endParaRPr lang="en-NZ" sz="1100">
            <a:latin typeface="Consolas" panose="020B0609020204030204" pitchFamily="49"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320040</xdr:colOff>
      <xdr:row>234</xdr:row>
      <xdr:rowOff>68580</xdr:rowOff>
    </xdr:from>
    <xdr:to>
      <xdr:col>13</xdr:col>
      <xdr:colOff>381000</xdr:colOff>
      <xdr:row>262</xdr:row>
      <xdr:rowOff>91440</xdr:rowOff>
    </xdr:to>
    <xdr:sp macro="" textlink="">
      <xdr:nvSpPr>
        <xdr:cNvPr id="2" name="TextBox 1">
          <a:extLst>
            <a:ext uri="{FF2B5EF4-FFF2-40B4-BE49-F238E27FC236}">
              <a16:creationId xmlns:a16="http://schemas.microsoft.com/office/drawing/2014/main" id="{450600E3-8394-89CC-DFCB-9996D95D2203}"/>
            </a:ext>
          </a:extLst>
        </xdr:cNvPr>
        <xdr:cNvSpPr txBox="1"/>
      </xdr:nvSpPr>
      <xdr:spPr>
        <a:xfrm>
          <a:off x="5516880" y="36758880"/>
          <a:ext cx="4328160" cy="5143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Z" sz="1100" b="1"/>
            <a:t>Algorithm</a:t>
          </a:r>
          <a:r>
            <a:rPr lang="en-NZ" sz="1100" b="1" baseline="0"/>
            <a:t> logic is as follows</a:t>
          </a:r>
        </a:p>
        <a:p>
          <a:endParaRPr lang="en-NZ" sz="1100" baseline="0"/>
        </a:p>
        <a:p>
          <a:r>
            <a:rPr lang="en-NZ" sz="1100" baseline="0"/>
            <a:t>* Start with the HDD values for the climate zone.</a:t>
          </a:r>
        </a:p>
        <a:p>
          <a:endParaRPr lang="en-NZ" sz="1100" baseline="0"/>
        </a:p>
        <a:p>
          <a:r>
            <a:rPr lang="en-NZ" sz="1100" baseline="0"/>
            <a:t>* Multiply by factor to get heat demand. This produces an estimate for the average energy service demand for home heating for a year.</a:t>
          </a:r>
        </a:p>
        <a:p>
          <a:endParaRPr lang="en-NZ" sz="1100" baseline="0"/>
        </a:p>
        <a:p>
          <a:r>
            <a:rPr lang="en-NZ" sz="1100" baseline="0"/>
            <a:t>* Multiply by factor to get heat demand for the living area only (i.e. excluding bedroom heating).</a:t>
          </a:r>
        </a:p>
        <a:p>
          <a:endParaRPr lang="en-NZ" sz="1100" baseline="0"/>
        </a:p>
        <a:p>
          <a:r>
            <a:rPr lang="en-NZ" sz="1100" baseline="0"/>
            <a:t>* Multiply by factor related to the thermal envelope quality. The factor is by definition 1 for the 'somewhere in between' thermal envelope quality, which represents an average with insulated floor and ceiling, but uninsulated walls and single glazing.</a:t>
          </a:r>
        </a:p>
        <a:p>
          <a:endParaRPr lang="en-NZ" sz="1100" baseline="0"/>
        </a:p>
        <a:p>
          <a:r>
            <a:rPr lang="en-NZ" sz="1100" baseline="0"/>
            <a:t>* Multiply by the sum of factors for heating periods. For a heating schedule with morning and evening heating 7 days per week, and daytime heating 2 days per week, the factor is 1.</a:t>
          </a:r>
          <a:endParaRPr lang="en-NZ" sz="1100"/>
        </a:p>
      </xdr:txBody>
    </xdr:sp>
    <xdr:clientData/>
  </xdr:twoCellAnchor>
  <xdr:twoCellAnchor>
    <xdr:from>
      <xdr:col>4</xdr:col>
      <xdr:colOff>629920</xdr:colOff>
      <xdr:row>209</xdr:row>
      <xdr:rowOff>85090</xdr:rowOff>
    </xdr:from>
    <xdr:to>
      <xdr:col>6</xdr:col>
      <xdr:colOff>685800</xdr:colOff>
      <xdr:row>211</xdr:row>
      <xdr:rowOff>114300</xdr:rowOff>
    </xdr:to>
    <xdr:sp macro="" textlink="">
      <xdr:nvSpPr>
        <xdr:cNvPr id="3" name="TextBox 2">
          <a:extLst>
            <a:ext uri="{FF2B5EF4-FFF2-40B4-BE49-F238E27FC236}">
              <a16:creationId xmlns:a16="http://schemas.microsoft.com/office/drawing/2014/main" id="{27D04F6D-D3B7-92BE-9CAE-07A82786E332}"/>
            </a:ext>
          </a:extLst>
        </xdr:cNvPr>
        <xdr:cNvSpPr txBox="1"/>
      </xdr:nvSpPr>
      <xdr:spPr>
        <a:xfrm>
          <a:off x="6009640" y="39808150"/>
          <a:ext cx="4086860" cy="3949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Z" sz="1100"/>
            <a:t>Note this</a:t>
          </a:r>
          <a:r>
            <a:rPr lang="en-NZ" sz="1100" baseline="0"/>
            <a:t> list is alphabetical by registration region name.</a:t>
          </a:r>
          <a:endParaRPr lang="en-NZ"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0</xdr:colOff>
      <xdr:row>21</xdr:row>
      <xdr:rowOff>0</xdr:rowOff>
    </xdr:from>
    <xdr:to>
      <xdr:col>16</xdr:col>
      <xdr:colOff>304800</xdr:colOff>
      <xdr:row>36</xdr:row>
      <xdr:rowOff>33130</xdr:rowOff>
    </xdr:to>
    <xdr:graphicFrame macro="">
      <xdr:nvGraphicFramePr>
        <xdr:cNvPr id="3" name="Chart 2">
          <a:extLst>
            <a:ext uri="{FF2B5EF4-FFF2-40B4-BE49-F238E27FC236}">
              <a16:creationId xmlns:a16="http://schemas.microsoft.com/office/drawing/2014/main" id="{8E822E92-ADC3-4A10-A0C8-4ECC63889B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2</xdr:row>
      <xdr:rowOff>0</xdr:rowOff>
    </xdr:from>
    <xdr:to>
      <xdr:col>16</xdr:col>
      <xdr:colOff>304800</xdr:colOff>
      <xdr:row>17</xdr:row>
      <xdr:rowOff>33131</xdr:rowOff>
    </xdr:to>
    <xdr:graphicFrame macro="">
      <xdr:nvGraphicFramePr>
        <xdr:cNvPr id="4" name="Chart 3">
          <a:extLst>
            <a:ext uri="{FF2B5EF4-FFF2-40B4-BE49-F238E27FC236}">
              <a16:creationId xmlns:a16="http://schemas.microsoft.com/office/drawing/2014/main" id="{665AAC80-FD83-4F41-A098-A7AD08F5A8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40</xdr:row>
      <xdr:rowOff>0</xdr:rowOff>
    </xdr:from>
    <xdr:to>
      <xdr:col>16</xdr:col>
      <xdr:colOff>304800</xdr:colOff>
      <xdr:row>54</xdr:row>
      <xdr:rowOff>145774</xdr:rowOff>
    </xdr:to>
    <xdr:graphicFrame macro="">
      <xdr:nvGraphicFramePr>
        <xdr:cNvPr id="6" name="Chart 5">
          <a:extLst>
            <a:ext uri="{FF2B5EF4-FFF2-40B4-BE49-F238E27FC236}">
              <a16:creationId xmlns:a16="http://schemas.microsoft.com/office/drawing/2014/main" id="{BEB2A6F5-45CB-4C5B-90B2-CF5A52C0F6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12</xdr:row>
      <xdr:rowOff>0</xdr:rowOff>
    </xdr:from>
    <xdr:to>
      <xdr:col>9</xdr:col>
      <xdr:colOff>91870</xdr:colOff>
      <xdr:row>25</xdr:row>
      <xdr:rowOff>168496</xdr:rowOff>
    </xdr:to>
    <xdr:pic>
      <xdr:nvPicPr>
        <xdr:cNvPr id="2" name="Picture 1">
          <a:extLst>
            <a:ext uri="{FF2B5EF4-FFF2-40B4-BE49-F238E27FC236}">
              <a16:creationId xmlns:a16="http://schemas.microsoft.com/office/drawing/2014/main" id="{22D70872-7CBA-49A8-876E-6479226D94E3}"/>
            </a:ext>
          </a:extLst>
        </xdr:cNvPr>
        <xdr:cNvPicPr>
          <a:picLocks noChangeAspect="1"/>
        </xdr:cNvPicPr>
      </xdr:nvPicPr>
      <xdr:blipFill>
        <a:blip xmlns:r="http://schemas.openxmlformats.org/officeDocument/2006/relationships" r:embed="rId1"/>
        <a:stretch>
          <a:fillRect/>
        </a:stretch>
      </xdr:blipFill>
      <xdr:spPr>
        <a:xfrm>
          <a:off x="609600" y="548640"/>
          <a:ext cx="4961050" cy="2554826"/>
        </a:xfrm>
        <a:prstGeom prst="rect">
          <a:avLst/>
        </a:prstGeom>
      </xdr:spPr>
    </xdr:pic>
    <xdr:clientData/>
  </xdr:twoCellAnchor>
  <xdr:twoCellAnchor editAs="oneCell">
    <xdr:from>
      <xdr:col>1</xdr:col>
      <xdr:colOff>0</xdr:colOff>
      <xdr:row>28</xdr:row>
      <xdr:rowOff>0</xdr:rowOff>
    </xdr:from>
    <xdr:to>
      <xdr:col>9</xdr:col>
      <xdr:colOff>192845</xdr:colOff>
      <xdr:row>38</xdr:row>
      <xdr:rowOff>167813</xdr:rowOff>
    </xdr:to>
    <xdr:pic>
      <xdr:nvPicPr>
        <xdr:cNvPr id="5" name="Picture 4">
          <a:extLst>
            <a:ext uri="{FF2B5EF4-FFF2-40B4-BE49-F238E27FC236}">
              <a16:creationId xmlns:a16="http://schemas.microsoft.com/office/drawing/2014/main" id="{08F41B2B-CEDF-4B74-B022-CA30AE3DC375}"/>
            </a:ext>
          </a:extLst>
        </xdr:cNvPr>
        <xdr:cNvPicPr>
          <a:picLocks noChangeAspect="1"/>
        </xdr:cNvPicPr>
      </xdr:nvPicPr>
      <xdr:blipFill>
        <a:blip xmlns:r="http://schemas.openxmlformats.org/officeDocument/2006/relationships" r:embed="rId2"/>
        <a:stretch>
          <a:fillRect/>
        </a:stretch>
      </xdr:blipFill>
      <xdr:spPr>
        <a:xfrm>
          <a:off x="609600" y="3474720"/>
          <a:ext cx="5069645" cy="1988993"/>
        </a:xfrm>
        <a:prstGeom prst="rect">
          <a:avLst/>
        </a:prstGeom>
      </xdr:spPr>
    </xdr:pic>
    <xdr:clientData/>
  </xdr:twoCellAnchor>
  <xdr:twoCellAnchor editAs="oneCell">
    <xdr:from>
      <xdr:col>1</xdr:col>
      <xdr:colOff>0</xdr:colOff>
      <xdr:row>49</xdr:row>
      <xdr:rowOff>0</xdr:rowOff>
    </xdr:from>
    <xdr:to>
      <xdr:col>9</xdr:col>
      <xdr:colOff>173157</xdr:colOff>
      <xdr:row>59</xdr:row>
      <xdr:rowOff>134791</xdr:rowOff>
    </xdr:to>
    <xdr:pic>
      <xdr:nvPicPr>
        <xdr:cNvPr id="6" name="Picture 5">
          <a:extLst>
            <a:ext uri="{FF2B5EF4-FFF2-40B4-BE49-F238E27FC236}">
              <a16:creationId xmlns:a16="http://schemas.microsoft.com/office/drawing/2014/main" id="{1260CF0F-523F-468E-9A4C-843476685B22}"/>
            </a:ext>
          </a:extLst>
        </xdr:cNvPr>
        <xdr:cNvPicPr>
          <a:picLocks noChangeAspect="1"/>
        </xdr:cNvPicPr>
      </xdr:nvPicPr>
      <xdr:blipFill>
        <a:blip xmlns:r="http://schemas.openxmlformats.org/officeDocument/2006/relationships" r:embed="rId3"/>
        <a:stretch>
          <a:fillRect/>
        </a:stretch>
      </xdr:blipFill>
      <xdr:spPr>
        <a:xfrm>
          <a:off x="609600" y="5852160"/>
          <a:ext cx="5041067" cy="1977561"/>
        </a:xfrm>
        <a:prstGeom prst="rect">
          <a:avLst/>
        </a:prstGeom>
      </xdr:spPr>
    </xdr:pic>
    <xdr:clientData/>
  </xdr:twoCellAnchor>
  <xdr:twoCellAnchor editAs="oneCell">
    <xdr:from>
      <xdr:col>1</xdr:col>
      <xdr:colOff>0</xdr:colOff>
      <xdr:row>154</xdr:row>
      <xdr:rowOff>0</xdr:rowOff>
    </xdr:from>
    <xdr:to>
      <xdr:col>9</xdr:col>
      <xdr:colOff>96950</xdr:colOff>
      <xdr:row>167</xdr:row>
      <xdr:rowOff>173577</xdr:rowOff>
    </xdr:to>
    <xdr:pic>
      <xdr:nvPicPr>
        <xdr:cNvPr id="3" name="Picture 2">
          <a:extLst>
            <a:ext uri="{FF2B5EF4-FFF2-40B4-BE49-F238E27FC236}">
              <a16:creationId xmlns:a16="http://schemas.microsoft.com/office/drawing/2014/main" id="{8B0CD3EB-0E5F-49B3-8CAD-C75AA901F834}"/>
            </a:ext>
          </a:extLst>
        </xdr:cNvPr>
        <xdr:cNvPicPr>
          <a:picLocks noChangeAspect="1"/>
        </xdr:cNvPicPr>
      </xdr:nvPicPr>
      <xdr:blipFill>
        <a:blip xmlns:r="http://schemas.openxmlformats.org/officeDocument/2006/relationships" r:embed="rId1"/>
        <a:stretch>
          <a:fillRect/>
        </a:stretch>
      </xdr:blipFill>
      <xdr:spPr>
        <a:xfrm>
          <a:off x="609600" y="10241280"/>
          <a:ext cx="4973750" cy="2551016"/>
        </a:xfrm>
        <a:prstGeom prst="rect">
          <a:avLst/>
        </a:prstGeom>
      </xdr:spPr>
    </xdr:pic>
    <xdr:clientData/>
  </xdr:twoCellAnchor>
  <xdr:twoCellAnchor editAs="oneCell">
    <xdr:from>
      <xdr:col>1</xdr:col>
      <xdr:colOff>0</xdr:colOff>
      <xdr:row>169</xdr:row>
      <xdr:rowOff>0</xdr:rowOff>
    </xdr:from>
    <xdr:to>
      <xdr:col>9</xdr:col>
      <xdr:colOff>135054</xdr:colOff>
      <xdr:row>206</xdr:row>
      <xdr:rowOff>76792</xdr:rowOff>
    </xdr:to>
    <xdr:pic>
      <xdr:nvPicPr>
        <xdr:cNvPr id="4" name="Picture 3">
          <a:extLst>
            <a:ext uri="{FF2B5EF4-FFF2-40B4-BE49-F238E27FC236}">
              <a16:creationId xmlns:a16="http://schemas.microsoft.com/office/drawing/2014/main" id="{FA54170B-FA72-A04B-0528-31087CB5F61D}"/>
            </a:ext>
          </a:extLst>
        </xdr:cNvPr>
        <xdr:cNvPicPr>
          <a:picLocks noChangeAspect="1"/>
        </xdr:cNvPicPr>
      </xdr:nvPicPr>
      <xdr:blipFill>
        <a:blip xmlns:r="http://schemas.openxmlformats.org/officeDocument/2006/relationships" r:embed="rId4"/>
        <a:stretch>
          <a:fillRect/>
        </a:stretch>
      </xdr:blipFill>
      <xdr:spPr>
        <a:xfrm>
          <a:off x="609600" y="12984480"/>
          <a:ext cx="5006774" cy="6843353"/>
        </a:xfrm>
        <a:prstGeom prst="rect">
          <a:avLst/>
        </a:prstGeom>
      </xdr:spPr>
    </xdr:pic>
    <xdr:clientData/>
  </xdr:twoCellAnchor>
  <xdr:twoCellAnchor editAs="oneCell">
    <xdr:from>
      <xdr:col>25</xdr:col>
      <xdr:colOff>0</xdr:colOff>
      <xdr:row>14</xdr:row>
      <xdr:rowOff>0</xdr:rowOff>
    </xdr:from>
    <xdr:to>
      <xdr:col>33</xdr:col>
      <xdr:colOff>1057</xdr:colOff>
      <xdr:row>35</xdr:row>
      <xdr:rowOff>91782</xdr:rowOff>
    </xdr:to>
    <xdr:pic>
      <xdr:nvPicPr>
        <xdr:cNvPr id="9" name="Picture 8">
          <a:extLst>
            <a:ext uri="{FF2B5EF4-FFF2-40B4-BE49-F238E27FC236}">
              <a16:creationId xmlns:a16="http://schemas.microsoft.com/office/drawing/2014/main" id="{C7A419EE-BE68-4FCA-A144-E3B944107F75}"/>
            </a:ext>
          </a:extLst>
        </xdr:cNvPr>
        <xdr:cNvPicPr>
          <a:picLocks noChangeAspect="1"/>
        </xdr:cNvPicPr>
      </xdr:nvPicPr>
      <xdr:blipFill>
        <a:blip xmlns:r="http://schemas.openxmlformats.org/officeDocument/2006/relationships" r:embed="rId5"/>
        <a:stretch>
          <a:fillRect/>
        </a:stretch>
      </xdr:blipFill>
      <xdr:spPr>
        <a:xfrm>
          <a:off x="21290280" y="2560320"/>
          <a:ext cx="4877857" cy="3939882"/>
        </a:xfrm>
        <a:prstGeom prst="rect">
          <a:avLst/>
        </a:prstGeom>
      </xdr:spPr>
    </xdr:pic>
    <xdr:clientData/>
  </xdr:twoCellAnchor>
  <xdr:twoCellAnchor editAs="oneCell">
    <xdr:from>
      <xdr:col>1</xdr:col>
      <xdr:colOff>1</xdr:colOff>
      <xdr:row>217</xdr:row>
      <xdr:rowOff>0</xdr:rowOff>
    </xdr:from>
    <xdr:to>
      <xdr:col>5</xdr:col>
      <xdr:colOff>211052</xdr:colOff>
      <xdr:row>224</xdr:row>
      <xdr:rowOff>130297</xdr:rowOff>
    </xdr:to>
    <xdr:pic>
      <xdr:nvPicPr>
        <xdr:cNvPr id="7" name="Picture 6">
          <a:extLst>
            <a:ext uri="{FF2B5EF4-FFF2-40B4-BE49-F238E27FC236}">
              <a16:creationId xmlns:a16="http://schemas.microsoft.com/office/drawing/2014/main" id="{22A8202F-3E16-0A6E-8079-B79A3C1197EE}"/>
            </a:ext>
          </a:extLst>
        </xdr:cNvPr>
        <xdr:cNvPicPr>
          <a:picLocks noChangeAspect="1"/>
        </xdr:cNvPicPr>
      </xdr:nvPicPr>
      <xdr:blipFill>
        <a:blip xmlns:r="http://schemas.openxmlformats.org/officeDocument/2006/relationships" r:embed="rId6"/>
        <a:stretch>
          <a:fillRect/>
        </a:stretch>
      </xdr:blipFill>
      <xdr:spPr>
        <a:xfrm>
          <a:off x="609601" y="32213550"/>
          <a:ext cx="2663421" cy="1406012"/>
        </a:xfrm>
        <a:prstGeom prst="rect">
          <a:avLst/>
        </a:prstGeom>
      </xdr:spPr>
    </xdr:pic>
    <xdr:clientData/>
  </xdr:twoCellAnchor>
  <xdr:twoCellAnchor>
    <xdr:from>
      <xdr:col>12</xdr:col>
      <xdr:colOff>670243</xdr:colOff>
      <xdr:row>218</xdr:row>
      <xdr:rowOff>116523</xdr:rowOff>
    </xdr:from>
    <xdr:to>
      <xdr:col>16</xdr:col>
      <xdr:colOff>392748</xdr:colOff>
      <xdr:row>233</xdr:row>
      <xdr:rowOff>150178</xdr:rowOff>
    </xdr:to>
    <xdr:graphicFrame macro="">
      <xdr:nvGraphicFramePr>
        <xdr:cNvPr id="10" name="Chart 9">
          <a:extLst>
            <a:ext uri="{FF2B5EF4-FFF2-40B4-BE49-F238E27FC236}">
              <a16:creationId xmlns:a16="http://schemas.microsoft.com/office/drawing/2014/main" id="{C833CA69-1F9D-8022-DCF0-7824EDAA46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13</xdr:col>
      <xdr:colOff>0</xdr:colOff>
      <xdr:row>76</xdr:row>
      <xdr:rowOff>0</xdr:rowOff>
    </xdr:from>
    <xdr:to>
      <xdr:col>17</xdr:col>
      <xdr:colOff>435985</xdr:colOff>
      <xdr:row>90</xdr:row>
      <xdr:rowOff>59279</xdr:rowOff>
    </xdr:to>
    <xdr:pic>
      <xdr:nvPicPr>
        <xdr:cNvPr id="11" name="Picture 10">
          <a:extLst>
            <a:ext uri="{FF2B5EF4-FFF2-40B4-BE49-F238E27FC236}">
              <a16:creationId xmlns:a16="http://schemas.microsoft.com/office/drawing/2014/main" id="{461FABB6-601D-E9F0-69EA-76A31420C306}"/>
            </a:ext>
          </a:extLst>
        </xdr:cNvPr>
        <xdr:cNvPicPr>
          <a:picLocks noChangeAspect="1"/>
        </xdr:cNvPicPr>
      </xdr:nvPicPr>
      <xdr:blipFill>
        <a:blip xmlns:r="http://schemas.openxmlformats.org/officeDocument/2006/relationships" r:embed="rId8"/>
        <a:stretch>
          <a:fillRect/>
        </a:stretch>
      </xdr:blipFill>
      <xdr:spPr>
        <a:xfrm>
          <a:off x="10534650" y="13754100"/>
          <a:ext cx="4326630" cy="2589119"/>
        </a:xfrm>
        <a:prstGeom prst="rect">
          <a:avLst/>
        </a:prstGeom>
      </xdr:spPr>
    </xdr:pic>
    <xdr:clientData/>
  </xdr:twoCellAnchor>
  <xdr:twoCellAnchor>
    <xdr:from>
      <xdr:col>18</xdr:col>
      <xdr:colOff>12775</xdr:colOff>
      <xdr:row>75</xdr:row>
      <xdr:rowOff>139625</xdr:rowOff>
    </xdr:from>
    <xdr:to>
      <xdr:col>24</xdr:col>
      <xdr:colOff>286870</xdr:colOff>
      <xdr:row>91</xdr:row>
      <xdr:rowOff>105036</xdr:rowOff>
    </xdr:to>
    <xdr:sp macro="" textlink="">
      <xdr:nvSpPr>
        <xdr:cNvPr id="12" name="TextBox 11">
          <a:extLst>
            <a:ext uri="{FF2B5EF4-FFF2-40B4-BE49-F238E27FC236}">
              <a16:creationId xmlns:a16="http://schemas.microsoft.com/office/drawing/2014/main" id="{496CBA4B-E9B7-CD97-E024-461A1CBFA3AC}"/>
            </a:ext>
          </a:extLst>
        </xdr:cNvPr>
        <xdr:cNvSpPr txBox="1"/>
      </xdr:nvSpPr>
      <xdr:spPr>
        <a:xfrm>
          <a:off x="15683081" y="13586684"/>
          <a:ext cx="5276401" cy="28341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Z" sz="1100" b="1"/>
            <a:t>The average reported length of water use for each shower was approximately 7.5 minutes.</a:t>
          </a:r>
          <a:r>
            <a:rPr lang="en-NZ" sz="1100"/>
            <a:t> This average should be used with caution. Often a range of times were reported for this duration question (for example, 5-10 minutes) for which a mid-point was used. Two of the 53 households also did not answer this question.</a:t>
          </a:r>
        </a:p>
        <a:p>
          <a:endParaRPr lang="en-NZ" sz="1100"/>
        </a:p>
        <a:p>
          <a:r>
            <a:rPr lang="en-NZ" sz="1100"/>
            <a:t>Likewise, the number of uses of the showers per week was also often answered as a range of values, and again the mid-point was used in the calculations. Figure 20 shows a histogram of the number of uses of the shower per household with a peak of between 5-10 uses per shower per week.</a:t>
          </a:r>
        </a:p>
      </xdr:txBody>
    </xdr:sp>
    <xdr:clientData/>
  </xdr:twoCellAnchor>
  <xdr:twoCellAnchor>
    <xdr:from>
      <xdr:col>10</xdr:col>
      <xdr:colOff>62753</xdr:colOff>
      <xdr:row>85</xdr:row>
      <xdr:rowOff>35859</xdr:rowOff>
    </xdr:from>
    <xdr:to>
      <xdr:col>12</xdr:col>
      <xdr:colOff>224118</xdr:colOff>
      <xdr:row>91</xdr:row>
      <xdr:rowOff>107576</xdr:rowOff>
    </xdr:to>
    <xdr:sp macro="" textlink="">
      <xdr:nvSpPr>
        <xdr:cNvPr id="13" name="TextBox 12">
          <a:extLst>
            <a:ext uri="{FF2B5EF4-FFF2-40B4-BE49-F238E27FC236}">
              <a16:creationId xmlns:a16="http://schemas.microsoft.com/office/drawing/2014/main" id="{BBDC7C83-982F-5B7C-3B48-D1CD9F953357}"/>
            </a:ext>
          </a:extLst>
        </xdr:cNvPr>
        <xdr:cNvSpPr txBox="1"/>
      </xdr:nvSpPr>
      <xdr:spPr>
        <a:xfrm>
          <a:off x="6158753" y="15275859"/>
          <a:ext cx="3012141" cy="11474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Z" sz="1100"/>
            <a:t>Noting BRANZ datapoint of</a:t>
          </a:r>
          <a:r>
            <a:rPr lang="en-NZ" sz="1100" baseline="0"/>
            <a:t> 7.5 minute length, and Whittaker et al. analysis of 51 L/use implies flow rate of 7 L/min</a:t>
          </a:r>
          <a:endParaRPr lang="en-NZ"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19</xdr:col>
      <xdr:colOff>432954</xdr:colOff>
      <xdr:row>12</xdr:row>
      <xdr:rowOff>86591</xdr:rowOff>
    </xdr:from>
    <xdr:to>
      <xdr:col>22</xdr:col>
      <xdr:colOff>675409</xdr:colOff>
      <xdr:row>19</xdr:row>
      <xdr:rowOff>178955</xdr:rowOff>
    </xdr:to>
    <xdr:sp macro="" textlink="">
      <xdr:nvSpPr>
        <xdr:cNvPr id="2" name="TextBox 1">
          <a:extLst>
            <a:ext uri="{FF2B5EF4-FFF2-40B4-BE49-F238E27FC236}">
              <a16:creationId xmlns:a16="http://schemas.microsoft.com/office/drawing/2014/main" id="{F6C22F29-51AF-90FF-B2AA-B09A6FDF67BA}"/>
            </a:ext>
          </a:extLst>
        </xdr:cNvPr>
        <xdr:cNvSpPr txBox="1"/>
      </xdr:nvSpPr>
      <xdr:spPr>
        <a:xfrm>
          <a:off x="32650545" y="5305136"/>
          <a:ext cx="2724728" cy="19396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Z" sz="1100"/>
            <a:t>Average savings</a:t>
          </a:r>
          <a:r>
            <a:rPr lang="en-NZ" sz="1100" baseline="0"/>
            <a:t> for HP relative to EHWC in VEU programme is 70% for HP5-AU (Melbourne). 70% corresponds to a COP of 3.3. [Check standing losses]. Melborrne is good match to Wairarapa. So scale rest of country based on HP (air-air).</a:t>
          </a:r>
          <a:endParaRPr lang="en-NZ"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1156970</xdr:colOff>
      <xdr:row>33</xdr:row>
      <xdr:rowOff>1270</xdr:rowOff>
    </xdr:from>
    <xdr:to>
      <xdr:col>1</xdr:col>
      <xdr:colOff>3152140</xdr:colOff>
      <xdr:row>34</xdr:row>
      <xdr:rowOff>106680</xdr:rowOff>
    </xdr:to>
    <xdr:sp macro="" textlink="">
      <xdr:nvSpPr>
        <xdr:cNvPr id="66" name="TextBox 1">
          <a:extLst>
            <a:ext uri="{FF2B5EF4-FFF2-40B4-BE49-F238E27FC236}">
              <a16:creationId xmlns:a16="http://schemas.microsoft.com/office/drawing/2014/main" id="{8A13A60D-CD8B-7921-35A9-1C981AB60635}"/>
            </a:ext>
          </a:extLst>
        </xdr:cNvPr>
        <xdr:cNvSpPr txBox="1"/>
      </xdr:nvSpPr>
      <xdr:spPr>
        <a:xfrm>
          <a:off x="1766570" y="6082030"/>
          <a:ext cx="1995170" cy="2882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Z" sz="1100"/>
            <a:t>Note</a:t>
          </a:r>
          <a:r>
            <a:rPr lang="en-NZ" sz="1100" baseline="0"/>
            <a:t> these have been reordered to match space heating list.</a:t>
          </a:r>
          <a:endParaRPr lang="en-NZ" sz="1100"/>
        </a:p>
      </xdr:txBody>
    </xdr:sp>
    <xdr:clientData/>
  </xdr:twoCellAnchor>
  <xdr:twoCellAnchor>
    <xdr:from>
      <xdr:col>11</xdr:col>
      <xdr:colOff>295910</xdr:colOff>
      <xdr:row>14</xdr:row>
      <xdr:rowOff>96520</xdr:rowOff>
    </xdr:from>
    <xdr:to>
      <xdr:col>15</xdr:col>
      <xdr:colOff>363220</xdr:colOff>
      <xdr:row>19</xdr:row>
      <xdr:rowOff>167640</xdr:rowOff>
    </xdr:to>
    <xdr:sp macro="" textlink="">
      <xdr:nvSpPr>
        <xdr:cNvPr id="3" name="TextBox 2">
          <a:extLst>
            <a:ext uri="{FF2B5EF4-FFF2-40B4-BE49-F238E27FC236}">
              <a16:creationId xmlns:a16="http://schemas.microsoft.com/office/drawing/2014/main" id="{1B78068F-9CE9-9B8B-61CF-CA33C8B431A4}"/>
            </a:ext>
          </a:extLst>
        </xdr:cNvPr>
        <xdr:cNvSpPr txBox="1"/>
      </xdr:nvSpPr>
      <xdr:spPr>
        <a:xfrm>
          <a:off x="7649210" y="2702560"/>
          <a:ext cx="2505710" cy="9855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Z" sz="1100"/>
            <a:t>"Medium</a:t>
          </a:r>
          <a:r>
            <a:rPr lang="en-NZ" sz="1100" baseline="0"/>
            <a:t>" case is based on Pollard/Whittaker data. Mean daily volume per person was 39.3 so slight rounding up to better match top-down calculation.</a:t>
          </a:r>
        </a:p>
      </xdr:txBody>
    </xdr:sp>
    <xdr:clientData/>
  </xdr:twoCellAnchor>
  <xdr:twoCellAnchor>
    <xdr:from>
      <xdr:col>10</xdr:col>
      <xdr:colOff>312420</xdr:colOff>
      <xdr:row>163</xdr:row>
      <xdr:rowOff>83820</xdr:rowOff>
    </xdr:from>
    <xdr:to>
      <xdr:col>13</xdr:col>
      <xdr:colOff>388620</xdr:colOff>
      <xdr:row>169</xdr:row>
      <xdr:rowOff>99060</xdr:rowOff>
    </xdr:to>
    <xdr:sp macro="" textlink="">
      <xdr:nvSpPr>
        <xdr:cNvPr id="4" name="TextBox 3">
          <a:extLst>
            <a:ext uri="{FF2B5EF4-FFF2-40B4-BE49-F238E27FC236}">
              <a16:creationId xmlns:a16="http://schemas.microsoft.com/office/drawing/2014/main" id="{7949628C-E2D8-5598-2A5E-D01BE6C80E51}"/>
            </a:ext>
          </a:extLst>
        </xdr:cNvPr>
        <xdr:cNvSpPr txBox="1"/>
      </xdr:nvSpPr>
      <xdr:spPr>
        <a:xfrm>
          <a:off x="7056120" y="12428220"/>
          <a:ext cx="1905000" cy="11125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Z" sz="1100"/>
            <a:t>Average number of occupants is 2.7, so 3</a:t>
          </a:r>
          <a:r>
            <a:rPr lang="en-NZ" sz="1100" baseline="0"/>
            <a:t> people / medium scenario should be closest to national average. Best estimate of that is 2086 kWh.</a:t>
          </a:r>
          <a:endParaRPr lang="en-NZ" sz="1100"/>
        </a:p>
      </xdr:txBody>
    </xdr:sp>
    <xdr:clientData/>
  </xdr:twoCellAnchor>
  <xdr:twoCellAnchor>
    <xdr:from>
      <xdr:col>19</xdr:col>
      <xdr:colOff>69850</xdr:colOff>
      <xdr:row>200</xdr:row>
      <xdr:rowOff>97790</xdr:rowOff>
    </xdr:from>
    <xdr:to>
      <xdr:col>22</xdr:col>
      <xdr:colOff>290830</xdr:colOff>
      <xdr:row>206</xdr:row>
      <xdr:rowOff>121920</xdr:rowOff>
    </xdr:to>
    <xdr:sp macro="" textlink="">
      <xdr:nvSpPr>
        <xdr:cNvPr id="6" name="TextBox 5">
          <a:extLst>
            <a:ext uri="{FF2B5EF4-FFF2-40B4-BE49-F238E27FC236}">
              <a16:creationId xmlns:a16="http://schemas.microsoft.com/office/drawing/2014/main" id="{13BD505F-A787-429A-AD39-5B87CC7A3A6F}"/>
            </a:ext>
          </a:extLst>
        </xdr:cNvPr>
        <xdr:cNvSpPr txBox="1"/>
      </xdr:nvSpPr>
      <xdr:spPr>
        <a:xfrm>
          <a:off x="13305790" y="36414710"/>
          <a:ext cx="2049780" cy="11214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Z" sz="1100"/>
            <a:t>1-2</a:t>
          </a:r>
          <a:r>
            <a:rPr lang="en-NZ" sz="1100" baseline="0"/>
            <a:t> people: Small tank</a:t>
          </a:r>
        </a:p>
        <a:p>
          <a:r>
            <a:rPr lang="en-NZ" sz="1100" baseline="0"/>
            <a:t>3-4 people: Medium tank</a:t>
          </a:r>
        </a:p>
        <a:p>
          <a:r>
            <a:rPr lang="en-NZ" sz="1100" baseline="0"/>
            <a:t>5-6 people: Large tank</a:t>
          </a:r>
        </a:p>
      </xdr:txBody>
    </xdr:sp>
    <xdr:clientData/>
  </xdr:twoCellAnchor>
  <xdr:twoCellAnchor>
    <xdr:from>
      <xdr:col>4</xdr:col>
      <xdr:colOff>313690</xdr:colOff>
      <xdr:row>144</xdr:row>
      <xdr:rowOff>67310</xdr:rowOff>
    </xdr:from>
    <xdr:to>
      <xdr:col>8</xdr:col>
      <xdr:colOff>351790</xdr:colOff>
      <xdr:row>152</xdr:row>
      <xdr:rowOff>106680</xdr:rowOff>
    </xdr:to>
    <xdr:sp macro="" textlink="">
      <xdr:nvSpPr>
        <xdr:cNvPr id="7" name="TextBox 6">
          <a:extLst>
            <a:ext uri="{FF2B5EF4-FFF2-40B4-BE49-F238E27FC236}">
              <a16:creationId xmlns:a16="http://schemas.microsoft.com/office/drawing/2014/main" id="{AFF3B069-E4A1-6522-02E2-49E0681BF270}"/>
            </a:ext>
          </a:extLst>
        </xdr:cNvPr>
        <xdr:cNvSpPr txBox="1"/>
      </xdr:nvSpPr>
      <xdr:spPr>
        <a:xfrm>
          <a:off x="4024630" y="26142950"/>
          <a:ext cx="2689860" cy="15024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Z" sz="1100"/>
            <a:t>Standing losses in tables above are based on a 55 degC Delta T between ambient</a:t>
          </a:r>
          <a:r>
            <a:rPr lang="en-NZ" sz="1100" baseline="0"/>
            <a:t> and water (i.e., 20 degC ambient, and 75 degC water). Correct to 45 degC Delta T to reflect a cylinder indoors, and assume this applies to all technologies. To be implemented simultaneously by Gareth and Will!</a:t>
          </a:r>
          <a:endParaRPr lang="en-NZ" sz="1100"/>
        </a:p>
      </xdr:txBody>
    </xdr:sp>
    <xdr:clientData/>
  </xdr:twoCellAnchor>
  <xdr:twoCellAnchor>
    <xdr:from>
      <xdr:col>1</xdr:col>
      <xdr:colOff>0</xdr:colOff>
      <xdr:row>90</xdr:row>
      <xdr:rowOff>1</xdr:rowOff>
    </xdr:from>
    <xdr:to>
      <xdr:col>1</xdr:col>
      <xdr:colOff>4582164</xdr:colOff>
      <xdr:row>104</xdr:row>
      <xdr:rowOff>175010</xdr:rowOff>
    </xdr:to>
    <xdr:pic>
      <xdr:nvPicPr>
        <xdr:cNvPr id="5" name="Chart 10">
          <a:extLst>
            <a:ext uri="{FF2B5EF4-FFF2-40B4-BE49-F238E27FC236}">
              <a16:creationId xmlns:a16="http://schemas.microsoft.com/office/drawing/2014/main" id="{5BAF8067-F036-4833-9E71-2BB7EA8605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6789401"/>
          <a:ext cx="4582164" cy="27531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274320</xdr:colOff>
      <xdr:row>118</xdr:row>
      <xdr:rowOff>45720</xdr:rowOff>
    </xdr:from>
    <xdr:to>
      <xdr:col>17</xdr:col>
      <xdr:colOff>543560</xdr:colOff>
      <xdr:row>120</xdr:row>
      <xdr:rowOff>71120</xdr:rowOff>
    </xdr:to>
    <xdr:sp macro="" textlink="">
      <xdr:nvSpPr>
        <xdr:cNvPr id="12" name="TextBox 10">
          <a:extLst>
            <a:ext uri="{FF2B5EF4-FFF2-40B4-BE49-F238E27FC236}">
              <a16:creationId xmlns:a16="http://schemas.microsoft.com/office/drawing/2014/main" id="{AE2C561F-2D69-4A54-8DC1-154D1FE2CF88}"/>
            </a:ext>
          </a:extLst>
        </xdr:cNvPr>
        <xdr:cNvSpPr txBox="1"/>
      </xdr:nvSpPr>
      <xdr:spPr>
        <a:xfrm>
          <a:off x="13243560" y="23484840"/>
          <a:ext cx="4056380" cy="3911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Z" sz="1100"/>
            <a:t>Note this</a:t>
          </a:r>
          <a:r>
            <a:rPr lang="en-NZ" sz="1100" baseline="0"/>
            <a:t> list is alphabetical by registration region name.</a:t>
          </a:r>
          <a:endParaRPr lang="en-NZ" sz="1100"/>
        </a:p>
      </xdr:txBody>
    </xdr:sp>
    <xdr:clientData/>
  </xdr:twoCellAnchor>
  <xdr:twoCellAnchor>
    <xdr:from>
      <xdr:col>19</xdr:col>
      <xdr:colOff>78740</xdr:colOff>
      <xdr:row>214</xdr:row>
      <xdr:rowOff>73660</xdr:rowOff>
    </xdr:from>
    <xdr:to>
      <xdr:col>22</xdr:col>
      <xdr:colOff>297180</xdr:colOff>
      <xdr:row>220</xdr:row>
      <xdr:rowOff>99060</xdr:rowOff>
    </xdr:to>
    <xdr:sp macro="" textlink="">
      <xdr:nvSpPr>
        <xdr:cNvPr id="8" name="TextBox 7">
          <a:extLst>
            <a:ext uri="{FF2B5EF4-FFF2-40B4-BE49-F238E27FC236}">
              <a16:creationId xmlns:a16="http://schemas.microsoft.com/office/drawing/2014/main" id="{44E2D591-0888-4E0C-A25E-D5E9313EE2E8}"/>
            </a:ext>
          </a:extLst>
        </xdr:cNvPr>
        <xdr:cNvSpPr txBox="1"/>
      </xdr:nvSpPr>
      <xdr:spPr>
        <a:xfrm>
          <a:off x="13314680" y="38950900"/>
          <a:ext cx="2047240" cy="11226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Z" sz="1100"/>
            <a:t>1-2</a:t>
          </a:r>
          <a:r>
            <a:rPr lang="en-NZ" sz="1100" baseline="0"/>
            <a:t> people: Small tank</a:t>
          </a:r>
        </a:p>
        <a:p>
          <a:r>
            <a:rPr lang="en-NZ" sz="1100" baseline="0"/>
            <a:t>3-4 people: Medium tank</a:t>
          </a:r>
        </a:p>
        <a:p>
          <a:r>
            <a:rPr lang="en-NZ" sz="1100" baseline="0"/>
            <a:t>5-6 people: Large tank</a:t>
          </a:r>
        </a:p>
      </xdr:txBody>
    </xdr:sp>
    <xdr:clientData/>
  </xdr:twoCellAnchor>
  <xdr:twoCellAnchor>
    <xdr:from>
      <xdr:col>19</xdr:col>
      <xdr:colOff>83820</xdr:colOff>
      <xdr:row>176</xdr:row>
      <xdr:rowOff>68580</xdr:rowOff>
    </xdr:from>
    <xdr:to>
      <xdr:col>22</xdr:col>
      <xdr:colOff>302260</xdr:colOff>
      <xdr:row>182</xdr:row>
      <xdr:rowOff>92710</xdr:rowOff>
    </xdr:to>
    <xdr:sp macro="" textlink="">
      <xdr:nvSpPr>
        <xdr:cNvPr id="9" name="TextBox 8">
          <a:extLst>
            <a:ext uri="{FF2B5EF4-FFF2-40B4-BE49-F238E27FC236}">
              <a16:creationId xmlns:a16="http://schemas.microsoft.com/office/drawing/2014/main" id="{45D05A03-9374-4222-8C81-7F76859486C9}"/>
            </a:ext>
          </a:extLst>
        </xdr:cNvPr>
        <xdr:cNvSpPr txBox="1"/>
      </xdr:nvSpPr>
      <xdr:spPr>
        <a:xfrm>
          <a:off x="13319760" y="31996380"/>
          <a:ext cx="2047240" cy="11214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Z" sz="1100"/>
            <a:t>1-2</a:t>
          </a:r>
          <a:r>
            <a:rPr lang="en-NZ" sz="1100" baseline="0"/>
            <a:t> people: Small tank</a:t>
          </a:r>
        </a:p>
        <a:p>
          <a:r>
            <a:rPr lang="en-NZ" sz="1100" baseline="0"/>
            <a:t>3-4 people: Medium tank</a:t>
          </a:r>
        </a:p>
        <a:p>
          <a:r>
            <a:rPr lang="en-NZ" sz="1100" baseline="0"/>
            <a:t>5-6 people: Large tank</a:t>
          </a:r>
        </a:p>
      </xdr:txBody>
    </xdr:sp>
    <xdr:clientData/>
  </xdr:twoCellAnchor>
  <xdr:twoCellAnchor>
    <xdr:from>
      <xdr:col>4</xdr:col>
      <xdr:colOff>556260</xdr:colOff>
      <xdr:row>32</xdr:row>
      <xdr:rowOff>114300</xdr:rowOff>
    </xdr:from>
    <xdr:to>
      <xdr:col>17</xdr:col>
      <xdr:colOff>175260</xdr:colOff>
      <xdr:row>53</xdr:row>
      <xdr:rowOff>99060</xdr:rowOff>
    </xdr:to>
    <xdr:sp macro="" textlink="">
      <xdr:nvSpPr>
        <xdr:cNvPr id="59" name="Rectangle 9">
          <a:extLst>
            <a:ext uri="{FF2B5EF4-FFF2-40B4-BE49-F238E27FC236}">
              <a16:creationId xmlns:a16="http://schemas.microsoft.com/office/drawing/2014/main" id="{FFEF33DA-D868-20A5-5F35-8FD77BEBC2FB}"/>
            </a:ext>
          </a:extLst>
        </xdr:cNvPr>
        <xdr:cNvSpPr/>
      </xdr:nvSpPr>
      <xdr:spPr>
        <a:xfrm>
          <a:off x="9037320" y="6012180"/>
          <a:ext cx="7894320" cy="382524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Z" sz="1100"/>
        </a:p>
      </xdr:txBody>
    </xdr:sp>
    <xdr:clientData/>
  </xdr:twoCellAnchor>
  <xdr:twoCellAnchor>
    <xdr:from>
      <xdr:col>12</xdr:col>
      <xdr:colOff>419100</xdr:colOff>
      <xdr:row>40</xdr:row>
      <xdr:rowOff>0</xdr:rowOff>
    </xdr:from>
    <xdr:to>
      <xdr:col>14</xdr:col>
      <xdr:colOff>571500</xdr:colOff>
      <xdr:row>44</xdr:row>
      <xdr:rowOff>7620</xdr:rowOff>
    </xdr:to>
    <xdr:sp macro="" textlink="">
      <xdr:nvSpPr>
        <xdr:cNvPr id="503" name="TextBox 11">
          <a:extLst>
            <a:ext uri="{FF2B5EF4-FFF2-40B4-BE49-F238E27FC236}">
              <a16:creationId xmlns:a16="http://schemas.microsoft.com/office/drawing/2014/main" id="{56AA56CC-D020-7FF9-6486-B9AE705B4027}"/>
            </a:ext>
          </a:extLst>
        </xdr:cNvPr>
        <xdr:cNvSpPr txBox="1"/>
      </xdr:nvSpPr>
      <xdr:spPr>
        <a:xfrm>
          <a:off x="14104620" y="7360920"/>
          <a:ext cx="1394460" cy="739140"/>
        </a:xfrm>
        <a:prstGeom prst="rect">
          <a:avLst/>
        </a:prstGeom>
        <a:solidFill>
          <a:schemeClr val="lt1"/>
        </a:solidFill>
        <a:ln w="1905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Z" sz="1100">
              <a:solidFill>
                <a:schemeClr val="dk1"/>
              </a:solidFill>
              <a:effectLst/>
              <a:latin typeface="+mn-lt"/>
              <a:ea typeface="+mn-ea"/>
              <a:cs typeface="+mn-cs"/>
            </a:rPr>
            <a:t>Added for solar module calculations - March 2025</a:t>
          </a:r>
          <a:endParaRPr lang="en-NZ">
            <a:effectLst/>
          </a:endParaRPr>
        </a:p>
      </xdr:txBody>
    </xdr:sp>
    <xdr:clientData/>
  </xdr:twoCellAnchor>
  <xdr:twoCellAnchor>
    <xdr:from>
      <xdr:col>6</xdr:col>
      <xdr:colOff>541020</xdr:colOff>
      <xdr:row>117</xdr:row>
      <xdr:rowOff>121920</xdr:rowOff>
    </xdr:from>
    <xdr:to>
      <xdr:col>8</xdr:col>
      <xdr:colOff>114300</xdr:colOff>
      <xdr:row>137</xdr:row>
      <xdr:rowOff>91440</xdr:rowOff>
    </xdr:to>
    <xdr:sp macro="" textlink="">
      <xdr:nvSpPr>
        <xdr:cNvPr id="68" name="Rectangle 13">
          <a:extLst>
            <a:ext uri="{FF2B5EF4-FFF2-40B4-BE49-F238E27FC236}">
              <a16:creationId xmlns:a16="http://schemas.microsoft.com/office/drawing/2014/main" id="{E37FA238-85E8-4D9A-A158-A7F1B6B2AFE3}"/>
            </a:ext>
          </a:extLst>
        </xdr:cNvPr>
        <xdr:cNvSpPr/>
      </xdr:nvSpPr>
      <xdr:spPr>
        <a:xfrm>
          <a:off x="10264140" y="23378160"/>
          <a:ext cx="967740" cy="363474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Z" sz="1100"/>
        </a:p>
      </xdr:txBody>
    </xdr:sp>
    <xdr:clientData/>
  </xdr:twoCellAnchor>
  <xdr:twoCellAnchor>
    <xdr:from>
      <xdr:col>8</xdr:col>
      <xdr:colOff>213360</xdr:colOff>
      <xdr:row>124</xdr:row>
      <xdr:rowOff>137160</xdr:rowOff>
    </xdr:from>
    <xdr:to>
      <xdr:col>10</xdr:col>
      <xdr:colOff>365760</xdr:colOff>
      <xdr:row>128</xdr:row>
      <xdr:rowOff>144780</xdr:rowOff>
    </xdr:to>
    <xdr:sp macro="" textlink="">
      <xdr:nvSpPr>
        <xdr:cNvPr id="502" name="TextBox 14">
          <a:extLst>
            <a:ext uri="{FF2B5EF4-FFF2-40B4-BE49-F238E27FC236}">
              <a16:creationId xmlns:a16="http://schemas.microsoft.com/office/drawing/2014/main" id="{E35CEAFB-637A-4FCE-B608-918777B8311F}"/>
            </a:ext>
          </a:extLst>
        </xdr:cNvPr>
        <xdr:cNvSpPr txBox="1"/>
      </xdr:nvSpPr>
      <xdr:spPr>
        <a:xfrm>
          <a:off x="11330940" y="24673560"/>
          <a:ext cx="1394460" cy="739140"/>
        </a:xfrm>
        <a:prstGeom prst="rect">
          <a:avLst/>
        </a:prstGeom>
        <a:solidFill>
          <a:schemeClr val="lt1"/>
        </a:solidFill>
        <a:ln w="1905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Z" sz="1100"/>
            <a:t>Added for solar module calculations - March 2025</a:t>
          </a:r>
        </a:p>
      </xdr:txBody>
    </xdr:sp>
    <xdr:clientData/>
  </xdr:twoCellAnchor>
  <xdr:twoCellAnchor>
    <xdr:from>
      <xdr:col>11</xdr:col>
      <xdr:colOff>358589</xdr:colOff>
      <xdr:row>253</xdr:row>
      <xdr:rowOff>62753</xdr:rowOff>
    </xdr:from>
    <xdr:to>
      <xdr:col>21</xdr:col>
      <xdr:colOff>502023</xdr:colOff>
      <xdr:row>265</xdr:row>
      <xdr:rowOff>107578</xdr:rowOff>
    </xdr:to>
    <xdr:sp macro="" textlink="">
      <xdr:nvSpPr>
        <xdr:cNvPr id="489" name="TextBox 17">
          <a:extLst>
            <a:ext uri="{FF2B5EF4-FFF2-40B4-BE49-F238E27FC236}">
              <a16:creationId xmlns:a16="http://schemas.microsoft.com/office/drawing/2014/main" id="{1180C612-868E-3EE3-CE2C-741B52B8725A}"/>
            </a:ext>
          </a:extLst>
        </xdr:cNvPr>
        <xdr:cNvSpPr txBox="1"/>
      </xdr:nvSpPr>
      <xdr:spPr>
        <a:xfrm>
          <a:off x="13339483" y="47369506"/>
          <a:ext cx="6373905" cy="219635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Z"/>
            <a:t>nzbc_to_niwa = {</a:t>
          </a:r>
          <a:br>
            <a:rPr lang="en-NZ"/>
          </a:br>
          <a:r>
            <a:rPr lang="en-NZ"/>
            <a:t>    "1" :  "Auckland",</a:t>
          </a:r>
          <a:br>
            <a:rPr lang="en-NZ"/>
          </a:br>
          <a:r>
            <a:rPr lang="en-NZ"/>
            <a:t>    "2" : "New</a:t>
          </a:r>
          <a:r>
            <a:rPr lang="en-NZ" baseline="0"/>
            <a:t> Plymouth",</a:t>
          </a:r>
        </a:p>
        <a:p>
          <a:r>
            <a:rPr lang="en-NZ" baseline="0"/>
            <a:t>    "3" : "Nelson-Marlborough",</a:t>
          </a:r>
        </a:p>
        <a:p>
          <a:r>
            <a:rPr lang="en-NZ" baseline="0"/>
            <a:t>    "4" : "Rotorua",</a:t>
          </a:r>
        </a:p>
        <a:p>
          <a:r>
            <a:rPr lang="en-NZ" baseline="0"/>
            <a:t>    "5" : "Christchurch",</a:t>
          </a:r>
        </a:p>
        <a:p>
          <a:r>
            <a:rPr lang="en-NZ" baseline="0"/>
            <a:t>    "6" : "Queenstown-Lakes"</a:t>
          </a:r>
          <a:br>
            <a:rPr lang="en-NZ"/>
          </a:br>
          <a:r>
            <a:rPr lang="en-NZ"/>
            <a:t>}</a:t>
          </a:r>
        </a:p>
        <a:p>
          <a:endParaRPr lang="en-NZ" sz="1100"/>
        </a:p>
        <a:p>
          <a:r>
            <a:rPr lang="en-NZ" sz="1100"/>
            <a:t>#</a:t>
          </a:r>
          <a:r>
            <a:rPr lang="en-NZ" sz="1100" baseline="0"/>
            <a:t> Mappings based on closed match to mean Tc in NZBC zone</a:t>
          </a:r>
        </a:p>
        <a:p>
          <a:r>
            <a:rPr lang="en-NZ" sz="1100" baseline="0"/>
            <a:t># In case of NZBC zone 5 there are only 2 NIWA zones. Christchurch selected because of higher population.</a:t>
          </a:r>
        </a:p>
        <a:p>
          <a:r>
            <a:rPr lang="en-NZ" sz="1100" baseline="0"/>
            <a:t># Note COPs would give different mappings 3 out of 6 cases, but deltas are generally small.</a:t>
          </a:r>
        </a:p>
        <a:p>
          <a:endParaRPr lang="en-NZ" sz="1100"/>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147</xdr:row>
      <xdr:rowOff>0</xdr:rowOff>
    </xdr:from>
    <xdr:to>
      <xdr:col>8</xdr:col>
      <xdr:colOff>536498</xdr:colOff>
      <xdr:row>156</xdr:row>
      <xdr:rowOff>38246</xdr:rowOff>
    </xdr:to>
    <xdr:pic>
      <xdr:nvPicPr>
        <xdr:cNvPr id="2" name="Picture 1">
          <a:extLst>
            <a:ext uri="{FF2B5EF4-FFF2-40B4-BE49-F238E27FC236}">
              <a16:creationId xmlns:a16="http://schemas.microsoft.com/office/drawing/2014/main" id="{3B02716E-C62B-7320-1B27-C4C2A7C1F4F7}"/>
            </a:ext>
          </a:extLst>
        </xdr:cNvPr>
        <xdr:cNvPicPr>
          <a:picLocks noChangeAspect="1"/>
        </xdr:cNvPicPr>
      </xdr:nvPicPr>
      <xdr:blipFill>
        <a:blip xmlns:r="http://schemas.openxmlformats.org/officeDocument/2006/relationships" r:embed="rId1"/>
        <a:stretch>
          <a:fillRect/>
        </a:stretch>
      </xdr:blipFill>
      <xdr:spPr>
        <a:xfrm>
          <a:off x="609600" y="2926080"/>
          <a:ext cx="6439458" cy="1684166"/>
        </a:xfrm>
        <a:prstGeom prst="rect">
          <a:avLst/>
        </a:prstGeom>
      </xdr:spPr>
    </xdr:pic>
    <xdr:clientData/>
  </xdr:twoCellAnchor>
  <xdr:twoCellAnchor editAs="oneCell">
    <xdr:from>
      <xdr:col>1</xdr:col>
      <xdr:colOff>0</xdr:colOff>
      <xdr:row>159</xdr:row>
      <xdr:rowOff>0</xdr:rowOff>
    </xdr:from>
    <xdr:to>
      <xdr:col>8</xdr:col>
      <xdr:colOff>530146</xdr:colOff>
      <xdr:row>180</xdr:row>
      <xdr:rowOff>110831</xdr:rowOff>
    </xdr:to>
    <xdr:pic>
      <xdr:nvPicPr>
        <xdr:cNvPr id="3" name="Picture 2">
          <a:extLst>
            <a:ext uri="{FF2B5EF4-FFF2-40B4-BE49-F238E27FC236}">
              <a16:creationId xmlns:a16="http://schemas.microsoft.com/office/drawing/2014/main" id="{2983969D-E62D-0170-E5AB-67718FD2FF40}"/>
            </a:ext>
          </a:extLst>
        </xdr:cNvPr>
        <xdr:cNvPicPr>
          <a:picLocks noChangeAspect="1"/>
        </xdr:cNvPicPr>
      </xdr:nvPicPr>
      <xdr:blipFill>
        <a:blip xmlns:r="http://schemas.openxmlformats.org/officeDocument/2006/relationships" r:embed="rId2"/>
        <a:stretch>
          <a:fillRect/>
        </a:stretch>
      </xdr:blipFill>
      <xdr:spPr>
        <a:xfrm>
          <a:off x="609600" y="5120640"/>
          <a:ext cx="6416596" cy="3939881"/>
        </a:xfrm>
        <a:prstGeom prst="rect">
          <a:avLst/>
        </a:prstGeom>
      </xdr:spPr>
    </xdr:pic>
    <xdr:clientData/>
  </xdr:twoCellAnchor>
  <xdr:twoCellAnchor editAs="oneCell">
    <xdr:from>
      <xdr:col>1</xdr:col>
      <xdr:colOff>0</xdr:colOff>
      <xdr:row>222</xdr:row>
      <xdr:rowOff>0</xdr:rowOff>
    </xdr:from>
    <xdr:to>
      <xdr:col>15</xdr:col>
      <xdr:colOff>574887</xdr:colOff>
      <xdr:row>306</xdr:row>
      <xdr:rowOff>148590</xdr:rowOff>
    </xdr:to>
    <xdr:pic>
      <xdr:nvPicPr>
        <xdr:cNvPr id="4" name="Picture 3">
          <a:extLst>
            <a:ext uri="{FF2B5EF4-FFF2-40B4-BE49-F238E27FC236}">
              <a16:creationId xmlns:a16="http://schemas.microsoft.com/office/drawing/2014/main" id="{34B72B0F-3AFB-8FE7-1F72-DD2AE771BD2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9600" y="10972800"/>
          <a:ext cx="10858500" cy="1550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30480</xdr:colOff>
      <xdr:row>186</xdr:row>
      <xdr:rowOff>22860</xdr:rowOff>
    </xdr:from>
    <xdr:to>
      <xdr:col>13</xdr:col>
      <xdr:colOff>335280</xdr:colOff>
      <xdr:row>201</xdr:row>
      <xdr:rowOff>22860</xdr:rowOff>
    </xdr:to>
    <xdr:graphicFrame macro="">
      <xdr:nvGraphicFramePr>
        <xdr:cNvPr id="7" name="Chart 6">
          <a:extLst>
            <a:ext uri="{FF2B5EF4-FFF2-40B4-BE49-F238E27FC236}">
              <a16:creationId xmlns:a16="http://schemas.microsoft.com/office/drawing/2014/main" id="{BF377CCC-F04F-85C5-895D-AB9E404DDD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0</xdr:colOff>
      <xdr:row>55</xdr:row>
      <xdr:rowOff>0</xdr:rowOff>
    </xdr:from>
    <xdr:to>
      <xdr:col>27</xdr:col>
      <xdr:colOff>588433</xdr:colOff>
      <xdr:row>79</xdr:row>
      <xdr:rowOff>167217</xdr:rowOff>
    </xdr:to>
    <xdr:graphicFrame macro="">
      <xdr:nvGraphicFramePr>
        <xdr:cNvPr id="8" name="Chart 7">
          <a:extLst>
            <a:ext uri="{FF2B5EF4-FFF2-40B4-BE49-F238E27FC236}">
              <a16:creationId xmlns:a16="http://schemas.microsoft.com/office/drawing/2014/main" id="{B829FDE3-0FA8-4392-A3B3-982053751C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133349</xdr:colOff>
      <xdr:row>60</xdr:row>
      <xdr:rowOff>95251</xdr:rowOff>
    </xdr:from>
    <xdr:to>
      <xdr:col>22</xdr:col>
      <xdr:colOff>266700</xdr:colOff>
      <xdr:row>79</xdr:row>
      <xdr:rowOff>23813</xdr:rowOff>
    </xdr:to>
    <xdr:graphicFrame macro="">
      <xdr:nvGraphicFramePr>
        <xdr:cNvPr id="2" name="Chart 1">
          <a:extLst>
            <a:ext uri="{FF2B5EF4-FFF2-40B4-BE49-F238E27FC236}">
              <a16:creationId xmlns:a16="http://schemas.microsoft.com/office/drawing/2014/main" id="{8D01A2DB-472F-7DBC-4898-005785B5A6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907678</xdr:colOff>
      <xdr:row>132</xdr:row>
      <xdr:rowOff>14286</xdr:rowOff>
    </xdr:from>
    <xdr:to>
      <xdr:col>24</xdr:col>
      <xdr:colOff>571500</xdr:colOff>
      <xdr:row>165</xdr:row>
      <xdr:rowOff>33617</xdr:rowOff>
    </xdr:to>
    <xdr:graphicFrame macro="">
      <xdr:nvGraphicFramePr>
        <xdr:cNvPr id="3" name="Chart 2">
          <a:extLst>
            <a:ext uri="{FF2B5EF4-FFF2-40B4-BE49-F238E27FC236}">
              <a16:creationId xmlns:a16="http://schemas.microsoft.com/office/drawing/2014/main" id="{A9D2594F-93B7-D524-FC09-BD60C01A80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62</xdr:col>
      <xdr:colOff>420218</xdr:colOff>
      <xdr:row>75</xdr:row>
      <xdr:rowOff>67235</xdr:rowOff>
    </xdr:from>
    <xdr:to>
      <xdr:col>74</xdr:col>
      <xdr:colOff>156881</xdr:colOff>
      <xdr:row>97</xdr:row>
      <xdr:rowOff>189379</xdr:rowOff>
    </xdr:to>
    <xdr:graphicFrame macro="">
      <xdr:nvGraphicFramePr>
        <xdr:cNvPr id="4" name="Chart 3">
          <a:extLst>
            <a:ext uri="{FF2B5EF4-FFF2-40B4-BE49-F238E27FC236}">
              <a16:creationId xmlns:a16="http://schemas.microsoft.com/office/drawing/2014/main" id="{3DAB1794-1F4C-0D97-F072-8F76E69528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13</xdr:col>
      <xdr:colOff>135467</xdr:colOff>
      <xdr:row>34</xdr:row>
      <xdr:rowOff>110067</xdr:rowOff>
    </xdr:from>
    <xdr:to>
      <xdr:col>22</xdr:col>
      <xdr:colOff>169334</xdr:colOff>
      <xdr:row>49</xdr:row>
      <xdr:rowOff>59267</xdr:rowOff>
    </xdr:to>
    <xdr:graphicFrame macro="">
      <xdr:nvGraphicFramePr>
        <xdr:cNvPr id="2" name="Chart 1">
          <a:extLst>
            <a:ext uri="{FF2B5EF4-FFF2-40B4-BE49-F238E27FC236}">
              <a16:creationId xmlns:a16="http://schemas.microsoft.com/office/drawing/2014/main" id="{E0847750-8FF5-A2DA-A7F9-D4C020271B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1</xdr:col>
      <xdr:colOff>47624</xdr:colOff>
      <xdr:row>130</xdr:row>
      <xdr:rowOff>57150</xdr:rowOff>
    </xdr:from>
    <xdr:to>
      <xdr:col>8</xdr:col>
      <xdr:colOff>565149</xdr:colOff>
      <xdr:row>148</xdr:row>
      <xdr:rowOff>133350</xdr:rowOff>
    </xdr:to>
    <xdr:graphicFrame macro="">
      <xdr:nvGraphicFramePr>
        <xdr:cNvPr id="62" name="Chart 4">
          <a:extLst>
            <a:ext uri="{FF2B5EF4-FFF2-40B4-BE49-F238E27FC236}">
              <a16:creationId xmlns:a16="http://schemas.microsoft.com/office/drawing/2014/main" id="{24185402-8D29-D4AA-2EBC-DE63B68067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85</xdr:row>
      <xdr:rowOff>0</xdr:rowOff>
    </xdr:from>
    <xdr:to>
      <xdr:col>4</xdr:col>
      <xdr:colOff>480831</xdr:colOff>
      <xdr:row>103</xdr:row>
      <xdr:rowOff>98084</xdr:rowOff>
    </xdr:to>
    <xdr:pic>
      <xdr:nvPicPr>
        <xdr:cNvPr id="3" name="Picture 2">
          <a:extLst>
            <a:ext uri="{FF2B5EF4-FFF2-40B4-BE49-F238E27FC236}">
              <a16:creationId xmlns:a16="http://schemas.microsoft.com/office/drawing/2014/main" id="{901A25C1-C475-43F5-ACA3-C9E3E61DFB6F}"/>
            </a:ext>
          </a:extLst>
        </xdr:cNvPr>
        <xdr:cNvPicPr>
          <a:picLocks noChangeAspect="1"/>
        </xdr:cNvPicPr>
      </xdr:nvPicPr>
      <xdr:blipFill>
        <a:blip xmlns:r="http://schemas.openxmlformats.org/officeDocument/2006/relationships" r:embed="rId1"/>
        <a:stretch>
          <a:fillRect/>
        </a:stretch>
      </xdr:blipFill>
      <xdr:spPr>
        <a:xfrm>
          <a:off x="609600" y="16603980"/>
          <a:ext cx="8906011" cy="3391194"/>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12</xdr:col>
      <xdr:colOff>314325</xdr:colOff>
      <xdr:row>1</xdr:row>
      <xdr:rowOff>133350</xdr:rowOff>
    </xdr:from>
    <xdr:to>
      <xdr:col>12</xdr:col>
      <xdr:colOff>581025</xdr:colOff>
      <xdr:row>2</xdr:row>
      <xdr:rowOff>57150</xdr:rowOff>
    </xdr:to>
    <xdr:cxnSp macro="">
      <xdr:nvCxnSpPr>
        <xdr:cNvPr id="2" name="Straight Arrow Connector 1">
          <a:extLst>
            <a:ext uri="{FF2B5EF4-FFF2-40B4-BE49-F238E27FC236}">
              <a16:creationId xmlns:a16="http://schemas.microsoft.com/office/drawing/2014/main" id="{87F853C7-7D3A-4B49-BF3B-2C7A2448DAF6}"/>
            </a:ext>
          </a:extLst>
        </xdr:cNvPr>
        <xdr:cNvCxnSpPr/>
      </xdr:nvCxnSpPr>
      <xdr:spPr>
        <a:xfrm flipH="1">
          <a:off x="10906125" y="333375"/>
          <a:ext cx="266700" cy="13335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561975</xdr:colOff>
      <xdr:row>1</xdr:row>
      <xdr:rowOff>161925</xdr:rowOff>
    </xdr:from>
    <xdr:to>
      <xdr:col>14</xdr:col>
      <xdr:colOff>180975</xdr:colOff>
      <xdr:row>3</xdr:row>
      <xdr:rowOff>28575</xdr:rowOff>
    </xdr:to>
    <xdr:cxnSp macro="">
      <xdr:nvCxnSpPr>
        <xdr:cNvPr id="3" name="Straight Arrow Connector 2">
          <a:extLst>
            <a:ext uri="{FF2B5EF4-FFF2-40B4-BE49-F238E27FC236}">
              <a16:creationId xmlns:a16="http://schemas.microsoft.com/office/drawing/2014/main" id="{157127D9-8D92-4A72-9529-6A448AF2CD34}"/>
            </a:ext>
          </a:extLst>
        </xdr:cNvPr>
        <xdr:cNvCxnSpPr/>
      </xdr:nvCxnSpPr>
      <xdr:spPr>
        <a:xfrm>
          <a:off x="11763375" y="361950"/>
          <a:ext cx="228600" cy="2667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85725</xdr:colOff>
      <xdr:row>21</xdr:row>
      <xdr:rowOff>104775</xdr:rowOff>
    </xdr:from>
    <xdr:to>
      <xdr:col>10</xdr:col>
      <xdr:colOff>476250</xdr:colOff>
      <xdr:row>21</xdr:row>
      <xdr:rowOff>104775</xdr:rowOff>
    </xdr:to>
    <xdr:cxnSp macro="">
      <xdr:nvCxnSpPr>
        <xdr:cNvPr id="4" name="Straight Arrow Connector 3">
          <a:extLst>
            <a:ext uri="{FF2B5EF4-FFF2-40B4-BE49-F238E27FC236}">
              <a16:creationId xmlns:a16="http://schemas.microsoft.com/office/drawing/2014/main" id="{4810B7BA-8D35-4C5F-AB82-30E7A31A9CCF}"/>
            </a:ext>
          </a:extLst>
        </xdr:cNvPr>
        <xdr:cNvCxnSpPr/>
      </xdr:nvCxnSpPr>
      <xdr:spPr>
        <a:xfrm>
          <a:off x="8305800" y="4171950"/>
          <a:ext cx="390525"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190500</xdr:colOff>
      <xdr:row>22</xdr:row>
      <xdr:rowOff>114300</xdr:rowOff>
    </xdr:from>
    <xdr:to>
      <xdr:col>13</xdr:col>
      <xdr:colOff>581025</xdr:colOff>
      <xdr:row>22</xdr:row>
      <xdr:rowOff>114300</xdr:rowOff>
    </xdr:to>
    <xdr:cxnSp macro="">
      <xdr:nvCxnSpPr>
        <xdr:cNvPr id="5" name="Straight Arrow Connector 4">
          <a:extLst>
            <a:ext uri="{FF2B5EF4-FFF2-40B4-BE49-F238E27FC236}">
              <a16:creationId xmlns:a16="http://schemas.microsoft.com/office/drawing/2014/main" id="{9AC619F4-490B-4603-96A7-45A39C0C116E}"/>
            </a:ext>
          </a:extLst>
        </xdr:cNvPr>
        <xdr:cNvCxnSpPr/>
      </xdr:nvCxnSpPr>
      <xdr:spPr>
        <a:xfrm>
          <a:off x="11391900" y="4381500"/>
          <a:ext cx="390525"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333375</xdr:colOff>
      <xdr:row>0</xdr:row>
      <xdr:rowOff>76201</xdr:rowOff>
    </xdr:from>
    <xdr:to>
      <xdr:col>15</xdr:col>
      <xdr:colOff>533400</xdr:colOff>
      <xdr:row>5</xdr:row>
      <xdr:rowOff>133350</xdr:rowOff>
    </xdr:to>
    <xdr:sp macro="" textlink="">
      <xdr:nvSpPr>
        <xdr:cNvPr id="6" name="Right Brace 5">
          <a:extLst>
            <a:ext uri="{FF2B5EF4-FFF2-40B4-BE49-F238E27FC236}">
              <a16:creationId xmlns:a16="http://schemas.microsoft.com/office/drawing/2014/main" id="{89BC64EE-A7DE-4D6C-9BF9-3AC7685672AF}"/>
            </a:ext>
          </a:extLst>
        </xdr:cNvPr>
        <xdr:cNvSpPr/>
      </xdr:nvSpPr>
      <xdr:spPr>
        <a:xfrm>
          <a:off x="12753975" y="76201"/>
          <a:ext cx="200025" cy="1038224"/>
        </a:xfrm>
        <a:prstGeom prst="rightBrace">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NZ" sz="1100"/>
        </a:p>
      </xdr:txBody>
    </xdr:sp>
    <xdr:clientData/>
  </xdr:twoCellAnchor>
  <xdr:twoCellAnchor>
    <xdr:from>
      <xdr:col>16</xdr:col>
      <xdr:colOff>171450</xdr:colOff>
      <xdr:row>3</xdr:row>
      <xdr:rowOff>123825</xdr:rowOff>
    </xdr:from>
    <xdr:to>
      <xdr:col>16</xdr:col>
      <xdr:colOff>1030941</xdr:colOff>
      <xdr:row>5</xdr:row>
      <xdr:rowOff>44823</xdr:rowOff>
    </xdr:to>
    <xdr:cxnSp macro="">
      <xdr:nvCxnSpPr>
        <xdr:cNvPr id="7" name="Straight Arrow Connector 6">
          <a:extLst>
            <a:ext uri="{FF2B5EF4-FFF2-40B4-BE49-F238E27FC236}">
              <a16:creationId xmlns:a16="http://schemas.microsoft.com/office/drawing/2014/main" id="{0F4AC70D-F571-4FCC-865D-B514B17F6C4A}"/>
            </a:ext>
          </a:extLst>
        </xdr:cNvPr>
        <xdr:cNvCxnSpPr/>
      </xdr:nvCxnSpPr>
      <xdr:spPr>
        <a:xfrm>
          <a:off x="13487400" y="723900"/>
          <a:ext cx="859491" cy="301998"/>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600076</xdr:colOff>
      <xdr:row>21</xdr:row>
      <xdr:rowOff>19050</xdr:rowOff>
    </xdr:from>
    <xdr:to>
      <xdr:col>13</xdr:col>
      <xdr:colOff>152399</xdr:colOff>
      <xdr:row>24</xdr:row>
      <xdr:rowOff>28575</xdr:rowOff>
    </xdr:to>
    <xdr:sp macro="" textlink="">
      <xdr:nvSpPr>
        <xdr:cNvPr id="8" name="Right Brace 7">
          <a:extLst>
            <a:ext uri="{FF2B5EF4-FFF2-40B4-BE49-F238E27FC236}">
              <a16:creationId xmlns:a16="http://schemas.microsoft.com/office/drawing/2014/main" id="{844DD56C-3F47-42E3-BC11-2B79D50EADB8}"/>
            </a:ext>
          </a:extLst>
        </xdr:cNvPr>
        <xdr:cNvSpPr/>
      </xdr:nvSpPr>
      <xdr:spPr>
        <a:xfrm>
          <a:off x="11191876" y="4086225"/>
          <a:ext cx="161923" cy="609600"/>
        </a:xfrm>
        <a:prstGeom prst="rightBrace">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NZ" sz="1100"/>
        </a:p>
      </xdr:txBody>
    </xdr:sp>
    <xdr:clientData/>
  </xdr:twoCellAnchor>
  <xdr:twoCellAnchor>
    <xdr:from>
      <xdr:col>18</xdr:col>
      <xdr:colOff>85725</xdr:colOff>
      <xdr:row>19</xdr:row>
      <xdr:rowOff>104775</xdr:rowOff>
    </xdr:from>
    <xdr:to>
      <xdr:col>18</xdr:col>
      <xdr:colOff>476250</xdr:colOff>
      <xdr:row>19</xdr:row>
      <xdr:rowOff>104775</xdr:rowOff>
    </xdr:to>
    <xdr:cxnSp macro="">
      <xdr:nvCxnSpPr>
        <xdr:cNvPr id="9" name="Straight Arrow Connector 8">
          <a:extLst>
            <a:ext uri="{FF2B5EF4-FFF2-40B4-BE49-F238E27FC236}">
              <a16:creationId xmlns:a16="http://schemas.microsoft.com/office/drawing/2014/main" id="{01FBA88A-8414-4A92-BFB0-965EF40C2254}"/>
            </a:ext>
          </a:extLst>
        </xdr:cNvPr>
        <xdr:cNvCxnSpPr/>
      </xdr:nvCxnSpPr>
      <xdr:spPr>
        <a:xfrm>
          <a:off x="16535400" y="3781425"/>
          <a:ext cx="390525"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1306605</xdr:colOff>
      <xdr:row>20</xdr:row>
      <xdr:rowOff>112060</xdr:rowOff>
    </xdr:from>
    <xdr:to>
      <xdr:col>19</xdr:col>
      <xdr:colOff>1781735</xdr:colOff>
      <xdr:row>20</xdr:row>
      <xdr:rowOff>123265</xdr:rowOff>
    </xdr:to>
    <xdr:cxnSp macro="">
      <xdr:nvCxnSpPr>
        <xdr:cNvPr id="10" name="Straight Arrow Connector 9">
          <a:extLst>
            <a:ext uri="{FF2B5EF4-FFF2-40B4-BE49-F238E27FC236}">
              <a16:creationId xmlns:a16="http://schemas.microsoft.com/office/drawing/2014/main" id="{76B834D6-D4BA-45E0-965B-99EB0FA849A3}"/>
            </a:ext>
          </a:extLst>
        </xdr:cNvPr>
        <xdr:cNvCxnSpPr>
          <a:stCxn id="14" idx="1"/>
        </xdr:cNvCxnSpPr>
      </xdr:nvCxnSpPr>
      <xdr:spPr>
        <a:xfrm>
          <a:off x="18337305" y="3988735"/>
          <a:ext cx="475130" cy="1120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22</xdr:col>
      <xdr:colOff>235323</xdr:colOff>
      <xdr:row>14</xdr:row>
      <xdr:rowOff>122704</xdr:rowOff>
    </xdr:from>
    <xdr:to>
      <xdr:col>23</xdr:col>
      <xdr:colOff>29135</xdr:colOff>
      <xdr:row>24</xdr:row>
      <xdr:rowOff>112059</xdr:rowOff>
    </xdr:to>
    <xdr:sp macro="" textlink="">
      <xdr:nvSpPr>
        <xdr:cNvPr id="11" name="Right Brace 10">
          <a:extLst>
            <a:ext uri="{FF2B5EF4-FFF2-40B4-BE49-F238E27FC236}">
              <a16:creationId xmlns:a16="http://schemas.microsoft.com/office/drawing/2014/main" id="{A8AF8FFA-A84B-486C-AEA5-46651C31ACDF}"/>
            </a:ext>
          </a:extLst>
        </xdr:cNvPr>
        <xdr:cNvSpPr/>
      </xdr:nvSpPr>
      <xdr:spPr>
        <a:xfrm>
          <a:off x="23190573" y="2837329"/>
          <a:ext cx="165287" cy="1941980"/>
        </a:xfrm>
        <a:prstGeom prst="rightBrace">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NZ" sz="1100"/>
        </a:p>
      </xdr:txBody>
    </xdr:sp>
    <xdr:clientData/>
  </xdr:twoCellAnchor>
  <xdr:twoCellAnchor>
    <xdr:from>
      <xdr:col>10</xdr:col>
      <xdr:colOff>103094</xdr:colOff>
      <xdr:row>21</xdr:row>
      <xdr:rowOff>85165</xdr:rowOff>
    </xdr:from>
    <xdr:to>
      <xdr:col>10</xdr:col>
      <xdr:colOff>493619</xdr:colOff>
      <xdr:row>21</xdr:row>
      <xdr:rowOff>85165</xdr:rowOff>
    </xdr:to>
    <xdr:cxnSp macro="">
      <xdr:nvCxnSpPr>
        <xdr:cNvPr id="12" name="Straight Arrow Connector 11">
          <a:extLst>
            <a:ext uri="{FF2B5EF4-FFF2-40B4-BE49-F238E27FC236}">
              <a16:creationId xmlns:a16="http://schemas.microsoft.com/office/drawing/2014/main" id="{C7ECF16D-553E-4FE6-923E-31B712290D0F}"/>
            </a:ext>
          </a:extLst>
        </xdr:cNvPr>
        <xdr:cNvCxnSpPr/>
      </xdr:nvCxnSpPr>
      <xdr:spPr>
        <a:xfrm>
          <a:off x="8323169" y="4152340"/>
          <a:ext cx="390525"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67235</xdr:colOff>
      <xdr:row>17</xdr:row>
      <xdr:rowOff>134471</xdr:rowOff>
    </xdr:from>
    <xdr:to>
      <xdr:col>19</xdr:col>
      <xdr:colOff>1792941</xdr:colOff>
      <xdr:row>19</xdr:row>
      <xdr:rowOff>56029</xdr:rowOff>
    </xdr:to>
    <xdr:cxnSp macro="">
      <xdr:nvCxnSpPr>
        <xdr:cNvPr id="13" name="Straight Arrow Connector 12">
          <a:extLst>
            <a:ext uri="{FF2B5EF4-FFF2-40B4-BE49-F238E27FC236}">
              <a16:creationId xmlns:a16="http://schemas.microsoft.com/office/drawing/2014/main" id="{DC3D3532-FD81-4A0F-9565-BD54B04F15F9}"/>
            </a:ext>
          </a:extLst>
        </xdr:cNvPr>
        <xdr:cNvCxnSpPr/>
      </xdr:nvCxnSpPr>
      <xdr:spPr>
        <a:xfrm flipV="1">
          <a:off x="16516910" y="3430121"/>
          <a:ext cx="2306731" cy="302558"/>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997322</xdr:colOff>
      <xdr:row>18</xdr:row>
      <xdr:rowOff>179295</xdr:rowOff>
    </xdr:from>
    <xdr:to>
      <xdr:col>19</xdr:col>
      <xdr:colOff>1306605</xdr:colOff>
      <xdr:row>22</xdr:row>
      <xdr:rowOff>33619</xdr:rowOff>
    </xdr:to>
    <xdr:sp macro="" textlink="">
      <xdr:nvSpPr>
        <xdr:cNvPr id="14" name="Right Brace 13">
          <a:extLst>
            <a:ext uri="{FF2B5EF4-FFF2-40B4-BE49-F238E27FC236}">
              <a16:creationId xmlns:a16="http://schemas.microsoft.com/office/drawing/2014/main" id="{8E25D1AD-3AEE-4C05-8C13-0D42C6E60B32}"/>
            </a:ext>
          </a:extLst>
        </xdr:cNvPr>
        <xdr:cNvSpPr/>
      </xdr:nvSpPr>
      <xdr:spPr>
        <a:xfrm>
          <a:off x="18028022" y="3665445"/>
          <a:ext cx="309283" cy="635374"/>
        </a:xfrm>
        <a:prstGeom prst="rightBrace">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NZ" sz="1100"/>
        </a:p>
      </xdr:txBody>
    </xdr:sp>
    <xdr:clientData/>
  </xdr:twoCellAnchor>
</xdr:wsDr>
</file>

<file path=xl/persons/person.xml><?xml version="1.0" encoding="utf-8"?>
<personList xmlns="http://schemas.microsoft.com/office/spreadsheetml/2018/threadedcomments" xmlns:x="http://schemas.openxmlformats.org/spreadsheetml/2006/main">
  <person displayName="Simon Brash" id="{DFD17E74-4D8D-4610-B06C-AF3B43D28BAF}" userId="Simon.Brash@eeca.govt.nz" providerId="PeoplePicker"/>
  <person displayName="Will Catton" id="{EDCFF3E5-521F-4503-BA40-41FA34CAED8F}" userId="Will.Catton@eeca.govt.nz" providerId="PeoplePicker"/>
  <person displayName="Gareth Gretton" id="{09DE373E-596B-4630-8CAD-0F6485972F52}" userId="Gareth.Gretton@eeca.govt.nz" providerId="PeoplePicker"/>
  <person displayName="Philippa Brown" id="{E8030C58-4D1B-4D16-9543-3CE6305C9AE4}" userId="Philippa.Brown@eeca.govt.nz" providerId="PeoplePicker"/>
  <person displayName="Achini" id="{63546754-469F-4CB2-A2CC-0569E4F78C3D}" userId="Achini.Weerasinghe@eeca.govt.nz" providerId="PeoplePicker"/>
  <person displayName="Bill Nelson" id="{DEA99971-3952-464D-9E82-B444F9F76A95}" userId="S::Bill.Nelson@eeca.govt.nz::f8eb7f1c-22f5-42d4-9646-a1a64be6cb5a" providerId="AD"/>
  <person displayName="Simon Brash" id="{81656F48-1243-43EF-BA8B-25AE1B97F909}" userId="S::Simon.Brash@eeca.govt.nz::3bf26eb6-128a-4f12-b379-1b88d184d589" providerId="AD"/>
  <person displayName="Will Catton" id="{47EFABEC-6E9B-4A6C-9101-0AAC561083A4}" userId="S::Will.Catton@eeca.govt.nz::efb53e02-7f2b-485e-8caa-e4035f26b152" providerId="AD"/>
  <person displayName="Simon Brash" id="{8B69AD9C-0839-4A89-83A5-60A526DE6667}" userId="S::simon.brash@eeca.govt.nz::3bf26eb6-128a-4f12-b379-1b88d184d589" providerId="AD"/>
  <person displayName="Will Catton" id="{0515B036-39B8-474E-BE2D-DDB3AD51D0C4}" userId="S::will.catton@eeca.govt.nz::efb53e02-7f2b-485e-8caa-e4035f26b152" providerId="AD"/>
  <person displayName="Gareth Gretton" id="{B5081A5D-1C83-423E-9327-086C81CADA72}" userId="S::Gareth.Gretton@eeca.govt.nz::0df7fd12-24d6-4de9-b78b-3160bbe9af3e" providerId="AD"/>
  <person displayName="Philippa Brown" id="{2EA0B003-DAD6-474A-BB6B-679957EBC54B}" userId="S::Philippa.Brown@eeca.govt.nz::6cc9bb67-da7f-400f-b765-dec50a6b268c" providerId="AD"/>
  <person displayName="Philippa Brown" id="{2C8F31F0-E5AB-4EFE-B77E-F452035063A7}" userId="S::philippa.brown@eeca.govt.nz::6cc9bb67-da7f-400f-b765-dec50a6b268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reth Gretton" refreshedDate="45576.621254282407" createdVersion="8" refreshedVersion="8" minRefreshableVersion="3" recordCount="28" xr:uid="{CF072E0A-6259-4E75-865D-9225F46700FB}">
  <cacheSource type="worksheet">
    <worksheetSource ref="K172:M200" sheet="WH - Evidence"/>
  </cacheSource>
  <cacheFields count="3">
    <cacheField name="Season" numFmtId="0">
      <sharedItems count="8">
        <s v="1 - Spring"/>
        <s v="2 - Summer"/>
        <s v="3 - Autumn"/>
        <s v="4 - Winter"/>
        <s v="Spring" u="1"/>
        <s v="Summer" u="1"/>
        <s v="Autumn" u="1"/>
        <s v="Winter" u="1"/>
      </sharedItems>
    </cacheField>
    <cacheField name="End use" numFmtId="0">
      <sharedItems count="7">
        <s v="Dishwasher"/>
        <s v="Washing Machine"/>
        <s v="Toilet"/>
        <s v="Shower"/>
        <s v="Tap"/>
        <s v="High Flow/Outdoor"/>
        <s v="Undefined"/>
      </sharedItems>
    </cacheField>
    <cacheField name="Mean" numFmtId="0">
      <sharedItems containsSemiMixedTypes="0" containsString="0" containsNumber="1" minValue="2.9" maxValue="10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reth Gretton" refreshedDate="45615.651194560189" createdVersion="8" refreshedVersion="8" minRefreshableVersion="3" recordCount="419" xr:uid="{C7A599C6-6258-4532-AC3A-1BEA33E24B0E}">
  <cacheSource type="worksheet">
    <worksheetSource ref="A1:F420" sheet="Driving - MIA"/>
  </cacheSource>
  <cacheFields count="6">
    <cacheField name="Body" numFmtId="0">
      <sharedItems count="2">
        <s v="Passenger"/>
        <s v="SUV"/>
      </sharedItems>
    </cacheField>
    <cacheField name="Size" numFmtId="0">
      <sharedItems count="8">
        <s v="Micro"/>
        <s v="Light"/>
        <s v="Small"/>
        <s v="Medium"/>
        <s v="Large"/>
        <s v="Upper Large"/>
        <s v="People Movers"/>
        <s v="Sports"/>
      </sharedItems>
    </cacheField>
    <cacheField name="Less or Greater" numFmtId="0">
      <sharedItems containsBlank="1"/>
    </cacheField>
    <cacheField name="Threshold" numFmtId="0">
      <sharedItems containsBlank="1" containsMixedTypes="1" containsNumber="1" containsInteger="1" minValue="25" maxValue="200"/>
    </cacheField>
    <cacheField name="Model" numFmtId="0">
      <sharedItems/>
    </cacheField>
    <cacheField name="Volume" numFmtId="0">
      <sharedItems containsSemiMixedTypes="0" containsString="0" containsNumber="1" containsInteger="1" minValue="0" maxValue="766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
  <r>
    <x v="0"/>
    <x v="0"/>
    <n v="3.8"/>
  </r>
  <r>
    <x v="0"/>
    <x v="1"/>
    <n v="43.1"/>
  </r>
  <r>
    <x v="0"/>
    <x v="2"/>
    <n v="58"/>
  </r>
  <r>
    <x v="0"/>
    <x v="3"/>
    <n v="67.400000000000006"/>
  </r>
  <r>
    <x v="0"/>
    <x v="4"/>
    <n v="27"/>
  </r>
  <r>
    <x v="0"/>
    <x v="5"/>
    <n v="31.9"/>
  </r>
  <r>
    <x v="0"/>
    <x v="6"/>
    <n v="7.6"/>
  </r>
  <r>
    <x v="1"/>
    <x v="0"/>
    <n v="5.6"/>
  </r>
  <r>
    <x v="1"/>
    <x v="1"/>
    <n v="61.4"/>
  </r>
  <r>
    <x v="1"/>
    <x v="2"/>
    <n v="73.8"/>
  </r>
  <r>
    <x v="1"/>
    <x v="3"/>
    <n v="96.8"/>
  </r>
  <r>
    <x v="1"/>
    <x v="4"/>
    <n v="56.4"/>
  </r>
  <r>
    <x v="1"/>
    <x v="5"/>
    <n v="103"/>
  </r>
  <r>
    <x v="1"/>
    <x v="6"/>
    <n v="3.9"/>
  </r>
  <r>
    <x v="2"/>
    <x v="0"/>
    <n v="2.9"/>
  </r>
  <r>
    <x v="2"/>
    <x v="1"/>
    <n v="31.3"/>
  </r>
  <r>
    <x v="2"/>
    <x v="2"/>
    <n v="48.5"/>
  </r>
  <r>
    <x v="2"/>
    <x v="3"/>
    <n v="56.1"/>
  </r>
  <r>
    <x v="2"/>
    <x v="4"/>
    <n v="22.9"/>
  </r>
  <r>
    <x v="2"/>
    <x v="5"/>
    <n v="36.5"/>
  </r>
  <r>
    <x v="2"/>
    <x v="6"/>
    <n v="17.899999999999999"/>
  </r>
  <r>
    <x v="3"/>
    <x v="0"/>
    <n v="3.7"/>
  </r>
  <r>
    <x v="3"/>
    <x v="1"/>
    <n v="36"/>
  </r>
  <r>
    <x v="3"/>
    <x v="2"/>
    <n v="52.9"/>
  </r>
  <r>
    <x v="3"/>
    <x v="3"/>
    <n v="65.400000000000006"/>
  </r>
  <r>
    <x v="3"/>
    <x v="4"/>
    <n v="27.2"/>
  </r>
  <r>
    <x v="3"/>
    <x v="5"/>
    <n v="21.8"/>
  </r>
  <r>
    <x v="3"/>
    <x v="6"/>
    <n v="5.099999999999999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9">
  <r>
    <x v="0"/>
    <x v="0"/>
    <m/>
    <m/>
    <s v="      FIAT 500"/>
    <n v="24"/>
  </r>
  <r>
    <x v="0"/>
    <x v="0"/>
    <m/>
    <m/>
    <s v="      FIAT 500E"/>
    <n v="20"/>
  </r>
  <r>
    <x v="0"/>
    <x v="0"/>
    <m/>
    <m/>
    <s v="      FIAT ABARTH 500E"/>
    <n v="13"/>
  </r>
  <r>
    <x v="0"/>
    <x v="0"/>
    <m/>
    <m/>
    <s v="      FIAT ABARTH 595"/>
    <n v="0"/>
  </r>
  <r>
    <x v="0"/>
    <x v="0"/>
    <m/>
    <m/>
    <s v="      FIAT ABARTH 695"/>
    <n v="16"/>
  </r>
  <r>
    <x v="0"/>
    <x v="0"/>
    <m/>
    <m/>
    <s v="      KIA PICANTO"/>
    <n v="170"/>
  </r>
  <r>
    <x v="0"/>
    <x v="0"/>
    <m/>
    <m/>
    <s v="      MITSUBISHI MIRAGE"/>
    <n v="96"/>
  </r>
  <r>
    <x v="0"/>
    <x v="1"/>
    <s v="Less"/>
    <n v="25"/>
    <s v="      FORD FIESTA"/>
    <n v="0"/>
  </r>
  <r>
    <x v="0"/>
    <x v="1"/>
    <s v="Less"/>
    <n v="25"/>
    <s v="      KIA RIO"/>
    <n v="0"/>
  </r>
  <r>
    <x v="0"/>
    <x v="1"/>
    <s v="Less"/>
    <n v="25"/>
    <s v="      MAZDA MAZDA2"/>
    <n v="363"/>
  </r>
  <r>
    <x v="0"/>
    <x v="1"/>
    <s v="Less"/>
    <n v="25"/>
    <s v="      MG 3"/>
    <n v="364"/>
  </r>
  <r>
    <x v="0"/>
    <x v="1"/>
    <s v="Less"/>
    <n v="25"/>
    <s v="      SUZUKI BALENO"/>
    <n v="0"/>
  </r>
  <r>
    <x v="0"/>
    <x v="1"/>
    <s v="Less"/>
    <n v="25"/>
    <s v="      SUZUKI SWIFT"/>
    <n v="368"/>
  </r>
  <r>
    <x v="0"/>
    <x v="1"/>
    <s v="Greater"/>
    <n v="25"/>
    <s v="      AUDI A1"/>
    <n v="60"/>
  </r>
  <r>
    <x v="0"/>
    <x v="1"/>
    <s v="Greater"/>
    <n v="25"/>
    <s v="      CITROEN C3"/>
    <n v="18"/>
  </r>
  <r>
    <x v="0"/>
    <x v="1"/>
    <s v="Greater"/>
    <n v="25"/>
    <s v="      HONDA JAZZ"/>
    <n v="696"/>
  </r>
  <r>
    <x v="0"/>
    <x v="1"/>
    <s v="Greater"/>
    <n v="25"/>
    <s v="      HYUNDAI I20"/>
    <n v="2"/>
  </r>
  <r>
    <x v="0"/>
    <x v="1"/>
    <s v="Greater"/>
    <n v="25"/>
    <s v="      MG 3"/>
    <n v="390"/>
  </r>
  <r>
    <x v="0"/>
    <x v="1"/>
    <s v="Greater"/>
    <n v="25"/>
    <s v="      MINI CONVERTIBLE"/>
    <n v="17"/>
  </r>
  <r>
    <x v="0"/>
    <x v="1"/>
    <s v="Greater"/>
    <n v="25"/>
    <s v="      MINI COUNTRYMAN"/>
    <n v="124"/>
  </r>
  <r>
    <x v="0"/>
    <x v="1"/>
    <s v="Greater"/>
    <n v="25"/>
    <s v="      MINI HATCH"/>
    <n v="163"/>
  </r>
  <r>
    <x v="0"/>
    <x v="1"/>
    <s v="Greater"/>
    <n v="25"/>
    <s v="      OPEL CORSA"/>
    <n v="8"/>
  </r>
  <r>
    <x v="0"/>
    <x v="1"/>
    <s v="Greater"/>
    <n v="25"/>
    <s v="      PEUGEOT 208"/>
    <n v="26"/>
  </r>
  <r>
    <x v="0"/>
    <x v="1"/>
    <s v="Greater"/>
    <n v="25"/>
    <s v="      SEAT IBIZA"/>
    <n v="0"/>
  </r>
  <r>
    <x v="0"/>
    <x v="1"/>
    <s v="Greater"/>
    <n v="25"/>
    <s v="      SKODA FABIA"/>
    <n v="71"/>
  </r>
  <r>
    <x v="0"/>
    <x v="1"/>
    <s v="Greater"/>
    <n v="25"/>
    <s v="      SUZUKI SWIFT"/>
    <n v="1963"/>
  </r>
  <r>
    <x v="0"/>
    <x v="1"/>
    <s v="Greater"/>
    <n v="25"/>
    <s v="      TOYOTA YARIS"/>
    <n v="802"/>
  </r>
  <r>
    <x v="0"/>
    <x v="2"/>
    <s v="Less"/>
    <n v="40"/>
    <s v="      FORD FOCUS"/>
    <n v="85"/>
  </r>
  <r>
    <x v="0"/>
    <x v="2"/>
    <s v="Less"/>
    <n v="40"/>
    <s v="      GWM HAVAL JOLION"/>
    <n v="103"/>
  </r>
  <r>
    <x v="0"/>
    <x v="2"/>
    <s v="Less"/>
    <n v="40"/>
    <s v="      HYUNDAI I30"/>
    <n v="107"/>
  </r>
  <r>
    <x v="0"/>
    <x v="2"/>
    <s v="Less"/>
    <n v="40"/>
    <s v="      KIA CERATO"/>
    <n v="1"/>
  </r>
  <r>
    <x v="0"/>
    <x v="2"/>
    <s v="Less"/>
    <n v="40"/>
    <s v="      MAZDA MAZDA3"/>
    <n v="235"/>
  </r>
  <r>
    <x v="0"/>
    <x v="2"/>
    <s v="Less"/>
    <n v="40"/>
    <s v="      MG 5"/>
    <n v="30"/>
  </r>
  <r>
    <x v="0"/>
    <x v="2"/>
    <s v="Less"/>
    <n v="40"/>
    <s v="      SKODA SCALA"/>
    <n v="40"/>
  </r>
  <r>
    <x v="0"/>
    <x v="2"/>
    <s v="Less"/>
    <n v="40"/>
    <s v="      TOYOTA COROLLA"/>
    <n v="1304"/>
  </r>
  <r>
    <x v="0"/>
    <x v="2"/>
    <s v="Less"/>
    <n v="40"/>
    <s v="      TOYOTA GR COROLLA"/>
    <n v="55"/>
  </r>
  <r>
    <x v="0"/>
    <x v="2"/>
    <s v="Greater"/>
    <n v="40"/>
    <s v="      AUDI A3"/>
    <n v="35"/>
  </r>
  <r>
    <x v="0"/>
    <x v="2"/>
    <s v="Greater"/>
    <n v="40"/>
    <s v="      AUDI RS3"/>
    <n v="40"/>
  </r>
  <r>
    <x v="0"/>
    <x v="2"/>
    <s v="Greater"/>
    <n v="40"/>
    <s v="      AUDI S3"/>
    <n v="14"/>
  </r>
  <r>
    <x v="0"/>
    <x v="2"/>
    <s v="Greater"/>
    <n v="40"/>
    <s v="      BMW 1 SERIES"/>
    <n v="70"/>
  </r>
  <r>
    <x v="0"/>
    <x v="2"/>
    <s v="Greater"/>
    <n v="40"/>
    <s v="      BMW 2 SERIES"/>
    <n v="42"/>
  </r>
  <r>
    <x v="0"/>
    <x v="2"/>
    <s v="Greater"/>
    <n v="40"/>
    <s v="      BMW I"/>
    <n v="12"/>
  </r>
  <r>
    <x v="0"/>
    <x v="2"/>
    <s v="Greater"/>
    <n v="40"/>
    <s v="      BYD DOLPHIN"/>
    <n v="126"/>
  </r>
  <r>
    <x v="0"/>
    <x v="2"/>
    <s v="Greater"/>
    <n v="40"/>
    <s v="      CITROEN C4"/>
    <n v="16"/>
  </r>
  <r>
    <x v="0"/>
    <x v="2"/>
    <s v="Greater"/>
    <n v="40"/>
    <s v="      CUPRA BORN"/>
    <n v="72"/>
  </r>
  <r>
    <x v="0"/>
    <x v="2"/>
    <s v="Greater"/>
    <n v="40"/>
    <s v="      CUPRA LEON"/>
    <n v="87"/>
  </r>
  <r>
    <x v="0"/>
    <x v="2"/>
    <s v="Greater"/>
    <n v="40"/>
    <s v="      GWM HAVAL JOLION"/>
    <n v="397"/>
  </r>
  <r>
    <x v="0"/>
    <x v="2"/>
    <s v="Greater"/>
    <n v="40"/>
    <s v="      GWM ORA"/>
    <n v="3"/>
  </r>
  <r>
    <x v="0"/>
    <x v="2"/>
    <s v="Greater"/>
    <n v="40"/>
    <s v="      HAVAL JOLION"/>
    <n v="0"/>
  </r>
  <r>
    <x v="0"/>
    <x v="2"/>
    <s v="Greater"/>
    <n v="40"/>
    <s v="      HONDA CIVIC"/>
    <n v="16"/>
  </r>
  <r>
    <x v="0"/>
    <x v="2"/>
    <s v="Greater"/>
    <n v="40"/>
    <s v="      HYUNDAI IONIQ"/>
    <n v="33"/>
  </r>
  <r>
    <x v="0"/>
    <x v="2"/>
    <s v="Greater"/>
    <n v="40"/>
    <s v="      JEEP AVENGER"/>
    <n v="2"/>
  </r>
  <r>
    <x v="0"/>
    <x v="2"/>
    <s v="Greater"/>
    <n v="40"/>
    <s v="      MERCEDES-BENZ A-CLASS"/>
    <n v="86"/>
  </r>
  <r>
    <x v="0"/>
    <x v="2"/>
    <s v="Greater"/>
    <n v="40"/>
    <s v="      MERCEDES-BENZ B-CLASS"/>
    <n v="1"/>
  </r>
  <r>
    <x v="0"/>
    <x v="2"/>
    <s v="Greater"/>
    <n v="40"/>
    <s v="      MG 4"/>
    <n v="214"/>
  </r>
  <r>
    <x v="0"/>
    <x v="2"/>
    <s v="Greater"/>
    <n v="40"/>
    <s v="      MINI CLUBMAN"/>
    <n v="56"/>
  </r>
  <r>
    <x v="0"/>
    <x v="2"/>
    <s v="Greater"/>
    <n v="40"/>
    <s v="      MINI COOPER"/>
    <n v="91"/>
  </r>
  <r>
    <x v="0"/>
    <x v="2"/>
    <s v="Greater"/>
    <n v="40"/>
    <s v="      NISSAN LEAF"/>
    <n v="304"/>
  </r>
  <r>
    <x v="0"/>
    <x v="2"/>
    <s v="Greater"/>
    <n v="40"/>
    <s v="      OPEL ASTRA"/>
    <n v="10"/>
  </r>
  <r>
    <x v="0"/>
    <x v="2"/>
    <s v="Greater"/>
    <n v="40"/>
    <s v="      PEUGEOT 308"/>
    <n v="16"/>
  </r>
  <r>
    <x v="0"/>
    <x v="2"/>
    <s v="Greater"/>
    <n v="40"/>
    <s v="      RENAULT MEGANE"/>
    <n v="4"/>
  </r>
  <r>
    <x v="0"/>
    <x v="2"/>
    <s v="Greater"/>
    <n v="40"/>
    <s v="      RENAULT MEGANE E-TECH"/>
    <n v="0"/>
  </r>
  <r>
    <x v="0"/>
    <x v="2"/>
    <s v="Greater"/>
    <n v="40"/>
    <s v="      SEAT LEON"/>
    <n v="0"/>
  </r>
  <r>
    <x v="0"/>
    <x v="2"/>
    <s v="Greater"/>
    <n v="40"/>
    <s v="      SUBARU IMPREZA"/>
    <n v="44"/>
  </r>
  <r>
    <x v="0"/>
    <x v="2"/>
    <s v="Greater"/>
    <n v="40"/>
    <s v="      SUBARU WRX"/>
    <n v="58"/>
  </r>
  <r>
    <x v="0"/>
    <x v="2"/>
    <s v="Greater"/>
    <n v="40"/>
    <s v="      TOYOTA PRIUS"/>
    <n v="0"/>
  </r>
  <r>
    <x v="0"/>
    <x v="2"/>
    <s v="Greater"/>
    <n v="40"/>
    <s v="      VOLKSWAGEN GOLF"/>
    <n v="261"/>
  </r>
  <r>
    <x v="0"/>
    <x v="3"/>
    <s v="Less"/>
    <n v="60"/>
    <s v="      MAZDA MAZDA6"/>
    <n v="2"/>
  </r>
  <r>
    <x v="0"/>
    <x v="3"/>
    <s v="Less"/>
    <n v="60"/>
    <s v="      PEUGEOT 508"/>
    <n v="2"/>
  </r>
  <r>
    <x v="0"/>
    <x v="3"/>
    <s v="Less"/>
    <n v="60"/>
    <s v="      SEAT LEON"/>
    <n v="0"/>
  </r>
  <r>
    <x v="0"/>
    <x v="3"/>
    <s v="Less"/>
    <n v="60"/>
    <s v="      SKODA OCTAVIA"/>
    <n v="84"/>
  </r>
  <r>
    <x v="0"/>
    <x v="3"/>
    <s v="Less"/>
    <n v="60"/>
    <s v="      SSANGYONG KORANDO"/>
    <n v="53"/>
  </r>
  <r>
    <x v="0"/>
    <x v="3"/>
    <s v="Less"/>
    <n v="60"/>
    <s v="      TOYOTA CAMRY"/>
    <n v="269"/>
  </r>
  <r>
    <x v="0"/>
    <x v="3"/>
    <s v="Less"/>
    <n v="60"/>
    <s v="      VOLKSWAGEN PASSAT"/>
    <n v="37"/>
  </r>
  <r>
    <x v="0"/>
    <x v="3"/>
    <s v="Greater"/>
    <n v="60"/>
    <s v="      ALFA ROMEO GIULIA"/>
    <n v="14"/>
  </r>
  <r>
    <x v="0"/>
    <x v="3"/>
    <s v="Greater"/>
    <n v="60"/>
    <s v="      AUDI A4"/>
    <n v="12"/>
  </r>
  <r>
    <x v="0"/>
    <x v="3"/>
    <s v="Greater"/>
    <n v="60"/>
    <s v="      AUDI RS4"/>
    <n v="33"/>
  </r>
  <r>
    <x v="0"/>
    <x v="3"/>
    <s v="Greater"/>
    <n v="60"/>
    <s v="      AUDI S4"/>
    <n v="12"/>
  </r>
  <r>
    <x v="0"/>
    <x v="3"/>
    <s v="Greater"/>
    <n v="60"/>
    <s v="      BMW 3 SERIES"/>
    <n v="122"/>
  </r>
  <r>
    <x v="0"/>
    <x v="3"/>
    <s v="Greater"/>
    <n v="60"/>
    <s v="      BMW 4 SERIES"/>
    <n v="65"/>
  </r>
  <r>
    <x v="0"/>
    <x v="3"/>
    <s v="Greater"/>
    <n v="60"/>
    <s v="      BYD SEAL"/>
    <n v="121"/>
  </r>
  <r>
    <x v="0"/>
    <x v="3"/>
    <s v="Greater"/>
    <n v="60"/>
    <s v="      CUPRA FORMENTOR"/>
    <n v="31"/>
  </r>
  <r>
    <x v="0"/>
    <x v="3"/>
    <s v="Greater"/>
    <n v="60"/>
    <s v="      JAGUAR XE"/>
    <n v="4"/>
  </r>
  <r>
    <x v="0"/>
    <x v="3"/>
    <s v="Greater"/>
    <n v="60"/>
    <s v="      LEXUS ES300H"/>
    <n v="36"/>
  </r>
  <r>
    <x v="0"/>
    <x v="3"/>
    <s v="Greater"/>
    <n v="60"/>
    <s v="      LEXUS IS300"/>
    <n v="13"/>
  </r>
  <r>
    <x v="0"/>
    <x v="3"/>
    <s v="Greater"/>
    <n v="60"/>
    <s v="      LEXUS IS300H"/>
    <n v="27"/>
  </r>
  <r>
    <x v="0"/>
    <x v="3"/>
    <s v="Greater"/>
    <n v="60"/>
    <s v="      LEXUS IS350"/>
    <n v="3"/>
  </r>
  <r>
    <x v="0"/>
    <x v="3"/>
    <s v="Greater"/>
    <n v="60"/>
    <s v="      MERCEDES-BENZ C-CLASS"/>
    <n v="78"/>
  </r>
  <r>
    <x v="0"/>
    <x v="3"/>
    <s v="Greater"/>
    <n v="60"/>
    <s v="      MERCEDES-BENZ CLA"/>
    <n v="19"/>
  </r>
  <r>
    <x v="0"/>
    <x v="3"/>
    <s v="Greater"/>
    <n v="60"/>
    <s v="      POLESTAR 2"/>
    <n v="9"/>
  </r>
  <r>
    <x v="0"/>
    <x v="3"/>
    <s v="Greater"/>
    <n v="60"/>
    <s v="      POLESTAR POLESTAR 2"/>
    <n v="115"/>
  </r>
  <r>
    <x v="0"/>
    <x v="3"/>
    <s v="Greater"/>
    <n v="60"/>
    <s v="      SKODA ENYAQ"/>
    <n v="2"/>
  </r>
  <r>
    <x v="0"/>
    <x v="3"/>
    <s v="Greater"/>
    <n v="60"/>
    <s v="      SKODA OCTAVIA"/>
    <n v="56"/>
  </r>
  <r>
    <x v="0"/>
    <x v="3"/>
    <s v="Greater"/>
    <n v="60"/>
    <s v="      TESLA MODEL 3"/>
    <n v="332"/>
  </r>
  <r>
    <x v="0"/>
    <x v="3"/>
    <s v="Greater"/>
    <n v="60"/>
    <s v="      TOYOTA MIRAI"/>
    <n v="2"/>
  </r>
  <r>
    <x v="0"/>
    <x v="3"/>
    <s v="Greater"/>
    <n v="60"/>
    <s v="      VOLVO S60"/>
    <n v="0"/>
  </r>
  <r>
    <x v="0"/>
    <x v="3"/>
    <s v="Greater"/>
    <n v="60"/>
    <s v="      VOLVO V60 CROSS COUNTRY"/>
    <n v="1"/>
  </r>
  <r>
    <x v="0"/>
    <x v="4"/>
    <s v="Less"/>
    <n v="70"/>
    <s v="      KIA STINGER"/>
    <n v="0"/>
  </r>
  <r>
    <x v="0"/>
    <x v="4"/>
    <s v="Less"/>
    <n v="70"/>
    <s v="      SKODA SUPERB"/>
    <n v="288"/>
  </r>
  <r>
    <x v="0"/>
    <x v="4"/>
    <s v="Less"/>
    <n v="70"/>
    <s v="      VOLKSWAGEN CADDY"/>
    <n v="0"/>
  </r>
  <r>
    <x v="0"/>
    <x v="4"/>
    <s v="Greater"/>
    <n v="70"/>
    <s v="      AUDI A6"/>
    <n v="11"/>
  </r>
  <r>
    <x v="0"/>
    <x v="4"/>
    <s v="Greater"/>
    <n v="70"/>
    <s v="      AUDI E-TRON GT"/>
    <n v="34"/>
  </r>
  <r>
    <x v="0"/>
    <x v="4"/>
    <s v="Greater"/>
    <n v="70"/>
    <s v="      AUDI RS6"/>
    <n v="40"/>
  </r>
  <r>
    <x v="0"/>
    <x v="4"/>
    <s v="Greater"/>
    <n v="70"/>
    <s v="      AUDI RS7"/>
    <n v="0"/>
  </r>
  <r>
    <x v="0"/>
    <x v="4"/>
    <s v="Greater"/>
    <n v="70"/>
    <s v="      BENTLEY CONTINENTAL"/>
    <n v="1"/>
  </r>
  <r>
    <x v="0"/>
    <x v="4"/>
    <s v="Greater"/>
    <n v="70"/>
    <s v="      BMW 5 SERIES"/>
    <n v="20"/>
  </r>
  <r>
    <x v="0"/>
    <x v="4"/>
    <s v="Greater"/>
    <n v="70"/>
    <s v="      BMW 8 SERIES"/>
    <n v="2"/>
  </r>
  <r>
    <x v="0"/>
    <x v="4"/>
    <s v="Greater"/>
    <n v="70"/>
    <s v="      HYUNDAI IONIQ 6"/>
    <n v="81"/>
  </r>
  <r>
    <x v="0"/>
    <x v="4"/>
    <s v="Greater"/>
    <n v="70"/>
    <s v="      JAGUAR XF"/>
    <n v="1"/>
  </r>
  <r>
    <x v="0"/>
    <x v="4"/>
    <s v="Greater"/>
    <n v="70"/>
    <s v="      KIA STINGER"/>
    <n v="0"/>
  </r>
  <r>
    <x v="0"/>
    <x v="4"/>
    <s v="Greater"/>
    <n v="70"/>
    <s v="      MASERATI GHIBLI"/>
    <n v="1"/>
  </r>
  <r>
    <x v="0"/>
    <x v="4"/>
    <s v="Greater"/>
    <n v="70"/>
    <s v="      MERCEDES-BENZ E-CLASS"/>
    <n v="32"/>
  </r>
  <r>
    <x v="0"/>
    <x v="4"/>
    <s v="Greater"/>
    <n v="70"/>
    <s v="      MERCEDES-BENZ EQE"/>
    <n v="11"/>
  </r>
  <r>
    <x v="0"/>
    <x v="4"/>
    <s v="Greater"/>
    <n v="70"/>
    <s v="      POLESTAR 4"/>
    <n v="12"/>
  </r>
  <r>
    <x v="0"/>
    <x v="4"/>
    <s v="Greater"/>
    <n v="70"/>
    <s v="      PORSCHE TAYCAN"/>
    <n v="14"/>
  </r>
  <r>
    <x v="0"/>
    <x v="4"/>
    <s v="Greater"/>
    <n v="70"/>
    <s v="      SKODA SUPERB"/>
    <n v="50"/>
  </r>
  <r>
    <x v="0"/>
    <x v="5"/>
    <s v="Less"/>
    <n v="100"/>
    <s v="      ASTON MARTIN DBX"/>
    <n v="0"/>
  </r>
  <r>
    <x v="0"/>
    <x v="5"/>
    <s v="Greater"/>
    <n v="100"/>
    <s v="      ASTON MARTIN DBX"/>
    <n v="13"/>
  </r>
  <r>
    <x v="0"/>
    <x v="5"/>
    <s v="Greater"/>
    <n v="100"/>
    <s v="      AUDI A8"/>
    <n v="1"/>
  </r>
  <r>
    <x v="0"/>
    <x v="5"/>
    <s v="Greater"/>
    <n v="100"/>
    <s v="      AUDI RS6"/>
    <n v="11"/>
  </r>
  <r>
    <x v="0"/>
    <x v="5"/>
    <s v="Greater"/>
    <n v="100"/>
    <s v="      BENTLEY FLYING SPUR"/>
    <n v="1"/>
  </r>
  <r>
    <x v="0"/>
    <x v="5"/>
    <s v="Greater"/>
    <n v="100"/>
    <s v="      BMW 7 SERIES"/>
    <n v="3"/>
  </r>
  <r>
    <x v="0"/>
    <x v="5"/>
    <s v="Greater"/>
    <n v="100"/>
    <s v="      BMW I"/>
    <n v="5"/>
  </r>
  <r>
    <x v="0"/>
    <x v="5"/>
    <s v="Greater"/>
    <n v="100"/>
    <s v="      LEXUS LS500"/>
    <n v="0"/>
  </r>
  <r>
    <x v="0"/>
    <x v="5"/>
    <s v="Greater"/>
    <n v="100"/>
    <s v="      LEXUS LS500H"/>
    <n v="1"/>
  </r>
  <r>
    <x v="0"/>
    <x v="5"/>
    <s v="Greater"/>
    <n v="100"/>
    <s v="      LOTUS EMEYA"/>
    <n v="1"/>
  </r>
  <r>
    <x v="0"/>
    <x v="5"/>
    <s v="Greater"/>
    <n v="100"/>
    <s v="      MERCEDES-BENZ EQS"/>
    <n v="3"/>
  </r>
  <r>
    <x v="0"/>
    <x v="5"/>
    <s v="Greater"/>
    <n v="100"/>
    <s v="      MERCEDES-BENZ S-CLASS"/>
    <n v="6"/>
  </r>
  <r>
    <x v="0"/>
    <x v="5"/>
    <s v="Greater"/>
    <n v="100"/>
    <s v="      POLESTAR 3"/>
    <n v="11"/>
  </r>
  <r>
    <x v="0"/>
    <x v="5"/>
    <s v="Greater"/>
    <n v="100"/>
    <s v="      PORSCHE PANAMERA"/>
    <n v="5"/>
  </r>
  <r>
    <x v="0"/>
    <x v="5"/>
    <s v="Greater"/>
    <n v="100"/>
    <s v="      ROLLS-ROYCE CULLINAN"/>
    <n v="0"/>
  </r>
  <r>
    <x v="0"/>
    <x v="5"/>
    <s v="Greater"/>
    <n v="100"/>
    <s v="      ROLLS-ROYCE GHOST"/>
    <n v="1"/>
  </r>
  <r>
    <x v="0"/>
    <x v="5"/>
    <s v="Greater"/>
    <n v="100"/>
    <s v="      ROLLS-ROYCE PHANTOM"/>
    <n v="1"/>
  </r>
  <r>
    <x v="0"/>
    <x v="5"/>
    <s v="Greater"/>
    <n v="100"/>
    <s v="      ROLLS-ROYCE SPECTRE"/>
    <n v="2"/>
  </r>
  <r>
    <x v="0"/>
    <x v="5"/>
    <s v="Greater"/>
    <n v="100"/>
    <s v="      ROLLS-ROYCE WRAITH"/>
    <n v="0"/>
  </r>
  <r>
    <x v="0"/>
    <x v="6"/>
    <s v="Less"/>
    <n v="60"/>
    <s v="      HONDA ODYSSEY"/>
    <n v="0"/>
  </r>
  <r>
    <x v="0"/>
    <x v="6"/>
    <s v="Less"/>
    <n v="60"/>
    <s v="      KIA CARNIVAL"/>
    <n v="72"/>
  </r>
  <r>
    <x v="0"/>
    <x v="6"/>
    <s v="Less"/>
    <n v="60"/>
    <s v="      MERCEDES-BENZ VITO"/>
    <n v="1"/>
  </r>
  <r>
    <x v="0"/>
    <x v="6"/>
    <s v="Less"/>
    <n v="60"/>
    <s v="      VOLKSWAGEN CADDY"/>
    <n v="0"/>
  </r>
  <r>
    <x v="0"/>
    <x v="6"/>
    <s v="Less"/>
    <n v="60"/>
    <s v="      VOLKSWAGEN SHARAN"/>
    <n v="0"/>
  </r>
  <r>
    <x v="0"/>
    <x v="6"/>
    <s v="Greater"/>
    <n v="60"/>
    <s v="      HYUNDAI STARIA"/>
    <n v="44"/>
  </r>
  <r>
    <x v="0"/>
    <x v="6"/>
    <s v="Greater"/>
    <n v="60"/>
    <s v="      KIA CARNIVAL"/>
    <n v="447"/>
  </r>
  <r>
    <x v="0"/>
    <x v="6"/>
    <s v="Greater"/>
    <n v="60"/>
    <s v="      LDV MIFA"/>
    <n v="1"/>
  </r>
  <r>
    <x v="0"/>
    <x v="6"/>
    <s v="Greater"/>
    <n v="60"/>
    <s v="      MERCEDES-BENZ V-CLASS"/>
    <n v="20"/>
  </r>
  <r>
    <x v="0"/>
    <x v="6"/>
    <s v="Greater"/>
    <n v="60"/>
    <s v="      MERCEDES-BENZ VITO"/>
    <n v="18"/>
  </r>
  <r>
    <x v="0"/>
    <x v="6"/>
    <s v="Greater"/>
    <n v="60"/>
    <s v="      VOLKSWAGEN CADDY"/>
    <n v="9"/>
  </r>
  <r>
    <x v="0"/>
    <x v="6"/>
    <s v="Greater"/>
    <n v="60"/>
    <s v="      VOLKSWAGEN T6"/>
    <n v="30"/>
  </r>
  <r>
    <x v="0"/>
    <x v="6"/>
    <s v="Greater"/>
    <n v="60"/>
    <s v="      VOLKSWAGEN T7"/>
    <n v="21"/>
  </r>
  <r>
    <x v="0"/>
    <x v="7"/>
    <s v="Less"/>
    <n v="80"/>
    <s v="      FORD MUSTANG"/>
    <n v="19"/>
  </r>
  <r>
    <x v="0"/>
    <x v="7"/>
    <s v="Less"/>
    <n v="80"/>
    <s v="      HONDA CIVIC"/>
    <n v="113"/>
  </r>
  <r>
    <x v="0"/>
    <x v="7"/>
    <s v="Less"/>
    <n v="80"/>
    <s v="      MAZDA MX-5"/>
    <n v="19"/>
  </r>
  <r>
    <x v="0"/>
    <x v="7"/>
    <s v="Less"/>
    <n v="80"/>
    <s v="      MINI CONVERTIBLE"/>
    <n v="12"/>
  </r>
  <r>
    <x v="0"/>
    <x v="7"/>
    <s v="Less"/>
    <n v="80"/>
    <s v="      TOYOTA GR YARIS"/>
    <n v="25"/>
  </r>
  <r>
    <x v="0"/>
    <x v="7"/>
    <s v="Less"/>
    <n v="80"/>
    <s v="      TOYOTA GR86"/>
    <n v="16"/>
  </r>
  <r>
    <x v="0"/>
    <x v="7"/>
    <s v="Less-Greater"/>
    <s v="80-200"/>
    <s v="      AUDI RS5"/>
    <n v="5"/>
  </r>
  <r>
    <x v="0"/>
    <x v="7"/>
    <s v="Less-Greater"/>
    <s v="80-200"/>
    <s v="      AUDI S5"/>
    <n v="1"/>
  </r>
  <r>
    <x v="0"/>
    <x v="7"/>
    <s v="Less-Greater"/>
    <s v="80-200"/>
    <s v="      BMW 2 SERIES"/>
    <n v="43"/>
  </r>
  <r>
    <x v="0"/>
    <x v="7"/>
    <s v="Less-Greater"/>
    <s v="80-200"/>
    <s v="      BMW 4 SERIES"/>
    <n v="1"/>
  </r>
  <r>
    <x v="0"/>
    <x v="7"/>
    <s v="Less-Greater"/>
    <s v="80-200"/>
    <s v="      BMW Z4"/>
    <n v="0"/>
  </r>
  <r>
    <x v="0"/>
    <x v="7"/>
    <s v="Less-Greater"/>
    <s v="80-200"/>
    <s v="      CHEVROLET CORVETTE"/>
    <n v="23"/>
  </r>
  <r>
    <x v="0"/>
    <x v="7"/>
    <s v="Less-Greater"/>
    <s v="80-200"/>
    <s v="      FORD MUSTANG"/>
    <n v="82"/>
  </r>
  <r>
    <x v="0"/>
    <x v="7"/>
    <s v="Less-Greater"/>
    <s v="80-200"/>
    <s v="      JAGUAR F-TYPE"/>
    <n v="1"/>
  </r>
  <r>
    <x v="0"/>
    <x v="7"/>
    <s v="Less-Greater"/>
    <s v="80-200"/>
    <s v="      LEXUS RC F"/>
    <n v="1"/>
  </r>
  <r>
    <x v="0"/>
    <x v="7"/>
    <s v="Less-Greater"/>
    <s v="80-200"/>
    <s v="      LOTUS ELISE"/>
    <n v="0"/>
  </r>
  <r>
    <x v="0"/>
    <x v="7"/>
    <s v="Less-Greater"/>
    <s v="80-200"/>
    <s v="      LOTUS EMIRA"/>
    <n v="7"/>
  </r>
  <r>
    <x v="0"/>
    <x v="7"/>
    <s v="Less-Greater"/>
    <s v="80-200"/>
    <s v="      MERCEDES-BENZ C-CLASS"/>
    <n v="6"/>
  </r>
  <r>
    <x v="0"/>
    <x v="7"/>
    <s v="Less-Greater"/>
    <s v="80-200"/>
    <s v="      MERCEDES-BENZ CLE"/>
    <n v="28"/>
  </r>
  <r>
    <x v="0"/>
    <x v="7"/>
    <s v="Less-Greater"/>
    <s v="80-200"/>
    <s v="      MERCEDES-BENZ E-CLASS"/>
    <n v="5"/>
  </r>
  <r>
    <x v="0"/>
    <x v="7"/>
    <s v="Less-Greater"/>
    <s v="80-200"/>
    <s v="      MG CYBERSTER"/>
    <n v="4"/>
  </r>
  <r>
    <x v="0"/>
    <x v="7"/>
    <s v="Less-Greater"/>
    <s v="80-200"/>
    <s v="      NISSAN Z"/>
    <n v="16"/>
  </r>
  <r>
    <x v="0"/>
    <x v="7"/>
    <s v="Less-Greater"/>
    <s v="80-200"/>
    <s v="      PORSCHE 718"/>
    <n v="16"/>
  </r>
  <r>
    <x v="0"/>
    <x v="7"/>
    <s v="Less-Greater"/>
    <s v="80-200"/>
    <s v="      TOYOTA SUPRA"/>
    <n v="15"/>
  </r>
  <r>
    <x v="0"/>
    <x v="7"/>
    <s v="Greater"/>
    <n v="200"/>
    <s v="      ASTON MARTIN DB11"/>
    <n v="1"/>
  </r>
  <r>
    <x v="0"/>
    <x v="7"/>
    <s v="Greater"/>
    <n v="200"/>
    <s v="      ASTON MARTIN DB12"/>
    <n v="9"/>
  </r>
  <r>
    <x v="0"/>
    <x v="7"/>
    <s v="Greater"/>
    <n v="200"/>
    <s v="      ASTON MARTIN DBS"/>
    <n v="0"/>
  </r>
  <r>
    <x v="0"/>
    <x v="7"/>
    <s v="Greater"/>
    <n v="200"/>
    <s v="      ASTON MARTIN VALKYRIE"/>
    <n v="1"/>
  </r>
  <r>
    <x v="0"/>
    <x v="7"/>
    <s v="Greater"/>
    <n v="200"/>
    <s v="      ASTON MARTIN VANTAGE"/>
    <n v="3"/>
  </r>
  <r>
    <x v="0"/>
    <x v="7"/>
    <s v="Greater"/>
    <n v="200"/>
    <s v="      AUDI R8"/>
    <n v="3"/>
  </r>
  <r>
    <x v="0"/>
    <x v="7"/>
    <s v="Greater"/>
    <n v="200"/>
    <s v="      BENTLEY CONTINENTAL"/>
    <n v="7"/>
  </r>
  <r>
    <x v="0"/>
    <x v="7"/>
    <s v="Greater"/>
    <n v="200"/>
    <s v="      BMW 4 SERIES"/>
    <n v="0"/>
  </r>
  <r>
    <x v="0"/>
    <x v="7"/>
    <s v="Greater"/>
    <n v="200"/>
    <s v="      BMW 8 SERIES"/>
    <n v="0"/>
  </r>
  <r>
    <x v="0"/>
    <x v="7"/>
    <s v="Greater"/>
    <n v="200"/>
    <s v="      CHEVROLET CORVETTE"/>
    <n v="5"/>
  </r>
  <r>
    <x v="0"/>
    <x v="7"/>
    <s v="Greater"/>
    <n v="200"/>
    <s v="      FERRARI 12CILINDRI"/>
    <n v="1"/>
  </r>
  <r>
    <x v="0"/>
    <x v="7"/>
    <s v="Greater"/>
    <n v="200"/>
    <s v="      FERRARI 296"/>
    <n v="12"/>
  </r>
  <r>
    <x v="0"/>
    <x v="7"/>
    <s v="Greater"/>
    <n v="200"/>
    <s v="      FERRARI 812"/>
    <n v="3"/>
  </r>
  <r>
    <x v="0"/>
    <x v="7"/>
    <s v="Greater"/>
    <n v="200"/>
    <s v="      FERRARI DAYTONA"/>
    <n v="4"/>
  </r>
  <r>
    <x v="0"/>
    <x v="7"/>
    <s v="Greater"/>
    <n v="200"/>
    <s v="      FERRARI F12"/>
    <n v="1"/>
  </r>
  <r>
    <x v="0"/>
    <x v="7"/>
    <s v="Greater"/>
    <n v="200"/>
    <s v="      FERRARI F8 TRIBUTO"/>
    <n v="0"/>
  </r>
  <r>
    <x v="0"/>
    <x v="7"/>
    <s v="Greater"/>
    <n v="200"/>
    <s v="      FERRARI PORTOFINO"/>
    <n v="0"/>
  </r>
  <r>
    <x v="0"/>
    <x v="7"/>
    <s v="Greater"/>
    <n v="200"/>
    <s v="      FERRARI ROMA"/>
    <n v="2"/>
  </r>
  <r>
    <x v="0"/>
    <x v="7"/>
    <s v="Greater"/>
    <n v="200"/>
    <s v="      FERRARI SF90"/>
    <n v="2"/>
  </r>
  <r>
    <x v="0"/>
    <x v="7"/>
    <s v="Greater"/>
    <n v="200"/>
    <s v="      FERRARI SF90 STRADALE"/>
    <n v="0"/>
  </r>
  <r>
    <x v="0"/>
    <x v="7"/>
    <s v="Greater"/>
    <n v="200"/>
    <s v="      JAGUAR F-TYPE"/>
    <n v="2"/>
  </r>
  <r>
    <x v="0"/>
    <x v="7"/>
    <s v="Greater"/>
    <n v="200"/>
    <s v="      LAMBORGHINI AVENTADOR"/>
    <n v="0"/>
  </r>
  <r>
    <x v="0"/>
    <x v="7"/>
    <s v="Greater"/>
    <n v="200"/>
    <s v="      LAMBORGHINI HURACAN"/>
    <n v="12"/>
  </r>
  <r>
    <x v="0"/>
    <x v="7"/>
    <s v="Greater"/>
    <n v="200"/>
    <s v="      LAMBORGHINI REVUELTO"/>
    <n v="4"/>
  </r>
  <r>
    <x v="0"/>
    <x v="7"/>
    <s v="Greater"/>
    <n v="200"/>
    <s v="      LAMBORGHINI URUS"/>
    <n v="0"/>
  </r>
  <r>
    <x v="0"/>
    <x v="7"/>
    <s v="Greater"/>
    <n v="200"/>
    <s v="      LEXUS LC500"/>
    <n v="4"/>
  </r>
  <r>
    <x v="0"/>
    <x v="7"/>
    <s v="Greater"/>
    <n v="200"/>
    <s v="      LOTUS EMIRA"/>
    <n v="1"/>
  </r>
  <r>
    <x v="0"/>
    <x v="7"/>
    <s v="Greater"/>
    <n v="200"/>
    <s v="      MASERATI GRANTURISMO"/>
    <n v="1"/>
  </r>
  <r>
    <x v="0"/>
    <x v="7"/>
    <s v="Greater"/>
    <n v="200"/>
    <s v="      MASERATI MC20"/>
    <n v="2"/>
  </r>
  <r>
    <x v="0"/>
    <x v="7"/>
    <s v="Greater"/>
    <n v="200"/>
    <s v="      MCLAREN 720S"/>
    <n v="1"/>
  </r>
  <r>
    <x v="0"/>
    <x v="7"/>
    <s v="Greater"/>
    <n v="200"/>
    <s v="      MCLAREN 750S"/>
    <n v="4"/>
  </r>
  <r>
    <x v="0"/>
    <x v="7"/>
    <s v="Greater"/>
    <n v="200"/>
    <s v="      MCLAREN 765LT"/>
    <n v="0"/>
  </r>
  <r>
    <x v="0"/>
    <x v="7"/>
    <s v="Greater"/>
    <n v="200"/>
    <s v="      MCLAREN ARTURA"/>
    <n v="7"/>
  </r>
  <r>
    <x v="0"/>
    <x v="7"/>
    <s v="Greater"/>
    <n v="200"/>
    <s v="      MCLAREN GT"/>
    <n v="1"/>
  </r>
  <r>
    <x v="0"/>
    <x v="7"/>
    <s v="Greater"/>
    <n v="200"/>
    <s v="      MERCEDES-BENZ MERCEDES AMG GT"/>
    <n v="1"/>
  </r>
  <r>
    <x v="0"/>
    <x v="7"/>
    <s v="Greater"/>
    <n v="200"/>
    <s v="      MERCEDES-BENZ SL-CLASS"/>
    <n v="5"/>
  </r>
  <r>
    <x v="0"/>
    <x v="7"/>
    <s v="Greater"/>
    <n v="200"/>
    <s v="      PORSCHE 718"/>
    <n v="7"/>
  </r>
  <r>
    <x v="0"/>
    <x v="7"/>
    <s v="Greater"/>
    <n v="200"/>
    <s v="      PORSCHE 911"/>
    <n v="88"/>
  </r>
  <r>
    <x v="1"/>
    <x v="2"/>
    <s v="Less"/>
    <n v="40"/>
    <s v="   CITROEN C3 AIRCROSS"/>
    <n v="4"/>
  </r>
  <r>
    <x v="1"/>
    <x v="2"/>
    <s v="Less"/>
    <n v="40"/>
    <s v="   FORD PUMA"/>
    <n v="552"/>
  </r>
  <r>
    <x v="1"/>
    <x v="2"/>
    <s v="Less"/>
    <n v="40"/>
    <s v="   GWM HAVAL JOLION"/>
    <n v="375"/>
  </r>
  <r>
    <x v="1"/>
    <x v="2"/>
    <s v="Less"/>
    <n v="40"/>
    <s v="   HAVAL JOLION"/>
    <n v="5"/>
  </r>
  <r>
    <x v="1"/>
    <x v="2"/>
    <s v="Less"/>
    <n v="40"/>
    <s v="   HYUNDAI KONA"/>
    <n v="113"/>
  </r>
  <r>
    <x v="1"/>
    <x v="2"/>
    <s v="Less"/>
    <n v="40"/>
    <s v="   HYUNDAI VENUE"/>
    <n v="147"/>
  </r>
  <r>
    <x v="1"/>
    <x v="2"/>
    <s v="Less"/>
    <n v="40"/>
    <s v="   JAECOO J7"/>
    <n v="156"/>
  </r>
  <r>
    <x v="1"/>
    <x v="2"/>
    <s v="Less"/>
    <n v="40"/>
    <s v="   JEEP COMPASS"/>
    <n v="0"/>
  </r>
  <r>
    <x v="1"/>
    <x v="2"/>
    <s v="Less"/>
    <n v="40"/>
    <s v="   KIA SELTOS"/>
    <n v="2744"/>
  </r>
  <r>
    <x v="1"/>
    <x v="2"/>
    <s v="Less"/>
    <n v="40"/>
    <s v="   KIA STONIC"/>
    <n v="1457"/>
  </r>
  <r>
    <x v="1"/>
    <x v="2"/>
    <s v="Less"/>
    <n v="40"/>
    <s v="   MAHINDRA XUV"/>
    <n v="11"/>
  </r>
  <r>
    <x v="1"/>
    <x v="2"/>
    <s v="Less"/>
    <n v="40"/>
    <s v="   MAZDA CX-3"/>
    <n v="386"/>
  </r>
  <r>
    <x v="1"/>
    <x v="2"/>
    <s v="Less"/>
    <n v="40"/>
    <s v="   MG ZS"/>
    <n v="1276"/>
  </r>
  <r>
    <x v="1"/>
    <x v="2"/>
    <s v="Less"/>
    <n v="40"/>
    <s v="   MITSUBISHI ASX"/>
    <n v="3193"/>
  </r>
  <r>
    <x v="1"/>
    <x v="2"/>
    <s v="Less"/>
    <n v="40"/>
    <s v="   NISSAN JUKE"/>
    <n v="61"/>
  </r>
  <r>
    <x v="1"/>
    <x v="2"/>
    <s v="Less"/>
    <n v="40"/>
    <s v="   OMODA C5"/>
    <n v="314"/>
  </r>
  <r>
    <x v="1"/>
    <x v="2"/>
    <s v="Less"/>
    <n v="40"/>
    <s v="   OPEL MOKKA"/>
    <n v="31"/>
  </r>
  <r>
    <x v="1"/>
    <x v="2"/>
    <s v="Less"/>
    <n v="40"/>
    <s v="   PEUGEOT 2008"/>
    <n v="9"/>
  </r>
  <r>
    <x v="1"/>
    <x v="2"/>
    <s v="Less"/>
    <n v="40"/>
    <s v="   RENAULT CAPTUR"/>
    <n v="0"/>
  </r>
  <r>
    <x v="1"/>
    <x v="2"/>
    <s v="Less"/>
    <n v="40"/>
    <s v="   SEAT ARONA"/>
    <n v="0"/>
  </r>
  <r>
    <x v="1"/>
    <x v="2"/>
    <s v="Less"/>
    <n v="40"/>
    <s v="   SKODA KAMIQ"/>
    <n v="74"/>
  </r>
  <r>
    <x v="1"/>
    <x v="2"/>
    <s v="Less"/>
    <n v="40"/>
    <s v="   SSANGYONG KORANDO"/>
    <n v="31"/>
  </r>
  <r>
    <x v="1"/>
    <x v="2"/>
    <s v="Less"/>
    <n v="40"/>
    <s v="   SSANGYONG TIVOLI"/>
    <n v="56"/>
  </r>
  <r>
    <x v="1"/>
    <x v="2"/>
    <s v="Less"/>
    <n v="40"/>
    <s v="   SUZUKI IGNIS"/>
    <n v="444"/>
  </r>
  <r>
    <x v="1"/>
    <x v="2"/>
    <s v="Less"/>
    <n v="40"/>
    <s v="   SUZUKI JIMNY"/>
    <n v="389"/>
  </r>
  <r>
    <x v="1"/>
    <x v="2"/>
    <s v="Less"/>
    <n v="40"/>
    <s v="   SUZUKI S-CROSS"/>
    <n v="129"/>
  </r>
  <r>
    <x v="1"/>
    <x v="2"/>
    <s v="Less"/>
    <n v="40"/>
    <s v="   SUZUKI VITARA"/>
    <n v="350"/>
  </r>
  <r>
    <x v="1"/>
    <x v="2"/>
    <s v="Less"/>
    <n v="40"/>
    <s v="   TOYOTA C-HR"/>
    <n v="30"/>
  </r>
  <r>
    <x v="1"/>
    <x v="2"/>
    <s v="Less"/>
    <n v="40"/>
    <s v="   TOYOTA YARIS CROSS"/>
    <n v="1421"/>
  </r>
  <r>
    <x v="1"/>
    <x v="2"/>
    <s v="Less"/>
    <n v="40"/>
    <s v="   VOLKSWAGEN T-CROSS"/>
    <n v="20"/>
  </r>
  <r>
    <x v="1"/>
    <x v="2"/>
    <s v="Greater"/>
    <n v="40"/>
    <s v="   AUDI Q2"/>
    <n v="87"/>
  </r>
  <r>
    <x v="1"/>
    <x v="2"/>
    <s v="Greater"/>
    <n v="40"/>
    <s v="   AUDI Q3"/>
    <n v="166"/>
  </r>
  <r>
    <x v="1"/>
    <x v="2"/>
    <s v="Greater"/>
    <n v="40"/>
    <s v="   BMW X1"/>
    <n v="219"/>
  </r>
  <r>
    <x v="1"/>
    <x v="2"/>
    <s v="Greater"/>
    <n v="40"/>
    <s v="   BMW X2"/>
    <n v="43"/>
  </r>
  <r>
    <x v="1"/>
    <x v="2"/>
    <s v="Greater"/>
    <n v="40"/>
    <s v="   CUPRA ATECA"/>
    <n v="0"/>
  </r>
  <r>
    <x v="1"/>
    <x v="2"/>
    <s v="Greater"/>
    <n v="40"/>
    <s v="   FORD PUMA"/>
    <n v="100"/>
  </r>
  <r>
    <x v="1"/>
    <x v="2"/>
    <s v="Greater"/>
    <n v="40"/>
    <s v="   HONDA HR-V"/>
    <n v="349"/>
  </r>
  <r>
    <x v="1"/>
    <x v="2"/>
    <s v="Greater"/>
    <n v="40"/>
    <s v="   HYUNDAI KONA"/>
    <n v="919"/>
  </r>
  <r>
    <x v="1"/>
    <x v="2"/>
    <s v="Greater"/>
    <n v="40"/>
    <s v="   JAGUAR E-PACE"/>
    <n v="82"/>
  </r>
  <r>
    <x v="1"/>
    <x v="2"/>
    <s v="Greater"/>
    <n v="40"/>
    <s v="   JEEP COMPASS"/>
    <n v="12"/>
  </r>
  <r>
    <x v="1"/>
    <x v="2"/>
    <s v="Greater"/>
    <n v="40"/>
    <s v="   JEEP RENEGADE"/>
    <n v="3"/>
  </r>
  <r>
    <x v="1"/>
    <x v="2"/>
    <s v="Greater"/>
    <n v="40"/>
    <s v="   KIA NIRO"/>
    <n v="471"/>
  </r>
  <r>
    <x v="1"/>
    <x v="2"/>
    <s v="Greater"/>
    <n v="40"/>
    <s v="   KIA NIRO PLUS"/>
    <n v="16"/>
  </r>
  <r>
    <x v="1"/>
    <x v="2"/>
    <s v="Greater"/>
    <n v="40"/>
    <s v="   KIA SELTOS"/>
    <n v="174"/>
  </r>
  <r>
    <x v="1"/>
    <x v="2"/>
    <s v="Greater"/>
    <n v="40"/>
    <s v="   LEXUS LBX"/>
    <n v="207"/>
  </r>
  <r>
    <x v="1"/>
    <x v="2"/>
    <s v="Greater"/>
    <n v="40"/>
    <s v="   LEXUS UX"/>
    <n v="83"/>
  </r>
  <r>
    <x v="1"/>
    <x v="2"/>
    <s v="Greater"/>
    <n v="40"/>
    <s v="   LEXUS UX250H"/>
    <n v="71"/>
  </r>
  <r>
    <x v="1"/>
    <x v="2"/>
    <s v="Greater"/>
    <n v="40"/>
    <s v="   LEXUS UX300E"/>
    <n v="11"/>
  </r>
  <r>
    <x v="1"/>
    <x v="2"/>
    <s v="Greater"/>
    <n v="40"/>
    <s v="   MAZDA CX-30"/>
    <n v="346"/>
  </r>
  <r>
    <x v="1"/>
    <x v="2"/>
    <s v="Greater"/>
    <n v="40"/>
    <s v="   MAZDA MX-30"/>
    <n v="37"/>
  </r>
  <r>
    <x v="1"/>
    <x v="2"/>
    <s v="Greater"/>
    <n v="40"/>
    <s v="   MERCEDES-BENZ EQA"/>
    <n v="43"/>
  </r>
  <r>
    <x v="1"/>
    <x v="2"/>
    <s v="Greater"/>
    <n v="40"/>
    <s v="   MERCEDES-BENZ GLA"/>
    <n v="89"/>
  </r>
  <r>
    <x v="1"/>
    <x v="2"/>
    <s v="Greater"/>
    <n v="40"/>
    <s v="   MG ZS"/>
    <n v="0"/>
  </r>
  <r>
    <x v="1"/>
    <x v="2"/>
    <s v="Greater"/>
    <n v="40"/>
    <s v="   MINI ACEMAN"/>
    <n v="22"/>
  </r>
  <r>
    <x v="1"/>
    <x v="2"/>
    <s v="Greater"/>
    <n v="40"/>
    <s v="   MINI COUNTRYMAN"/>
    <n v="229"/>
  </r>
  <r>
    <x v="1"/>
    <x v="2"/>
    <s v="Greater"/>
    <n v="40"/>
    <s v="   MITSUBISHI ECLIPSE CROSS"/>
    <n v="1572"/>
  </r>
  <r>
    <x v="1"/>
    <x v="2"/>
    <s v="Greater"/>
    <n v="40"/>
    <s v="   NISSAN QASHQAI"/>
    <n v="745"/>
  </r>
  <r>
    <x v="1"/>
    <x v="2"/>
    <s v="Greater"/>
    <n v="40"/>
    <s v="   OMODA E5"/>
    <n v="34"/>
  </r>
  <r>
    <x v="1"/>
    <x v="2"/>
    <s v="Greater"/>
    <n v="40"/>
    <s v="   PEUGEOT 2008"/>
    <n v="123"/>
  </r>
  <r>
    <x v="1"/>
    <x v="2"/>
    <s v="Greater"/>
    <n v="40"/>
    <s v="   SEAT ATECA"/>
    <n v="0"/>
  </r>
  <r>
    <x v="1"/>
    <x v="2"/>
    <s v="Greater"/>
    <n v="40"/>
    <s v="   SKODA KAMIQ"/>
    <n v="0"/>
  </r>
  <r>
    <x v="1"/>
    <x v="2"/>
    <s v="Greater"/>
    <n v="40"/>
    <s v="   SUBARU CROSSTREK"/>
    <n v="453"/>
  </r>
  <r>
    <x v="1"/>
    <x v="2"/>
    <s v="Greater"/>
    <n v="40"/>
    <s v="   SUBARU XV"/>
    <n v="0"/>
  </r>
  <r>
    <x v="1"/>
    <x v="2"/>
    <s v="Greater"/>
    <n v="40"/>
    <s v="   SUZUKI JIMNY"/>
    <n v="543"/>
  </r>
  <r>
    <x v="1"/>
    <x v="2"/>
    <s v="Greater"/>
    <n v="40"/>
    <s v="   SUZUKI S-CROSS"/>
    <n v="258"/>
  </r>
  <r>
    <x v="1"/>
    <x v="2"/>
    <s v="Greater"/>
    <n v="40"/>
    <s v="   TOYOTA C-HR"/>
    <n v="520"/>
  </r>
  <r>
    <x v="1"/>
    <x v="2"/>
    <s v="Greater"/>
    <n v="40"/>
    <s v="   TOYOTA COROLLA CROSS"/>
    <n v="1181"/>
  </r>
  <r>
    <x v="1"/>
    <x v="2"/>
    <s v="Greater"/>
    <n v="40"/>
    <s v="   VOLKSWAGEN T-ROC"/>
    <n v="239"/>
  </r>
  <r>
    <x v="1"/>
    <x v="2"/>
    <s v="Greater"/>
    <n v="40"/>
    <s v="   VOLVO C40"/>
    <n v="2"/>
  </r>
  <r>
    <x v="1"/>
    <x v="2"/>
    <s v="Greater"/>
    <n v="40"/>
    <s v="   VOLVO EX30"/>
    <n v="89"/>
  </r>
  <r>
    <x v="1"/>
    <x v="2"/>
    <s v="Greater"/>
    <n v="40"/>
    <s v="   VOLVO XC40"/>
    <n v="90"/>
  </r>
  <r>
    <x v="1"/>
    <x v="3"/>
    <s v="Less"/>
    <n v="60"/>
    <s v="   ALFA ROMEO TONALE"/>
    <n v="34"/>
  </r>
  <r>
    <x v="1"/>
    <x v="3"/>
    <s v="Less"/>
    <n v="60"/>
    <s v="   BYD ATTO 3"/>
    <n v="307"/>
  </r>
  <r>
    <x v="1"/>
    <x v="3"/>
    <s v="Less"/>
    <n v="60"/>
    <s v="   CITROEN C5 AIRCROSS"/>
    <n v="9"/>
  </r>
  <r>
    <x v="1"/>
    <x v="3"/>
    <s v="Less"/>
    <n v="60"/>
    <s v="   FORD ESCAPE"/>
    <n v="478"/>
  </r>
  <r>
    <x v="1"/>
    <x v="3"/>
    <s v="Less"/>
    <n v="60"/>
    <s v="   GWM H6"/>
    <n v="38"/>
  </r>
  <r>
    <x v="1"/>
    <x v="3"/>
    <s v="Less"/>
    <n v="60"/>
    <s v="   GWM HAVAL H6"/>
    <n v="889"/>
  </r>
  <r>
    <x v="1"/>
    <x v="3"/>
    <s v="Less"/>
    <n v="60"/>
    <s v="   GWM JOLION"/>
    <n v="3"/>
  </r>
  <r>
    <x v="1"/>
    <x v="3"/>
    <s v="Less"/>
    <n v="60"/>
    <s v="   HAVAL H6"/>
    <n v="57"/>
  </r>
  <r>
    <x v="1"/>
    <x v="3"/>
    <s v="Less"/>
    <n v="60"/>
    <s v="   HONDA CRV"/>
    <n v="569"/>
  </r>
  <r>
    <x v="1"/>
    <x v="3"/>
    <s v="Less"/>
    <n v="60"/>
    <s v="   HONDA ZRV"/>
    <n v="748"/>
  </r>
  <r>
    <x v="1"/>
    <x v="3"/>
    <s v="Less"/>
    <n v="60"/>
    <s v="   HYUNDAI TUCSON"/>
    <n v="906"/>
  </r>
  <r>
    <x v="1"/>
    <x v="3"/>
    <s v="Less"/>
    <n v="60"/>
    <s v="   KGM TORRES"/>
    <n v="35"/>
  </r>
  <r>
    <x v="1"/>
    <x v="3"/>
    <s v="Less"/>
    <n v="60"/>
    <s v="   KIA SPORTAGE"/>
    <n v="1565"/>
  </r>
  <r>
    <x v="1"/>
    <x v="3"/>
    <s v="Less"/>
    <n v="60"/>
    <s v="   MAZDA CX-5"/>
    <n v="1415"/>
  </r>
  <r>
    <x v="1"/>
    <x v="3"/>
    <s v="Less"/>
    <n v="60"/>
    <s v="   MG HS"/>
    <n v="243"/>
  </r>
  <r>
    <x v="1"/>
    <x v="3"/>
    <s v="Less"/>
    <n v="60"/>
    <s v="   MITSUBISHI OUTLANDER"/>
    <n v="2809"/>
  </r>
  <r>
    <x v="1"/>
    <x v="3"/>
    <s v="Less"/>
    <n v="60"/>
    <s v="   NISSAN X-TRAIL"/>
    <n v="597"/>
  </r>
  <r>
    <x v="1"/>
    <x v="3"/>
    <s v="Less"/>
    <n v="60"/>
    <s v="   OPEL GRANDLAND"/>
    <n v="17"/>
  </r>
  <r>
    <x v="1"/>
    <x v="3"/>
    <s v="Less"/>
    <n v="60"/>
    <s v="   PEUGEOT 3008"/>
    <n v="178"/>
  </r>
  <r>
    <x v="1"/>
    <x v="3"/>
    <s v="Less"/>
    <n v="60"/>
    <s v="   PEUGEOT 5008"/>
    <n v="46"/>
  </r>
  <r>
    <x v="1"/>
    <x v="3"/>
    <s v="Less"/>
    <n v="60"/>
    <s v="   RENAULT ARKANA"/>
    <n v="16"/>
  </r>
  <r>
    <x v="1"/>
    <x v="3"/>
    <s v="Less"/>
    <n v="60"/>
    <s v="   RENAULT KADJAR"/>
    <n v="0"/>
  </r>
  <r>
    <x v="1"/>
    <x v="3"/>
    <s v="Less"/>
    <n v="60"/>
    <s v="   RENAULT KOLEOS"/>
    <n v="0"/>
  </r>
  <r>
    <x v="1"/>
    <x v="3"/>
    <s v="Less"/>
    <n v="60"/>
    <s v="   SKODA KAROQ"/>
    <n v="37"/>
  </r>
  <r>
    <x v="1"/>
    <x v="3"/>
    <s v="Less"/>
    <n v="60"/>
    <s v="   SKODA KODIAQ"/>
    <n v="103"/>
  </r>
  <r>
    <x v="1"/>
    <x v="3"/>
    <s v="Less"/>
    <n v="60"/>
    <s v="   SSANGYONG KORANDO"/>
    <n v="0"/>
  </r>
  <r>
    <x v="1"/>
    <x v="3"/>
    <s v="Less"/>
    <n v="60"/>
    <s v="   SUBARU FORESTER"/>
    <n v="351"/>
  </r>
  <r>
    <x v="1"/>
    <x v="3"/>
    <s v="Less"/>
    <n v="60"/>
    <s v="   TOYOTA RAV4"/>
    <n v="7663"/>
  </r>
  <r>
    <x v="1"/>
    <x v="3"/>
    <s v="Less"/>
    <n v="60"/>
    <s v="   VOLKSWAGEN TIGUAN"/>
    <n v="246"/>
  </r>
  <r>
    <x v="1"/>
    <x v="3"/>
    <s v="Greater"/>
    <n v="60"/>
    <s v="   ALFA ROMEO STELVIO"/>
    <n v="14"/>
  </r>
  <r>
    <x v="1"/>
    <x v="3"/>
    <s v="Greater"/>
    <n v="60"/>
    <s v="   AUDI Q4 E-TRON"/>
    <n v="81"/>
  </r>
  <r>
    <x v="1"/>
    <x v="3"/>
    <s v="Greater"/>
    <n v="60"/>
    <s v="   AUDI Q5"/>
    <n v="96"/>
  </r>
  <r>
    <x v="1"/>
    <x v="3"/>
    <s v="Greater"/>
    <n v="60"/>
    <s v="   BMW I"/>
    <n v="36"/>
  </r>
  <r>
    <x v="1"/>
    <x v="3"/>
    <s v="Greater"/>
    <n v="60"/>
    <s v="   BMW X3"/>
    <n v="91"/>
  </r>
  <r>
    <x v="1"/>
    <x v="3"/>
    <s v="Greater"/>
    <n v="60"/>
    <s v="   BMW X4"/>
    <n v="1"/>
  </r>
  <r>
    <x v="1"/>
    <x v="3"/>
    <s v="Greater"/>
    <n v="60"/>
    <s v="   CUPRA ATECA"/>
    <n v="11"/>
  </r>
  <r>
    <x v="1"/>
    <x v="3"/>
    <s v="Greater"/>
    <n v="60"/>
    <s v="   CUPRA FORMENTOR"/>
    <n v="103"/>
  </r>
  <r>
    <x v="1"/>
    <x v="3"/>
    <s v="Greater"/>
    <n v="60"/>
    <s v="   FORD ESCAPE"/>
    <n v="122"/>
  </r>
  <r>
    <x v="1"/>
    <x v="3"/>
    <s v="Greater"/>
    <n v="60"/>
    <s v="   FORD MUSTANG MACH-E"/>
    <n v="356"/>
  </r>
  <r>
    <x v="1"/>
    <x v="3"/>
    <s v="Greater"/>
    <n v="60"/>
    <s v="   GWM TANK"/>
    <n v="422"/>
  </r>
  <r>
    <x v="1"/>
    <x v="3"/>
    <s v="Greater"/>
    <n v="60"/>
    <s v="   HYUNDAI IONIQ 5"/>
    <n v="139"/>
  </r>
  <r>
    <x v="1"/>
    <x v="3"/>
    <s v="Greater"/>
    <n v="60"/>
    <s v="   HYUNDAI NEXO"/>
    <n v="0"/>
  </r>
  <r>
    <x v="1"/>
    <x v="3"/>
    <s v="Greater"/>
    <n v="60"/>
    <s v="   JAGUAR F-PACE"/>
    <n v="72"/>
  </r>
  <r>
    <x v="1"/>
    <x v="3"/>
    <s v="Greater"/>
    <n v="60"/>
    <s v="   JAGUAR I-PACE"/>
    <n v="23"/>
  </r>
  <r>
    <x v="1"/>
    <x v="3"/>
    <s v="Greater"/>
    <n v="60"/>
    <s v="   KGM KR23"/>
    <n v="27"/>
  </r>
  <r>
    <x v="1"/>
    <x v="3"/>
    <s v="Greater"/>
    <n v="60"/>
    <s v="   KGM TORRES"/>
    <n v="25"/>
  </r>
  <r>
    <x v="1"/>
    <x v="3"/>
    <s v="Greater"/>
    <n v="60"/>
    <s v="   KIA EV5"/>
    <n v="10"/>
  </r>
  <r>
    <x v="1"/>
    <x v="3"/>
    <s v="Greater"/>
    <n v="60"/>
    <s v="   KIA EV6"/>
    <n v="45"/>
  </r>
  <r>
    <x v="1"/>
    <x v="3"/>
    <s v="Greater"/>
    <n v="60"/>
    <s v="   LAND ROVER DEFENDER"/>
    <n v="5"/>
  </r>
  <r>
    <x v="1"/>
    <x v="3"/>
    <s v="Greater"/>
    <n v="60"/>
    <s v="   LAND ROVER DISCOVERY SPORT"/>
    <n v="63"/>
  </r>
  <r>
    <x v="1"/>
    <x v="3"/>
    <s v="Greater"/>
    <n v="60"/>
    <s v="   LAND ROVER RANGE ROVER EVOQUE"/>
    <n v="89"/>
  </r>
  <r>
    <x v="1"/>
    <x v="3"/>
    <s v="Greater"/>
    <n v="60"/>
    <s v="   LAND ROVER RANGE ROVER VELAR"/>
    <n v="84"/>
  </r>
  <r>
    <x v="1"/>
    <x v="3"/>
    <s v="Greater"/>
    <n v="60"/>
    <s v="   LEXUS NX"/>
    <n v="294"/>
  </r>
  <r>
    <x v="1"/>
    <x v="3"/>
    <s v="Greater"/>
    <n v="60"/>
    <s v="   MASERATI GRECALE"/>
    <n v="18"/>
  </r>
  <r>
    <x v="1"/>
    <x v="3"/>
    <s v="Greater"/>
    <n v="60"/>
    <s v="   MAZDA CX-60"/>
    <n v="122"/>
  </r>
  <r>
    <x v="1"/>
    <x v="3"/>
    <s v="Greater"/>
    <n v="60"/>
    <s v="   MERCEDES-BENZ EQB"/>
    <n v="7"/>
  </r>
  <r>
    <x v="1"/>
    <x v="3"/>
    <s v="Greater"/>
    <n v="60"/>
    <s v="   MERCEDES-BENZ EQC"/>
    <n v="14"/>
  </r>
  <r>
    <x v="1"/>
    <x v="3"/>
    <s v="Greater"/>
    <n v="60"/>
    <s v="   MERCEDES-BENZ GLB"/>
    <n v="47"/>
  </r>
  <r>
    <x v="1"/>
    <x v="3"/>
    <s v="Greater"/>
    <n v="60"/>
    <s v="   MERCEDES-BENZ GLC"/>
    <n v="235"/>
  </r>
  <r>
    <x v="1"/>
    <x v="3"/>
    <s v="Greater"/>
    <n v="60"/>
    <s v="   MITSUBISHI OUTLANDER"/>
    <n v="145"/>
  </r>
  <r>
    <x v="1"/>
    <x v="3"/>
    <s v="Greater"/>
    <n v="60"/>
    <s v="   NISSAN ARIYA"/>
    <n v="7"/>
  </r>
  <r>
    <x v="1"/>
    <x v="3"/>
    <s v="Greater"/>
    <n v="60"/>
    <s v="   NISSAN X-TRAIL"/>
    <n v="383"/>
  </r>
  <r>
    <x v="1"/>
    <x v="3"/>
    <s v="Greater"/>
    <n v="60"/>
    <s v="   PORSCHE MACAN"/>
    <n v="106"/>
  </r>
  <r>
    <x v="1"/>
    <x v="3"/>
    <s v="Greater"/>
    <n v="60"/>
    <s v="   SKODA ENYAQ"/>
    <n v="119"/>
  </r>
  <r>
    <x v="1"/>
    <x v="3"/>
    <s v="Greater"/>
    <n v="60"/>
    <s v="   SUBARU SOLTERRA"/>
    <n v="38"/>
  </r>
  <r>
    <x v="1"/>
    <x v="3"/>
    <s v="Greater"/>
    <n v="60"/>
    <s v="   TESLA MODEL Y"/>
    <n v="684"/>
  </r>
  <r>
    <x v="1"/>
    <x v="3"/>
    <s v="Greater"/>
    <n v="60"/>
    <s v="   TOYOTA BZ4X"/>
    <n v="79"/>
  </r>
  <r>
    <x v="1"/>
    <x v="3"/>
    <s v="Greater"/>
    <n v="60"/>
    <s v="   VOLKSWAGEN ID.4"/>
    <n v="220"/>
  </r>
  <r>
    <x v="1"/>
    <x v="3"/>
    <s v="Greater"/>
    <n v="60"/>
    <s v="   VOLKSWAGEN ID.5"/>
    <n v="139"/>
  </r>
  <r>
    <x v="1"/>
    <x v="3"/>
    <s v="Greater"/>
    <n v="60"/>
    <s v="   VOLKSWAGEN TIGUAN"/>
    <n v="375"/>
  </r>
  <r>
    <x v="1"/>
    <x v="3"/>
    <s v="Greater"/>
    <n v="60"/>
    <s v="   VOLVO XC60"/>
    <n v="111"/>
  </r>
  <r>
    <x v="1"/>
    <x v="4"/>
    <s v="Less"/>
    <n v="70"/>
    <s v="   BYD SEALION 6"/>
    <n v="164"/>
  </r>
  <r>
    <x v="1"/>
    <x v="4"/>
    <s v="Less"/>
    <n v="70"/>
    <s v="   HYUNDAI SANTA FE"/>
    <n v="335"/>
  </r>
  <r>
    <x v="1"/>
    <x v="4"/>
    <s v="Less"/>
    <n v="70"/>
    <s v="   ISUZU MU-X"/>
    <n v="187"/>
  </r>
  <r>
    <x v="1"/>
    <x v="4"/>
    <s v="Less"/>
    <n v="70"/>
    <s v="   JEEP WRANGLER"/>
    <n v="31"/>
  </r>
  <r>
    <x v="1"/>
    <x v="4"/>
    <s v="Less"/>
    <n v="70"/>
    <s v="   KGM REXTON"/>
    <n v="31"/>
  </r>
  <r>
    <x v="1"/>
    <x v="4"/>
    <s v="Less"/>
    <n v="70"/>
    <s v="   KIA SORENTO"/>
    <n v="327"/>
  </r>
  <r>
    <x v="1"/>
    <x v="4"/>
    <s v="Less"/>
    <n v="70"/>
    <s v="   MAHINDRA SCORPIO N"/>
    <n v="76"/>
  </r>
  <r>
    <x v="1"/>
    <x v="4"/>
    <s v="Less"/>
    <n v="70"/>
    <s v="   MAHINDRA XUV"/>
    <n v="164"/>
  </r>
  <r>
    <x v="1"/>
    <x v="4"/>
    <s v="Less"/>
    <n v="70"/>
    <s v="   MAZDA CX-8"/>
    <n v="57"/>
  </r>
  <r>
    <x v="1"/>
    <x v="4"/>
    <s v="Less"/>
    <n v="70"/>
    <s v="   MAZDA CX-9"/>
    <n v="56"/>
  </r>
  <r>
    <x v="1"/>
    <x v="4"/>
    <s v="Less"/>
    <n v="70"/>
    <s v="   MITSUBISHI PAJERO SPORT"/>
    <n v="350"/>
  </r>
  <r>
    <x v="1"/>
    <x v="4"/>
    <s v="Less"/>
    <n v="70"/>
    <s v="   SKODA KODIAQ"/>
    <n v="83"/>
  </r>
  <r>
    <x v="1"/>
    <x v="4"/>
    <s v="Less"/>
    <n v="70"/>
    <s v="   SSANGYONG G4 REXTON"/>
    <n v="44"/>
  </r>
  <r>
    <x v="1"/>
    <x v="4"/>
    <s v="Less"/>
    <n v="70"/>
    <s v="   SUBARU OUTBACK"/>
    <n v="626"/>
  </r>
  <r>
    <x v="1"/>
    <x v="4"/>
    <s v="Less"/>
    <n v="70"/>
    <s v="   TOYOTA FORTUNER"/>
    <n v="73"/>
  </r>
  <r>
    <x v="1"/>
    <x v="4"/>
    <s v="Less"/>
    <n v="70"/>
    <s v="   TOYOTA HIGHLANDER"/>
    <n v="1183"/>
  </r>
  <r>
    <x v="1"/>
    <x v="4"/>
    <s v="Less"/>
    <n v="70"/>
    <s v="   VOLKSWAGEN TIGUAN"/>
    <n v="15"/>
  </r>
  <r>
    <x v="1"/>
    <x v="4"/>
    <s v="Greater"/>
    <n v="70"/>
    <s v="   AUDI E-TRON"/>
    <n v="0"/>
  </r>
  <r>
    <x v="1"/>
    <x v="4"/>
    <s v="Greater"/>
    <n v="70"/>
    <s v="   AUDI Q7"/>
    <n v="115"/>
  </r>
  <r>
    <x v="1"/>
    <x v="4"/>
    <s v="Greater"/>
    <n v="70"/>
    <s v="   AUDI Q8"/>
    <n v="47"/>
  </r>
  <r>
    <x v="1"/>
    <x v="4"/>
    <s v="Greater"/>
    <n v="70"/>
    <s v="   AUDI Q8 E-TRON"/>
    <n v="43"/>
  </r>
  <r>
    <x v="1"/>
    <x v="4"/>
    <s v="Greater"/>
    <n v="70"/>
    <s v="   BENTLEY BENTAYGA"/>
    <n v="14"/>
  </r>
  <r>
    <x v="1"/>
    <x v="4"/>
    <s v="Greater"/>
    <n v="70"/>
    <s v="   BMW I"/>
    <n v="26"/>
  </r>
  <r>
    <x v="1"/>
    <x v="4"/>
    <s v="Greater"/>
    <n v="70"/>
    <s v="   BMW X5"/>
    <n v="297"/>
  </r>
  <r>
    <x v="1"/>
    <x v="4"/>
    <s v="Greater"/>
    <n v="70"/>
    <s v="   BMW X6"/>
    <n v="16"/>
  </r>
  <r>
    <x v="1"/>
    <x v="4"/>
    <s v="Greater"/>
    <n v="70"/>
    <s v="   FORD EVEREST"/>
    <n v="1780"/>
  </r>
  <r>
    <x v="1"/>
    <x v="4"/>
    <s v="Greater"/>
    <n v="70"/>
    <s v="   HYUNDAI SANTA FE"/>
    <n v="250"/>
  </r>
  <r>
    <x v="1"/>
    <x v="4"/>
    <s v="Greater"/>
    <n v="70"/>
    <s v="   JEEP GRAND CHEROKEE"/>
    <n v="0"/>
  </r>
  <r>
    <x v="1"/>
    <x v="4"/>
    <s v="Greater"/>
    <n v="70"/>
    <s v="   JEEP WRANGLER"/>
    <n v="3"/>
  </r>
  <r>
    <x v="1"/>
    <x v="4"/>
    <s v="Greater"/>
    <n v="70"/>
    <s v="   KIA SORENTO"/>
    <n v="121"/>
  </r>
  <r>
    <x v="1"/>
    <x v="4"/>
    <s v="Greater"/>
    <n v="70"/>
    <s v="   LAND ROVER DEFENDER"/>
    <n v="218"/>
  </r>
  <r>
    <x v="1"/>
    <x v="4"/>
    <s v="Greater"/>
    <n v="70"/>
    <s v="   LAND ROVER RANGE ROVER SPORT"/>
    <n v="238"/>
  </r>
  <r>
    <x v="1"/>
    <x v="4"/>
    <s v="Greater"/>
    <n v="70"/>
    <s v="   LEXUS RX"/>
    <n v="173"/>
  </r>
  <r>
    <x v="1"/>
    <x v="4"/>
    <s v="Greater"/>
    <n v="70"/>
    <s v="   LEXUS RX350"/>
    <n v="0"/>
  </r>
  <r>
    <x v="1"/>
    <x v="4"/>
    <s v="Greater"/>
    <n v="70"/>
    <s v="   LEXUS RZ"/>
    <n v="29"/>
  </r>
  <r>
    <x v="1"/>
    <x v="4"/>
    <s v="Greater"/>
    <n v="70"/>
    <s v="   MASERATI LEVANTE"/>
    <n v="7"/>
  </r>
  <r>
    <x v="1"/>
    <x v="4"/>
    <s v="Greater"/>
    <n v="70"/>
    <s v="   MAZDA CX-90"/>
    <n v="94"/>
  </r>
  <r>
    <x v="1"/>
    <x v="4"/>
    <s v="Greater"/>
    <n v="70"/>
    <s v="   MERCEDES-BENZ EQE"/>
    <n v="29"/>
  </r>
  <r>
    <x v="1"/>
    <x v="4"/>
    <s v="Greater"/>
    <n v="70"/>
    <s v="   MERCEDES-BENZ GLE"/>
    <n v="161"/>
  </r>
  <r>
    <x v="1"/>
    <x v="4"/>
    <s v="Greater"/>
    <n v="70"/>
    <s v="   NISSAN PATHFINDER"/>
    <n v="70"/>
  </r>
  <r>
    <x v="1"/>
    <x v="4"/>
    <s v="Greater"/>
    <n v="70"/>
    <s v="   PORSCHE CAYENNE"/>
    <n v="198"/>
  </r>
  <r>
    <x v="1"/>
    <x v="4"/>
    <s v="Greater"/>
    <n v="70"/>
    <s v="   TOYOTA LAND CRUISER PRADO"/>
    <n v="398"/>
  </r>
  <r>
    <x v="1"/>
    <x v="4"/>
    <s v="Greater"/>
    <n v="70"/>
    <s v="   VOLKSWAGEN TIGUAN"/>
    <n v="0"/>
  </r>
  <r>
    <x v="1"/>
    <x v="4"/>
    <s v="Greater"/>
    <n v="70"/>
    <s v="   VOLKSWAGEN TOUAREG"/>
    <n v="230"/>
  </r>
  <r>
    <x v="1"/>
    <x v="4"/>
    <s v="Greater"/>
    <n v="70"/>
    <s v="   VOLVO XC90"/>
    <n v="63"/>
  </r>
  <r>
    <x v="1"/>
    <x v="5"/>
    <s v="Less"/>
    <n v="100"/>
    <s v="   LDV D90"/>
    <n v="33"/>
  </r>
  <r>
    <x v="1"/>
    <x v="5"/>
    <s v="Less"/>
    <n v="100"/>
    <s v="   NISSAN PATROL"/>
    <n v="27"/>
  </r>
  <r>
    <x v="1"/>
    <x v="5"/>
    <s v="Greater"/>
    <n v="100"/>
    <s v="   ASTON MARTIN DBX"/>
    <n v="3"/>
  </r>
  <r>
    <x v="1"/>
    <x v="5"/>
    <s v="Greater"/>
    <n v="100"/>
    <s v="   BMW X7"/>
    <n v="130"/>
  </r>
  <r>
    <x v="1"/>
    <x v="5"/>
    <s v="Greater"/>
    <n v="100"/>
    <s v="   BMW XM"/>
    <n v="6"/>
  </r>
  <r>
    <x v="1"/>
    <x v="5"/>
    <s v="Greater"/>
    <n v="100"/>
    <s v="   FERRARI PUROSANGUE"/>
    <n v="8"/>
  </r>
  <r>
    <x v="1"/>
    <x v="5"/>
    <s v="Greater"/>
    <n v="100"/>
    <s v="   HYUNDAI PALISADE"/>
    <n v="49"/>
  </r>
  <r>
    <x v="1"/>
    <x v="5"/>
    <s v="Greater"/>
    <n v="100"/>
    <s v="   INEOS GRENADIER"/>
    <n v="47"/>
  </r>
  <r>
    <x v="1"/>
    <x v="5"/>
    <s v="Greater"/>
    <n v="100"/>
    <s v="   JEEP GRAND CHEROKEE"/>
    <n v="118"/>
  </r>
  <r>
    <x v="1"/>
    <x v="5"/>
    <s v="Greater"/>
    <n v="100"/>
    <s v="   KIA EV9"/>
    <n v="140"/>
  </r>
  <r>
    <x v="1"/>
    <x v="5"/>
    <s v="Greater"/>
    <n v="100"/>
    <s v="   LAMBORGHINI URUS"/>
    <n v="20"/>
  </r>
  <r>
    <x v="1"/>
    <x v="5"/>
    <s v="Greater"/>
    <n v="100"/>
    <s v="   LAND ROVER DEFENDER"/>
    <n v="22"/>
  </r>
  <r>
    <x v="1"/>
    <x v="5"/>
    <s v="Greater"/>
    <n v="100"/>
    <s v="   LAND ROVER DISCOVERY"/>
    <n v="85"/>
  </r>
  <r>
    <x v="1"/>
    <x v="5"/>
    <s v="Greater"/>
    <n v="100"/>
    <s v="   LAND ROVER RANGE ROVER"/>
    <n v="108"/>
  </r>
  <r>
    <x v="1"/>
    <x v="5"/>
    <s v="Greater"/>
    <n v="100"/>
    <s v="   LEXUS LX"/>
    <n v="111"/>
  </r>
  <r>
    <x v="1"/>
    <x v="5"/>
    <s v="Greater"/>
    <n v="100"/>
    <s v="   LOTUS ELETRE"/>
    <n v="7"/>
  </r>
  <r>
    <x v="1"/>
    <x v="5"/>
    <s v="Greater"/>
    <n v="100"/>
    <s v="   MERCEDES-BENZ EQS"/>
    <n v="12"/>
  </r>
  <r>
    <x v="1"/>
    <x v="5"/>
    <s v="Greater"/>
    <n v="100"/>
    <s v="   MERCEDES-BENZ G-CLASS"/>
    <n v="46"/>
  </r>
  <r>
    <x v="1"/>
    <x v="5"/>
    <s v="Greater"/>
    <n v="100"/>
    <s v="   MERCEDES-BENZ GLS"/>
    <n v="82"/>
  </r>
  <r>
    <x v="1"/>
    <x v="5"/>
    <s v="Greater"/>
    <n v="100"/>
    <s v="   MERCEDES-BENZ S-CLASS"/>
    <n v="1"/>
  </r>
  <r>
    <x v="1"/>
    <x v="5"/>
    <s v="Greater"/>
    <n v="100"/>
    <s v="   ROLLS-ROYCE CULLINAN"/>
    <n v="4"/>
  </r>
  <r>
    <x v="1"/>
    <x v="5"/>
    <s v="Greater"/>
    <n v="100"/>
    <s v="   TOYOTA LANDCRUISER"/>
    <n v="4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2D2787-D1B5-4F3A-A1FF-E12E34E121A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172:S208" firstHeaderRow="1" firstDataRow="1" firstDataCol="1"/>
  <pivotFields count="3">
    <pivotField axis="axisRow" showAll="0">
      <items count="9">
        <item m="1" x="6"/>
        <item m="1" x="4"/>
        <item m="1" x="5"/>
        <item m="1" x="7"/>
        <item x="0"/>
        <item x="1"/>
        <item x="2"/>
        <item x="3"/>
        <item t="default"/>
      </items>
    </pivotField>
    <pivotField axis="axisRow" showAll="0">
      <items count="8">
        <item x="0"/>
        <item x="5"/>
        <item x="3"/>
        <item x="4"/>
        <item x="2"/>
        <item x="6"/>
        <item x="1"/>
        <item t="default"/>
      </items>
    </pivotField>
    <pivotField dataField="1" showAll="0"/>
  </pivotFields>
  <rowFields count="2">
    <field x="1"/>
    <field x="0"/>
  </rowFields>
  <rowItems count="36">
    <i>
      <x/>
    </i>
    <i r="1">
      <x v="4"/>
    </i>
    <i r="1">
      <x v="5"/>
    </i>
    <i r="1">
      <x v="6"/>
    </i>
    <i r="1">
      <x v="7"/>
    </i>
    <i>
      <x v="1"/>
    </i>
    <i r="1">
      <x v="4"/>
    </i>
    <i r="1">
      <x v="5"/>
    </i>
    <i r="1">
      <x v="6"/>
    </i>
    <i r="1">
      <x v="7"/>
    </i>
    <i>
      <x v="2"/>
    </i>
    <i r="1">
      <x v="4"/>
    </i>
    <i r="1">
      <x v="5"/>
    </i>
    <i r="1">
      <x v="6"/>
    </i>
    <i r="1">
      <x v="7"/>
    </i>
    <i>
      <x v="3"/>
    </i>
    <i r="1">
      <x v="4"/>
    </i>
    <i r="1">
      <x v="5"/>
    </i>
    <i r="1">
      <x v="6"/>
    </i>
    <i r="1">
      <x v="7"/>
    </i>
    <i>
      <x v="4"/>
    </i>
    <i r="1">
      <x v="4"/>
    </i>
    <i r="1">
      <x v="5"/>
    </i>
    <i r="1">
      <x v="6"/>
    </i>
    <i r="1">
      <x v="7"/>
    </i>
    <i>
      <x v="5"/>
    </i>
    <i r="1">
      <x v="4"/>
    </i>
    <i r="1">
      <x v="5"/>
    </i>
    <i r="1">
      <x v="6"/>
    </i>
    <i r="1">
      <x v="7"/>
    </i>
    <i>
      <x v="6"/>
    </i>
    <i r="1">
      <x v="4"/>
    </i>
    <i r="1">
      <x v="5"/>
    </i>
    <i r="1">
      <x v="6"/>
    </i>
    <i r="1">
      <x v="7"/>
    </i>
    <i t="grand">
      <x/>
    </i>
  </rowItems>
  <colItems count="1">
    <i/>
  </colItems>
  <dataFields count="1">
    <dataField name="Average of Mean" fld="2" subtotal="average" baseField="1"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0D7C16-0E5A-4CCD-9FD9-4254B1F0C96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172:W205" firstHeaderRow="1" firstDataRow="1" firstDataCol="1"/>
  <pivotFields count="3">
    <pivotField axis="axisRow" showAll="0">
      <items count="9">
        <item x="0"/>
        <item x="1"/>
        <item x="2"/>
        <item x="3"/>
        <item m="1" x="6"/>
        <item m="1" x="4"/>
        <item m="1" x="5"/>
        <item m="1" x="7"/>
        <item t="default"/>
      </items>
    </pivotField>
    <pivotField axis="axisRow" showAll="0">
      <items count="8">
        <item x="0"/>
        <item x="5"/>
        <item x="3"/>
        <item x="4"/>
        <item x="2"/>
        <item x="6"/>
        <item x="1"/>
        <item t="default"/>
      </items>
    </pivotField>
    <pivotField dataField="1" showAll="0"/>
  </pivotFields>
  <rowFields count="2">
    <field x="0"/>
    <field x="1"/>
  </rowFields>
  <rowItems count="33">
    <i>
      <x/>
    </i>
    <i r="1">
      <x/>
    </i>
    <i r="1">
      <x v="1"/>
    </i>
    <i r="1">
      <x v="2"/>
    </i>
    <i r="1">
      <x v="3"/>
    </i>
    <i r="1">
      <x v="4"/>
    </i>
    <i r="1">
      <x v="5"/>
    </i>
    <i r="1">
      <x v="6"/>
    </i>
    <i>
      <x v="1"/>
    </i>
    <i r="1">
      <x/>
    </i>
    <i r="1">
      <x v="1"/>
    </i>
    <i r="1">
      <x v="2"/>
    </i>
    <i r="1">
      <x v="3"/>
    </i>
    <i r="1">
      <x v="4"/>
    </i>
    <i r="1">
      <x v="5"/>
    </i>
    <i r="1">
      <x v="6"/>
    </i>
    <i>
      <x v="2"/>
    </i>
    <i r="1">
      <x/>
    </i>
    <i r="1">
      <x v="1"/>
    </i>
    <i r="1">
      <x v="2"/>
    </i>
    <i r="1">
      <x v="3"/>
    </i>
    <i r="1">
      <x v="4"/>
    </i>
    <i r="1">
      <x v="5"/>
    </i>
    <i r="1">
      <x v="6"/>
    </i>
    <i>
      <x v="3"/>
    </i>
    <i r="1">
      <x/>
    </i>
    <i r="1">
      <x v="1"/>
    </i>
    <i r="1">
      <x v="2"/>
    </i>
    <i r="1">
      <x v="3"/>
    </i>
    <i r="1">
      <x v="4"/>
    </i>
    <i r="1">
      <x v="5"/>
    </i>
    <i r="1">
      <x v="6"/>
    </i>
    <i t="grand">
      <x/>
    </i>
  </rowItems>
  <colItems count="1">
    <i/>
  </colItems>
  <dataFields count="1">
    <dataField name="Sum of Mean" fld="2"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364CBD-9DF6-4048-AC7C-FC19DAAAA8B3}"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7:J42" firstHeaderRow="1" firstDataRow="1" firstDataCol="1" rowPageCount="1" colPageCount="1"/>
  <pivotFields count="6">
    <pivotField axis="axisPage" showAll="0">
      <items count="3">
        <item x="0"/>
        <item x="1"/>
        <item t="default"/>
      </items>
    </pivotField>
    <pivotField axis="axisRow" showAll="0">
      <items count="9">
        <item x="4"/>
        <item x="1"/>
        <item x="3"/>
        <item x="0"/>
        <item x="6"/>
        <item x="2"/>
        <item x="7"/>
        <item x="5"/>
        <item t="default"/>
      </items>
    </pivotField>
    <pivotField showAll="0"/>
    <pivotField showAll="0"/>
    <pivotField showAll="0"/>
    <pivotField dataField="1" showAll="0"/>
  </pivotFields>
  <rowFields count="1">
    <field x="1"/>
  </rowFields>
  <rowItems count="5">
    <i>
      <x/>
    </i>
    <i>
      <x v="2"/>
    </i>
    <i>
      <x v="5"/>
    </i>
    <i>
      <x v="7"/>
    </i>
    <i t="grand">
      <x/>
    </i>
  </rowItems>
  <colItems count="1">
    <i/>
  </colItems>
  <pageFields count="1">
    <pageField fld="0" item="1" hier="-1"/>
  </pageFields>
  <dataFields count="1">
    <dataField name="Sum of Volum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184F14-33F3-48EA-8174-5C0EC014FA6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9:J18" firstHeaderRow="1" firstDataRow="1" firstDataCol="1" rowPageCount="1" colPageCount="1"/>
  <pivotFields count="6">
    <pivotField axis="axisPage" showAll="0">
      <items count="3">
        <item x="0"/>
        <item x="1"/>
        <item t="default"/>
      </items>
    </pivotField>
    <pivotField axis="axisRow" showAll="0">
      <items count="9">
        <item x="4"/>
        <item x="1"/>
        <item x="3"/>
        <item x="0"/>
        <item x="6"/>
        <item x="2"/>
        <item x="7"/>
        <item x="5"/>
        <item t="default"/>
      </items>
    </pivotField>
    <pivotField showAll="0"/>
    <pivotField showAll="0"/>
    <pivotField showAll="0"/>
    <pivotField dataField="1" showAll="0"/>
  </pivotFields>
  <rowFields count="1">
    <field x="1"/>
  </rowFields>
  <rowItems count="9">
    <i>
      <x/>
    </i>
    <i>
      <x v="1"/>
    </i>
    <i>
      <x v="2"/>
    </i>
    <i>
      <x v="3"/>
    </i>
    <i>
      <x v="4"/>
    </i>
    <i>
      <x v="5"/>
    </i>
    <i>
      <x v="6"/>
    </i>
    <i>
      <x v="7"/>
    </i>
    <i t="grand">
      <x/>
    </i>
  </rowItems>
  <colItems count="1">
    <i/>
  </colItems>
  <pageFields count="1">
    <pageField fld="0" item="0" hier="-1"/>
  </pageFields>
  <dataFields count="1">
    <dataField name="Sum of Volum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1FADDFA-3EF5-4514-B1FD-55D142AB344C}" autoFormatId="16" applyNumberFormats="0" applyBorderFormats="0" applyFontFormats="0" applyPatternFormats="0" applyAlignmentFormats="0" applyWidthHeightFormats="0">
  <queryTableRefresh nextId="11">
    <queryTableFields count="7">
      <queryTableField id="1" name="Issue title" tableColumnId="1"/>
      <queryTableField id="2" name="Description_x000a_Add a description of the issue. _x000a_To discuss an issue, start a comment thread and @mention the relevant people. " tableColumnId="2"/>
      <queryTableField id="3" name="Suggested solution" tableColumnId="3"/>
      <queryTableField id="4" name="Priority_x000a_1=dealbreaker/must have_x000a_2=important_x000a_3=nice to have_x000a_4=low priority" tableColumnId="4"/>
      <queryTableField id="6" name="Reporter " tableColumnId="6"/>
      <queryTableField id="7" name="Assigned to" tableColumnId="7"/>
      <queryTableField id="8" name="Action" tableColumnId="8"/>
    </queryTableFields>
  </queryTableRefresh>
</queryTable>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E3F522-B9F5-4CE2-9B3E-14D32A8BB357}" name="Table2" displayName="Table2" ref="A1:C9" totalsRowShown="0">
  <autoFilter ref="A1:C9" xr:uid="{FD4316E6-A7BA-4A44-AFB6-3A16B3705E7E}"/>
  <tableColumns count="3">
    <tableColumn id="1" xr3:uid="{40E1060B-BF31-4BCC-AFE9-7303053F89FF}" name="Parameters" dataDxfId="31"/>
    <tableColumn id="3" xr3:uid="{A1CE144B-4E74-44A1-B694-7034C38DF196}" name="Variables" dataDxfId="30"/>
    <tableColumn id="2" xr3:uid="{727DC024-117D-45C7-874E-9EFD265B0FD5}" name="Modifiers" dataDxfId="2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75898D8-9510-4CE5-B0C7-12E67BEA6797}" name="HESC_Feedback_Register" displayName="HESC_Feedback_Register" ref="B2:L98" totalsRowShown="0" headerRowDxfId="28" dataDxfId="27">
  <autoFilter ref="B2:L98" xr:uid="{875898D8-9510-4CE5-B0C7-12E67BEA6797}">
    <filterColumn colId="7">
      <filters>
        <filter val="⌚  Logged / Waiting"/>
        <filter val="▶️ In progress"/>
        <filter val="📢 To discuss"/>
        <filter val="🔨 Enhance algorithm"/>
      </filters>
    </filterColumn>
  </autoFilter>
  <sortState xmlns:xlrd2="http://schemas.microsoft.com/office/spreadsheetml/2017/richdata2" ref="B37:L97">
    <sortCondition ref="E2:E98"/>
  </sortState>
  <tableColumns count="11">
    <tableColumn id="1" xr3:uid="{DE9705F6-6CAB-4D30-9C6D-02E57BA7542F}" name="Issue title" dataDxfId="26"/>
    <tableColumn id="2" xr3:uid="{9AC345A6-A05A-4A19-9B78-4B3ED5CEF0E0}" name="Description_x000a_Add a description of the issue. _x000a_To discuss an issue, start a comment thread and @mention the relevant people. " dataDxfId="25"/>
    <tableColumn id="7" xr3:uid="{10C154A5-8B18-42C0-94B4-981F74D0F68D}" name="Suggested solution" dataDxfId="24"/>
    <tableColumn id="5" xr3:uid="{FDB8FA9A-B06C-4D1D-8AF1-2405464595A5}" name="Priority_x000a_1=dealbreaker/must have_x000a_2=important_x000a_3=nice to have_x000a_4=low priority" dataDxfId="23"/>
    <tableColumn id="12" xr3:uid="{95AB3832-110E-4CDB-934F-D496391A4F8E}" name="Sub-priority" dataDxfId="22"/>
    <tableColumn id="3" xr3:uid="{F503F15E-9FEE-4D4A-9764-602F5B9E2521}" name="Reporter " dataDxfId="21"/>
    <tableColumn id="6" xr3:uid="{844E0635-8DB3-4F76-B222-E820A878C612}" name="Assigned to" dataDxfId="20"/>
    <tableColumn id="4" xr3:uid="{2D7CB4F4-B45C-40CB-9750-B6AFB133E529}" name="Action" dataDxfId="19"/>
    <tableColumn id="9" xr3:uid="{BEE6CF71-B86B-4DCC-997F-9802276257E9}" name="Sizing" dataDxfId="18"/>
    <tableColumn id="10" xr3:uid="{E681BC7B-62C1-4076-8337-F2D615E2B5CD}" name="Teamwork link" dataDxfId="17"/>
    <tableColumn id="11" xr3:uid="{1C87601F-679C-4F8F-8578-A99D704825BA}" name="Outcome" dataDxfId="16"/>
  </tableColumns>
  <tableStyleInfo name="TableStyleMedium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3BEABFD-2E7B-4BA4-B141-AA5E8D22EA40}" name="Table3_1" displayName="Table3_1" ref="A1:G27" tableType="queryTable" totalsRowShown="0">
  <autoFilter ref="A1:G27" xr:uid="{E3BEABFD-2E7B-4BA4-B141-AA5E8D22EA40}"/>
  <tableColumns count="7">
    <tableColumn id="1" xr3:uid="{C6B3E167-6FB0-4DF0-A1FB-6EC726EF40D6}" uniqueName="1" name="Issue title" queryTableFieldId="1" dataDxfId="15"/>
    <tableColumn id="2" xr3:uid="{AA42EF0C-BA43-4F6C-A0EE-E90F1C1BAF66}" uniqueName="2" name="Description_x000a_Add a description of the issue. _x000a_To discuss an issue, start a comment thread and @mention the relevant people. " queryTableFieldId="2" dataDxfId="14"/>
    <tableColumn id="3" xr3:uid="{08CABEC7-E156-442C-AF2F-B64DEF12D6B8}" uniqueName="3" name="Suggested solution" queryTableFieldId="3" dataDxfId="13"/>
    <tableColumn id="4" xr3:uid="{6541D2CD-B311-4F36-AC25-1F68EE2F5C89}" uniqueName="4" name="Priority_x000a_1=dealbreaker/must have_x000a_2=important_x000a_3=nice to have_x000a_4=low priority" queryTableFieldId="4"/>
    <tableColumn id="6" xr3:uid="{E9C44B4E-CB23-4677-B4DF-E1A6616F8D34}" uniqueName="6" name="Reporter " queryTableFieldId="6" dataDxfId="12"/>
    <tableColumn id="7" xr3:uid="{38222727-417F-4858-97D5-E688A7E88F1F}" uniqueName="7" name="Assigned to" queryTableFieldId="7" dataDxfId="11"/>
    <tableColumn id="8" xr3:uid="{429341EA-AD8C-4324-BF3A-E72C245165E6}" uniqueName="8" name="Action" queryTableFieldId="8" dataDxfId="1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3136378-F4AC-4E65-8CC9-2A98964A3362}" name="Table4" displayName="Table4" ref="A1:B4" totalsRowShown="0" headerRowDxfId="9" dataDxfId="8">
  <autoFilter ref="A1:B4" xr:uid="{53136378-F4AC-4E65-8CC9-2A98964A3362}"/>
  <tableColumns count="2">
    <tableColumn id="1" xr3:uid="{19E4FC5D-983C-4045-BDCC-92558DF66E43}" name="Risk" dataDxfId="7"/>
    <tableColumn id="2" xr3:uid="{3B200F9B-0185-48DF-BC1F-C8BB1C58A34F}" name="Description" dataDxfId="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16" dT="2024-07-30T00:32:07.74" personId="{81656F48-1243-43EF-BA8B-25AE1B97F909}" id="{5259AAAD-D799-4F91-B160-71393A55B457}">
    <text xml:space="preserve">@Gareth we're not asking how many heaters they have or anything? I just recall that the Rewiring report referenced this. 
Maybe we could just ask "How do you heat your main living area? </text>
    <mentions>
      <mention mentionpersonId="{09DE373E-596B-4630-8CAD-0F6485972F52}" mentionId="{A241B25E-16A9-4269-ABEE-CB6A4DC4CE49}" startIndex="0" length="7"/>
    </mentions>
  </threadedComment>
  <threadedComment ref="E52" dT="2024-07-29T23:56:38.27" personId="{81656F48-1243-43EF-BA8B-25AE1B97F909}" id="{0D7AD2CB-D89B-49C7-8D66-52A23EF9860C}">
    <text xml:space="preserve">@Gareth Gretton and fuel efficiency of the vehicle? </text>
    <mentions>
      <mention mentionpersonId="{09DE373E-596B-4630-8CAD-0F6485972F52}" mentionId="{998C48E0-3C7E-4F99-8667-3EDCAABFE201}" startIndex="0" length="15"/>
    </mentions>
  </threadedComment>
  <threadedComment ref="E52" dT="2024-07-30T00:10:21.22" personId="{B5081A5D-1C83-423E-9327-086C81CADA72}" id="{318CE1EC-DB31-4E63-941D-FB24C2363250}" parentId="{0D7AD2CB-D89B-49C7-8D66-52A23EF9860C}">
    <text>That's right.</text>
  </threadedComment>
  <threadedComment ref="C56" dT="2024-07-29T23:59:01.82" personId="{81656F48-1243-43EF-BA8B-25AE1B97F909}" id="{E9C793C0-B552-4FA7-80E8-AFF85868BF43}">
    <text xml:space="preserve">@Gareth Gretton shouldn't this be a number, not a dropdown range? </text>
    <mentions>
      <mention mentionpersonId="{09DE373E-596B-4630-8CAD-0F6485972F52}" mentionId="{6D786E4B-6ADD-426E-A95C-8C33F193D6A2}" startIndex="0" length="15"/>
    </mentions>
  </threadedComment>
  <threadedComment ref="C56" dT="2024-07-30T00:12:51.88" personId="{B5081A5D-1C83-423E-9327-086C81CADA72}" id="{BCA920F3-5BC2-4A26-9AC5-DCBE8E6FE9D2}" parentId="{E9C793C0-B552-4FA7-80E8-AFF85868BF43}">
    <text>There should definitely be numbers. Potentially still selecting from drop down, to guide users, and prevent nonsensical inputs/outputs?</text>
  </threadedComment>
</ThreadedComments>
</file>

<file path=xl/threadedComments/threadedComment2.xml><?xml version="1.0" encoding="utf-8"?>
<ThreadedComments xmlns="http://schemas.microsoft.com/office/spreadsheetml/2018/threadedcomments" xmlns:x="http://schemas.openxmlformats.org/spreadsheetml/2006/main">
  <threadedComment ref="C269" dT="2024-10-22T00:58:22.33" personId="{0515B036-39B8-474E-BE2D-DDB3AD51D0C4}" id="{CDB0736B-834C-4428-BF16-F4F466DA6480}">
    <text>This used to be 0.050 but seems to have been replaced by a blank.</text>
  </threadedComment>
  <threadedComment ref="C269" dT="2024-10-25T02:43:20.48" personId="{B5081A5D-1C83-423E-9327-086C81CADA72}" id="{CD8D72CB-925E-41C6-AE5C-C2DBA0674F7C}" parentId="{CDB0736B-834C-4428-BF16-F4F466DA6480}">
    <text>Assume that was an accidental deletion somehow. Have reinstated correct formula/value.</text>
  </threadedComment>
</ThreadedComments>
</file>

<file path=xl/threadedComments/threadedComment3.xml><?xml version="1.0" encoding="utf-8"?>
<ThreadedComments xmlns="http://schemas.microsoft.com/office/spreadsheetml/2018/threadedcomments" xmlns:x="http://schemas.openxmlformats.org/spreadsheetml/2006/main">
  <threadedComment ref="B77" dT="2024-10-28T22:11:06.71" personId="{47EFABEC-6E9B-4A6C-9101-0AAC561083A4}" id="{50F70A3F-6AE0-4D17-8D85-A45F3F49D6A5}">
    <text>Small</text>
  </threadedComment>
  <threadedComment ref="B79" dT="2024-10-28T22:10:59.20" personId="{47EFABEC-6E9B-4A6C-9101-0AAC561083A4}" id="{EAAC6D7C-BA64-4FA1-ABA9-356BB52942CF}">
    <text>Large</text>
  </threadedComment>
</ThreadedComments>
</file>

<file path=xl/threadedComments/threadedComment4.xml><?xml version="1.0" encoding="utf-8"?>
<ThreadedComments xmlns="http://schemas.microsoft.com/office/spreadsheetml/2018/threadedcomments" xmlns:x="http://schemas.openxmlformats.org/spreadsheetml/2006/main">
  <threadedComment ref="M3" dT="2024-11-13T02:28:47.21" personId="{B5081A5D-1C83-423E-9327-086C81CADA72}" id="{E476A443-6CB5-4CC3-8CD0-3530035D65F5}">
    <text>Use this column where it’s not specified.</text>
  </threadedComment>
  <threadedComment ref="D32" dT="2024-11-14T02:43:03.42" personId="{B5081A5D-1C83-423E-9327-086C81CADA72}" id="{4452DE7C-DFA0-4AFA-AA72-3E010D1469E4}">
    <text>Base 4WD model for comparison with 4WD only PHEVs.</text>
  </threadedComment>
</ThreadedComments>
</file>

<file path=xl/threadedComments/threadedComment5.xml><?xml version="1.0" encoding="utf-8"?>
<ThreadedComments xmlns="http://schemas.microsoft.com/office/spreadsheetml/2018/threadedcomments" xmlns:x="http://schemas.openxmlformats.org/spreadsheetml/2006/main">
  <threadedComment ref="F92" dT="2025-02-19T03:03:32.48" personId="{47EFABEC-6E9B-4A6C-9101-0AAC561083A4}" id="{3381AA76-6919-45D9-A288-606560AF1C6B}">
    <text>I guess we *could* assume that the kW charging rate scales with the car size, which is what leaving this blank seems to imply.</text>
  </threadedComment>
  <threadedComment ref="F93" dT="2025-02-19T03:02:52.06" personId="{47EFABEC-6E9B-4A6C-9101-0AAC561083A4}" id="{AA8A00B7-8542-4EAA-81B5-41002C322D19}">
    <text>This might be a yes. My leaf charges for longer (at a constant power draw) when it’s driven further.</text>
  </threadedComment>
</ThreadedComments>
</file>

<file path=xl/threadedComments/threadedComment6.xml><?xml version="1.0" encoding="utf-8"?>
<ThreadedComments xmlns="http://schemas.microsoft.com/office/spreadsheetml/2018/threadedcomments" xmlns:x="http://schemas.openxmlformats.org/spreadsheetml/2006/main">
  <threadedComment ref="E21" dT="2025-02-19T03:49:13.29" personId="{47EFABEC-6E9B-4A6C-9101-0AAC561083A4}" id="{FFC47666-5803-449A-B0B1-F42F69260E89}">
    <text>It looks to me as though the code uses a representative profile based on the answers to:
Profile Usage, typeOfMainHeating, atHomeStatus, typeOfWaterHeating, pricingScheme
And then rescales it to match the annual electricity usage.</text>
  </threadedComment>
</ThreadedComments>
</file>

<file path=xl/threadedComments/threadedComment7.xml><?xml version="1.0" encoding="utf-8"?>
<ThreadedComments xmlns="http://schemas.microsoft.com/office/spreadsheetml/2018/threadedcomments" xmlns:x="http://schemas.openxmlformats.org/spreadsheetml/2006/main">
  <threadedComment ref="A18" dT="2024-10-16T01:06:55.57" personId="{81656F48-1243-43EF-BA8B-25AE1B97F909}" id="{88474825-7AD0-4C97-89A7-DB38BD2F1A26}">
    <text xml:space="preserve">Just use Gen Less standard number for this for MVP? Throughout the website we x. Check TCO tools for their one. </text>
  </threadedComment>
</ThreadedComments>
</file>

<file path=xl/threadedComments/threadedComment8.xml><?xml version="1.0" encoding="utf-8"?>
<ThreadedComments xmlns="http://schemas.microsoft.com/office/spreadsheetml/2018/threadedcomments" xmlns:x="http://schemas.openxmlformats.org/spreadsheetml/2006/main">
  <threadedComment ref="C26" dT="2024-09-17T00:31:13.72" personId="{2EA0B003-DAD6-474A-BB6B-679957EBC54B}" id="{B77CA05D-FA36-42B1-9299-0704CA753DF6}" done="1">
    <text>@Simon Brash maybe this would be fine as an answer tooltip? Especially because the dropdown makes question tooltips difficult. Not sure how you would address all of these as question tooltips...</text>
    <mentions>
      <mention mentionpersonId="{DFD17E74-4D8D-4610-B06C-AF3B43D28BAF}" mentionId="{B163B1F7-3FF5-4220-91D5-427891E1BA8D}" startIndex="0" length="12"/>
    </mentions>
  </threadedComment>
  <threadedComment ref="C26" dT="2024-09-17T03:27:45.09" personId="{8B69AD9C-0839-4A89-83A5-60A526DE6667}" id="{7D740ECA-79C8-4E3D-AC10-D8FC08E9B38F}" parentId="{B77CA05D-FA36-42B1-9299-0704CA753DF6}">
    <text>I think it will need more words. What you have there doesn't give me enough context personally. I think we'll need something like "if you have a ducted heat pump, choose heat pump; if you have a piped gas central heating system, choose piped gas heater."</text>
  </threadedComment>
  <threadedComment ref="C26" dT="2024-09-17T04:04:36.72" personId="{2C8F31F0-E5AB-4EFE-B77E-F452035063A7}" id="{4575BEAD-2E76-4BE8-87D6-6F80C4040738}" parentId="{B77CA05D-FA36-42B1-9299-0704CA753DF6}">
    <text>Nice, I like it.</text>
  </threadedComment>
  <threadedComment ref="C34" dT="2024-09-11T00:44:15.70" personId="{81656F48-1243-43EF-BA8B-25AE1B97F909}" id="{39E1B86A-6488-46B9-BEC1-9E9D99AD5A7E}">
    <text xml:space="preserve">@Philippa do you think we should add this tooltip? </text>
    <mentions>
      <mention mentionpersonId="{E8030C58-4D1B-4D16-9543-3CE6305C9AE4}" mentionId="{EFC41055-0EF9-49F3-9095-20E281789EAA}" startIndex="0" length="9"/>
    </mentions>
  </threadedComment>
  <threadedComment ref="C34" dT="2024-09-11T01:13:37.95" personId="{2C8F31F0-E5AB-4EFE-B77E-F452035063A7}" id="{718A8148-F8B6-43AB-B87C-BA3A5609EF2D}" parentId="{39E1B86A-6488-46B9-BEC1-9E9D99AD5A7E}">
    <text>I think if we do include it, we should also note that we assume you use heating in the mornings and evenings outside of these times... so either both points go here, or both points go in the assumptions. See my amended version</text>
  </threadedComment>
  <threadedComment ref="C34" dT="2024-09-11T01:14:07.09" personId="{2C8F31F0-E5AB-4EFE-B77E-F452035063A7}" id="{9322C460-6B14-48D4-9F55-2C5A1C88DCBF}" parentId="{39E1B86A-6488-46B9-BEC1-9E9D99AD5A7E}">
    <text>Also have you confirmed these times with Gareth?</text>
  </threadedComment>
  <threadedComment ref="C34" dT="2024-09-11T02:13:10.30" personId="{81656F48-1243-43EF-BA8B-25AE1B97F909}" id="{4691D715-7962-4D27-A8B0-043C676E174F}" parentId="{39E1B86A-6488-46B9-BEC1-9E9D99AD5A7E}">
    <text xml:space="preserve">Yup I just ran it past him and he's pretty happy. Although he prefers the multi-choice option format where the user can choose any/all of "Mornings, Evenings,  Weekdays during the day and/or Weekends during the day". </text>
  </threadedComment>
  <threadedComment ref="B41" dT="2024-09-10T22:47:56.61" personId="{2C8F31F0-E5AB-4EFE-B77E-F452035063A7}" id="{A0B6FE33-F4E2-4790-B4AD-5C69203DB993}">
    <text>Happy to get your opinions on whether this sub header is necessary</text>
  </threadedComment>
  <threadedComment ref="B47" dT="2024-09-05T21:14:14.25" personId="{2C8F31F0-E5AB-4EFE-B77E-F452035063A7}" id="{B85E99FB-AAFA-4A1D-978B-40448C0C330A}">
    <text>This previously said "Water heating" but I think hot water is better.</text>
  </threadedComment>
  <threadedComment ref="B66" dT="2024-09-11T23:23:14.37" personId="{81656F48-1243-43EF-BA8B-25AE1B97F909}" id="{C4E826CC-61B0-4B39-9598-7CDEBB547179}">
    <text xml:space="preserve">@Philippa Brown. Gareth points out that it could be great to point out here that epic savings could be made on hot water by including solar. We could encourage users using the "Things you should know" box to toggle solar on to see those savings. </text>
    <mentions>
      <mention mentionpersonId="{E8030C58-4D1B-4D16-9543-3CE6305C9AE4}" mentionId="{CD47748B-5712-4B06-AA5A-1C9679337D2C}" startIndex="0" length="15"/>
    </mentions>
  </threadedComment>
  <threadedComment ref="B66" dT="2024-09-12T03:50:30.89" personId="{2C8F31F0-E5AB-4EFE-B77E-F452035063A7}" id="{297C3AFA-A27F-4314-814A-7BD63CE60658}" parentId="{C4E826CC-61B0-4B39-9598-7CDEBB547179}">
    <text xml:space="preserve">I have added a sentence. Let's see how it looks. If this is just too much copy/too many 'quick points' we can leave the solar note out but include it in phase 2 when we build the modals. </text>
  </threadedComment>
  <threadedComment ref="C71" dT="2024-09-05T21:17:27.57" personId="{2C8F31F0-E5AB-4EFE-B77E-F452035063A7}" id="{A12DF664-EF0C-457B-8943-67DBA8E29EEA}">
    <text xml:space="preserve">Simon just thinking that we can expand on this more in the "Things you should know" section. </text>
  </threadedComment>
  <threadedComment ref="C71" dT="2024-09-05T22:12:51.16" personId="{81656F48-1243-43EF-BA8B-25AE1B97F909}" id="{2C86E36B-24D5-4952-9469-E8EB7E0CDE4D}" parentId="{A12DF664-EF0C-457B-8943-67DBA8E29EEA}">
    <text>Yes, sounds good.</text>
  </threadedComment>
  <threadedComment ref="C97" dT="2024-09-04T22:36:08.41" personId="{81656F48-1243-43EF-BA8B-25AE1B97F909}" id="{E06A268F-61A0-4882-A73B-BECE19B8759F}">
    <text xml:space="preserve">@Gareth Gretton are you ok with this assumption? I am referencing page 4 of this doc: Driver Travel (transport.govt.nz). 
cc @Philippa Brown </text>
    <mentions>
      <mention mentionpersonId="{09DE373E-596B-4630-8CAD-0F6485972F52}" mentionId="{DF3C8985-2E4C-418D-9BE2-7DD24B2F9D68}" startIndex="0" length="15"/>
      <mention mentionpersonId="{E8030C58-4D1B-4D16-9543-3CE6305C9AE4}" mentionId="{96F3218D-B88E-4ADD-A4D3-C7873F13DF40}" startIndex="126" length="15"/>
    </mentions>
    <extLst>
      <x:ext xmlns:xltc2="http://schemas.microsoft.com/office/spreadsheetml/2020/threadedcomments2" uri="{F7C98A9C-CBB3-438F-8F68-D28B6AF4A901}">
        <xltc2:checksum>2379596874</xltc2:checksum>
        <xltc2:hyperlink startIndex="86" length="33" url="https://www.transport.govt.nz/assets/Uploads/Report/Drivers-Travel-Survey-2015.pdf"/>
      </x:ext>
    </extLst>
  </threadedComment>
  <threadedComment ref="F97" dT="2024-09-11T02:05:55.82" personId="{81656F48-1243-43EF-BA8B-25AE1B97F909}" id="{88C2ABD4-5764-4364-ADB5-36E9187ABF28}">
    <text xml:space="preserve">@Gareth Gretton  to review </text>
    <mentions>
      <mention mentionpersonId="{09DE373E-596B-4630-8CAD-0F6485972F52}" mentionId="{040C7799-F3A9-4E2C-AD7B-36838305A19C}" startIndex="0" length="15"/>
    </mentions>
  </threadedComment>
  <threadedComment ref="C103" dT="2024-09-10T23:02:09.27" personId="{2C8F31F0-E5AB-4EFE-B77E-F452035063A7}" id="{87F2A0A7-CDED-4508-8736-04E08D3616BA}">
    <text>Gareth to check</text>
  </threadedComment>
  <threadedComment ref="C103" dT="2024-09-11T02:06:53.51" personId="{81656F48-1243-43EF-BA8B-25AE1B97F909}" id="{E9A251C4-815A-4553-9DB4-D449AF236439}" parentId="{87F2A0A7-CDED-4508-8736-04E08D3616BA}">
    <text xml:space="preserve">@Gareth Gretton </text>
    <mentions>
      <mention mentionpersonId="{09DE373E-596B-4630-8CAD-0F6485972F52}" mentionId="{E9C5813A-95C3-4F3C-BC96-D9D16F42F896}" startIndex="0" length="15"/>
    </mentions>
  </threadedComment>
  <threadedComment ref="F130" dT="2024-09-10T22:23:24.78" personId="{2C8F31F0-E5AB-4EFE-B77E-F452035063A7}" id="{70FA2FFB-88D4-4086-B24D-602D4095AA72}">
    <text>Instead of having negative savings, could we flip all the text to this format if there's a negative result?</text>
  </threadedComment>
  <threadedComment ref="C137" dT="2024-11-06T21:45:39.29" personId="{81656F48-1243-43EF-BA8B-25AE1B97F909}" id="{55CA3E3E-B355-47B7-BDE0-66F7BC2AF2CD}">
    <text>@Philippa Brown here is the piece we need copy for :)</text>
    <mentions>
      <mention mentionpersonId="{E8030C58-4D1B-4D16-9543-3CE6305C9AE4}" mentionId="{56FABF8B-629D-4A28-BF46-393B4F3748BF}" startIndex="0" length="15"/>
    </mentions>
  </threadedComment>
</ThreadedComments>
</file>

<file path=xl/threadedComments/threadedComment9.xml><?xml version="1.0" encoding="utf-8"?>
<ThreadedComments xmlns="http://schemas.microsoft.com/office/spreadsheetml/2018/threadedcomments" xmlns:x="http://schemas.openxmlformats.org/spreadsheetml/2006/main">
  <threadedComment ref="D23" dT="2024-11-11T04:08:41.81" personId="{B5081A5D-1C83-423E-9327-086C81CADA72}" id="{44567CE2-25ED-4C07-9799-391EF0DD0C4A}">
    <text>@Simon Brash can we check with Deviate what currently happens if there is a “missing” combination of keys i.e. “south island postcode” and “piped gas”? @Will Catton currently has values here based on a default pricing plan for gas, but what would happen if we pull these out?</text>
    <mentions>
      <mention mentionpersonId="{DFD17E74-4D8D-4610-B06C-AF3B43D28BAF}" mentionId="{336D073F-29C3-48E2-8C48-7E3ECCF5E3AC}" startIndex="0" length="12"/>
      <mention mentionpersonId="{EDCFF3E5-521F-4503-BA40-41FA34CAED8F}" mentionId="{CE05F5E6-B6FB-4F52-AB9D-C700F1C41256}" startIndex="152" length="12"/>
    </mentions>
  </threadedComment>
  <threadedComment ref="B29" dT="2025-04-04T04:17:09.30" personId="{81656F48-1243-43EF-BA8B-25AE1B97F909}" id="{91D69097-7F2B-48A8-B813-ED43A40960E9}">
    <text>@Achini I am unable to reproduce this bug now so I think it was fixed as part of some other fixes during testing. Please let me know if you see it again ☺️</text>
    <mentions>
      <mention mentionpersonId="{63546754-469F-4CB2-A2CC-0569E4F78C3D}" mentionId="{AA1EA394-19F5-458F-B5B0-4C4E9A7DDD27}" startIndex="0" length="7"/>
    </mentions>
  </threadedComment>
  <threadedComment ref="E36" dT="2024-11-21T20:30:56.61" personId="{B5081A5D-1C83-423E-9327-086C81CADA72}" id="{5DC1F39D-A844-4721-A053-5A5BBAC9DC9F}">
    <text>Proposed raising to p2 as trivial fix.</text>
  </threadedComment>
  <threadedComment ref="B37" dT="2024-11-25T23:58:25.18" personId="{0515B036-39B8-474E-BE2D-DDB3AD51D0C4}" id="{CCFDC0F8-B2A4-4253-B030-9E622AE4A620}">
    <text>It looks to me like the biggest contributor to PHEV having higher running costs (currently represented as "variable costs" in the APP) is that their annual servicing_cost=$1133.15, compared to $684.4 for EVs.</text>
  </threadedComment>
  <threadedComment ref="B37" dT="2025-04-04T04:22:37.32" personId="{81656F48-1243-43EF-BA8B-25AE1B97F909}" id="{240C4AE1-904C-4003-A9C5-F44507782436}" parentId="{CCFDC0F8-B2A4-4253-B030-9E622AE4A620}">
    <text xml:space="preserve">I have reactivated this one for consideration by setting its status to “Enhance algorithm”. 
Do you think there is a way to solve for this in your model @Will/@Gareth? 
If not, just set it to “Phase 2” and we can have a think about it once we have the API. </text>
    <mentions>
      <mention mentionpersonId="{EDCFF3E5-521F-4503-BA40-41FA34CAED8F}" mentionId="{D4FCEA2B-F179-4999-B857-28D7D87CC759}" startIndex="154" length="5"/>
      <mention mentionpersonId="{09DE373E-596B-4630-8CAD-0F6485972F52}" mentionId="{59C4E47F-8818-440B-A881-70916B754C61}" startIndex="160" length="7"/>
    </mentions>
  </threadedComment>
  <threadedComment ref="E37" dT="2024-11-21T20:33:42.46" personId="{B5081A5D-1C83-423E-9327-086C81CADA72}" id="{0371B14A-9C38-4142-81B1-42CB79EC6D09}">
    <text>Raised to p2 now that driving model is refined.</text>
  </threadedComment>
  <threadedComment ref="B41" dT="2025-04-04T04:24:58.57" personId="{81656F48-1243-43EF-BA8B-25AE1B97F909}" id="{B803E5CF-2005-44E3-B5D1-F868EBB905DE}">
    <text xml:space="preserve">@Gareth for next week: do you want to have a think about what this alternative wording might be? I will get it checked off with Phil. </text>
    <mentions>
      <mention mentionpersonId="{09DE373E-596B-4630-8CAD-0F6485972F52}" mentionId="{FA345C16-82A2-48AC-A214-43AFA9CEF146}" startIndex="0" length="7"/>
    </mentions>
  </threadedComment>
  <threadedComment ref="I47" dT="2024-11-14T21:58:33.41" personId="{DEA99971-3952-464D-9E82-B444F9F76A95}" id="{EB71495A-AE36-435A-86EE-607C1B56FACC}">
    <text>I think this one is worth considering in this round? Let’s discuss.</text>
  </threadedComment>
  <threadedComment ref="C48" dT="2024-11-08T00:45:22.89" personId="{81656F48-1243-43EF-BA8B-25AE1B97F909}" id="{BBC4CF7A-8828-4706-87A2-8F71A03B7492}">
    <text xml:space="preserve">@Philippa Brown </text>
    <mentions>
      <mention mentionpersonId="{E8030C58-4D1B-4D16-9543-3CE6305C9AE4}" mentionId="{E3EC0CB9-87C3-48D7-866F-617D9E24AAA9}" startIndex="0" length="15"/>
    </mentions>
  </threadedComment>
  <threadedComment ref="C52" dT="2024-11-14T20:53:12.15" personId="{DEA99971-3952-464D-9E82-B444F9F76A95}" id="{9FE58777-8DE3-45C3-9064-2A76BA050B5B}">
    <text>Needs elaboration on what this is and why we need it.</text>
  </threadedComment>
  <threadedComment ref="E54" dT="2024-11-14T20:57:16.65" personId="{DEA99971-3952-464D-9E82-B444F9F76A95}" id="{39F2F9B2-B85B-4958-B54D-F42F75220F74}">
    <text>Should this be a two? Sounds like an annoying issue?</text>
  </threadedComment>
  <threadedComment ref="E54" dT="2024-11-14T21:53:16.84" personId="{DEA99971-3952-464D-9E82-B444F9F76A95}" id="{C76726D2-488A-4DCC-9C94-BFBBCBDD860F}" parentId="{39F2F9B2-B85B-4958-B54D-F42F75220F74}">
    <text>I moved it from 4 -&gt; 3 BTW</text>
  </threadedComment>
  <threadedComment ref="B61" dT="2025-04-04T04:58:31.26" personId="{81656F48-1243-43EF-BA8B-25AE1B97F909}" id="{52494437-7117-4EBF-BD89-A32926CD13F4}">
    <text xml:space="preserve">I would be happy to look into this. We will need to have a session to discuss. Only if you have time, is it still a priority do you think? </text>
  </threadedComment>
  <threadedComment ref="C63" dT="2024-11-14T20:56:26.42" personId="{DEA99971-3952-464D-9E82-B444F9F76A95}" id="{35BE308C-BA2C-4652-8DB4-CC41CA973048}">
    <text>Needs elaboration on what the issue is and what the benefit is of fixing it.</text>
  </threadedComment>
  <threadedComment ref="D68" dT="2025-04-04T04:27:09.31" personId="{81656F48-1243-43EF-BA8B-25AE1B97F909}" id="{6CA08C27-3022-451B-9A35-1E3A3BC50B86}">
    <text xml:space="preserve">@Gareth what would the best wording be here? I’ll get it updated if you have a preference. </text>
    <mentions>
      <mention mentionpersonId="{09DE373E-596B-4630-8CAD-0F6485972F52}" mentionId="{AC556894-66E6-459D-95CC-E4D8FCA09033}" startIndex="0" length="7"/>
    </mentions>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x:/s/StandardsandTechnical/Eb48HfV1PgdBu0Ywpw5o-WwBKBsgrDe71gzCi8zk0mlFYQ?e=3q4r3e" TargetMode="External"/><Relationship Id="rId3" Type="http://schemas.openxmlformats.org/officeDocument/2006/relationships/hyperlink" Target="https://genless.govt.nz/for-everyone/on-the-move/consider-electric-vehicles/why-buy-an-ev/" TargetMode="External"/><Relationship Id="rId7" Type="http://schemas.openxmlformats.org/officeDocument/2006/relationships/hyperlink" Target="https://eecagovtnz-my.sharepoint.com/:x:/g/personal/achini_weerasinghe_eeca_govt_nz/EVlK9e7XKuBKqZ5B0T0eeI8Bl7cVHyVujUzDwgL54oQ20Q?e=X3uVnD" TargetMode="External"/><Relationship Id="rId12" Type="http://schemas.openxmlformats.org/officeDocument/2006/relationships/hyperlink" Target="../../../../../../:x:/s/KnowledgeandResearchCentre/EYewi9pwyMNHmuhgpVied2IBoiUiLAwdqs6gRtRhA5WpyA?e=5N3RPF" TargetMode="External"/><Relationship Id="rId2" Type="http://schemas.openxmlformats.org/officeDocument/2006/relationships/hyperlink" Target="../../../../../../:x:/s/MarketingandCommunications/ERo9wA79jclMmkyxz7kNYCIB6TEY9kMQ8N17Ps4WAsPWrQ?e=hi4MyF" TargetMode="External"/><Relationship Id="rId1" Type="http://schemas.openxmlformats.org/officeDocument/2006/relationships/hyperlink" Target="https://docs.google.com/spreadsheets/d/1huoy4UncVW_fkBJAA0xj_LGKF6sLm3SWd1cHOTh1kAA/edit?gid=0" TargetMode="External"/><Relationship Id="rId6" Type="http://schemas.openxmlformats.org/officeDocument/2006/relationships/hyperlink" Target="../../../../../../:x:/s/MarketingandCommunications/ETh9VBKXxlZIhGE3OVbmtLoBdnnV2G0f5s-1arJMrSyvHQ?e=MOw5dm" TargetMode="External"/><Relationship Id="rId11" Type="http://schemas.openxmlformats.org/officeDocument/2006/relationships/hyperlink" Target="../../../../../../:x:/s/MarketingandCommunications/ETre31V5xDBDgVlJ1BXq9e8BkW8urY99bg42rJB4-6k8gw?e=hET43l" TargetMode="External"/><Relationship Id="rId5" Type="http://schemas.openxmlformats.org/officeDocument/2006/relationships/hyperlink" Target="../../../../../../:x:/s/MarketingandCommunications/EQR6MxKb5HVGhW4e-y8b02IBdc96fWtcbXn7eUjCnzplvA?e=xLa9pA" TargetMode="External"/><Relationship Id="rId10" Type="http://schemas.openxmlformats.org/officeDocument/2006/relationships/hyperlink" Target="../../../../../../:x:/s/MarketingandCommunications/EYTAYPCb6SBBq0_vef_33zYBiNokDxK8kYmI2Zt2Y-3qdw?e=EeZVxO" TargetMode="External"/><Relationship Id="rId4" Type="http://schemas.openxmlformats.org/officeDocument/2006/relationships/hyperlink" Target="https://genless.govt.nz/assets/Shared-Resources/electric-vehicle-running-cost-calculations.xlsx" TargetMode="External"/><Relationship Id="rId9" Type="http://schemas.openxmlformats.org/officeDocument/2006/relationships/hyperlink" Target="../../../../../../:x:/s/StandardsandTechnical/EczRCR_3BfxGq5eGEigzp6MB-49CcBc_NATJt7wyVdo_BQ?e=pkzKcH"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hyperlink" Target="../../../../../../:w:/s/KnowledgeandResearchCentre/ES8IxAA6LY5IhVzAQug01WsBvbdRj-bgBilNR0lk1NuWfA?e=ajM5wO" TargetMode="External"/><Relationship Id="rId7" Type="http://schemas.openxmlformats.org/officeDocument/2006/relationships/drawing" Target="../drawings/drawing3.xml"/><Relationship Id="rId2" Type="http://schemas.openxmlformats.org/officeDocument/2006/relationships/hyperlink" Target="../../../../../../:w:/s/KnowledgeandResearchCentre/Eap8WbVvZT5Gt2gWn9cZEakB-SUCgxzVoCnPYH9Yu9MtkA?e=XOZiil" TargetMode="External"/><Relationship Id="rId1" Type="http://schemas.openxmlformats.org/officeDocument/2006/relationships/hyperlink" Target="../../../../../../:f:/s/KnowledgeandResearchCentre/ErXAeCls5PhMiaUqVEbI29UBdDZ64MtLzQvXXb9QRcBbdA?e=QWwM70" TargetMode="External"/><Relationship Id="rId6" Type="http://schemas.openxmlformats.org/officeDocument/2006/relationships/hyperlink" Target="../../../../../../:x:/s/KnowledgeandResearchCentre/Ed1npsB72qZBpbouw7jxhTMBw9o6WvWwa_JsMDi0Ezl9vw?e=r5ylbM" TargetMode="External"/><Relationship Id="rId5" Type="http://schemas.openxmlformats.org/officeDocument/2006/relationships/hyperlink" Target="../../../../../../:x:/s/KnowledgeandResearchCentre/EYgaEpjVJx1JrpBM0uDQv2kBSfRlfvEotgjjfxzj7OzQDg?e=Yb07H8" TargetMode="External"/><Relationship Id="rId4" Type="http://schemas.openxmlformats.org/officeDocument/2006/relationships/hyperlink" Target="../../../../../../:x:/s/KnowledgeandResearchCentre/Ed8t_KFuyfdBtombCc1jp6kBFUSXeH893fBYxvHrykavyA?e=ytcus1"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u:/s/Strategy/EWAqfj5yUQNPhUqMcdAs_yEBMCPOhQTAoYViqQGztqWrqw?e=O0Ba2g" TargetMode="External"/></Relationships>
</file>

<file path=xl/worksheets/_rels/sheet8.xml.rels><?xml version="1.0" encoding="UTF-8" standalone="yes"?>
<Relationships xmlns="http://schemas.openxmlformats.org/package/2006/relationships"><Relationship Id="rId8" Type="http://schemas.microsoft.com/office/2017/10/relationships/threadedComment" Target="../threadedComments/threadedComment2.xml"/><Relationship Id="rId3" Type="http://schemas.openxmlformats.org/officeDocument/2006/relationships/hyperlink" Target="../../../../../../:x:/s/StandardsandTechnical/EczRCR_3BfxGq5eGEigzp6MB-49CcBc_NATJt7wyVdo_BQ?e=FFTfuc" TargetMode="External"/><Relationship Id="rId7" Type="http://schemas.openxmlformats.org/officeDocument/2006/relationships/comments" Target="../comments2.xml"/><Relationship Id="rId2" Type="http://schemas.openxmlformats.org/officeDocument/2006/relationships/hyperlink" Target="../../../../../../:u:/s/Strategy/EWAqfj5yUQNPhUqMcdAs_yEBMCPOhQTAoYViqQGztqWrqw?e=O0Ba2g" TargetMode="External"/><Relationship Id="rId1" Type="http://schemas.openxmlformats.org/officeDocument/2006/relationships/hyperlink" Target="../../../../../../:u:/s/Strategy/EWAqfj5yUQNPhUqMcdAs_yEBMCPOhQTAoYViqQGztqWrqw?e=O0Ba2g" TargetMode="External"/><Relationship Id="rId6" Type="http://schemas.openxmlformats.org/officeDocument/2006/relationships/vmlDrawing" Target="../drawings/vmlDrawing2.vml"/><Relationship Id="rId5" Type="http://schemas.openxmlformats.org/officeDocument/2006/relationships/drawing" Target="../drawings/drawing5.xml"/><Relationship Id="rId4" Type="http://schemas.openxmlformats.org/officeDocument/2006/relationships/hyperlink" Target="../../../../../../:x:/s/StandardsandTechnical/EczRCR_3BfxGq5eGEigzp6MB-49CcBc_NATJt7wyVdo_BQ?e=Upec2Y"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3" Type="http://schemas.openxmlformats.org/officeDocument/2006/relationships/hyperlink" Target="https://www.waternz.org.nz/Resources/Article?Action=View&amp;Article_id=2243" TargetMode="Externa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7.xml"/><Relationship Id="rId5" Type="http://schemas.openxmlformats.org/officeDocument/2006/relationships/hyperlink" Target="../../../../../../:x:/s/KnowledgeandResearchCentre/EYewi9pwyMNHmuhgpVied2IBoiUiLAwdqs6gRtRhA5WpyA?e=m30bT5" TargetMode="External"/><Relationship Id="rId4" Type="http://schemas.openxmlformats.org/officeDocument/2006/relationships/hyperlink" Target="https://www.consumer.org.nz/articles/how-to-save-water-in-the-laundry"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www.building.govt.nz/getting-started/smarter-homes-guides/water-and-waste/hot-water-options" TargetMode="External"/><Relationship Id="rId2" Type="http://schemas.openxmlformats.org/officeDocument/2006/relationships/hyperlink" Target="https://www.eeca.govt.nz/insights/eeca-insights/hot-water-heat-pumps-in-the-home/?gad_source=1&amp;gclid=EAIaIQobChMIgq-1kJHchwMVpOcWBR2nCQRqEAAYASAAEgJGu_D_BwE" TargetMode="External"/><Relationship Id="rId1" Type="http://schemas.openxmlformats.org/officeDocument/2006/relationships/hyperlink" Target="https://www.rheemasia.com/blog/what-is-the-ideal-temperature-to-shower-in/" TargetMode="External"/><Relationship Id="rId5" Type="http://schemas.openxmlformats.org/officeDocument/2006/relationships/printerSettings" Target="../printerSettings/printerSettings1.bin"/><Relationship Id="rId4" Type="http://schemas.openxmlformats.org/officeDocument/2006/relationships/hyperlink" Target="https://rinnai.co.nz/water-heating/gas-hot-water-systems/residential-use/rinnai-infinity-a-series-internal-and-external" TargetMode="Externa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eeca.govt.nz/insights/eeca-insights/hot-water-heat-pumps-in-the-home/?gad_source=1&amp;gclid=EAIaIQobChMIgq-1kJHchwMVpOcWBR2nCQRqEAAYASAAEgJGu_D_BwE" TargetMode="External"/><Relationship Id="rId1" Type="http://schemas.openxmlformats.org/officeDocument/2006/relationships/hyperlink" Target="https://www.rheemasia.com/blog/what-is-the-ideal-temperature-to-shower-in/" TargetMode="External"/><Relationship Id="rId4"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3" Type="http://schemas.openxmlformats.org/officeDocument/2006/relationships/hyperlink" Target="https://www.building.govt.nz/assets/Uploads/building-code-compliance/h1-energy-efficiency/asvm/h1-energy-efficiency-as1-5th-edition-amendment-1.pdf" TargetMode="External"/><Relationship Id="rId7" Type="http://schemas.microsoft.com/office/2017/10/relationships/threadedComment" Target="../threadedComments/threadedComment3.xml"/><Relationship Id="rId2" Type="http://schemas.openxmlformats.org/officeDocument/2006/relationships/hyperlink" Target="../../../../../../:x:/s/StandardsandTechnical/Eb48HfV1PgdBu0Ywpw5o-WwBKBsgrDe71gzCi8zk0mlFYQ?e=3q4r3e" TargetMode="External"/><Relationship Id="rId1" Type="http://schemas.openxmlformats.org/officeDocument/2006/relationships/hyperlink" Target="../../../../../../:x:/s/StandardsandTechnical/Eb48HfV1PgdBu0Ywpw5o-WwBKBsgrDe71gzCi8zk0mlFYQ?e=3q4r3e"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3" Type="http://schemas.openxmlformats.org/officeDocument/2006/relationships/hyperlink" Target="https://chatgpt.com/s/t_6a30d1aa353c81c7b9dac58a0bf6df7f" TargetMode="External"/><Relationship Id="rId2" Type="http://schemas.openxmlformats.org/officeDocument/2006/relationships/hyperlink" Target="https://niwa.co.nz/climate-and-weather/national" TargetMode="External"/><Relationship Id="rId1" Type="http://schemas.openxmlformats.org/officeDocument/2006/relationships/hyperlink" Target="https://niwa.co.nz/climate-and-weather/national-and-regional-climate-maps" TargetMode="External"/><Relationship Id="rId4" Type="http://schemas.openxmlformats.org/officeDocument/2006/relationships/drawing" Target="../drawings/drawing10.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hyperlink" Target="https://www.energyrating.gov.au/industry-information/publications/2017-residential-climate-files"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https://vehicleinspection.nzta.govt.nz/virms/entry-certification/pre-reg-and-vin/vehicle-attributes/vehicle-attributes-definitions" TargetMode="External"/><Relationship Id="rId2" Type="http://schemas.openxmlformats.org/officeDocument/2006/relationships/hyperlink" Target="https://en.wikipedia.org/wiki/Car_classification" TargetMode="External"/><Relationship Id="rId1" Type="http://schemas.openxmlformats.org/officeDocument/2006/relationships/hyperlink" Target="https://www.nzta.govt.nz/vehicles/how-the-motor-vehicle-register-affects-you/motor-vehicle-registrations-dashboard-and-open-data/" TargetMode="External"/></Relationships>
</file>

<file path=xl/worksheets/_rels/sheet2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12.xml"/><Relationship Id="rId4" Type="http://schemas.microsoft.com/office/2017/10/relationships/threadedComment" Target="../threadedComments/threadedComment4.xml"/></Relationships>
</file>

<file path=xl/worksheets/_rels/sheet22.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23.xml.rels><?xml version="1.0" encoding="UTF-8" standalone="yes"?>
<Relationships xmlns="http://schemas.openxmlformats.org/package/2006/relationships"><Relationship Id="rId8" Type="http://schemas.openxmlformats.org/officeDocument/2006/relationships/hyperlink" Target="https://github.com/EECA-NZ/home-efficiency-calculator/blob/main/app/services/configuration/energy_costs_default.py" TargetMode="External"/><Relationship Id="rId3" Type="http://schemas.openxmlformats.org/officeDocument/2006/relationships/hyperlink" Target="https://nzta.govt.nz/vehicles/road-user-charges/ruc-for-electric-vehicles/" TargetMode="External"/><Relationship Id="rId7" Type="http://schemas.openxmlformats.org/officeDocument/2006/relationships/hyperlink" Target="https://github.com/EECA-NZ/home-efficiency-calculator/blob/main/app/services/configuration/energy_costs_default.py" TargetMode="External"/><Relationship Id="rId2" Type="http://schemas.openxmlformats.org/officeDocument/2006/relationships/hyperlink" Target="https://nzta.govt.nz/vehicles/road-user-charges/ruc-for-electric-vehicles/" TargetMode="External"/><Relationship Id="rId1" Type="http://schemas.openxmlformats.org/officeDocument/2006/relationships/hyperlink" Target="https://nzta.govt.nz/vehicles/road-user-charges/ruc-for-electric-vehicles/" TargetMode="External"/><Relationship Id="rId6" Type="http://schemas.openxmlformats.org/officeDocument/2006/relationships/hyperlink" Target="https://github.com/EECA-NZ/home-efficiency-calculator/blob/main/app/services/configuration/energy_costs_default.py" TargetMode="External"/><Relationship Id="rId5" Type="http://schemas.openxmlformats.org/officeDocument/2006/relationships/hyperlink" Target="../../../../../../:u:/s/MarketingandCommunications/EasWcssl7vhHgtY3L4KPuoIBKHpfx1qRvYzf9TgfOkNGFw?e=iiW78J" TargetMode="External"/><Relationship Id="rId4" Type="http://schemas.openxmlformats.org/officeDocument/2006/relationships/hyperlink" Target="https://www.nzta.govt.nz/vehicles/licensing-rego/vehicle-fees/licensing-fees/" TargetMode="External"/><Relationship Id="rId9" Type="http://schemas.openxmlformats.org/officeDocument/2006/relationships/drawing" Target="../drawings/drawing13.xml"/></Relationships>
</file>

<file path=xl/worksheets/_rels/sheet24.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25.xml.rels><?xml version="1.0" encoding="UTF-8" standalone="yes"?>
<Relationships xmlns="http://schemas.openxmlformats.org/package/2006/relationships"><Relationship Id="rId8" Type="http://schemas.openxmlformats.org/officeDocument/2006/relationships/drawing" Target="../drawings/drawing14.xml"/><Relationship Id="rId3" Type="http://schemas.openxmlformats.org/officeDocument/2006/relationships/hyperlink" Target="../../../../../../:u:/s/KnowledgeandResearchCentre/EZrHDMrvVIJCmlVSXvz0_eQBHRNweM-_FduvKgzg3crbdg?e=lfOv8f" TargetMode="External"/><Relationship Id="rId7" Type="http://schemas.openxmlformats.org/officeDocument/2006/relationships/hyperlink" Target="https://www.standards.govt.nz/shop/snz-pas-60112023" TargetMode="External"/><Relationship Id="rId2" Type="http://schemas.openxmlformats.org/officeDocument/2006/relationships/hyperlink" Target="../../../../../../:x:/s/Strategy/EYSmzWk9paZIoEbIv2z9mnwBBvwubOSd_0WhKsJpzOjEXQ?e=7PMubg" TargetMode="External"/><Relationship Id="rId1" Type="http://schemas.openxmlformats.org/officeDocument/2006/relationships/hyperlink" Target="../../../../../../:u:/s/Strategy/Eb-JGW5FTl9Ik_uW5tdaC64BYJQhch20U4uK3MYnbLdvKg?e=fxMxOI" TargetMode="External"/><Relationship Id="rId6" Type="http://schemas.openxmlformats.org/officeDocument/2006/relationships/hyperlink" Target="https://rheem.co.nz/products/home/electric-water-heating/mains-pressure-vitreous-enamel" TargetMode="External"/><Relationship Id="rId5" Type="http://schemas.openxmlformats.org/officeDocument/2006/relationships/hyperlink" Target="https://github.com/EECA-NZ/home-efficiency-calculator/blob/main/app/constants/heating_energy.py" TargetMode="External"/><Relationship Id="rId4" Type="http://schemas.openxmlformats.org/officeDocument/2006/relationships/hyperlink" Target="https://github.com/EECA-NZ/SolarPowerCalculator/blob/main/www/src/pvtool/niwa/services/niwaCSVDataProcessor.php" TargetMode="Externa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7.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3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3.bin"/><Relationship Id="rId4" Type="http://schemas.microsoft.com/office/2017/10/relationships/threadedComment" Target="../threadedComments/threadedComment7.xm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34.xml.rels><?xml version="1.0" encoding="UTF-8" standalone="yes"?>
<Relationships xmlns="http://schemas.openxmlformats.org/package/2006/relationships"><Relationship Id="rId8" Type="http://schemas.openxmlformats.org/officeDocument/2006/relationships/vmlDrawing" Target="../drawings/vmlDrawing8.vml"/><Relationship Id="rId3" Type="http://schemas.openxmlformats.org/officeDocument/2006/relationships/hyperlink" Target="https://genless.govt.nz/for-everyone/at-home/energy-saving-appliances/choose-good-appliances/induction-cooktops/" TargetMode="External"/><Relationship Id="rId7" Type="http://schemas.openxmlformats.org/officeDocument/2006/relationships/printerSettings" Target="../printerSettings/printerSettings5.bin"/><Relationship Id="rId2" Type="http://schemas.openxmlformats.org/officeDocument/2006/relationships/hyperlink" Target="https://genless.govt.nz/for-everyone/at-home/energy-saving-appliances/choose-good-appliances/hot-water-heat-pumps/" TargetMode="External"/><Relationship Id="rId1" Type="http://schemas.openxmlformats.org/officeDocument/2006/relationships/hyperlink" Target="https://genless.govt.nz/for-everyone/at-home/energy-saving-appliances/choose-good-appliances/heat-pumps/" TargetMode="External"/><Relationship Id="rId6" Type="http://schemas.openxmlformats.org/officeDocument/2006/relationships/hyperlink" Target="https://genless.govt.nz/for-everyone/at-home/explore-solar-energy/rooftop-solar/" TargetMode="External"/><Relationship Id="rId5" Type="http://schemas.openxmlformats.org/officeDocument/2006/relationships/hyperlink" Target="https://www.nzpost.co.nz/tools/address-postcode-finder" TargetMode="External"/><Relationship Id="rId10" Type="http://schemas.microsoft.com/office/2017/10/relationships/threadedComment" Target="../threadedComments/threadedComment8.xml"/><Relationship Id="rId4" Type="http://schemas.openxmlformats.org/officeDocument/2006/relationships/hyperlink" Target="https://genless.govt.nz/for-everyone/on-the-move/consider-electric-vehicles/charging-an-ev/" TargetMode="External"/><Relationship Id="rId9" Type="http://schemas.openxmlformats.org/officeDocument/2006/relationships/comments" Target="../comments8.xml"/></Relationships>
</file>

<file path=xl/worksheets/_rels/sheet35.xml.rels><?xml version="1.0" encoding="UTF-8" standalone="yes"?>
<Relationships xmlns="http://schemas.openxmlformats.org/package/2006/relationships"><Relationship Id="rId3" Type="http://schemas.openxmlformats.org/officeDocument/2006/relationships/vmlDrawing" Target="../drawings/vmlDrawing9.vml"/><Relationship Id="rId7" Type="http://schemas.microsoft.com/office/2019/04/relationships/documenttask" Target="../documenttasks/documenttask1.xml"/><Relationship Id="rId2" Type="http://schemas.openxmlformats.org/officeDocument/2006/relationships/printerSettings" Target="../printerSettings/printerSettings6.bin"/><Relationship Id="rId1" Type="http://schemas.openxmlformats.org/officeDocument/2006/relationships/hyperlink" Target="../../../../../../:w:/s/MarketingandCommunications/Eaf9lNqpI3RAoS8o47bonGQBjTjUuYWerdjThXosm1oUqQ?e=VUzWYU" TargetMode="External"/><Relationship Id="rId6" Type="http://schemas.microsoft.com/office/2017/10/relationships/threadedComment" Target="../threadedComments/threadedComment9.xml"/><Relationship Id="rId5" Type="http://schemas.openxmlformats.org/officeDocument/2006/relationships/comments" Target="../comments9.xml"/><Relationship Id="rId4" Type="http://schemas.openxmlformats.org/officeDocument/2006/relationships/table" Target="../tables/table2.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75844-BD64-40B4-BF68-190DCA0C740A}">
  <dimension ref="B2:C63"/>
  <sheetViews>
    <sheetView workbookViewId="0">
      <selection activeCell="L38" sqref="L38"/>
    </sheetView>
    <sheetView workbookViewId="1"/>
  </sheetViews>
  <sheetFormatPr defaultRowHeight="14.4" x14ac:dyDescent="0.3"/>
  <cols>
    <col min="2" max="2" width="34" customWidth="1"/>
    <col min="3" max="3" width="18.44140625" customWidth="1"/>
  </cols>
  <sheetData>
    <row r="2" spans="2:3" ht="18" x14ac:dyDescent="0.35">
      <c r="B2" s="15" t="s">
        <v>0</v>
      </c>
    </row>
    <row r="4" spans="2:3" x14ac:dyDescent="0.3">
      <c r="B4" t="s">
        <v>1</v>
      </c>
      <c r="C4" s="9" t="str">
        <f>HYPERLINK("#'" &amp; B4 &amp; "'!A1", B4)</f>
        <v>Electricity prices</v>
      </c>
    </row>
    <row r="5" spans="2:3" x14ac:dyDescent="0.3">
      <c r="B5" t="s">
        <v>2</v>
      </c>
      <c r="C5" s="9" t="str">
        <f>HYPERLINK("#'" &amp; B5 &amp; "'!A1", B5)</f>
        <v>Gas prices</v>
      </c>
    </row>
    <row r="18" spans="2:3" ht="18" x14ac:dyDescent="0.35">
      <c r="B18" s="15" t="s">
        <v>3</v>
      </c>
    </row>
    <row r="20" spans="2:3" x14ac:dyDescent="0.3">
      <c r="B20" t="s">
        <v>4</v>
      </c>
      <c r="C20" s="9" t="s">
        <v>5</v>
      </c>
    </row>
    <row r="22" spans="2:3" x14ac:dyDescent="0.3">
      <c r="B22" t="s">
        <v>6</v>
      </c>
      <c r="C22" s="9" t="s">
        <v>7</v>
      </c>
    </row>
    <row r="23" spans="2:3" x14ac:dyDescent="0.3">
      <c r="C23" t="s">
        <v>8</v>
      </c>
    </row>
    <row r="31" spans="2:3" x14ac:dyDescent="0.3">
      <c r="B31" t="s">
        <v>9</v>
      </c>
      <c r="C31" s="9" t="s">
        <v>10</v>
      </c>
    </row>
    <row r="33" spans="2:3" x14ac:dyDescent="0.3">
      <c r="B33" t="s">
        <v>11</v>
      </c>
      <c r="C33" s="9" t="s">
        <v>12</v>
      </c>
    </row>
    <row r="37" spans="2:3" x14ac:dyDescent="0.3">
      <c r="B37" s="1" t="s">
        <v>13</v>
      </c>
    </row>
    <row r="39" spans="2:3" x14ac:dyDescent="0.3">
      <c r="B39" t="s">
        <v>14</v>
      </c>
      <c r="C39" s="9" t="s">
        <v>15</v>
      </c>
    </row>
    <row r="40" spans="2:3" x14ac:dyDescent="0.3">
      <c r="C40" s="9"/>
    </row>
    <row r="42" spans="2:3" x14ac:dyDescent="0.3">
      <c r="B42" s="1" t="s">
        <v>16</v>
      </c>
    </row>
    <row r="44" spans="2:3" x14ac:dyDescent="0.3">
      <c r="B44" t="s">
        <v>17</v>
      </c>
      <c r="C44" s="9" t="s">
        <v>18</v>
      </c>
    </row>
    <row r="49" spans="2:3" x14ac:dyDescent="0.3">
      <c r="B49" s="1" t="s">
        <v>19</v>
      </c>
    </row>
    <row r="51" spans="2:3" x14ac:dyDescent="0.3">
      <c r="B51" t="s">
        <v>20</v>
      </c>
      <c r="C51" s="9" t="s">
        <v>21</v>
      </c>
    </row>
    <row r="52" spans="2:3" x14ac:dyDescent="0.3">
      <c r="C52" s="9" t="s">
        <v>22</v>
      </c>
    </row>
    <row r="54" spans="2:3" x14ac:dyDescent="0.3">
      <c r="B54" t="s">
        <v>23</v>
      </c>
      <c r="C54" s="9" t="s">
        <v>24</v>
      </c>
    </row>
    <row r="56" spans="2:3" x14ac:dyDescent="0.3">
      <c r="B56" t="s">
        <v>25</v>
      </c>
      <c r="C56" s="9" t="s">
        <v>26</v>
      </c>
    </row>
    <row r="58" spans="2:3" x14ac:dyDescent="0.3">
      <c r="B58" t="s">
        <v>27</v>
      </c>
      <c r="C58" s="9" t="s">
        <v>28</v>
      </c>
    </row>
    <row r="61" spans="2:3" x14ac:dyDescent="0.3">
      <c r="B61" s="1" t="s">
        <v>29</v>
      </c>
    </row>
    <row r="63" spans="2:3" x14ac:dyDescent="0.3">
      <c r="B63" t="s">
        <v>30</v>
      </c>
      <c r="C63" s="9" t="s">
        <v>31</v>
      </c>
    </row>
  </sheetData>
  <hyperlinks>
    <hyperlink ref="C20" r:id="rId1" location="gid=0" xr:uid="{F7E65ED3-96F5-4C2C-B138-F83811B3DCD4}"/>
    <hyperlink ref="C22" r:id="rId2" display="../../../../../../:x:/s/MarketingandCommunications/ERo9wA79jclMmkyxz7kNYCIB6TEY9kMQ8N17Ps4WAsPWrQ?e=hi4MyF" xr:uid="{0C3C9C4F-68FC-45EA-85AF-D08E3288CC73}"/>
    <hyperlink ref="C51" r:id="rId3" xr:uid="{837D7920-B02D-4645-B677-3900EBEA3B74}"/>
    <hyperlink ref="C52" r:id="rId4" xr:uid="{7E3EB6B3-A42F-4FE5-A1F7-560A2C4F114A}"/>
    <hyperlink ref="C54" r:id="rId5" display="../../../../../../:x:/s/MarketingandCommunications/EQR6MxKb5HVGhW4e-y8b02IBdc96fWtcbXn7eUjCnzplvA?e=xLa9pA" xr:uid="{F870CADB-2866-4356-A6EE-29346663CA6B}"/>
    <hyperlink ref="C31" r:id="rId6" display="../../../../../../:x:/s/MarketingandCommunications/ETh9VBKXxlZIhGE3OVbmtLoBdnnV2G0f5s-1arJMrSyvHQ?e=MOw5dm" xr:uid="{3B172FB6-C665-4A98-9DC0-DC971A0D48D6}"/>
    <hyperlink ref="C33" r:id="rId7" display="https://eecagovtnz-my.sharepoint.com/:x:/g/personal/achini_weerasinghe_eeca_govt_nz/EVlK9e7XKuBKqZ5B0T0eeI8Bl7cVHyVujUzDwgL54oQ20Q?e=X3uVnD" xr:uid="{119A5518-CC62-40BC-A66C-51D1E724AD2B}"/>
    <hyperlink ref="C44" r:id="rId8" display="../../../../../../:x:/s/StandardsandTechnical/Eb48HfV1PgdBu0Ywpw5o-WwBKBsgrDe71gzCi8zk0mlFYQ?e=3q4r3e" xr:uid="{DC1F6C11-BCAA-49F2-BE3D-8F3CF00295E8}"/>
    <hyperlink ref="C39" r:id="rId9" display="../../../../../../:x:/s/StandardsandTechnical/EczRCR_3BfxGq5eGEigzp6MB-49CcBc_NATJt7wyVdo_BQ?e=pkzKcH" xr:uid="{5EDA2C44-C062-487A-A02C-F1CC74A2DE76}"/>
    <hyperlink ref="C56" r:id="rId10" display="../../../../../../:x:/s/MarketingandCommunications/EYTAYPCb6SBBq0_vef_33zYBiNokDxK8kYmI2Zt2Y-3qdw?e=EeZVxO" xr:uid="{47BE2874-EFC3-4F37-AA30-07CA54D9D5BF}"/>
    <hyperlink ref="C58" r:id="rId11" display="../../../../../../:x:/s/MarketingandCommunications/ETre31V5xDBDgVlJ1BXq9e8BkW8urY99bg42rJB4-6k8gw?e=hET43l" xr:uid="{FBA0DEDA-78C9-4A1D-8C91-7FEBF7D034D9}"/>
    <hyperlink ref="C63" r:id="rId12" display="../../../../../../:x:/s/KnowledgeandResearchCentre/EYewi9pwyMNHmuhgpVied2IBoiUiLAwdqs6gRtRhA5WpyA?e=5N3RPF" xr:uid="{E723E18A-56BD-4587-8BCA-E9F2434BE79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FFDC0-3A16-4853-889D-4F847D561955}">
  <dimension ref="A3:G139"/>
  <sheetViews>
    <sheetView topLeftCell="A54" zoomScaleNormal="100" workbookViewId="0"/>
    <sheetView workbookViewId="1"/>
  </sheetViews>
  <sheetFormatPr defaultColWidth="8.5546875" defaultRowHeight="14.4" x14ac:dyDescent="0.3"/>
  <cols>
    <col min="1" max="1" width="2.5546875" customWidth="1"/>
    <col min="2" max="2" width="25.44140625" style="3" customWidth="1"/>
    <col min="3" max="3" width="60.44140625" style="3" customWidth="1"/>
    <col min="4" max="4" width="38.5546875" style="3" customWidth="1"/>
    <col min="5" max="5" width="44" style="3" customWidth="1"/>
    <col min="6" max="6" width="35" style="3" customWidth="1"/>
    <col min="7" max="7" width="27.44140625" style="3" customWidth="1"/>
    <col min="8" max="16384" width="8.5546875" style="3"/>
  </cols>
  <sheetData>
    <row r="3" spans="2:7" x14ac:dyDescent="0.3">
      <c r="C3" s="7" t="s">
        <v>32</v>
      </c>
      <c r="D3" s="7" t="s">
        <v>33</v>
      </c>
    </row>
    <row r="4" spans="2:7" x14ac:dyDescent="0.3">
      <c r="B4" s="3" t="s">
        <v>13</v>
      </c>
      <c r="C4" s="3" t="s">
        <v>34</v>
      </c>
      <c r="D4" s="3" t="s">
        <v>35</v>
      </c>
    </row>
    <row r="5" spans="2:7" x14ac:dyDescent="0.3">
      <c r="B5" s="3" t="s">
        <v>36</v>
      </c>
      <c r="C5" s="3" t="s">
        <v>37</v>
      </c>
      <c r="D5" s="3" t="s">
        <v>38</v>
      </c>
    </row>
    <row r="6" spans="2:7" x14ac:dyDescent="0.3">
      <c r="B6" s="3" t="s">
        <v>39</v>
      </c>
      <c r="C6" s="3" t="s">
        <v>40</v>
      </c>
      <c r="D6" s="3" t="s">
        <v>38</v>
      </c>
    </row>
    <row r="7" spans="2:7" x14ac:dyDescent="0.3">
      <c r="B7" s="3" t="s">
        <v>41</v>
      </c>
      <c r="C7" s="3" t="s">
        <v>42</v>
      </c>
      <c r="D7" s="3" t="s">
        <v>43</v>
      </c>
    </row>
    <row r="15" spans="2:7" x14ac:dyDescent="0.3">
      <c r="B15" s="5" t="s">
        <v>13</v>
      </c>
      <c r="C15" s="5" t="s">
        <v>44</v>
      </c>
      <c r="D15" s="6"/>
      <c r="E15" s="6"/>
      <c r="F15" s="6"/>
      <c r="G15" s="6"/>
    </row>
    <row r="17" spans="2:7" x14ac:dyDescent="0.3">
      <c r="B17" s="3" t="s">
        <v>45</v>
      </c>
      <c r="C17" s="3" t="s">
        <v>46</v>
      </c>
    </row>
    <row r="18" spans="2:7" x14ac:dyDescent="0.3">
      <c r="C18" s="3" t="s">
        <v>47</v>
      </c>
    </row>
    <row r="19" spans="2:7" x14ac:dyDescent="0.3">
      <c r="C19" s="3" t="s">
        <v>48</v>
      </c>
    </row>
    <row r="21" spans="2:7" x14ac:dyDescent="0.3">
      <c r="B21" s="3" t="s">
        <v>49</v>
      </c>
      <c r="C21" s="3" t="s">
        <v>50</v>
      </c>
    </row>
    <row r="22" spans="2:7" x14ac:dyDescent="0.3">
      <c r="C22" s="3" t="s">
        <v>51</v>
      </c>
    </row>
    <row r="24" spans="2:7" x14ac:dyDescent="0.3">
      <c r="B24" s="3" t="s">
        <v>52</v>
      </c>
      <c r="C24" s="3" t="s">
        <v>53</v>
      </c>
    </row>
    <row r="26" spans="2:7" x14ac:dyDescent="0.3">
      <c r="B26" s="8" t="s">
        <v>54</v>
      </c>
      <c r="C26" s="8" t="s">
        <v>55</v>
      </c>
      <c r="D26" s="8" t="s">
        <v>56</v>
      </c>
      <c r="E26" s="8" t="s">
        <v>57</v>
      </c>
      <c r="F26" s="8" t="s">
        <v>58</v>
      </c>
      <c r="G26" s="8" t="s">
        <v>59</v>
      </c>
    </row>
    <row r="27" spans="2:7" x14ac:dyDescent="0.3">
      <c r="B27" s="3" t="s">
        <v>60</v>
      </c>
      <c r="C27" s="3" t="s">
        <v>61</v>
      </c>
    </row>
    <row r="28" spans="2:7" x14ac:dyDescent="0.3">
      <c r="B28" s="3" t="s">
        <v>48</v>
      </c>
      <c r="C28" s="3" t="s">
        <v>62</v>
      </c>
      <c r="D28" s="3" t="s">
        <v>63</v>
      </c>
      <c r="E28" s="3" t="s">
        <v>64</v>
      </c>
      <c r="F28" s="3" t="s">
        <v>65</v>
      </c>
    </row>
    <row r="29" spans="2:7" x14ac:dyDescent="0.3">
      <c r="B29" s="3" t="s">
        <v>66</v>
      </c>
      <c r="C29" s="3" t="s">
        <v>67</v>
      </c>
      <c r="D29" s="3" t="s">
        <v>68</v>
      </c>
      <c r="E29" s="3" t="s">
        <v>69</v>
      </c>
      <c r="F29" s="3" t="s">
        <v>70</v>
      </c>
    </row>
    <row r="30" spans="2:7" x14ac:dyDescent="0.3">
      <c r="B30" s="3" t="s">
        <v>71</v>
      </c>
      <c r="C30" s="3" t="s">
        <v>72</v>
      </c>
      <c r="D30" s="3" t="s">
        <v>73</v>
      </c>
      <c r="E30" s="3" t="s">
        <v>74</v>
      </c>
      <c r="F30" s="3" t="s">
        <v>65</v>
      </c>
    </row>
    <row r="31" spans="2:7" x14ac:dyDescent="0.3">
      <c r="B31" s="3" t="s">
        <v>75</v>
      </c>
      <c r="C31" s="3" t="s">
        <v>72</v>
      </c>
      <c r="D31" s="3" t="s">
        <v>76</v>
      </c>
      <c r="E31" s="3" t="s">
        <v>69</v>
      </c>
      <c r="F31" s="3" t="s">
        <v>70</v>
      </c>
    </row>
    <row r="32" spans="2:7" x14ac:dyDescent="0.3">
      <c r="B32" s="3" t="s">
        <v>77</v>
      </c>
      <c r="C32" s="3" t="s">
        <v>78</v>
      </c>
      <c r="D32" s="3" t="s">
        <v>79</v>
      </c>
      <c r="E32" s="3" t="s">
        <v>80</v>
      </c>
      <c r="F32" s="3" t="s">
        <v>69</v>
      </c>
    </row>
    <row r="34" spans="2:7" x14ac:dyDescent="0.3">
      <c r="B34" s="7" t="s">
        <v>81</v>
      </c>
    </row>
    <row r="36" spans="2:7" x14ac:dyDescent="0.3">
      <c r="B36" s="3" t="s">
        <v>82</v>
      </c>
    </row>
    <row r="37" spans="2:7" x14ac:dyDescent="0.3">
      <c r="B37" s="3" t="s">
        <v>83</v>
      </c>
    </row>
    <row r="38" spans="2:7" x14ac:dyDescent="0.3">
      <c r="B38" s="3" t="s">
        <v>84</v>
      </c>
    </row>
    <row r="40" spans="2:7" x14ac:dyDescent="0.3">
      <c r="B40" s="7" t="s">
        <v>85</v>
      </c>
    </row>
    <row r="42" spans="2:7" x14ac:dyDescent="0.3">
      <c r="B42" s="3" t="s">
        <v>86</v>
      </c>
    </row>
    <row r="43" spans="2:7" x14ac:dyDescent="0.3">
      <c r="B43" s="3" t="s">
        <v>87</v>
      </c>
    </row>
    <row r="45" spans="2:7" x14ac:dyDescent="0.3">
      <c r="B45" s="5" t="s">
        <v>36</v>
      </c>
      <c r="C45" s="5" t="s">
        <v>44</v>
      </c>
      <c r="D45" s="6"/>
      <c r="E45" s="6"/>
      <c r="F45" s="6"/>
      <c r="G45" s="6"/>
    </row>
    <row r="47" spans="2:7" x14ac:dyDescent="0.3">
      <c r="B47" s="3" t="s">
        <v>45</v>
      </c>
      <c r="C47" s="3" t="s">
        <v>88</v>
      </c>
    </row>
    <row r="48" spans="2:7" x14ac:dyDescent="0.3">
      <c r="C48" s="3" t="s">
        <v>89</v>
      </c>
    </row>
    <row r="49" spans="2:7" x14ac:dyDescent="0.3">
      <c r="C49" s="3" t="s">
        <v>90</v>
      </c>
    </row>
    <row r="51" spans="2:7" x14ac:dyDescent="0.3">
      <c r="B51" s="3" t="s">
        <v>49</v>
      </c>
      <c r="C51" s="3" t="s">
        <v>91</v>
      </c>
    </row>
    <row r="53" spans="2:7" x14ac:dyDescent="0.3">
      <c r="B53" s="3" t="s">
        <v>52</v>
      </c>
      <c r="C53" s="3" t="s">
        <v>92</v>
      </c>
    </row>
    <row r="55" spans="2:7" x14ac:dyDescent="0.3">
      <c r="B55" s="8" t="s">
        <v>54</v>
      </c>
      <c r="C55" s="8" t="s">
        <v>55</v>
      </c>
      <c r="D55" s="8" t="s">
        <v>56</v>
      </c>
      <c r="E55" s="8" t="s">
        <v>57</v>
      </c>
      <c r="F55" s="8" t="s">
        <v>58</v>
      </c>
      <c r="G55" s="8" t="s">
        <v>59</v>
      </c>
    </row>
    <row r="56" spans="2:7" x14ac:dyDescent="0.3">
      <c r="B56" s="3" t="s">
        <v>77</v>
      </c>
      <c r="C56" s="3" t="s">
        <v>62</v>
      </c>
      <c r="D56" s="3" t="s">
        <v>93</v>
      </c>
    </row>
    <row r="57" spans="2:7" ht="28.8" x14ac:dyDescent="0.3">
      <c r="B57" s="3" t="s">
        <v>94</v>
      </c>
      <c r="C57" s="3" t="s">
        <v>62</v>
      </c>
      <c r="D57" s="3" t="s">
        <v>93</v>
      </c>
      <c r="E57" s="4" t="s">
        <v>95</v>
      </c>
      <c r="F57" s="3" t="s">
        <v>96</v>
      </c>
    </row>
    <row r="58" spans="2:7" x14ac:dyDescent="0.3">
      <c r="B58" s="3" t="s">
        <v>97</v>
      </c>
      <c r="C58" s="3" t="s">
        <v>72</v>
      </c>
      <c r="D58" s="3" t="s">
        <v>98</v>
      </c>
      <c r="E58" s="3" t="s">
        <v>99</v>
      </c>
      <c r="F58" s="3" t="s">
        <v>96</v>
      </c>
      <c r="G58" s="3" t="s">
        <v>100</v>
      </c>
    </row>
    <row r="59" spans="2:7" x14ac:dyDescent="0.3">
      <c r="B59" s="3" t="s">
        <v>101</v>
      </c>
      <c r="C59" s="3" t="s">
        <v>72</v>
      </c>
    </row>
    <row r="60" spans="2:7" x14ac:dyDescent="0.3">
      <c r="B60" s="3" t="s">
        <v>102</v>
      </c>
      <c r="C60" s="3" t="s">
        <v>67</v>
      </c>
      <c r="E60" s="3" t="s">
        <v>103</v>
      </c>
    </row>
    <row r="61" spans="2:7" x14ac:dyDescent="0.3">
      <c r="B61" s="3" t="s">
        <v>104</v>
      </c>
      <c r="C61" s="3" t="s">
        <v>72</v>
      </c>
    </row>
    <row r="62" spans="2:7" x14ac:dyDescent="0.3">
      <c r="B62" s="3" t="s">
        <v>48</v>
      </c>
      <c r="C62" s="3" t="s">
        <v>62</v>
      </c>
      <c r="D62" s="3" t="s">
        <v>63</v>
      </c>
      <c r="E62" s="3" t="s">
        <v>105</v>
      </c>
      <c r="F62" s="3" t="s">
        <v>65</v>
      </c>
    </row>
    <row r="64" spans="2:7" x14ac:dyDescent="0.3">
      <c r="B64" s="7" t="s">
        <v>81</v>
      </c>
    </row>
    <row r="66" spans="2:7" x14ac:dyDescent="0.3">
      <c r="B66" s="3" t="s">
        <v>106</v>
      </c>
    </row>
    <row r="67" spans="2:7" x14ac:dyDescent="0.3">
      <c r="B67" s="3" t="s">
        <v>107</v>
      </c>
    </row>
    <row r="68" spans="2:7" x14ac:dyDescent="0.3">
      <c r="B68" s="3" t="s">
        <v>108</v>
      </c>
    </row>
    <row r="70" spans="2:7" x14ac:dyDescent="0.3">
      <c r="B70" s="7" t="s">
        <v>85</v>
      </c>
    </row>
    <row r="72" spans="2:7" x14ac:dyDescent="0.3">
      <c r="B72" s="3" t="s">
        <v>109</v>
      </c>
    </row>
    <row r="73" spans="2:7" x14ac:dyDescent="0.3">
      <c r="B73" s="3" t="s">
        <v>110</v>
      </c>
    </row>
    <row r="75" spans="2:7" x14ac:dyDescent="0.3">
      <c r="B75" s="5" t="s">
        <v>39</v>
      </c>
      <c r="C75" s="5" t="s">
        <v>111</v>
      </c>
      <c r="D75" s="6"/>
      <c r="E75" s="6"/>
      <c r="F75" s="6"/>
      <c r="G75" s="6"/>
    </row>
    <row r="77" spans="2:7" x14ac:dyDescent="0.3">
      <c r="B77" s="3" t="s">
        <v>45</v>
      </c>
      <c r="C77" s="3" t="s">
        <v>112</v>
      </c>
    </row>
    <row r="79" spans="2:7" x14ac:dyDescent="0.3">
      <c r="B79" s="3" t="s">
        <v>49</v>
      </c>
      <c r="C79" s="3" t="s">
        <v>113</v>
      </c>
    </row>
    <row r="81" spans="2:7" x14ac:dyDescent="0.3">
      <c r="B81" s="3" t="s">
        <v>52</v>
      </c>
      <c r="C81" s="3" t="s">
        <v>53</v>
      </c>
    </row>
    <row r="83" spans="2:7" x14ac:dyDescent="0.3">
      <c r="B83" s="8" t="s">
        <v>54</v>
      </c>
      <c r="C83" s="8" t="s">
        <v>55</v>
      </c>
      <c r="D83" s="8" t="s">
        <v>56</v>
      </c>
      <c r="E83" s="8" t="s">
        <v>57</v>
      </c>
      <c r="F83" s="8" t="s">
        <v>58</v>
      </c>
      <c r="G83" s="8" t="s">
        <v>59</v>
      </c>
    </row>
    <row r="84" spans="2:7" x14ac:dyDescent="0.3">
      <c r="B84" s="3" t="s">
        <v>77</v>
      </c>
      <c r="C84" s="3" t="s">
        <v>114</v>
      </c>
      <c r="D84" s="3" t="s">
        <v>93</v>
      </c>
      <c r="E84" s="3" t="s">
        <v>115</v>
      </c>
      <c r="F84" s="3" t="s">
        <v>116</v>
      </c>
    </row>
    <row r="87" spans="2:7" x14ac:dyDescent="0.3">
      <c r="B87" s="5" t="s">
        <v>117</v>
      </c>
      <c r="C87" s="5" t="s">
        <v>118</v>
      </c>
      <c r="D87" s="6"/>
      <c r="E87" s="6"/>
      <c r="F87" s="6"/>
      <c r="G87" s="6"/>
    </row>
    <row r="89" spans="2:7" x14ac:dyDescent="0.3">
      <c r="B89" s="3" t="s">
        <v>45</v>
      </c>
      <c r="C89" s="3" t="s">
        <v>119</v>
      </c>
    </row>
    <row r="91" spans="2:7" x14ac:dyDescent="0.3">
      <c r="B91" s="3" t="s">
        <v>49</v>
      </c>
      <c r="C91" s="3" t="s">
        <v>120</v>
      </c>
    </row>
    <row r="93" spans="2:7" x14ac:dyDescent="0.3">
      <c r="B93" s="3" t="s">
        <v>52</v>
      </c>
      <c r="C93" s="7" t="s">
        <v>121</v>
      </c>
    </row>
    <row r="95" spans="2:7" x14ac:dyDescent="0.3">
      <c r="B95" s="8" t="s">
        <v>54</v>
      </c>
      <c r="C95" s="8" t="s">
        <v>55</v>
      </c>
      <c r="D95" s="8" t="s">
        <v>56</v>
      </c>
      <c r="E95" s="8" t="s">
        <v>57</v>
      </c>
      <c r="F95" s="8" t="s">
        <v>58</v>
      </c>
      <c r="G95" s="8" t="s">
        <v>59</v>
      </c>
    </row>
    <row r="96" spans="2:7" x14ac:dyDescent="0.3">
      <c r="B96" s="3" t="s">
        <v>122</v>
      </c>
      <c r="C96" s="3" t="s">
        <v>62</v>
      </c>
      <c r="D96" s="3" t="s">
        <v>93</v>
      </c>
      <c r="E96" s="3" t="s">
        <v>42</v>
      </c>
      <c r="F96" s="3" t="s">
        <v>42</v>
      </c>
      <c r="G96" s="3" t="s">
        <v>123</v>
      </c>
    </row>
    <row r="97" spans="2:7" ht="57.6" x14ac:dyDescent="0.3">
      <c r="B97" s="3" t="s">
        <v>124</v>
      </c>
      <c r="C97" s="3" t="s">
        <v>62</v>
      </c>
      <c r="D97" s="4" t="s">
        <v>125</v>
      </c>
      <c r="G97" s="3" t="s">
        <v>126</v>
      </c>
    </row>
    <row r="98" spans="2:7" x14ac:dyDescent="0.3">
      <c r="B98" s="3" t="s">
        <v>127</v>
      </c>
      <c r="C98" s="3" t="s">
        <v>62</v>
      </c>
      <c r="D98" s="3" t="s">
        <v>93</v>
      </c>
      <c r="E98" s="3" t="s">
        <v>128</v>
      </c>
      <c r="G98" s="3" t="s">
        <v>129</v>
      </c>
    </row>
    <row r="100" spans="2:7" x14ac:dyDescent="0.3">
      <c r="B100" s="3" t="s">
        <v>81</v>
      </c>
    </row>
    <row r="102" spans="2:7" x14ac:dyDescent="0.3">
      <c r="B102" s="3" t="s">
        <v>130</v>
      </c>
    </row>
    <row r="104" spans="2:7" x14ac:dyDescent="0.3">
      <c r="B104" s="7" t="s">
        <v>85</v>
      </c>
    </row>
    <row r="106" spans="2:7" x14ac:dyDescent="0.3">
      <c r="B106" s="3" t="s">
        <v>131</v>
      </c>
    </row>
    <row r="108" spans="2:7" x14ac:dyDescent="0.3">
      <c r="B108" s="5" t="s">
        <v>132</v>
      </c>
      <c r="C108" s="6"/>
      <c r="D108" s="6"/>
      <c r="E108" s="6"/>
      <c r="F108" s="6"/>
      <c r="G108" s="6"/>
    </row>
    <row r="110" spans="2:7" x14ac:dyDescent="0.3">
      <c r="B110" s="3" t="s">
        <v>133</v>
      </c>
    </row>
    <row r="111" spans="2:7" x14ac:dyDescent="0.3">
      <c r="B111" s="3" t="s">
        <v>134</v>
      </c>
    </row>
    <row r="112" spans="2:7" x14ac:dyDescent="0.3">
      <c r="B112" s="3" t="s">
        <v>135</v>
      </c>
    </row>
    <row r="113" spans="2:7" x14ac:dyDescent="0.3">
      <c r="B113" s="3" t="s">
        <v>136</v>
      </c>
    </row>
    <row r="116" spans="2:7" x14ac:dyDescent="0.3">
      <c r="B116" s="5" t="s">
        <v>137</v>
      </c>
      <c r="C116" s="6"/>
      <c r="D116" s="6"/>
      <c r="E116" s="6"/>
      <c r="F116" s="6"/>
      <c r="G116" s="6"/>
    </row>
    <row r="118" spans="2:7" x14ac:dyDescent="0.3">
      <c r="B118" s="3" t="s">
        <v>138</v>
      </c>
    </row>
    <row r="121" spans="2:7" x14ac:dyDescent="0.3">
      <c r="B121" s="5" t="s">
        <v>139</v>
      </c>
      <c r="C121" s="6"/>
      <c r="D121" s="6"/>
      <c r="E121" s="6"/>
      <c r="F121" s="6"/>
      <c r="G121" s="6"/>
    </row>
    <row r="124" spans="2:7" x14ac:dyDescent="0.3">
      <c r="B124" s="8" t="s">
        <v>54</v>
      </c>
      <c r="C124" s="8" t="s">
        <v>55</v>
      </c>
      <c r="D124" s="8" t="s">
        <v>56</v>
      </c>
      <c r="E124" s="8" t="s">
        <v>57</v>
      </c>
      <c r="F124" s="8" t="s">
        <v>58</v>
      </c>
      <c r="G124" s="8" t="s">
        <v>59</v>
      </c>
    </row>
    <row r="125" spans="2:7" x14ac:dyDescent="0.3">
      <c r="B125" s="3" t="s">
        <v>140</v>
      </c>
      <c r="C125" s="3" t="s">
        <v>62</v>
      </c>
      <c r="D125" s="3" t="s">
        <v>63</v>
      </c>
      <c r="E125" s="3" t="s">
        <v>141</v>
      </c>
      <c r="F125" s="3" t="s">
        <v>142</v>
      </c>
    </row>
    <row r="127" spans="2:7" x14ac:dyDescent="0.3">
      <c r="B127" s="3" t="s">
        <v>81</v>
      </c>
    </row>
    <row r="129" spans="2:7" x14ac:dyDescent="0.3">
      <c r="B129" s="3" t="s">
        <v>143</v>
      </c>
    </row>
    <row r="130" spans="2:7" x14ac:dyDescent="0.3">
      <c r="B130" s="3" t="s">
        <v>144</v>
      </c>
    </row>
    <row r="131" spans="2:7" x14ac:dyDescent="0.3">
      <c r="B131" s="3" t="s">
        <v>145</v>
      </c>
    </row>
    <row r="133" spans="2:7" x14ac:dyDescent="0.3">
      <c r="B133" s="7" t="s">
        <v>85</v>
      </c>
    </row>
    <row r="135" spans="2:7" x14ac:dyDescent="0.3">
      <c r="B135" s="3" t="s">
        <v>146</v>
      </c>
    </row>
    <row r="137" spans="2:7" x14ac:dyDescent="0.3">
      <c r="B137" s="5" t="s">
        <v>147</v>
      </c>
      <c r="C137" s="6"/>
      <c r="D137" s="6"/>
      <c r="E137" s="6"/>
      <c r="F137" s="6"/>
      <c r="G137" s="6"/>
    </row>
    <row r="139" spans="2:7" x14ac:dyDescent="0.3">
      <c r="B139" s="3" t="s">
        <v>148</v>
      </c>
      <c r="G139" s="3" t="s">
        <v>149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1130E-E87E-42EA-8504-F68DA170EA3E}">
  <sheetPr>
    <tabColor theme="1" tint="0.499984740745262"/>
  </sheetPr>
  <dimension ref="A1:E76"/>
  <sheetViews>
    <sheetView workbookViewId="0">
      <pane ySplit="1" topLeftCell="A60" activePane="bottomLeft" state="frozen"/>
      <selection pane="bottomLeft" activeCell="C29" sqref="C29"/>
    </sheetView>
    <sheetView workbookViewId="1"/>
  </sheetViews>
  <sheetFormatPr defaultColWidth="8.5546875" defaultRowHeight="14.4" x14ac:dyDescent="0.3"/>
  <cols>
    <col min="1" max="1" width="8" style="3" bestFit="1" customWidth="1"/>
    <col min="2" max="2" width="43.5546875" style="4" customWidth="1"/>
    <col min="3" max="3" width="34.44140625" style="12" customWidth="1"/>
    <col min="4" max="4" width="17.44140625" style="4" customWidth="1"/>
    <col min="5" max="5" width="54" style="4" customWidth="1"/>
    <col min="6" max="16384" width="8.5546875" style="3"/>
  </cols>
  <sheetData>
    <row r="1" spans="1:5" x14ac:dyDescent="0.3">
      <c r="A1" s="3" t="s">
        <v>150</v>
      </c>
      <c r="B1" s="10" t="s">
        <v>56</v>
      </c>
      <c r="C1" s="11" t="s">
        <v>151</v>
      </c>
      <c r="D1" s="10" t="s">
        <v>152</v>
      </c>
      <c r="E1" s="10" t="s">
        <v>153</v>
      </c>
    </row>
    <row r="2" spans="1:5" x14ac:dyDescent="0.3">
      <c r="B2" s="4" t="s">
        <v>154</v>
      </c>
      <c r="C2" s="12">
        <v>1</v>
      </c>
      <c r="D2" s="4" t="s">
        <v>16</v>
      </c>
      <c r="E2" s="4" t="s">
        <v>155</v>
      </c>
    </row>
    <row r="3" spans="1:5" x14ac:dyDescent="0.3">
      <c r="C3" s="12">
        <v>2</v>
      </c>
      <c r="D3" s="4" t="s">
        <v>39</v>
      </c>
    </row>
    <row r="4" spans="1:5" x14ac:dyDescent="0.3">
      <c r="C4" s="12">
        <v>3</v>
      </c>
      <c r="D4" s="62" t="s">
        <v>156</v>
      </c>
    </row>
    <row r="5" spans="1:5" x14ac:dyDescent="0.3">
      <c r="C5" s="12">
        <v>4</v>
      </c>
    </row>
    <row r="6" spans="1:5" x14ac:dyDescent="0.3">
      <c r="C6" s="12">
        <v>5</v>
      </c>
    </row>
    <row r="7" spans="1:5" x14ac:dyDescent="0.3">
      <c r="C7" s="12" t="s">
        <v>157</v>
      </c>
    </row>
    <row r="9" spans="1:5" ht="28.8" x14ac:dyDescent="0.3">
      <c r="B9" s="4" t="s">
        <v>158</v>
      </c>
      <c r="C9" s="12" t="s">
        <v>159</v>
      </c>
      <c r="D9" s="4" t="s">
        <v>156</v>
      </c>
      <c r="E9" s="4" t="s">
        <v>160</v>
      </c>
    </row>
    <row r="10" spans="1:5" x14ac:dyDescent="0.3">
      <c r="D10" s="4" t="s">
        <v>16</v>
      </c>
    </row>
    <row r="12" spans="1:5" ht="28.8" x14ac:dyDescent="0.3">
      <c r="B12" s="4" t="s">
        <v>161</v>
      </c>
      <c r="C12" s="12" t="s">
        <v>162</v>
      </c>
      <c r="D12" s="4" t="s">
        <v>156</v>
      </c>
      <c r="E12" s="4" t="s">
        <v>163</v>
      </c>
    </row>
    <row r="13" spans="1:5" x14ac:dyDescent="0.3">
      <c r="C13" s="12" t="s">
        <v>164</v>
      </c>
    </row>
    <row r="14" spans="1:5" x14ac:dyDescent="0.3">
      <c r="C14" s="12" t="s">
        <v>165</v>
      </c>
    </row>
    <row r="16" spans="1:5" ht="100.8" x14ac:dyDescent="0.3">
      <c r="B16" s="4" t="s">
        <v>166</v>
      </c>
      <c r="C16" s="11" t="s">
        <v>167</v>
      </c>
      <c r="D16" s="4" t="s">
        <v>156</v>
      </c>
      <c r="E16" s="4" t="s">
        <v>168</v>
      </c>
    </row>
    <row r="17" spans="3:5" x14ac:dyDescent="0.3">
      <c r="C17" s="12" t="s">
        <v>169</v>
      </c>
      <c r="D17" s="4" t="s">
        <v>16</v>
      </c>
    </row>
    <row r="18" spans="3:5" x14ac:dyDescent="0.3">
      <c r="C18" s="12" t="s">
        <v>170</v>
      </c>
      <c r="D18" s="4" t="s">
        <v>39</v>
      </c>
    </row>
    <row r="19" spans="3:5" x14ac:dyDescent="0.3">
      <c r="C19" s="12" t="s">
        <v>171</v>
      </c>
    </row>
    <row r="20" spans="3:5" x14ac:dyDescent="0.3">
      <c r="C20" s="12" t="s">
        <v>172</v>
      </c>
      <c r="E20" s="4" t="s">
        <v>173</v>
      </c>
    </row>
    <row r="21" spans="3:5" x14ac:dyDescent="0.3">
      <c r="C21" s="12" t="s">
        <v>174</v>
      </c>
    </row>
    <row r="22" spans="3:5" x14ac:dyDescent="0.3">
      <c r="C22" s="11" t="s">
        <v>175</v>
      </c>
    </row>
    <row r="23" spans="3:5" x14ac:dyDescent="0.3">
      <c r="C23" s="12" t="s">
        <v>169</v>
      </c>
    </row>
    <row r="24" spans="3:5" x14ac:dyDescent="0.3">
      <c r="C24" s="12" t="s">
        <v>170</v>
      </c>
    </row>
    <row r="25" spans="3:5" x14ac:dyDescent="0.3">
      <c r="C25" s="12" t="s">
        <v>176</v>
      </c>
    </row>
    <row r="26" spans="3:5" x14ac:dyDescent="0.3">
      <c r="C26" s="12" t="s">
        <v>177</v>
      </c>
    </row>
    <row r="27" spans="3:5" x14ac:dyDescent="0.3">
      <c r="C27" s="11" t="s">
        <v>178</v>
      </c>
    </row>
    <row r="28" spans="3:5" x14ac:dyDescent="0.3">
      <c r="C28" s="12" t="s">
        <v>169</v>
      </c>
    </row>
    <row r="29" spans="3:5" x14ac:dyDescent="0.3">
      <c r="C29" s="12" t="s">
        <v>170</v>
      </c>
    </row>
    <row r="30" spans="3:5" x14ac:dyDescent="0.3">
      <c r="C30" s="12" t="s">
        <v>179</v>
      </c>
    </row>
    <row r="31" spans="3:5" ht="57.6" x14ac:dyDescent="0.3">
      <c r="C31" s="12" t="s">
        <v>172</v>
      </c>
      <c r="E31" s="4" t="s">
        <v>180</v>
      </c>
    </row>
    <row r="33" spans="2:5" ht="28.8" x14ac:dyDescent="0.3">
      <c r="B33" s="4" t="s">
        <v>181</v>
      </c>
      <c r="C33" s="12" t="s">
        <v>182</v>
      </c>
      <c r="D33" s="4" t="s">
        <v>183</v>
      </c>
      <c r="E33" s="4" t="s">
        <v>184</v>
      </c>
    </row>
    <row r="34" spans="2:5" x14ac:dyDescent="0.3">
      <c r="C34" s="12" t="s">
        <v>185</v>
      </c>
    </row>
    <row r="35" spans="2:5" x14ac:dyDescent="0.3">
      <c r="C35" s="12" t="s">
        <v>186</v>
      </c>
    </row>
    <row r="36" spans="2:5" x14ac:dyDescent="0.3">
      <c r="C36" s="12" t="s">
        <v>187</v>
      </c>
    </row>
    <row r="38" spans="2:5" ht="43.2" x14ac:dyDescent="0.3">
      <c r="B38" s="4" t="s">
        <v>188</v>
      </c>
      <c r="C38" s="12" t="s">
        <v>189</v>
      </c>
      <c r="D38" s="4" t="s">
        <v>16</v>
      </c>
      <c r="E38" s="4" t="s">
        <v>190</v>
      </c>
    </row>
    <row r="39" spans="2:5" x14ac:dyDescent="0.3">
      <c r="C39" s="12" t="s">
        <v>191</v>
      </c>
    </row>
    <row r="40" spans="2:5" x14ac:dyDescent="0.3">
      <c r="C40" s="12" t="s">
        <v>192</v>
      </c>
    </row>
    <row r="42" spans="2:5" x14ac:dyDescent="0.3">
      <c r="B42" s="4" t="s">
        <v>193</v>
      </c>
      <c r="C42" s="12">
        <v>1</v>
      </c>
      <c r="D42" s="4" t="s">
        <v>19</v>
      </c>
      <c r="E42" s="4" t="s">
        <v>194</v>
      </c>
    </row>
    <row r="43" spans="2:5" x14ac:dyDescent="0.3">
      <c r="C43" s="12">
        <v>2</v>
      </c>
    </row>
    <row r="44" spans="2:5" x14ac:dyDescent="0.3">
      <c r="C44" s="12" t="s">
        <v>195</v>
      </c>
    </row>
    <row r="46" spans="2:5" x14ac:dyDescent="0.3">
      <c r="B46" s="4" t="s">
        <v>196</v>
      </c>
      <c r="C46" s="12" t="s">
        <v>197</v>
      </c>
      <c r="D46" s="4" t="s">
        <v>19</v>
      </c>
      <c r="E46" s="4" t="s">
        <v>198</v>
      </c>
    </row>
    <row r="47" spans="2:5" x14ac:dyDescent="0.3">
      <c r="C47" s="12" t="s">
        <v>199</v>
      </c>
    </row>
    <row r="48" spans="2:5" x14ac:dyDescent="0.3">
      <c r="C48" s="12" t="s">
        <v>200</v>
      </c>
    </row>
    <row r="49" spans="1:5" x14ac:dyDescent="0.3">
      <c r="C49" s="12" t="s">
        <v>201</v>
      </c>
    </row>
    <row r="50" spans="1:5" x14ac:dyDescent="0.3">
      <c r="C50" s="12" t="s">
        <v>202</v>
      </c>
    </row>
    <row r="52" spans="1:5" x14ac:dyDescent="0.3">
      <c r="B52" s="4" t="s">
        <v>203</v>
      </c>
      <c r="C52" s="12" t="s">
        <v>204</v>
      </c>
      <c r="D52" s="4" t="s">
        <v>19</v>
      </c>
      <c r="E52" s="4" t="s">
        <v>205</v>
      </c>
    </row>
    <row r="53" spans="1:5" x14ac:dyDescent="0.3">
      <c r="C53" s="12" t="s">
        <v>191</v>
      </c>
      <c r="E53" s="4" t="s">
        <v>206</v>
      </c>
    </row>
    <row r="54" spans="1:5" x14ac:dyDescent="0.3">
      <c r="C54" s="12" t="s">
        <v>207</v>
      </c>
      <c r="E54" s="4" t="s">
        <v>208</v>
      </c>
    </row>
    <row r="56" spans="1:5" x14ac:dyDescent="0.3">
      <c r="A56" s="3">
        <v>1</v>
      </c>
      <c r="B56" s="4" t="s">
        <v>209</v>
      </c>
      <c r="C56" s="12" t="s">
        <v>189</v>
      </c>
      <c r="D56" s="4" t="s">
        <v>19</v>
      </c>
      <c r="E56" s="4" t="s">
        <v>210</v>
      </c>
    </row>
    <row r="57" spans="1:5" x14ac:dyDescent="0.3">
      <c r="C57" s="12" t="s">
        <v>191</v>
      </c>
    </row>
    <row r="58" spans="1:5" x14ac:dyDescent="0.3">
      <c r="C58" s="12" t="s">
        <v>192</v>
      </c>
    </row>
    <row r="60" spans="1:5" ht="57.6" x14ac:dyDescent="0.3">
      <c r="A60" s="3" t="s">
        <v>211</v>
      </c>
      <c r="B60" s="4" t="s">
        <v>212</v>
      </c>
      <c r="C60" s="12" t="s">
        <v>213</v>
      </c>
      <c r="D60" s="4" t="s">
        <v>19</v>
      </c>
      <c r="E60" s="4" t="s">
        <v>214</v>
      </c>
    </row>
    <row r="61" spans="1:5" x14ac:dyDescent="0.3">
      <c r="C61" s="12" t="s">
        <v>215</v>
      </c>
    </row>
    <row r="63" spans="1:5" x14ac:dyDescent="0.3">
      <c r="A63" s="3" t="s">
        <v>216</v>
      </c>
      <c r="B63" s="4" t="s">
        <v>217</v>
      </c>
      <c r="C63" s="12" t="s">
        <v>218</v>
      </c>
      <c r="D63" s="4" t="s">
        <v>19</v>
      </c>
      <c r="E63" s="4" t="s">
        <v>210</v>
      </c>
    </row>
    <row r="64" spans="1:5" x14ac:dyDescent="0.3">
      <c r="C64" s="12" t="s">
        <v>219</v>
      </c>
    </row>
    <row r="65" spans="1:5" x14ac:dyDescent="0.3">
      <c r="C65" s="12" t="s">
        <v>220</v>
      </c>
    </row>
    <row r="67" spans="1:5" x14ac:dyDescent="0.3">
      <c r="A67" s="3">
        <v>3</v>
      </c>
      <c r="B67" s="4" t="s">
        <v>221</v>
      </c>
      <c r="C67" s="12" t="s">
        <v>222</v>
      </c>
      <c r="D67" s="4" t="s">
        <v>19</v>
      </c>
    </row>
    <row r="69" spans="1:5" ht="28.8" x14ac:dyDescent="0.3">
      <c r="B69" s="4" t="s">
        <v>223</v>
      </c>
      <c r="C69" s="12" t="s">
        <v>62</v>
      </c>
      <c r="D69" s="4" t="s">
        <v>224</v>
      </c>
      <c r="E69" s="4" t="s">
        <v>225</v>
      </c>
    </row>
    <row r="70" spans="1:5" x14ac:dyDescent="0.3">
      <c r="C70" s="12" t="s">
        <v>226</v>
      </c>
    </row>
    <row r="73" spans="1:5" s="6" customFormat="1" x14ac:dyDescent="0.3">
      <c r="B73" s="13" t="s">
        <v>227</v>
      </c>
      <c r="C73" s="14"/>
      <c r="D73" s="13"/>
      <c r="E73" s="13"/>
    </row>
    <row r="75" spans="1:5" ht="57.6" x14ac:dyDescent="0.3">
      <c r="B75" s="4" t="s">
        <v>228</v>
      </c>
    </row>
    <row r="76" spans="1:5" ht="72" x14ac:dyDescent="0.3">
      <c r="B76" s="4" t="s">
        <v>229</v>
      </c>
      <c r="C76" s="12" t="s">
        <v>230</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9699F-C35F-4E3A-BE64-165B89CB9C7C}">
  <sheetPr>
    <tabColor theme="1" tint="0.499984740745262"/>
  </sheetPr>
  <dimension ref="A1:F82"/>
  <sheetViews>
    <sheetView workbookViewId="0">
      <pane ySplit="1" topLeftCell="A2" activePane="bottomLeft" state="frozen"/>
      <selection pane="bottomLeft" activeCell="D29" sqref="D29"/>
    </sheetView>
    <sheetView workbookViewId="1"/>
  </sheetViews>
  <sheetFormatPr defaultColWidth="8.5546875" defaultRowHeight="14.4" x14ac:dyDescent="0.3"/>
  <cols>
    <col min="1" max="1" width="43.5546875" style="4" customWidth="1"/>
    <col min="2" max="2" width="28.44140625" style="12" bestFit="1" customWidth="1"/>
    <col min="3" max="3" width="62.44140625" style="12" customWidth="1"/>
    <col min="4" max="4" width="63.44140625" style="4" customWidth="1"/>
    <col min="5" max="16384" width="8.5546875" style="3"/>
  </cols>
  <sheetData>
    <row r="1" spans="1:4" x14ac:dyDescent="0.3">
      <c r="A1" s="10" t="s">
        <v>56</v>
      </c>
      <c r="B1" s="11" t="s">
        <v>151</v>
      </c>
      <c r="C1" s="11" t="s">
        <v>231</v>
      </c>
      <c r="D1" s="10" t="s">
        <v>153</v>
      </c>
    </row>
    <row r="2" spans="1:4" s="6" customFormat="1" x14ac:dyDescent="0.3">
      <c r="A2" s="5" t="s">
        <v>232</v>
      </c>
      <c r="B2" s="68"/>
      <c r="C2" s="68"/>
      <c r="D2" s="67"/>
    </row>
    <row r="3" spans="1:4" x14ac:dyDescent="0.3">
      <c r="A3" s="10"/>
      <c r="B3" s="11"/>
      <c r="C3" s="11"/>
      <c r="D3" s="10"/>
    </row>
    <row r="4" spans="1:4" ht="28.8" x14ac:dyDescent="0.3">
      <c r="A4" s="4" t="s">
        <v>158</v>
      </c>
      <c r="B4" s="12" t="s">
        <v>233</v>
      </c>
      <c r="C4" s="66" t="s">
        <v>234</v>
      </c>
    </row>
    <row r="5" spans="1:4" x14ac:dyDescent="0.3">
      <c r="A5" s="10"/>
      <c r="B5" s="11"/>
      <c r="C5" s="11"/>
      <c r="D5" s="10"/>
    </row>
    <row r="6" spans="1:4" x14ac:dyDescent="0.3">
      <c r="A6" s="4" t="s">
        <v>154</v>
      </c>
      <c r="B6" s="12">
        <v>1</v>
      </c>
      <c r="C6" s="12" t="s">
        <v>235</v>
      </c>
    </row>
    <row r="7" spans="1:4" x14ac:dyDescent="0.3">
      <c r="B7" s="12">
        <v>2</v>
      </c>
    </row>
    <row r="8" spans="1:4" x14ac:dyDescent="0.3">
      <c r="B8" s="12">
        <v>3</v>
      </c>
    </row>
    <row r="9" spans="1:4" x14ac:dyDescent="0.3">
      <c r="B9" s="12">
        <v>4</v>
      </c>
    </row>
    <row r="10" spans="1:4" x14ac:dyDescent="0.3">
      <c r="B10" s="12">
        <v>5</v>
      </c>
    </row>
    <row r="11" spans="1:4" x14ac:dyDescent="0.3">
      <c r="B11" s="12" t="s">
        <v>157</v>
      </c>
    </row>
    <row r="13" spans="1:4" ht="43.2" x14ac:dyDescent="0.3">
      <c r="A13" s="4" t="s">
        <v>236</v>
      </c>
      <c r="B13" s="12" t="s">
        <v>62</v>
      </c>
      <c r="C13" s="12" t="s">
        <v>237</v>
      </c>
      <c r="D13" s="4" t="s">
        <v>238</v>
      </c>
    </row>
    <row r="14" spans="1:4" x14ac:dyDescent="0.3">
      <c r="B14" s="12" t="s">
        <v>226</v>
      </c>
    </row>
    <row r="16" spans="1:4" s="6" customFormat="1" x14ac:dyDescent="0.3">
      <c r="A16" s="5" t="s">
        <v>156</v>
      </c>
      <c r="B16" s="14"/>
      <c r="C16" s="14"/>
      <c r="D16" s="13"/>
    </row>
    <row r="18" spans="1:4" x14ac:dyDescent="0.3">
      <c r="A18" s="4" t="s">
        <v>239</v>
      </c>
      <c r="B18" s="12" t="s">
        <v>240</v>
      </c>
    </row>
    <row r="19" spans="1:4" x14ac:dyDescent="0.3">
      <c r="B19" s="12" t="s">
        <v>241</v>
      </c>
    </row>
    <row r="20" spans="1:4" x14ac:dyDescent="0.3">
      <c r="B20" s="12" t="s">
        <v>171</v>
      </c>
    </row>
    <row r="21" spans="1:4" x14ac:dyDescent="0.3">
      <c r="B21" s="12" t="s">
        <v>242</v>
      </c>
    </row>
    <row r="22" spans="1:4" x14ac:dyDescent="0.3">
      <c r="B22" s="12" t="s">
        <v>243</v>
      </c>
    </row>
    <row r="23" spans="1:4" x14ac:dyDescent="0.3">
      <c r="B23" s="12" t="s">
        <v>244</v>
      </c>
    </row>
    <row r="25" spans="1:4" ht="28.8" x14ac:dyDescent="0.3">
      <c r="A25" s="64" t="s">
        <v>245</v>
      </c>
      <c r="B25" s="65" t="s">
        <v>162</v>
      </c>
      <c r="C25" s="69" t="s">
        <v>246</v>
      </c>
      <c r="D25" s="64"/>
    </row>
    <row r="26" spans="1:4" ht="28.8" x14ac:dyDescent="0.3">
      <c r="A26" s="64"/>
      <c r="B26" s="65" t="s">
        <v>164</v>
      </c>
      <c r="C26" s="69" t="s">
        <v>247</v>
      </c>
      <c r="D26" s="64"/>
    </row>
    <row r="27" spans="1:4" ht="28.8" x14ac:dyDescent="0.3">
      <c r="A27" s="64"/>
      <c r="B27" s="65" t="s">
        <v>165</v>
      </c>
      <c r="C27" s="69" t="s">
        <v>248</v>
      </c>
      <c r="D27" s="64"/>
    </row>
    <row r="28" spans="1:4" x14ac:dyDescent="0.3">
      <c r="A28" s="62"/>
      <c r="B28" s="63"/>
      <c r="C28" s="63"/>
      <c r="D28" s="62"/>
    </row>
    <row r="29" spans="1:4" ht="28.8" x14ac:dyDescent="0.3">
      <c r="A29" s="64" t="s">
        <v>249</v>
      </c>
      <c r="B29" s="65" t="s">
        <v>250</v>
      </c>
      <c r="C29" s="69" t="s">
        <v>251</v>
      </c>
      <c r="D29" s="64"/>
    </row>
    <row r="30" spans="1:4" x14ac:dyDescent="0.3">
      <c r="A30" s="64"/>
      <c r="B30" s="65" t="s">
        <v>252</v>
      </c>
      <c r="C30" s="65"/>
      <c r="D30" s="64"/>
    </row>
    <row r="31" spans="1:4" x14ac:dyDescent="0.3">
      <c r="A31" s="64"/>
      <c r="B31" s="65" t="s">
        <v>253</v>
      </c>
      <c r="C31" s="65"/>
      <c r="D31" s="64"/>
    </row>
    <row r="32" spans="1:4" x14ac:dyDescent="0.3">
      <c r="A32" s="66"/>
    </row>
    <row r="33" spans="1:4" s="6" customFormat="1" x14ac:dyDescent="0.3">
      <c r="A33" s="5" t="s">
        <v>36</v>
      </c>
      <c r="B33" s="14"/>
      <c r="C33" s="14"/>
      <c r="D33" s="13"/>
    </row>
    <row r="35" spans="1:4" ht="28.8" x14ac:dyDescent="0.3">
      <c r="A35" s="4" t="s">
        <v>254</v>
      </c>
      <c r="B35" s="12" t="s">
        <v>255</v>
      </c>
      <c r="C35" s="66" t="s">
        <v>256</v>
      </c>
    </row>
    <row r="36" spans="1:4" x14ac:dyDescent="0.3">
      <c r="B36" s="12" t="s">
        <v>257</v>
      </c>
    </row>
    <row r="37" spans="1:4" x14ac:dyDescent="0.3">
      <c r="B37" s="12" t="s">
        <v>258</v>
      </c>
    </row>
    <row r="38" spans="1:4" x14ac:dyDescent="0.3">
      <c r="B38" s="12" t="s">
        <v>259</v>
      </c>
    </row>
    <row r="39" spans="1:4" x14ac:dyDescent="0.3">
      <c r="B39" s="12" t="s">
        <v>176</v>
      </c>
    </row>
    <row r="41" spans="1:4" ht="28.8" x14ac:dyDescent="0.3">
      <c r="A41" s="64" t="s">
        <v>260</v>
      </c>
      <c r="B41" s="65" t="s">
        <v>189</v>
      </c>
      <c r="C41" s="65" t="s">
        <v>261</v>
      </c>
      <c r="D41" s="64"/>
    </row>
    <row r="42" spans="1:4" x14ac:dyDescent="0.3">
      <c r="A42" s="64"/>
      <c r="B42" s="65" t="s">
        <v>191</v>
      </c>
      <c r="C42" s="65" t="s">
        <v>262</v>
      </c>
      <c r="D42" s="64"/>
    </row>
    <row r="43" spans="1:4" x14ac:dyDescent="0.3">
      <c r="A43" s="64"/>
      <c r="B43" s="65" t="s">
        <v>192</v>
      </c>
      <c r="C43" s="65" t="s">
        <v>263</v>
      </c>
      <c r="D43" s="64"/>
    </row>
    <row r="45" spans="1:4" s="6" customFormat="1" x14ac:dyDescent="0.3">
      <c r="A45" s="5" t="s">
        <v>39</v>
      </c>
      <c r="B45" s="14"/>
      <c r="C45" s="14"/>
      <c r="D45" s="13"/>
    </row>
    <row r="46" spans="1:4" x14ac:dyDescent="0.3">
      <c r="B46" s="3"/>
      <c r="C46" s="3"/>
    </row>
    <row r="47" spans="1:4" x14ac:dyDescent="0.3">
      <c r="A47" s="4" t="s">
        <v>264</v>
      </c>
      <c r="B47" s="12" t="s">
        <v>169</v>
      </c>
      <c r="C47" s="12" t="s">
        <v>265</v>
      </c>
    </row>
    <row r="48" spans="1:4" x14ac:dyDescent="0.3">
      <c r="B48" s="12" t="s">
        <v>170</v>
      </c>
    </row>
    <row r="49" spans="1:6" x14ac:dyDescent="0.3">
      <c r="B49" s="12" t="s">
        <v>179</v>
      </c>
      <c r="C49" s="12" t="s">
        <v>266</v>
      </c>
    </row>
    <row r="50" spans="1:6" ht="43.2" x14ac:dyDescent="0.3">
      <c r="B50" s="12" t="s">
        <v>267</v>
      </c>
      <c r="C50" s="4" t="s">
        <v>180</v>
      </c>
      <c r="D50" s="3"/>
    </row>
    <row r="51" spans="1:6" x14ac:dyDescent="0.3">
      <c r="C51" s="4"/>
      <c r="D51" s="3"/>
    </row>
    <row r="52" spans="1:6" s="6" customFormat="1" x14ac:dyDescent="0.3">
      <c r="A52" s="5" t="s">
        <v>19</v>
      </c>
      <c r="B52" s="14"/>
      <c r="C52" s="14"/>
      <c r="D52" s="13"/>
    </row>
    <row r="54" spans="1:6" x14ac:dyDescent="0.3">
      <c r="A54" s="4" t="s">
        <v>203</v>
      </c>
      <c r="B54" s="12" t="s">
        <v>204</v>
      </c>
      <c r="C54" s="12" t="s">
        <v>268</v>
      </c>
      <c r="D54" s="4" t="s">
        <v>208</v>
      </c>
    </row>
    <row r="55" spans="1:6" x14ac:dyDescent="0.3">
      <c r="B55" s="12" t="s">
        <v>191</v>
      </c>
      <c r="C55" s="12" t="s">
        <v>269</v>
      </c>
    </row>
    <row r="56" spans="1:6" x14ac:dyDescent="0.3">
      <c r="B56" s="12" t="s">
        <v>207</v>
      </c>
      <c r="C56" s="12" t="s">
        <v>270</v>
      </c>
      <c r="D56" s="3"/>
    </row>
    <row r="58" spans="1:6" x14ac:dyDescent="0.3">
      <c r="A58" s="4" t="s">
        <v>196</v>
      </c>
      <c r="B58" s="12" t="s">
        <v>197</v>
      </c>
    </row>
    <row r="59" spans="1:6" x14ac:dyDescent="0.3">
      <c r="B59" s="12" t="s">
        <v>199</v>
      </c>
    </row>
    <row r="60" spans="1:6" x14ac:dyDescent="0.3">
      <c r="B60" s="12" t="s">
        <v>201</v>
      </c>
    </row>
    <row r="61" spans="1:6" x14ac:dyDescent="0.3">
      <c r="B61" s="12" t="s">
        <v>202</v>
      </c>
    </row>
    <row r="62" spans="1:6" x14ac:dyDescent="0.3">
      <c r="B62" s="12" t="s">
        <v>200</v>
      </c>
    </row>
    <row r="64" spans="1:6" x14ac:dyDescent="0.3">
      <c r="A64" s="4" t="s">
        <v>221</v>
      </c>
      <c r="B64" s="3">
        <v>50</v>
      </c>
      <c r="C64" s="3" t="s">
        <v>271</v>
      </c>
      <c r="F64" s="3">
        <f t="shared" ref="F64:F70" si="0" xml:space="preserve"> B64 * 52</f>
        <v>2600</v>
      </c>
    </row>
    <row r="65" spans="1:6" x14ac:dyDescent="0.3">
      <c r="B65" s="12">
        <v>100</v>
      </c>
      <c r="C65" s="3" t="s">
        <v>272</v>
      </c>
      <c r="F65" s="3">
        <f t="shared" si="0"/>
        <v>5200</v>
      </c>
    </row>
    <row r="66" spans="1:6" x14ac:dyDescent="0.3">
      <c r="B66" s="12">
        <v>150</v>
      </c>
      <c r="C66" s="3" t="s">
        <v>273</v>
      </c>
      <c r="F66" s="3">
        <f t="shared" si="0"/>
        <v>7800</v>
      </c>
    </row>
    <row r="67" spans="1:6" x14ac:dyDescent="0.3">
      <c r="B67" s="12">
        <v>200</v>
      </c>
      <c r="C67" s="3" t="s">
        <v>274</v>
      </c>
      <c r="F67" s="3">
        <f t="shared" si="0"/>
        <v>10400</v>
      </c>
    </row>
    <row r="68" spans="1:6" x14ac:dyDescent="0.3">
      <c r="B68" s="12">
        <v>250</v>
      </c>
      <c r="C68" s="3" t="s">
        <v>275</v>
      </c>
      <c r="F68" s="3">
        <f t="shared" si="0"/>
        <v>13000</v>
      </c>
    </row>
    <row r="69" spans="1:6" x14ac:dyDescent="0.3">
      <c r="B69" s="12">
        <v>300</v>
      </c>
      <c r="C69" s="3" t="s">
        <v>276</v>
      </c>
      <c r="F69" s="3">
        <f t="shared" si="0"/>
        <v>15600</v>
      </c>
    </row>
    <row r="70" spans="1:6" x14ac:dyDescent="0.3">
      <c r="B70" s="12">
        <v>350</v>
      </c>
      <c r="C70" s="3" t="s">
        <v>277</v>
      </c>
      <c r="F70" s="3">
        <f t="shared" si="0"/>
        <v>18200</v>
      </c>
    </row>
    <row r="72" spans="1:6" s="72" customFormat="1" x14ac:dyDescent="0.3">
      <c r="A72" s="73" t="s">
        <v>278</v>
      </c>
      <c r="B72" s="70"/>
      <c r="C72" s="70"/>
      <c r="D72" s="71"/>
    </row>
    <row r="74" spans="1:6" x14ac:dyDescent="0.3">
      <c r="A74" s="4" t="s">
        <v>212</v>
      </c>
      <c r="B74" s="3" t="s">
        <v>279</v>
      </c>
      <c r="C74" s="4"/>
      <c r="D74" s="7" t="s">
        <v>280</v>
      </c>
    </row>
    <row r="75" spans="1:6" x14ac:dyDescent="0.3">
      <c r="B75" s="12" t="s">
        <v>213</v>
      </c>
      <c r="C75" s="4"/>
      <c r="D75" s="3"/>
    </row>
    <row r="76" spans="1:6" x14ac:dyDescent="0.3">
      <c r="B76" s="12" t="s">
        <v>281</v>
      </c>
      <c r="C76" s="4"/>
      <c r="D76" s="3"/>
    </row>
    <row r="77" spans="1:6" x14ac:dyDescent="0.3">
      <c r="B77" s="12" t="s">
        <v>215</v>
      </c>
      <c r="C77" s="4"/>
      <c r="D77" s="3"/>
    </row>
    <row r="78" spans="1:6" x14ac:dyDescent="0.3">
      <c r="C78" s="4"/>
      <c r="D78" s="3"/>
    </row>
    <row r="79" spans="1:6" x14ac:dyDescent="0.3">
      <c r="A79" s="4" t="s">
        <v>217</v>
      </c>
      <c r="B79" s="12" t="s">
        <v>218</v>
      </c>
      <c r="C79" s="4"/>
      <c r="D79" s="3"/>
    </row>
    <row r="80" spans="1:6" x14ac:dyDescent="0.3">
      <c r="B80" s="12" t="s">
        <v>219</v>
      </c>
      <c r="C80" s="4"/>
      <c r="D80" s="3"/>
    </row>
    <row r="81" spans="1:4" x14ac:dyDescent="0.3">
      <c r="B81" s="12" t="s">
        <v>220</v>
      </c>
      <c r="C81" s="4"/>
      <c r="D81" s="3"/>
    </row>
    <row r="82" spans="1:4" x14ac:dyDescent="0.3">
      <c r="A82" s="3"/>
      <c r="B82"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794C6-E663-491B-B9BB-B95B5E7C0946}">
  <dimension ref="A1:C9"/>
  <sheetViews>
    <sheetView zoomScale="80" zoomScaleNormal="80" workbookViewId="0">
      <selection activeCell="C2" sqref="C2"/>
    </sheetView>
    <sheetView workbookViewId="1"/>
  </sheetViews>
  <sheetFormatPr defaultRowHeight="15" customHeight="1" x14ac:dyDescent="0.3"/>
  <cols>
    <col min="1" max="1" width="16.5546875" style="2" customWidth="1"/>
    <col min="2" max="2" width="54.44140625" style="2" customWidth="1"/>
    <col min="3" max="3" width="47.44140625" customWidth="1"/>
  </cols>
  <sheetData>
    <row r="1" spans="1:3" ht="14.4" x14ac:dyDescent="0.3">
      <c r="A1" s="2" t="s">
        <v>282</v>
      </c>
      <c r="B1" s="2" t="s">
        <v>283</v>
      </c>
      <c r="C1" t="s">
        <v>284</v>
      </c>
    </row>
    <row r="2" spans="1:3" ht="42.75" customHeight="1" x14ac:dyDescent="0.3">
      <c r="A2" s="2" t="s">
        <v>19</v>
      </c>
      <c r="B2" s="2" t="s">
        <v>285</v>
      </c>
      <c r="C2" s="2" t="s">
        <v>286</v>
      </c>
    </row>
    <row r="3" spans="1:3" ht="74.25" customHeight="1" x14ac:dyDescent="0.3">
      <c r="A3" s="2" t="s">
        <v>287</v>
      </c>
      <c r="B3" s="2" t="s">
        <v>288</v>
      </c>
      <c r="C3" s="2" t="s">
        <v>289</v>
      </c>
    </row>
    <row r="4" spans="1:3" ht="48.75" customHeight="1" x14ac:dyDescent="0.3">
      <c r="A4" s="2" t="s">
        <v>36</v>
      </c>
      <c r="B4" s="2" t="s">
        <v>290</v>
      </c>
      <c r="C4" s="2" t="s">
        <v>291</v>
      </c>
    </row>
    <row r="5" spans="1:3" ht="36" customHeight="1" x14ac:dyDescent="0.3">
      <c r="A5" s="2" t="s">
        <v>39</v>
      </c>
      <c r="B5" s="2" t="s">
        <v>292</v>
      </c>
      <c r="C5" s="2" t="s">
        <v>293</v>
      </c>
    </row>
    <row r="6" spans="1:3" ht="36" customHeight="1" x14ac:dyDescent="0.3">
      <c r="A6" s="2" t="s">
        <v>294</v>
      </c>
      <c r="C6" s="2" t="s">
        <v>295</v>
      </c>
    </row>
    <row r="7" spans="1:3" ht="43.2" x14ac:dyDescent="0.3">
      <c r="A7" s="2" t="s">
        <v>296</v>
      </c>
      <c r="B7" s="2" t="s">
        <v>297</v>
      </c>
      <c r="C7" s="2" t="s">
        <v>298</v>
      </c>
    </row>
    <row r="8" spans="1:3" ht="14.4" x14ac:dyDescent="0.3">
      <c r="A8" s="2" t="s">
        <v>299</v>
      </c>
      <c r="B8" s="2" t="s">
        <v>300</v>
      </c>
      <c r="C8" s="2" t="s">
        <v>301</v>
      </c>
    </row>
    <row r="9" spans="1:3" ht="57.6" x14ac:dyDescent="0.3">
      <c r="A9" s="2" t="s">
        <v>302</v>
      </c>
      <c r="B9" s="2" t="s">
        <v>303</v>
      </c>
      <c r="C9" s="2" t="s">
        <v>304</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9C91C-EA96-4E52-8D6B-9D46A2DF6AD9}">
  <dimension ref="B2:F86"/>
  <sheetViews>
    <sheetView workbookViewId="0">
      <selection activeCell="H23" sqref="H23"/>
    </sheetView>
    <sheetView workbookViewId="1"/>
  </sheetViews>
  <sheetFormatPr defaultRowHeight="14.4" x14ac:dyDescent="0.3"/>
  <sheetData>
    <row r="2" spans="2:2" ht="18" x14ac:dyDescent="0.35">
      <c r="B2" s="15" t="s">
        <v>305</v>
      </c>
    </row>
    <row r="4" spans="2:2" x14ac:dyDescent="0.3">
      <c r="B4" t="s">
        <v>306</v>
      </c>
    </row>
    <row r="6" spans="2:2" x14ac:dyDescent="0.3">
      <c r="B6" s="9" t="s">
        <v>307</v>
      </c>
    </row>
    <row r="8" spans="2:2" x14ac:dyDescent="0.3">
      <c r="B8" t="s">
        <v>308</v>
      </c>
    </row>
    <row r="10" spans="2:2" x14ac:dyDescent="0.3">
      <c r="B10" s="9" t="s">
        <v>309</v>
      </c>
    </row>
    <row r="11" spans="2:2" x14ac:dyDescent="0.3">
      <c r="B11" s="9" t="s">
        <v>310</v>
      </c>
    </row>
    <row r="12" spans="2:2" x14ac:dyDescent="0.3">
      <c r="B12" s="9" t="s">
        <v>311</v>
      </c>
    </row>
    <row r="13" spans="2:2" x14ac:dyDescent="0.3">
      <c r="B13" s="9" t="s">
        <v>312</v>
      </c>
    </row>
    <row r="15" spans="2:2" x14ac:dyDescent="0.3">
      <c r="B15" t="s">
        <v>313</v>
      </c>
    </row>
    <row r="17" spans="2:5" x14ac:dyDescent="0.3">
      <c r="B17" t="s">
        <v>314</v>
      </c>
    </row>
    <row r="18" spans="2:5" x14ac:dyDescent="0.3">
      <c r="B18" t="s">
        <v>315</v>
      </c>
    </row>
    <row r="19" spans="2:5" x14ac:dyDescent="0.3">
      <c r="B19" t="s">
        <v>316</v>
      </c>
    </row>
    <row r="20" spans="2:5" x14ac:dyDescent="0.3">
      <c r="B20" t="s">
        <v>317</v>
      </c>
    </row>
    <row r="22" spans="2:5" x14ac:dyDescent="0.3">
      <c r="B22" t="s">
        <v>318</v>
      </c>
    </row>
    <row r="24" spans="2:5" ht="89.4" x14ac:dyDescent="0.3">
      <c r="C24" s="16" t="s">
        <v>319</v>
      </c>
      <c r="D24" s="16" t="s">
        <v>320</v>
      </c>
      <c r="E24" s="16" t="s">
        <v>321</v>
      </c>
    </row>
    <row r="25" spans="2:5" x14ac:dyDescent="0.3">
      <c r="B25" t="s">
        <v>322</v>
      </c>
      <c r="C25">
        <v>1.3</v>
      </c>
      <c r="D25">
        <v>1.3</v>
      </c>
      <c r="E25">
        <v>0.5</v>
      </c>
    </row>
    <row r="26" spans="2:5" x14ac:dyDescent="0.3">
      <c r="B26" t="s">
        <v>323</v>
      </c>
      <c r="C26">
        <v>1.9</v>
      </c>
      <c r="D26">
        <v>0.5</v>
      </c>
      <c r="E26">
        <v>0.5</v>
      </c>
    </row>
    <row r="27" spans="2:5" x14ac:dyDescent="0.3">
      <c r="B27" t="s">
        <v>324</v>
      </c>
      <c r="C27">
        <v>2.9</v>
      </c>
      <c r="D27">
        <v>2.9</v>
      </c>
      <c r="E27">
        <v>1.9</v>
      </c>
    </row>
    <row r="28" spans="2:5" x14ac:dyDescent="0.3">
      <c r="B28" t="s">
        <v>325</v>
      </c>
      <c r="C28">
        <v>0.26</v>
      </c>
      <c r="D28">
        <v>0.15</v>
      </c>
      <c r="E28">
        <v>0.15</v>
      </c>
    </row>
    <row r="30" spans="2:5" x14ac:dyDescent="0.3">
      <c r="B30" t="s">
        <v>326</v>
      </c>
    </row>
    <row r="31" spans="2:5" x14ac:dyDescent="0.3">
      <c r="B31" t="s">
        <v>327</v>
      </c>
    </row>
    <row r="32" spans="2:5" x14ac:dyDescent="0.3">
      <c r="B32" t="s">
        <v>328</v>
      </c>
    </row>
    <row r="34" spans="2:5" x14ac:dyDescent="0.3">
      <c r="B34" t="s">
        <v>329</v>
      </c>
    </row>
    <row r="36" spans="2:5" x14ac:dyDescent="0.3">
      <c r="B36" t="s">
        <v>162</v>
      </c>
      <c r="E36" t="s">
        <v>246</v>
      </c>
    </row>
    <row r="37" spans="2:5" x14ac:dyDescent="0.3">
      <c r="B37" t="s">
        <v>165</v>
      </c>
      <c r="E37" t="s">
        <v>247</v>
      </c>
    </row>
    <row r="38" spans="2:5" x14ac:dyDescent="0.3">
      <c r="B38" t="s">
        <v>164</v>
      </c>
      <c r="E38" t="s">
        <v>248</v>
      </c>
    </row>
    <row r="40" spans="2:5" x14ac:dyDescent="0.3">
      <c r="B40" s="1" t="s">
        <v>81</v>
      </c>
    </row>
    <row r="42" spans="2:5" x14ac:dyDescent="0.3">
      <c r="B42" s="1" t="s">
        <v>330</v>
      </c>
    </row>
    <row r="44" spans="2:5" x14ac:dyDescent="0.3">
      <c r="B44" t="s">
        <v>331</v>
      </c>
    </row>
    <row r="45" spans="2:5" x14ac:dyDescent="0.3">
      <c r="B45" t="s">
        <v>332</v>
      </c>
    </row>
    <row r="46" spans="2:5" x14ac:dyDescent="0.3">
      <c r="B46" t="s">
        <v>333</v>
      </c>
    </row>
    <row r="47" spans="2:5" x14ac:dyDescent="0.3">
      <c r="B47" t="s">
        <v>334</v>
      </c>
    </row>
    <row r="49" spans="2:6" x14ac:dyDescent="0.3">
      <c r="B49" s="1" t="s">
        <v>335</v>
      </c>
    </row>
    <row r="51" spans="2:6" x14ac:dyDescent="0.3">
      <c r="B51" t="s">
        <v>336</v>
      </c>
    </row>
    <row r="52" spans="2:6" x14ac:dyDescent="0.3">
      <c r="B52" t="s">
        <v>337</v>
      </c>
    </row>
    <row r="54" spans="2:6" x14ac:dyDescent="0.3">
      <c r="B54" s="1" t="s">
        <v>338</v>
      </c>
    </row>
    <row r="56" spans="2:6" x14ac:dyDescent="0.3">
      <c r="B56" s="9" t="s">
        <v>339</v>
      </c>
    </row>
    <row r="58" spans="2:6" x14ac:dyDescent="0.3">
      <c r="B58" t="s">
        <v>340</v>
      </c>
      <c r="C58" t="s">
        <v>341</v>
      </c>
      <c r="D58" t="s">
        <v>341</v>
      </c>
      <c r="E58" t="s">
        <v>341</v>
      </c>
      <c r="F58" t="s">
        <v>341</v>
      </c>
    </row>
    <row r="59" spans="2:6" x14ac:dyDescent="0.3">
      <c r="B59" t="s">
        <v>342</v>
      </c>
      <c r="C59" t="s">
        <v>343</v>
      </c>
      <c r="D59" t="s">
        <v>344</v>
      </c>
      <c r="E59" t="s">
        <v>345</v>
      </c>
      <c r="F59" t="s">
        <v>346</v>
      </c>
    </row>
    <row r="60" spans="2:6" x14ac:dyDescent="0.3">
      <c r="B60" t="s">
        <v>347</v>
      </c>
      <c r="C60">
        <v>0.5</v>
      </c>
      <c r="D60">
        <v>0.9</v>
      </c>
      <c r="E60">
        <v>1.3</v>
      </c>
      <c r="F60">
        <v>1.3</v>
      </c>
    </row>
    <row r="61" spans="2:6" x14ac:dyDescent="0.3">
      <c r="B61" t="s">
        <v>348</v>
      </c>
      <c r="C61">
        <v>0.5</v>
      </c>
      <c r="D61">
        <v>0.5</v>
      </c>
      <c r="E61">
        <v>0.5</v>
      </c>
      <c r="F61">
        <v>0.5</v>
      </c>
    </row>
    <row r="62" spans="2:6" x14ac:dyDescent="0.3">
      <c r="B62" t="s">
        <v>349</v>
      </c>
      <c r="C62">
        <v>0.35</v>
      </c>
      <c r="D62">
        <v>1.9</v>
      </c>
      <c r="E62">
        <v>1.9</v>
      </c>
      <c r="F62">
        <v>2.9</v>
      </c>
    </row>
    <row r="63" spans="2:6" x14ac:dyDescent="0.3">
      <c r="B63" t="s">
        <v>350</v>
      </c>
      <c r="C63">
        <v>0.5</v>
      </c>
      <c r="D63">
        <v>0.5</v>
      </c>
      <c r="E63">
        <v>0.5</v>
      </c>
      <c r="F63">
        <v>0.5</v>
      </c>
    </row>
    <row r="64" spans="2:6" x14ac:dyDescent="0.3">
      <c r="B64" t="s">
        <v>351</v>
      </c>
      <c r="C64">
        <v>0.5</v>
      </c>
      <c r="D64">
        <v>1</v>
      </c>
      <c r="E64">
        <v>1.5</v>
      </c>
      <c r="F64">
        <v>1.9</v>
      </c>
    </row>
    <row r="65" spans="2:6" x14ac:dyDescent="0.3">
      <c r="B65" t="s">
        <v>352</v>
      </c>
      <c r="C65">
        <v>0.4</v>
      </c>
      <c r="D65">
        <v>0.4</v>
      </c>
      <c r="E65">
        <v>0.4</v>
      </c>
      <c r="F65">
        <v>0.4</v>
      </c>
    </row>
    <row r="66" spans="2:6" x14ac:dyDescent="0.3">
      <c r="B66" t="s">
        <v>353</v>
      </c>
      <c r="C66">
        <v>0.15</v>
      </c>
      <c r="D66">
        <v>0.15</v>
      </c>
      <c r="E66">
        <v>0.15</v>
      </c>
      <c r="F66">
        <v>0.26</v>
      </c>
    </row>
    <row r="67" spans="2:6" x14ac:dyDescent="0.3">
      <c r="B67" t="s">
        <v>354</v>
      </c>
      <c r="C67">
        <v>0.15</v>
      </c>
      <c r="D67">
        <v>0.15</v>
      </c>
      <c r="E67">
        <v>0.15</v>
      </c>
      <c r="F67">
        <v>0.26</v>
      </c>
    </row>
    <row r="69" spans="2:6" x14ac:dyDescent="0.3">
      <c r="B69" t="s">
        <v>355</v>
      </c>
    </row>
    <row r="70" spans="2:6" x14ac:dyDescent="0.3">
      <c r="B70" t="s">
        <v>356</v>
      </c>
    </row>
    <row r="84" spans="2:2" x14ac:dyDescent="0.3">
      <c r="B84" s="1" t="s">
        <v>357</v>
      </c>
    </row>
    <row r="86" spans="2:2" x14ac:dyDescent="0.3">
      <c r="B86" t="s">
        <v>358</v>
      </c>
    </row>
  </sheetData>
  <hyperlinks>
    <hyperlink ref="B6" r:id="rId1" display="../../../../../../:f:/s/KnowledgeandResearchCentre/ErXAeCls5PhMiaUqVEbI29UBdDZ64MtLzQvXXb9QRcBbdA?e=QWwM70" xr:uid="{F1F5820C-142A-40AD-B45B-033D7B1EC904}"/>
    <hyperlink ref="B10" r:id="rId2" display="../../../../../../:w:/s/KnowledgeandResearchCentre/Eap8WbVvZT5Gt2gWn9cZEakB-SUCgxzVoCnPYH9Yu9MtkA?e=XOZiil" xr:uid="{6278391D-D858-41C3-AFEF-56D0D172BC93}"/>
    <hyperlink ref="B11" r:id="rId3" display="../../../../../../:w:/s/KnowledgeandResearchCentre/ES8IxAA6LY5IhVzAQug01WsBvbdRj-bgBilNR0lk1NuWfA?e=ajM5wO" xr:uid="{869F8B59-D8D6-4FD8-A622-803581F804BB}"/>
    <hyperlink ref="B12" r:id="rId4" display="../../../../../../:x:/s/KnowledgeandResearchCentre/Ed8t_KFuyfdBtombCc1jp6kBFUSXeH893fBYxvHrykavyA?e=ytcus1" xr:uid="{3B2F4B22-273C-41FC-B02F-BCDE55278359}"/>
    <hyperlink ref="B13" r:id="rId5" display="../../../../../../:x:/s/KnowledgeandResearchCentre/EYgaEpjVJx1JrpBM0uDQv2kBSfRlfvEotgjjfxzj7OzQDg?e=Yb07H8" xr:uid="{8C65A29C-6102-436F-B680-DBD4AB3CBD95}"/>
    <hyperlink ref="B56" r:id="rId6" display="../../../../../../:x:/s/KnowledgeandResearchCentre/Ed1npsB72qZBpbouw7jxhTMBw9o6WvWwa_JsMDi0Ezl9vw?e=r5ylbM" xr:uid="{99C3749A-C453-4983-BD06-8A71793C8A71}"/>
  </hyperlinks>
  <pageMargins left="0.7" right="0.7" top="0.75" bottom="0.75" header="0.3" footer="0.3"/>
  <drawing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65E4A-6160-43B5-983E-7AF4B9539DC7}">
  <dimension ref="B2:L34"/>
  <sheetViews>
    <sheetView workbookViewId="0">
      <selection activeCell="S32" sqref="S32"/>
    </sheetView>
    <sheetView workbookViewId="1"/>
  </sheetViews>
  <sheetFormatPr defaultRowHeight="14.4" x14ac:dyDescent="0.3"/>
  <sheetData>
    <row r="2" spans="2:12" ht="18" x14ac:dyDescent="0.35">
      <c r="B2" s="15" t="s">
        <v>359</v>
      </c>
    </row>
    <row r="4" spans="2:12" x14ac:dyDescent="0.3">
      <c r="B4" t="s">
        <v>360</v>
      </c>
    </row>
    <row r="5" spans="2:12" x14ac:dyDescent="0.3">
      <c r="B5" s="9" t="s">
        <v>361</v>
      </c>
    </row>
    <row r="8" spans="2:12" x14ac:dyDescent="0.3">
      <c r="B8" s="1" t="s">
        <v>362</v>
      </c>
      <c r="F8" s="1" t="s">
        <v>363</v>
      </c>
      <c r="I8" s="1" t="s">
        <v>364</v>
      </c>
      <c r="L8" t="s">
        <v>365</v>
      </c>
    </row>
    <row r="10" spans="2:12" x14ac:dyDescent="0.3">
      <c r="B10" t="s">
        <v>366</v>
      </c>
      <c r="C10" t="s">
        <v>367</v>
      </c>
      <c r="D10" t="s">
        <v>368</v>
      </c>
      <c r="F10" t="s">
        <v>369</v>
      </c>
      <c r="I10" t="s">
        <v>369</v>
      </c>
      <c r="L10" t="s">
        <v>370</v>
      </c>
    </row>
    <row r="11" spans="2:12" x14ac:dyDescent="0.3">
      <c r="B11" s="223">
        <v>0</v>
      </c>
      <c r="C11" s="223">
        <f t="shared" ref="C11:C34" si="0" xml:space="preserve"> B11 + 1 / 24</f>
        <v>4.1666666666666664E-2</v>
      </c>
      <c r="F11">
        <v>1</v>
      </c>
      <c r="I11">
        <v>1</v>
      </c>
      <c r="L11" t="s">
        <v>371</v>
      </c>
    </row>
    <row r="12" spans="2:12" x14ac:dyDescent="0.3">
      <c r="B12" s="223">
        <f t="shared" ref="B12:B34" si="1" xml:space="preserve"> B11 + 1 / 24</f>
        <v>4.1666666666666664E-2</v>
      </c>
      <c r="C12" s="223">
        <f t="shared" si="0"/>
        <v>8.3333333333333329E-2</v>
      </c>
      <c r="F12">
        <v>2</v>
      </c>
      <c r="I12">
        <v>2</v>
      </c>
    </row>
    <row r="13" spans="2:12" x14ac:dyDescent="0.3">
      <c r="B13" s="223">
        <f t="shared" si="1"/>
        <v>8.3333333333333329E-2</v>
      </c>
      <c r="C13" s="223">
        <f t="shared" si="0"/>
        <v>0.125</v>
      </c>
      <c r="F13">
        <v>3</v>
      </c>
      <c r="I13">
        <v>3</v>
      </c>
    </row>
    <row r="14" spans="2:12" x14ac:dyDescent="0.3">
      <c r="B14" s="223">
        <f t="shared" si="1"/>
        <v>0.125</v>
      </c>
      <c r="C14" s="223">
        <f t="shared" si="0"/>
        <v>0.16666666666666666</v>
      </c>
      <c r="F14">
        <v>4</v>
      </c>
      <c r="I14">
        <v>4</v>
      </c>
    </row>
    <row r="15" spans="2:12" x14ac:dyDescent="0.3">
      <c r="B15" s="223">
        <f t="shared" si="1"/>
        <v>0.16666666666666666</v>
      </c>
      <c r="C15" s="223">
        <f t="shared" si="0"/>
        <v>0.20833333333333331</v>
      </c>
      <c r="F15">
        <v>5</v>
      </c>
      <c r="I15">
        <v>5</v>
      </c>
    </row>
    <row r="16" spans="2:12" x14ac:dyDescent="0.3">
      <c r="B16" s="223">
        <f t="shared" si="1"/>
        <v>0.20833333333333331</v>
      </c>
      <c r="C16" s="223">
        <f t="shared" si="0"/>
        <v>0.24999999999999997</v>
      </c>
      <c r="F16">
        <v>6</v>
      </c>
      <c r="I16">
        <v>6</v>
      </c>
    </row>
    <row r="17" spans="2:10" x14ac:dyDescent="0.3">
      <c r="B17" s="223">
        <f t="shared" si="1"/>
        <v>0.24999999999999997</v>
      </c>
      <c r="C17" s="223">
        <f t="shared" si="0"/>
        <v>0.29166666666666663</v>
      </c>
      <c r="F17">
        <v>7</v>
      </c>
      <c r="I17">
        <v>7</v>
      </c>
      <c r="J17" t="s">
        <v>372</v>
      </c>
    </row>
    <row r="18" spans="2:10" x14ac:dyDescent="0.3">
      <c r="B18" s="223">
        <f t="shared" si="1"/>
        <v>0.29166666666666663</v>
      </c>
      <c r="C18" s="223">
        <f t="shared" si="0"/>
        <v>0.33333333333333331</v>
      </c>
      <c r="D18" t="s">
        <v>372</v>
      </c>
      <c r="F18">
        <v>8</v>
      </c>
      <c r="G18" t="s">
        <v>372</v>
      </c>
      <c r="I18">
        <v>8</v>
      </c>
      <c r="J18" t="s">
        <v>372</v>
      </c>
    </row>
    <row r="19" spans="2:10" x14ac:dyDescent="0.3">
      <c r="B19" s="223">
        <f t="shared" si="1"/>
        <v>0.33333333333333331</v>
      </c>
      <c r="C19" s="223">
        <f t="shared" si="0"/>
        <v>0.375</v>
      </c>
      <c r="D19" t="s">
        <v>372</v>
      </c>
      <c r="F19">
        <v>9</v>
      </c>
      <c r="G19" t="s">
        <v>372</v>
      </c>
      <c r="I19">
        <v>9</v>
      </c>
      <c r="J19" t="s">
        <v>373</v>
      </c>
    </row>
    <row r="20" spans="2:10" x14ac:dyDescent="0.3">
      <c r="B20" s="223">
        <f t="shared" si="1"/>
        <v>0.375</v>
      </c>
      <c r="C20" s="223">
        <f t="shared" si="0"/>
        <v>0.41666666666666669</v>
      </c>
      <c r="D20" t="s">
        <v>373</v>
      </c>
      <c r="F20">
        <v>10</v>
      </c>
      <c r="G20" t="s">
        <v>373</v>
      </c>
      <c r="I20">
        <v>10</v>
      </c>
      <c r="J20" t="s">
        <v>373</v>
      </c>
    </row>
    <row r="21" spans="2:10" x14ac:dyDescent="0.3">
      <c r="B21" s="223">
        <f t="shared" si="1"/>
        <v>0.41666666666666669</v>
      </c>
      <c r="C21" s="223">
        <f t="shared" si="0"/>
        <v>0.45833333333333337</v>
      </c>
      <c r="D21" t="s">
        <v>373</v>
      </c>
      <c r="F21">
        <v>11</v>
      </c>
      <c r="G21" t="s">
        <v>373</v>
      </c>
      <c r="I21">
        <v>11</v>
      </c>
      <c r="J21" t="s">
        <v>373</v>
      </c>
    </row>
    <row r="22" spans="2:10" x14ac:dyDescent="0.3">
      <c r="B22" s="223">
        <f t="shared" si="1"/>
        <v>0.45833333333333337</v>
      </c>
      <c r="C22" s="223">
        <f t="shared" si="0"/>
        <v>0.5</v>
      </c>
      <c r="D22" t="s">
        <v>373</v>
      </c>
      <c r="F22">
        <v>12</v>
      </c>
      <c r="G22" t="s">
        <v>373</v>
      </c>
      <c r="I22">
        <v>12</v>
      </c>
      <c r="J22" t="s">
        <v>373</v>
      </c>
    </row>
    <row r="23" spans="2:10" x14ac:dyDescent="0.3">
      <c r="B23" s="223">
        <f t="shared" si="1"/>
        <v>0.5</v>
      </c>
      <c r="C23" s="223">
        <f t="shared" si="0"/>
        <v>0.54166666666666663</v>
      </c>
      <c r="D23" t="s">
        <v>373</v>
      </c>
      <c r="F23">
        <v>13</v>
      </c>
      <c r="G23" t="s">
        <v>373</v>
      </c>
      <c r="I23">
        <v>13</v>
      </c>
      <c r="J23" t="s">
        <v>373</v>
      </c>
    </row>
    <row r="24" spans="2:10" x14ac:dyDescent="0.3">
      <c r="B24" s="223">
        <f t="shared" si="1"/>
        <v>0.54166666666666663</v>
      </c>
      <c r="C24" s="223">
        <f t="shared" si="0"/>
        <v>0.58333333333333326</v>
      </c>
      <c r="D24" t="s">
        <v>373</v>
      </c>
      <c r="F24">
        <v>14</v>
      </c>
      <c r="G24" t="s">
        <v>373</v>
      </c>
      <c r="I24">
        <v>14</v>
      </c>
      <c r="J24" t="s">
        <v>373</v>
      </c>
    </row>
    <row r="25" spans="2:10" x14ac:dyDescent="0.3">
      <c r="B25" s="223">
        <f t="shared" si="1"/>
        <v>0.58333333333333326</v>
      </c>
      <c r="C25" s="223">
        <f t="shared" si="0"/>
        <v>0.62499999999999989</v>
      </c>
      <c r="D25" t="s">
        <v>373</v>
      </c>
      <c r="F25">
        <v>15</v>
      </c>
      <c r="G25" t="s">
        <v>373</v>
      </c>
      <c r="I25">
        <v>15</v>
      </c>
      <c r="J25" t="s">
        <v>373</v>
      </c>
    </row>
    <row r="26" spans="2:10" x14ac:dyDescent="0.3">
      <c r="B26" s="223">
        <f t="shared" si="1"/>
        <v>0.62499999999999989</v>
      </c>
      <c r="C26" s="223">
        <f t="shared" si="0"/>
        <v>0.66666666666666652</v>
      </c>
      <c r="D26" t="s">
        <v>373</v>
      </c>
      <c r="F26">
        <v>16</v>
      </c>
      <c r="G26" t="s">
        <v>373</v>
      </c>
      <c r="I26">
        <v>16</v>
      </c>
      <c r="J26" t="s">
        <v>373</v>
      </c>
    </row>
    <row r="27" spans="2:10" x14ac:dyDescent="0.3">
      <c r="B27" s="223">
        <f t="shared" si="1"/>
        <v>0.66666666666666652</v>
      </c>
      <c r="C27" s="223">
        <f t="shared" si="0"/>
        <v>0.70833333333333315</v>
      </c>
      <c r="D27" t="s">
        <v>373</v>
      </c>
      <c r="F27">
        <v>17</v>
      </c>
      <c r="G27" t="s">
        <v>373</v>
      </c>
      <c r="I27">
        <v>17</v>
      </c>
      <c r="J27" t="s">
        <v>374</v>
      </c>
    </row>
    <row r="28" spans="2:10" x14ac:dyDescent="0.3">
      <c r="B28" s="223">
        <f t="shared" si="1"/>
        <v>0.70833333333333315</v>
      </c>
      <c r="C28" s="223">
        <f t="shared" si="0"/>
        <v>0.74999999999999978</v>
      </c>
      <c r="D28" t="s">
        <v>374</v>
      </c>
      <c r="F28">
        <v>18</v>
      </c>
      <c r="G28" t="s">
        <v>374</v>
      </c>
      <c r="I28">
        <v>18</v>
      </c>
      <c r="J28" t="s">
        <v>374</v>
      </c>
    </row>
    <row r="29" spans="2:10" x14ac:dyDescent="0.3">
      <c r="B29" s="223">
        <f t="shared" si="1"/>
        <v>0.74999999999999978</v>
      </c>
      <c r="C29" s="223">
        <f t="shared" si="0"/>
        <v>0.79166666666666641</v>
      </c>
      <c r="D29" t="s">
        <v>374</v>
      </c>
      <c r="F29">
        <v>19</v>
      </c>
      <c r="G29" t="s">
        <v>374</v>
      </c>
      <c r="I29">
        <v>19</v>
      </c>
      <c r="J29" t="s">
        <v>374</v>
      </c>
    </row>
    <row r="30" spans="2:10" x14ac:dyDescent="0.3">
      <c r="B30" s="223">
        <f t="shared" si="1"/>
        <v>0.79166666666666641</v>
      </c>
      <c r="C30" s="223">
        <f t="shared" si="0"/>
        <v>0.83333333333333304</v>
      </c>
      <c r="D30" t="s">
        <v>374</v>
      </c>
      <c r="F30">
        <v>20</v>
      </c>
      <c r="G30" t="s">
        <v>374</v>
      </c>
      <c r="I30">
        <v>20</v>
      </c>
      <c r="J30" t="s">
        <v>374</v>
      </c>
    </row>
    <row r="31" spans="2:10" x14ac:dyDescent="0.3">
      <c r="B31" s="223">
        <f t="shared" si="1"/>
        <v>0.83333333333333304</v>
      </c>
      <c r="C31" s="223">
        <f t="shared" si="0"/>
        <v>0.87499999999999967</v>
      </c>
      <c r="D31" t="s">
        <v>374</v>
      </c>
      <c r="F31">
        <v>21</v>
      </c>
      <c r="G31" t="s">
        <v>374</v>
      </c>
      <c r="I31">
        <v>21</v>
      </c>
      <c r="J31" t="s">
        <v>374</v>
      </c>
    </row>
    <row r="32" spans="2:10" x14ac:dyDescent="0.3">
      <c r="B32" s="223">
        <f t="shared" si="1"/>
        <v>0.87499999999999967</v>
      </c>
      <c r="C32" s="223">
        <f t="shared" si="0"/>
        <v>0.9166666666666663</v>
      </c>
      <c r="D32" t="s">
        <v>374</v>
      </c>
      <c r="F32">
        <v>22</v>
      </c>
      <c r="G32" t="s">
        <v>374</v>
      </c>
      <c r="I32">
        <v>22</v>
      </c>
      <c r="J32" t="s">
        <v>374</v>
      </c>
    </row>
    <row r="33" spans="2:9" x14ac:dyDescent="0.3">
      <c r="B33" s="223">
        <f t="shared" si="1"/>
        <v>0.9166666666666663</v>
      </c>
      <c r="C33" s="223">
        <f t="shared" si="0"/>
        <v>0.95833333333333293</v>
      </c>
      <c r="D33" t="s">
        <v>374</v>
      </c>
      <c r="F33">
        <v>23</v>
      </c>
      <c r="G33" t="s">
        <v>374</v>
      </c>
      <c r="I33">
        <v>23</v>
      </c>
    </row>
    <row r="34" spans="2:9" x14ac:dyDescent="0.3">
      <c r="B34" s="223">
        <f t="shared" si="1"/>
        <v>0.95833333333333293</v>
      </c>
      <c r="C34" s="223">
        <f t="shared" si="0"/>
        <v>0.99999999999999956</v>
      </c>
      <c r="F34">
        <v>24</v>
      </c>
      <c r="I34">
        <v>24</v>
      </c>
    </row>
  </sheetData>
  <hyperlinks>
    <hyperlink ref="B5" r:id="rId1" display="../../../../../../:u:/s/Strategy/EWAqfj5yUQNPhUqMcdAs_yEBMCPOhQTAoYViqQGztqWrqw?e=O0Ba2g" xr:uid="{FFF4D8C5-89D6-446E-9455-5558771FCE00}"/>
  </hyperlink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2FD52-DEB5-4850-B5A5-AEDF7119FCC2}">
  <dimension ref="B2:S305"/>
  <sheetViews>
    <sheetView workbookViewId="0">
      <selection activeCell="B277" sqref="B277"/>
    </sheetView>
    <sheetView workbookViewId="1"/>
  </sheetViews>
  <sheetFormatPr defaultRowHeight="14.4" x14ac:dyDescent="0.3"/>
  <cols>
    <col min="2" max="2" width="27.5546875" customWidth="1"/>
    <col min="3" max="3" width="21.44140625" bestFit="1" customWidth="1"/>
    <col min="4" max="4" width="19.109375" customWidth="1"/>
    <col min="5" max="5" width="45.5546875" customWidth="1"/>
    <col min="6" max="6" width="12" customWidth="1"/>
    <col min="7" max="7" width="12.44140625" customWidth="1"/>
    <col min="8" max="8" width="16" customWidth="1"/>
    <col min="9" max="9" width="13.88671875" customWidth="1"/>
    <col min="10" max="10" width="14.109375" customWidth="1"/>
    <col min="11" max="11" width="10.88671875" customWidth="1"/>
    <col min="15" max="15" width="11.88671875" bestFit="1" customWidth="1"/>
    <col min="16" max="16" width="9.88671875" bestFit="1" customWidth="1"/>
    <col min="17" max="17" width="11.88671875" bestFit="1" customWidth="1"/>
  </cols>
  <sheetData>
    <row r="2" spans="2:2" s="193" customFormat="1" ht="18" x14ac:dyDescent="0.35">
      <c r="B2" s="203" t="s">
        <v>305</v>
      </c>
    </row>
    <row r="4" spans="2:2" x14ac:dyDescent="0.3">
      <c r="B4" t="s">
        <v>375</v>
      </c>
    </row>
    <row r="6" spans="2:2" x14ac:dyDescent="0.3">
      <c r="B6" t="s">
        <v>376</v>
      </c>
    </row>
    <row r="7" spans="2:2" x14ac:dyDescent="0.3">
      <c r="B7" t="s">
        <v>340</v>
      </c>
    </row>
    <row r="8" spans="2:2" x14ac:dyDescent="0.3">
      <c r="B8" t="s">
        <v>377</v>
      </c>
    </row>
    <row r="9" spans="2:2" x14ac:dyDescent="0.3">
      <c r="B9" t="s">
        <v>378</v>
      </c>
    </row>
    <row r="11" spans="2:2" x14ac:dyDescent="0.3">
      <c r="B11" t="s">
        <v>379</v>
      </c>
    </row>
    <row r="12" spans="2:2" x14ac:dyDescent="0.3">
      <c r="B12" s="9" t="s">
        <v>15</v>
      </c>
    </row>
    <row r="15" spans="2:2" s="193" customFormat="1" ht="15.6" x14ac:dyDescent="0.3">
      <c r="B15" s="192" t="s">
        <v>380</v>
      </c>
    </row>
    <row r="17" spans="2:8" x14ac:dyDescent="0.3">
      <c r="B17" t="s">
        <v>381</v>
      </c>
    </row>
    <row r="18" spans="2:8" ht="15" thickBot="1" x14ac:dyDescent="0.35"/>
    <row r="19" spans="2:8" ht="27.6" thickBot="1" x14ac:dyDescent="0.35">
      <c r="B19" s="184" t="s">
        <v>382</v>
      </c>
      <c r="C19" s="164" t="s">
        <v>383</v>
      </c>
      <c r="D19" s="165" t="s">
        <v>384</v>
      </c>
      <c r="E19" s="185" t="s">
        <v>385</v>
      </c>
      <c r="F19" s="186" t="s">
        <v>386</v>
      </c>
      <c r="G19" s="166" t="s">
        <v>387</v>
      </c>
      <c r="H19" s="167" t="s">
        <v>388</v>
      </c>
    </row>
    <row r="20" spans="2:8" ht="15" thickBot="1" x14ac:dyDescent="0.35">
      <c r="B20" s="162" t="s">
        <v>389</v>
      </c>
      <c r="C20" s="169">
        <v>11.644</v>
      </c>
      <c r="D20" s="170">
        <v>11.644</v>
      </c>
      <c r="E20" s="187">
        <v>14.331</v>
      </c>
      <c r="F20" s="188">
        <v>12.849</v>
      </c>
      <c r="G20" s="171">
        <v>9.3149999999999995</v>
      </c>
      <c r="H20" s="172">
        <v>2.6619999999999999</v>
      </c>
    </row>
    <row r="21" spans="2:8" ht="15" thickBot="1" x14ac:dyDescent="0.35">
      <c r="B21" s="162" t="s">
        <v>390</v>
      </c>
      <c r="C21" s="169">
        <v>4253</v>
      </c>
      <c r="D21" s="170">
        <v>4253</v>
      </c>
      <c r="E21" s="187">
        <v>5234</v>
      </c>
      <c r="F21" s="188">
        <v>4693</v>
      </c>
      <c r="G21" s="171">
        <v>3402</v>
      </c>
      <c r="H21" s="172">
        <v>972</v>
      </c>
    </row>
    <row r="23" spans="2:8" x14ac:dyDescent="0.3">
      <c r="B23" t="s">
        <v>49</v>
      </c>
      <c r="C23" s="19">
        <v>0.8</v>
      </c>
      <c r="D23" s="19">
        <v>0.8</v>
      </c>
      <c r="E23" s="19">
        <v>0.65</v>
      </c>
      <c r="G23" s="19">
        <v>1</v>
      </c>
      <c r="H23" s="19">
        <v>3.5</v>
      </c>
    </row>
    <row r="25" spans="2:8" x14ac:dyDescent="0.3">
      <c r="B25" t="s">
        <v>391</v>
      </c>
      <c r="C25">
        <f xml:space="preserve"> C21 * C23</f>
        <v>3402.4</v>
      </c>
      <c r="D25">
        <f t="shared" ref="D25:H25" si="0" xml:space="preserve"> D21 * D23</f>
        <v>3402.4</v>
      </c>
      <c r="E25">
        <f t="shared" si="0"/>
        <v>3402.1</v>
      </c>
      <c r="F25">
        <f t="shared" si="0"/>
        <v>0</v>
      </c>
      <c r="G25">
        <f t="shared" si="0"/>
        <v>3402</v>
      </c>
      <c r="H25">
        <f t="shared" si="0"/>
        <v>3402</v>
      </c>
    </row>
    <row r="27" spans="2:8" x14ac:dyDescent="0.3">
      <c r="B27" t="s">
        <v>392</v>
      </c>
    </row>
    <row r="29" spans="2:8" x14ac:dyDescent="0.3">
      <c r="B29" t="s">
        <v>393</v>
      </c>
      <c r="C29" s="196">
        <v>1920300</v>
      </c>
      <c r="D29" t="s">
        <v>394</v>
      </c>
    </row>
    <row r="31" spans="2:8" x14ac:dyDescent="0.3">
      <c r="B31" t="s">
        <v>395</v>
      </c>
      <c r="C31" s="18">
        <f xml:space="preserve"> C25 * C29 / 1000000</f>
        <v>6533.6287199999997</v>
      </c>
      <c r="D31" t="s">
        <v>396</v>
      </c>
    </row>
    <row r="32" spans="2:8" x14ac:dyDescent="0.3">
      <c r="C32" s="194">
        <f xml:space="preserve"> C31 * 3.6</f>
        <v>23521.063392</v>
      </c>
      <c r="D32" t="s">
        <v>397</v>
      </c>
      <c r="E32" t="s">
        <v>398</v>
      </c>
    </row>
    <row r="35" spans="2:5" s="193" customFormat="1" ht="15.6" x14ac:dyDescent="0.3">
      <c r="B35" s="192" t="s">
        <v>399</v>
      </c>
    </row>
    <row r="37" spans="2:5" x14ac:dyDescent="0.3">
      <c r="B37" t="s">
        <v>400</v>
      </c>
    </row>
    <row r="38" spans="2:5" x14ac:dyDescent="0.3">
      <c r="B38" t="s">
        <v>401</v>
      </c>
    </row>
    <row r="39" spans="2:5" x14ac:dyDescent="0.3">
      <c r="B39" s="9" t="s">
        <v>361</v>
      </c>
    </row>
    <row r="41" spans="2:5" x14ac:dyDescent="0.3">
      <c r="B41" t="s">
        <v>402</v>
      </c>
      <c r="C41" s="200">
        <v>0.62925886688755805</v>
      </c>
      <c r="E41" t="s">
        <v>403</v>
      </c>
    </row>
    <row r="44" spans="2:5" s="193" customFormat="1" ht="15.6" x14ac:dyDescent="0.3">
      <c r="B44" s="192" t="s">
        <v>340</v>
      </c>
    </row>
    <row r="46" spans="2:5" x14ac:dyDescent="0.3">
      <c r="B46" t="s">
        <v>404</v>
      </c>
    </row>
    <row r="48" spans="2:5" x14ac:dyDescent="0.3">
      <c r="B48" t="s">
        <v>405</v>
      </c>
      <c r="D48">
        <v>171</v>
      </c>
      <c r="E48" t="s">
        <v>406</v>
      </c>
    </row>
    <row r="49" spans="2:17" x14ac:dyDescent="0.3">
      <c r="B49" t="s">
        <v>407</v>
      </c>
      <c r="D49">
        <v>115</v>
      </c>
      <c r="E49" t="s">
        <v>406</v>
      </c>
    </row>
    <row r="51" spans="2:17" x14ac:dyDescent="0.3">
      <c r="B51" t="s">
        <v>340</v>
      </c>
      <c r="C51" t="s">
        <v>408</v>
      </c>
      <c r="D51" t="s">
        <v>409</v>
      </c>
      <c r="E51" t="s">
        <v>410</v>
      </c>
      <c r="F51" t="s">
        <v>411</v>
      </c>
      <c r="I51" t="s">
        <v>340</v>
      </c>
      <c r="J51" t="s">
        <v>412</v>
      </c>
      <c r="K51" t="s">
        <v>413</v>
      </c>
      <c r="L51" t="s">
        <v>414</v>
      </c>
    </row>
    <row r="52" spans="2:17" x14ac:dyDescent="0.3">
      <c r="B52" t="s">
        <v>415</v>
      </c>
      <c r="C52" t="s">
        <v>416</v>
      </c>
      <c r="D52">
        <v>1024</v>
      </c>
      <c r="E52">
        <v>543</v>
      </c>
      <c r="F52">
        <v>220</v>
      </c>
      <c r="I52" t="s">
        <v>415</v>
      </c>
      <c r="J52">
        <v>59960</v>
      </c>
      <c r="K52">
        <v>7848</v>
      </c>
      <c r="L52">
        <v>67808</v>
      </c>
      <c r="O52">
        <f xml:space="preserve"> J52 * $D$48 * D52</f>
        <v>10499235840</v>
      </c>
      <c r="P52">
        <f xml:space="preserve"> K52 * $D$49 * D52</f>
        <v>924180480</v>
      </c>
      <c r="Q52">
        <f xml:space="preserve"> O52 + P52</f>
        <v>11423416320</v>
      </c>
    </row>
    <row r="53" spans="2:17" x14ac:dyDescent="0.3">
      <c r="B53" s="1" t="s">
        <v>417</v>
      </c>
      <c r="C53" s="1" t="s">
        <v>418</v>
      </c>
      <c r="D53" s="1">
        <v>1165</v>
      </c>
      <c r="E53" s="1">
        <v>674</v>
      </c>
      <c r="F53" s="1">
        <v>317</v>
      </c>
      <c r="I53" t="s">
        <v>417</v>
      </c>
      <c r="J53">
        <v>390206</v>
      </c>
      <c r="K53">
        <v>128320</v>
      </c>
      <c r="L53">
        <v>518526</v>
      </c>
      <c r="O53">
        <f t="shared" ref="O53:O69" si="1" xml:space="preserve"> J53 * $D$48 * D53</f>
        <v>77734888290</v>
      </c>
      <c r="P53">
        <f t="shared" ref="P53:P69" si="2" xml:space="preserve"> K53 * $D$49 * D53</f>
        <v>17191672000</v>
      </c>
      <c r="Q53">
        <f t="shared" ref="Q53:Q69" si="3" xml:space="preserve"> O53 + P53</f>
        <v>94926560290</v>
      </c>
    </row>
    <row r="54" spans="2:17" x14ac:dyDescent="0.3">
      <c r="B54" t="s">
        <v>419</v>
      </c>
      <c r="C54" t="s">
        <v>420</v>
      </c>
      <c r="D54">
        <v>1710</v>
      </c>
      <c r="E54">
        <v>1133</v>
      </c>
      <c r="F54">
        <v>693</v>
      </c>
      <c r="I54" t="s">
        <v>419</v>
      </c>
      <c r="J54">
        <v>117120</v>
      </c>
      <c r="K54">
        <v>15016</v>
      </c>
      <c r="L54">
        <v>132136</v>
      </c>
      <c r="O54">
        <f t="shared" si="1"/>
        <v>34247059200</v>
      </c>
      <c r="P54">
        <f t="shared" si="2"/>
        <v>2952896400</v>
      </c>
      <c r="Q54">
        <f t="shared" si="3"/>
        <v>37199955600</v>
      </c>
    </row>
    <row r="55" spans="2:17" x14ac:dyDescent="0.3">
      <c r="B55" t="s">
        <v>421</v>
      </c>
      <c r="C55" t="s">
        <v>422</v>
      </c>
      <c r="D55">
        <v>1274</v>
      </c>
      <c r="E55">
        <v>798</v>
      </c>
      <c r="F55">
        <v>438</v>
      </c>
      <c r="I55" t="s">
        <v>421</v>
      </c>
      <c r="J55">
        <v>79726</v>
      </c>
      <c r="K55">
        <v>10974</v>
      </c>
      <c r="L55">
        <v>90700</v>
      </c>
      <c r="O55">
        <f t="shared" si="1"/>
        <v>17368628004</v>
      </c>
      <c r="P55">
        <f t="shared" si="2"/>
        <v>1607800740</v>
      </c>
      <c r="Q55">
        <f t="shared" si="3"/>
        <v>18976428744</v>
      </c>
    </row>
    <row r="56" spans="2:17" x14ac:dyDescent="0.3">
      <c r="B56" t="s">
        <v>423</v>
      </c>
      <c r="C56" t="s">
        <v>424</v>
      </c>
      <c r="D56">
        <v>2146</v>
      </c>
      <c r="E56">
        <v>1511</v>
      </c>
      <c r="F56">
        <v>974</v>
      </c>
      <c r="I56" t="s">
        <v>423</v>
      </c>
      <c r="J56">
        <v>24057</v>
      </c>
      <c r="K56">
        <v>2306</v>
      </c>
      <c r="L56">
        <v>26363</v>
      </c>
      <c r="O56">
        <f t="shared" si="1"/>
        <v>8828101062</v>
      </c>
      <c r="P56">
        <f t="shared" si="2"/>
        <v>569097740</v>
      </c>
      <c r="Q56">
        <f t="shared" si="3"/>
        <v>9397198802</v>
      </c>
    </row>
    <row r="57" spans="2:17" x14ac:dyDescent="0.3">
      <c r="B57" t="s">
        <v>425</v>
      </c>
      <c r="C57" t="s">
        <v>426</v>
      </c>
      <c r="D57">
        <v>2365</v>
      </c>
      <c r="E57">
        <v>1718</v>
      </c>
      <c r="F57">
        <v>1162</v>
      </c>
      <c r="I57" t="s">
        <v>425</v>
      </c>
      <c r="J57">
        <v>27293</v>
      </c>
      <c r="K57">
        <v>2119</v>
      </c>
      <c r="L57">
        <v>29412</v>
      </c>
      <c r="O57">
        <f t="shared" si="1"/>
        <v>11037698595</v>
      </c>
      <c r="P57">
        <f t="shared" si="2"/>
        <v>576315025</v>
      </c>
      <c r="Q57">
        <f t="shared" si="3"/>
        <v>11614013620</v>
      </c>
    </row>
    <row r="58" spans="2:17" x14ac:dyDescent="0.3">
      <c r="B58" t="s">
        <v>427</v>
      </c>
      <c r="C58" t="s">
        <v>428</v>
      </c>
      <c r="D58">
        <v>1646</v>
      </c>
      <c r="E58">
        <v>1028</v>
      </c>
      <c r="F58">
        <v>552</v>
      </c>
      <c r="I58" t="s">
        <v>427</v>
      </c>
      <c r="J58">
        <v>58471</v>
      </c>
      <c r="K58">
        <v>7864</v>
      </c>
      <c r="L58">
        <v>66335</v>
      </c>
      <c r="O58">
        <f t="shared" si="1"/>
        <v>16457598486</v>
      </c>
      <c r="P58">
        <f t="shared" si="2"/>
        <v>1488576560</v>
      </c>
      <c r="Q58">
        <f t="shared" si="3"/>
        <v>17946175046</v>
      </c>
    </row>
    <row r="59" spans="2:17" x14ac:dyDescent="0.3">
      <c r="B59" t="s">
        <v>429</v>
      </c>
      <c r="C59" t="s">
        <v>430</v>
      </c>
      <c r="D59">
        <v>1604</v>
      </c>
      <c r="E59">
        <v>1059</v>
      </c>
      <c r="F59">
        <v>636</v>
      </c>
      <c r="I59" t="s">
        <v>429</v>
      </c>
      <c r="J59">
        <v>57600</v>
      </c>
      <c r="K59">
        <v>11677</v>
      </c>
      <c r="L59">
        <v>69277</v>
      </c>
      <c r="O59">
        <f t="shared" si="1"/>
        <v>15798758400</v>
      </c>
      <c r="P59">
        <f t="shared" si="2"/>
        <v>2153939420</v>
      </c>
      <c r="Q59">
        <f t="shared" si="3"/>
        <v>17952697820</v>
      </c>
    </row>
    <row r="60" spans="2:17" x14ac:dyDescent="0.3">
      <c r="B60" t="s">
        <v>431</v>
      </c>
      <c r="C60" t="s">
        <v>432</v>
      </c>
      <c r="D60">
        <v>1821</v>
      </c>
      <c r="E60">
        <v>1195</v>
      </c>
      <c r="F60">
        <v>689</v>
      </c>
      <c r="I60" t="s">
        <v>431</v>
      </c>
      <c r="J60">
        <v>67775</v>
      </c>
      <c r="K60">
        <v>11101</v>
      </c>
      <c r="L60">
        <v>78876</v>
      </c>
      <c r="O60">
        <f t="shared" si="1"/>
        <v>21104525025</v>
      </c>
      <c r="P60">
        <f t="shared" si="2"/>
        <v>2324715915</v>
      </c>
      <c r="Q60">
        <f t="shared" si="3"/>
        <v>23429240940</v>
      </c>
    </row>
    <row r="61" spans="2:17" x14ac:dyDescent="0.3">
      <c r="B61" t="s">
        <v>433</v>
      </c>
      <c r="C61" t="s">
        <v>434</v>
      </c>
      <c r="D61">
        <v>2100</v>
      </c>
      <c r="E61">
        <v>1495</v>
      </c>
      <c r="F61">
        <v>994</v>
      </c>
      <c r="I61" t="s">
        <v>433</v>
      </c>
      <c r="J61">
        <v>35692</v>
      </c>
      <c r="K61">
        <v>5284</v>
      </c>
      <c r="L61">
        <v>40976</v>
      </c>
      <c r="O61">
        <f t="shared" si="1"/>
        <v>12816997200</v>
      </c>
      <c r="P61">
        <f t="shared" si="2"/>
        <v>1276086000</v>
      </c>
      <c r="Q61">
        <f t="shared" si="3"/>
        <v>14093083200</v>
      </c>
    </row>
    <row r="62" spans="2:17" x14ac:dyDescent="0.3">
      <c r="B62" s="1" t="s">
        <v>435</v>
      </c>
      <c r="C62" s="1" t="s">
        <v>436</v>
      </c>
      <c r="D62" s="1">
        <v>1930</v>
      </c>
      <c r="E62" s="1">
        <v>1289</v>
      </c>
      <c r="F62" s="1">
        <v>770</v>
      </c>
      <c r="I62" t="s">
        <v>435</v>
      </c>
      <c r="J62">
        <v>90748</v>
      </c>
      <c r="K62">
        <v>38361</v>
      </c>
      <c r="L62">
        <v>129109</v>
      </c>
      <c r="O62">
        <f t="shared" si="1"/>
        <v>29949562440</v>
      </c>
      <c r="P62">
        <f t="shared" si="2"/>
        <v>8514223950</v>
      </c>
      <c r="Q62">
        <f t="shared" si="3"/>
        <v>38463786390</v>
      </c>
    </row>
    <row r="63" spans="2:17" x14ac:dyDescent="0.3">
      <c r="B63" t="s">
        <v>437</v>
      </c>
      <c r="C63" t="s">
        <v>438</v>
      </c>
      <c r="D63">
        <v>1912</v>
      </c>
      <c r="E63">
        <v>1318</v>
      </c>
      <c r="F63">
        <v>838</v>
      </c>
      <c r="I63" t="s">
        <v>437</v>
      </c>
      <c r="J63">
        <v>55416</v>
      </c>
      <c r="K63">
        <v>8716</v>
      </c>
      <c r="L63">
        <v>64132</v>
      </c>
      <c r="O63">
        <f t="shared" si="1"/>
        <v>18118372032</v>
      </c>
      <c r="P63">
        <f t="shared" si="2"/>
        <v>1916474080</v>
      </c>
      <c r="Q63">
        <f t="shared" si="3"/>
        <v>20034846112</v>
      </c>
    </row>
    <row r="64" spans="2:17" x14ac:dyDescent="0.3">
      <c r="B64" t="s">
        <v>439</v>
      </c>
      <c r="C64" t="s">
        <v>440</v>
      </c>
      <c r="D64">
        <v>2416</v>
      </c>
      <c r="E64">
        <v>1727</v>
      </c>
      <c r="F64">
        <v>1133</v>
      </c>
      <c r="I64" t="s">
        <v>439</v>
      </c>
      <c r="J64">
        <v>13287</v>
      </c>
      <c r="K64">
        <v>888</v>
      </c>
      <c r="L64">
        <v>14175</v>
      </c>
      <c r="O64">
        <f t="shared" si="1"/>
        <v>5489338032</v>
      </c>
      <c r="P64">
        <f t="shared" si="2"/>
        <v>246721920</v>
      </c>
      <c r="Q64">
        <f t="shared" si="3"/>
        <v>5736059952</v>
      </c>
    </row>
    <row r="65" spans="2:17" x14ac:dyDescent="0.3">
      <c r="B65" s="1" t="s">
        <v>441</v>
      </c>
      <c r="C65" s="1" t="s">
        <v>442</v>
      </c>
      <c r="D65" s="1">
        <v>2490</v>
      </c>
      <c r="E65" s="1">
        <v>1838</v>
      </c>
      <c r="F65" s="1">
        <v>1280</v>
      </c>
      <c r="I65" t="s">
        <v>441</v>
      </c>
      <c r="J65">
        <v>187940</v>
      </c>
      <c r="K65">
        <v>49904</v>
      </c>
      <c r="L65">
        <v>237844</v>
      </c>
      <c r="O65">
        <f t="shared" si="1"/>
        <v>80022972600</v>
      </c>
      <c r="P65">
        <f t="shared" si="2"/>
        <v>14290010400</v>
      </c>
      <c r="Q65">
        <f t="shared" si="3"/>
        <v>94312983000</v>
      </c>
    </row>
    <row r="66" spans="2:17" x14ac:dyDescent="0.3">
      <c r="B66" s="1" t="s">
        <v>443</v>
      </c>
      <c r="C66" s="1" t="s">
        <v>444</v>
      </c>
      <c r="D66" s="1">
        <v>3121</v>
      </c>
      <c r="E66" s="1">
        <v>2445</v>
      </c>
      <c r="F66" s="1">
        <v>1831</v>
      </c>
      <c r="I66" t="s">
        <v>443</v>
      </c>
      <c r="J66">
        <v>14608</v>
      </c>
      <c r="K66">
        <v>4798</v>
      </c>
      <c r="L66">
        <v>19406</v>
      </c>
      <c r="O66">
        <f t="shared" si="1"/>
        <v>7796158128</v>
      </c>
      <c r="P66">
        <f t="shared" si="2"/>
        <v>1722074170</v>
      </c>
      <c r="Q66">
        <f t="shared" si="3"/>
        <v>9518232298</v>
      </c>
    </row>
    <row r="67" spans="2:17" x14ac:dyDescent="0.3">
      <c r="B67" t="s">
        <v>445</v>
      </c>
      <c r="C67" t="s">
        <v>446</v>
      </c>
      <c r="D67">
        <v>3164</v>
      </c>
      <c r="E67">
        <v>2498</v>
      </c>
      <c r="F67">
        <v>1885</v>
      </c>
      <c r="I67" t="s">
        <v>445</v>
      </c>
      <c r="J67">
        <v>11743</v>
      </c>
      <c r="K67">
        <v>1130</v>
      </c>
      <c r="L67">
        <v>12873</v>
      </c>
      <c r="O67">
        <f t="shared" si="1"/>
        <v>6353479692</v>
      </c>
      <c r="P67">
        <f t="shared" si="2"/>
        <v>411161800</v>
      </c>
      <c r="Q67">
        <f t="shared" si="3"/>
        <v>6764641492</v>
      </c>
    </row>
    <row r="68" spans="2:17" x14ac:dyDescent="0.3">
      <c r="B68" t="s">
        <v>447</v>
      </c>
      <c r="C68" t="s">
        <v>448</v>
      </c>
      <c r="D68">
        <v>2657</v>
      </c>
      <c r="E68">
        <v>1952</v>
      </c>
      <c r="F68">
        <v>1310</v>
      </c>
      <c r="I68" t="s">
        <v>447</v>
      </c>
      <c r="J68">
        <v>56085</v>
      </c>
      <c r="K68">
        <v>8075</v>
      </c>
      <c r="L68">
        <v>64160</v>
      </c>
      <c r="O68">
        <f t="shared" si="1"/>
        <v>25482051495</v>
      </c>
      <c r="P68">
        <f t="shared" si="2"/>
        <v>2467356625</v>
      </c>
      <c r="Q68">
        <f t="shared" si="3"/>
        <v>27949408120</v>
      </c>
    </row>
    <row r="69" spans="2:17" x14ac:dyDescent="0.3">
      <c r="B69" t="s">
        <v>449</v>
      </c>
      <c r="C69" t="s">
        <v>450</v>
      </c>
      <c r="D69">
        <v>2937</v>
      </c>
      <c r="E69">
        <v>2227</v>
      </c>
      <c r="F69">
        <v>1562</v>
      </c>
      <c r="I69" t="s">
        <v>449</v>
      </c>
      <c r="J69">
        <v>32626</v>
      </c>
      <c r="K69">
        <v>4196</v>
      </c>
      <c r="L69">
        <v>36822</v>
      </c>
      <c r="O69">
        <f t="shared" si="1"/>
        <v>16385658102</v>
      </c>
      <c r="P69">
        <f t="shared" si="2"/>
        <v>1417219980</v>
      </c>
      <c r="Q69">
        <f t="shared" si="3"/>
        <v>17802878082</v>
      </c>
    </row>
    <row r="70" spans="2:17" x14ac:dyDescent="0.3">
      <c r="I70" t="s">
        <v>451</v>
      </c>
      <c r="J70">
        <v>1380353</v>
      </c>
      <c r="K70">
        <v>318577</v>
      </c>
      <c r="L70" s="1">
        <v>1698930</v>
      </c>
      <c r="Q70" s="1">
        <f xml:space="preserve"> SUM( Q52:Q69 )</f>
        <v>477541605828</v>
      </c>
    </row>
    <row r="72" spans="2:17" x14ac:dyDescent="0.3">
      <c r="B72" t="s">
        <v>452</v>
      </c>
      <c r="C72" s="18">
        <f xml:space="preserve"> Q70 / L70</f>
        <v>281083.74437322316</v>
      </c>
      <c r="E72" t="s">
        <v>453</v>
      </c>
    </row>
    <row r="73" spans="2:17" x14ac:dyDescent="0.3">
      <c r="B73" t="s">
        <v>454</v>
      </c>
      <c r="C73" s="18">
        <f xml:space="preserve"> C25</f>
        <v>3402.4</v>
      </c>
      <c r="E73" t="s">
        <v>453</v>
      </c>
    </row>
    <row r="74" spans="2:17" x14ac:dyDescent="0.3">
      <c r="B74" t="s">
        <v>455</v>
      </c>
      <c r="C74" s="190">
        <f xml:space="preserve"> C73 / C72</f>
        <v>1.2104577614713612E-2</v>
      </c>
      <c r="E74" t="s">
        <v>456</v>
      </c>
    </row>
    <row r="75" spans="2:17" x14ac:dyDescent="0.3">
      <c r="C75" s="190"/>
    </row>
    <row r="76" spans="2:17" x14ac:dyDescent="0.3">
      <c r="B76" t="s">
        <v>457</v>
      </c>
      <c r="C76" s="18">
        <f xml:space="preserve"> ( J70 * D48 + K70 * D49 ) / L70</f>
        <v>160.49908942687458</v>
      </c>
    </row>
    <row r="77" spans="2:17" x14ac:dyDescent="0.3">
      <c r="C77" s="190"/>
    </row>
    <row r="78" spans="2:17" x14ac:dyDescent="0.3">
      <c r="B78" t="s">
        <v>458</v>
      </c>
      <c r="C78" s="18">
        <f xml:space="preserve"> C72 / C76</f>
        <v>1751.3105237976349</v>
      </c>
    </row>
    <row r="79" spans="2:17" x14ac:dyDescent="0.3">
      <c r="B79" t="s">
        <v>454</v>
      </c>
      <c r="C79" s="18">
        <f xml:space="preserve"> C73</f>
        <v>3402.4</v>
      </c>
    </row>
    <row r="80" spans="2:17" x14ac:dyDescent="0.3">
      <c r="B80" t="s">
        <v>455</v>
      </c>
      <c r="C80" s="201">
        <f xml:space="preserve"> C79 / C78</f>
        <v>1.942773685058464</v>
      </c>
      <c r="E80" t="s">
        <v>459</v>
      </c>
    </row>
    <row r="81" spans="2:7" x14ac:dyDescent="0.3">
      <c r="C81" s="190"/>
    </row>
    <row r="82" spans="2:7" x14ac:dyDescent="0.3">
      <c r="B82" t="s">
        <v>460</v>
      </c>
      <c r="C82" t="s">
        <v>461</v>
      </c>
      <c r="D82" t="s">
        <v>462</v>
      </c>
      <c r="E82" t="s">
        <v>463</v>
      </c>
      <c r="F82" t="s">
        <v>464</v>
      </c>
      <c r="G82" t="s">
        <v>465</v>
      </c>
    </row>
    <row r="83" spans="2:7" x14ac:dyDescent="0.3">
      <c r="B83" t="s">
        <v>466</v>
      </c>
      <c r="C83" t="s">
        <v>417</v>
      </c>
      <c r="D83">
        <v>1500</v>
      </c>
      <c r="E83">
        <v>2016</v>
      </c>
      <c r="F83">
        <v>3517</v>
      </c>
      <c r="G83" s="27">
        <f xml:space="preserve"> E83 / F83</f>
        <v>0.57321580892806367</v>
      </c>
    </row>
    <row r="84" spans="2:7" x14ac:dyDescent="0.3">
      <c r="B84" t="s">
        <v>466</v>
      </c>
      <c r="C84" t="s">
        <v>435</v>
      </c>
      <c r="D84">
        <v>2830</v>
      </c>
      <c r="E84">
        <v>3469</v>
      </c>
      <c r="F84">
        <v>6299</v>
      </c>
      <c r="G84" s="27">
        <f t="shared" ref="G84:G98" si="4" xml:space="preserve"> E84 / F84</f>
        <v>0.55072233687886962</v>
      </c>
    </row>
    <row r="85" spans="2:7" x14ac:dyDescent="0.3">
      <c r="B85" t="s">
        <v>466</v>
      </c>
      <c r="C85" t="s">
        <v>441</v>
      </c>
      <c r="D85">
        <v>4264</v>
      </c>
      <c r="E85">
        <v>4028</v>
      </c>
      <c r="F85">
        <v>8292</v>
      </c>
      <c r="G85" s="27">
        <f t="shared" si="4"/>
        <v>0.48576941630487219</v>
      </c>
    </row>
    <row r="86" spans="2:7" x14ac:dyDescent="0.3">
      <c r="B86" t="s">
        <v>466</v>
      </c>
      <c r="C86" t="s">
        <v>467</v>
      </c>
      <c r="D86">
        <v>5435</v>
      </c>
      <c r="E86">
        <v>4702</v>
      </c>
      <c r="F86">
        <v>10137</v>
      </c>
      <c r="G86" s="27">
        <f t="shared" si="4"/>
        <v>0.46384531912794713</v>
      </c>
    </row>
    <row r="87" spans="2:7" x14ac:dyDescent="0.3">
      <c r="B87" t="s">
        <v>468</v>
      </c>
      <c r="C87" t="s">
        <v>417</v>
      </c>
      <c r="D87">
        <v>589</v>
      </c>
      <c r="E87">
        <v>1565</v>
      </c>
      <c r="F87">
        <v>2154</v>
      </c>
      <c r="G87" s="27">
        <f t="shared" si="4"/>
        <v>0.72655524605385324</v>
      </c>
    </row>
    <row r="88" spans="2:7" x14ac:dyDescent="0.3">
      <c r="B88" t="s">
        <v>468</v>
      </c>
      <c r="C88" t="s">
        <v>435</v>
      </c>
      <c r="D88">
        <v>1346</v>
      </c>
      <c r="E88">
        <v>2923</v>
      </c>
      <c r="F88">
        <v>4269</v>
      </c>
      <c r="G88" s="27">
        <f t="shared" si="4"/>
        <v>0.68470367767627083</v>
      </c>
    </row>
    <row r="89" spans="2:7" x14ac:dyDescent="0.3">
      <c r="B89" t="s">
        <v>468</v>
      </c>
      <c r="C89" t="s">
        <v>441</v>
      </c>
      <c r="D89">
        <v>2074</v>
      </c>
      <c r="E89">
        <v>3461</v>
      </c>
      <c r="F89">
        <v>5534</v>
      </c>
      <c r="G89" s="27">
        <f t="shared" si="4"/>
        <v>0.62540657752078066</v>
      </c>
    </row>
    <row r="90" spans="2:7" x14ac:dyDescent="0.3">
      <c r="B90" t="s">
        <v>468</v>
      </c>
      <c r="C90" t="s">
        <v>467</v>
      </c>
      <c r="D90">
        <v>2624</v>
      </c>
      <c r="E90">
        <v>4028</v>
      </c>
      <c r="F90">
        <v>6653</v>
      </c>
      <c r="G90" s="27">
        <f t="shared" si="4"/>
        <v>0.60544115436645118</v>
      </c>
    </row>
    <row r="91" spans="2:7" x14ac:dyDescent="0.3">
      <c r="B91" t="s">
        <v>469</v>
      </c>
      <c r="C91" t="s">
        <v>417</v>
      </c>
      <c r="D91">
        <v>1189</v>
      </c>
      <c r="E91">
        <v>2082</v>
      </c>
      <c r="F91">
        <v>3271</v>
      </c>
      <c r="G91" s="27">
        <f t="shared" si="4"/>
        <v>0.63650259859370228</v>
      </c>
    </row>
    <row r="92" spans="2:7" x14ac:dyDescent="0.3">
      <c r="B92" t="s">
        <v>469</v>
      </c>
      <c r="C92" t="s">
        <v>435</v>
      </c>
      <c r="D92">
        <v>2447</v>
      </c>
      <c r="E92">
        <v>3818</v>
      </c>
      <c r="F92">
        <v>6266</v>
      </c>
      <c r="G92" s="27">
        <f t="shared" si="4"/>
        <v>0.60932014044047234</v>
      </c>
    </row>
    <row r="93" spans="2:7" x14ac:dyDescent="0.3">
      <c r="B93" t="s">
        <v>469</v>
      </c>
      <c r="C93" t="s">
        <v>441</v>
      </c>
      <c r="D93">
        <v>3834</v>
      </c>
      <c r="E93">
        <v>4995</v>
      </c>
      <c r="F93">
        <v>8829</v>
      </c>
      <c r="G93" s="27">
        <f t="shared" si="4"/>
        <v>0.56574923547400613</v>
      </c>
    </row>
    <row r="94" spans="2:7" x14ac:dyDescent="0.3">
      <c r="B94" t="s">
        <v>469</v>
      </c>
      <c r="C94" t="s">
        <v>467</v>
      </c>
      <c r="D94">
        <v>4538</v>
      </c>
      <c r="E94">
        <v>5473</v>
      </c>
      <c r="F94">
        <v>10011</v>
      </c>
      <c r="G94" s="27">
        <f t="shared" si="4"/>
        <v>0.54669863150534415</v>
      </c>
    </row>
    <row r="95" spans="2:7" x14ac:dyDescent="0.3">
      <c r="B95" t="s">
        <v>470</v>
      </c>
      <c r="C95" t="s">
        <v>417</v>
      </c>
      <c r="D95">
        <v>837</v>
      </c>
      <c r="E95">
        <v>2238</v>
      </c>
      <c r="F95">
        <v>3075</v>
      </c>
      <c r="G95" s="27">
        <f t="shared" si="4"/>
        <v>0.72780487804878047</v>
      </c>
    </row>
    <row r="96" spans="2:7" x14ac:dyDescent="0.3">
      <c r="B96" t="s">
        <v>470</v>
      </c>
      <c r="C96" t="s">
        <v>435</v>
      </c>
      <c r="D96">
        <v>1799</v>
      </c>
      <c r="E96">
        <v>4279</v>
      </c>
      <c r="F96">
        <v>6078</v>
      </c>
      <c r="G96" s="27">
        <f t="shared" si="4"/>
        <v>0.70401447844685749</v>
      </c>
    </row>
    <row r="97" spans="2:11" x14ac:dyDescent="0.3">
      <c r="B97" t="s">
        <v>470</v>
      </c>
      <c r="C97" t="s">
        <v>441</v>
      </c>
      <c r="D97">
        <v>3023</v>
      </c>
      <c r="E97">
        <v>5902</v>
      </c>
      <c r="F97">
        <v>8925</v>
      </c>
      <c r="G97" s="27">
        <f t="shared" si="4"/>
        <v>0.66128851540616251</v>
      </c>
    </row>
    <row r="98" spans="2:11" x14ac:dyDescent="0.3">
      <c r="B98" t="s">
        <v>470</v>
      </c>
      <c r="C98" t="s">
        <v>467</v>
      </c>
      <c r="D98">
        <v>3486</v>
      </c>
      <c r="E98">
        <v>6201</v>
      </c>
      <c r="F98">
        <v>9686</v>
      </c>
      <c r="G98" s="27">
        <f t="shared" si="4"/>
        <v>0.64020235391286395</v>
      </c>
    </row>
    <row r="100" spans="2:11" x14ac:dyDescent="0.3">
      <c r="B100" t="str">
        <f xml:space="preserve"> B82</f>
        <v xml:space="preserve">Typology </v>
      </c>
      <c r="C100" t="str">
        <f t="shared" ref="C100:G100" si="5" xml:space="preserve"> C82</f>
        <v xml:space="preserve">Location </v>
      </c>
      <c r="D100" t="str">
        <f t="shared" si="5"/>
        <v xml:space="preserve">Bedroom Heater LOAD Annual kWh </v>
      </c>
      <c r="E100" t="str">
        <f t="shared" si="5"/>
        <v xml:space="preserve">Living HP LOAD Annual kWh </v>
      </c>
      <c r="F100" t="str">
        <f t="shared" si="5"/>
        <v xml:space="preserve">TOTAL HEATING LOAD Annual kWh </v>
      </c>
      <c r="G100" t="str">
        <f t="shared" si="5"/>
        <v>Living area fraction</v>
      </c>
    </row>
    <row r="101" spans="2:11" x14ac:dyDescent="0.3">
      <c r="B101" t="s">
        <v>466</v>
      </c>
      <c r="C101" s="189" t="s">
        <v>471</v>
      </c>
      <c r="D101" s="18">
        <f xml:space="preserve"> SUMIF( $B$83:$B$98, $B101, D$83:D$98 ) / COUNTIF( $B$83:$B$98, $B101 )</f>
        <v>3507.25</v>
      </c>
      <c r="E101" s="18">
        <f t="shared" ref="E101:G104" si="6" xml:space="preserve"> SUMIF( $B$83:$B$98, $B101, E$83:E$98 ) / COUNTIF( $B$83:$B$98, $B101 )</f>
        <v>3553.75</v>
      </c>
      <c r="F101" s="18">
        <f t="shared" si="6"/>
        <v>7061.25</v>
      </c>
      <c r="G101" s="27">
        <f t="shared" si="6"/>
        <v>0.51838822030993814</v>
      </c>
    </row>
    <row r="102" spans="2:11" x14ac:dyDescent="0.3">
      <c r="B102" t="s">
        <v>468</v>
      </c>
      <c r="C102" s="189" t="s">
        <v>471</v>
      </c>
      <c r="D102" s="18">
        <f t="shared" ref="D102:D104" si="7" xml:space="preserve"> SUMIF( $B$83:$B$98, $B102, D$83:D$98 ) / COUNTIF( $B$83:$B$98, $B102 )</f>
        <v>1658.25</v>
      </c>
      <c r="E102" s="18">
        <f t="shared" si="6"/>
        <v>2994.25</v>
      </c>
      <c r="F102" s="18">
        <f t="shared" si="6"/>
        <v>4652.5</v>
      </c>
      <c r="G102" s="27">
        <f t="shared" si="6"/>
        <v>0.66052666390433901</v>
      </c>
    </row>
    <row r="103" spans="2:11" x14ac:dyDescent="0.3">
      <c r="B103" t="s">
        <v>469</v>
      </c>
      <c r="C103" s="189" t="s">
        <v>471</v>
      </c>
      <c r="D103" s="18">
        <f t="shared" si="7"/>
        <v>3002</v>
      </c>
      <c r="E103" s="18">
        <f t="shared" si="6"/>
        <v>4092</v>
      </c>
      <c r="F103" s="18">
        <f t="shared" si="6"/>
        <v>7094.25</v>
      </c>
      <c r="G103" s="27">
        <f t="shared" si="6"/>
        <v>0.5895676515033812</v>
      </c>
    </row>
    <row r="104" spans="2:11" x14ac:dyDescent="0.3">
      <c r="B104" t="s">
        <v>470</v>
      </c>
      <c r="C104" s="189" t="s">
        <v>471</v>
      </c>
      <c r="D104" s="18">
        <f t="shared" si="7"/>
        <v>2286.25</v>
      </c>
      <c r="E104" s="18">
        <f t="shared" si="6"/>
        <v>4655</v>
      </c>
      <c r="F104" s="18">
        <f t="shared" si="6"/>
        <v>6941</v>
      </c>
      <c r="G104" s="27">
        <f t="shared" si="6"/>
        <v>0.68332755645366605</v>
      </c>
    </row>
    <row r="105" spans="2:11" x14ac:dyDescent="0.3">
      <c r="K105" t="s">
        <v>472</v>
      </c>
    </row>
    <row r="106" spans="2:11" x14ac:dyDescent="0.3">
      <c r="B106" t="str">
        <f xml:space="preserve"> B82</f>
        <v xml:space="preserve">Typology </v>
      </c>
      <c r="C106" t="str">
        <f t="shared" ref="C106:G106" si="8" xml:space="preserve"> C82</f>
        <v xml:space="preserve">Location </v>
      </c>
      <c r="D106" t="str">
        <f t="shared" si="8"/>
        <v xml:space="preserve">Bedroom Heater LOAD Annual kWh </v>
      </c>
      <c r="E106" t="str">
        <f t="shared" si="8"/>
        <v xml:space="preserve">Living HP LOAD Annual kWh </v>
      </c>
      <c r="F106" t="str">
        <f t="shared" si="8"/>
        <v xml:space="preserve">TOTAL HEATING LOAD Annual kWh </v>
      </c>
      <c r="G106" t="str">
        <f t="shared" si="8"/>
        <v>Living area fraction</v>
      </c>
    </row>
    <row r="107" spans="2:11" x14ac:dyDescent="0.3">
      <c r="B107" s="189" t="s">
        <v>471</v>
      </c>
      <c r="C107" t="s">
        <v>417</v>
      </c>
      <c r="D107" s="18">
        <f xml:space="preserve"> SUMIF( $C$83:$C$98, $C107, D$83:D$98 ) / COUNTIF( $C$83:$C$98, $C107 )</f>
        <v>1028.75</v>
      </c>
      <c r="E107" s="18">
        <f xml:space="preserve"> SUMIF( $C$83:$C$98, $C107, E$83:E$98 ) / COUNTIF( $C$83:$C$98, $C107 )</f>
        <v>1975.25</v>
      </c>
      <c r="F107" s="194">
        <f xml:space="preserve"> SUMIF( $C$83:$C$98, $C107, F$83:F$98 ) / COUNTIF( $C$83:$C$98, $C107 )</f>
        <v>3004.25</v>
      </c>
      <c r="G107" s="27">
        <f xml:space="preserve"> SUMIF( $C$83:$C$98, $C107, G$83:G$98 ) / COUNTIF( $C$83:$C$98, $C107 )</f>
        <v>0.66601963290609989</v>
      </c>
      <c r="I107" s="194">
        <f xml:space="preserve"> $C$80 * D53</f>
        <v>2263.3313430931107</v>
      </c>
      <c r="K107" s="17">
        <f xml:space="preserve"> F107 / I107</f>
        <v>1.327357573679131</v>
      </c>
    </row>
    <row r="108" spans="2:11" x14ac:dyDescent="0.3">
      <c r="B108" s="189" t="s">
        <v>471</v>
      </c>
      <c r="C108" t="s">
        <v>435</v>
      </c>
      <c r="D108" s="18">
        <f t="shared" ref="D108:D110" si="9" xml:space="preserve"> SUMIF( $C$83:$C$98, $C108, D$83:D$98 ) / COUNTIF( $C$83:$C$98, $C108 )</f>
        <v>2105.5</v>
      </c>
      <c r="E108" s="18">
        <f t="shared" ref="E108:G110" si="10" xml:space="preserve"> SUMIF( $C$83:$C$98, $C108, E$83:E$98 ) / COUNTIF( $C$83:$C$98, $C108 )</f>
        <v>3622.25</v>
      </c>
      <c r="F108" s="194">
        <f t="shared" si="10"/>
        <v>5728</v>
      </c>
      <c r="G108" s="27">
        <f t="shared" si="10"/>
        <v>0.63719015836061765</v>
      </c>
      <c r="I108" s="194">
        <f xml:space="preserve"> $C$80 * D62</f>
        <v>3749.5532121628357</v>
      </c>
      <c r="K108" s="17">
        <f t="shared" ref="K108:K110" si="11" xml:space="preserve"> F108 / I108</f>
        <v>1.5276486759594343</v>
      </c>
    </row>
    <row r="109" spans="2:11" x14ac:dyDescent="0.3">
      <c r="B109" s="189" t="s">
        <v>471</v>
      </c>
      <c r="C109" t="s">
        <v>441</v>
      </c>
      <c r="D109" s="18">
        <f t="shared" si="9"/>
        <v>3298.75</v>
      </c>
      <c r="E109" s="18">
        <f t="shared" si="10"/>
        <v>4596.5</v>
      </c>
      <c r="F109" s="194">
        <f t="shared" si="10"/>
        <v>7895</v>
      </c>
      <c r="G109" s="27">
        <f t="shared" si="10"/>
        <v>0.58455343617645539</v>
      </c>
      <c r="I109" s="194">
        <f xml:space="preserve"> $C$80 * D65</f>
        <v>4837.5064757955752</v>
      </c>
      <c r="K109" s="17">
        <f t="shared" si="11"/>
        <v>1.6320391589143228</v>
      </c>
    </row>
    <row r="110" spans="2:11" x14ac:dyDescent="0.3">
      <c r="B110" s="189" t="s">
        <v>471</v>
      </c>
      <c r="C110" t="s">
        <v>467</v>
      </c>
      <c r="D110" s="18">
        <f t="shared" si="9"/>
        <v>4020.75</v>
      </c>
      <c r="E110" s="18">
        <f t="shared" si="10"/>
        <v>5101</v>
      </c>
      <c r="F110" s="194">
        <f t="shared" si="10"/>
        <v>9121.75</v>
      </c>
      <c r="G110" s="27">
        <f t="shared" si="10"/>
        <v>0.56404686472815158</v>
      </c>
      <c r="I110" s="194">
        <f xml:space="preserve"> $C$80 * D66</f>
        <v>6063.3966710674658</v>
      </c>
      <c r="K110" s="17">
        <f t="shared" si="11"/>
        <v>1.5043960497465043</v>
      </c>
    </row>
    <row r="112" spans="2:11" x14ac:dyDescent="0.3">
      <c r="B112" t="s">
        <v>473</v>
      </c>
    </row>
    <row r="113" spans="2:5" x14ac:dyDescent="0.3">
      <c r="B113" t="s">
        <v>474</v>
      </c>
    </row>
    <row r="115" spans="2:5" x14ac:dyDescent="0.3">
      <c r="B115" t="s">
        <v>475</v>
      </c>
    </row>
    <row r="117" spans="2:5" x14ac:dyDescent="0.3">
      <c r="B117" t="s">
        <v>476</v>
      </c>
    </row>
    <row r="118" spans="2:5" x14ac:dyDescent="0.3">
      <c r="B118" t="s">
        <v>477</v>
      </c>
    </row>
    <row r="120" spans="2:5" x14ac:dyDescent="0.3">
      <c r="B120" t="s">
        <v>478</v>
      </c>
    </row>
    <row r="123" spans="2:5" s="193" customFormat="1" ht="15.6" x14ac:dyDescent="0.3">
      <c r="B123" s="192" t="s">
        <v>377</v>
      </c>
    </row>
    <row r="125" spans="2:5" x14ac:dyDescent="0.3">
      <c r="B125" t="s">
        <v>71</v>
      </c>
      <c r="C125">
        <v>40</v>
      </c>
      <c r="D125" t="s">
        <v>406</v>
      </c>
    </row>
    <row r="126" spans="2:5" x14ac:dyDescent="0.3">
      <c r="B126" t="s">
        <v>479</v>
      </c>
      <c r="C126" s="28">
        <f xml:space="preserve"> SQRT( C125 )</f>
        <v>6.324555320336759</v>
      </c>
      <c r="D126" t="s">
        <v>480</v>
      </c>
    </row>
    <row r="127" spans="2:5" x14ac:dyDescent="0.3">
      <c r="B127" t="s">
        <v>481</v>
      </c>
      <c r="C127">
        <v>2.4</v>
      </c>
      <c r="D127" t="s">
        <v>406</v>
      </c>
    </row>
    <row r="128" spans="2:5" x14ac:dyDescent="0.3">
      <c r="B128" t="s">
        <v>482</v>
      </c>
      <c r="C128" s="19">
        <v>0.25</v>
      </c>
      <c r="E128" t="s">
        <v>483</v>
      </c>
    </row>
    <row r="130" spans="2:11" ht="89.4" x14ac:dyDescent="0.3">
      <c r="C130" t="s">
        <v>484</v>
      </c>
      <c r="E130" s="16" t="s">
        <v>319</v>
      </c>
      <c r="F130" s="16" t="s">
        <v>320</v>
      </c>
      <c r="G130" s="16" t="s">
        <v>321</v>
      </c>
      <c r="I130" s="16" t="s">
        <v>319</v>
      </c>
      <c r="J130" s="16" t="s">
        <v>320</v>
      </c>
      <c r="K130" s="16" t="s">
        <v>321</v>
      </c>
    </row>
    <row r="131" spans="2:11" x14ac:dyDescent="0.3">
      <c r="B131" t="s">
        <v>322</v>
      </c>
      <c r="C131">
        <v>40</v>
      </c>
      <c r="E131">
        <v>1.3</v>
      </c>
      <c r="F131">
        <v>1.3</v>
      </c>
      <c r="G131">
        <v>0.5</v>
      </c>
      <c r="I131" s="28">
        <f xml:space="preserve"> ( 1 / E131 ) * $C131</f>
        <v>30.769230769230766</v>
      </c>
      <c r="J131" s="28">
        <f t="shared" ref="J131:K131" si="12" xml:space="preserve"> ( 1 / F131 ) * $C131</f>
        <v>30.769230769230766</v>
      </c>
      <c r="K131" s="28">
        <f t="shared" si="12"/>
        <v>80</v>
      </c>
    </row>
    <row r="132" spans="2:11" x14ac:dyDescent="0.3">
      <c r="B132" t="s">
        <v>323</v>
      </c>
      <c r="C132" s="28">
        <f xml:space="preserve"> 2 * C126 * C127 * ( 1 - C128 )</f>
        <v>22.768399153212329</v>
      </c>
      <c r="E132">
        <v>1.9</v>
      </c>
      <c r="F132">
        <v>0.5</v>
      </c>
      <c r="G132">
        <v>0.5</v>
      </c>
      <c r="I132" s="28">
        <f t="shared" ref="I132:I134" si="13" xml:space="preserve"> ( 1 / E132 ) * $C132</f>
        <v>11.983367975374909</v>
      </c>
      <c r="J132" s="28">
        <f t="shared" ref="J132:J134" si="14" xml:space="preserve"> ( 1 / F132 ) * $C132</f>
        <v>45.536798306424657</v>
      </c>
      <c r="K132" s="28">
        <f t="shared" ref="K132:K133" si="15" xml:space="preserve"> ( 1 / G132 ) * $C132</f>
        <v>45.536798306424657</v>
      </c>
    </row>
    <row r="133" spans="2:11" x14ac:dyDescent="0.3">
      <c r="B133" t="s">
        <v>324</v>
      </c>
      <c r="C133" s="28">
        <f xml:space="preserve"> C125</f>
        <v>40</v>
      </c>
      <c r="E133">
        <v>2.9</v>
      </c>
      <c r="F133">
        <v>2.9</v>
      </c>
      <c r="G133">
        <v>1.9</v>
      </c>
      <c r="I133" s="28">
        <f t="shared" si="13"/>
        <v>13.793103448275863</v>
      </c>
      <c r="J133" s="28">
        <f t="shared" si="14"/>
        <v>13.793103448275863</v>
      </c>
      <c r="K133" s="28">
        <f t="shared" si="15"/>
        <v>21.052631578947366</v>
      </c>
    </row>
    <row r="134" spans="2:11" x14ac:dyDescent="0.3">
      <c r="B134" t="s">
        <v>325</v>
      </c>
      <c r="C134" s="28">
        <f xml:space="preserve"> 2 * C126 * C127 * C128</f>
        <v>7.5894663844041101</v>
      </c>
      <c r="E134">
        <v>0.26</v>
      </c>
      <c r="F134">
        <v>0.15</v>
      </c>
      <c r="G134">
        <v>0.15</v>
      </c>
      <c r="I134" s="28">
        <f t="shared" si="13"/>
        <v>29.190255324631192</v>
      </c>
      <c r="J134" s="28">
        <f t="shared" si="14"/>
        <v>50.596442562694072</v>
      </c>
      <c r="K134" s="28">
        <f xml:space="preserve"> ( 1 / G134 ) * $C134</f>
        <v>50.596442562694072</v>
      </c>
    </row>
    <row r="135" spans="2:11" x14ac:dyDescent="0.3">
      <c r="I135" s="199">
        <f xml:space="preserve"> SUM( I131:I134 )</f>
        <v>85.73595751751273</v>
      </c>
      <c r="J135" s="199">
        <f t="shared" ref="J135:K135" si="16" xml:space="preserve"> SUM( J131:J134 )</f>
        <v>140.69557508662535</v>
      </c>
      <c r="K135" s="199">
        <f t="shared" si="16"/>
        <v>197.18587244806611</v>
      </c>
    </row>
    <row r="137" spans="2:11" x14ac:dyDescent="0.3">
      <c r="B137" t="s">
        <v>485</v>
      </c>
      <c r="I137" s="200">
        <f xml:space="preserve"> I135 / $J$135</f>
        <v>0.60937209620647736</v>
      </c>
      <c r="J137" s="200">
        <f xml:space="preserve"> J135 / $J$135</f>
        <v>1</v>
      </c>
      <c r="K137" s="200">
        <f xml:space="preserve"> K135 / $J$135</f>
        <v>1.4015072778703952</v>
      </c>
    </row>
    <row r="140" spans="2:11" s="193" customFormat="1" ht="15.6" x14ac:dyDescent="0.3">
      <c r="B140" s="192" t="s">
        <v>378</v>
      </c>
    </row>
    <row r="142" spans="2:11" x14ac:dyDescent="0.3">
      <c r="B142" t="s">
        <v>486</v>
      </c>
    </row>
    <row r="143" spans="2:11" x14ac:dyDescent="0.3">
      <c r="B143" t="s">
        <v>487</v>
      </c>
    </row>
    <row r="144" spans="2:11" x14ac:dyDescent="0.3">
      <c r="B144" t="s">
        <v>488</v>
      </c>
    </row>
    <row r="145" spans="2:7" x14ac:dyDescent="0.3">
      <c r="B145" s="9" t="s">
        <v>361</v>
      </c>
    </row>
    <row r="147" spans="2:7" x14ac:dyDescent="0.3">
      <c r="E147" t="s">
        <v>489</v>
      </c>
      <c r="F147" t="s">
        <v>490</v>
      </c>
      <c r="G147" t="s">
        <v>491</v>
      </c>
    </row>
    <row r="148" spans="2:7" x14ac:dyDescent="0.3">
      <c r="B148" t="s">
        <v>372</v>
      </c>
      <c r="C148" s="27">
        <v>0.113322266682214</v>
      </c>
      <c r="E148" s="189">
        <v>7</v>
      </c>
      <c r="F148">
        <v>9</v>
      </c>
      <c r="G148">
        <f xml:space="preserve"> F148 - E148</f>
        <v>2</v>
      </c>
    </row>
    <row r="149" spans="2:7" x14ac:dyDescent="0.3">
      <c r="B149" t="s">
        <v>373</v>
      </c>
      <c r="C149" s="27">
        <v>0.12858595550829899</v>
      </c>
      <c r="E149" s="189">
        <v>9</v>
      </c>
      <c r="F149">
        <v>17</v>
      </c>
      <c r="G149">
        <f t="shared" ref="G149:G150" si="17" xml:space="preserve"> F149 - E149</f>
        <v>8</v>
      </c>
    </row>
    <row r="150" spans="2:7" x14ac:dyDescent="0.3">
      <c r="B150" t="s">
        <v>374</v>
      </c>
      <c r="C150" s="27">
        <v>0.12515863598853</v>
      </c>
      <c r="E150" s="189">
        <v>17</v>
      </c>
      <c r="F150">
        <v>23</v>
      </c>
      <c r="G150">
        <f t="shared" si="17"/>
        <v>6</v>
      </c>
    </row>
    <row r="151" spans="2:7" x14ac:dyDescent="0.3">
      <c r="C151" s="191">
        <f xml:space="preserve"> SUM( C148:C150 )</f>
        <v>0.367066858179043</v>
      </c>
      <c r="G151" s="1">
        <f xml:space="preserve"> SUM( G148:G150 )</f>
        <v>16</v>
      </c>
    </row>
    <row r="153" spans="2:7" x14ac:dyDescent="0.3">
      <c r="E153" t="s">
        <v>489</v>
      </c>
      <c r="F153" t="s">
        <v>490</v>
      </c>
      <c r="G153" t="s">
        <v>491</v>
      </c>
    </row>
    <row r="154" spans="2:7" x14ac:dyDescent="0.3">
      <c r="B154" t="s">
        <v>492</v>
      </c>
      <c r="C154" s="27">
        <v>7.0125929231797002E-2</v>
      </c>
      <c r="E154" s="189">
        <v>7</v>
      </c>
      <c r="F154">
        <v>8</v>
      </c>
      <c r="G154">
        <f xml:space="preserve"> F154 - E154</f>
        <v>1</v>
      </c>
    </row>
    <row r="155" spans="2:7" x14ac:dyDescent="0.3">
      <c r="B155" t="s">
        <v>493</v>
      </c>
      <c r="C155" s="27">
        <v>4.3196337450416997E-2</v>
      </c>
      <c r="E155">
        <v>8</v>
      </c>
      <c r="F155">
        <v>9</v>
      </c>
      <c r="G155">
        <f t="shared" ref="G155:G158" si="18" xml:space="preserve"> F155 - E155</f>
        <v>1</v>
      </c>
    </row>
    <row r="156" spans="2:7" x14ac:dyDescent="0.3">
      <c r="B156" t="s">
        <v>373</v>
      </c>
      <c r="C156" s="27">
        <v>0.12858595550829899</v>
      </c>
      <c r="E156">
        <v>9</v>
      </c>
      <c r="F156">
        <v>17</v>
      </c>
      <c r="G156">
        <f t="shared" si="18"/>
        <v>8</v>
      </c>
    </row>
    <row r="157" spans="2:7" x14ac:dyDescent="0.3">
      <c r="B157" t="s">
        <v>494</v>
      </c>
      <c r="C157" s="27">
        <v>1.34583801577786E-2</v>
      </c>
      <c r="E157">
        <v>17</v>
      </c>
      <c r="F157">
        <v>18</v>
      </c>
      <c r="G157">
        <f t="shared" si="18"/>
        <v>1</v>
      </c>
    </row>
    <row r="158" spans="2:7" x14ac:dyDescent="0.3">
      <c r="B158" t="s">
        <v>495</v>
      </c>
      <c r="C158" s="27">
        <v>0.11170025583075099</v>
      </c>
      <c r="E158">
        <v>18</v>
      </c>
      <c r="F158">
        <v>23</v>
      </c>
      <c r="G158">
        <f t="shared" si="18"/>
        <v>5</v>
      </c>
    </row>
    <row r="159" spans="2:7" x14ac:dyDescent="0.3">
      <c r="C159" s="191">
        <f xml:space="preserve"> SUM( C154:C158 )</f>
        <v>0.36706685817904261</v>
      </c>
      <c r="G159" s="1">
        <f xml:space="preserve"> SUM( G154:G158 )</f>
        <v>16</v>
      </c>
    </row>
    <row r="161" spans="2:3" x14ac:dyDescent="0.3">
      <c r="B161" t="s">
        <v>496</v>
      </c>
    </row>
    <row r="162" spans="2:3" x14ac:dyDescent="0.3">
      <c r="B162" t="s">
        <v>497</v>
      </c>
    </row>
    <row r="164" spans="2:3" x14ac:dyDescent="0.3">
      <c r="B164" t="s">
        <v>372</v>
      </c>
      <c r="C164" s="27">
        <f xml:space="preserve"> 2 * C155</f>
        <v>8.6392674900833993E-2</v>
      </c>
    </row>
    <row r="165" spans="2:3" x14ac:dyDescent="0.3">
      <c r="B165" t="s">
        <v>373</v>
      </c>
      <c r="C165" s="27">
        <f xml:space="preserve"> C149</f>
        <v>0.12858595550829899</v>
      </c>
    </row>
    <row r="166" spans="2:3" x14ac:dyDescent="0.3">
      <c r="B166" t="s">
        <v>374</v>
      </c>
      <c r="C166" s="27">
        <f xml:space="preserve"> C150</f>
        <v>0.12515863598853</v>
      </c>
    </row>
    <row r="167" spans="2:3" x14ac:dyDescent="0.3">
      <c r="C167" s="191">
        <f xml:space="preserve"> SUM( C164:C166 )</f>
        <v>0.34013726639766295</v>
      </c>
    </row>
    <row r="169" spans="2:3" x14ac:dyDescent="0.3">
      <c r="B169" t="s">
        <v>498</v>
      </c>
    </row>
    <row r="171" spans="2:3" x14ac:dyDescent="0.3">
      <c r="B171" t="s">
        <v>372</v>
      </c>
      <c r="C171" s="27">
        <f xml:space="preserve"> C164 / $C$167</f>
        <v>0.25399355917628313</v>
      </c>
    </row>
    <row r="172" spans="2:3" x14ac:dyDescent="0.3">
      <c r="B172" t="s">
        <v>373</v>
      </c>
      <c r="C172" s="27">
        <f t="shared" ref="C172:C173" si="19" xml:space="preserve"> C165 / $C$167</f>
        <v>0.37804136215396622</v>
      </c>
    </row>
    <row r="173" spans="2:3" x14ac:dyDescent="0.3">
      <c r="B173" t="s">
        <v>374</v>
      </c>
      <c r="C173" s="27">
        <f t="shared" si="19"/>
        <v>0.3679650786697507</v>
      </c>
    </row>
    <row r="174" spans="2:3" x14ac:dyDescent="0.3">
      <c r="C174" s="191">
        <f xml:space="preserve"> SUM( C171:C173 )</f>
        <v>1</v>
      </c>
    </row>
    <row r="176" spans="2:3" x14ac:dyDescent="0.3">
      <c r="B176" t="s">
        <v>499</v>
      </c>
    </row>
    <row r="178" spans="2:10" x14ac:dyDescent="0.3">
      <c r="C178" t="s">
        <v>500</v>
      </c>
      <c r="D178" t="s">
        <v>501</v>
      </c>
      <c r="E178" t="s">
        <v>502</v>
      </c>
      <c r="F178" t="s">
        <v>503</v>
      </c>
      <c r="G178" t="s">
        <v>504</v>
      </c>
      <c r="H178" t="s">
        <v>505</v>
      </c>
      <c r="I178" t="s">
        <v>506</v>
      </c>
    </row>
    <row r="179" spans="2:10" x14ac:dyDescent="0.3">
      <c r="B179" t="s">
        <v>372</v>
      </c>
      <c r="C179" s="27">
        <f xml:space="preserve"> $C171</f>
        <v>0.25399355917628313</v>
      </c>
      <c r="D179" s="27">
        <f t="shared" ref="D179:I179" si="20" xml:space="preserve"> $C171</f>
        <v>0.25399355917628313</v>
      </c>
      <c r="E179" s="27">
        <f t="shared" si="20"/>
        <v>0.25399355917628313</v>
      </c>
      <c r="F179" s="27">
        <f t="shared" si="20"/>
        <v>0.25399355917628313</v>
      </c>
      <c r="G179" s="27">
        <f t="shared" si="20"/>
        <v>0.25399355917628313</v>
      </c>
      <c r="H179" s="27">
        <f t="shared" si="20"/>
        <v>0.25399355917628313</v>
      </c>
      <c r="I179" s="27">
        <f t="shared" si="20"/>
        <v>0.25399355917628313</v>
      </c>
      <c r="J179" s="27"/>
    </row>
    <row r="180" spans="2:10" x14ac:dyDescent="0.3">
      <c r="B180" t="s">
        <v>373</v>
      </c>
      <c r="C180" s="27"/>
      <c r="D180" s="27"/>
      <c r="E180" s="27"/>
      <c r="F180" s="27"/>
      <c r="G180" s="27"/>
      <c r="H180" s="27">
        <f t="shared" ref="C180:I181" si="21" xml:space="preserve"> $C172</f>
        <v>0.37804136215396622</v>
      </c>
      <c r="I180" s="27">
        <f t="shared" si="21"/>
        <v>0.37804136215396622</v>
      </c>
      <c r="J180" s="27"/>
    </row>
    <row r="181" spans="2:10" x14ac:dyDescent="0.3">
      <c r="B181" t="s">
        <v>374</v>
      </c>
      <c r="C181" s="27">
        <f t="shared" si="21"/>
        <v>0.3679650786697507</v>
      </c>
      <c r="D181" s="27">
        <f t="shared" si="21"/>
        <v>0.3679650786697507</v>
      </c>
      <c r="E181" s="27">
        <f t="shared" si="21"/>
        <v>0.3679650786697507</v>
      </c>
      <c r="F181" s="27">
        <f t="shared" si="21"/>
        <v>0.3679650786697507</v>
      </c>
      <c r="G181" s="27">
        <f t="shared" si="21"/>
        <v>0.3679650786697507</v>
      </c>
      <c r="H181" s="27">
        <f t="shared" si="21"/>
        <v>0.3679650786697507</v>
      </c>
      <c r="I181" s="27">
        <f t="shared" si="21"/>
        <v>0.3679650786697507</v>
      </c>
      <c r="J181" s="27"/>
    </row>
    <row r="182" spans="2:10" x14ac:dyDescent="0.3">
      <c r="C182" s="27"/>
      <c r="D182" s="27"/>
      <c r="E182" s="27"/>
      <c r="F182" s="27"/>
      <c r="G182" s="27"/>
      <c r="H182" s="27"/>
      <c r="I182" s="27"/>
      <c r="J182" s="191">
        <f xml:space="preserve"> SUM( C179:I181 )</f>
        <v>5.1097931892301682</v>
      </c>
    </row>
    <row r="184" spans="2:10" x14ac:dyDescent="0.3">
      <c r="B184" t="s">
        <v>507</v>
      </c>
    </row>
    <row r="186" spans="2:10" x14ac:dyDescent="0.3">
      <c r="C186" t="s">
        <v>500</v>
      </c>
      <c r="D186" t="s">
        <v>501</v>
      </c>
      <c r="E186" t="s">
        <v>502</v>
      </c>
      <c r="F186" t="s">
        <v>503</v>
      </c>
      <c r="G186" t="s">
        <v>504</v>
      </c>
      <c r="H186" t="s">
        <v>505</v>
      </c>
      <c r="I186" t="s">
        <v>506</v>
      </c>
    </row>
    <row r="187" spans="2:10" x14ac:dyDescent="0.3">
      <c r="B187" t="s">
        <v>372</v>
      </c>
      <c r="C187" s="27">
        <f xml:space="preserve"> C179 / $J$182</f>
        <v>4.9707209229450114E-2</v>
      </c>
      <c r="D187" s="27">
        <f t="shared" ref="D187:I187" si="22" xml:space="preserve"> D179 / $J$182</f>
        <v>4.9707209229450114E-2</v>
      </c>
      <c r="E187" s="27">
        <f t="shared" si="22"/>
        <v>4.9707209229450114E-2</v>
      </c>
      <c r="F187" s="27">
        <f t="shared" si="22"/>
        <v>4.9707209229450114E-2</v>
      </c>
      <c r="G187" s="27">
        <f t="shared" si="22"/>
        <v>4.9707209229450114E-2</v>
      </c>
      <c r="H187" s="27">
        <f t="shared" si="22"/>
        <v>4.9707209229450114E-2</v>
      </c>
      <c r="I187" s="202">
        <f t="shared" si="22"/>
        <v>4.9707209229450114E-2</v>
      </c>
    </row>
    <row r="188" spans="2:10" x14ac:dyDescent="0.3">
      <c r="B188" t="s">
        <v>373</v>
      </c>
      <c r="C188" s="27"/>
      <c r="D188" s="27"/>
      <c r="E188" s="27"/>
      <c r="F188" s="27"/>
      <c r="G188" s="27"/>
      <c r="H188" s="27">
        <f xml:space="preserve"> H180 / $J$182</f>
        <v>7.3983691346013403E-2</v>
      </c>
      <c r="I188" s="202">
        <f xml:space="preserve"> I180 / $J$182</f>
        <v>7.3983691346013403E-2</v>
      </c>
    </row>
    <row r="189" spans="2:10" x14ac:dyDescent="0.3">
      <c r="B189" t="s">
        <v>374</v>
      </c>
      <c r="C189" s="27">
        <f t="shared" ref="C189:I189" si="23" xml:space="preserve"> C181 / $J$182</f>
        <v>7.2011736100260376E-2</v>
      </c>
      <c r="D189" s="27">
        <f t="shared" si="23"/>
        <v>7.2011736100260376E-2</v>
      </c>
      <c r="E189" s="27">
        <f t="shared" si="23"/>
        <v>7.2011736100260376E-2</v>
      </c>
      <c r="F189" s="27">
        <f t="shared" si="23"/>
        <v>7.2011736100260376E-2</v>
      </c>
      <c r="G189" s="27">
        <f t="shared" si="23"/>
        <v>7.2011736100260376E-2</v>
      </c>
      <c r="H189" s="27">
        <f t="shared" si="23"/>
        <v>7.2011736100260376E-2</v>
      </c>
      <c r="I189" s="202">
        <f t="shared" si="23"/>
        <v>7.2011736100260376E-2</v>
      </c>
    </row>
    <row r="190" spans="2:10" x14ac:dyDescent="0.3">
      <c r="J190" s="191">
        <f xml:space="preserve"> SUM( C187:I189 )</f>
        <v>1</v>
      </c>
    </row>
    <row r="192" spans="2:10" x14ac:dyDescent="0.3">
      <c r="B192" t="s">
        <v>508</v>
      </c>
    </row>
    <row r="193" spans="2:5" x14ac:dyDescent="0.3">
      <c r="B193" t="s">
        <v>509</v>
      </c>
    </row>
    <row r="195" spans="2:5" x14ac:dyDescent="0.3">
      <c r="B195" t="s">
        <v>510</v>
      </c>
      <c r="E195" s="27">
        <f xml:space="preserve"> 7 * I187</f>
        <v>0.34795046460615081</v>
      </c>
    </row>
    <row r="196" spans="2:5" x14ac:dyDescent="0.3">
      <c r="B196" t="s">
        <v>511</v>
      </c>
      <c r="E196" s="27">
        <f xml:space="preserve"> 7 * I188</f>
        <v>0.51788583942209376</v>
      </c>
    </row>
    <row r="197" spans="2:5" x14ac:dyDescent="0.3">
      <c r="B197" t="s">
        <v>512</v>
      </c>
      <c r="E197" s="27">
        <f xml:space="preserve"> 7 * I189</f>
        <v>0.50408215270182266</v>
      </c>
    </row>
    <row r="199" spans="2:5" x14ac:dyDescent="0.3">
      <c r="B199" t="s">
        <v>513</v>
      </c>
      <c r="E199" s="27">
        <f xml:space="preserve"> E195 + E197</f>
        <v>0.85203261730797353</v>
      </c>
    </row>
    <row r="200" spans="2:5" x14ac:dyDescent="0.3">
      <c r="B200" t="s">
        <v>514</v>
      </c>
      <c r="E200" s="27">
        <f xml:space="preserve"> SUM( E195:E197 )</f>
        <v>1.3699184567300673</v>
      </c>
    </row>
    <row r="203" spans="2:5" s="193" customFormat="1" ht="15.6" x14ac:dyDescent="0.3">
      <c r="B203" s="192" t="s">
        <v>515</v>
      </c>
    </row>
    <row r="205" spans="2:5" x14ac:dyDescent="0.3">
      <c r="B205" t="s">
        <v>516</v>
      </c>
    </row>
    <row r="207" spans="2:5" x14ac:dyDescent="0.3">
      <c r="B207" s="9" t="s">
        <v>15</v>
      </c>
    </row>
    <row r="209" spans="2:19" x14ac:dyDescent="0.3">
      <c r="B209" s="255" t="s">
        <v>517</v>
      </c>
      <c r="C209" s="1" t="s">
        <v>63</v>
      </c>
      <c r="D209" s="255" t="s">
        <v>518</v>
      </c>
      <c r="E209" s="255"/>
      <c r="F209" s="255"/>
      <c r="G209" s="255"/>
      <c r="H209" s="255"/>
      <c r="I209" s="255"/>
      <c r="J209" s="255"/>
      <c r="K209" s="255"/>
      <c r="L209" s="255"/>
      <c r="M209" s="255"/>
      <c r="N209" s="255"/>
      <c r="O209" s="255"/>
      <c r="P209" s="255"/>
      <c r="Q209" s="255"/>
      <c r="R209" s="255"/>
      <c r="S209" s="255"/>
    </row>
    <row r="210" spans="2:19" x14ac:dyDescent="0.3">
      <c r="B210" t="s">
        <v>519</v>
      </c>
      <c r="C210" t="s">
        <v>417</v>
      </c>
      <c r="D210" s="306">
        <v>4.9386232258064586</v>
      </c>
    </row>
    <row r="211" spans="2:19" x14ac:dyDescent="0.3">
      <c r="B211" t="s">
        <v>520</v>
      </c>
      <c r="C211" t="s">
        <v>421</v>
      </c>
      <c r="D211" s="306">
        <v>4.7837393548387181</v>
      </c>
    </row>
    <row r="212" spans="2:19" x14ac:dyDescent="0.3">
      <c r="B212" t="s">
        <v>521</v>
      </c>
      <c r="C212" t="s">
        <v>441</v>
      </c>
      <c r="D212" s="306">
        <v>3.9340180645161253</v>
      </c>
    </row>
    <row r="213" spans="2:19" x14ac:dyDescent="0.3">
      <c r="B213" t="s">
        <v>522</v>
      </c>
      <c r="C213" t="s">
        <v>445</v>
      </c>
      <c r="D213" s="306">
        <v>3.3033806451612913</v>
      </c>
    </row>
    <row r="214" spans="2:19" x14ac:dyDescent="0.3">
      <c r="B214" t="s">
        <v>523</v>
      </c>
      <c r="C214" t="s">
        <v>429</v>
      </c>
      <c r="D214" s="306">
        <v>4.5019612903225745</v>
      </c>
    </row>
    <row r="215" spans="2:19" x14ac:dyDescent="0.3">
      <c r="B215" t="s">
        <v>524</v>
      </c>
      <c r="C215" t="s">
        <v>431</v>
      </c>
      <c r="D215" s="306">
        <v>4.5936696774193564</v>
      </c>
    </row>
    <row r="216" spans="2:19" x14ac:dyDescent="0.3">
      <c r="B216" t="s">
        <v>525</v>
      </c>
      <c r="C216" t="s">
        <v>437</v>
      </c>
      <c r="D216" s="306">
        <v>4.4584903225806496</v>
      </c>
    </row>
    <row r="217" spans="2:19" x14ac:dyDescent="0.3">
      <c r="B217" t="s">
        <v>526</v>
      </c>
      <c r="C217" t="s">
        <v>415</v>
      </c>
      <c r="D217" s="306">
        <v>4.9374025806451529</v>
      </c>
    </row>
    <row r="218" spans="2:19" x14ac:dyDescent="0.3">
      <c r="B218" t="s">
        <v>527</v>
      </c>
      <c r="C218" t="s">
        <v>447</v>
      </c>
      <c r="D218" s="306">
        <v>4.646802580645164</v>
      </c>
    </row>
    <row r="219" spans="2:19" x14ac:dyDescent="0.3">
      <c r="B219" t="s">
        <v>528</v>
      </c>
      <c r="C219" t="s">
        <v>443</v>
      </c>
      <c r="D219" s="306">
        <v>3.6053948387096768</v>
      </c>
    </row>
    <row r="220" spans="2:19" x14ac:dyDescent="0.3">
      <c r="B220" t="s">
        <v>529</v>
      </c>
      <c r="C220" t="s">
        <v>423</v>
      </c>
      <c r="D220" s="306">
        <v>4.2536709677419395</v>
      </c>
    </row>
    <row r="221" spans="2:19" x14ac:dyDescent="0.3">
      <c r="B221" t="s">
        <v>530</v>
      </c>
      <c r="C221" t="s">
        <v>449</v>
      </c>
      <c r="D221" s="306">
        <v>4.3049380645161248</v>
      </c>
    </row>
    <row r="222" spans="2:19" x14ac:dyDescent="0.3">
      <c r="B222" t="s">
        <v>531</v>
      </c>
      <c r="C222" t="s">
        <v>427</v>
      </c>
      <c r="D222" s="306">
        <v>4.702352258064507</v>
      </c>
    </row>
    <row r="223" spans="2:19" x14ac:dyDescent="0.3">
      <c r="B223" t="s">
        <v>532</v>
      </c>
      <c r="C223" t="s">
        <v>425</v>
      </c>
      <c r="D223" s="306">
        <v>3.8744296774193558</v>
      </c>
    </row>
    <row r="224" spans="2:19" x14ac:dyDescent="0.3">
      <c r="B224" t="s">
        <v>533</v>
      </c>
      <c r="C224" t="s">
        <v>419</v>
      </c>
      <c r="D224" s="306">
        <v>4.3060722580645159</v>
      </c>
    </row>
    <row r="225" spans="2:4" x14ac:dyDescent="0.3">
      <c r="B225" t="s">
        <v>534</v>
      </c>
      <c r="C225" t="s">
        <v>433</v>
      </c>
      <c r="D225" s="306">
        <v>3.9915987096774228</v>
      </c>
    </row>
    <row r="226" spans="2:4" x14ac:dyDescent="0.3">
      <c r="B226" t="s">
        <v>535</v>
      </c>
      <c r="C226" t="s">
        <v>435</v>
      </c>
      <c r="D226" s="306">
        <v>4.9653600000000049</v>
      </c>
    </row>
    <row r="227" spans="2:4" x14ac:dyDescent="0.3">
      <c r="B227" t="s">
        <v>536</v>
      </c>
      <c r="C227" t="s">
        <v>439</v>
      </c>
      <c r="D227" s="306">
        <v>4.4170890322580671</v>
      </c>
    </row>
    <row r="229" spans="2:4" x14ac:dyDescent="0.3">
      <c r="B229" t="s">
        <v>537</v>
      </c>
      <c r="D229" s="229">
        <f xml:space="preserve"> MIN( D210:D227 )</f>
        <v>3.3033806451612913</v>
      </c>
    </row>
    <row r="230" spans="2:4" x14ac:dyDescent="0.3">
      <c r="B230" t="s">
        <v>538</v>
      </c>
      <c r="D230" s="229">
        <f xml:space="preserve"> MAX( D210:D227 )</f>
        <v>4.9653600000000049</v>
      </c>
    </row>
    <row r="231" spans="2:4" x14ac:dyDescent="0.3">
      <c r="D231" s="229"/>
    </row>
    <row r="233" spans="2:4" s="193" customFormat="1" ht="15.6" x14ac:dyDescent="0.3">
      <c r="B233" s="192" t="s">
        <v>539</v>
      </c>
    </row>
    <row r="235" spans="2:4" x14ac:dyDescent="0.3">
      <c r="B235" s="1" t="s">
        <v>540</v>
      </c>
    </row>
    <row r="237" spans="2:4" x14ac:dyDescent="0.3">
      <c r="B237" t="str">
        <f t="shared" ref="B237:D255" si="24" xml:space="preserve"> B51</f>
        <v>Climate zone</v>
      </c>
      <c r="C237" t="str">
        <f t="shared" si="24"/>
        <v>Climate zone code</v>
      </c>
      <c r="D237" t="str">
        <f t="shared" si="24"/>
        <v>HDD (Tref = 18 OC)</v>
      </c>
    </row>
    <row r="238" spans="2:4" x14ac:dyDescent="0.3">
      <c r="B238" t="str">
        <f t="shared" si="24"/>
        <v>Northland</v>
      </c>
      <c r="C238" t="str">
        <f t="shared" si="24"/>
        <v>NL</v>
      </c>
      <c r="D238">
        <f t="shared" si="24"/>
        <v>1024</v>
      </c>
    </row>
    <row r="239" spans="2:4" x14ac:dyDescent="0.3">
      <c r="B239" t="str">
        <f t="shared" si="24"/>
        <v>Auckland</v>
      </c>
      <c r="C239" t="str">
        <f t="shared" si="24"/>
        <v>AK</v>
      </c>
      <c r="D239">
        <f t="shared" si="24"/>
        <v>1165</v>
      </c>
    </row>
    <row r="240" spans="2:4" x14ac:dyDescent="0.3">
      <c r="B240" t="str">
        <f t="shared" si="24"/>
        <v>Hamilton</v>
      </c>
      <c r="C240" t="str">
        <f t="shared" si="24"/>
        <v>HN</v>
      </c>
      <c r="D240">
        <f t="shared" si="24"/>
        <v>1710</v>
      </c>
    </row>
    <row r="241" spans="2:4" x14ac:dyDescent="0.3">
      <c r="B241" t="str">
        <f t="shared" si="24"/>
        <v>Bay of Plenty</v>
      </c>
      <c r="C241" t="str">
        <f t="shared" si="24"/>
        <v>BP</v>
      </c>
      <c r="D241">
        <f t="shared" si="24"/>
        <v>1274</v>
      </c>
    </row>
    <row r="242" spans="2:4" x14ac:dyDescent="0.3">
      <c r="B242" t="str">
        <f t="shared" si="24"/>
        <v>Rotorua</v>
      </c>
      <c r="C242" t="str">
        <f t="shared" si="24"/>
        <v>RR</v>
      </c>
      <c r="D242">
        <f t="shared" si="24"/>
        <v>2146</v>
      </c>
    </row>
    <row r="243" spans="2:4" x14ac:dyDescent="0.3">
      <c r="B243" t="str">
        <f t="shared" si="24"/>
        <v>Taupo</v>
      </c>
      <c r="C243" t="str">
        <f t="shared" si="24"/>
        <v>TP</v>
      </c>
      <c r="D243">
        <f t="shared" si="24"/>
        <v>2365</v>
      </c>
    </row>
    <row r="244" spans="2:4" x14ac:dyDescent="0.3">
      <c r="B244" t="str">
        <f t="shared" si="24"/>
        <v>New Plymouth</v>
      </c>
      <c r="C244" t="str">
        <f t="shared" si="24"/>
        <v>NP</v>
      </c>
      <c r="D244">
        <f t="shared" si="24"/>
        <v>1646</v>
      </c>
    </row>
    <row r="245" spans="2:4" x14ac:dyDescent="0.3">
      <c r="B245" t="str">
        <f t="shared" si="24"/>
        <v>East Coast</v>
      </c>
      <c r="C245" t="str">
        <f t="shared" si="24"/>
        <v>EC</v>
      </c>
      <c r="D245">
        <f t="shared" si="24"/>
        <v>1604</v>
      </c>
    </row>
    <row r="246" spans="2:4" x14ac:dyDescent="0.3">
      <c r="B246" t="str">
        <f t="shared" si="24"/>
        <v>Manawatu</v>
      </c>
      <c r="C246" t="str">
        <f t="shared" si="24"/>
        <v>MW</v>
      </c>
      <c r="D246">
        <f t="shared" si="24"/>
        <v>1821</v>
      </c>
    </row>
    <row r="247" spans="2:4" x14ac:dyDescent="0.3">
      <c r="B247" t="str">
        <f t="shared" si="24"/>
        <v>Wairarapa</v>
      </c>
      <c r="C247" t="str">
        <f t="shared" si="24"/>
        <v>WI</v>
      </c>
      <c r="D247">
        <f t="shared" si="24"/>
        <v>2100</v>
      </c>
    </row>
    <row r="248" spans="2:4" x14ac:dyDescent="0.3">
      <c r="B248" t="str">
        <f t="shared" si="24"/>
        <v>Wellington</v>
      </c>
      <c r="C248" t="str">
        <f t="shared" si="24"/>
        <v>WN</v>
      </c>
      <c r="D248">
        <f t="shared" si="24"/>
        <v>1930</v>
      </c>
    </row>
    <row r="249" spans="2:4" x14ac:dyDescent="0.3">
      <c r="B249" t="str">
        <f t="shared" si="24"/>
        <v>Nelson-Marlborough</v>
      </c>
      <c r="C249" t="str">
        <f t="shared" si="24"/>
        <v>NM</v>
      </c>
      <c r="D249">
        <f t="shared" si="24"/>
        <v>1912</v>
      </c>
    </row>
    <row r="250" spans="2:4" x14ac:dyDescent="0.3">
      <c r="B250" t="str">
        <f t="shared" si="24"/>
        <v>West Coast</v>
      </c>
      <c r="C250" t="str">
        <f t="shared" si="24"/>
        <v>WC</v>
      </c>
      <c r="D250">
        <f t="shared" si="24"/>
        <v>2416</v>
      </c>
    </row>
    <row r="251" spans="2:4" x14ac:dyDescent="0.3">
      <c r="B251" t="str">
        <f t="shared" si="24"/>
        <v>Christchurch</v>
      </c>
      <c r="C251" t="str">
        <f t="shared" si="24"/>
        <v>CC</v>
      </c>
      <c r="D251">
        <f t="shared" si="24"/>
        <v>2490</v>
      </c>
    </row>
    <row r="252" spans="2:4" x14ac:dyDescent="0.3">
      <c r="B252" t="str">
        <f t="shared" si="24"/>
        <v>Queenstown-Lakes</v>
      </c>
      <c r="C252" t="str">
        <f t="shared" si="24"/>
        <v>QL</v>
      </c>
      <c r="D252">
        <f t="shared" si="24"/>
        <v>3121</v>
      </c>
    </row>
    <row r="253" spans="2:4" x14ac:dyDescent="0.3">
      <c r="B253" t="str">
        <f t="shared" si="24"/>
        <v>Central Otago</v>
      </c>
      <c r="C253" t="str">
        <f t="shared" si="24"/>
        <v>OC</v>
      </c>
      <c r="D253">
        <f t="shared" si="24"/>
        <v>3164</v>
      </c>
    </row>
    <row r="254" spans="2:4" x14ac:dyDescent="0.3">
      <c r="B254" t="str">
        <f t="shared" si="24"/>
        <v>Dunedin</v>
      </c>
      <c r="C254" t="str">
        <f t="shared" si="24"/>
        <v>DN</v>
      </c>
      <c r="D254">
        <f t="shared" si="24"/>
        <v>2657</v>
      </c>
    </row>
    <row r="255" spans="2:4" x14ac:dyDescent="0.3">
      <c r="B255" t="str">
        <f t="shared" si="24"/>
        <v>Invercargill</v>
      </c>
      <c r="C255" t="str">
        <f t="shared" si="24"/>
        <v>IN</v>
      </c>
      <c r="D255">
        <f t="shared" si="24"/>
        <v>2937</v>
      </c>
    </row>
    <row r="257" spans="2:3" x14ac:dyDescent="0.3">
      <c r="B257" s="1" t="s">
        <v>541</v>
      </c>
      <c r="C257" s="17">
        <f xml:space="preserve"> C80</f>
        <v>1.942773685058464</v>
      </c>
    </row>
    <row r="259" spans="2:3" x14ac:dyDescent="0.3">
      <c r="B259" s="1" t="s">
        <v>542</v>
      </c>
      <c r="C259" s="17">
        <f xml:space="preserve"> C41</f>
        <v>0.62925886688755805</v>
      </c>
    </row>
    <row r="261" spans="2:3" x14ac:dyDescent="0.3">
      <c r="B261" s="1" t="s">
        <v>543</v>
      </c>
    </row>
    <row r="263" spans="2:3" x14ac:dyDescent="0.3">
      <c r="B263" t="str">
        <f xml:space="preserve"> I130</f>
        <v>"Well insulated"</v>
      </c>
      <c r="C263" s="17">
        <f xml:space="preserve"> I137</f>
        <v>0.60937209620647736</v>
      </c>
    </row>
    <row r="264" spans="2:3" x14ac:dyDescent="0.3">
      <c r="B264" t="str">
        <f>J130</f>
        <v>"Somewhere in between"</v>
      </c>
      <c r="C264" s="17">
        <f>J137</f>
        <v>1</v>
      </c>
    </row>
    <row r="265" spans="2:3" x14ac:dyDescent="0.3">
      <c r="B265" t="str">
        <f>K130</f>
        <v>"Not well insulated"</v>
      </c>
      <c r="C265" s="17">
        <f>K137</f>
        <v>1.4015072778703952</v>
      </c>
    </row>
    <row r="267" spans="2:3" x14ac:dyDescent="0.3">
      <c r="B267" s="1" t="s">
        <v>544</v>
      </c>
    </row>
    <row r="269" spans="2:3" x14ac:dyDescent="0.3">
      <c r="B269" t="s">
        <v>545</v>
      </c>
      <c r="C269" s="27">
        <f t="shared" ref="C269:C271" si="25" xml:space="preserve"> I187</f>
        <v>4.9707209229450114E-2</v>
      </c>
    </row>
    <row r="270" spans="2:3" x14ac:dyDescent="0.3">
      <c r="B270" t="s">
        <v>546</v>
      </c>
      <c r="C270" s="27">
        <f t="shared" si="25"/>
        <v>7.3983691346013403E-2</v>
      </c>
    </row>
    <row r="271" spans="2:3" x14ac:dyDescent="0.3">
      <c r="B271" t="s">
        <v>547</v>
      </c>
      <c r="C271" s="27">
        <f t="shared" si="25"/>
        <v>7.2011736100260376E-2</v>
      </c>
    </row>
    <row r="273" spans="2:13" x14ac:dyDescent="0.3">
      <c r="B273" s="1" t="s">
        <v>548</v>
      </c>
    </row>
    <row r="275" spans="2:13" x14ac:dyDescent="0.3">
      <c r="B275" t="s">
        <v>549</v>
      </c>
    </row>
    <row r="280" spans="2:13" ht="15" thickBot="1" x14ac:dyDescent="0.35">
      <c r="B280" s="240"/>
      <c r="C280" s="240"/>
      <c r="D280" s="240"/>
      <c r="E280" s="240"/>
      <c r="F280" s="240"/>
      <c r="G280" s="240"/>
      <c r="H280" s="240"/>
      <c r="I280" s="240"/>
      <c r="J280" s="240"/>
      <c r="K280" s="240"/>
      <c r="L280" s="240"/>
      <c r="M280" s="240"/>
    </row>
    <row r="281" spans="2:13" x14ac:dyDescent="0.3">
      <c r="B281" s="240"/>
      <c r="C281" s="241" t="s">
        <v>550</v>
      </c>
      <c r="D281" s="242" t="s">
        <v>551</v>
      </c>
      <c r="E281" s="242" t="s">
        <v>551</v>
      </c>
      <c r="F281" s="242" t="s">
        <v>551</v>
      </c>
      <c r="G281" s="242" t="s">
        <v>551</v>
      </c>
      <c r="H281" s="242" t="s">
        <v>551</v>
      </c>
      <c r="I281" s="242" t="s">
        <v>551</v>
      </c>
      <c r="J281" s="242" t="s">
        <v>551</v>
      </c>
      <c r="K281" s="242" t="s">
        <v>551</v>
      </c>
      <c r="L281" s="243" t="s">
        <v>551</v>
      </c>
      <c r="M281" s="240"/>
    </row>
    <row r="282" spans="2:13" x14ac:dyDescent="0.3">
      <c r="B282" s="240"/>
      <c r="C282" s="244" t="s">
        <v>551</v>
      </c>
      <c r="D282" s="240"/>
      <c r="E282" s="240"/>
      <c r="F282" s="240"/>
      <c r="G282" s="240"/>
      <c r="H282" s="240" t="s">
        <v>171</v>
      </c>
      <c r="I282" s="240" t="s">
        <v>552</v>
      </c>
      <c r="J282" s="240" t="s">
        <v>174</v>
      </c>
      <c r="K282" s="240" t="s">
        <v>553</v>
      </c>
      <c r="L282" s="245" t="s">
        <v>554</v>
      </c>
      <c r="M282" s="240"/>
    </row>
    <row r="283" spans="2:13" x14ac:dyDescent="0.3">
      <c r="B283" s="240"/>
      <c r="C283" s="244" t="s">
        <v>551</v>
      </c>
      <c r="D283" s="240"/>
      <c r="E283" s="246" t="s">
        <v>555</v>
      </c>
      <c r="F283" s="240">
        <v>1930</v>
      </c>
      <c r="G283" s="240"/>
      <c r="H283" s="240"/>
      <c r="I283" s="240"/>
      <c r="J283" s="240"/>
      <c r="K283" s="240"/>
      <c r="L283" s="245" t="s">
        <v>551</v>
      </c>
      <c r="M283" s="240"/>
    </row>
    <row r="284" spans="2:13" x14ac:dyDescent="0.3">
      <c r="B284" s="240"/>
      <c r="C284" s="244" t="s">
        <v>551</v>
      </c>
      <c r="D284" s="240"/>
      <c r="E284" s="240"/>
      <c r="F284" s="240"/>
      <c r="G284" s="240"/>
      <c r="H284" s="240"/>
      <c r="I284" s="240"/>
      <c r="J284" s="240"/>
      <c r="K284" s="240"/>
      <c r="L284" s="245" t="s">
        <v>551</v>
      </c>
      <c r="M284" s="240"/>
    </row>
    <row r="285" spans="2:13" x14ac:dyDescent="0.3">
      <c r="B285" s="240"/>
      <c r="C285" s="244" t="s">
        <v>556</v>
      </c>
      <c r="D285" s="240" t="s">
        <v>435</v>
      </c>
      <c r="E285" s="246" t="s">
        <v>557</v>
      </c>
      <c r="F285" s="240">
        <v>1.94</v>
      </c>
      <c r="G285" s="240"/>
      <c r="H285" s="240"/>
      <c r="I285" s="240"/>
      <c r="J285" s="240"/>
      <c r="K285" s="240"/>
      <c r="L285" s="245" t="s">
        <v>551</v>
      </c>
      <c r="M285" s="240"/>
    </row>
    <row r="286" spans="2:13" x14ac:dyDescent="0.3">
      <c r="B286" s="240"/>
      <c r="C286" s="244" t="s">
        <v>558</v>
      </c>
      <c r="D286" s="240" t="s">
        <v>240</v>
      </c>
      <c r="E286" s="240"/>
      <c r="F286" s="240"/>
      <c r="G286" s="240"/>
      <c r="H286" s="240"/>
      <c r="I286" s="240"/>
      <c r="J286" s="240"/>
      <c r="K286" s="240"/>
      <c r="L286" s="245" t="s">
        <v>551</v>
      </c>
      <c r="M286" s="240"/>
    </row>
    <row r="287" spans="2:13" x14ac:dyDescent="0.3">
      <c r="B287" s="240"/>
      <c r="C287" s="244" t="s">
        <v>559</v>
      </c>
      <c r="D287" s="240" t="s">
        <v>560</v>
      </c>
      <c r="E287" s="246" t="s">
        <v>561</v>
      </c>
      <c r="F287" s="240">
        <v>0.63</v>
      </c>
      <c r="G287" s="240"/>
      <c r="H287" s="240"/>
      <c r="I287" s="240"/>
      <c r="J287" s="240"/>
      <c r="K287" s="240"/>
      <c r="L287" s="245" t="s">
        <v>551</v>
      </c>
      <c r="M287" s="240"/>
    </row>
    <row r="288" spans="2:13" x14ac:dyDescent="0.3">
      <c r="B288" s="240"/>
      <c r="C288" s="244" t="s">
        <v>562</v>
      </c>
      <c r="D288" s="240" t="s">
        <v>563</v>
      </c>
      <c r="E288" s="240"/>
      <c r="F288" s="240"/>
      <c r="G288" s="240"/>
      <c r="H288" s="240"/>
      <c r="I288" s="240"/>
      <c r="J288" s="240"/>
      <c r="K288" s="240"/>
      <c r="L288" s="245" t="s">
        <v>551</v>
      </c>
      <c r="M288" s="240"/>
    </row>
    <row r="289" spans="2:13" x14ac:dyDescent="0.3">
      <c r="B289" s="240"/>
      <c r="C289" s="244" t="s">
        <v>551</v>
      </c>
      <c r="D289" s="240"/>
      <c r="E289" s="240"/>
      <c r="F289" s="240"/>
      <c r="G289" s="240"/>
      <c r="H289" s="240"/>
      <c r="I289" s="240"/>
      <c r="J289" s="240"/>
      <c r="K289" s="240"/>
      <c r="L289" s="245" t="s">
        <v>551</v>
      </c>
      <c r="M289" s="240"/>
    </row>
    <row r="290" spans="2:13" x14ac:dyDescent="0.3">
      <c r="B290" s="240"/>
      <c r="C290" s="244" t="s">
        <v>551</v>
      </c>
      <c r="D290" s="240"/>
      <c r="E290" s="246" t="s">
        <v>564</v>
      </c>
      <c r="F290" s="240">
        <v>1</v>
      </c>
      <c r="G290" s="240"/>
      <c r="H290" s="240"/>
      <c r="I290" s="240"/>
      <c r="J290" s="240"/>
      <c r="K290" s="240"/>
      <c r="L290" s="245" t="s">
        <v>551</v>
      </c>
      <c r="M290" s="240"/>
    </row>
    <row r="291" spans="2:13" x14ac:dyDescent="0.3">
      <c r="B291" s="240"/>
      <c r="C291" s="244" t="s">
        <v>551</v>
      </c>
      <c r="D291" s="240"/>
      <c r="E291" s="240"/>
      <c r="F291" s="240"/>
      <c r="G291" s="240"/>
      <c r="H291" s="240"/>
      <c r="I291" s="240"/>
      <c r="J291" s="240"/>
      <c r="K291" s="240"/>
      <c r="L291" s="245" t="s">
        <v>551</v>
      </c>
      <c r="M291" s="240"/>
    </row>
    <row r="292" spans="2:13" x14ac:dyDescent="0.3">
      <c r="B292" s="240"/>
      <c r="C292" s="244" t="s">
        <v>551</v>
      </c>
      <c r="D292" s="240"/>
      <c r="E292" s="240"/>
      <c r="F292" s="240"/>
      <c r="G292" s="240"/>
      <c r="H292" s="240"/>
      <c r="I292" s="240"/>
      <c r="J292" s="240"/>
      <c r="K292" s="240"/>
      <c r="L292" s="245" t="s">
        <v>551</v>
      </c>
      <c r="M292" s="240"/>
    </row>
    <row r="293" spans="2:13" x14ac:dyDescent="0.3">
      <c r="B293" s="240"/>
      <c r="C293" s="244" t="s">
        <v>551</v>
      </c>
      <c r="D293" s="240"/>
      <c r="E293" s="240"/>
      <c r="F293" s="240"/>
      <c r="G293" s="240"/>
      <c r="H293" s="240"/>
      <c r="I293" s="240"/>
      <c r="J293" s="240"/>
      <c r="K293" s="240"/>
      <c r="L293" s="245" t="s">
        <v>551</v>
      </c>
      <c r="M293" s="240"/>
    </row>
    <row r="294" spans="2:13" x14ac:dyDescent="0.3">
      <c r="B294" s="240"/>
      <c r="C294" s="244" t="s">
        <v>551</v>
      </c>
      <c r="D294" s="240"/>
      <c r="E294" s="247" t="s">
        <v>565</v>
      </c>
      <c r="F294" s="240">
        <v>1.2959350000000001</v>
      </c>
      <c r="G294" s="240"/>
      <c r="H294" s="240"/>
      <c r="I294" s="240"/>
      <c r="J294" s="240"/>
      <c r="K294" s="240"/>
      <c r="L294" s="245" t="s">
        <v>551</v>
      </c>
      <c r="M294" s="240"/>
    </row>
    <row r="295" spans="2:13" x14ac:dyDescent="0.3">
      <c r="B295" s="240"/>
      <c r="C295" s="244" t="s">
        <v>551</v>
      </c>
      <c r="D295" s="240"/>
      <c r="E295" s="240"/>
      <c r="F295" s="240"/>
      <c r="G295" s="240"/>
      <c r="H295" s="240"/>
      <c r="I295" s="240"/>
      <c r="J295" s="240"/>
      <c r="K295" s="240"/>
      <c r="L295" s="245" t="s">
        <v>551</v>
      </c>
      <c r="M295" s="240"/>
    </row>
    <row r="296" spans="2:13" x14ac:dyDescent="0.3">
      <c r="B296" s="240"/>
      <c r="C296" s="244" t="s">
        <v>551</v>
      </c>
      <c r="D296" s="240"/>
      <c r="E296" s="240" t="s">
        <v>49</v>
      </c>
      <c r="F296" s="240"/>
      <c r="G296" s="240"/>
      <c r="H296" s="240">
        <v>3</v>
      </c>
      <c r="I296" s="240">
        <v>1</v>
      </c>
      <c r="J296" s="240">
        <v>0.7</v>
      </c>
      <c r="K296" s="240">
        <v>0.8</v>
      </c>
      <c r="L296" s="245">
        <v>0.8</v>
      </c>
      <c r="M296" s="240"/>
    </row>
    <row r="297" spans="2:13" x14ac:dyDescent="0.3">
      <c r="B297" s="240"/>
      <c r="C297" s="244" t="s">
        <v>551</v>
      </c>
      <c r="D297" s="240"/>
      <c r="E297" s="240" t="s">
        <v>566</v>
      </c>
      <c r="F297" s="240"/>
      <c r="G297" s="240"/>
      <c r="H297" s="240">
        <v>0.24199999999999999</v>
      </c>
      <c r="I297" s="240">
        <v>0.24199999999999999</v>
      </c>
      <c r="J297" s="240">
        <v>5.1999999999999998E-2</v>
      </c>
      <c r="K297" s="240">
        <v>0.11</v>
      </c>
      <c r="L297" s="245">
        <v>0.24399999999999999</v>
      </c>
      <c r="M297" s="240"/>
    </row>
    <row r="298" spans="2:13" x14ac:dyDescent="0.3">
      <c r="B298" s="240"/>
      <c r="C298" s="244" t="s">
        <v>551</v>
      </c>
      <c r="D298" s="240"/>
      <c r="E298" s="240"/>
      <c r="F298" s="240"/>
      <c r="G298" s="240"/>
      <c r="H298" s="240"/>
      <c r="I298" s="240"/>
      <c r="J298" s="240"/>
      <c r="K298" s="240"/>
      <c r="L298" s="245" t="s">
        <v>551</v>
      </c>
      <c r="M298" s="240"/>
    </row>
    <row r="299" spans="2:13" x14ac:dyDescent="0.3">
      <c r="B299" s="240"/>
      <c r="C299" s="244" t="s">
        <v>551</v>
      </c>
      <c r="D299" s="240"/>
      <c r="E299" s="240" t="s">
        <v>567</v>
      </c>
      <c r="F299" s="240">
        <v>3056.9110000000001</v>
      </c>
      <c r="G299" s="240"/>
      <c r="H299" s="240"/>
      <c r="I299" s="240"/>
      <c r="J299" s="240"/>
      <c r="K299" s="240"/>
      <c r="L299" s="245" t="s">
        <v>551</v>
      </c>
      <c r="M299" s="240"/>
    </row>
    <row r="300" spans="2:13" x14ac:dyDescent="0.3">
      <c r="B300" s="240"/>
      <c r="C300" s="244" t="s">
        <v>551</v>
      </c>
      <c r="D300" s="240"/>
      <c r="E300" s="240"/>
      <c r="F300" s="240"/>
      <c r="G300" s="240"/>
      <c r="H300" s="240"/>
      <c r="I300" s="240"/>
      <c r="J300" s="240"/>
      <c r="K300" s="240"/>
      <c r="L300" s="245" t="s">
        <v>551</v>
      </c>
      <c r="M300" s="240"/>
    </row>
    <row r="301" spans="2:13" x14ac:dyDescent="0.3">
      <c r="B301" s="240"/>
      <c r="C301" s="244" t="s">
        <v>551</v>
      </c>
      <c r="D301" s="240"/>
      <c r="E301" s="240" t="s">
        <v>568</v>
      </c>
      <c r="F301" s="240"/>
      <c r="G301" s="240"/>
      <c r="H301" s="240">
        <v>1018.97</v>
      </c>
      <c r="I301" s="240">
        <v>3056.9110000000001</v>
      </c>
      <c r="J301" s="240">
        <v>4367.0150999999996</v>
      </c>
      <c r="K301" s="240">
        <v>3821.1381999999999</v>
      </c>
      <c r="L301" s="245">
        <v>3821.1381719999999</v>
      </c>
      <c r="M301" s="240"/>
    </row>
    <row r="302" spans="2:13" x14ac:dyDescent="0.3">
      <c r="B302" s="240"/>
      <c r="C302" s="244" t="s">
        <v>551</v>
      </c>
      <c r="D302" s="240"/>
      <c r="E302" s="240" t="s">
        <v>569</v>
      </c>
      <c r="F302" s="240"/>
      <c r="G302" s="240"/>
      <c r="H302" s="248">
        <v>246.59</v>
      </c>
      <c r="I302" s="248">
        <v>739.77</v>
      </c>
      <c r="J302" s="248">
        <v>227.08</v>
      </c>
      <c r="K302" s="248">
        <v>420.33</v>
      </c>
      <c r="L302" s="249">
        <v>932.36</v>
      </c>
      <c r="M302" s="240"/>
    </row>
    <row r="303" spans="2:13" x14ac:dyDescent="0.3">
      <c r="B303" s="240"/>
      <c r="C303" s="244" t="s">
        <v>551</v>
      </c>
      <c r="D303" s="240"/>
      <c r="E303" s="240"/>
      <c r="F303" s="240"/>
      <c r="G303" s="240"/>
      <c r="H303" s="240"/>
      <c r="I303" s="240"/>
      <c r="J303" s="240"/>
      <c r="K303" s="240"/>
      <c r="L303" s="245" t="s">
        <v>551</v>
      </c>
      <c r="M303" s="240"/>
    </row>
    <row r="304" spans="2:13" ht="15" thickBot="1" x14ac:dyDescent="0.35">
      <c r="B304" s="240"/>
      <c r="C304" s="250" t="s">
        <v>551</v>
      </c>
      <c r="D304" s="251" t="s">
        <v>551</v>
      </c>
      <c r="E304" s="251" t="s">
        <v>570</v>
      </c>
      <c r="F304" s="251" t="s">
        <v>551</v>
      </c>
      <c r="G304" s="251" t="s">
        <v>551</v>
      </c>
      <c r="H304" s="251" t="s">
        <v>571</v>
      </c>
      <c r="I304" s="252">
        <v>493.18</v>
      </c>
      <c r="J304" s="252">
        <v>-19.510000000000002</v>
      </c>
      <c r="K304" s="252">
        <v>173.73</v>
      </c>
      <c r="L304" s="253">
        <v>685.77</v>
      </c>
      <c r="M304" s="240"/>
    </row>
    <row r="305" spans="2:13" x14ac:dyDescent="0.3">
      <c r="B305" s="240"/>
      <c r="C305" s="240"/>
      <c r="D305" s="240"/>
      <c r="E305" s="240"/>
      <c r="F305" s="240"/>
      <c r="G305" s="240"/>
      <c r="H305" s="240"/>
      <c r="I305" s="240"/>
      <c r="J305" s="240"/>
      <c r="K305" s="240"/>
      <c r="L305" s="240"/>
      <c r="M305" s="240"/>
    </row>
  </sheetData>
  <phoneticPr fontId="27" type="noConversion"/>
  <hyperlinks>
    <hyperlink ref="B39" r:id="rId1" display="../../../../../../:u:/s/Strategy/EWAqfj5yUQNPhUqMcdAs_yEBMCPOhQTAoYViqQGztqWrqw?e=O0Ba2g" xr:uid="{EE7886AB-313A-46CD-BAE8-D5263478E1A2}"/>
    <hyperlink ref="B145" r:id="rId2" display="../../../../../../:u:/s/Strategy/EWAqfj5yUQNPhUqMcdAs_yEBMCPOhQTAoYViqQGztqWrqw?e=O0Ba2g" xr:uid="{E8C0E1B9-8C30-4043-9178-03022F121DA7}"/>
    <hyperlink ref="B12" r:id="rId3" display="../../../../../../:x:/s/StandardsandTechnical/EczRCR_3BfxGq5eGEigzp6MB-49CcBc_NATJt7wyVdo_BQ?e=FFTfuc" xr:uid="{D0DE275B-7664-4549-93EF-0278326A5F8A}"/>
    <hyperlink ref="B207" r:id="rId4" display="../../../../../../:x:/s/StandardsandTechnical/EczRCR_3BfxGq5eGEigzp6MB-49CcBc_NATJt7wyVdo_BQ?e=Upec2Y" xr:uid="{5ADD66CB-9078-4D9D-B113-1D08136BC314}"/>
  </hyperlinks>
  <pageMargins left="0.7" right="0.7" top="0.75" bottom="0.75" header="0.3" footer="0.3"/>
  <drawing r:id="rId5"/>
  <legacyDrawing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3EA0D-5300-468A-B001-B260DD32229A}">
  <dimension ref="A2:E56"/>
  <sheetViews>
    <sheetView topLeftCell="A34" zoomScale="115" zoomScaleNormal="115" workbookViewId="0">
      <selection activeCell="U52" sqref="U52"/>
    </sheetView>
    <sheetView workbookViewId="1"/>
  </sheetViews>
  <sheetFormatPr defaultRowHeight="14.4" x14ac:dyDescent="0.3"/>
  <cols>
    <col min="1" max="1" width="16.109375" customWidth="1"/>
  </cols>
  <sheetData>
    <row r="2" spans="1:5" x14ac:dyDescent="0.3">
      <c r="A2" t="s">
        <v>572</v>
      </c>
      <c r="B2" t="s">
        <v>573</v>
      </c>
      <c r="C2" t="s">
        <v>574</v>
      </c>
      <c r="D2" t="s">
        <v>575</v>
      </c>
      <c r="E2" t="s">
        <v>576</v>
      </c>
    </row>
    <row r="3" spans="1:5" x14ac:dyDescent="0.3">
      <c r="A3" t="s">
        <v>466</v>
      </c>
      <c r="B3" t="s">
        <v>417</v>
      </c>
      <c r="C3">
        <v>2016.39256163747</v>
      </c>
      <c r="D3">
        <v>2240.6126276750001</v>
      </c>
      <c r="E3">
        <v>224.220066037522</v>
      </c>
    </row>
    <row r="4" spans="1:5" x14ac:dyDescent="0.3">
      <c r="B4" t="s">
        <v>435</v>
      </c>
      <c r="C4">
        <v>3469.1660660427901</v>
      </c>
      <c r="D4">
        <v>3621.16994283333</v>
      </c>
      <c r="E4">
        <v>152.00387679053401</v>
      </c>
    </row>
    <row r="5" spans="1:5" x14ac:dyDescent="0.3">
      <c r="B5" t="s">
        <v>441</v>
      </c>
      <c r="C5">
        <v>4027.7029211561498</v>
      </c>
      <c r="D5">
        <v>4331.1496469666599</v>
      </c>
      <c r="E5">
        <v>303.44672581051498</v>
      </c>
    </row>
    <row r="6" spans="1:5" x14ac:dyDescent="0.3">
      <c r="B6" t="s">
        <v>467</v>
      </c>
      <c r="C6">
        <v>4702.1603915955802</v>
      </c>
      <c r="D6">
        <v>4806.8414615916599</v>
      </c>
      <c r="E6">
        <v>104.681069996077</v>
      </c>
    </row>
    <row r="7" spans="1:5" x14ac:dyDescent="0.3">
      <c r="A7" t="s">
        <v>468</v>
      </c>
      <c r="B7" t="s">
        <v>417</v>
      </c>
      <c r="C7">
        <v>1564.6934843278</v>
      </c>
      <c r="D7">
        <v>1886.04841951666</v>
      </c>
      <c r="E7">
        <v>321.35493518885801</v>
      </c>
    </row>
    <row r="8" spans="1:5" x14ac:dyDescent="0.3">
      <c r="B8" t="s">
        <v>435</v>
      </c>
      <c r="C8">
        <v>2923.00184081406</v>
      </c>
      <c r="D8">
        <v>3125.7735822999998</v>
      </c>
      <c r="E8">
        <v>202.77174148593801</v>
      </c>
    </row>
    <row r="9" spans="1:5" x14ac:dyDescent="0.3">
      <c r="B9" t="s">
        <v>441</v>
      </c>
      <c r="C9">
        <v>3460.5966624347998</v>
      </c>
      <c r="D9">
        <v>3837.8856892250001</v>
      </c>
      <c r="E9">
        <v>377.28902679019302</v>
      </c>
    </row>
    <row r="10" spans="1:5" x14ac:dyDescent="0.3">
      <c r="B10" t="s">
        <v>467</v>
      </c>
      <c r="C10">
        <v>4028.3862363807002</v>
      </c>
      <c r="D10">
        <v>4153.8785463249997</v>
      </c>
      <c r="E10">
        <v>125.492309944295</v>
      </c>
    </row>
    <row r="11" spans="1:5" x14ac:dyDescent="0.3">
      <c r="A11" t="s">
        <v>469</v>
      </c>
      <c r="B11" t="s">
        <v>417</v>
      </c>
      <c r="C11">
        <v>2082.04625729292</v>
      </c>
      <c r="D11">
        <v>2408.8019733166602</v>
      </c>
      <c r="E11">
        <v>326.75571602373702</v>
      </c>
    </row>
    <row r="12" spans="1:5" x14ac:dyDescent="0.3">
      <c r="B12" t="s">
        <v>435</v>
      </c>
      <c r="C12">
        <v>3818.33888024101</v>
      </c>
      <c r="D12">
        <v>4079.7362363083298</v>
      </c>
      <c r="E12">
        <v>261.39735606731699</v>
      </c>
    </row>
    <row r="13" spans="1:5" x14ac:dyDescent="0.3">
      <c r="B13" t="s">
        <v>441</v>
      </c>
      <c r="C13">
        <v>4995.3101829428997</v>
      </c>
      <c r="D13">
        <v>5412.0899038416601</v>
      </c>
      <c r="E13">
        <v>416.77972089876101</v>
      </c>
    </row>
    <row r="14" spans="1:5" x14ac:dyDescent="0.3">
      <c r="B14" t="s">
        <v>467</v>
      </c>
      <c r="C14">
        <v>5472.7823267292697</v>
      </c>
      <c r="D14">
        <v>5426.5074504416598</v>
      </c>
      <c r="E14">
        <v>-46.274876287608002</v>
      </c>
    </row>
    <row r="15" spans="1:5" x14ac:dyDescent="0.3">
      <c r="A15" t="s">
        <v>470</v>
      </c>
      <c r="B15" t="s">
        <v>417</v>
      </c>
      <c r="C15">
        <v>2238.2603680441798</v>
      </c>
      <c r="D15">
        <v>2695.35228608333</v>
      </c>
      <c r="E15">
        <v>457.09191803914899</v>
      </c>
    </row>
    <row r="16" spans="1:5" x14ac:dyDescent="0.3">
      <c r="B16" t="s">
        <v>435</v>
      </c>
      <c r="C16">
        <v>4278.7020520271799</v>
      </c>
      <c r="D16">
        <v>4630.2923543666602</v>
      </c>
      <c r="E16">
        <v>351.590302339478</v>
      </c>
    </row>
    <row r="17" spans="1:5" x14ac:dyDescent="0.3">
      <c r="B17" t="s">
        <v>441</v>
      </c>
      <c r="C17">
        <v>5901.7451370458602</v>
      </c>
      <c r="D17">
        <v>6421.3985284083301</v>
      </c>
      <c r="E17">
        <v>519.65339136246905</v>
      </c>
    </row>
    <row r="18" spans="1:5" x14ac:dyDescent="0.3">
      <c r="B18" t="s">
        <v>467</v>
      </c>
      <c r="C18">
        <v>6200.5240390126901</v>
      </c>
      <c r="D18">
        <v>6534.7751950333304</v>
      </c>
      <c r="E18">
        <v>334.251156020633</v>
      </c>
    </row>
    <row r="21" spans="1:5" x14ac:dyDescent="0.3">
      <c r="A21" t="s">
        <v>572</v>
      </c>
      <c r="B21" t="s">
        <v>573</v>
      </c>
      <c r="C21" t="s">
        <v>574</v>
      </c>
      <c r="D21" t="s">
        <v>577</v>
      </c>
      <c r="E21" t="s">
        <v>578</v>
      </c>
    </row>
    <row r="22" spans="1:5" x14ac:dyDescent="0.3">
      <c r="A22" t="s">
        <v>466</v>
      </c>
      <c r="B22" t="s">
        <v>417</v>
      </c>
      <c r="C22">
        <v>2016.39256163747</v>
      </c>
      <c r="D22">
        <v>2181.45303655833</v>
      </c>
      <c r="E22">
        <v>165.060474920855</v>
      </c>
    </row>
    <row r="23" spans="1:5" x14ac:dyDescent="0.3">
      <c r="B23" t="s">
        <v>435</v>
      </c>
      <c r="C23">
        <v>3469.1660660427901</v>
      </c>
      <c r="D23">
        <v>3558.7435698166601</v>
      </c>
      <c r="E23">
        <v>89.577503773868997</v>
      </c>
    </row>
    <row r="24" spans="1:5" x14ac:dyDescent="0.3">
      <c r="B24" t="s">
        <v>441</v>
      </c>
      <c r="C24">
        <v>4027.7029211561498</v>
      </c>
      <c r="D24">
        <v>4270.4814469083303</v>
      </c>
      <c r="E24">
        <v>242.77852575218</v>
      </c>
    </row>
    <row r="25" spans="1:5" x14ac:dyDescent="0.3">
      <c r="B25" t="s">
        <v>467</v>
      </c>
      <c r="C25">
        <v>4702.1603915955802</v>
      </c>
      <c r="D25">
        <v>5004.5310646999997</v>
      </c>
      <c r="E25">
        <v>302.37067310441103</v>
      </c>
    </row>
    <row r="26" spans="1:5" x14ac:dyDescent="0.3">
      <c r="A26" t="s">
        <v>468</v>
      </c>
      <c r="B26" t="s">
        <v>417</v>
      </c>
      <c r="C26">
        <v>1564.6934843278</v>
      </c>
      <c r="D26">
        <v>1804.6401705000001</v>
      </c>
      <c r="E26">
        <v>239.94668617219099</v>
      </c>
    </row>
    <row r="27" spans="1:5" x14ac:dyDescent="0.3">
      <c r="B27" t="s">
        <v>435</v>
      </c>
      <c r="C27">
        <v>2923.00184081406</v>
      </c>
      <c r="D27">
        <v>3048.4812012666598</v>
      </c>
      <c r="E27">
        <v>125.47936045260499</v>
      </c>
    </row>
    <row r="28" spans="1:5" x14ac:dyDescent="0.3">
      <c r="B28" t="s">
        <v>441</v>
      </c>
      <c r="C28">
        <v>3460.5966624347998</v>
      </c>
      <c r="D28">
        <v>3727.2533862499999</v>
      </c>
      <c r="E28">
        <v>266.656723815193</v>
      </c>
    </row>
    <row r="29" spans="1:5" x14ac:dyDescent="0.3">
      <c r="B29" t="s">
        <v>467</v>
      </c>
      <c r="C29">
        <v>4028.3862363807002</v>
      </c>
      <c r="D29">
        <v>4420.9393061916599</v>
      </c>
      <c r="E29">
        <v>392.55306981096197</v>
      </c>
    </row>
    <row r="30" spans="1:5" x14ac:dyDescent="0.3">
      <c r="A30" t="s">
        <v>469</v>
      </c>
      <c r="B30" t="s">
        <v>417</v>
      </c>
      <c r="C30">
        <v>2082.04625729292</v>
      </c>
      <c r="D30">
        <v>2461.5776986333299</v>
      </c>
      <c r="E30">
        <v>379.531441340404</v>
      </c>
    </row>
    <row r="31" spans="1:5" x14ac:dyDescent="0.3">
      <c r="B31" t="s">
        <v>435</v>
      </c>
      <c r="C31">
        <v>3818.33888024101</v>
      </c>
      <c r="D31">
        <v>4066.9780380500001</v>
      </c>
      <c r="E31">
        <v>248.639157808985</v>
      </c>
    </row>
    <row r="32" spans="1:5" x14ac:dyDescent="0.3">
      <c r="B32" t="s">
        <v>441</v>
      </c>
      <c r="C32">
        <v>4995.3101829428997</v>
      </c>
      <c r="D32">
        <v>4928.4299477416598</v>
      </c>
      <c r="E32">
        <v>-66.880235201237994</v>
      </c>
    </row>
    <row r="33" spans="1:5" x14ac:dyDescent="0.3">
      <c r="B33" t="s">
        <v>467</v>
      </c>
      <c r="C33">
        <v>5472.7823267292697</v>
      </c>
      <c r="D33">
        <v>5753.7391200666598</v>
      </c>
      <c r="E33">
        <v>280.95679333739099</v>
      </c>
    </row>
    <row r="34" spans="1:5" x14ac:dyDescent="0.3">
      <c r="A34" t="s">
        <v>470</v>
      </c>
      <c r="B34" t="s">
        <v>417</v>
      </c>
      <c r="C34">
        <v>2238.2603680441798</v>
      </c>
      <c r="D34">
        <v>2974.2613071416599</v>
      </c>
      <c r="E34">
        <v>736.00093909748102</v>
      </c>
    </row>
    <row r="35" spans="1:5" x14ac:dyDescent="0.3">
      <c r="B35" t="s">
        <v>435</v>
      </c>
      <c r="C35">
        <v>4278.7020520271799</v>
      </c>
      <c r="D35">
        <v>4797.0362538583304</v>
      </c>
      <c r="E35">
        <v>518.33420183114504</v>
      </c>
    </row>
    <row r="36" spans="1:5" x14ac:dyDescent="0.3">
      <c r="B36" t="s">
        <v>441</v>
      </c>
      <c r="C36">
        <v>5901.7451370458602</v>
      </c>
      <c r="D36">
        <v>5673.6423669666601</v>
      </c>
      <c r="E36">
        <v>-228.102770079198</v>
      </c>
    </row>
    <row r="37" spans="1:5" x14ac:dyDescent="0.3">
      <c r="B37" t="s">
        <v>467</v>
      </c>
      <c r="C37">
        <v>6200.5240390126901</v>
      </c>
      <c r="D37">
        <v>6521.2116435833304</v>
      </c>
      <c r="E37">
        <v>320.68760457063399</v>
      </c>
    </row>
    <row r="40" spans="1:5" x14ac:dyDescent="0.3">
      <c r="A40" t="s">
        <v>572</v>
      </c>
      <c r="B40" t="s">
        <v>573</v>
      </c>
      <c r="C40" t="s">
        <v>574</v>
      </c>
      <c r="D40" t="s">
        <v>575</v>
      </c>
      <c r="E40" t="s">
        <v>577</v>
      </c>
    </row>
    <row r="41" spans="1:5" x14ac:dyDescent="0.3">
      <c r="A41" t="s">
        <v>466</v>
      </c>
      <c r="B41" t="s">
        <v>417</v>
      </c>
      <c r="C41">
        <v>2016.39256163747</v>
      </c>
      <c r="D41">
        <v>2240.6126276750001</v>
      </c>
      <c r="E41">
        <v>2181.45303655833</v>
      </c>
    </row>
    <row r="42" spans="1:5" x14ac:dyDescent="0.3">
      <c r="B42" t="s">
        <v>435</v>
      </c>
      <c r="C42">
        <v>3469.1660660427901</v>
      </c>
      <c r="D42">
        <v>3621.16994283333</v>
      </c>
      <c r="E42">
        <v>3558.7435698166601</v>
      </c>
    </row>
    <row r="43" spans="1:5" x14ac:dyDescent="0.3">
      <c r="B43" t="s">
        <v>441</v>
      </c>
      <c r="C43">
        <v>4027.7029211561498</v>
      </c>
      <c r="D43">
        <v>4331.1496469666599</v>
      </c>
      <c r="E43">
        <v>4270.4814469083303</v>
      </c>
    </row>
    <row r="44" spans="1:5" x14ac:dyDescent="0.3">
      <c r="B44" t="s">
        <v>467</v>
      </c>
      <c r="C44">
        <v>4702.1603915955802</v>
      </c>
      <c r="D44">
        <v>4806.8414615916599</v>
      </c>
      <c r="E44">
        <v>5004.5310646999997</v>
      </c>
    </row>
    <row r="45" spans="1:5" x14ac:dyDescent="0.3">
      <c r="A45" t="s">
        <v>468</v>
      </c>
      <c r="B45" t="s">
        <v>417</v>
      </c>
      <c r="C45">
        <v>1564.6934843278</v>
      </c>
      <c r="D45">
        <v>1886.04841951666</v>
      </c>
      <c r="E45">
        <v>1804.6401705000001</v>
      </c>
    </row>
    <row r="46" spans="1:5" x14ac:dyDescent="0.3">
      <c r="B46" t="s">
        <v>435</v>
      </c>
      <c r="C46">
        <v>2923.00184081406</v>
      </c>
      <c r="D46">
        <v>3125.7735822999998</v>
      </c>
      <c r="E46">
        <v>3048.4812012666598</v>
      </c>
    </row>
    <row r="47" spans="1:5" x14ac:dyDescent="0.3">
      <c r="B47" t="s">
        <v>441</v>
      </c>
      <c r="C47">
        <v>3460.5966624347998</v>
      </c>
      <c r="D47">
        <v>3837.8856892250001</v>
      </c>
      <c r="E47">
        <v>3727.2533862499999</v>
      </c>
    </row>
    <row r="48" spans="1:5" x14ac:dyDescent="0.3">
      <c r="B48" t="s">
        <v>467</v>
      </c>
      <c r="C48">
        <v>4028.3862363807002</v>
      </c>
      <c r="D48">
        <v>4153.8785463249997</v>
      </c>
      <c r="E48">
        <v>4420.9393061916599</v>
      </c>
    </row>
    <row r="49" spans="1:5" x14ac:dyDescent="0.3">
      <c r="A49" t="s">
        <v>469</v>
      </c>
      <c r="B49" t="s">
        <v>417</v>
      </c>
      <c r="C49">
        <v>2082.04625729292</v>
      </c>
      <c r="D49">
        <v>2408.8019733166602</v>
      </c>
      <c r="E49">
        <v>2461.5776986333299</v>
      </c>
    </row>
    <row r="50" spans="1:5" x14ac:dyDescent="0.3">
      <c r="B50" t="s">
        <v>435</v>
      </c>
      <c r="C50">
        <v>3818.33888024101</v>
      </c>
      <c r="D50">
        <v>4079.7362363083298</v>
      </c>
      <c r="E50">
        <v>4066.9780380500001</v>
      </c>
    </row>
    <row r="51" spans="1:5" x14ac:dyDescent="0.3">
      <c r="B51" t="s">
        <v>441</v>
      </c>
      <c r="C51">
        <v>4995.3101829428997</v>
      </c>
      <c r="D51">
        <v>5412.0899038416601</v>
      </c>
      <c r="E51">
        <v>4928.4299477416598</v>
      </c>
    </row>
    <row r="52" spans="1:5" x14ac:dyDescent="0.3">
      <c r="B52" t="s">
        <v>467</v>
      </c>
      <c r="C52">
        <v>5472.7823267292697</v>
      </c>
      <c r="D52">
        <v>5426.5074504416598</v>
      </c>
      <c r="E52">
        <v>5753.7391200666598</v>
      </c>
    </row>
    <row r="53" spans="1:5" x14ac:dyDescent="0.3">
      <c r="A53" t="s">
        <v>470</v>
      </c>
      <c r="B53" t="s">
        <v>417</v>
      </c>
      <c r="C53">
        <v>2238.2603680441798</v>
      </c>
      <c r="D53">
        <v>2695.35228608333</v>
      </c>
      <c r="E53">
        <v>2974.2613071416599</v>
      </c>
    </row>
    <row r="54" spans="1:5" x14ac:dyDescent="0.3">
      <c r="B54" t="s">
        <v>435</v>
      </c>
      <c r="C54">
        <v>4278.7020520271799</v>
      </c>
      <c r="D54">
        <v>4630.2923543666602</v>
      </c>
      <c r="E54">
        <v>4797.0362538583304</v>
      </c>
    </row>
    <row r="55" spans="1:5" x14ac:dyDescent="0.3">
      <c r="B55" t="s">
        <v>441</v>
      </c>
      <c r="C55">
        <v>5901.7451370458602</v>
      </c>
      <c r="D55">
        <v>6421.3985284083301</v>
      </c>
      <c r="E55">
        <v>5673.6423669666601</v>
      </c>
    </row>
    <row r="56" spans="1:5" x14ac:dyDescent="0.3">
      <c r="B56" t="s">
        <v>467</v>
      </c>
      <c r="C56">
        <v>6200.5240390126901</v>
      </c>
      <c r="D56">
        <v>6534.7751950333304</v>
      </c>
      <c r="E56">
        <v>6521.2116435833304</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96B4D-520F-4638-8EB7-AE7B7752339A}">
  <dimension ref="B2:W235"/>
  <sheetViews>
    <sheetView zoomScaleNormal="100" workbookViewId="0">
      <selection activeCell="D137" sqref="D137"/>
    </sheetView>
    <sheetView workbookViewId="1"/>
  </sheetViews>
  <sheetFormatPr defaultRowHeight="14.4" x14ac:dyDescent="0.3"/>
  <cols>
    <col min="11" max="11" width="19.44140625" bestFit="1" customWidth="1"/>
    <col min="12" max="12" width="21.44140625" bestFit="1" customWidth="1"/>
    <col min="13" max="13" width="22.5546875" bestFit="1" customWidth="1"/>
    <col min="14" max="14" width="21.5546875" bestFit="1" customWidth="1"/>
    <col min="16" max="16" width="16.44140625" bestFit="1" customWidth="1"/>
    <col min="18" max="18" width="18.109375" bestFit="1" customWidth="1"/>
    <col min="19" max="19" width="14.44140625" bestFit="1" customWidth="1"/>
    <col min="22" max="22" width="19.44140625" bestFit="1" customWidth="1"/>
    <col min="23" max="23" width="11.5546875" bestFit="1" customWidth="1"/>
  </cols>
  <sheetData>
    <row r="2" spans="2:17" x14ac:dyDescent="0.3">
      <c r="B2" s="1" t="s">
        <v>745</v>
      </c>
    </row>
    <row r="4" spans="2:17" x14ac:dyDescent="0.3">
      <c r="B4" s="9" t="s">
        <v>746</v>
      </c>
    </row>
    <row r="6" spans="2:17" x14ac:dyDescent="0.3">
      <c r="B6" t="s">
        <v>747</v>
      </c>
    </row>
    <row r="8" spans="2:17" x14ac:dyDescent="0.3">
      <c r="B8" t="s">
        <v>748</v>
      </c>
    </row>
    <row r="9" spans="2:17" x14ac:dyDescent="0.3">
      <c r="B9" t="s">
        <v>749</v>
      </c>
    </row>
    <row r="11" spans="2:17" x14ac:dyDescent="0.3">
      <c r="B11" t="s">
        <v>750</v>
      </c>
    </row>
    <row r="15" spans="2:17" x14ac:dyDescent="0.3">
      <c r="K15" t="s">
        <v>751</v>
      </c>
      <c r="L15" t="s">
        <v>752</v>
      </c>
      <c r="M15" t="s">
        <v>753</v>
      </c>
      <c r="N15" t="s">
        <v>754</v>
      </c>
      <c r="O15" t="s">
        <v>755</v>
      </c>
    </row>
    <row r="16" spans="2:17" x14ac:dyDescent="0.3">
      <c r="K16" t="s">
        <v>756</v>
      </c>
      <c r="L16">
        <v>6.1</v>
      </c>
      <c r="M16">
        <v>4.0999999999999996</v>
      </c>
      <c r="N16">
        <v>6.1</v>
      </c>
      <c r="O16" t="s">
        <v>757</v>
      </c>
      <c r="Q16" t="s">
        <v>758</v>
      </c>
    </row>
    <row r="17" spans="11:23" x14ac:dyDescent="0.3">
      <c r="K17" t="s">
        <v>759</v>
      </c>
      <c r="L17">
        <v>54.1</v>
      </c>
      <c r="M17">
        <v>37.200000000000003</v>
      </c>
      <c r="N17">
        <v>51.9</v>
      </c>
      <c r="O17" t="s">
        <v>760</v>
      </c>
      <c r="Q17" t="s">
        <v>761</v>
      </c>
    </row>
    <row r="18" spans="11:23" x14ac:dyDescent="0.3">
      <c r="K18" t="s">
        <v>762</v>
      </c>
      <c r="L18">
        <v>80.7</v>
      </c>
      <c r="M18">
        <v>56.5</v>
      </c>
      <c r="N18">
        <v>55.2</v>
      </c>
      <c r="O18" t="s">
        <v>763</v>
      </c>
      <c r="Q18" t="s">
        <v>764</v>
      </c>
    </row>
    <row r="19" spans="11:23" x14ac:dyDescent="0.3">
      <c r="K19" t="s">
        <v>765</v>
      </c>
      <c r="L19" s="225">
        <v>102.1</v>
      </c>
      <c r="M19">
        <v>99.9</v>
      </c>
      <c r="N19">
        <v>61.5</v>
      </c>
      <c r="O19" t="s">
        <v>766</v>
      </c>
      <c r="Q19" t="s">
        <v>767</v>
      </c>
    </row>
    <row r="20" spans="11:23" x14ac:dyDescent="0.3">
      <c r="K20" t="s">
        <v>768</v>
      </c>
      <c r="L20">
        <v>46.3</v>
      </c>
      <c r="M20">
        <v>41.7</v>
      </c>
      <c r="N20">
        <v>31.9</v>
      </c>
      <c r="O20" t="s">
        <v>769</v>
      </c>
      <c r="Q20" t="s">
        <v>770</v>
      </c>
    </row>
    <row r="21" spans="11:23" x14ac:dyDescent="0.3">
      <c r="K21" t="s">
        <v>771</v>
      </c>
      <c r="L21">
        <v>54.2</v>
      </c>
      <c r="M21">
        <v>17.399999999999999</v>
      </c>
      <c r="N21">
        <v>87</v>
      </c>
      <c r="O21" t="s">
        <v>772</v>
      </c>
      <c r="Q21" t="s">
        <v>773</v>
      </c>
    </row>
    <row r="22" spans="11:23" x14ac:dyDescent="0.3">
      <c r="K22" t="s">
        <v>774</v>
      </c>
      <c r="L22">
        <v>8.3000000000000007</v>
      </c>
      <c r="M22">
        <v>1.2</v>
      </c>
      <c r="N22">
        <v>27.2</v>
      </c>
      <c r="O22" t="s">
        <v>775</v>
      </c>
      <c r="Q22" t="s">
        <v>776</v>
      </c>
    </row>
    <row r="25" spans="11:23" x14ac:dyDescent="0.3">
      <c r="K25" s="1"/>
    </row>
    <row r="27" spans="11:23" x14ac:dyDescent="0.3">
      <c r="L27" s="28"/>
    </row>
    <row r="29" spans="11:23" x14ac:dyDescent="0.3">
      <c r="K29" s="1" t="s">
        <v>777</v>
      </c>
    </row>
    <row r="31" spans="11:23" x14ac:dyDescent="0.3">
      <c r="L31" t="s">
        <v>778</v>
      </c>
      <c r="N31" t="s">
        <v>779</v>
      </c>
      <c r="O31" t="s">
        <v>780</v>
      </c>
      <c r="Q31" t="s">
        <v>781</v>
      </c>
      <c r="S31" t="s">
        <v>779</v>
      </c>
      <c r="T31" t="s">
        <v>780</v>
      </c>
      <c r="V31" t="s">
        <v>782</v>
      </c>
      <c r="W31" t="s">
        <v>783</v>
      </c>
    </row>
    <row r="32" spans="11:23" x14ac:dyDescent="0.3">
      <c r="K32" t="s">
        <v>756</v>
      </c>
      <c r="L32">
        <v>4.2</v>
      </c>
      <c r="M32" t="s">
        <v>784</v>
      </c>
      <c r="N32" s="28">
        <f xml:space="preserve"> L32 / 7</f>
        <v>0.6</v>
      </c>
      <c r="O32">
        <f xml:space="preserve"> N32 * 7</f>
        <v>4.2</v>
      </c>
      <c r="Q32">
        <v>2.9</v>
      </c>
      <c r="R32" t="s">
        <v>784</v>
      </c>
      <c r="S32" s="28">
        <f xml:space="preserve"> Q32 / 7</f>
        <v>0.41428571428571426</v>
      </c>
      <c r="T32">
        <f xml:space="preserve"> S32 * 7</f>
        <v>2.9</v>
      </c>
      <c r="V32">
        <v>3.4</v>
      </c>
      <c r="W32" t="s">
        <v>785</v>
      </c>
    </row>
    <row r="33" spans="11:23" x14ac:dyDescent="0.3">
      <c r="K33" t="s">
        <v>786</v>
      </c>
      <c r="L33">
        <v>3.4</v>
      </c>
      <c r="M33" t="s">
        <v>784</v>
      </c>
      <c r="N33" s="28">
        <f xml:space="preserve"> L33 / 7</f>
        <v>0.48571428571428571</v>
      </c>
      <c r="O33">
        <f t="shared" ref="O33:O37" si="0" xml:space="preserve"> N33 * 7</f>
        <v>3.4</v>
      </c>
      <c r="Q33">
        <v>2.2000000000000002</v>
      </c>
      <c r="R33" t="s">
        <v>784</v>
      </c>
      <c r="S33" s="28">
        <f xml:space="preserve"> Q33 / 7</f>
        <v>0.31428571428571433</v>
      </c>
      <c r="T33">
        <f t="shared" ref="T33:T37" si="1" xml:space="preserve"> S33 * 7</f>
        <v>2.2000000000000002</v>
      </c>
      <c r="V33">
        <v>3.5</v>
      </c>
      <c r="W33" t="s">
        <v>787</v>
      </c>
    </row>
    <row r="34" spans="11:23" x14ac:dyDescent="0.3">
      <c r="K34" t="s">
        <v>762</v>
      </c>
      <c r="L34">
        <v>14.7</v>
      </c>
      <c r="M34" t="s">
        <v>788</v>
      </c>
      <c r="N34" s="28">
        <f xml:space="preserve"> L34</f>
        <v>14.7</v>
      </c>
      <c r="O34">
        <f t="shared" si="0"/>
        <v>102.89999999999999</v>
      </c>
      <c r="Q34">
        <v>10.7</v>
      </c>
      <c r="R34" t="s">
        <v>788</v>
      </c>
      <c r="S34" s="28">
        <f xml:space="preserve"> Q34</f>
        <v>10.7</v>
      </c>
      <c r="T34">
        <f t="shared" si="1"/>
        <v>74.899999999999991</v>
      </c>
      <c r="V34">
        <v>10.3</v>
      </c>
      <c r="W34" t="s">
        <v>789</v>
      </c>
    </row>
    <row r="35" spans="11:23" x14ac:dyDescent="0.3">
      <c r="K35" t="s">
        <v>765</v>
      </c>
      <c r="L35" s="225">
        <v>2</v>
      </c>
      <c r="M35" t="s">
        <v>788</v>
      </c>
      <c r="N35" s="226">
        <f t="shared" ref="N35:N37" si="2" xml:space="preserve"> L35</f>
        <v>2</v>
      </c>
      <c r="O35" s="225">
        <f t="shared" si="0"/>
        <v>14</v>
      </c>
      <c r="Q35">
        <v>1.4</v>
      </c>
      <c r="R35" t="s">
        <v>788</v>
      </c>
      <c r="S35" s="226">
        <f t="shared" ref="S35:S37" si="3" xml:space="preserve"> Q35</f>
        <v>1.4</v>
      </c>
      <c r="T35" s="225">
        <f t="shared" si="1"/>
        <v>9.7999999999999989</v>
      </c>
      <c r="V35">
        <v>2.6</v>
      </c>
      <c r="W35" t="s">
        <v>790</v>
      </c>
    </row>
    <row r="36" spans="11:23" x14ac:dyDescent="0.3">
      <c r="K36" t="s">
        <v>768</v>
      </c>
      <c r="L36">
        <v>118.8</v>
      </c>
      <c r="M36" t="s">
        <v>788</v>
      </c>
      <c r="N36" s="28">
        <f t="shared" si="2"/>
        <v>118.8</v>
      </c>
      <c r="O36">
        <f t="shared" si="0"/>
        <v>831.6</v>
      </c>
      <c r="Q36">
        <v>106.4</v>
      </c>
      <c r="R36" t="s">
        <v>788</v>
      </c>
      <c r="S36" s="28">
        <f t="shared" si="3"/>
        <v>106.4</v>
      </c>
      <c r="T36">
        <f t="shared" si="1"/>
        <v>744.80000000000007</v>
      </c>
      <c r="V36">
        <v>75.099999999999994</v>
      </c>
      <c r="W36" t="s">
        <v>791</v>
      </c>
    </row>
    <row r="37" spans="11:23" x14ac:dyDescent="0.3">
      <c r="K37" t="s">
        <v>771</v>
      </c>
      <c r="L37">
        <v>2.8</v>
      </c>
      <c r="M37" t="s">
        <v>788</v>
      </c>
      <c r="N37" s="28">
        <f t="shared" si="2"/>
        <v>2.8</v>
      </c>
      <c r="O37">
        <f t="shared" si="0"/>
        <v>19.599999999999998</v>
      </c>
      <c r="Q37">
        <v>2.9</v>
      </c>
      <c r="R37" t="s">
        <v>788</v>
      </c>
      <c r="S37" s="28">
        <f t="shared" si="3"/>
        <v>2.9</v>
      </c>
      <c r="T37">
        <f t="shared" si="1"/>
        <v>20.3</v>
      </c>
      <c r="V37">
        <v>3.4</v>
      </c>
      <c r="W37" t="s">
        <v>792</v>
      </c>
    </row>
    <row r="40" spans="11:23" x14ac:dyDescent="0.3">
      <c r="K40" s="1" t="s">
        <v>793</v>
      </c>
    </row>
    <row r="42" spans="11:23" x14ac:dyDescent="0.3">
      <c r="K42" t="str">
        <f t="shared" ref="K42:K47" si="4" xml:space="preserve"> K16</f>
        <v>Dishwasher</v>
      </c>
      <c r="L42" s="28">
        <f t="shared" ref="L42:L47" si="5" xml:space="preserve"> L16 / N32</f>
        <v>10.166666666666666</v>
      </c>
    </row>
    <row r="43" spans="11:23" x14ac:dyDescent="0.3">
      <c r="K43" t="str">
        <f t="shared" si="4"/>
        <v>Washing Machine</v>
      </c>
      <c r="L43" s="28">
        <f t="shared" si="5"/>
        <v>111.38235294117648</v>
      </c>
      <c r="N43" t="s">
        <v>794</v>
      </c>
    </row>
    <row r="44" spans="11:23" x14ac:dyDescent="0.3">
      <c r="K44" t="str">
        <f t="shared" si="4"/>
        <v>Toilet</v>
      </c>
      <c r="L44" s="28">
        <f t="shared" si="5"/>
        <v>5.4897959183673475</v>
      </c>
      <c r="N44" s="9" t="s">
        <v>795</v>
      </c>
    </row>
    <row r="45" spans="11:23" x14ac:dyDescent="0.3">
      <c r="K45" t="str">
        <f t="shared" si="4"/>
        <v>Shower</v>
      </c>
      <c r="L45" s="226">
        <f t="shared" si="5"/>
        <v>51.05</v>
      </c>
    </row>
    <row r="46" spans="11:23" x14ac:dyDescent="0.3">
      <c r="K46" t="str">
        <f t="shared" si="4"/>
        <v>Tap</v>
      </c>
      <c r="L46" s="28">
        <f t="shared" si="5"/>
        <v>0.38973063973063971</v>
      </c>
    </row>
    <row r="47" spans="11:23" x14ac:dyDescent="0.3">
      <c r="K47" t="str">
        <f t="shared" si="4"/>
        <v>High Flow/Outdoor</v>
      </c>
      <c r="L47" s="28">
        <f t="shared" si="5"/>
        <v>19.357142857142858</v>
      </c>
    </row>
    <row r="50" spans="11:23" x14ac:dyDescent="0.3">
      <c r="K50" s="1" t="s">
        <v>796</v>
      </c>
    </row>
    <row r="52" spans="11:23" x14ac:dyDescent="0.3">
      <c r="L52" t="s">
        <v>778</v>
      </c>
      <c r="N52" t="s">
        <v>779</v>
      </c>
      <c r="O52" t="s">
        <v>780</v>
      </c>
      <c r="Q52" t="s">
        <v>781</v>
      </c>
      <c r="S52" t="s">
        <v>779</v>
      </c>
      <c r="T52" t="s">
        <v>780</v>
      </c>
      <c r="V52" t="s">
        <v>782</v>
      </c>
      <c r="W52" t="s">
        <v>783</v>
      </c>
    </row>
    <row r="53" spans="11:23" x14ac:dyDescent="0.3">
      <c r="K53" t="s">
        <v>756</v>
      </c>
      <c r="L53">
        <v>1.6</v>
      </c>
      <c r="M53" t="s">
        <v>784</v>
      </c>
      <c r="N53" s="28">
        <f xml:space="preserve"> L53 / 7</f>
        <v>0.22857142857142859</v>
      </c>
      <c r="O53">
        <f t="shared" ref="O53:O58" si="6" xml:space="preserve"> N53 * 7</f>
        <v>1.6</v>
      </c>
      <c r="Q53">
        <v>1.2</v>
      </c>
      <c r="R53" t="s">
        <v>784</v>
      </c>
      <c r="S53" s="28">
        <f xml:space="preserve"> Q53 / 7</f>
        <v>0.17142857142857143</v>
      </c>
      <c r="T53">
        <f t="shared" ref="T53:T58" si="7" xml:space="preserve"> S53 * 7</f>
        <v>1.2</v>
      </c>
      <c r="V53">
        <v>1.4</v>
      </c>
      <c r="W53" t="s">
        <v>797</v>
      </c>
    </row>
    <row r="54" spans="11:23" x14ac:dyDescent="0.3">
      <c r="K54" t="s">
        <v>786</v>
      </c>
      <c r="L54">
        <v>1.3</v>
      </c>
      <c r="M54" t="s">
        <v>784</v>
      </c>
      <c r="N54" s="28">
        <f xml:space="preserve"> L54 / 7</f>
        <v>0.18571428571428572</v>
      </c>
      <c r="O54">
        <f t="shared" si="6"/>
        <v>1.3</v>
      </c>
      <c r="Q54">
        <v>1</v>
      </c>
      <c r="R54" t="s">
        <v>784</v>
      </c>
      <c r="S54" s="28">
        <f xml:space="preserve"> Q54 / 7</f>
        <v>0.14285714285714285</v>
      </c>
      <c r="T54">
        <f t="shared" si="7"/>
        <v>1</v>
      </c>
      <c r="V54">
        <v>1</v>
      </c>
      <c r="W54" t="s">
        <v>798</v>
      </c>
    </row>
    <row r="55" spans="11:23" x14ac:dyDescent="0.3">
      <c r="K55" t="s">
        <v>762</v>
      </c>
      <c r="L55">
        <v>6.5</v>
      </c>
      <c r="M55" t="s">
        <v>788</v>
      </c>
      <c r="N55" s="28">
        <f xml:space="preserve"> L55</f>
        <v>6.5</v>
      </c>
      <c r="O55">
        <f t="shared" si="6"/>
        <v>45.5</v>
      </c>
      <c r="Q55">
        <v>5.0999999999999996</v>
      </c>
      <c r="R55" t="s">
        <v>788</v>
      </c>
      <c r="S55" s="28">
        <f xml:space="preserve"> Q55</f>
        <v>5.0999999999999996</v>
      </c>
      <c r="T55">
        <f t="shared" si="7"/>
        <v>35.699999999999996</v>
      </c>
      <c r="V55">
        <v>4.9000000000000004</v>
      </c>
      <c r="W55" t="s">
        <v>799</v>
      </c>
    </row>
    <row r="56" spans="11:23" x14ac:dyDescent="0.3">
      <c r="K56" t="s">
        <v>765</v>
      </c>
      <c r="L56" s="225">
        <v>0.7</v>
      </c>
      <c r="M56" t="s">
        <v>788</v>
      </c>
      <c r="N56" s="226">
        <f t="shared" ref="N56:N58" si="8" xml:space="preserve"> L56</f>
        <v>0.7</v>
      </c>
      <c r="O56" s="225">
        <f t="shared" si="6"/>
        <v>4.8999999999999995</v>
      </c>
      <c r="Q56" s="225">
        <v>0.6</v>
      </c>
      <c r="R56" t="s">
        <v>788</v>
      </c>
      <c r="S56" s="226">
        <f t="shared" ref="S56:S58" si="9" xml:space="preserve"> Q56</f>
        <v>0.6</v>
      </c>
      <c r="T56" s="225">
        <f t="shared" si="7"/>
        <v>4.2</v>
      </c>
      <c r="V56">
        <v>0.5</v>
      </c>
      <c r="W56" t="s">
        <v>800</v>
      </c>
    </row>
    <row r="57" spans="11:23" x14ac:dyDescent="0.3">
      <c r="K57" t="s">
        <v>768</v>
      </c>
      <c r="L57">
        <v>57.1</v>
      </c>
      <c r="M57" t="s">
        <v>788</v>
      </c>
      <c r="N57" s="28">
        <f t="shared" si="8"/>
        <v>57.1</v>
      </c>
      <c r="O57">
        <f t="shared" si="6"/>
        <v>399.7</v>
      </c>
      <c r="Q57">
        <v>44.2</v>
      </c>
      <c r="R57" t="s">
        <v>788</v>
      </c>
      <c r="S57" s="28">
        <f t="shared" si="9"/>
        <v>44.2</v>
      </c>
      <c r="T57">
        <f t="shared" si="7"/>
        <v>309.40000000000003</v>
      </c>
      <c r="V57">
        <v>42.4</v>
      </c>
      <c r="W57" t="s">
        <v>801</v>
      </c>
    </row>
    <row r="58" spans="11:23" x14ac:dyDescent="0.3">
      <c r="K58" t="s">
        <v>771</v>
      </c>
      <c r="L58">
        <v>1</v>
      </c>
      <c r="M58" t="s">
        <v>788</v>
      </c>
      <c r="N58" s="28">
        <f t="shared" si="8"/>
        <v>1</v>
      </c>
      <c r="O58">
        <f t="shared" si="6"/>
        <v>7</v>
      </c>
      <c r="Q58">
        <v>1.2</v>
      </c>
      <c r="R58" t="s">
        <v>788</v>
      </c>
      <c r="S58" s="28">
        <f t="shared" si="9"/>
        <v>1.2</v>
      </c>
      <c r="T58">
        <f t="shared" si="7"/>
        <v>8.4</v>
      </c>
      <c r="V58">
        <v>1.4</v>
      </c>
      <c r="W58" t="s">
        <v>802</v>
      </c>
    </row>
    <row r="61" spans="11:23" x14ac:dyDescent="0.3">
      <c r="K61" s="1" t="s">
        <v>803</v>
      </c>
    </row>
    <row r="63" spans="11:23" x14ac:dyDescent="0.3">
      <c r="K63" t="s">
        <v>756</v>
      </c>
      <c r="L63" s="17">
        <f xml:space="preserve"> L32 / L53</f>
        <v>2.625</v>
      </c>
      <c r="N63" t="s">
        <v>804</v>
      </c>
    </row>
    <row r="64" spans="11:23" x14ac:dyDescent="0.3">
      <c r="K64" t="s">
        <v>786</v>
      </c>
      <c r="L64" s="17">
        <f t="shared" ref="L64:L68" si="10" xml:space="preserve"> L33 / L54</f>
        <v>2.6153846153846154</v>
      </c>
    </row>
    <row r="65" spans="2:12" x14ac:dyDescent="0.3">
      <c r="K65" t="s">
        <v>762</v>
      </c>
      <c r="L65" s="17">
        <f t="shared" si="10"/>
        <v>2.2615384615384615</v>
      </c>
    </row>
    <row r="66" spans="2:12" x14ac:dyDescent="0.3">
      <c r="K66" t="s">
        <v>765</v>
      </c>
      <c r="L66" s="17">
        <f t="shared" si="10"/>
        <v>2.8571428571428572</v>
      </c>
    </row>
    <row r="67" spans="2:12" x14ac:dyDescent="0.3">
      <c r="K67" t="s">
        <v>768</v>
      </c>
      <c r="L67" s="17">
        <f t="shared" si="10"/>
        <v>2.0805604203152361</v>
      </c>
    </row>
    <row r="68" spans="2:12" x14ac:dyDescent="0.3">
      <c r="K68" t="s">
        <v>771</v>
      </c>
      <c r="L68" s="17">
        <f t="shared" si="10"/>
        <v>2.8</v>
      </c>
    </row>
    <row r="69" spans="2:12" x14ac:dyDescent="0.3">
      <c r="B69" s="1" t="s">
        <v>805</v>
      </c>
    </row>
    <row r="71" spans="2:12" x14ac:dyDescent="0.3">
      <c r="B71" t="s">
        <v>806</v>
      </c>
      <c r="C71" t="s">
        <v>807</v>
      </c>
      <c r="D71" t="s">
        <v>808</v>
      </c>
    </row>
    <row r="72" spans="2:12" x14ac:dyDescent="0.3">
      <c r="B72" t="s">
        <v>809</v>
      </c>
      <c r="C72" t="s">
        <v>810</v>
      </c>
      <c r="D72" t="s">
        <v>811</v>
      </c>
    </row>
    <row r="73" spans="2:12" x14ac:dyDescent="0.3">
      <c r="B73">
        <v>7</v>
      </c>
      <c r="C73" s="17">
        <f xml:space="preserve"> $L$45 / B73</f>
        <v>7.2928571428571427</v>
      </c>
      <c r="D73" s="28">
        <f xml:space="preserve"> B73 * C73</f>
        <v>51.05</v>
      </c>
    </row>
    <row r="74" spans="2:12" x14ac:dyDescent="0.3">
      <c r="B74">
        <v>8</v>
      </c>
      <c r="C74" s="17">
        <f xml:space="preserve"> $L$45 / B74</f>
        <v>6.3812499999999996</v>
      </c>
      <c r="D74" s="28">
        <f t="shared" ref="D74:D79" si="11" xml:space="preserve"> B74 * C74</f>
        <v>51.05</v>
      </c>
    </row>
    <row r="75" spans="2:12" x14ac:dyDescent="0.3">
      <c r="B75">
        <v>9</v>
      </c>
      <c r="C75" s="17">
        <f xml:space="preserve"> $L$45 / B75</f>
        <v>5.6722222222222216</v>
      </c>
      <c r="D75" s="28">
        <f t="shared" si="11"/>
        <v>51.05</v>
      </c>
    </row>
    <row r="76" spans="2:12" x14ac:dyDescent="0.3">
      <c r="B76">
        <v>10</v>
      </c>
      <c r="C76" s="17">
        <f xml:space="preserve"> $L$45 / B76</f>
        <v>5.1049999999999995</v>
      </c>
      <c r="D76" s="28">
        <f t="shared" si="11"/>
        <v>51.05</v>
      </c>
    </row>
    <row r="77" spans="2:12" x14ac:dyDescent="0.3">
      <c r="B77">
        <v>11</v>
      </c>
      <c r="C77" s="17">
        <f xml:space="preserve"> $L$45 / B77</f>
        <v>4.6409090909090907</v>
      </c>
      <c r="D77" s="28">
        <f t="shared" si="11"/>
        <v>51.05</v>
      </c>
    </row>
    <row r="78" spans="2:12" x14ac:dyDescent="0.3">
      <c r="D78" s="28"/>
    </row>
    <row r="79" spans="2:12" x14ac:dyDescent="0.3">
      <c r="B79">
        <v>8.5</v>
      </c>
      <c r="C79" s="17">
        <f xml:space="preserve"> $L$45 / B79</f>
        <v>6.0058823529411764</v>
      </c>
      <c r="D79" s="28">
        <f t="shared" si="11"/>
        <v>51.05</v>
      </c>
    </row>
    <row r="80" spans="2:12" x14ac:dyDescent="0.3">
      <c r="C80" s="17"/>
    </row>
    <row r="81" spans="2:9" x14ac:dyDescent="0.3">
      <c r="C81" s="17"/>
    </row>
    <row r="82" spans="2:9" x14ac:dyDescent="0.3">
      <c r="B82" s="1" t="s">
        <v>812</v>
      </c>
      <c r="C82" s="17"/>
    </row>
    <row r="83" spans="2:9" x14ac:dyDescent="0.3">
      <c r="C83" s="17"/>
    </row>
    <row r="84" spans="2:9" x14ac:dyDescent="0.3">
      <c r="B84" t="s">
        <v>806</v>
      </c>
      <c r="C84" t="s">
        <v>807</v>
      </c>
    </row>
    <row r="85" spans="2:9" x14ac:dyDescent="0.3">
      <c r="B85" t="s">
        <v>809</v>
      </c>
      <c r="C85" t="s">
        <v>810</v>
      </c>
    </row>
    <row r="86" spans="2:9" x14ac:dyDescent="0.3">
      <c r="C86">
        <v>4</v>
      </c>
      <c r="D86">
        <v>5</v>
      </c>
      <c r="E86">
        <v>6</v>
      </c>
      <c r="F86" s="1">
        <v>7</v>
      </c>
      <c r="G86" s="1">
        <v>8</v>
      </c>
      <c r="H86">
        <v>9</v>
      </c>
      <c r="I86">
        <v>10</v>
      </c>
    </row>
    <row r="87" spans="2:9" x14ac:dyDescent="0.3">
      <c r="B87" s="1">
        <v>7</v>
      </c>
      <c r="C87" s="28">
        <f t="shared" ref="C87:I91" si="12" xml:space="preserve"> $B87 * C$86</f>
        <v>28</v>
      </c>
      <c r="D87" s="28">
        <f t="shared" si="12"/>
        <v>35</v>
      </c>
      <c r="E87" s="28">
        <f t="shared" si="12"/>
        <v>42</v>
      </c>
      <c r="F87" s="226">
        <f t="shared" si="12"/>
        <v>49</v>
      </c>
      <c r="G87" s="226">
        <f t="shared" si="12"/>
        <v>56</v>
      </c>
      <c r="H87" s="28">
        <f t="shared" si="12"/>
        <v>63</v>
      </c>
      <c r="I87" s="28">
        <f t="shared" si="12"/>
        <v>70</v>
      </c>
    </row>
    <row r="88" spans="2:9" x14ac:dyDescent="0.3">
      <c r="B88">
        <v>8</v>
      </c>
      <c r="C88" s="28">
        <f t="shared" si="12"/>
        <v>32</v>
      </c>
      <c r="D88" s="28">
        <f t="shared" si="12"/>
        <v>40</v>
      </c>
      <c r="E88" s="28">
        <f t="shared" si="12"/>
        <v>48</v>
      </c>
      <c r="F88" s="28">
        <f t="shared" si="12"/>
        <v>56</v>
      </c>
      <c r="G88" s="28">
        <f t="shared" si="12"/>
        <v>64</v>
      </c>
      <c r="H88" s="28">
        <f t="shared" si="12"/>
        <v>72</v>
      </c>
      <c r="I88" s="28">
        <f t="shared" si="12"/>
        <v>80</v>
      </c>
    </row>
    <row r="89" spans="2:9" x14ac:dyDescent="0.3">
      <c r="B89">
        <v>9</v>
      </c>
      <c r="C89" s="28">
        <f t="shared" si="12"/>
        <v>36</v>
      </c>
      <c r="D89" s="28">
        <f t="shared" si="12"/>
        <v>45</v>
      </c>
      <c r="E89" s="28">
        <f t="shared" si="12"/>
        <v>54</v>
      </c>
      <c r="F89" s="28">
        <f t="shared" si="12"/>
        <v>63</v>
      </c>
      <c r="G89" s="28">
        <f t="shared" si="12"/>
        <v>72</v>
      </c>
      <c r="H89" s="28">
        <f t="shared" si="12"/>
        <v>81</v>
      </c>
      <c r="I89" s="28">
        <f t="shared" si="12"/>
        <v>90</v>
      </c>
    </row>
    <row r="90" spans="2:9" x14ac:dyDescent="0.3">
      <c r="B90">
        <v>10</v>
      </c>
      <c r="C90" s="28">
        <f t="shared" si="12"/>
        <v>40</v>
      </c>
      <c r="D90" s="28">
        <f t="shared" si="12"/>
        <v>50</v>
      </c>
      <c r="E90" s="28">
        <f t="shared" si="12"/>
        <v>60</v>
      </c>
      <c r="F90" s="28">
        <f t="shared" si="12"/>
        <v>70</v>
      </c>
      <c r="G90" s="28">
        <f t="shared" si="12"/>
        <v>80</v>
      </c>
      <c r="H90" s="28">
        <f t="shared" si="12"/>
        <v>90</v>
      </c>
      <c r="I90" s="28">
        <f t="shared" si="12"/>
        <v>100</v>
      </c>
    </row>
    <row r="91" spans="2:9" x14ac:dyDescent="0.3">
      <c r="B91">
        <v>11</v>
      </c>
      <c r="C91" s="28">
        <f t="shared" si="12"/>
        <v>44</v>
      </c>
      <c r="D91" s="28">
        <f t="shared" si="12"/>
        <v>55</v>
      </c>
      <c r="E91" s="28">
        <f t="shared" si="12"/>
        <v>66</v>
      </c>
      <c r="F91" s="28">
        <f t="shared" si="12"/>
        <v>77</v>
      </c>
      <c r="G91" s="28">
        <f t="shared" si="12"/>
        <v>88</v>
      </c>
      <c r="H91" s="28">
        <f t="shared" si="12"/>
        <v>99</v>
      </c>
      <c r="I91" s="28">
        <f t="shared" si="12"/>
        <v>110</v>
      </c>
    </row>
    <row r="92" spans="2:9" x14ac:dyDescent="0.3">
      <c r="C92" s="17"/>
    </row>
    <row r="93" spans="2:9" x14ac:dyDescent="0.3">
      <c r="B93" t="s">
        <v>780</v>
      </c>
      <c r="C93" t="s">
        <v>813</v>
      </c>
      <c r="D93" t="s">
        <v>806</v>
      </c>
      <c r="E93" t="s">
        <v>808</v>
      </c>
      <c r="F93" t="s">
        <v>814</v>
      </c>
      <c r="H93" t="s">
        <v>815</v>
      </c>
      <c r="I93" t="s">
        <v>816</v>
      </c>
    </row>
    <row r="94" spans="2:9" x14ac:dyDescent="0.3">
      <c r="B94" t="s">
        <v>817</v>
      </c>
      <c r="C94" t="s">
        <v>818</v>
      </c>
      <c r="D94" t="s">
        <v>819</v>
      </c>
      <c r="E94" t="s">
        <v>820</v>
      </c>
      <c r="H94" t="s">
        <v>820</v>
      </c>
      <c r="I94" t="s">
        <v>820</v>
      </c>
    </row>
    <row r="95" spans="2:9" x14ac:dyDescent="0.3">
      <c r="B95">
        <f xml:space="preserve"> 0.7 * 7</f>
        <v>4.8999999999999995</v>
      </c>
      <c r="C95" s="17"/>
      <c r="E95">
        <f xml:space="preserve"> B95 * $L$45</f>
        <v>250.14499999999995</v>
      </c>
      <c r="F95" s="17"/>
      <c r="H95" s="18">
        <f xml:space="preserve"> ( 1 - 0.62 ) * E95 / 0.62</f>
        <v>153.31467741935481</v>
      </c>
      <c r="I95" s="230">
        <f xml:space="preserve"> E95 + H95</f>
        <v>403.45967741935476</v>
      </c>
    </row>
    <row r="97" spans="2:13" x14ac:dyDescent="0.3">
      <c r="B97" t="s">
        <v>821</v>
      </c>
      <c r="E97">
        <f xml:space="preserve"> 'WH - Final'!C74</f>
        <v>2.7</v>
      </c>
    </row>
    <row r="98" spans="2:13" x14ac:dyDescent="0.3">
      <c r="B98" t="s">
        <v>822</v>
      </c>
      <c r="E98">
        <f xml:space="preserve"> 'WH - Final'!C69</f>
        <v>1.1622222222222223E-3</v>
      </c>
    </row>
    <row r="99" spans="2:13" x14ac:dyDescent="0.3">
      <c r="B99" t="s">
        <v>823</v>
      </c>
      <c r="E99">
        <f xml:space="preserve"> 'WH - Final'!C77</f>
        <v>25</v>
      </c>
    </row>
    <row r="101" spans="2:13" x14ac:dyDescent="0.3">
      <c r="B101" s="1" t="s">
        <v>824</v>
      </c>
    </row>
    <row r="102" spans="2:13" x14ac:dyDescent="0.3">
      <c r="B102" t="s">
        <v>825</v>
      </c>
    </row>
    <row r="104" spans="2:13" x14ac:dyDescent="0.3">
      <c r="B104" t="s">
        <v>780</v>
      </c>
      <c r="C104" t="s">
        <v>813</v>
      </c>
      <c r="D104" t="s">
        <v>806</v>
      </c>
      <c r="E104" t="s">
        <v>808</v>
      </c>
      <c r="F104" t="s">
        <v>808</v>
      </c>
      <c r="G104" t="s">
        <v>826</v>
      </c>
      <c r="I104" t="s">
        <v>815</v>
      </c>
      <c r="J104" t="s">
        <v>816</v>
      </c>
      <c r="K104" t="s">
        <v>826</v>
      </c>
      <c r="M104" t="s">
        <v>596</v>
      </c>
    </row>
    <row r="105" spans="2:13" x14ac:dyDescent="0.3">
      <c r="B105" t="s">
        <v>817</v>
      </c>
      <c r="C105" t="s">
        <v>818</v>
      </c>
      <c r="D105" t="s">
        <v>819</v>
      </c>
      <c r="E105" t="s">
        <v>827</v>
      </c>
      <c r="F105" t="s">
        <v>820</v>
      </c>
      <c r="I105" t="s">
        <v>820</v>
      </c>
      <c r="J105" t="s">
        <v>820</v>
      </c>
    </row>
    <row r="106" spans="2:13" x14ac:dyDescent="0.3">
      <c r="B106">
        <v>4</v>
      </c>
      <c r="C106">
        <v>4</v>
      </c>
      <c r="D106">
        <v>6</v>
      </c>
      <c r="E106">
        <f xml:space="preserve"> C106 * D106</f>
        <v>24</v>
      </c>
      <c r="F106">
        <f xml:space="preserve"> B106 * C106 * D106</f>
        <v>96</v>
      </c>
      <c r="G106" s="17">
        <f xml:space="preserve"> F106 / $F$107</f>
        <v>0.4</v>
      </c>
      <c r="I106" s="18">
        <f>I107</f>
        <v>147.09677419354838</v>
      </c>
      <c r="J106" s="18">
        <f xml:space="preserve"> F106 + I106</f>
        <v>243.09677419354838</v>
      </c>
      <c r="K106" s="17">
        <f xml:space="preserve"> J106 / $J$107</f>
        <v>0.628</v>
      </c>
      <c r="M106" s="18">
        <f xml:space="preserve"> ( 365.25 * J106 / 7 ) * $E$97 * $E$98 * $E$99</f>
        <v>995.09450599078343</v>
      </c>
    </row>
    <row r="107" spans="2:13" x14ac:dyDescent="0.3">
      <c r="B107">
        <v>5</v>
      </c>
      <c r="C107">
        <v>6</v>
      </c>
      <c r="D107">
        <v>8</v>
      </c>
      <c r="E107" s="225">
        <f xml:space="preserve"> C107 * D107</f>
        <v>48</v>
      </c>
      <c r="F107">
        <f xml:space="preserve"> B107 * C107 * D107</f>
        <v>240</v>
      </c>
      <c r="G107" s="17">
        <f xml:space="preserve"> F107 / $F$107</f>
        <v>1</v>
      </c>
      <c r="I107" s="18">
        <f xml:space="preserve"> ( 1 - 0.62 ) * F107 / 0.62</f>
        <v>147.09677419354838</v>
      </c>
      <c r="J107" s="230">
        <f xml:space="preserve"> F107 + I107</f>
        <v>387.09677419354841</v>
      </c>
      <c r="K107" s="17">
        <f xml:space="preserve"> J107 / $J$107</f>
        <v>1</v>
      </c>
      <c r="M107" s="230">
        <f xml:space="preserve"> ( 365.25 * J107 / 7 ) * $E$97 * $E$98 * $E$99</f>
        <v>1584.5453917050693</v>
      </c>
    </row>
    <row r="108" spans="2:13" x14ac:dyDescent="0.3">
      <c r="B108">
        <v>6</v>
      </c>
      <c r="C108">
        <v>8</v>
      </c>
      <c r="D108">
        <v>10</v>
      </c>
      <c r="E108">
        <f xml:space="preserve"> C108 * D108</f>
        <v>80</v>
      </c>
      <c r="F108">
        <f xml:space="preserve"> B108 * C108 * D108</f>
        <v>480</v>
      </c>
      <c r="G108" s="17">
        <f xml:space="preserve"> F108 / $F$107</f>
        <v>2</v>
      </c>
      <c r="I108" s="18">
        <f>I107</f>
        <v>147.09677419354838</v>
      </c>
      <c r="J108" s="18">
        <f xml:space="preserve"> F108 + I108</f>
        <v>627.09677419354841</v>
      </c>
      <c r="K108" s="17">
        <f xml:space="preserve"> J108 / $J$107</f>
        <v>1.6199999999999999</v>
      </c>
      <c r="M108" s="18">
        <f xml:space="preserve"> ( 365.25 * J108 / 7 ) * $E$97 * $E$98 * $E$99</f>
        <v>2566.9635345622119</v>
      </c>
    </row>
    <row r="109" spans="2:13" x14ac:dyDescent="0.3">
      <c r="I109" s="18"/>
      <c r="J109" s="18"/>
    </row>
    <row r="110" spans="2:13" x14ac:dyDescent="0.3">
      <c r="B110" s="1" t="s">
        <v>828</v>
      </c>
      <c r="I110" s="18"/>
      <c r="J110" s="18"/>
    </row>
    <row r="111" spans="2:13" x14ac:dyDescent="0.3">
      <c r="B111" t="s">
        <v>829</v>
      </c>
      <c r="I111" s="18"/>
      <c r="J111" s="18"/>
    </row>
    <row r="112" spans="2:13" x14ac:dyDescent="0.3">
      <c r="I112" s="18"/>
      <c r="J112" s="18"/>
    </row>
    <row r="113" spans="2:13" x14ac:dyDescent="0.3">
      <c r="B113" t="s">
        <v>780</v>
      </c>
      <c r="C113" t="s">
        <v>813</v>
      </c>
      <c r="D113" t="s">
        <v>806</v>
      </c>
      <c r="E113" t="s">
        <v>808</v>
      </c>
      <c r="F113" t="s">
        <v>808</v>
      </c>
      <c r="G113" t="s">
        <v>826</v>
      </c>
      <c r="I113" t="s">
        <v>815</v>
      </c>
      <c r="J113" t="s">
        <v>816</v>
      </c>
      <c r="K113" t="s">
        <v>826</v>
      </c>
    </row>
    <row r="114" spans="2:13" x14ac:dyDescent="0.3">
      <c r="B114" t="s">
        <v>817</v>
      </c>
      <c r="C114" t="s">
        <v>818</v>
      </c>
      <c r="D114" t="s">
        <v>819</v>
      </c>
      <c r="E114" t="s">
        <v>827</v>
      </c>
      <c r="F114" t="s">
        <v>820</v>
      </c>
      <c r="I114" t="s">
        <v>820</v>
      </c>
      <c r="J114" t="s">
        <v>820</v>
      </c>
    </row>
    <row r="115" spans="2:13" x14ac:dyDescent="0.3">
      <c r="B115">
        <v>4</v>
      </c>
      <c r="C115">
        <v>4</v>
      </c>
      <c r="D115">
        <v>7</v>
      </c>
      <c r="E115">
        <f xml:space="preserve"> C115 * D115</f>
        <v>28</v>
      </c>
      <c r="F115">
        <f xml:space="preserve"> B115 * C115 * D115</f>
        <v>112</v>
      </c>
      <c r="G115" s="17">
        <f xml:space="preserve"> F115 / $F$116</f>
        <v>0.4148148148148148</v>
      </c>
      <c r="I115" s="18">
        <f>I116</f>
        <v>165.48387096774192</v>
      </c>
      <c r="J115" s="18">
        <f xml:space="preserve"> F115 + I115</f>
        <v>277.48387096774195</v>
      </c>
      <c r="K115" s="17">
        <f xml:space="preserve"> J115 / $J$116</f>
        <v>0.63718518518518519</v>
      </c>
      <c r="M115" s="18">
        <f xml:space="preserve"> ( 365.25 * J115 / 7 ) * $E$97 * $E$98 * $E$99</f>
        <v>1135.8549549539173</v>
      </c>
    </row>
    <row r="116" spans="2:13" x14ac:dyDescent="0.3">
      <c r="B116">
        <v>5</v>
      </c>
      <c r="C116">
        <v>6</v>
      </c>
      <c r="D116">
        <v>9</v>
      </c>
      <c r="E116" s="225">
        <f xml:space="preserve"> C116 * D116</f>
        <v>54</v>
      </c>
      <c r="F116">
        <f xml:space="preserve"> B116 * C116 * D116</f>
        <v>270</v>
      </c>
      <c r="G116" s="17">
        <f xml:space="preserve"> F116 / $F$116</f>
        <v>1</v>
      </c>
      <c r="I116" s="18">
        <f xml:space="preserve"> ( 1 - 0.62 ) * F116 / 0.62</f>
        <v>165.48387096774192</v>
      </c>
      <c r="J116" s="230">
        <f xml:space="preserve"> F116 + I116</f>
        <v>435.48387096774195</v>
      </c>
      <c r="K116" s="17">
        <f xml:space="preserve"> J116 / $J$116</f>
        <v>1</v>
      </c>
      <c r="M116" s="230">
        <f xml:space="preserve"> ( 365.25 * J116 / 7 ) * $E$97 * $E$98 * $E$99</f>
        <v>1782.6135656682031</v>
      </c>
    </row>
    <row r="117" spans="2:13" x14ac:dyDescent="0.3">
      <c r="B117">
        <v>6</v>
      </c>
      <c r="C117">
        <v>8</v>
      </c>
      <c r="D117">
        <v>11</v>
      </c>
      <c r="E117">
        <f xml:space="preserve"> C117 * D117</f>
        <v>88</v>
      </c>
      <c r="F117">
        <f xml:space="preserve"> B117 * C117 * D117</f>
        <v>528</v>
      </c>
      <c r="G117" s="17">
        <f xml:space="preserve"> F117 / $F$116</f>
        <v>1.9555555555555555</v>
      </c>
      <c r="I117" s="18">
        <f>I116</f>
        <v>165.48387096774192</v>
      </c>
      <c r="J117" s="18">
        <f xml:space="preserve"> F117 + I117</f>
        <v>693.48387096774195</v>
      </c>
      <c r="K117" s="17">
        <f xml:space="preserve"> J117 / $J$116</f>
        <v>1.5924444444444443</v>
      </c>
      <c r="M117" s="18">
        <f xml:space="preserve"> ( 365.25 * J117 / 7 ) * $E$97 * $E$98 * $E$99</f>
        <v>2838.7130692396317</v>
      </c>
    </row>
    <row r="119" spans="2:13" x14ac:dyDescent="0.3">
      <c r="B119" s="1" t="s">
        <v>830</v>
      </c>
    </row>
    <row r="120" spans="2:13" x14ac:dyDescent="0.3">
      <c r="B120" t="s">
        <v>831</v>
      </c>
    </row>
    <row r="122" spans="2:13" x14ac:dyDescent="0.3">
      <c r="B122" t="s">
        <v>780</v>
      </c>
      <c r="C122" t="s">
        <v>813</v>
      </c>
      <c r="D122" t="s">
        <v>806</v>
      </c>
      <c r="E122" t="s">
        <v>808</v>
      </c>
      <c r="F122" t="s">
        <v>808</v>
      </c>
      <c r="G122" t="s">
        <v>826</v>
      </c>
      <c r="I122" t="s">
        <v>815</v>
      </c>
      <c r="J122" t="s">
        <v>816</v>
      </c>
      <c r="K122" t="s">
        <v>826</v>
      </c>
    </row>
    <row r="123" spans="2:13" x14ac:dyDescent="0.3">
      <c r="B123" t="s">
        <v>817</v>
      </c>
      <c r="C123" t="s">
        <v>818</v>
      </c>
      <c r="D123" t="s">
        <v>819</v>
      </c>
      <c r="E123" t="s">
        <v>827</v>
      </c>
      <c r="F123" t="s">
        <v>820</v>
      </c>
      <c r="I123" t="s">
        <v>820</v>
      </c>
      <c r="J123" t="s">
        <v>820</v>
      </c>
    </row>
    <row r="124" spans="2:13" x14ac:dyDescent="0.3">
      <c r="B124">
        <v>4</v>
      </c>
      <c r="C124">
        <v>5</v>
      </c>
      <c r="D124">
        <v>7</v>
      </c>
      <c r="E124">
        <f xml:space="preserve"> C124 * D124</f>
        <v>35</v>
      </c>
      <c r="F124">
        <f xml:space="preserve"> B124 * C124 * D124</f>
        <v>140</v>
      </c>
      <c r="G124" s="17">
        <f xml:space="preserve"> F124 / $F$125</f>
        <v>0.44444444444444442</v>
      </c>
      <c r="I124" s="18">
        <f>I125</f>
        <v>193.06451612903226</v>
      </c>
      <c r="J124" s="18">
        <f xml:space="preserve"> F124 + I124</f>
        <v>333.06451612903226</v>
      </c>
      <c r="K124" s="17">
        <f xml:space="preserve"> J124 / $J$125</f>
        <v>0.65555555555555556</v>
      </c>
      <c r="M124" s="18">
        <f xml:space="preserve"> ( 365.25 * J124 / 7 ) * $E$97 * $E$98 * $E$99</f>
        <v>1363.3692641129035</v>
      </c>
    </row>
    <row r="125" spans="2:13" x14ac:dyDescent="0.3">
      <c r="B125">
        <v>5</v>
      </c>
      <c r="C125">
        <v>7</v>
      </c>
      <c r="D125">
        <v>9</v>
      </c>
      <c r="E125" s="225">
        <f xml:space="preserve"> C125 * D125</f>
        <v>63</v>
      </c>
      <c r="F125">
        <f xml:space="preserve"> B125 * C125 * D125</f>
        <v>315</v>
      </c>
      <c r="G125" s="17">
        <f xml:space="preserve"> F125 / $F$125</f>
        <v>1</v>
      </c>
      <c r="I125" s="18">
        <f xml:space="preserve"> ( 1 - 0.62 ) * F125 / 0.62</f>
        <v>193.06451612903226</v>
      </c>
      <c r="J125" s="230">
        <f xml:space="preserve"> F125 + I125</f>
        <v>508.06451612903226</v>
      </c>
      <c r="K125" s="17">
        <f xml:space="preserve"> J125 / $J$125</f>
        <v>1</v>
      </c>
      <c r="M125" s="230">
        <f xml:space="preserve"> ( 365.25 * J125 / 7 ) * $E$97 * $E$98 * $E$99</f>
        <v>2079.7158266129036</v>
      </c>
    </row>
    <row r="126" spans="2:13" x14ac:dyDescent="0.3">
      <c r="B126">
        <v>6</v>
      </c>
      <c r="C126">
        <v>9</v>
      </c>
      <c r="D126">
        <v>11</v>
      </c>
      <c r="E126">
        <f xml:space="preserve"> C126 * D126</f>
        <v>99</v>
      </c>
      <c r="F126">
        <f xml:space="preserve"> B126 * C126 * D126</f>
        <v>594</v>
      </c>
      <c r="G126" s="17">
        <f xml:space="preserve"> F126 / $F$125</f>
        <v>1.8857142857142857</v>
      </c>
      <c r="I126" s="18">
        <f>I125</f>
        <v>193.06451612903226</v>
      </c>
      <c r="J126" s="18">
        <f xml:space="preserve"> F126 + I126</f>
        <v>787.0645161290322</v>
      </c>
      <c r="K126" s="17">
        <f xml:space="preserve"> J126 / $J$125</f>
        <v>1.5491428571428569</v>
      </c>
      <c r="M126" s="18">
        <f xml:space="preserve"> ( 365.25 * J126 / 7 ) * $E$97 * $E$98 * $E$99</f>
        <v>3221.7769176843321</v>
      </c>
    </row>
    <row r="128" spans="2:13" x14ac:dyDescent="0.3">
      <c r="B128" s="1" t="s">
        <v>832</v>
      </c>
    </row>
    <row r="131" spans="2:13" x14ac:dyDescent="0.3">
      <c r="B131" t="s">
        <v>780</v>
      </c>
      <c r="C131" t="s">
        <v>813</v>
      </c>
      <c r="D131" t="s">
        <v>806</v>
      </c>
      <c r="E131" t="s">
        <v>808</v>
      </c>
      <c r="F131" t="s">
        <v>808</v>
      </c>
      <c r="G131" t="s">
        <v>826</v>
      </c>
      <c r="I131" t="s">
        <v>815</v>
      </c>
      <c r="J131" t="s">
        <v>816</v>
      </c>
      <c r="K131" t="s">
        <v>826</v>
      </c>
    </row>
    <row r="132" spans="2:13" x14ac:dyDescent="0.3">
      <c r="B132" t="s">
        <v>817</v>
      </c>
      <c r="C132" t="s">
        <v>818</v>
      </c>
      <c r="D132" t="s">
        <v>819</v>
      </c>
      <c r="E132" t="s">
        <v>827</v>
      </c>
      <c r="F132" t="s">
        <v>820</v>
      </c>
      <c r="I132" t="s">
        <v>820</v>
      </c>
      <c r="J132" t="s">
        <v>820</v>
      </c>
      <c r="M132" s="18"/>
    </row>
    <row r="133" spans="2:13" x14ac:dyDescent="0.3">
      <c r="B133">
        <v>5</v>
      </c>
      <c r="C133">
        <v>5</v>
      </c>
      <c r="D133">
        <v>5</v>
      </c>
      <c r="E133">
        <f xml:space="preserve"> C133 * D133</f>
        <v>25</v>
      </c>
      <c r="F133">
        <f xml:space="preserve"> B133 * C133 * D133</f>
        <v>125</v>
      </c>
      <c r="G133" s="17">
        <f xml:space="preserve"> F133 / $F$134</f>
        <v>0.42517006802721086</v>
      </c>
      <c r="I133" s="18">
        <f>I134</f>
        <v>180.19354838709677</v>
      </c>
      <c r="J133" s="18">
        <f xml:space="preserve"> F133 + I133</f>
        <v>305.19354838709677</v>
      </c>
      <c r="K133" s="17">
        <f xml:space="preserve"> J133 / $J$134</f>
        <v>0.64360544217687077</v>
      </c>
      <c r="M133" s="18">
        <f xml:space="preserve"> ( 365.25 * J133 / 7 ) * $E$97 * $E$98 * $E$99</f>
        <v>1249.2819959101384</v>
      </c>
    </row>
    <row r="134" spans="2:13" x14ac:dyDescent="0.3">
      <c r="B134">
        <v>6</v>
      </c>
      <c r="C134" s="1">
        <v>7</v>
      </c>
      <c r="D134">
        <v>7</v>
      </c>
      <c r="E134" s="258">
        <f xml:space="preserve"> C134 * D134</f>
        <v>49</v>
      </c>
      <c r="F134">
        <f xml:space="preserve"> B134 * C134 * D134</f>
        <v>294</v>
      </c>
      <c r="G134" s="17">
        <f xml:space="preserve"> F134 / $F$134</f>
        <v>1</v>
      </c>
      <c r="I134" s="18">
        <f xml:space="preserve"> ( 1 - 0.62 ) * F134 / 0.62</f>
        <v>180.19354838709677</v>
      </c>
      <c r="J134" s="230">
        <f xml:space="preserve"> F134 + I134</f>
        <v>474.19354838709677</v>
      </c>
      <c r="K134" s="17">
        <f xml:space="preserve"> J134 / $J$134</f>
        <v>1</v>
      </c>
      <c r="M134" s="259">
        <f xml:space="preserve"> ( 365.25 * J134 / 7 ) * $E$97 * $E$98 * $E$99</f>
        <v>1941.0681048387098</v>
      </c>
    </row>
    <row r="135" spans="2:13" x14ac:dyDescent="0.3">
      <c r="B135">
        <v>7</v>
      </c>
      <c r="C135">
        <v>9</v>
      </c>
      <c r="D135">
        <v>9</v>
      </c>
      <c r="E135">
        <f xml:space="preserve"> C135 * D135</f>
        <v>81</v>
      </c>
      <c r="F135">
        <f xml:space="preserve"> B135 * C135 * D135</f>
        <v>567</v>
      </c>
      <c r="G135" s="17">
        <f xml:space="preserve"> F135 / $F$134</f>
        <v>1.9285714285714286</v>
      </c>
      <c r="I135" s="18">
        <f>I134</f>
        <v>180.19354838709677</v>
      </c>
      <c r="J135" s="18">
        <f xml:space="preserve"> F135 + I135</f>
        <v>747.19354838709683</v>
      </c>
      <c r="K135" s="17">
        <f xml:space="preserve"> J135 / $J$134</f>
        <v>1.5757142857142858</v>
      </c>
      <c r="M135" s="18">
        <f xml:space="preserve"> ( 365.25 * J135 / 7 ) * $E$97 * $E$98 * $E$99</f>
        <v>3058.5687423387103</v>
      </c>
    </row>
    <row r="153" spans="2:2" x14ac:dyDescent="0.3">
      <c r="B153" s="1" t="s">
        <v>833</v>
      </c>
    </row>
    <row r="172" spans="11:23" x14ac:dyDescent="0.3">
      <c r="K172" t="s">
        <v>834</v>
      </c>
      <c r="L172" t="s">
        <v>835</v>
      </c>
      <c r="M172" t="s">
        <v>836</v>
      </c>
      <c r="N172" t="s">
        <v>837</v>
      </c>
      <c r="R172" s="209" t="s">
        <v>838</v>
      </c>
      <c r="S172" t="s">
        <v>839</v>
      </c>
      <c r="V172" s="209" t="s">
        <v>838</v>
      </c>
      <c r="W172" t="s">
        <v>840</v>
      </c>
    </row>
    <row r="173" spans="11:23" x14ac:dyDescent="0.3">
      <c r="K173" s="208" t="s">
        <v>841</v>
      </c>
      <c r="L173" s="208" t="s">
        <v>756</v>
      </c>
      <c r="M173" s="208">
        <v>3.8</v>
      </c>
      <c r="N173" s="208">
        <v>2</v>
      </c>
      <c r="O173" s="208">
        <v>4.8</v>
      </c>
      <c r="P173" s="208" t="s">
        <v>842</v>
      </c>
      <c r="R173" s="210" t="s">
        <v>756</v>
      </c>
      <c r="S173" s="28">
        <v>4</v>
      </c>
      <c r="V173" s="210" t="s">
        <v>841</v>
      </c>
      <c r="W173" s="28">
        <v>238.79999999999998</v>
      </c>
    </row>
    <row r="174" spans="11:23" x14ac:dyDescent="0.3">
      <c r="K174" s="208" t="s">
        <v>841</v>
      </c>
      <c r="L174" s="208" t="s">
        <v>759</v>
      </c>
      <c r="M174" s="208">
        <v>43.1</v>
      </c>
      <c r="N174" s="208">
        <v>22.4</v>
      </c>
      <c r="O174" s="208">
        <v>55</v>
      </c>
      <c r="P174" s="208" t="s">
        <v>843</v>
      </c>
      <c r="R174" s="211" t="s">
        <v>841</v>
      </c>
      <c r="S174" s="28">
        <v>3.8</v>
      </c>
      <c r="V174" s="211" t="s">
        <v>756</v>
      </c>
      <c r="W174" s="28">
        <v>3.8</v>
      </c>
    </row>
    <row r="175" spans="11:23" x14ac:dyDescent="0.3">
      <c r="K175" s="208" t="s">
        <v>841</v>
      </c>
      <c r="L175" s="208" t="s">
        <v>762</v>
      </c>
      <c r="M175" s="208">
        <v>58</v>
      </c>
      <c r="N175" s="208">
        <v>20.5</v>
      </c>
      <c r="O175" s="208">
        <v>63.9</v>
      </c>
      <c r="P175" s="208" t="s">
        <v>844</v>
      </c>
      <c r="R175" s="211" t="s">
        <v>845</v>
      </c>
      <c r="S175" s="28">
        <v>5.6</v>
      </c>
      <c r="V175" s="211" t="s">
        <v>771</v>
      </c>
      <c r="W175" s="28">
        <v>31.9</v>
      </c>
    </row>
    <row r="176" spans="11:23" x14ac:dyDescent="0.3">
      <c r="K176" s="208" t="s">
        <v>841</v>
      </c>
      <c r="L176" s="208" t="s">
        <v>765</v>
      </c>
      <c r="M176" s="208">
        <v>67.400000000000006</v>
      </c>
      <c r="N176" s="208">
        <v>39.299999999999997</v>
      </c>
      <c r="O176" s="208">
        <v>70.3</v>
      </c>
      <c r="P176" s="208" t="s">
        <v>846</v>
      </c>
      <c r="R176" s="211" t="s">
        <v>847</v>
      </c>
      <c r="S176" s="28">
        <v>2.9</v>
      </c>
      <c r="V176" s="211" t="s">
        <v>765</v>
      </c>
      <c r="W176" s="28">
        <v>67.400000000000006</v>
      </c>
    </row>
    <row r="177" spans="11:23" x14ac:dyDescent="0.3">
      <c r="K177" s="208" t="s">
        <v>841</v>
      </c>
      <c r="L177" s="208" t="s">
        <v>768</v>
      </c>
      <c r="M177" s="208">
        <v>27</v>
      </c>
      <c r="N177">
        <v>13.1</v>
      </c>
      <c r="O177" s="208">
        <v>33.4</v>
      </c>
      <c r="P177" s="208" t="s">
        <v>848</v>
      </c>
      <c r="R177" s="211" t="s">
        <v>849</v>
      </c>
      <c r="S177" s="28">
        <v>3.7</v>
      </c>
      <c r="V177" s="211" t="s">
        <v>768</v>
      </c>
      <c r="W177" s="28">
        <v>27</v>
      </c>
    </row>
    <row r="178" spans="11:23" x14ac:dyDescent="0.3">
      <c r="K178" s="208" t="s">
        <v>841</v>
      </c>
      <c r="L178" s="208" t="s">
        <v>771</v>
      </c>
      <c r="M178" s="208">
        <v>31.9</v>
      </c>
      <c r="N178">
        <v>6.7</v>
      </c>
      <c r="O178" s="208">
        <v>60.9</v>
      </c>
      <c r="P178" s="208" t="s">
        <v>850</v>
      </c>
      <c r="R178" s="210" t="s">
        <v>771</v>
      </c>
      <c r="S178" s="28">
        <v>48.300000000000004</v>
      </c>
      <c r="V178" s="211" t="s">
        <v>762</v>
      </c>
      <c r="W178" s="28">
        <v>58</v>
      </c>
    </row>
    <row r="179" spans="11:23" x14ac:dyDescent="0.3">
      <c r="K179" s="208" t="s">
        <v>841</v>
      </c>
      <c r="L179" s="208" t="s">
        <v>774</v>
      </c>
      <c r="M179" s="208">
        <v>7.6</v>
      </c>
      <c r="N179">
        <v>2</v>
      </c>
      <c r="O179" s="208">
        <v>13.9</v>
      </c>
      <c r="P179" s="208" t="s">
        <v>851</v>
      </c>
      <c r="R179" s="211" t="s">
        <v>841</v>
      </c>
      <c r="S179" s="28">
        <v>31.9</v>
      </c>
      <c r="V179" s="211" t="s">
        <v>774</v>
      </c>
      <c r="W179" s="28">
        <v>7.6</v>
      </c>
    </row>
    <row r="180" spans="11:23" x14ac:dyDescent="0.3">
      <c r="K180" s="208" t="s">
        <v>845</v>
      </c>
      <c r="L180" s="208" t="s">
        <v>756</v>
      </c>
      <c r="M180" s="208">
        <v>5.6</v>
      </c>
      <c r="N180" s="208">
        <v>3.2</v>
      </c>
      <c r="O180" s="208">
        <v>5.6</v>
      </c>
      <c r="P180" s="208" t="s">
        <v>852</v>
      </c>
      <c r="R180" s="211" t="s">
        <v>845</v>
      </c>
      <c r="S180" s="28">
        <v>103</v>
      </c>
      <c r="V180" s="211" t="s">
        <v>759</v>
      </c>
      <c r="W180" s="28">
        <v>43.1</v>
      </c>
    </row>
    <row r="181" spans="11:23" x14ac:dyDescent="0.3">
      <c r="K181" s="208" t="s">
        <v>845</v>
      </c>
      <c r="L181" s="208" t="s">
        <v>759</v>
      </c>
      <c r="M181" s="208">
        <v>61.4</v>
      </c>
      <c r="N181" s="208">
        <v>24.4</v>
      </c>
      <c r="O181" s="208">
        <v>81.400000000000006</v>
      </c>
      <c r="P181" s="208" t="s">
        <v>853</v>
      </c>
      <c r="R181" s="211" t="s">
        <v>847</v>
      </c>
      <c r="S181" s="28">
        <v>36.5</v>
      </c>
      <c r="V181" s="210" t="s">
        <v>845</v>
      </c>
      <c r="W181" s="28">
        <v>400.89999999999992</v>
      </c>
    </row>
    <row r="182" spans="11:23" x14ac:dyDescent="0.3">
      <c r="K182" s="208" t="s">
        <v>845</v>
      </c>
      <c r="L182" s="208" t="s">
        <v>762</v>
      </c>
      <c r="M182" s="208">
        <v>73.8</v>
      </c>
      <c r="N182" s="208">
        <v>49.3</v>
      </c>
      <c r="O182" s="208">
        <v>65.099999999999994</v>
      </c>
      <c r="P182" s="208" t="s">
        <v>854</v>
      </c>
      <c r="R182" s="211" t="s">
        <v>849</v>
      </c>
      <c r="S182" s="28">
        <v>21.8</v>
      </c>
      <c r="V182" s="211" t="s">
        <v>756</v>
      </c>
      <c r="W182" s="28">
        <v>5.6</v>
      </c>
    </row>
    <row r="183" spans="11:23" x14ac:dyDescent="0.3">
      <c r="K183" s="208" t="s">
        <v>845</v>
      </c>
      <c r="L183" s="208" t="s">
        <v>765</v>
      </c>
      <c r="M183" s="208">
        <v>96.8</v>
      </c>
      <c r="N183" s="208">
        <v>68.900000000000006</v>
      </c>
      <c r="O183" s="208">
        <v>73.900000000000006</v>
      </c>
      <c r="P183" s="208" t="s">
        <v>855</v>
      </c>
      <c r="R183" s="210" t="s">
        <v>765</v>
      </c>
      <c r="S183" s="28">
        <v>71.424999999999997</v>
      </c>
      <c r="V183" s="211" t="s">
        <v>771</v>
      </c>
      <c r="W183" s="28">
        <v>103</v>
      </c>
    </row>
    <row r="184" spans="11:23" x14ac:dyDescent="0.3">
      <c r="K184" s="208" t="s">
        <v>845</v>
      </c>
      <c r="L184" s="208" t="s">
        <v>768</v>
      </c>
      <c r="M184" s="208">
        <v>56.4</v>
      </c>
      <c r="N184" s="208">
        <v>24.9</v>
      </c>
      <c r="O184" s="208">
        <v>80.8</v>
      </c>
      <c r="P184" s="208" t="s">
        <v>856</v>
      </c>
      <c r="R184" s="211" t="s">
        <v>841</v>
      </c>
      <c r="S184" s="28">
        <v>67.400000000000006</v>
      </c>
      <c r="V184" s="211" t="s">
        <v>765</v>
      </c>
      <c r="W184" s="28">
        <v>96.8</v>
      </c>
    </row>
    <row r="185" spans="11:23" x14ac:dyDescent="0.3">
      <c r="K185" s="208" t="s">
        <v>845</v>
      </c>
      <c r="L185" s="208" t="s">
        <v>771</v>
      </c>
      <c r="M185" s="208">
        <v>103</v>
      </c>
      <c r="N185" s="208">
        <v>23.6</v>
      </c>
      <c r="O185" s="208">
        <v>179</v>
      </c>
      <c r="P185" s="208" t="s">
        <v>857</v>
      </c>
      <c r="R185" s="211" t="s">
        <v>845</v>
      </c>
      <c r="S185" s="28">
        <v>96.8</v>
      </c>
      <c r="V185" s="211" t="s">
        <v>768</v>
      </c>
      <c r="W185" s="28">
        <v>56.4</v>
      </c>
    </row>
    <row r="186" spans="11:23" x14ac:dyDescent="0.3">
      <c r="K186" s="208" t="s">
        <v>845</v>
      </c>
      <c r="L186" s="208" t="s">
        <v>774</v>
      </c>
      <c r="M186" s="208">
        <v>3.9</v>
      </c>
      <c r="N186" s="208">
        <v>1.9</v>
      </c>
      <c r="O186" s="208">
        <v>5.6</v>
      </c>
      <c r="P186" s="208" t="s">
        <v>858</v>
      </c>
      <c r="R186" s="211" t="s">
        <v>847</v>
      </c>
      <c r="S186" s="28">
        <v>56.1</v>
      </c>
      <c r="V186" s="211" t="s">
        <v>762</v>
      </c>
      <c r="W186" s="28">
        <v>73.8</v>
      </c>
    </row>
    <row r="187" spans="11:23" x14ac:dyDescent="0.3">
      <c r="K187" s="208" t="s">
        <v>847</v>
      </c>
      <c r="L187" s="208" t="s">
        <v>756</v>
      </c>
      <c r="M187" s="208">
        <v>2.9</v>
      </c>
      <c r="N187" s="208">
        <v>2.2999999999999998</v>
      </c>
      <c r="O187" s="208">
        <v>2.1</v>
      </c>
      <c r="P187" s="208" t="s">
        <v>859</v>
      </c>
      <c r="R187" s="211" t="s">
        <v>849</v>
      </c>
      <c r="S187" s="28">
        <v>65.400000000000006</v>
      </c>
      <c r="V187" s="211" t="s">
        <v>774</v>
      </c>
      <c r="W187" s="28">
        <v>3.9</v>
      </c>
    </row>
    <row r="188" spans="11:23" x14ac:dyDescent="0.3">
      <c r="K188" s="208" t="s">
        <v>847</v>
      </c>
      <c r="L188" s="208" t="s">
        <v>759</v>
      </c>
      <c r="M188" s="208">
        <v>31.3</v>
      </c>
      <c r="N188" s="208">
        <v>15.7</v>
      </c>
      <c r="O188" s="208">
        <v>38.9</v>
      </c>
      <c r="P188" s="208" t="s">
        <v>860</v>
      </c>
      <c r="R188" s="210" t="s">
        <v>768</v>
      </c>
      <c r="S188" s="28">
        <v>33.375</v>
      </c>
      <c r="V188" s="211" t="s">
        <v>759</v>
      </c>
      <c r="W188" s="28">
        <v>61.4</v>
      </c>
    </row>
    <row r="189" spans="11:23" x14ac:dyDescent="0.3">
      <c r="K189" s="208" t="s">
        <v>847</v>
      </c>
      <c r="L189" s="208" t="s">
        <v>762</v>
      </c>
      <c r="M189" s="208">
        <v>48.5</v>
      </c>
      <c r="N189" s="208">
        <v>31.2</v>
      </c>
      <c r="O189" s="208">
        <v>45.7</v>
      </c>
      <c r="P189" s="208" t="s">
        <v>861</v>
      </c>
      <c r="R189" s="211" t="s">
        <v>841</v>
      </c>
      <c r="S189" s="28">
        <v>27</v>
      </c>
      <c r="V189" s="210" t="s">
        <v>847</v>
      </c>
      <c r="W189" s="28">
        <v>216.10000000000002</v>
      </c>
    </row>
    <row r="190" spans="11:23" x14ac:dyDescent="0.3">
      <c r="K190" s="208" t="s">
        <v>847</v>
      </c>
      <c r="L190" s="208" t="s">
        <v>765</v>
      </c>
      <c r="M190" s="208">
        <v>56.1</v>
      </c>
      <c r="N190" s="208">
        <v>35.200000000000003</v>
      </c>
      <c r="O190" s="208">
        <v>50.2</v>
      </c>
      <c r="P190" s="208" t="s">
        <v>862</v>
      </c>
      <c r="R190" s="211" t="s">
        <v>845</v>
      </c>
      <c r="S190" s="28">
        <v>56.4</v>
      </c>
      <c r="V190" s="211" t="s">
        <v>756</v>
      </c>
      <c r="W190" s="28">
        <v>2.9</v>
      </c>
    </row>
    <row r="191" spans="11:23" x14ac:dyDescent="0.3">
      <c r="K191" s="208" t="s">
        <v>847</v>
      </c>
      <c r="L191" s="208" t="s">
        <v>768</v>
      </c>
      <c r="M191" s="208">
        <v>22.9</v>
      </c>
      <c r="N191" s="208">
        <v>17.399999999999999</v>
      </c>
      <c r="O191" s="208">
        <v>15.6</v>
      </c>
      <c r="P191" s="208" t="s">
        <v>863</v>
      </c>
      <c r="R191" s="211" t="s">
        <v>847</v>
      </c>
      <c r="S191" s="28">
        <v>22.9</v>
      </c>
      <c r="V191" s="211" t="s">
        <v>771</v>
      </c>
      <c r="W191" s="28">
        <v>36.5</v>
      </c>
    </row>
    <row r="192" spans="11:23" x14ac:dyDescent="0.3">
      <c r="K192" s="208" t="s">
        <v>847</v>
      </c>
      <c r="L192" s="208" t="s">
        <v>771</v>
      </c>
      <c r="M192" s="208">
        <v>36.5</v>
      </c>
      <c r="N192" s="208">
        <v>8.6</v>
      </c>
      <c r="O192" s="208">
        <v>71</v>
      </c>
      <c r="P192" s="208" t="s">
        <v>864</v>
      </c>
      <c r="R192" s="211" t="s">
        <v>849</v>
      </c>
      <c r="S192" s="28">
        <v>27.2</v>
      </c>
      <c r="V192" s="211" t="s">
        <v>765</v>
      </c>
      <c r="W192" s="28">
        <v>56.1</v>
      </c>
    </row>
    <row r="193" spans="11:23" x14ac:dyDescent="0.3">
      <c r="K193" s="208" t="s">
        <v>847</v>
      </c>
      <c r="L193" s="208" t="s">
        <v>774</v>
      </c>
      <c r="M193" s="208">
        <v>17.899999999999999</v>
      </c>
      <c r="N193" s="208">
        <v>1.5</v>
      </c>
      <c r="O193" s="208">
        <v>39.4</v>
      </c>
      <c r="P193" s="208" t="s">
        <v>865</v>
      </c>
      <c r="R193" s="210" t="s">
        <v>762</v>
      </c>
      <c r="S193" s="28">
        <v>58.300000000000004</v>
      </c>
      <c r="V193" s="211" t="s">
        <v>768</v>
      </c>
      <c r="W193" s="28">
        <v>22.9</v>
      </c>
    </row>
    <row r="194" spans="11:23" x14ac:dyDescent="0.3">
      <c r="K194" s="208" t="s">
        <v>849</v>
      </c>
      <c r="L194" s="208" t="s">
        <v>756</v>
      </c>
      <c r="M194" s="208">
        <v>3.7</v>
      </c>
      <c r="N194" s="208">
        <v>2.9</v>
      </c>
      <c r="O194" s="208">
        <v>3.9</v>
      </c>
      <c r="P194" s="208" t="s">
        <v>866</v>
      </c>
      <c r="R194" s="211" t="s">
        <v>841</v>
      </c>
      <c r="S194" s="28">
        <v>58</v>
      </c>
      <c r="V194" s="211" t="s">
        <v>762</v>
      </c>
      <c r="W194" s="28">
        <v>48.5</v>
      </c>
    </row>
    <row r="195" spans="11:23" x14ac:dyDescent="0.3">
      <c r="K195" s="208" t="s">
        <v>849</v>
      </c>
      <c r="L195" s="208" t="s">
        <v>759</v>
      </c>
      <c r="M195" s="208">
        <v>36</v>
      </c>
      <c r="N195" s="208">
        <v>19.2</v>
      </c>
      <c r="O195" s="208">
        <v>46.2</v>
      </c>
      <c r="P195" s="208" t="s">
        <v>867</v>
      </c>
      <c r="R195" s="211" t="s">
        <v>845</v>
      </c>
      <c r="S195" s="28">
        <v>73.8</v>
      </c>
      <c r="V195" s="211" t="s">
        <v>774</v>
      </c>
      <c r="W195" s="28">
        <v>17.899999999999999</v>
      </c>
    </row>
    <row r="196" spans="11:23" x14ac:dyDescent="0.3">
      <c r="K196" s="208" t="s">
        <v>849</v>
      </c>
      <c r="L196" s="208" t="s">
        <v>762</v>
      </c>
      <c r="M196" s="208">
        <v>52.9</v>
      </c>
      <c r="N196" s="208">
        <v>29.2</v>
      </c>
      <c r="O196" s="208">
        <v>53.3</v>
      </c>
      <c r="P196" s="208" t="s">
        <v>868</v>
      </c>
      <c r="R196" s="211" t="s">
        <v>847</v>
      </c>
      <c r="S196" s="28">
        <v>48.5</v>
      </c>
      <c r="V196" s="211" t="s">
        <v>759</v>
      </c>
      <c r="W196" s="28">
        <v>31.3</v>
      </c>
    </row>
    <row r="197" spans="11:23" x14ac:dyDescent="0.3">
      <c r="K197" s="208" t="s">
        <v>849</v>
      </c>
      <c r="L197" s="208" t="s">
        <v>765</v>
      </c>
      <c r="M197" s="208">
        <v>65.400000000000006</v>
      </c>
      <c r="N197" s="208">
        <v>45.7</v>
      </c>
      <c r="O197" s="208">
        <v>57.7</v>
      </c>
      <c r="P197" s="208" t="s">
        <v>869</v>
      </c>
      <c r="R197" s="211" t="s">
        <v>849</v>
      </c>
      <c r="S197" s="28">
        <v>52.9</v>
      </c>
      <c r="V197" s="210" t="s">
        <v>849</v>
      </c>
      <c r="W197" s="28">
        <v>212.1</v>
      </c>
    </row>
    <row r="198" spans="11:23" x14ac:dyDescent="0.3">
      <c r="K198" s="208" t="s">
        <v>849</v>
      </c>
      <c r="L198" s="208" t="s">
        <v>768</v>
      </c>
      <c r="M198" s="208">
        <v>27.2</v>
      </c>
      <c r="N198" s="208">
        <v>20.6</v>
      </c>
      <c r="O198" s="208">
        <v>23.6</v>
      </c>
      <c r="P198" s="208" t="s">
        <v>870</v>
      </c>
      <c r="R198" s="210" t="s">
        <v>774</v>
      </c>
      <c r="S198" s="28">
        <v>8.625</v>
      </c>
      <c r="V198" s="211" t="s">
        <v>756</v>
      </c>
      <c r="W198" s="28">
        <v>3.7</v>
      </c>
    </row>
    <row r="199" spans="11:23" x14ac:dyDescent="0.3">
      <c r="K199" s="208" t="s">
        <v>849</v>
      </c>
      <c r="L199" s="208" t="s">
        <v>771</v>
      </c>
      <c r="M199" s="208">
        <v>21.8</v>
      </c>
      <c r="N199" s="208">
        <v>6.5</v>
      </c>
      <c r="O199" s="208">
        <v>34.9</v>
      </c>
      <c r="P199" s="208" t="s">
        <v>871</v>
      </c>
      <c r="R199" s="211" t="s">
        <v>841</v>
      </c>
      <c r="S199" s="28">
        <v>7.6</v>
      </c>
      <c r="V199" s="211" t="s">
        <v>771</v>
      </c>
      <c r="W199" s="28">
        <v>21.8</v>
      </c>
    </row>
    <row r="200" spans="11:23" x14ac:dyDescent="0.3">
      <c r="K200" s="208" t="s">
        <v>849</v>
      </c>
      <c r="L200" s="208" t="s">
        <v>774</v>
      </c>
      <c r="M200" s="208">
        <v>5.0999999999999996</v>
      </c>
      <c r="N200" s="208">
        <v>1.8</v>
      </c>
      <c r="O200" s="208">
        <v>7.5</v>
      </c>
      <c r="P200" s="208" t="s">
        <v>872</v>
      </c>
      <c r="R200" s="211" t="s">
        <v>845</v>
      </c>
      <c r="S200" s="28">
        <v>3.9</v>
      </c>
      <c r="V200" s="211" t="s">
        <v>765</v>
      </c>
      <c r="W200" s="28">
        <v>65.400000000000006</v>
      </c>
    </row>
    <row r="201" spans="11:23" x14ac:dyDescent="0.3">
      <c r="L201" s="208"/>
      <c r="R201" s="211" t="s">
        <v>847</v>
      </c>
      <c r="S201" s="28">
        <v>17.899999999999999</v>
      </c>
      <c r="V201" s="211" t="s">
        <v>768</v>
      </c>
      <c r="W201" s="28">
        <v>27.2</v>
      </c>
    </row>
    <row r="202" spans="11:23" x14ac:dyDescent="0.3">
      <c r="M202" s="208"/>
      <c r="R202" s="211" t="s">
        <v>849</v>
      </c>
      <c r="S202" s="28">
        <v>5.0999999999999996</v>
      </c>
      <c r="V202" s="211" t="s">
        <v>762</v>
      </c>
      <c r="W202" s="28">
        <v>52.9</v>
      </c>
    </row>
    <row r="203" spans="11:23" x14ac:dyDescent="0.3">
      <c r="R203" s="210" t="s">
        <v>759</v>
      </c>
      <c r="S203" s="28">
        <v>42.95</v>
      </c>
      <c r="V203" s="211" t="s">
        <v>774</v>
      </c>
      <c r="W203" s="28">
        <v>5.0999999999999996</v>
      </c>
    </row>
    <row r="204" spans="11:23" x14ac:dyDescent="0.3">
      <c r="R204" s="211" t="s">
        <v>841</v>
      </c>
      <c r="S204" s="28">
        <v>43.1</v>
      </c>
      <c r="V204" s="211" t="s">
        <v>759</v>
      </c>
      <c r="W204" s="28">
        <v>36</v>
      </c>
    </row>
    <row r="205" spans="11:23" x14ac:dyDescent="0.3">
      <c r="R205" s="211" t="s">
        <v>845</v>
      </c>
      <c r="S205" s="28">
        <v>61.4</v>
      </c>
      <c r="V205" s="210" t="s">
        <v>873</v>
      </c>
      <c r="W205" s="28">
        <v>1067.8999999999999</v>
      </c>
    </row>
    <row r="206" spans="11:23" x14ac:dyDescent="0.3">
      <c r="R206" s="211" t="s">
        <v>847</v>
      </c>
      <c r="S206" s="28">
        <v>31.3</v>
      </c>
    </row>
    <row r="207" spans="11:23" x14ac:dyDescent="0.3">
      <c r="R207" s="211" t="s">
        <v>849</v>
      </c>
      <c r="S207" s="28">
        <v>36</v>
      </c>
    </row>
    <row r="208" spans="11:23" x14ac:dyDescent="0.3">
      <c r="R208" s="210" t="s">
        <v>873</v>
      </c>
      <c r="S208" s="28">
        <v>38.13928571428572</v>
      </c>
    </row>
    <row r="213" spans="8:13" x14ac:dyDescent="0.3">
      <c r="M213" s="208"/>
    </row>
    <row r="219" spans="8:13" x14ac:dyDescent="0.3">
      <c r="H219" t="s">
        <v>874</v>
      </c>
      <c r="I219" t="s">
        <v>875</v>
      </c>
      <c r="J219" t="s">
        <v>876</v>
      </c>
      <c r="L219" t="s">
        <v>877</v>
      </c>
    </row>
    <row r="220" spans="8:13" x14ac:dyDescent="0.3">
      <c r="H220">
        <v>1</v>
      </c>
      <c r="I220">
        <v>12</v>
      </c>
      <c r="J220" s="26">
        <f xml:space="preserve"> I220 / $I$227</f>
        <v>0.21818181818181817</v>
      </c>
      <c r="L220" s="26">
        <v>0.22673938129813312</v>
      </c>
    </row>
    <row r="221" spans="8:13" x14ac:dyDescent="0.3">
      <c r="H221">
        <v>2</v>
      </c>
      <c r="I221">
        <v>22</v>
      </c>
      <c r="J221" s="26">
        <f t="shared" ref="J221:J226" si="13" xml:space="preserve"> I221 / $I$227</f>
        <v>0.4</v>
      </c>
      <c r="L221" s="26">
        <v>0.33245483416131882</v>
      </c>
    </row>
    <row r="222" spans="8:13" x14ac:dyDescent="0.3">
      <c r="H222">
        <v>3</v>
      </c>
      <c r="I222">
        <v>6</v>
      </c>
      <c r="J222" s="26">
        <f t="shared" si="13"/>
        <v>0.10909090909090909</v>
      </c>
      <c r="L222" s="26">
        <v>0.16448139997628053</v>
      </c>
    </row>
    <row r="223" spans="8:13" x14ac:dyDescent="0.3">
      <c r="H223">
        <v>4</v>
      </c>
      <c r="I223">
        <v>8</v>
      </c>
      <c r="J223" s="26">
        <f t="shared" si="13"/>
        <v>0.14545454545454545</v>
      </c>
      <c r="L223" s="26">
        <v>0.15646007503637926</v>
      </c>
      <c r="M223" s="208"/>
    </row>
    <row r="224" spans="8:13" x14ac:dyDescent="0.3">
      <c r="H224">
        <v>5</v>
      </c>
      <c r="I224">
        <v>6</v>
      </c>
      <c r="J224" s="26">
        <f t="shared" si="13"/>
        <v>0.10909090909090909</v>
      </c>
      <c r="L224" s="26">
        <v>7.0793228277382353E-2</v>
      </c>
    </row>
    <row r="225" spans="2:12" x14ac:dyDescent="0.3">
      <c r="H225">
        <v>6</v>
      </c>
      <c r="I225">
        <v>0</v>
      </c>
      <c r="J225" s="26">
        <f t="shared" si="13"/>
        <v>0</v>
      </c>
      <c r="L225" s="26">
        <v>2.8655387992296819E-2</v>
      </c>
    </row>
    <row r="226" spans="2:12" x14ac:dyDescent="0.3">
      <c r="H226">
        <v>7</v>
      </c>
      <c r="I226">
        <v>1</v>
      </c>
      <c r="J226" s="26">
        <f t="shared" si="13"/>
        <v>1.8181818181818181E-2</v>
      </c>
      <c r="L226" s="26">
        <v>1.1035204599319665E-2</v>
      </c>
    </row>
    <row r="227" spans="2:12" x14ac:dyDescent="0.3">
      <c r="I227" s="1">
        <f xml:space="preserve"> SUM( I220:I226 )</f>
        <v>55</v>
      </c>
      <c r="J227" s="256">
        <f xml:space="preserve"> I227 / $I$227</f>
        <v>1</v>
      </c>
      <c r="L227" s="255">
        <f xml:space="preserve"> SUM( L220:L226 )</f>
        <v>0.99061951134111048</v>
      </c>
    </row>
    <row r="229" spans="2:12" x14ac:dyDescent="0.3">
      <c r="E229" t="s">
        <v>878</v>
      </c>
      <c r="I229" s="229">
        <f xml:space="preserve"> SUMPRODUCT( H220:H226, I220:I226 ) / I227</f>
        <v>2.6</v>
      </c>
      <c r="J229" s="229">
        <f xml:space="preserve"> SUMPRODUCT( H220:H226, J220:J226 ) / J227</f>
        <v>2.6</v>
      </c>
      <c r="L229" s="229">
        <f xml:space="preserve"> SUMPRODUCT( H220:H226, L220:L226 ) / L227</f>
        <v>2.6388319847365964</v>
      </c>
    </row>
    <row r="230" spans="2:12" x14ac:dyDescent="0.3">
      <c r="L230" s="257">
        <f xml:space="preserve"> ( L229 - J229 ) / J229</f>
        <v>1.4935378744844741E-2</v>
      </c>
    </row>
    <row r="235" spans="2:12" x14ac:dyDescent="0.3">
      <c r="B235" s="9" t="s">
        <v>31</v>
      </c>
    </row>
  </sheetData>
  <phoneticPr fontId="27" type="noConversion"/>
  <hyperlinks>
    <hyperlink ref="B4" r:id="rId3" xr:uid="{11D6172F-AAC9-4053-94B9-9C45058CB103}"/>
    <hyperlink ref="N44" r:id="rId4" xr:uid="{C70EF550-9069-489B-B3DD-7F5C5BA89CEB}"/>
    <hyperlink ref="B235" r:id="rId5" display="../../../../../../:x:/s/KnowledgeandResearchCentre/EYewi9pwyMNHmuhgpVied2IBoiUiLAwdqs6gRtRhA5WpyA?e=m30bT5" xr:uid="{159640B0-3392-47A1-99B6-A92F878C8A23}"/>
  </hyperlinks>
  <pageMargins left="0.7" right="0.7" top="0.75" bottom="0.75" header="0.3" footer="0.3"/>
  <drawing r:id="rId6"/>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B6A7F-ADFC-4D5F-A619-FA450C6EEE56}">
  <dimension ref="B2:AF153"/>
  <sheetViews>
    <sheetView topLeftCell="A13" zoomScale="85" zoomScaleNormal="85" workbookViewId="0">
      <selection activeCell="R13" sqref="R13"/>
    </sheetView>
    <sheetView zoomScale="20" workbookViewId="1"/>
  </sheetViews>
  <sheetFormatPr defaultRowHeight="14.4" x14ac:dyDescent="0.3"/>
  <cols>
    <col min="2" max="2" width="25.5546875" customWidth="1"/>
    <col min="3" max="3" width="32.44140625" customWidth="1"/>
    <col min="4" max="4" width="35.5546875" customWidth="1"/>
    <col min="5" max="5" width="52.5546875" customWidth="1"/>
    <col min="6" max="6" width="17.44140625" customWidth="1"/>
    <col min="7" max="7" width="14.44140625" customWidth="1"/>
    <col min="8" max="8" width="15" customWidth="1"/>
    <col min="9" max="9" width="17.5546875" customWidth="1"/>
    <col min="10" max="10" width="15.44140625" customWidth="1"/>
    <col min="11" max="11" width="17.5546875" bestFit="1" customWidth="1"/>
    <col min="12" max="12" width="15.44140625" bestFit="1" customWidth="1"/>
    <col min="13" max="13" width="17.5546875" customWidth="1"/>
    <col min="14" max="14" width="16" customWidth="1"/>
    <col min="15" max="15" width="17.5546875" customWidth="1"/>
    <col min="16" max="16" width="30.44140625" bestFit="1" customWidth="1"/>
    <col min="17" max="17" width="20.5546875" bestFit="1" customWidth="1"/>
    <col min="18" max="18" width="19" customWidth="1"/>
    <col min="19" max="19" width="27" customWidth="1"/>
    <col min="20" max="20" width="12.44140625" bestFit="1" customWidth="1"/>
    <col min="21" max="21" width="11.5546875" bestFit="1" customWidth="1"/>
    <col min="22" max="22" width="11.44140625" bestFit="1" customWidth="1"/>
    <col min="23" max="23" width="17.5546875" bestFit="1" customWidth="1"/>
    <col min="24" max="24" width="19.5546875" customWidth="1"/>
    <col min="25" max="25" width="19" customWidth="1"/>
    <col min="26" max="26" width="15.44140625" customWidth="1"/>
    <col min="27" max="27" width="14" customWidth="1"/>
    <col min="28" max="28" width="21.44140625" customWidth="1"/>
    <col min="30" max="30" width="10.5546875" bestFit="1" customWidth="1"/>
    <col min="31" max="31" width="11.44140625" customWidth="1"/>
    <col min="32" max="32" width="10.5546875" bestFit="1" customWidth="1"/>
  </cols>
  <sheetData>
    <row r="2" spans="2:19" ht="18" x14ac:dyDescent="0.35">
      <c r="B2" s="15" t="s">
        <v>579</v>
      </c>
      <c r="O2" t="s">
        <v>580</v>
      </c>
      <c r="R2" t="s">
        <v>581</v>
      </c>
    </row>
    <row r="3" spans="2:19" x14ac:dyDescent="0.3">
      <c r="O3" t="s">
        <v>582</v>
      </c>
      <c r="P3" t="s">
        <v>583</v>
      </c>
      <c r="Q3" t="s">
        <v>584</v>
      </c>
      <c r="R3" t="s">
        <v>585</v>
      </c>
      <c r="S3" t="s">
        <v>586</v>
      </c>
    </row>
    <row r="4" spans="2:19" x14ac:dyDescent="0.3">
      <c r="B4" t="s">
        <v>189</v>
      </c>
      <c r="C4" t="s">
        <v>587</v>
      </c>
      <c r="O4" t="s">
        <v>588</v>
      </c>
      <c r="P4" t="s">
        <v>189</v>
      </c>
      <c r="Q4" t="s">
        <v>589</v>
      </c>
      <c r="R4">
        <v>1.56</v>
      </c>
      <c r="S4">
        <f>R4*365</f>
        <v>569.4</v>
      </c>
    </row>
    <row r="5" spans="2:19" x14ac:dyDescent="0.3">
      <c r="B5" t="s">
        <v>191</v>
      </c>
      <c r="C5" t="s">
        <v>590</v>
      </c>
      <c r="P5" t="s">
        <v>191</v>
      </c>
      <c r="Q5" t="s">
        <v>591</v>
      </c>
      <c r="R5">
        <v>1.76</v>
      </c>
      <c r="S5">
        <f>R5*365</f>
        <v>642.4</v>
      </c>
    </row>
    <row r="6" spans="2:19" x14ac:dyDescent="0.3">
      <c r="B6" t="s">
        <v>192</v>
      </c>
      <c r="C6" t="s">
        <v>592</v>
      </c>
      <c r="P6" t="s">
        <v>192</v>
      </c>
      <c r="Q6" t="s">
        <v>593</v>
      </c>
      <c r="R6">
        <v>2.16</v>
      </c>
      <c r="S6">
        <f>R6*365</f>
        <v>788.40000000000009</v>
      </c>
    </row>
    <row r="8" spans="2:19" x14ac:dyDescent="0.3">
      <c r="B8" s="1" t="s">
        <v>594</v>
      </c>
      <c r="P8" t="s">
        <v>595</v>
      </c>
      <c r="Q8" t="s">
        <v>596</v>
      </c>
    </row>
    <row r="9" spans="2:19" x14ac:dyDescent="0.3">
      <c r="O9" t="s">
        <v>597</v>
      </c>
      <c r="P9">
        <v>4.1280000000000001</v>
      </c>
      <c r="Q9">
        <v>1.1466667E-3</v>
      </c>
    </row>
    <row r="10" spans="2:19" x14ac:dyDescent="0.3">
      <c r="B10" t="s">
        <v>189</v>
      </c>
      <c r="C10" t="s">
        <v>598</v>
      </c>
    </row>
    <row r="11" spans="2:19" x14ac:dyDescent="0.3">
      <c r="B11" t="s">
        <v>191</v>
      </c>
      <c r="C11" t="s">
        <v>599</v>
      </c>
    </row>
    <row r="12" spans="2:19" x14ac:dyDescent="0.3">
      <c r="B12" t="s">
        <v>192</v>
      </c>
      <c r="C12" t="s">
        <v>69</v>
      </c>
      <c r="O12" t="s">
        <v>600</v>
      </c>
      <c r="P12" t="s">
        <v>583</v>
      </c>
      <c r="Q12" t="s">
        <v>584</v>
      </c>
      <c r="R12" t="s">
        <v>585</v>
      </c>
      <c r="S12" t="s">
        <v>586</v>
      </c>
    </row>
    <row r="13" spans="2:19" x14ac:dyDescent="0.3">
      <c r="P13" t="s">
        <v>189</v>
      </c>
      <c r="Q13">
        <v>130</v>
      </c>
      <c r="R13" s="17">
        <f>Q13^(0.3261)*0.6099</f>
        <v>2.9827411139239444</v>
      </c>
      <c r="S13">
        <f>R13*365</f>
        <v>1088.7005065822398</v>
      </c>
    </row>
    <row r="14" spans="2:19" x14ac:dyDescent="0.3">
      <c r="B14" s="1" t="s">
        <v>594</v>
      </c>
      <c r="P14" t="s">
        <v>191</v>
      </c>
      <c r="Q14">
        <v>180</v>
      </c>
      <c r="R14" s="17">
        <f t="shared" ref="R14:R15" si="0">Q14^(0.3261)*0.6099</f>
        <v>3.31667561137444</v>
      </c>
      <c r="S14">
        <f>R14*365</f>
        <v>1210.5865981516706</v>
      </c>
    </row>
    <row r="15" spans="2:19" x14ac:dyDescent="0.3">
      <c r="P15" t="s">
        <v>192</v>
      </c>
      <c r="Q15">
        <v>250</v>
      </c>
      <c r="R15" s="17">
        <f t="shared" si="0"/>
        <v>3.6917039835954699</v>
      </c>
      <c r="S15">
        <f>R15*365</f>
        <v>1347.4719540123465</v>
      </c>
    </row>
    <row r="16" spans="2:19" x14ac:dyDescent="0.3">
      <c r="B16" t="s">
        <v>189</v>
      </c>
      <c r="C16" t="s">
        <v>601</v>
      </c>
      <c r="P16" t="s">
        <v>602</v>
      </c>
      <c r="Q16">
        <v>50</v>
      </c>
    </row>
    <row r="17" spans="2:19" x14ac:dyDescent="0.3">
      <c r="B17" t="s">
        <v>191</v>
      </c>
      <c r="C17" t="s">
        <v>603</v>
      </c>
      <c r="P17" t="s">
        <v>604</v>
      </c>
    </row>
    <row r="18" spans="2:19" x14ac:dyDescent="0.3">
      <c r="B18" t="s">
        <v>192</v>
      </c>
      <c r="C18" t="s">
        <v>605</v>
      </c>
    </row>
    <row r="20" spans="2:19" x14ac:dyDescent="0.3">
      <c r="O20" t="s">
        <v>606</v>
      </c>
      <c r="P20" t="s">
        <v>607</v>
      </c>
      <c r="Q20" s="19">
        <v>0.75</v>
      </c>
      <c r="R20" t="s">
        <v>608</v>
      </c>
    </row>
    <row r="21" spans="2:19" x14ac:dyDescent="0.3">
      <c r="B21" t="s">
        <v>609</v>
      </c>
      <c r="P21" t="s">
        <v>604</v>
      </c>
    </row>
    <row r="22" spans="2:19" x14ac:dyDescent="0.3">
      <c r="B22" t="s">
        <v>610</v>
      </c>
      <c r="P22" t="s">
        <v>611</v>
      </c>
    </row>
    <row r="24" spans="2:19" x14ac:dyDescent="0.3">
      <c r="B24" s="1" t="s">
        <v>612</v>
      </c>
      <c r="S24">
        <f>R27/24</f>
        <v>0.13819481714060167</v>
      </c>
    </row>
    <row r="25" spans="2:19" x14ac:dyDescent="0.3">
      <c r="R25" t="s">
        <v>613</v>
      </c>
    </row>
    <row r="26" spans="2:19" x14ac:dyDescent="0.3">
      <c r="B26" t="s">
        <v>614</v>
      </c>
      <c r="O26" t="s">
        <v>615</v>
      </c>
      <c r="P26" t="s">
        <v>583</v>
      </c>
      <c r="Q26" t="s">
        <v>584</v>
      </c>
      <c r="R26" t="s">
        <v>585</v>
      </c>
      <c r="S26" t="s">
        <v>586</v>
      </c>
    </row>
    <row r="27" spans="2:19" x14ac:dyDescent="0.3">
      <c r="P27" t="s">
        <v>189</v>
      </c>
      <c r="Q27">
        <v>180</v>
      </c>
      <c r="R27" s="17">
        <f>Q27^(0.3261)*0.6099</f>
        <v>3.31667561137444</v>
      </c>
      <c r="S27" s="18">
        <f>R27*365</f>
        <v>1210.5865981516706</v>
      </c>
    </row>
    <row r="28" spans="2:19" x14ac:dyDescent="0.3">
      <c r="P28" t="s">
        <v>191</v>
      </c>
      <c r="Q28">
        <v>250</v>
      </c>
      <c r="R28" s="17">
        <f t="shared" ref="R28:R29" si="1">Q28^(0.3261)*0.6099</f>
        <v>3.6917039835954699</v>
      </c>
      <c r="S28" s="18">
        <f>R28*365</f>
        <v>1347.4719540123465</v>
      </c>
    </row>
    <row r="29" spans="2:19" x14ac:dyDescent="0.3">
      <c r="P29" t="s">
        <v>192</v>
      </c>
      <c r="Q29">
        <v>310</v>
      </c>
      <c r="R29" s="17">
        <f t="shared" si="1"/>
        <v>3.9599680479258281</v>
      </c>
      <c r="S29" s="18">
        <f>R29*365</f>
        <v>1445.3883374929273</v>
      </c>
    </row>
    <row r="31" spans="2:19" x14ac:dyDescent="0.3">
      <c r="P31" t="s">
        <v>616</v>
      </c>
      <c r="Q31" t="s">
        <v>617</v>
      </c>
    </row>
    <row r="32" spans="2:19" x14ac:dyDescent="0.3">
      <c r="P32" t="s">
        <v>415</v>
      </c>
      <c r="Q32">
        <v>4</v>
      </c>
    </row>
    <row r="33" spans="16:26" x14ac:dyDescent="0.3">
      <c r="P33" t="s">
        <v>417</v>
      </c>
      <c r="Q33">
        <v>3.8</v>
      </c>
    </row>
    <row r="34" spans="16:26" x14ac:dyDescent="0.3">
      <c r="P34" t="s">
        <v>421</v>
      </c>
      <c r="Q34">
        <v>3.6</v>
      </c>
    </row>
    <row r="35" spans="16:26" x14ac:dyDescent="0.3">
      <c r="P35" t="s">
        <v>618</v>
      </c>
      <c r="Q35">
        <v>3.4</v>
      </c>
    </row>
    <row r="36" spans="16:26" x14ac:dyDescent="0.3">
      <c r="P36" t="s">
        <v>423</v>
      </c>
      <c r="Q36">
        <v>3.2</v>
      </c>
    </row>
    <row r="37" spans="16:26" x14ac:dyDescent="0.3">
      <c r="P37" t="s">
        <v>425</v>
      </c>
      <c r="Q37">
        <v>3</v>
      </c>
    </row>
    <row r="38" spans="16:26" x14ac:dyDescent="0.3">
      <c r="P38" t="s">
        <v>619</v>
      </c>
      <c r="Q38">
        <v>2.8</v>
      </c>
    </row>
    <row r="39" spans="16:26" x14ac:dyDescent="0.3">
      <c r="P39" t="s">
        <v>429</v>
      </c>
      <c r="Q39">
        <v>2.6</v>
      </c>
    </row>
    <row r="40" spans="16:26" x14ac:dyDescent="0.3">
      <c r="P40" t="s">
        <v>433</v>
      </c>
      <c r="Q40">
        <v>2.4</v>
      </c>
    </row>
    <row r="41" spans="16:26" x14ac:dyDescent="0.3">
      <c r="P41" t="s">
        <v>431</v>
      </c>
      <c r="Q41">
        <v>2.2000000000000002</v>
      </c>
    </row>
    <row r="42" spans="16:26" x14ac:dyDescent="0.3">
      <c r="P42" t="s">
        <v>435</v>
      </c>
      <c r="Q42">
        <v>2</v>
      </c>
    </row>
    <row r="43" spans="16:26" x14ac:dyDescent="0.3">
      <c r="P43" t="s">
        <v>620</v>
      </c>
      <c r="Q43">
        <v>2</v>
      </c>
    </row>
    <row r="44" spans="16:26" x14ac:dyDescent="0.3">
      <c r="P44" t="s">
        <v>439</v>
      </c>
      <c r="Q44">
        <v>2</v>
      </c>
    </row>
    <row r="45" spans="16:26" x14ac:dyDescent="0.3">
      <c r="P45" t="s">
        <v>621</v>
      </c>
      <c r="Q45">
        <v>2</v>
      </c>
    </row>
    <row r="46" spans="16:26" x14ac:dyDescent="0.3">
      <c r="P46" t="s">
        <v>467</v>
      </c>
      <c r="Q46">
        <v>2</v>
      </c>
      <c r="Z46" s="20" t="s">
        <v>622</v>
      </c>
    </row>
    <row r="47" spans="16:26" x14ac:dyDescent="0.3">
      <c r="P47" t="s">
        <v>623</v>
      </c>
      <c r="Q47">
        <v>2</v>
      </c>
    </row>
    <row r="48" spans="16:26" x14ac:dyDescent="0.3">
      <c r="P48" t="s">
        <v>624</v>
      </c>
      <c r="Q48">
        <v>2</v>
      </c>
    </row>
    <row r="49" spans="2:32" x14ac:dyDescent="0.3">
      <c r="P49" t="s">
        <v>625</v>
      </c>
      <c r="Q49">
        <v>2</v>
      </c>
      <c r="S49" s="20" t="s">
        <v>626</v>
      </c>
      <c r="X49" s="20" t="s">
        <v>627</v>
      </c>
      <c r="Y49" s="20" t="s">
        <v>77</v>
      </c>
      <c r="Z49" t="s">
        <v>628</v>
      </c>
      <c r="AA49" t="s">
        <v>629</v>
      </c>
      <c r="AB49" t="s">
        <v>630</v>
      </c>
      <c r="AD49" t="s">
        <v>63</v>
      </c>
    </row>
    <row r="50" spans="2:32" x14ac:dyDescent="0.3">
      <c r="X50">
        <v>45</v>
      </c>
      <c r="Y50">
        <v>1</v>
      </c>
      <c r="Z50">
        <v>0.25</v>
      </c>
      <c r="AA50">
        <v>0.1</v>
      </c>
      <c r="AB50">
        <v>1.2</v>
      </c>
      <c r="AD50" t="s">
        <v>415</v>
      </c>
    </row>
    <row r="52" spans="2:32" ht="72" x14ac:dyDescent="0.3">
      <c r="O52" s="2" t="s">
        <v>631</v>
      </c>
      <c r="P52" s="2" t="s">
        <v>583</v>
      </c>
      <c r="Q52" s="2" t="s">
        <v>632</v>
      </c>
      <c r="R52" s="2" t="s">
        <v>633</v>
      </c>
      <c r="S52" s="2" t="s">
        <v>634</v>
      </c>
      <c r="T52" s="2" t="s">
        <v>635</v>
      </c>
      <c r="U52" s="2" t="s">
        <v>636</v>
      </c>
      <c r="V52" s="2" t="s">
        <v>637</v>
      </c>
      <c r="W52" s="2" t="s">
        <v>638</v>
      </c>
      <c r="X52" s="2" t="s">
        <v>639</v>
      </c>
      <c r="Y52" s="2" t="s">
        <v>640</v>
      </c>
      <c r="Z52" s="2" t="s">
        <v>641</v>
      </c>
      <c r="AA52" s="2" t="s">
        <v>642</v>
      </c>
      <c r="AB52" s="2" t="s">
        <v>643</v>
      </c>
      <c r="AC52" s="2" t="s">
        <v>644</v>
      </c>
      <c r="AD52" s="2" t="s">
        <v>645</v>
      </c>
      <c r="AE52" s="2" t="s">
        <v>646</v>
      </c>
      <c r="AF52" s="2" t="s">
        <v>647</v>
      </c>
    </row>
    <row r="53" spans="2:32" x14ac:dyDescent="0.3">
      <c r="O53" s="2"/>
      <c r="P53" s="2" t="s">
        <v>189</v>
      </c>
      <c r="Q53" s="2">
        <v>3</v>
      </c>
      <c r="R53" s="2">
        <v>1</v>
      </c>
      <c r="S53" s="2">
        <v>70</v>
      </c>
      <c r="T53" s="2">
        <v>10</v>
      </c>
      <c r="U53" s="2">
        <v>10</v>
      </c>
      <c r="V53" s="2">
        <f>U53*T53*Q53</f>
        <v>300</v>
      </c>
      <c r="W53" s="2">
        <f>R53*S53</f>
        <v>70</v>
      </c>
      <c r="X53">
        <f>V53+W53</f>
        <v>370</v>
      </c>
      <c r="Y53" s="18">
        <f>S4+$X53*$X$50*$Q$9*52*$Y$50</f>
        <v>1562.1840288599999</v>
      </c>
      <c r="Z53" s="18">
        <f>S13+$X53*$X$50*$Q$9*52*$Y$50*(1/$Q$20)</f>
        <v>2412.4125450622396</v>
      </c>
      <c r="AA53" s="18">
        <f>$X53*$X$50*$Q$9*52*$Y$50*(1/$Q$20)</f>
        <v>1323.7120384799998</v>
      </c>
      <c r="AB53" s="18">
        <f>S27+$X53*$X$50*$Q$9*52*$Y$50*(1/VLOOKUP($AD$50,$P$32:$Q$49,2,FALSE))</f>
        <v>1458.7826053666706</v>
      </c>
      <c r="AC53" s="21">
        <f>Y53*$Z$50</f>
        <v>390.54600721499997</v>
      </c>
      <c r="AD53" s="21">
        <f>AB53*$AA$50+$AB$50*365</f>
        <v>583.87826053666709</v>
      </c>
      <c r="AE53" s="21">
        <f>AA53*$AA$50+$AB$50*365</f>
        <v>570.37120384800005</v>
      </c>
      <c r="AF53" s="21">
        <f>AB53*$Z$50</f>
        <v>364.69565134166766</v>
      </c>
    </row>
    <row r="54" spans="2:32" x14ac:dyDescent="0.3">
      <c r="O54" s="2"/>
      <c r="P54" s="2" t="s">
        <v>191</v>
      </c>
      <c r="Q54" s="2">
        <v>5</v>
      </c>
      <c r="R54" s="2">
        <v>2</v>
      </c>
      <c r="S54" s="2">
        <v>70</v>
      </c>
      <c r="T54" s="2">
        <v>10</v>
      </c>
      <c r="U54" s="2">
        <v>10</v>
      </c>
      <c r="V54" s="2">
        <f>U54*T54*Q54</f>
        <v>500</v>
      </c>
      <c r="W54" s="2">
        <f>R54*S54</f>
        <v>140</v>
      </c>
      <c r="X54">
        <f t="shared" ref="X54:X55" si="2">V54+W54</f>
        <v>640</v>
      </c>
      <c r="Y54" s="18">
        <f>S5+$X54*$X$50*$Q$9*52*$Y$50</f>
        <v>2359.6480499200002</v>
      </c>
      <c r="Z54" s="18">
        <f t="shared" ref="Z54" si="3">S14+$X54*$X$50*$Q$9*52*$Y$50*(1/$Q$20)</f>
        <v>3500.2506647116707</v>
      </c>
      <c r="AA54" s="18">
        <f t="shared" ref="AA54" si="4">$X54*$X$50*$Q$9*52*$Y$50*(1/$Q$20)</f>
        <v>2289.6640665599998</v>
      </c>
      <c r="AB54" s="18">
        <f t="shared" ref="AB54:AB55" si="5">S28+$X54*$X$50*$Q$9*52*$Y$50*(1/VLOOKUP($AD$50,$P$32:$Q$49,2,FALSE))</f>
        <v>1776.7839664923465</v>
      </c>
      <c r="AC54" s="21">
        <f t="shared" ref="AC54:AC55" si="6">Y54*$Z$50</f>
        <v>589.91201248000004</v>
      </c>
      <c r="AD54" s="21">
        <f>AB54*$AA$50+$AB$50*365</f>
        <v>615.67839664923463</v>
      </c>
      <c r="AE54" s="21">
        <f t="shared" ref="AE54:AE55" si="7">AA54*$AA$50+$AB$50*365</f>
        <v>666.966406656</v>
      </c>
      <c r="AF54" s="21">
        <f t="shared" ref="AF54:AF55" si="8">AB54*$Z$50</f>
        <v>444.19599162308663</v>
      </c>
    </row>
    <row r="55" spans="2:32" x14ac:dyDescent="0.3">
      <c r="O55" s="2"/>
      <c r="P55" s="2" t="s">
        <v>192</v>
      </c>
      <c r="Q55" s="2">
        <v>9</v>
      </c>
      <c r="R55" s="2">
        <v>3</v>
      </c>
      <c r="S55" s="2">
        <v>70</v>
      </c>
      <c r="T55" s="2">
        <v>10</v>
      </c>
      <c r="U55" s="2">
        <v>10</v>
      </c>
      <c r="V55" s="2">
        <f>U55*T55*Q55</f>
        <v>900</v>
      </c>
      <c r="W55" s="2">
        <f>R55*S55</f>
        <v>210</v>
      </c>
      <c r="X55">
        <f t="shared" si="2"/>
        <v>1110</v>
      </c>
      <c r="Y55" s="18">
        <f>S6+$X55*$X$50*$Q$9*52*$Y$50</f>
        <v>3766.7520865800002</v>
      </c>
      <c r="Z55" s="18">
        <f>S15+$X55*$X$50*$Q$9*52*$Y$50*(1/$Q$20)</f>
        <v>5318.6080694523462</v>
      </c>
      <c r="AA55" s="18">
        <f>$X55*$X$50*$Q$9*52*$Y$50*(1/$Q$20)</f>
        <v>3971.1361154400001</v>
      </c>
      <c r="AB55" s="18">
        <f t="shared" si="5"/>
        <v>2189.9763591379274</v>
      </c>
      <c r="AC55" s="21">
        <f t="shared" si="6"/>
        <v>941.68802164500005</v>
      </c>
      <c r="AD55" s="21">
        <f>AB55*$AA$50+$AB$50*365</f>
        <v>656.99763591379269</v>
      </c>
      <c r="AE55" s="21">
        <f t="shared" si="7"/>
        <v>835.11361154400004</v>
      </c>
      <c r="AF55" s="21">
        <f t="shared" si="8"/>
        <v>547.49408978448184</v>
      </c>
    </row>
    <row r="56" spans="2:32" x14ac:dyDescent="0.3">
      <c r="L56">
        <v>6.569</v>
      </c>
    </row>
    <row r="58" spans="2:32" x14ac:dyDescent="0.3">
      <c r="B58" t="s">
        <v>648</v>
      </c>
    </row>
    <row r="60" spans="2:32" x14ac:dyDescent="0.3">
      <c r="B60" t="s">
        <v>649</v>
      </c>
      <c r="F60" s="2" t="s">
        <v>650</v>
      </c>
      <c r="G60" s="420" t="s">
        <v>651</v>
      </c>
      <c r="H60" s="420"/>
      <c r="I60" s="420"/>
      <c r="J60" s="421" t="s">
        <v>652</v>
      </c>
      <c r="K60" s="421"/>
      <c r="L60" s="421"/>
      <c r="M60" s="420" t="s">
        <v>615</v>
      </c>
      <c r="N60" s="420"/>
      <c r="O60" s="420"/>
    </row>
    <row r="61" spans="2:32" ht="43.2" x14ac:dyDescent="0.3">
      <c r="B61" s="2" t="s">
        <v>653</v>
      </c>
      <c r="C61">
        <v>1.1466667E-3</v>
      </c>
      <c r="F61" t="s">
        <v>583</v>
      </c>
      <c r="G61" s="2" t="s">
        <v>654</v>
      </c>
      <c r="H61" s="2" t="s">
        <v>585</v>
      </c>
      <c r="I61" s="2" t="s">
        <v>655</v>
      </c>
      <c r="J61" s="2" t="s">
        <v>654</v>
      </c>
      <c r="K61" s="2" t="s">
        <v>585</v>
      </c>
      <c r="L61" s="2" t="s">
        <v>655</v>
      </c>
      <c r="M61" s="2" t="s">
        <v>654</v>
      </c>
      <c r="N61" s="2" t="s">
        <v>585</v>
      </c>
      <c r="O61" s="2" t="s">
        <v>655</v>
      </c>
      <c r="Q61" s="2"/>
    </row>
    <row r="62" spans="2:32" x14ac:dyDescent="0.3">
      <c r="B62" t="s">
        <v>656</v>
      </c>
      <c r="C62" s="24">
        <v>0.26500000000000001</v>
      </c>
      <c r="F62" t="s">
        <v>189</v>
      </c>
      <c r="G62">
        <v>130</v>
      </c>
      <c r="H62">
        <v>1.56</v>
      </c>
      <c r="I62">
        <f>H62*365</f>
        <v>569.4</v>
      </c>
      <c r="J62">
        <v>130</v>
      </c>
      <c r="K62" s="17">
        <f>(0.42+0.02*(J62^(2/3))+0.006*30)*24*0.277778*55/45</f>
        <v>9.0709004985819348</v>
      </c>
      <c r="L62" s="18">
        <f>K62*365</f>
        <v>3310.8786819824063</v>
      </c>
      <c r="M62">
        <v>170</v>
      </c>
      <c r="N62" s="17">
        <f>M62^(0.3261)*0.6099+0.2+0.2</f>
        <v>3.6554274908853643</v>
      </c>
      <c r="O62" s="18">
        <f>N62*365</f>
        <v>1334.2310341731579</v>
      </c>
      <c r="Q62" s="27"/>
    </row>
    <row r="63" spans="2:32" x14ac:dyDescent="0.3">
      <c r="B63" t="s">
        <v>657</v>
      </c>
      <c r="C63" s="24">
        <v>0.1</v>
      </c>
      <c r="F63" t="s">
        <v>191</v>
      </c>
      <c r="G63">
        <v>180</v>
      </c>
      <c r="H63">
        <v>1.76</v>
      </c>
      <c r="I63">
        <f>H63*365</f>
        <v>642.4</v>
      </c>
      <c r="J63">
        <v>180</v>
      </c>
      <c r="K63" s="17">
        <f t="shared" ref="K63:K64" si="9">(0.42+0.02*(J63^(2/3))+0.006*30)*24*0.277778*55/45</f>
        <v>10.08411662773517</v>
      </c>
      <c r="L63" s="18">
        <f>K63*365</f>
        <v>3680.7025691233371</v>
      </c>
      <c r="M63">
        <v>250</v>
      </c>
      <c r="N63" s="17">
        <f t="shared" ref="N63:N64" si="10">M63^(0.3261)*0.6099+0.2+0.2</f>
        <v>4.0917039835954698</v>
      </c>
      <c r="O63" s="18">
        <f>N63*365</f>
        <v>1493.4719540123465</v>
      </c>
      <c r="Q63" s="27"/>
    </row>
    <row r="64" spans="2:32" x14ac:dyDescent="0.3">
      <c r="B64" t="s">
        <v>658</v>
      </c>
      <c r="C64" s="24">
        <v>1.37</v>
      </c>
      <c r="F64" t="s">
        <v>192</v>
      </c>
      <c r="G64">
        <v>250</v>
      </c>
      <c r="H64">
        <v>2.16</v>
      </c>
      <c r="I64">
        <f>H64*365</f>
        <v>788.40000000000009</v>
      </c>
      <c r="J64">
        <v>260</v>
      </c>
      <c r="K64" s="17">
        <f t="shared" si="9"/>
        <v>11.527416220068075</v>
      </c>
      <c r="L64" s="18">
        <f>K64*365</f>
        <v>4207.5069203248468</v>
      </c>
      <c r="M64">
        <v>300</v>
      </c>
      <c r="N64" s="17">
        <f t="shared" si="10"/>
        <v>4.3178506321662997</v>
      </c>
      <c r="O64" s="18">
        <f>N64*365</f>
        <v>1576.0154807406993</v>
      </c>
      <c r="Q64" s="27"/>
    </row>
    <row r="65" spans="2:22" ht="28.8" x14ac:dyDescent="0.3">
      <c r="B65" s="2" t="s">
        <v>659</v>
      </c>
      <c r="C65" s="24">
        <v>65</v>
      </c>
      <c r="H65" t="s">
        <v>660</v>
      </c>
      <c r="K65" t="s">
        <v>661</v>
      </c>
      <c r="N65" t="s">
        <v>662</v>
      </c>
    </row>
    <row r="66" spans="2:22" ht="28.8" x14ac:dyDescent="0.3">
      <c r="B66" s="2" t="s">
        <v>663</v>
      </c>
      <c r="C66" s="19">
        <v>0.8</v>
      </c>
      <c r="D66" s="2" t="s">
        <v>664</v>
      </c>
      <c r="F66" t="s">
        <v>665</v>
      </c>
      <c r="J66" t="s">
        <v>666</v>
      </c>
    </row>
    <row r="67" spans="2:22" ht="57.6" x14ac:dyDescent="0.3">
      <c r="C67" s="20"/>
      <c r="F67" s="2" t="s">
        <v>583</v>
      </c>
      <c r="G67" s="2" t="s">
        <v>632</v>
      </c>
      <c r="H67" s="2" t="s">
        <v>633</v>
      </c>
      <c r="I67" s="2" t="s">
        <v>634</v>
      </c>
      <c r="J67" s="2" t="s">
        <v>635</v>
      </c>
      <c r="K67" s="2" t="s">
        <v>636</v>
      </c>
      <c r="L67" s="2" t="s">
        <v>667</v>
      </c>
      <c r="M67" s="2" t="s">
        <v>668</v>
      </c>
      <c r="N67" s="2" t="s">
        <v>669</v>
      </c>
      <c r="O67" s="2" t="s">
        <v>670</v>
      </c>
      <c r="P67" s="2" t="s">
        <v>671</v>
      </c>
      <c r="S67" s="2" t="s">
        <v>672</v>
      </c>
    </row>
    <row r="68" spans="2:22" ht="28.8" x14ac:dyDescent="0.3">
      <c r="B68" s="2" t="s">
        <v>673</v>
      </c>
      <c r="C68">
        <v>0.05</v>
      </c>
      <c r="F68" s="2" t="s">
        <v>189</v>
      </c>
      <c r="G68" s="2">
        <v>3</v>
      </c>
      <c r="H68" s="2">
        <v>1</v>
      </c>
      <c r="I68" s="2">
        <v>70</v>
      </c>
      <c r="J68" s="2">
        <v>10</v>
      </c>
      <c r="K68" s="2">
        <v>8</v>
      </c>
      <c r="L68" s="22">
        <f>K68*J68*G68*$C$69/$C$65</f>
        <v>136.61538461538461</v>
      </c>
      <c r="M68" s="22">
        <f>H68*I68*$C$70/$C$65</f>
        <v>38.769230769230766</v>
      </c>
      <c r="N68" s="18">
        <f>L68+M68</f>
        <v>175.38461538461539</v>
      </c>
      <c r="O68" s="18">
        <f>N68*52</f>
        <v>9120</v>
      </c>
      <c r="P68">
        <f>$C$73*(G68+H68)</f>
        <v>8</v>
      </c>
    </row>
    <row r="69" spans="2:22" ht="43.2" x14ac:dyDescent="0.3">
      <c r="B69" s="2" t="s">
        <v>674</v>
      </c>
      <c r="C69">
        <v>37</v>
      </c>
      <c r="D69" s="25" t="s">
        <v>675</v>
      </c>
      <c r="F69" s="2" t="s">
        <v>191</v>
      </c>
      <c r="G69" s="2">
        <v>5</v>
      </c>
      <c r="H69" s="2">
        <v>2</v>
      </c>
      <c r="I69" s="2">
        <v>70</v>
      </c>
      <c r="J69" s="2">
        <v>10</v>
      </c>
      <c r="K69" s="2">
        <v>10</v>
      </c>
      <c r="L69" s="22">
        <f t="shared" ref="L69" si="11">K69*J69*G69*$C$69/$C$65</f>
        <v>284.61538461538464</v>
      </c>
      <c r="M69" s="22">
        <f t="shared" ref="M69:M70" si="12">H69*I69*$C$70/$C$65</f>
        <v>77.538461538461533</v>
      </c>
      <c r="N69" s="18">
        <f t="shared" ref="N69:N70" si="13">L69+M69</f>
        <v>362.15384615384619</v>
      </c>
      <c r="O69" s="18">
        <f t="shared" ref="O69:O70" si="14">N69*52</f>
        <v>18832</v>
      </c>
      <c r="P69">
        <f t="shared" ref="P69:P70" si="15">$C$73*(G69+H69)</f>
        <v>14</v>
      </c>
    </row>
    <row r="70" spans="2:22" ht="28.8" x14ac:dyDescent="0.3">
      <c r="B70" s="2" t="s">
        <v>676</v>
      </c>
      <c r="C70">
        <v>36</v>
      </c>
      <c r="D70" s="2" t="s">
        <v>677</v>
      </c>
      <c r="F70" s="2" t="s">
        <v>192</v>
      </c>
      <c r="G70" s="2">
        <v>9</v>
      </c>
      <c r="H70" s="2">
        <v>3</v>
      </c>
      <c r="I70" s="2">
        <v>70</v>
      </c>
      <c r="J70" s="2">
        <v>10</v>
      </c>
      <c r="K70" s="2">
        <v>12</v>
      </c>
      <c r="L70" s="22">
        <f>K70*J70*G70*$C$69/$C$65</f>
        <v>614.76923076923072</v>
      </c>
      <c r="M70" s="22">
        <f t="shared" si="12"/>
        <v>116.30769230769231</v>
      </c>
      <c r="N70" s="18">
        <f t="shared" si="13"/>
        <v>731.07692307692298</v>
      </c>
      <c r="O70" s="18">
        <f t="shared" si="14"/>
        <v>38015.999999999993</v>
      </c>
      <c r="P70">
        <f t="shared" si="15"/>
        <v>24</v>
      </c>
    </row>
    <row r="71" spans="2:22" x14ac:dyDescent="0.3">
      <c r="B71" s="2" t="s">
        <v>678</v>
      </c>
      <c r="C71" s="24">
        <v>0.21</v>
      </c>
    </row>
    <row r="72" spans="2:22" ht="28.8" x14ac:dyDescent="0.3">
      <c r="B72" s="2" t="s">
        <v>679</v>
      </c>
      <c r="C72" s="24">
        <v>0.129</v>
      </c>
      <c r="H72" s="20"/>
    </row>
    <row r="73" spans="2:22" ht="28.8" x14ac:dyDescent="0.3">
      <c r="B73" s="2" t="s">
        <v>680</v>
      </c>
      <c r="C73">
        <v>2</v>
      </c>
      <c r="D73" t="s">
        <v>681</v>
      </c>
    </row>
    <row r="74" spans="2:22" x14ac:dyDescent="0.3">
      <c r="H74" s="9" t="s">
        <v>682</v>
      </c>
      <c r="I74" t="s">
        <v>683</v>
      </c>
      <c r="M74" t="s">
        <v>684</v>
      </c>
      <c r="N74">
        <v>5</v>
      </c>
    </row>
    <row r="75" spans="2:22" x14ac:dyDescent="0.3">
      <c r="H75" s="9" t="s">
        <v>685</v>
      </c>
      <c r="I75" t="s">
        <v>686</v>
      </c>
    </row>
    <row r="76" spans="2:22" ht="72" x14ac:dyDescent="0.3">
      <c r="B76" t="s">
        <v>687</v>
      </c>
      <c r="E76" s="2" t="s">
        <v>688</v>
      </c>
      <c r="F76" s="2" t="s">
        <v>689</v>
      </c>
      <c r="G76" s="2" t="s">
        <v>690</v>
      </c>
      <c r="H76" s="2" t="s">
        <v>691</v>
      </c>
      <c r="I76" s="2" t="s">
        <v>692</v>
      </c>
      <c r="J76" s="2" t="s">
        <v>693</v>
      </c>
      <c r="K76" s="2" t="s">
        <v>694</v>
      </c>
      <c r="L76" s="2" t="s">
        <v>695</v>
      </c>
      <c r="M76" s="2" t="s">
        <v>696</v>
      </c>
    </row>
    <row r="77" spans="2:22" ht="28.8" x14ac:dyDescent="0.3">
      <c r="B77" t="s">
        <v>616</v>
      </c>
      <c r="C77" s="2" t="s">
        <v>697</v>
      </c>
      <c r="D77" s="2" t="s">
        <v>698</v>
      </c>
      <c r="E77" t="s">
        <v>699</v>
      </c>
      <c r="F77" t="s">
        <v>700</v>
      </c>
      <c r="G77" t="s">
        <v>701</v>
      </c>
      <c r="H77" t="s">
        <v>702</v>
      </c>
      <c r="I77" t="s">
        <v>703</v>
      </c>
      <c r="J77" t="s">
        <v>704</v>
      </c>
      <c r="K77" t="s">
        <v>705</v>
      </c>
      <c r="L77" t="s">
        <v>706</v>
      </c>
      <c r="M77" t="s">
        <v>707</v>
      </c>
      <c r="P77" t="s">
        <v>708</v>
      </c>
      <c r="S77" s="28"/>
      <c r="T77" s="2"/>
      <c r="U77" s="2"/>
      <c r="V77" s="2"/>
    </row>
    <row r="78" spans="2:22" x14ac:dyDescent="0.3">
      <c r="B78" t="s">
        <v>415</v>
      </c>
      <c r="C78" s="17">
        <f>VLOOKUP(B78,$C$100:$E$117,3,FALSE)</f>
        <v>3.0756996059776678</v>
      </c>
      <c r="D78" s="30">
        <f>VLOOKUP(B78,$C$122:$D$139,2,FALSE)</f>
        <v>15.520205479452056</v>
      </c>
      <c r="E78" s="17">
        <f>($C$65-$D78)/55*$K$62</f>
        <v>8.1604780506576375</v>
      </c>
      <c r="F78" s="17">
        <f>($C$65-$D78)/55*$K$63</f>
        <v>9.0720003393014021</v>
      </c>
      <c r="G78" s="17">
        <f>($C$65-$D78)/55*$K$64</f>
        <v>10.370439744032723</v>
      </c>
      <c r="H78" s="17">
        <f>($C$65-$D78)/55*$N$62</f>
        <v>3.2885418387958176</v>
      </c>
      <c r="I78" s="17">
        <f>($C$65-$D78)/55*$N$63</f>
        <v>3.6810304063129329</v>
      </c>
      <c r="J78" s="17">
        <f>($C$65-$D78)/55*$N$64</f>
        <v>3.8844793100001191</v>
      </c>
      <c r="K78" s="17">
        <f>($C$65-$D78-$N$74)/55*$H$62</f>
        <v>1.2616087173100872</v>
      </c>
      <c r="L78" s="17">
        <f>($C$65-$D78-$N$74)/55*$H$63</f>
        <v>1.4233534246575341</v>
      </c>
      <c r="M78" s="17">
        <f>($C$65-$D78-$N$74)/55*$H$64</f>
        <v>1.7468428393524285</v>
      </c>
      <c r="P78" t="s">
        <v>63</v>
      </c>
      <c r="Q78" t="s">
        <v>417</v>
      </c>
      <c r="U78" s="17"/>
      <c r="V78" s="18"/>
    </row>
    <row r="79" spans="2:22" x14ac:dyDescent="0.3">
      <c r="B79" t="s">
        <v>417</v>
      </c>
      <c r="C79" s="17">
        <f t="shared" ref="C79:C95" si="16">VLOOKUP(B79,$C$100:$E$117,3,FALSE)</f>
        <v>3.0769230769230771</v>
      </c>
      <c r="D79" s="30">
        <f t="shared" ref="D79:D95" si="17">VLOOKUP(B79,$C$122:$D$139,2,FALSE)</f>
        <v>15.27431506849315</v>
      </c>
      <c r="E79" s="17">
        <f t="shared" ref="E79:E95" si="18">($C$65-$D79)/55*$K$62</f>
        <v>8.2010316406824302</v>
      </c>
      <c r="F79" s="17">
        <f t="shared" ref="F79:F95" si="19">($C$65-$D79)/55*$K$63</f>
        <v>9.1170837498786987</v>
      </c>
      <c r="G79" s="17">
        <f t="shared" ref="G79:G95" si="20">($C$65-$D79)/55*$K$64</f>
        <v>10.421975764244486</v>
      </c>
      <c r="H79" s="17">
        <f t="shared" ref="H79:H95" si="21">($C$65-$D79)/55*$N$62</f>
        <v>3.3048842854860774</v>
      </c>
      <c r="I79" s="17">
        <f t="shared" ref="I79:I95" si="22">($C$65-$D79)/55*$N$63</f>
        <v>3.6993233294774508</v>
      </c>
      <c r="J79" s="17">
        <f t="shared" ref="J79:J95" si="23">($C$65-$D79)/55*$N$64</f>
        <v>3.9037832748438017</v>
      </c>
      <c r="K79" s="17">
        <f t="shared" ref="K79:K95" si="24">($C$65-$D79-$N$74)/55*$H$62</f>
        <v>1.2685830635118307</v>
      </c>
      <c r="L79" s="17">
        <f t="shared" ref="L79:L95" si="25">($C$65-$D79-$N$74)/55*$H$63</f>
        <v>1.4312219178082191</v>
      </c>
      <c r="M79" s="17">
        <f t="shared" ref="M79:M95" si="26">($C$65-$D79-$N$74)/55*$H$64</f>
        <v>1.7564996264009962</v>
      </c>
      <c r="P79" t="s">
        <v>77</v>
      </c>
      <c r="Q79">
        <v>3</v>
      </c>
      <c r="U79" s="17"/>
      <c r="V79" s="18"/>
    </row>
    <row r="80" spans="2:22" ht="30" customHeight="1" x14ac:dyDescent="0.3">
      <c r="B80" t="s">
        <v>421</v>
      </c>
      <c r="C80" s="17">
        <f t="shared" si="16"/>
        <v>2.9813398097323569</v>
      </c>
      <c r="D80" s="30">
        <f t="shared" si="17"/>
        <v>14.932990867579909</v>
      </c>
      <c r="E80" s="17">
        <f t="shared" si="18"/>
        <v>8.2573246927595569</v>
      </c>
      <c r="F80" s="17">
        <f t="shared" si="19"/>
        <v>9.1796647144219286</v>
      </c>
      <c r="G80" s="17">
        <f t="shared" si="20"/>
        <v>10.493513693879196</v>
      </c>
      <c r="H80" s="17">
        <f t="shared" si="21"/>
        <v>3.3275694830737632</v>
      </c>
      <c r="I80" s="17">
        <f t="shared" si="22"/>
        <v>3.7247160129788006</v>
      </c>
      <c r="J80" s="17">
        <f t="shared" si="23"/>
        <v>3.9305794006017449</v>
      </c>
      <c r="K80" s="17">
        <f t="shared" si="24"/>
        <v>1.2782642590286426</v>
      </c>
      <c r="L80" s="17">
        <f t="shared" si="25"/>
        <v>1.442144292237443</v>
      </c>
      <c r="M80" s="17">
        <f t="shared" si="26"/>
        <v>1.7699043586550438</v>
      </c>
      <c r="P80" t="e">
        <f>MATCH(_xlfn.CONCAT($P83," ",Q$82),$B$76:$M$76,0)</f>
        <v>#N/A</v>
      </c>
      <c r="U80" s="17"/>
      <c r="V80" s="18"/>
    </row>
    <row r="81" spans="2:32" ht="15" customHeight="1" x14ac:dyDescent="0.3">
      <c r="B81" t="s">
        <v>618</v>
      </c>
      <c r="C81" s="17">
        <f t="shared" si="16"/>
        <v>2.6849240121730804</v>
      </c>
      <c r="D81" s="30">
        <f t="shared" si="17"/>
        <v>13.53675799086758</v>
      </c>
      <c r="E81" s="17">
        <f t="shared" si="18"/>
        <v>8.487599047259673</v>
      </c>
      <c r="F81" s="17">
        <f t="shared" si="19"/>
        <v>9.4356606265718437</v>
      </c>
      <c r="G81" s="17">
        <f t="shared" si="20"/>
        <v>10.786149284970215</v>
      </c>
      <c r="H81" s="17">
        <f t="shared" si="21"/>
        <v>3.4203663565503493</v>
      </c>
      <c r="I81" s="17">
        <f t="shared" si="22"/>
        <v>3.8285882243182701</v>
      </c>
      <c r="J81" s="17">
        <f t="shared" si="23"/>
        <v>4.0401925825901763</v>
      </c>
      <c r="K81" s="17">
        <f t="shared" si="24"/>
        <v>1.3178665006226651</v>
      </c>
      <c r="L81" s="17">
        <f t="shared" si="25"/>
        <v>1.4868237442922376</v>
      </c>
      <c r="M81" s="17">
        <f t="shared" si="26"/>
        <v>1.8247382316313827</v>
      </c>
      <c r="P81" t="e">
        <f>VLOOKUP($Q$78,$B$77:$M$95,MATCH(_xlfn.CONCAT($P83," ",Q$82),$B$76:$M$76,0),FALSE)</f>
        <v>#N/A</v>
      </c>
      <c r="Q81" s="2" t="s">
        <v>709</v>
      </c>
      <c r="R81" s="2"/>
      <c r="S81" s="2"/>
      <c r="T81" s="2"/>
      <c r="U81" s="2" t="s">
        <v>710</v>
      </c>
      <c r="V81" s="2"/>
      <c r="W81" s="2"/>
      <c r="X81" s="2"/>
      <c r="Y81" t="s">
        <v>711</v>
      </c>
      <c r="AC81" s="2" t="s">
        <v>712</v>
      </c>
      <c r="AD81" s="2"/>
      <c r="AE81" s="2"/>
      <c r="AF81" s="2"/>
    </row>
    <row r="82" spans="2:32" x14ac:dyDescent="0.3">
      <c r="B82" t="s">
        <v>423</v>
      </c>
      <c r="C82" s="17">
        <f t="shared" si="16"/>
        <v>2.6523023917958435</v>
      </c>
      <c r="D82" s="30">
        <f t="shared" si="17"/>
        <v>12.184132420091323</v>
      </c>
      <c r="E82" s="17">
        <f t="shared" si="18"/>
        <v>8.7106814466114741</v>
      </c>
      <c r="F82" s="17">
        <f t="shared" si="19"/>
        <v>9.6836612449239272</v>
      </c>
      <c r="G82" s="17">
        <f t="shared" si="20"/>
        <v>11.069645247592852</v>
      </c>
      <c r="H82" s="17">
        <f t="shared" si="21"/>
        <v>3.5102649873919862</v>
      </c>
      <c r="I82" s="17">
        <f t="shared" si="22"/>
        <v>3.9292162867956937</v>
      </c>
      <c r="J82" s="17">
        <f t="shared" si="23"/>
        <v>4.1463823130603679</v>
      </c>
      <c r="K82" s="17">
        <f t="shared" si="24"/>
        <v>1.3562318804483189</v>
      </c>
      <c r="L82" s="17">
        <f t="shared" si="25"/>
        <v>1.5301077625570776</v>
      </c>
      <c r="M82" s="17">
        <f t="shared" si="26"/>
        <v>1.8778595267745954</v>
      </c>
      <c r="Q82" t="s">
        <v>200</v>
      </c>
      <c r="R82" t="s">
        <v>652</v>
      </c>
      <c r="S82" t="s">
        <v>606</v>
      </c>
      <c r="T82" t="s">
        <v>171</v>
      </c>
      <c r="U82" t="s">
        <v>200</v>
      </c>
      <c r="V82" t="s">
        <v>652</v>
      </c>
      <c r="W82" t="s">
        <v>606</v>
      </c>
      <c r="X82" t="s">
        <v>171</v>
      </c>
      <c r="Y82" t="s">
        <v>200</v>
      </c>
      <c r="Z82" t="s">
        <v>652</v>
      </c>
      <c r="AA82" t="s">
        <v>606</v>
      </c>
      <c r="AB82" t="s">
        <v>171</v>
      </c>
      <c r="AC82" t="s">
        <v>200</v>
      </c>
      <c r="AD82" t="s">
        <v>652</v>
      </c>
      <c r="AE82" t="s">
        <v>606</v>
      </c>
      <c r="AF82" t="s">
        <v>171</v>
      </c>
    </row>
    <row r="83" spans="2:32" x14ac:dyDescent="0.3">
      <c r="B83" t="s">
        <v>425</v>
      </c>
      <c r="C83" s="17">
        <f t="shared" si="16"/>
        <v>2.4167973990279128</v>
      </c>
      <c r="D83" s="30">
        <f t="shared" si="17"/>
        <v>11.666552511415524</v>
      </c>
      <c r="E83" s="17">
        <f t="shared" si="18"/>
        <v>8.7960435530053527</v>
      </c>
      <c r="F83" s="17">
        <f t="shared" si="19"/>
        <v>9.7785582660740964</v>
      </c>
      <c r="G83" s="17">
        <f t="shared" si="20"/>
        <v>11.178124502764684</v>
      </c>
      <c r="H83" s="17">
        <f t="shared" si="21"/>
        <v>3.5446645478811396</v>
      </c>
      <c r="I83" s="17">
        <f t="shared" si="22"/>
        <v>3.9677214463258346</v>
      </c>
      <c r="J83" s="17">
        <f t="shared" si="23"/>
        <v>4.1870156355307753</v>
      </c>
      <c r="K83" s="17">
        <f t="shared" si="24"/>
        <v>1.3709123287671232</v>
      </c>
      <c r="L83" s="17">
        <f t="shared" si="25"/>
        <v>1.5466703196347031</v>
      </c>
      <c r="M83" s="17">
        <f t="shared" si="26"/>
        <v>1.898186301369863</v>
      </c>
      <c r="P83" s="2" t="s">
        <v>189</v>
      </c>
      <c r="Q83" s="18">
        <f>VLOOKUP($Q$78,$B$77:$M$95,MATCH(_xlfn.CONCAT($P83," ",Q$82),$B$77:$M$77,0),FALSE)*365+N68*($C$65-VLOOKUP($Q$78,$B$78:$D$95,3,FALSE))*$C$61*52*$Q$79</f>
        <v>2023.0668317508207</v>
      </c>
      <c r="R83" s="18">
        <f>VLOOKUP($Q$78,$B$77:$M$95,MATCH(_xlfn.CONCAT($P83," ",R$82),$B$77:$M$77,0),FALSE)*365+N68*(($C$65-VLOOKUP($Q$78,$B$78:$D$95,3,FALSE))*$C$61*(1/$C$66)*52*$Q$79)</f>
        <v>4943.4190658103407</v>
      </c>
      <c r="S83" s="18">
        <f>(N68+P68)*(($C$65-VLOOKUP($Q$78,$B$78:$D$95,3,FALSE))*$C$61*(1/$C$66)*52*$Q$79)+$C$68*365</f>
        <v>2057.2418247524683</v>
      </c>
      <c r="T83" s="18">
        <f>VLOOKUP($Q$78,$B$77:$M$95,MATCH(_xlfn.CONCAT($P83," ",T$82),$B$77:$M$77,0),FALSE)*365*1/VLOOKUP($Q$78,$B$78:$D$95,2,FALSE)+N68*($C$65-VLOOKUP($Q$78,$B$78:$D$95,3,FALSE))*(1/VLOOKUP($Q$78,$B$78:$D$95,2,FALSE)*$Q$79)*$C$61*52</f>
        <v>899.05295277571167</v>
      </c>
      <c r="U83" s="23">
        <f>Q83*$C$62</f>
        <v>536.11271041396753</v>
      </c>
      <c r="V83" s="23">
        <f>R83*$C$63+$C$64*365</f>
        <v>994.39190658103416</v>
      </c>
      <c r="W83" s="23">
        <f>S83*$C$63+$C$64*365</f>
        <v>705.77418247524679</v>
      </c>
      <c r="X83" s="21">
        <f>T83*$C$62</f>
        <v>238.24903248556362</v>
      </c>
      <c r="Y83" s="18">
        <f>Q83*$C$72</f>
        <v>260.97562129585589</v>
      </c>
      <c r="Z83" s="18">
        <f>R83*$C$71</f>
        <v>1038.1180038201715</v>
      </c>
      <c r="AA83" s="18">
        <f>S83*$C$71</f>
        <v>432.02078319801836</v>
      </c>
      <c r="AB83" s="18">
        <f>T83*$C$72</f>
        <v>115.97783090806681</v>
      </c>
      <c r="AC83" s="23">
        <f>U83*12</f>
        <v>6433.3525249676104</v>
      </c>
      <c r="AD83" s="23">
        <f t="shared" ref="AD83:AF83" si="27">V83*12</f>
        <v>11932.70287897241</v>
      </c>
      <c r="AE83" s="23">
        <f t="shared" si="27"/>
        <v>8469.2901897029624</v>
      </c>
      <c r="AF83" s="23">
        <f t="shared" si="27"/>
        <v>2858.9883898267635</v>
      </c>
    </row>
    <row r="84" spans="2:32" x14ac:dyDescent="0.3">
      <c r="B84" t="s">
        <v>619</v>
      </c>
      <c r="C84" s="17">
        <f t="shared" si="16"/>
        <v>2.9308053332554569</v>
      </c>
      <c r="D84" s="30">
        <f t="shared" si="17"/>
        <v>13.594292237442922</v>
      </c>
      <c r="E84" s="17">
        <f t="shared" si="18"/>
        <v>8.4781101849697489</v>
      </c>
      <c r="F84" s="17">
        <f t="shared" si="19"/>
        <v>9.425111861979941</v>
      </c>
      <c r="G84" s="17">
        <f t="shared" si="20"/>
        <v>10.774090717566905</v>
      </c>
      <c r="H84" s="17">
        <f t="shared" si="21"/>
        <v>3.4165424971576419</v>
      </c>
      <c r="I84" s="17">
        <f t="shared" si="22"/>
        <v>3.8243079860290794</v>
      </c>
      <c r="J84" s="17">
        <f t="shared" si="23"/>
        <v>4.0356757774456931</v>
      </c>
      <c r="K84" s="17">
        <f t="shared" si="24"/>
        <v>1.3162346201743464</v>
      </c>
      <c r="L84" s="17">
        <f t="shared" si="25"/>
        <v>1.4849826484018267</v>
      </c>
      <c r="M84" s="17">
        <f t="shared" si="26"/>
        <v>1.8224787048567874</v>
      </c>
      <c r="P84" s="2" t="s">
        <v>191</v>
      </c>
      <c r="Q84" s="18">
        <f t="shared" ref="Q84:Q85" si="28">VLOOKUP($Q$78,$B$77:$M$95,MATCH(_xlfn.CONCAT($P84," ",Q$82),$B$77:$M$77,0),FALSE)*365+N69*($C$65-VLOOKUP($Q$78,$B$78:$D$95,3,FALSE))*$C$61*52*$Q$79</f>
        <v>3743.7293929310808</v>
      </c>
      <c r="R84" s="18">
        <f t="shared" ref="R84" si="29">VLOOKUP($Q$78,$B$77:$M$95,MATCH(_xlfn.CONCAT($P84," ",R$82),$B$77:$M$77,0),FALSE)*365+N69*(($C$65-VLOOKUP($Q$78,$B$78:$D$95,3,FALSE))*$C$61*(1/$C$66)*52*$Q$79)</f>
        <v>7354.4023098695761</v>
      </c>
      <c r="S84" s="18">
        <f t="shared" ref="S84:S85" si="30">(N69+P69)*(($C$65-VLOOKUP($Q$78,$B$78:$D$95,3,FALSE))*$C$61*(1/$C$66)*52*$Q$79)+$C$68*365</f>
        <v>4200.5780297984775</v>
      </c>
      <c r="T84" s="18">
        <f t="shared" ref="T84:T85" si="31">VLOOKUP($Q$78,$B$77:$M$95,MATCH(_xlfn.CONCAT($P84," ",T$82),$B$77:$M$77,0),FALSE)*365*1/VLOOKUP($Q$78,$B$78:$D$95,2,FALSE)+N69*($C$65-VLOOKUP($Q$78,$B$78:$D$95,3,FALSE))*(1/VLOOKUP($Q$78,$B$78:$D$95,2,FALSE)*$Q$79)*$C$61*52</f>
        <v>1485.7655826618641</v>
      </c>
      <c r="U84" s="23">
        <f t="shared" ref="U84:U85" si="32">Q84*$C$62</f>
        <v>992.08828912673653</v>
      </c>
      <c r="V84" s="23">
        <f t="shared" ref="V84" si="33">R84*$C$63+$C$64*365</f>
        <v>1235.4902309869576</v>
      </c>
      <c r="W84" s="23">
        <f t="shared" ref="W84:W85" si="34">S84*$C$63+$C$64*365</f>
        <v>920.10780297984775</v>
      </c>
      <c r="X84" s="21">
        <f t="shared" ref="X84:X85" si="35">T84*$C$62</f>
        <v>393.72787940539399</v>
      </c>
      <c r="Y84" s="18">
        <f t="shared" ref="Y84:Y85" si="36">Q84*$C$72</f>
        <v>482.94109168810945</v>
      </c>
      <c r="Z84" s="18">
        <f t="shared" ref="Z84:Z85" si="37">R84*$C$71</f>
        <v>1544.4244850726109</v>
      </c>
      <c r="AA84" s="18">
        <f t="shared" ref="AA84:AA85" si="38">S84*$C$71</f>
        <v>882.12138625768023</v>
      </c>
      <c r="AB84" s="18">
        <f t="shared" ref="AB84:AB85" si="39">T84*$C$72</f>
        <v>191.66376016338046</v>
      </c>
      <c r="AC84" s="23">
        <f t="shared" ref="AC84:AC85" si="40">U84*12</f>
        <v>11905.059469520838</v>
      </c>
      <c r="AD84" s="23">
        <f t="shared" ref="AD84:AD85" si="41">V84*12</f>
        <v>14825.882771843491</v>
      </c>
      <c r="AE84" s="23">
        <f t="shared" ref="AE84:AE85" si="42">W84*12</f>
        <v>11041.293635758173</v>
      </c>
      <c r="AF84" s="23">
        <f t="shared" ref="AF84:AF85" si="43">X84*12</f>
        <v>4724.7345528647274</v>
      </c>
    </row>
    <row r="85" spans="2:32" x14ac:dyDescent="0.3">
      <c r="B85" t="s">
        <v>429</v>
      </c>
      <c r="C85" s="17">
        <f t="shared" si="16"/>
        <v>2.8062989664390252</v>
      </c>
      <c r="D85" s="30">
        <f t="shared" si="17"/>
        <v>14.020890410958904</v>
      </c>
      <c r="E85" s="17">
        <f t="shared" si="18"/>
        <v>8.4077532834271995</v>
      </c>
      <c r="F85" s="17">
        <f t="shared" si="19"/>
        <v>9.3468961213451411</v>
      </c>
      <c r="G85" s="17">
        <f t="shared" si="20"/>
        <v>10.684680268388004</v>
      </c>
      <c r="H85" s="17">
        <f t="shared" si="21"/>
        <v>3.3881897936843366</v>
      </c>
      <c r="I85" s="17">
        <f t="shared" si="22"/>
        <v>3.7925713779205359</v>
      </c>
      <c r="J85" s="17">
        <f t="shared" si="23"/>
        <v>4.0021851012057486</v>
      </c>
      <c r="K85" s="17">
        <f t="shared" si="24"/>
        <v>1.3041347447073475</v>
      </c>
      <c r="L85" s="17">
        <f t="shared" si="25"/>
        <v>1.4713315068493149</v>
      </c>
      <c r="M85" s="17">
        <f t="shared" si="26"/>
        <v>1.8057250311332504</v>
      </c>
      <c r="P85" s="2" t="s">
        <v>192</v>
      </c>
      <c r="Q85" s="18">
        <f t="shared" si="28"/>
        <v>7144.0009886187318</v>
      </c>
      <c r="R85" s="18">
        <f>VLOOKUP($Q$78,$B$77:$M$95,MATCH(_xlfn.CONCAT($P85," ",R$82),$B$77:$M$77,0),FALSE)*365+N70*(($C$65-VLOOKUP($Q$78,$B$78:$D$95,3,FALSE))*$C$61*(1/$C$66)*52*$Q$79)</f>
        <v>11932.619435177197</v>
      </c>
      <c r="S85" s="18">
        <f t="shared" si="30"/>
        <v>8413.6962046016051</v>
      </c>
      <c r="T85" s="18">
        <f t="shared" si="31"/>
        <v>2576.5218440976155</v>
      </c>
      <c r="U85" s="23">
        <f t="shared" si="32"/>
        <v>1893.1602619839641</v>
      </c>
      <c r="V85" s="23">
        <f>R85*$C$63+$C$64*365</f>
        <v>1693.3119435177198</v>
      </c>
      <c r="W85" s="23">
        <f t="shared" si="34"/>
        <v>1341.4196204601606</v>
      </c>
      <c r="X85" s="21">
        <f t="shared" si="35"/>
        <v>682.77828868586812</v>
      </c>
      <c r="Y85" s="18">
        <f t="shared" si="36"/>
        <v>921.57612753181638</v>
      </c>
      <c r="Z85" s="18">
        <f t="shared" si="37"/>
        <v>2505.8500813872115</v>
      </c>
      <c r="AA85" s="18">
        <f t="shared" si="38"/>
        <v>1766.8762029663369</v>
      </c>
      <c r="AB85" s="18">
        <f t="shared" si="39"/>
        <v>332.37131788859239</v>
      </c>
      <c r="AC85" s="23">
        <f t="shared" si="40"/>
        <v>22717.923143807569</v>
      </c>
      <c r="AD85" s="23">
        <f t="shared" si="41"/>
        <v>20319.743322212638</v>
      </c>
      <c r="AE85" s="23">
        <f t="shared" si="42"/>
        <v>16097.035445521928</v>
      </c>
      <c r="AF85" s="23">
        <f t="shared" si="43"/>
        <v>8193.3394642304174</v>
      </c>
    </row>
    <row r="86" spans="2:32" x14ac:dyDescent="0.3">
      <c r="B86" t="s">
        <v>433</v>
      </c>
      <c r="C86" s="17">
        <f t="shared" si="16"/>
        <v>2.4897220857197691</v>
      </c>
      <c r="D86" s="30">
        <f t="shared" si="17"/>
        <v>12.442123287671233</v>
      </c>
      <c r="E86" s="17">
        <f t="shared" si="18"/>
        <v>8.6681321831685612</v>
      </c>
      <c r="F86" s="17">
        <f t="shared" si="19"/>
        <v>9.6363592449681743</v>
      </c>
      <c r="G86" s="17">
        <f t="shared" si="20"/>
        <v>11.015573100109759</v>
      </c>
      <c r="H86" s="17">
        <f t="shared" si="21"/>
        <v>3.4931183163056407</v>
      </c>
      <c r="I86" s="17">
        <f t="shared" si="22"/>
        <v>3.9100231547846396</v>
      </c>
      <c r="J86" s="17">
        <f t="shared" si="23"/>
        <v>4.1261283852299488</v>
      </c>
      <c r="K86" s="17">
        <f t="shared" si="24"/>
        <v>1.3489143212951431</v>
      </c>
      <c r="L86" s="17">
        <f t="shared" si="25"/>
        <v>1.5218520547945202</v>
      </c>
      <c r="M86" s="17">
        <f t="shared" si="26"/>
        <v>1.8677275217932752</v>
      </c>
    </row>
    <row r="87" spans="2:32" x14ac:dyDescent="0.3">
      <c r="B87" t="s">
        <v>431</v>
      </c>
      <c r="C87" s="17">
        <f t="shared" si="16"/>
        <v>2.8634023881910777</v>
      </c>
      <c r="D87" s="30">
        <f t="shared" si="17"/>
        <v>13.155022831050228</v>
      </c>
      <c r="E87" s="17">
        <f t="shared" si="18"/>
        <v>8.5505568954690094</v>
      </c>
      <c r="F87" s="17">
        <f t="shared" si="19"/>
        <v>9.5056508424355748</v>
      </c>
      <c r="G87" s="17">
        <f t="shared" si="20"/>
        <v>10.866156922662011</v>
      </c>
      <c r="H87" s="17">
        <f t="shared" si="21"/>
        <v>3.4457373601400554</v>
      </c>
      <c r="I87" s="17">
        <f t="shared" si="22"/>
        <v>3.856987265665599</v>
      </c>
      <c r="J87" s="17">
        <f t="shared" si="23"/>
        <v>4.0701612262472207</v>
      </c>
      <c r="K87" s="17">
        <f t="shared" si="24"/>
        <v>1.328693897882939</v>
      </c>
      <c r="L87" s="17">
        <f t="shared" si="25"/>
        <v>1.4990392694063925</v>
      </c>
      <c r="M87" s="17">
        <f t="shared" si="26"/>
        <v>1.8397300124533</v>
      </c>
      <c r="P87" t="s">
        <v>708</v>
      </c>
      <c r="T87" s="2"/>
      <c r="U87" s="2"/>
      <c r="V87" s="2"/>
      <c r="X87">
        <f t="shared" ref="X87:X88" si="44">(U83-X83)/U83</f>
        <v>0.55559898532979013</v>
      </c>
    </row>
    <row r="88" spans="2:32" ht="15" customHeight="1" x14ac:dyDescent="0.3">
      <c r="B88" t="s">
        <v>435</v>
      </c>
      <c r="C88" s="17">
        <f t="shared" si="16"/>
        <v>3.0938959612742991</v>
      </c>
      <c r="D88" s="30">
        <f t="shared" si="17"/>
        <v>12.834018264840182</v>
      </c>
      <c r="E88" s="17">
        <f t="shared" si="18"/>
        <v>8.6034987223723149</v>
      </c>
      <c r="F88" s="17">
        <f t="shared" si="19"/>
        <v>9.5645062512300782</v>
      </c>
      <c r="G88" s="17">
        <f t="shared" si="20"/>
        <v>10.933436072539203</v>
      </c>
      <c r="H88" s="17">
        <f t="shared" si="21"/>
        <v>3.4670720677041271</v>
      </c>
      <c r="I88" s="17">
        <f t="shared" si="22"/>
        <v>3.8808682777076715</v>
      </c>
      <c r="J88" s="17">
        <f t="shared" si="23"/>
        <v>4.0953621311406447</v>
      </c>
      <c r="K88" s="17">
        <f t="shared" si="24"/>
        <v>1.3377987546699877</v>
      </c>
      <c r="L88" s="17">
        <f t="shared" si="25"/>
        <v>1.5093114155251142</v>
      </c>
      <c r="M88" s="17">
        <f t="shared" si="26"/>
        <v>1.8523367372353676</v>
      </c>
      <c r="P88" t="s">
        <v>63</v>
      </c>
      <c r="Q88" t="s">
        <v>431</v>
      </c>
      <c r="U88" s="17"/>
      <c r="V88" s="18"/>
      <c r="X88">
        <f t="shared" si="44"/>
        <v>0.60313221744411061</v>
      </c>
    </row>
    <row r="89" spans="2:32" x14ac:dyDescent="0.3">
      <c r="B89" t="s">
        <v>620</v>
      </c>
      <c r="C89" s="17">
        <f t="shared" si="16"/>
        <v>2.7795362649307371</v>
      </c>
      <c r="D89" s="30">
        <f t="shared" si="17"/>
        <v>12.90593607305936</v>
      </c>
      <c r="E89" s="17">
        <f t="shared" si="18"/>
        <v>8.5916376445099107</v>
      </c>
      <c r="F89" s="17">
        <f t="shared" si="19"/>
        <v>9.5513202954902017</v>
      </c>
      <c r="G89" s="17">
        <f t="shared" si="20"/>
        <v>10.918362863285068</v>
      </c>
      <c r="H89" s="17">
        <f t="shared" si="21"/>
        <v>3.4622922434632435</v>
      </c>
      <c r="I89" s="17">
        <f t="shared" si="22"/>
        <v>3.8755179798461836</v>
      </c>
      <c r="J89" s="17">
        <f t="shared" si="23"/>
        <v>4.0897161247100415</v>
      </c>
      <c r="K89" s="17">
        <f t="shared" si="24"/>
        <v>1.3357589041095892</v>
      </c>
      <c r="L89" s="17">
        <f t="shared" si="25"/>
        <v>1.5070100456621005</v>
      </c>
      <c r="M89" s="17">
        <f t="shared" si="26"/>
        <v>1.8495123287671236</v>
      </c>
      <c r="P89" t="s">
        <v>77</v>
      </c>
      <c r="Q89">
        <v>3</v>
      </c>
      <c r="U89" s="17"/>
      <c r="V89" s="18"/>
      <c r="X89">
        <f>(U85-X85)/U85</f>
        <v>0.63934469659196158</v>
      </c>
    </row>
    <row r="90" spans="2:32" x14ac:dyDescent="0.3">
      <c r="B90" t="s">
        <v>439</v>
      </c>
      <c r="C90" s="17">
        <f t="shared" si="16"/>
        <v>2.753975834622743</v>
      </c>
      <c r="D90" s="30">
        <f t="shared" si="17"/>
        <v>11.413698630136986</v>
      </c>
      <c r="E90" s="17">
        <f t="shared" si="18"/>
        <v>8.8377455966009499</v>
      </c>
      <c r="F90" s="17">
        <f t="shared" si="19"/>
        <v>9.8249184120484294</v>
      </c>
      <c r="G90" s="17">
        <f t="shared" si="20"/>
        <v>11.23111999244391</v>
      </c>
      <c r="H90" s="17">
        <f t="shared" si="21"/>
        <v>3.5614698029502789</v>
      </c>
      <c r="I90" s="17">
        <f t="shared" si="22"/>
        <v>3.9865324142039253</v>
      </c>
      <c r="J90" s="17">
        <f t="shared" si="23"/>
        <v>4.2068662771875793</v>
      </c>
      <c r="K90" s="17">
        <f t="shared" si="24"/>
        <v>1.3780841843088421</v>
      </c>
      <c r="L90" s="17">
        <f t="shared" si="25"/>
        <v>1.5547616438356164</v>
      </c>
      <c r="M90" s="17">
        <f t="shared" si="26"/>
        <v>1.9081165628891659</v>
      </c>
      <c r="U90" s="17"/>
      <c r="V90" s="18"/>
    </row>
    <row r="91" spans="2:32" ht="15" customHeight="1" x14ac:dyDescent="0.3">
      <c r="B91" t="s">
        <v>621</v>
      </c>
      <c r="C91" s="17">
        <f t="shared" si="16"/>
        <v>2.4538879137138303</v>
      </c>
      <c r="D91" s="30">
        <f t="shared" si="17"/>
        <v>11.323515981735159</v>
      </c>
      <c r="E91" s="17">
        <f t="shared" si="18"/>
        <v>8.8526190116982519</v>
      </c>
      <c r="F91" s="17">
        <f t="shared" si="19"/>
        <v>9.8414531819444662</v>
      </c>
      <c r="G91" s="17">
        <f t="shared" si="20"/>
        <v>11.250021318334017</v>
      </c>
      <c r="H91" s="17">
        <f t="shared" si="21"/>
        <v>3.5674635508078949</v>
      </c>
      <c r="I91" s="17">
        <f t="shared" si="22"/>
        <v>3.9932415178715059</v>
      </c>
      <c r="J91" s="17">
        <f t="shared" si="23"/>
        <v>4.2139461900132575</v>
      </c>
      <c r="K91" s="17">
        <f t="shared" si="24"/>
        <v>1.3806420921544211</v>
      </c>
      <c r="L91" s="17">
        <f t="shared" si="25"/>
        <v>1.5576474885844749</v>
      </c>
      <c r="M91" s="17">
        <f t="shared" si="26"/>
        <v>1.9116582814445831</v>
      </c>
      <c r="Q91" s="2" t="s">
        <v>709</v>
      </c>
      <c r="R91" s="2"/>
      <c r="S91" s="2"/>
      <c r="T91" s="2"/>
      <c r="U91" s="2" t="s">
        <v>710</v>
      </c>
      <c r="V91" s="2"/>
      <c r="W91" s="2"/>
      <c r="X91" s="2"/>
      <c r="Y91" t="s">
        <v>711</v>
      </c>
      <c r="AC91" s="2" t="s">
        <v>712</v>
      </c>
      <c r="AD91" s="2"/>
      <c r="AE91" s="2"/>
      <c r="AF91" s="2"/>
    </row>
    <row r="92" spans="2:32" ht="15" customHeight="1" x14ac:dyDescent="0.3">
      <c r="B92" t="s">
        <v>467</v>
      </c>
      <c r="C92" s="17">
        <f t="shared" si="16"/>
        <v>2.2496072942576095</v>
      </c>
      <c r="D92" s="30">
        <f t="shared" si="17"/>
        <v>9.4969178082191785</v>
      </c>
      <c r="E92" s="17">
        <f t="shared" si="18"/>
        <v>9.1538715622956133</v>
      </c>
      <c r="F92" s="17">
        <f t="shared" si="19"/>
        <v>10.176355527648887</v>
      </c>
      <c r="G92" s="17">
        <f t="shared" si="20"/>
        <v>11.632856907660104</v>
      </c>
      <c r="H92" s="17">
        <f t="shared" si="21"/>
        <v>3.6888634995037366</v>
      </c>
      <c r="I92" s="17">
        <f t="shared" si="22"/>
        <v>4.1291305910170246</v>
      </c>
      <c r="J92" s="17">
        <f t="shared" si="23"/>
        <v>4.3573457914356171</v>
      </c>
      <c r="K92" s="17">
        <f t="shared" si="24"/>
        <v>1.4324510585305106</v>
      </c>
      <c r="L92" s="17">
        <f t="shared" si="25"/>
        <v>1.6160986301369862</v>
      </c>
      <c r="M92" s="17">
        <f t="shared" si="26"/>
        <v>1.9833937733499378</v>
      </c>
      <c r="Q92" t="s">
        <v>200</v>
      </c>
      <c r="R92" t="s">
        <v>652</v>
      </c>
      <c r="S92" t="s">
        <v>606</v>
      </c>
      <c r="T92" t="s">
        <v>171</v>
      </c>
      <c r="U92" t="s">
        <v>200</v>
      </c>
      <c r="V92" t="s">
        <v>652</v>
      </c>
      <c r="W92" t="s">
        <v>606</v>
      </c>
      <c r="X92" t="s">
        <v>171</v>
      </c>
      <c r="Y92" t="s">
        <v>200</v>
      </c>
      <c r="Z92" t="s">
        <v>652</v>
      </c>
      <c r="AA92" t="s">
        <v>606</v>
      </c>
      <c r="AB92" t="s">
        <v>171</v>
      </c>
      <c r="AC92" t="s">
        <v>200</v>
      </c>
      <c r="AD92" t="s">
        <v>652</v>
      </c>
      <c r="AE92" t="s">
        <v>606</v>
      </c>
      <c r="AF92" t="s">
        <v>171</v>
      </c>
    </row>
    <row r="93" spans="2:32" x14ac:dyDescent="0.3">
      <c r="B93" t="s">
        <v>623</v>
      </c>
      <c r="C93" s="17">
        <f t="shared" si="16"/>
        <v>2.8966981264981331</v>
      </c>
      <c r="D93" s="30">
        <f t="shared" si="17"/>
        <v>10.78824200913242</v>
      </c>
      <c r="E93" s="17">
        <f t="shared" si="18"/>
        <v>8.9408993197884357</v>
      </c>
      <c r="F93" s="17">
        <f t="shared" si="19"/>
        <v>9.9395943668084143</v>
      </c>
      <c r="G93" s="17">
        <f t="shared" si="20"/>
        <v>11.362209061496946</v>
      </c>
      <c r="H93" s="17">
        <f t="shared" si="21"/>
        <v>3.6030390998007578</v>
      </c>
      <c r="I93" s="17">
        <f t="shared" si="22"/>
        <v>4.0330630205262983</v>
      </c>
      <c r="J93" s="17">
        <f t="shared" si="23"/>
        <v>4.2559686093038911</v>
      </c>
      <c r="K93" s="17">
        <f t="shared" si="24"/>
        <v>1.3958244084682443</v>
      </c>
      <c r="L93" s="17">
        <f t="shared" si="25"/>
        <v>1.5747762557077627</v>
      </c>
      <c r="M93" s="17">
        <f t="shared" si="26"/>
        <v>1.9326799501867997</v>
      </c>
      <c r="P93" s="2" t="s">
        <v>189</v>
      </c>
      <c r="Q93" s="18">
        <f>VLOOKUP($Q$88,$B$77:$M$95,MATCH(_xlfn.CONCAT($P93," ",Q$92),$B$77:$M$77,0),FALSE)*365+N68*($C$65-VLOOKUP($Q$88,$B$78:$D$95,3,FALSE))*$C$61*52*$Q$89</f>
        <v>2111.4954197359193</v>
      </c>
      <c r="R93" s="18">
        <f>VLOOKUP($Q$88,$B$77:$M$95,MATCH(_xlfn.CONCAT($P93," ",R$92),$B$77:$M$77,0),FALSE)*365+N68*(($C$65-VLOOKUP($Q$88,$B$78:$D$95,3,FALSE))*$C$61*(1/$C$66)*52*$Q$89)</f>
        <v>5154.1059506069969</v>
      </c>
      <c r="S93" s="18">
        <f>(N68+P68)*(($C$65-VLOOKUP($Q$88,$B$78:$D$95,3,FALSE))*$C$61*(1/$C$66)*52*$Q$89)+$C$68*365</f>
        <v>2144.1429816165646</v>
      </c>
      <c r="T93" s="18">
        <f>VLOOKUP($Q$88,$B$77:$M$95,MATCH(_xlfn.CONCAT($P93," ",T$92),$B$77:$M$77,0),FALSE)*365*1/VLOOKUP($Q$88,$B$78:$D$95,2,FALSE)+N68*($C$65-VLOOKUP($Q$88,$B$78:$D$95,3,FALSE))*(1/VLOOKUP($Q$88,$B$78:$D$95,2,FALSE)*$Q$89)*$C$61*52</f>
        <v>1007.268938293314</v>
      </c>
      <c r="U93" s="23">
        <f>Q93*$C$62</f>
        <v>559.54628623001861</v>
      </c>
      <c r="V93" s="23">
        <f>R93*$C$63+$C$64*365</f>
        <v>1015.4605950606997</v>
      </c>
      <c r="W93" s="23">
        <f>S93*$C$63+$C$64*365</f>
        <v>714.46429816165642</v>
      </c>
      <c r="X93" s="21">
        <f>T93*$C$62</f>
        <v>266.92626864772825</v>
      </c>
      <c r="Y93" s="18">
        <f>Q93*$C$72</f>
        <v>272.38290914593358</v>
      </c>
      <c r="Z93" s="18">
        <f>R93*$C$71</f>
        <v>1082.3622496274693</v>
      </c>
      <c r="AA93" s="18">
        <f>S93*$C$71</f>
        <v>450.27002613947855</v>
      </c>
      <c r="AB93" s="18">
        <f>T93*$C$72</f>
        <v>129.93769303983751</v>
      </c>
      <c r="AC93" s="23">
        <f>U93*12</f>
        <v>6714.5554347602229</v>
      </c>
      <c r="AD93" s="23">
        <f t="shared" ref="AD93:AD95" si="45">V93*12</f>
        <v>12185.527140728396</v>
      </c>
      <c r="AE93" s="23">
        <f t="shared" ref="AE93:AE95" si="46">W93*12</f>
        <v>8573.5715779398779</v>
      </c>
      <c r="AF93" s="23">
        <f t="shared" ref="AF93:AF95" si="47">X93*12</f>
        <v>3203.1152237727392</v>
      </c>
    </row>
    <row r="94" spans="2:32" x14ac:dyDescent="0.3">
      <c r="B94" t="s">
        <v>624</v>
      </c>
      <c r="C94" s="17">
        <f t="shared" si="16"/>
        <v>2.061809931338781</v>
      </c>
      <c r="D94" s="30">
        <f t="shared" si="17"/>
        <v>9.455821917808219</v>
      </c>
      <c r="E94" s="17">
        <f t="shared" si="18"/>
        <v>9.1606493210741302</v>
      </c>
      <c r="F94" s="17">
        <f t="shared" si="19"/>
        <v>10.183890359500245</v>
      </c>
      <c r="G94" s="17">
        <f t="shared" si="20"/>
        <v>11.641470170091038</v>
      </c>
      <c r="H94" s="17">
        <f t="shared" si="21"/>
        <v>3.6915948276413841</v>
      </c>
      <c r="I94" s="17">
        <f t="shared" si="22"/>
        <v>4.1321879040807321</v>
      </c>
      <c r="J94" s="17">
        <f t="shared" si="23"/>
        <v>4.3605720808245323</v>
      </c>
      <c r="K94" s="17">
        <f t="shared" si="24"/>
        <v>1.4336166874221667</v>
      </c>
      <c r="L94" s="17">
        <f t="shared" si="25"/>
        <v>1.6174136986301368</v>
      </c>
      <c r="M94" s="17">
        <f t="shared" si="26"/>
        <v>1.9850077210460773</v>
      </c>
      <c r="P94" s="2" t="s">
        <v>191</v>
      </c>
      <c r="Q94" s="18">
        <f t="shared" ref="Q94:Q95" si="48">VLOOKUP($Q$88,$B$77:$M$95,MATCH(_xlfn.CONCAT($P94," ",Q$92),$B$77:$M$77,0),FALSE)*365+N69*($C$65-VLOOKUP($Q$88,$B$78:$D$95,3,FALSE))*$C$61*52*$Q$89</f>
        <v>3905.7748895248724</v>
      </c>
      <c r="R94" s="18">
        <f t="shared" ref="R94" si="49">VLOOKUP($Q$88,$B$77:$M$95,MATCH(_xlfn.CONCAT($P94," ",R$92),$B$77:$M$77,0),FALSE)*365+N69*(($C$65-VLOOKUP($Q$88,$B$78:$D$95,3,FALSE))*$C$61*(1/$C$66)*52*$Q$89)</f>
        <v>7667.8445027284088</v>
      </c>
      <c r="S94" s="18">
        <f t="shared" ref="S94:S95" si="50">(N69+P69)*(($C$65-VLOOKUP($Q$88,$B$78:$D$95,3,FALSE))*$C$61*(1/$C$66)*52*$Q$89)+$C$68*365</f>
        <v>4378.8274664869969</v>
      </c>
      <c r="T94" s="18">
        <f>VLOOKUP($Q$88,$B$77:$M$95,MATCH(_xlfn.CONCAT($P94," ",T$92),$B$77:$M$77,0),FALSE)*365*1/VLOOKUP($Q$88,$B$78:$D$95,2,FALSE)+N69*($C$65-VLOOKUP($Q$88,$B$78:$D$95,3,FALSE))*(1/VLOOKUP($Q$88,$B$78:$D$95,2,FALSE)*$Q$89)*$C$61*52</f>
        <v>1664.6021976571092</v>
      </c>
      <c r="U94" s="23">
        <f t="shared" ref="U94:U95" si="51">Q94*$C$62</f>
        <v>1035.0303457240911</v>
      </c>
      <c r="V94" s="23">
        <f t="shared" ref="V94" si="52">R94*$C$63+$C$64*365</f>
        <v>1266.834450272841</v>
      </c>
      <c r="W94" s="23">
        <f t="shared" ref="W94:W95" si="53">S94*$C$63+$C$64*365</f>
        <v>937.93274664869978</v>
      </c>
      <c r="X94" s="21">
        <f t="shared" ref="X94:X95" si="54">T94*$C$62</f>
        <v>441.11958237913393</v>
      </c>
      <c r="Y94" s="18">
        <f t="shared" ref="Y94:Y95" si="55">Q94*$C$72</f>
        <v>503.84496074870856</v>
      </c>
      <c r="Z94" s="18">
        <f t="shared" ref="Z94:Z95" si="56">R94*$C$71</f>
        <v>1610.2473455729657</v>
      </c>
      <c r="AA94" s="18">
        <f t="shared" ref="AA94:AA95" si="57">S94*$C$71</f>
        <v>919.55376796226926</v>
      </c>
      <c r="AB94" s="18">
        <f t="shared" ref="AB94:AB95" si="58">T94*$C$72</f>
        <v>214.73368349776709</v>
      </c>
      <c r="AC94" s="23">
        <f t="shared" ref="AC94:AC95" si="59">U94*12</f>
        <v>12420.364148689094</v>
      </c>
      <c r="AD94" s="23">
        <f t="shared" si="45"/>
        <v>15202.013403274092</v>
      </c>
      <c r="AE94" s="23">
        <f t="shared" si="46"/>
        <v>11255.192959784397</v>
      </c>
      <c r="AF94" s="23">
        <f t="shared" si="47"/>
        <v>5293.4349885496067</v>
      </c>
    </row>
    <row r="95" spans="2:32" x14ac:dyDescent="0.3">
      <c r="B95" t="s">
        <v>625</v>
      </c>
      <c r="C95" s="17">
        <f t="shared" si="16"/>
        <v>2.6844569383464374</v>
      </c>
      <c r="D95" s="30">
        <f t="shared" si="17"/>
        <v>9.9902968036529689</v>
      </c>
      <c r="E95" s="17">
        <f t="shared" si="18"/>
        <v>9.0725008027379737</v>
      </c>
      <c r="F95" s="17">
        <f t="shared" si="19"/>
        <v>10.085895685255629</v>
      </c>
      <c r="G95" s="17">
        <f t="shared" si="20"/>
        <v>11.529449907030934</v>
      </c>
      <c r="H95" s="17">
        <f t="shared" si="21"/>
        <v>3.6560723878067529</v>
      </c>
      <c r="I95" s="17">
        <f t="shared" si="22"/>
        <v>4.0924258491799561</v>
      </c>
      <c r="J95" s="17">
        <f t="shared" si="23"/>
        <v>4.3186123949386825</v>
      </c>
      <c r="K95" s="17">
        <f t="shared" si="24"/>
        <v>1.4184570361145703</v>
      </c>
      <c r="L95" s="17">
        <f t="shared" si="25"/>
        <v>1.600310502283105</v>
      </c>
      <c r="M95" s="17">
        <f t="shared" si="26"/>
        <v>1.9640174346201744</v>
      </c>
      <c r="P95" s="2" t="s">
        <v>192</v>
      </c>
      <c r="Q95" s="18">
        <f t="shared" si="48"/>
        <v>7451.5306147078099</v>
      </c>
      <c r="R95" s="18">
        <f>VLOOKUP($Q$88,$B$77:$M$95,MATCH(_xlfn.CONCAT($P95," ",R$92),$B$77:$M$77,0),FALSE)*365+N70*(($C$65-VLOOKUP($Q$88,$B$78:$D$95,3,FALSE))*$C$61*(1/$C$66)*52*$Q$89)</f>
        <v>12441.183726974581</v>
      </c>
      <c r="S95" s="18">
        <f t="shared" si="50"/>
        <v>8771.5073437702158</v>
      </c>
      <c r="T95" s="18">
        <f t="shared" ref="T95" si="60">VLOOKUP($Q$88,$B$77:$M$95,MATCH(_xlfn.CONCAT($P95," ",T$92),$B$77:$M$77,0),FALSE)*365*1/VLOOKUP($Q$88,$B$78:$D$95,2,FALSE)+N70*($C$65-VLOOKUP($Q$88,$B$78:$D$95,3,FALSE))*(1/VLOOKUP($Q$88,$B$78:$D$95,2,FALSE)*$Q$89)*$C$61*52</f>
        <v>2886.6491282646157</v>
      </c>
      <c r="U95" s="23">
        <f t="shared" si="51"/>
        <v>1974.6556128975697</v>
      </c>
      <c r="V95" s="23">
        <f>R95*$C$63+$C$64*365</f>
        <v>1744.1683726974582</v>
      </c>
      <c r="W95" s="23">
        <f t="shared" si="53"/>
        <v>1377.2007343770217</v>
      </c>
      <c r="X95" s="21">
        <f t="shared" si="54"/>
        <v>764.96201899012317</v>
      </c>
      <c r="Y95" s="18">
        <f t="shared" si="55"/>
        <v>961.24744929730753</v>
      </c>
      <c r="Z95" s="18">
        <f t="shared" si="56"/>
        <v>2612.6485826646617</v>
      </c>
      <c r="AA95" s="18">
        <f t="shared" si="57"/>
        <v>1842.0165421917452</v>
      </c>
      <c r="AB95" s="18">
        <f t="shared" si="58"/>
        <v>372.37773754613545</v>
      </c>
      <c r="AC95" s="23">
        <f t="shared" si="59"/>
        <v>23695.867354770835</v>
      </c>
      <c r="AD95" s="23">
        <f t="shared" si="45"/>
        <v>20930.020472369499</v>
      </c>
      <c r="AE95" s="23">
        <f t="shared" si="46"/>
        <v>16526.40881252426</v>
      </c>
      <c r="AF95" s="23">
        <f t="shared" si="47"/>
        <v>9179.5442278814771</v>
      </c>
    </row>
    <row r="97" spans="2:24" x14ac:dyDescent="0.3">
      <c r="X97">
        <f t="shared" ref="X97:X98" si="61">(U93-X93)/U93</f>
        <v>0.52295944908121494</v>
      </c>
    </row>
    <row r="98" spans="2:24" x14ac:dyDescent="0.3">
      <c r="V98" s="32">
        <f>(V94-X94)*12</f>
        <v>9908.5784147244849</v>
      </c>
      <c r="W98" s="32">
        <f>V98-7000</f>
        <v>2908.5784147244849</v>
      </c>
      <c r="X98">
        <f t="shared" si="61"/>
        <v>0.5738100006425092</v>
      </c>
    </row>
    <row r="99" spans="2:24" x14ac:dyDescent="0.3">
      <c r="B99" t="s">
        <v>616</v>
      </c>
      <c r="D99" t="s">
        <v>713</v>
      </c>
      <c r="F99" t="s">
        <v>714</v>
      </c>
      <c r="V99" s="33">
        <f>(V94-U94)*12</f>
        <v>2781.6492545849978</v>
      </c>
      <c r="X99">
        <f>(U95-X95)/U95</f>
        <v>0.61260990828287598</v>
      </c>
    </row>
    <row r="100" spans="2:24" x14ac:dyDescent="0.3">
      <c r="B100" t="s">
        <v>417</v>
      </c>
      <c r="C100" t="s">
        <v>417</v>
      </c>
      <c r="D100">
        <v>1</v>
      </c>
      <c r="E100" s="17">
        <f>J103</f>
        <v>3.0769230769230771</v>
      </c>
      <c r="F100" s="18">
        <f>100-100/E100</f>
        <v>67.5</v>
      </c>
      <c r="H100" s="18"/>
    </row>
    <row r="101" spans="2:24" x14ac:dyDescent="0.3">
      <c r="B101" t="s">
        <v>520</v>
      </c>
      <c r="C101" t="s">
        <v>421</v>
      </c>
      <c r="D101" s="26">
        <v>0.96893543816301597</v>
      </c>
      <c r="E101" s="17">
        <f>$E$100*D101</f>
        <v>2.9813398097323569</v>
      </c>
      <c r="F101" s="18">
        <f t="shared" ref="F101:F117" si="62">100-100/E101</f>
        <v>66.458033507768022</v>
      </c>
      <c r="H101" s="18"/>
      <c r="I101" t="s">
        <v>715</v>
      </c>
      <c r="J101" s="9" t="s">
        <v>716</v>
      </c>
    </row>
    <row r="102" spans="2:24" x14ac:dyDescent="0.3">
      <c r="B102" t="s">
        <v>521</v>
      </c>
      <c r="C102" t="s">
        <v>621</v>
      </c>
      <c r="D102" s="26">
        <v>0.79751357195699479</v>
      </c>
      <c r="E102" s="17">
        <f t="shared" ref="E102:E117" si="63">$E$100*D102</f>
        <v>2.4538879137138303</v>
      </c>
      <c r="F102" s="18">
        <f t="shared" si="62"/>
        <v>59.248342419741881</v>
      </c>
      <c r="H102" s="18"/>
      <c r="I102" t="s">
        <v>717</v>
      </c>
      <c r="J102">
        <f>(60+75)/2</f>
        <v>67.5</v>
      </c>
      <c r="V102" s="32">
        <f>(V94-X94)/26</f>
        <v>31.758264149757963</v>
      </c>
      <c r="W102" s="32">
        <f>7000/V102</f>
        <v>220.41506950729701</v>
      </c>
    </row>
    <row r="103" spans="2:24" x14ac:dyDescent="0.3">
      <c r="B103" t="s">
        <v>522</v>
      </c>
      <c r="C103" t="s">
        <v>624</v>
      </c>
      <c r="D103" s="26">
        <v>0.67008822768510379</v>
      </c>
      <c r="E103" s="17">
        <f>$E$100*D103</f>
        <v>2.061809931338781</v>
      </c>
      <c r="F103" s="18">
        <f t="shared" si="62"/>
        <v>51.498924086049151</v>
      </c>
      <c r="H103" s="18"/>
      <c r="I103" t="s">
        <v>518</v>
      </c>
      <c r="J103">
        <f>1/(100-J102)*100</f>
        <v>3.0769230769230771</v>
      </c>
      <c r="W103" s="32">
        <f>W102/26</f>
        <v>8.4775026733575771</v>
      </c>
    </row>
    <row r="104" spans="2:24" x14ac:dyDescent="0.3">
      <c r="B104" t="s">
        <v>523</v>
      </c>
      <c r="C104" t="s">
        <v>429</v>
      </c>
      <c r="D104" s="26">
        <v>0.91204716409268316</v>
      </c>
      <c r="E104" s="17">
        <f t="shared" si="63"/>
        <v>2.8062989664390252</v>
      </c>
      <c r="F104" s="18">
        <f t="shared" si="62"/>
        <v>64.365877906838904</v>
      </c>
      <c r="H104" s="18"/>
    </row>
    <row r="105" spans="2:24" x14ac:dyDescent="0.3">
      <c r="B105" t="s">
        <v>524</v>
      </c>
      <c r="C105" t="s">
        <v>431</v>
      </c>
      <c r="D105" s="26">
        <v>0.93060577616210027</v>
      </c>
      <c r="E105" s="17">
        <f t="shared" si="63"/>
        <v>2.8634023881910777</v>
      </c>
      <c r="F105" s="18">
        <f t="shared" si="62"/>
        <v>65.076511630915462</v>
      </c>
      <c r="H105" s="18"/>
    </row>
    <row r="106" spans="2:24" x14ac:dyDescent="0.3">
      <c r="B106" t="s">
        <v>525</v>
      </c>
      <c r="C106" t="s">
        <v>620</v>
      </c>
      <c r="D106" s="26">
        <v>0.90334928610248955</v>
      </c>
      <c r="E106" s="17">
        <f t="shared" si="63"/>
        <v>2.7795362649307371</v>
      </c>
      <c r="F106" s="18">
        <f t="shared" si="62"/>
        <v>64.022775575301978</v>
      </c>
      <c r="H106" s="18"/>
    </row>
    <row r="107" spans="2:24" x14ac:dyDescent="0.3">
      <c r="B107" t="s">
        <v>526</v>
      </c>
      <c r="C107" t="s">
        <v>415</v>
      </c>
      <c r="D107" s="26">
        <v>0.99960237194274204</v>
      </c>
      <c r="E107" s="17">
        <f t="shared" si="63"/>
        <v>3.0756996059776678</v>
      </c>
      <c r="F107" s="18">
        <f t="shared" si="62"/>
        <v>67.487071947582749</v>
      </c>
      <c r="H107" s="18"/>
    </row>
    <row r="108" spans="2:24" x14ac:dyDescent="0.3">
      <c r="B108" t="s">
        <v>527</v>
      </c>
      <c r="C108" t="s">
        <v>623</v>
      </c>
      <c r="D108" s="26">
        <v>0.94142689111189315</v>
      </c>
      <c r="E108" s="17">
        <f t="shared" si="63"/>
        <v>2.8966981264981331</v>
      </c>
      <c r="F108" s="18">
        <f t="shared" si="62"/>
        <v>65.477935348102122</v>
      </c>
      <c r="H108" s="18"/>
    </row>
    <row r="109" spans="2:24" x14ac:dyDescent="0.3">
      <c r="B109" t="s">
        <v>528</v>
      </c>
      <c r="C109" t="s">
        <v>467</v>
      </c>
      <c r="D109" s="26">
        <v>0.7311223706337231</v>
      </c>
      <c r="E109" s="17">
        <f t="shared" si="63"/>
        <v>2.2496072942576095</v>
      </c>
      <c r="F109" s="18">
        <f t="shared" si="62"/>
        <v>55.547797050951111</v>
      </c>
      <c r="H109" s="18"/>
    </row>
    <row r="110" spans="2:24" x14ac:dyDescent="0.3">
      <c r="B110" t="s">
        <v>529</v>
      </c>
      <c r="C110" t="s">
        <v>423</v>
      </c>
      <c r="D110" s="26">
        <v>0.86199827733364909</v>
      </c>
      <c r="E110" s="17">
        <f t="shared" si="63"/>
        <v>2.6523023917958435</v>
      </c>
      <c r="F110" s="18">
        <f t="shared" si="62"/>
        <v>62.296908410850108</v>
      </c>
      <c r="H110" s="18"/>
    </row>
    <row r="111" spans="2:24" x14ac:dyDescent="0.3">
      <c r="B111" t="s">
        <v>530</v>
      </c>
      <c r="C111" t="s">
        <v>625</v>
      </c>
      <c r="D111" s="26">
        <v>0.87244850496259208</v>
      </c>
      <c r="E111" s="17">
        <f t="shared" si="63"/>
        <v>2.6844569383464374</v>
      </c>
      <c r="F111" s="18">
        <f t="shared" si="62"/>
        <v>62.748517746163714</v>
      </c>
      <c r="H111" s="18"/>
    </row>
    <row r="112" spans="2:24" x14ac:dyDescent="0.3">
      <c r="B112" t="s">
        <v>531</v>
      </c>
      <c r="C112" t="s">
        <v>619</v>
      </c>
      <c r="D112" s="26">
        <v>0.95251173330802341</v>
      </c>
      <c r="E112" s="17">
        <f t="shared" si="63"/>
        <v>2.9308053332554569</v>
      </c>
      <c r="F112" s="18">
        <f t="shared" si="62"/>
        <v>65.879685400694015</v>
      </c>
      <c r="H112" s="18"/>
    </row>
    <row r="113" spans="2:14" x14ac:dyDescent="0.3">
      <c r="B113" t="s">
        <v>532</v>
      </c>
      <c r="C113" t="s">
        <v>425</v>
      </c>
      <c r="D113" s="26">
        <v>0.78545915468407168</v>
      </c>
      <c r="E113" s="17">
        <f t="shared" si="63"/>
        <v>2.4167973990279128</v>
      </c>
      <c r="F113" s="18">
        <f t="shared" si="62"/>
        <v>58.622927995444662</v>
      </c>
      <c r="H113" s="18"/>
    </row>
    <row r="114" spans="2:14" x14ac:dyDescent="0.3">
      <c r="B114" t="s">
        <v>533</v>
      </c>
      <c r="C114" t="s">
        <v>618</v>
      </c>
      <c r="D114" s="26">
        <v>0.8726003039562511</v>
      </c>
      <c r="E114" s="17">
        <f t="shared" si="63"/>
        <v>2.6849240121730804</v>
      </c>
      <c r="F114" s="18">
        <f t="shared" si="62"/>
        <v>62.754998075694658</v>
      </c>
      <c r="H114" s="18"/>
    </row>
    <row r="115" spans="2:14" x14ac:dyDescent="0.3">
      <c r="B115" t="s">
        <v>534</v>
      </c>
      <c r="C115" t="s">
        <v>433</v>
      </c>
      <c r="D115" s="26">
        <v>0.80915967785892495</v>
      </c>
      <c r="E115" s="17">
        <f t="shared" si="63"/>
        <v>2.4897220857197691</v>
      </c>
      <c r="F115" s="18">
        <f t="shared" si="62"/>
        <v>59.8348745132771</v>
      </c>
      <c r="H115" s="18"/>
    </row>
    <row r="116" spans="2:14" x14ac:dyDescent="0.3">
      <c r="B116" t="s">
        <v>535</v>
      </c>
      <c r="C116" t="s">
        <v>435</v>
      </c>
      <c r="D116" s="26">
        <v>1.0055161874141472</v>
      </c>
      <c r="E116" s="17">
        <f t="shared" si="63"/>
        <v>3.0938959612742991</v>
      </c>
      <c r="F116" s="18">
        <f t="shared" si="62"/>
        <v>67.678292595587976</v>
      </c>
      <c r="H116" s="18"/>
    </row>
    <row r="117" spans="2:14" x14ac:dyDescent="0.3">
      <c r="B117" t="s">
        <v>536</v>
      </c>
      <c r="C117" t="s">
        <v>439</v>
      </c>
      <c r="D117" s="26">
        <v>0.89504214625239142</v>
      </c>
      <c r="E117" s="17">
        <f t="shared" si="63"/>
        <v>2.753975834622743</v>
      </c>
      <c r="F117" s="18">
        <f t="shared" si="62"/>
        <v>63.688860758032533</v>
      </c>
      <c r="H117" s="18"/>
    </row>
    <row r="120" spans="2:14" x14ac:dyDescent="0.3">
      <c r="B120" t="s">
        <v>718</v>
      </c>
      <c r="H120" t="s">
        <v>681</v>
      </c>
    </row>
    <row r="121" spans="2:14" x14ac:dyDescent="0.3">
      <c r="B121" t="s">
        <v>719</v>
      </c>
      <c r="D121" t="s">
        <v>720</v>
      </c>
      <c r="E121" t="s">
        <v>721</v>
      </c>
      <c r="F121" t="s">
        <v>722</v>
      </c>
      <c r="G121" t="s">
        <v>723</v>
      </c>
      <c r="H121" t="s">
        <v>724</v>
      </c>
      <c r="I121" t="s">
        <v>725</v>
      </c>
      <c r="J121" t="s">
        <v>726</v>
      </c>
    </row>
    <row r="122" spans="2:14" x14ac:dyDescent="0.3">
      <c r="B122" t="s">
        <v>415</v>
      </c>
      <c r="C122" t="s">
        <v>415</v>
      </c>
      <c r="D122" s="28">
        <v>15.520205479452056</v>
      </c>
      <c r="E122" s="26">
        <f>D122/$D$123</f>
        <v>1.0160982937602296</v>
      </c>
      <c r="F122" s="26">
        <f>VLOOKUP(C122,$C$100:$D$117,2,FALSE)</f>
        <v>0.99960237194274204</v>
      </c>
      <c r="G122" s="17">
        <f t="shared" ref="G122:G139" si="64">E122*$J$103</f>
        <v>3.1264562884930145</v>
      </c>
      <c r="H122" s="17">
        <f>VLOOKUP(C122,$C$100:$E$117,3,FALSE)</f>
        <v>3.0756996059776678</v>
      </c>
      <c r="I122" s="17">
        <f>G122-H122</f>
        <v>5.0756682515346707E-2</v>
      </c>
      <c r="J122" s="26">
        <f>I122/G122</f>
        <v>1.6234572893968707E-2</v>
      </c>
      <c r="L122" s="29" t="s">
        <v>727</v>
      </c>
      <c r="M122" s="31">
        <v>15.83333333</v>
      </c>
      <c r="N122" s="29"/>
    </row>
    <row r="123" spans="2:14" x14ac:dyDescent="0.3">
      <c r="B123" t="s">
        <v>417</v>
      </c>
      <c r="C123" t="s">
        <v>417</v>
      </c>
      <c r="D123" s="28">
        <v>15.27431506849315</v>
      </c>
      <c r="E123" s="26">
        <f t="shared" ref="E123:E139" si="65">D123/$D$123</f>
        <v>1</v>
      </c>
      <c r="F123" s="26">
        <f t="shared" ref="F123:F139" si="66">VLOOKUP(C123,$C$100:$D$117,2,FALSE)</f>
        <v>1</v>
      </c>
      <c r="G123" s="17">
        <f t="shared" si="64"/>
        <v>3.0769230769230771</v>
      </c>
      <c r="H123" s="17">
        <f t="shared" ref="H123:H139" si="67">VLOOKUP(C123,$C$100:$E$117,3,FALSE)</f>
        <v>3.0769230769230771</v>
      </c>
      <c r="I123" s="17">
        <f t="shared" ref="I123:I139" si="68">G123-H123</f>
        <v>0</v>
      </c>
      <c r="J123" s="26">
        <f t="shared" ref="J123:J139" si="69">I123/G123</f>
        <v>0</v>
      </c>
      <c r="L123" s="29" t="s">
        <v>728</v>
      </c>
      <c r="M123" s="31">
        <v>13.5</v>
      </c>
      <c r="N123" s="29"/>
    </row>
    <row r="124" spans="2:14" x14ac:dyDescent="0.3">
      <c r="B124" t="s">
        <v>419</v>
      </c>
      <c r="C124" t="s">
        <v>618</v>
      </c>
      <c r="D124" s="28">
        <v>13.53675799086758</v>
      </c>
      <c r="E124" s="26">
        <f t="shared" si="65"/>
        <v>0.88624320829876757</v>
      </c>
      <c r="F124" s="26">
        <f t="shared" si="66"/>
        <v>0.8726003039562511</v>
      </c>
      <c r="G124" s="17">
        <f t="shared" si="64"/>
        <v>2.7269021793808235</v>
      </c>
      <c r="H124" s="17">
        <f t="shared" si="67"/>
        <v>2.6849240121730804</v>
      </c>
      <c r="I124" s="17">
        <f t="shared" si="68"/>
        <v>4.1978167207743056E-2</v>
      </c>
      <c r="J124" s="26">
        <f t="shared" si="69"/>
        <v>1.5394086199775128E-2</v>
      </c>
      <c r="L124" s="29" t="s">
        <v>729</v>
      </c>
      <c r="M124" s="31">
        <v>10.91666667</v>
      </c>
    </row>
    <row r="125" spans="2:14" x14ac:dyDescent="0.3">
      <c r="B125" t="s">
        <v>421</v>
      </c>
      <c r="C125" t="s">
        <v>421</v>
      </c>
      <c r="D125" s="28">
        <v>14.932990867579909</v>
      </c>
      <c r="E125" s="26">
        <f t="shared" si="65"/>
        <v>0.97765371478965346</v>
      </c>
      <c r="F125" s="26">
        <f t="shared" si="66"/>
        <v>0.96893543816301597</v>
      </c>
      <c r="G125" s="17">
        <f t="shared" si="64"/>
        <v>3.0081652762758568</v>
      </c>
      <c r="H125" s="17">
        <f t="shared" si="67"/>
        <v>2.9813398097323569</v>
      </c>
      <c r="I125" s="17">
        <f t="shared" si="68"/>
        <v>2.6825466543499932E-2</v>
      </c>
      <c r="J125" s="26">
        <f t="shared" si="69"/>
        <v>8.9175507592821387E-3</v>
      </c>
    </row>
    <row r="126" spans="2:14" x14ac:dyDescent="0.3">
      <c r="B126" t="s">
        <v>730</v>
      </c>
      <c r="C126" t="s">
        <v>423</v>
      </c>
      <c r="D126" s="28">
        <v>12.184132420091323</v>
      </c>
      <c r="E126" s="26">
        <f t="shared" si="65"/>
        <v>0.79768764526953806</v>
      </c>
      <c r="F126" s="26">
        <f t="shared" si="66"/>
        <v>0.86199827733364909</v>
      </c>
      <c r="G126" s="17">
        <f t="shared" si="64"/>
        <v>2.4544235239062711</v>
      </c>
      <c r="H126" s="17">
        <f t="shared" si="67"/>
        <v>2.6523023917958435</v>
      </c>
      <c r="I126" s="17">
        <f t="shared" si="68"/>
        <v>-0.19787886788957243</v>
      </c>
      <c r="J126" s="26">
        <f t="shared" si="69"/>
        <v>-8.0621321447670813E-2</v>
      </c>
      <c r="L126" t="s">
        <v>415</v>
      </c>
      <c r="M126" t="s">
        <v>727</v>
      </c>
      <c r="N126" s="17">
        <f t="shared" ref="N126:N153" si="70">VLOOKUP(M126,$L$122:$M$124,2,FALSE)</f>
        <v>15.83333333</v>
      </c>
    </row>
    <row r="127" spans="2:14" x14ac:dyDescent="0.3">
      <c r="B127" t="s">
        <v>425</v>
      </c>
      <c r="C127" t="s">
        <v>425</v>
      </c>
      <c r="D127" s="28">
        <v>11.666552511415524</v>
      </c>
      <c r="E127" s="26">
        <f t="shared" si="65"/>
        <v>0.76380200742883186</v>
      </c>
      <c r="F127" s="26">
        <f t="shared" si="66"/>
        <v>0.78545915468407168</v>
      </c>
      <c r="G127" s="17">
        <f t="shared" si="64"/>
        <v>2.3501600228579442</v>
      </c>
      <c r="H127" s="17">
        <f t="shared" si="67"/>
        <v>2.4167973990279128</v>
      </c>
      <c r="I127" s="17">
        <f t="shared" si="68"/>
        <v>-6.6637376169968565E-2</v>
      </c>
      <c r="J127" s="26">
        <f t="shared" si="69"/>
        <v>-2.8354399496989688E-2</v>
      </c>
      <c r="L127" t="s">
        <v>417</v>
      </c>
      <c r="M127" t="s">
        <v>727</v>
      </c>
      <c r="N127" s="17">
        <f t="shared" si="70"/>
        <v>15.83333333</v>
      </c>
    </row>
    <row r="128" spans="2:14" x14ac:dyDescent="0.3">
      <c r="B128" t="s">
        <v>427</v>
      </c>
      <c r="C128" t="s">
        <v>619</v>
      </c>
      <c r="D128" s="28">
        <v>13.594292237442922</v>
      </c>
      <c r="E128" s="26">
        <f t="shared" si="65"/>
        <v>0.89000993998639788</v>
      </c>
      <c r="F128" s="26">
        <f t="shared" si="66"/>
        <v>0.95251173330802341</v>
      </c>
      <c r="G128" s="17">
        <f t="shared" si="64"/>
        <v>2.7384921230350705</v>
      </c>
      <c r="H128" s="17">
        <f t="shared" si="67"/>
        <v>2.9308053332554569</v>
      </c>
      <c r="I128" s="17">
        <f t="shared" si="68"/>
        <v>-0.19231321022038639</v>
      </c>
      <c r="J128" s="26">
        <f t="shared" si="69"/>
        <v>-7.0225949749034039E-2</v>
      </c>
      <c r="L128" t="s">
        <v>731</v>
      </c>
      <c r="M128" t="s">
        <v>727</v>
      </c>
      <c r="N128" s="17">
        <f t="shared" si="70"/>
        <v>15.83333333</v>
      </c>
    </row>
    <row r="129" spans="2:14" x14ac:dyDescent="0.3">
      <c r="B129" t="s">
        <v>429</v>
      </c>
      <c r="C129" t="s">
        <v>429</v>
      </c>
      <c r="D129" s="28">
        <v>14.020890410958904</v>
      </c>
      <c r="E129" s="26">
        <f t="shared" si="65"/>
        <v>0.91793905966233946</v>
      </c>
      <c r="F129" s="26">
        <f t="shared" si="66"/>
        <v>0.91204716409268316</v>
      </c>
      <c r="G129" s="17">
        <f t="shared" si="64"/>
        <v>2.8244278758841217</v>
      </c>
      <c r="H129" s="17">
        <f t="shared" si="67"/>
        <v>2.8062989664390252</v>
      </c>
      <c r="I129" s="17">
        <f t="shared" si="68"/>
        <v>1.8128909445096486E-2</v>
      </c>
      <c r="J129" s="26">
        <f t="shared" si="69"/>
        <v>6.4186129870360559E-3</v>
      </c>
      <c r="L129" t="s">
        <v>421</v>
      </c>
      <c r="M129" t="s">
        <v>728</v>
      </c>
      <c r="N129" s="17">
        <f t="shared" si="70"/>
        <v>13.5</v>
      </c>
    </row>
    <row r="130" spans="2:14" x14ac:dyDescent="0.3">
      <c r="B130" t="s">
        <v>431</v>
      </c>
      <c r="C130" t="s">
        <v>431</v>
      </c>
      <c r="D130" s="28">
        <v>13.155022831050228</v>
      </c>
      <c r="E130" s="26">
        <f t="shared" si="65"/>
        <v>0.86125124249829976</v>
      </c>
      <c r="F130" s="26">
        <f t="shared" si="66"/>
        <v>0.93060577616210027</v>
      </c>
      <c r="G130" s="17">
        <f t="shared" si="64"/>
        <v>2.6500038230716916</v>
      </c>
      <c r="H130" s="17">
        <f t="shared" si="67"/>
        <v>2.8634023881910777</v>
      </c>
      <c r="I130" s="17">
        <f t="shared" si="68"/>
        <v>-0.21339856511938615</v>
      </c>
      <c r="J130" s="26">
        <f t="shared" si="69"/>
        <v>-8.0527644247709071E-2</v>
      </c>
      <c r="L130" t="s">
        <v>618</v>
      </c>
      <c r="M130" t="s">
        <v>728</v>
      </c>
      <c r="N130" s="17">
        <f t="shared" si="70"/>
        <v>13.5</v>
      </c>
    </row>
    <row r="131" spans="2:14" x14ac:dyDescent="0.3">
      <c r="B131" t="s">
        <v>433</v>
      </c>
      <c r="C131" t="s">
        <v>433</v>
      </c>
      <c r="D131" s="28">
        <v>12.442123287671233</v>
      </c>
      <c r="E131" s="26">
        <f t="shared" si="65"/>
        <v>0.81457814847200738</v>
      </c>
      <c r="F131" s="26">
        <f t="shared" si="66"/>
        <v>0.80915967785892495</v>
      </c>
      <c r="G131" s="17">
        <f t="shared" si="64"/>
        <v>2.5063943029907922</v>
      </c>
      <c r="H131" s="17">
        <f t="shared" si="67"/>
        <v>2.4897220857197691</v>
      </c>
      <c r="I131" s="17">
        <f t="shared" si="68"/>
        <v>1.6672217271023193E-2</v>
      </c>
      <c r="J131" s="26">
        <f t="shared" si="69"/>
        <v>6.6518732711484474E-3</v>
      </c>
      <c r="L131" t="s">
        <v>423</v>
      </c>
      <c r="M131" t="s">
        <v>728</v>
      </c>
      <c r="N131" s="17">
        <f t="shared" si="70"/>
        <v>13.5</v>
      </c>
    </row>
    <row r="132" spans="2:14" x14ac:dyDescent="0.3">
      <c r="B132" t="s">
        <v>435</v>
      </c>
      <c r="C132" t="s">
        <v>435</v>
      </c>
      <c r="D132" s="28">
        <v>12.834018264840182</v>
      </c>
      <c r="E132" s="26">
        <f t="shared" si="65"/>
        <v>0.84023527125699726</v>
      </c>
      <c r="F132" s="26">
        <f t="shared" si="66"/>
        <v>1.0055161874141472</v>
      </c>
      <c r="G132" s="17">
        <f t="shared" si="64"/>
        <v>2.5853392961753765</v>
      </c>
      <c r="H132" s="17">
        <f t="shared" si="67"/>
        <v>3.0938959612742991</v>
      </c>
      <c r="I132" s="17">
        <f t="shared" si="68"/>
        <v>-0.50855666509892261</v>
      </c>
      <c r="J132" s="26">
        <f t="shared" si="69"/>
        <v>-0.19670790052634726</v>
      </c>
      <c r="L132" t="s">
        <v>429</v>
      </c>
      <c r="M132" t="s">
        <v>728</v>
      </c>
      <c r="N132" s="17">
        <f t="shared" si="70"/>
        <v>13.5</v>
      </c>
    </row>
    <row r="133" spans="2:14" x14ac:dyDescent="0.3">
      <c r="B133" t="s">
        <v>732</v>
      </c>
      <c r="C133" t="s">
        <v>620</v>
      </c>
      <c r="D133" s="28">
        <v>12.90593607305936</v>
      </c>
      <c r="E133" s="26">
        <f t="shared" si="65"/>
        <v>0.84494368586653512</v>
      </c>
      <c r="F133" s="26">
        <f t="shared" si="66"/>
        <v>0.90334928610248955</v>
      </c>
      <c r="G133" s="17">
        <f t="shared" si="64"/>
        <v>2.5998267257431853</v>
      </c>
      <c r="H133" s="17">
        <f t="shared" si="67"/>
        <v>2.7795362649307371</v>
      </c>
      <c r="I133" s="17">
        <f t="shared" si="68"/>
        <v>-0.17970953918755184</v>
      </c>
      <c r="J133" s="26">
        <f t="shared" si="69"/>
        <v>-6.91236602070779E-2</v>
      </c>
      <c r="L133" t="s">
        <v>425</v>
      </c>
      <c r="M133" t="s">
        <v>729</v>
      </c>
      <c r="N133" s="17">
        <f t="shared" si="70"/>
        <v>10.91666667</v>
      </c>
    </row>
    <row r="134" spans="2:14" x14ac:dyDescent="0.3">
      <c r="B134" t="s">
        <v>439</v>
      </c>
      <c r="C134" t="s">
        <v>439</v>
      </c>
      <c r="D134" s="28">
        <v>11.413698630136986</v>
      </c>
      <c r="E134" s="26">
        <f t="shared" si="65"/>
        <v>0.74724781955561537</v>
      </c>
      <c r="F134" s="26">
        <f t="shared" si="66"/>
        <v>0.89504214625239142</v>
      </c>
      <c r="G134" s="17">
        <f t="shared" si="64"/>
        <v>2.2992240601711242</v>
      </c>
      <c r="H134" s="17">
        <f t="shared" si="67"/>
        <v>2.753975834622743</v>
      </c>
      <c r="I134" s="17">
        <f t="shared" si="68"/>
        <v>-0.45475177445161874</v>
      </c>
      <c r="J134" s="26">
        <f t="shared" si="69"/>
        <v>-0.19778488853225246</v>
      </c>
      <c r="L134" t="s">
        <v>733</v>
      </c>
      <c r="M134" t="s">
        <v>729</v>
      </c>
      <c r="N134" s="17">
        <f t="shared" si="70"/>
        <v>10.91666667</v>
      </c>
    </row>
    <row r="135" spans="2:14" x14ac:dyDescent="0.3">
      <c r="B135" t="s">
        <v>441</v>
      </c>
      <c r="C135" t="s">
        <v>621</v>
      </c>
      <c r="D135" s="28">
        <v>11.323515981735159</v>
      </c>
      <c r="E135" s="26">
        <f t="shared" si="65"/>
        <v>0.74134361710873442</v>
      </c>
      <c r="F135" s="26">
        <f t="shared" si="66"/>
        <v>0.79751357195699479</v>
      </c>
      <c r="G135" s="17">
        <f t="shared" si="64"/>
        <v>2.2810572834114908</v>
      </c>
      <c r="H135" s="17">
        <f t="shared" si="67"/>
        <v>2.4538879137138303</v>
      </c>
      <c r="I135" s="17">
        <f t="shared" si="68"/>
        <v>-0.17283063030233947</v>
      </c>
      <c r="J135" s="26">
        <f t="shared" si="69"/>
        <v>-7.576777293547772E-2</v>
      </c>
      <c r="L135" t="s">
        <v>619</v>
      </c>
      <c r="M135" t="s">
        <v>728</v>
      </c>
      <c r="N135" s="17">
        <f t="shared" si="70"/>
        <v>13.5</v>
      </c>
    </row>
    <row r="136" spans="2:14" x14ac:dyDescent="0.3">
      <c r="B136" t="s">
        <v>443</v>
      </c>
      <c r="C136" t="s">
        <v>467</v>
      </c>
      <c r="D136" s="28">
        <v>9.4969178082191785</v>
      </c>
      <c r="E136" s="26">
        <f t="shared" si="65"/>
        <v>0.6217573597004552</v>
      </c>
      <c r="F136" s="26">
        <f t="shared" si="66"/>
        <v>0.7311223706337231</v>
      </c>
      <c r="G136" s="17">
        <f t="shared" si="64"/>
        <v>1.913099568309093</v>
      </c>
      <c r="H136" s="17">
        <f t="shared" si="67"/>
        <v>2.2496072942576095</v>
      </c>
      <c r="I136" s="17">
        <f t="shared" si="68"/>
        <v>-0.33650772594851652</v>
      </c>
      <c r="J136" s="26">
        <f t="shared" si="69"/>
        <v>-0.17589660858370343</v>
      </c>
      <c r="L136" t="s">
        <v>734</v>
      </c>
      <c r="M136" t="s">
        <v>728</v>
      </c>
      <c r="N136" s="17">
        <f t="shared" si="70"/>
        <v>13.5</v>
      </c>
    </row>
    <row r="137" spans="2:14" x14ac:dyDescent="0.3">
      <c r="B137" t="s">
        <v>735</v>
      </c>
      <c r="C137" t="s">
        <v>624</v>
      </c>
      <c r="D137" s="28">
        <v>9.455821917808219</v>
      </c>
      <c r="E137" s="26">
        <f t="shared" si="65"/>
        <v>0.61906683706643351</v>
      </c>
      <c r="F137" s="26">
        <f t="shared" si="66"/>
        <v>0.67008822768510379</v>
      </c>
      <c r="G137" s="17">
        <f t="shared" si="64"/>
        <v>1.9048210371274878</v>
      </c>
      <c r="H137" s="17">
        <f>VLOOKUP(C137,$C$100:$E$117,3,FALSE)</f>
        <v>2.061809931338781</v>
      </c>
      <c r="I137" s="17">
        <f t="shared" si="68"/>
        <v>-0.15698889421129314</v>
      </c>
      <c r="J137" s="26">
        <f t="shared" si="69"/>
        <v>-8.2416610879117475E-2</v>
      </c>
      <c r="L137" t="s">
        <v>736</v>
      </c>
      <c r="M137" t="s">
        <v>728</v>
      </c>
      <c r="N137" s="17">
        <f t="shared" si="70"/>
        <v>13.5</v>
      </c>
    </row>
    <row r="138" spans="2:14" x14ac:dyDescent="0.3">
      <c r="B138" t="s">
        <v>447</v>
      </c>
      <c r="C138" t="s">
        <v>623</v>
      </c>
      <c r="D138" s="28">
        <v>10.78824200913242</v>
      </c>
      <c r="E138" s="26">
        <f t="shared" si="65"/>
        <v>0.70629955980060233</v>
      </c>
      <c r="F138" s="26">
        <f t="shared" si="66"/>
        <v>0.94142689111189315</v>
      </c>
      <c r="G138" s="17">
        <f t="shared" si="64"/>
        <v>2.1732294147710842</v>
      </c>
      <c r="H138" s="17">
        <f t="shared" si="67"/>
        <v>2.8966981264981331</v>
      </c>
      <c r="I138" s="17">
        <f>G138-H138</f>
        <v>-0.72346871172704885</v>
      </c>
      <c r="J138" s="26">
        <f t="shared" si="69"/>
        <v>-0.33290029428543094</v>
      </c>
      <c r="L138" t="s">
        <v>431</v>
      </c>
      <c r="M138" t="s">
        <v>728</v>
      </c>
      <c r="N138" s="17">
        <f t="shared" si="70"/>
        <v>13.5</v>
      </c>
    </row>
    <row r="139" spans="2:14" x14ac:dyDescent="0.3">
      <c r="B139" t="s">
        <v>449</v>
      </c>
      <c r="C139" t="s">
        <v>625</v>
      </c>
      <c r="D139" s="28">
        <v>9.9902968036529689</v>
      </c>
      <c r="E139" s="26">
        <f t="shared" si="65"/>
        <v>0.65405857865668193</v>
      </c>
      <c r="F139" s="26">
        <f t="shared" si="66"/>
        <v>0.87244850496259208</v>
      </c>
      <c r="G139" s="17">
        <f t="shared" si="64"/>
        <v>2.0124879343282522</v>
      </c>
      <c r="H139" s="17">
        <f t="shared" si="67"/>
        <v>2.6844569383464374</v>
      </c>
      <c r="I139" s="17">
        <f t="shared" si="68"/>
        <v>-0.67196900401818516</v>
      </c>
      <c r="J139" s="26">
        <f t="shared" si="69"/>
        <v>-0.33389964359835106</v>
      </c>
      <c r="L139" t="s">
        <v>433</v>
      </c>
      <c r="M139" t="s">
        <v>728</v>
      </c>
      <c r="N139" s="17">
        <f t="shared" si="70"/>
        <v>13.5</v>
      </c>
    </row>
    <row r="140" spans="2:14" x14ac:dyDescent="0.3">
      <c r="L140" t="s">
        <v>435</v>
      </c>
      <c r="M140" t="s">
        <v>728</v>
      </c>
      <c r="N140" s="17">
        <f t="shared" si="70"/>
        <v>13.5</v>
      </c>
    </row>
    <row r="141" spans="2:14" x14ac:dyDescent="0.3">
      <c r="C141" t="s">
        <v>737</v>
      </c>
      <c r="D141" s="199">
        <f xml:space="preserve"> MIN( D122:D139 )</f>
        <v>9.455821917808219</v>
      </c>
      <c r="L141" t="s">
        <v>738</v>
      </c>
      <c r="M141" t="s">
        <v>729</v>
      </c>
      <c r="N141" s="17">
        <f t="shared" si="70"/>
        <v>10.91666667</v>
      </c>
    </row>
    <row r="142" spans="2:14" x14ac:dyDescent="0.3">
      <c r="C142" s="225" t="s">
        <v>739</v>
      </c>
      <c r="D142" s="364">
        <f xml:space="preserve"> AVERAGE( D122:D139 )</f>
        <v>12.474207255200405</v>
      </c>
      <c r="L142" t="s">
        <v>620</v>
      </c>
      <c r="M142" t="s">
        <v>729</v>
      </c>
      <c r="N142" s="17">
        <f t="shared" si="70"/>
        <v>10.91666667</v>
      </c>
    </row>
    <row r="143" spans="2:14" x14ac:dyDescent="0.3">
      <c r="C143" t="s">
        <v>740</v>
      </c>
      <c r="D143" s="199">
        <f xml:space="preserve"> MAX( D122:D139 )</f>
        <v>15.520205479452056</v>
      </c>
      <c r="L143" t="s">
        <v>439</v>
      </c>
      <c r="M143" t="s">
        <v>729</v>
      </c>
      <c r="N143" s="17">
        <f t="shared" si="70"/>
        <v>10.91666667</v>
      </c>
    </row>
    <row r="144" spans="2:14" x14ac:dyDescent="0.3">
      <c r="L144" t="s">
        <v>441</v>
      </c>
      <c r="M144" t="s">
        <v>729</v>
      </c>
      <c r="N144" s="17">
        <f t="shared" si="70"/>
        <v>10.91666667</v>
      </c>
    </row>
    <row r="145" spans="12:14" x14ac:dyDescent="0.3">
      <c r="L145" t="s">
        <v>621</v>
      </c>
      <c r="M145" t="s">
        <v>729</v>
      </c>
      <c r="N145" s="17">
        <f t="shared" si="70"/>
        <v>10.91666667</v>
      </c>
    </row>
    <row r="146" spans="12:14" x14ac:dyDescent="0.3">
      <c r="L146" t="s">
        <v>741</v>
      </c>
      <c r="M146" t="s">
        <v>729</v>
      </c>
      <c r="N146" s="17">
        <f t="shared" si="70"/>
        <v>10.91666667</v>
      </c>
    </row>
    <row r="147" spans="12:14" x14ac:dyDescent="0.3">
      <c r="L147" t="s">
        <v>742</v>
      </c>
      <c r="M147" t="s">
        <v>729</v>
      </c>
      <c r="N147" s="17">
        <f t="shared" si="70"/>
        <v>10.91666667</v>
      </c>
    </row>
    <row r="148" spans="12:14" x14ac:dyDescent="0.3">
      <c r="L148" t="s">
        <v>467</v>
      </c>
      <c r="M148" t="s">
        <v>729</v>
      </c>
      <c r="N148" s="17">
        <f t="shared" si="70"/>
        <v>10.91666667</v>
      </c>
    </row>
    <row r="149" spans="12:14" x14ac:dyDescent="0.3">
      <c r="L149" t="s">
        <v>623</v>
      </c>
      <c r="M149" t="s">
        <v>729</v>
      </c>
      <c r="N149" s="17">
        <f t="shared" si="70"/>
        <v>10.91666667</v>
      </c>
    </row>
    <row r="150" spans="12:14" x14ac:dyDescent="0.3">
      <c r="L150" t="s">
        <v>447</v>
      </c>
      <c r="M150" t="s">
        <v>729</v>
      </c>
      <c r="N150" s="17">
        <f t="shared" si="70"/>
        <v>10.91666667</v>
      </c>
    </row>
    <row r="151" spans="12:14" x14ac:dyDescent="0.3">
      <c r="L151" t="s">
        <v>743</v>
      </c>
      <c r="M151" t="s">
        <v>729</v>
      </c>
      <c r="N151" s="17">
        <f t="shared" si="70"/>
        <v>10.91666667</v>
      </c>
    </row>
    <row r="152" spans="12:14" x14ac:dyDescent="0.3">
      <c r="L152" t="s">
        <v>625</v>
      </c>
      <c r="M152" t="s">
        <v>729</v>
      </c>
      <c r="N152" s="17">
        <f t="shared" si="70"/>
        <v>10.91666667</v>
      </c>
    </row>
    <row r="153" spans="12:14" x14ac:dyDescent="0.3">
      <c r="L153" t="s">
        <v>744</v>
      </c>
      <c r="M153" t="s">
        <v>729</v>
      </c>
      <c r="N153" s="17">
        <f t="shared" si="70"/>
        <v>10.91666667</v>
      </c>
    </row>
  </sheetData>
  <mergeCells count="3">
    <mergeCell ref="G60:I60"/>
    <mergeCell ref="J60:L60"/>
    <mergeCell ref="M60:O60"/>
  </mergeCells>
  <dataValidations disablePrompts="1" count="2">
    <dataValidation type="list" allowBlank="1" showInputMessage="1" showErrorMessage="1" sqref="AD50" xr:uid="{565142C6-EF1A-4565-96C0-5FE5D4747DFC}">
      <formula1>$P$32:$P$49</formula1>
    </dataValidation>
    <dataValidation type="list" allowBlank="1" showInputMessage="1" showErrorMessage="1" sqref="Q78 Q88" xr:uid="{CF1D1615-8D3C-4505-9E1A-9C44026B8FA1}">
      <formula1>$B$78:$B$95</formula1>
    </dataValidation>
  </dataValidations>
  <hyperlinks>
    <hyperlink ref="D69" r:id="rId1" location=":~:text=To%20experience%20a%20comforting%20but,ideal%20temperature%20to%20shower%20in." display="https://www.rheemasia.com/blog/what-is-the-ideal-temperature-to-shower-in/ - :~:text=To%20experience%20a%20comforting%20but,ideal%20temperature%20to%20shower%20in." xr:uid="{11458979-82A7-4532-890D-86A74A85DF53}"/>
    <hyperlink ref="J101" r:id="rId2" display="https://www.eeca.govt.nz/insights/eeca-insights/hot-water-heat-pumps-in-the-home/?gad_source=1&amp;gclid=EAIaIQobChMIgq-1kJHchwMVpOcWBR2nCQRqEAAYASAAEgJGu_D_BwE" xr:uid="{A78CEDDC-B500-4406-B4EB-A254E56D8929}"/>
    <hyperlink ref="H74" r:id="rId3" location=":~:text=Gas%20is%20only%20used%20when,to%2095%20per%20cent%20efficient." display="https://www.building.govt.nz/getting-started/smarter-homes-guides/water-and-waste/hot-water-options - :~:text=Gas%20is%20only%20used%20when,to%2095%20per%20cent%20efficient." xr:uid="{71E152F5-3821-4EDA-BBAE-4885B8D267AB}"/>
    <hyperlink ref="H75" r:id="rId4" display="https://rinnai.co.nz/water-heating/gas-hot-water-systems/residential-use/rinnai-infinity-a-series-internal-and-external" xr:uid="{ABDF3851-A4A7-4F22-9677-03AFD9CF0B28}"/>
  </hyperlinks>
  <pageMargins left="0.7" right="0.7" top="0.75" bottom="0.75" header="0.3" footer="0.3"/>
  <pageSetup paperSize="9" orientation="portrait" r:id="rId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5A237-BB69-47DA-B41B-6E28A044837D}">
  <dimension ref="B2:AN118"/>
  <sheetViews>
    <sheetView zoomScale="55" zoomScaleNormal="55" workbookViewId="0">
      <selection activeCell="W21" sqref="W21"/>
    </sheetView>
    <sheetView topLeftCell="B20" zoomScale="42" workbookViewId="1"/>
  </sheetViews>
  <sheetFormatPr defaultRowHeight="14.4" x14ac:dyDescent="0.3"/>
  <cols>
    <col min="2" max="2" width="38.44140625" bestFit="1" customWidth="1"/>
    <col min="3" max="3" width="12.44140625" bestFit="1" customWidth="1"/>
    <col min="4" max="4" width="66.5546875" customWidth="1"/>
    <col min="5" max="5" width="15.44140625" customWidth="1"/>
    <col min="6" max="6" width="35.44140625" bestFit="1" customWidth="1"/>
    <col min="7" max="7" width="38" bestFit="1" customWidth="1"/>
    <col min="8" max="8" width="15" customWidth="1"/>
    <col min="9" max="9" width="17.5546875" customWidth="1"/>
    <col min="10" max="10" width="15.44140625" customWidth="1"/>
    <col min="11" max="11" width="17.5546875" bestFit="1" customWidth="1"/>
    <col min="12" max="12" width="15.44140625" bestFit="1" customWidth="1"/>
    <col min="13" max="13" width="17.5546875" customWidth="1"/>
    <col min="14" max="14" width="16" customWidth="1"/>
    <col min="15" max="15" width="34.44140625" bestFit="1" customWidth="1"/>
    <col min="16" max="16" width="30.44140625" bestFit="1" customWidth="1"/>
    <col min="17" max="17" width="20.5546875" bestFit="1" customWidth="1"/>
    <col min="18" max="18" width="19" customWidth="1"/>
    <col min="19" max="19" width="27" customWidth="1"/>
    <col min="20" max="20" width="12.44140625" bestFit="1" customWidth="1"/>
    <col min="21" max="21" width="11.5546875" bestFit="1" customWidth="1"/>
    <col min="22" max="22" width="11.44140625" bestFit="1" customWidth="1"/>
    <col min="23" max="23" width="17.5546875" bestFit="1" customWidth="1"/>
    <col min="24" max="24" width="19.5546875" customWidth="1"/>
    <col min="25" max="25" width="19" customWidth="1"/>
    <col min="26" max="26" width="15.44140625" customWidth="1"/>
    <col min="27" max="27" width="14" customWidth="1"/>
    <col min="28" max="28" width="21.44140625" customWidth="1"/>
    <col min="30" max="30" width="10.5546875" bestFit="1" customWidth="1"/>
    <col min="31" max="31" width="11.44140625" customWidth="1"/>
    <col min="32" max="32" width="10.5546875" bestFit="1" customWidth="1"/>
  </cols>
  <sheetData>
    <row r="2" spans="2:40" ht="18" x14ac:dyDescent="0.35">
      <c r="B2" s="15" t="s">
        <v>579</v>
      </c>
    </row>
    <row r="4" spans="2:40" ht="28.8" x14ac:dyDescent="0.3">
      <c r="O4" s="2" t="s">
        <v>879</v>
      </c>
      <c r="U4" s="2"/>
    </row>
    <row r="5" spans="2:40" ht="72" x14ac:dyDescent="0.3">
      <c r="B5" s="39" t="s">
        <v>880</v>
      </c>
      <c r="C5" s="39" t="s">
        <v>881</v>
      </c>
      <c r="D5" s="39" t="s">
        <v>882</v>
      </c>
      <c r="F5" s="39" t="s">
        <v>883</v>
      </c>
      <c r="G5" s="34"/>
      <c r="O5" s="39" t="s">
        <v>616</v>
      </c>
      <c r="P5" s="39" t="s">
        <v>616</v>
      </c>
      <c r="Q5" s="40" t="s">
        <v>713</v>
      </c>
      <c r="R5" s="39" t="s">
        <v>518</v>
      </c>
      <c r="S5" s="39" t="s">
        <v>714</v>
      </c>
      <c r="U5" s="27"/>
      <c r="X5" t="s">
        <v>708</v>
      </c>
      <c r="AA5" s="28"/>
      <c r="AB5" s="2"/>
      <c r="AC5" s="2"/>
      <c r="AD5" s="2"/>
    </row>
    <row r="6" spans="2:40" x14ac:dyDescent="0.3">
      <c r="B6" s="40" t="s">
        <v>653</v>
      </c>
      <c r="C6" s="34">
        <v>1.1466667E-3</v>
      </c>
      <c r="D6" s="34" t="s">
        <v>884</v>
      </c>
      <c r="F6" s="34" t="s">
        <v>715</v>
      </c>
      <c r="G6" s="60" t="s">
        <v>716</v>
      </c>
      <c r="O6" s="39" t="s">
        <v>417</v>
      </c>
      <c r="P6" s="39" t="s">
        <v>417</v>
      </c>
      <c r="Q6" s="34">
        <v>1</v>
      </c>
      <c r="R6" s="55">
        <f>G8</f>
        <v>3.0769230769230771</v>
      </c>
      <c r="S6" s="54">
        <f>100-100/R6</f>
        <v>67.5</v>
      </c>
      <c r="U6" s="27"/>
      <c r="X6" s="34" t="s">
        <v>63</v>
      </c>
      <c r="Y6" s="34" t="s">
        <v>417</v>
      </c>
      <c r="Z6" s="34"/>
      <c r="AA6" s="34"/>
      <c r="AB6" s="34"/>
      <c r="AC6" s="55"/>
      <c r="AD6" s="54"/>
      <c r="AE6" s="34"/>
      <c r="AF6" s="34"/>
      <c r="AG6" s="34"/>
      <c r="AH6" s="34"/>
      <c r="AI6" s="34"/>
      <c r="AJ6" s="34"/>
      <c r="AK6" s="34"/>
      <c r="AL6" s="34"/>
      <c r="AM6" s="34"/>
      <c r="AN6" s="34"/>
    </row>
    <row r="7" spans="2:40" x14ac:dyDescent="0.3">
      <c r="B7" s="39" t="s">
        <v>656</v>
      </c>
      <c r="C7" s="36">
        <v>0.26500000000000001</v>
      </c>
      <c r="D7" s="34" t="s">
        <v>885</v>
      </c>
      <c r="F7" s="34" t="s">
        <v>717</v>
      </c>
      <c r="G7" s="34">
        <f>(60+75)/2</f>
        <v>67.5</v>
      </c>
      <c r="O7" s="39" t="s">
        <v>520</v>
      </c>
      <c r="P7" s="39" t="s">
        <v>421</v>
      </c>
      <c r="Q7" s="56">
        <v>0.96893543816301597</v>
      </c>
      <c r="R7" s="55">
        <f t="shared" ref="R7:R23" si="0">$R$6*Q7</f>
        <v>2.9813398097323569</v>
      </c>
      <c r="S7" s="54">
        <f t="shared" ref="S7:S23" si="1">100-100/R7</f>
        <v>66.458033507768022</v>
      </c>
      <c r="U7" s="27"/>
      <c r="X7" s="34" t="s">
        <v>77</v>
      </c>
      <c r="Y7" s="34">
        <v>3</v>
      </c>
      <c r="Z7" s="34"/>
      <c r="AA7" s="34"/>
      <c r="AB7" s="34"/>
      <c r="AC7" s="55"/>
      <c r="AD7" s="54"/>
      <c r="AE7" s="34"/>
      <c r="AF7" s="34"/>
      <c r="AG7" s="34"/>
      <c r="AH7" s="34"/>
      <c r="AI7" s="34"/>
      <c r="AJ7" s="34"/>
      <c r="AK7" s="34"/>
      <c r="AL7" s="34"/>
      <c r="AM7" s="34"/>
      <c r="AN7" s="34"/>
    </row>
    <row r="8" spans="2:40" x14ac:dyDescent="0.3">
      <c r="B8" s="39" t="s">
        <v>657</v>
      </c>
      <c r="C8" s="36">
        <v>0.1</v>
      </c>
      <c r="D8" s="34" t="s">
        <v>885</v>
      </c>
      <c r="F8" s="34" t="s">
        <v>518</v>
      </c>
      <c r="G8" s="61">
        <f>1/(100-G7)*100</f>
        <v>3.0769230769230771</v>
      </c>
      <c r="O8" s="39" t="s">
        <v>521</v>
      </c>
      <c r="P8" s="39" t="s">
        <v>621</v>
      </c>
      <c r="Q8" s="56">
        <v>0.79751357195699479</v>
      </c>
      <c r="R8" s="55">
        <f t="shared" si="0"/>
        <v>2.4538879137138303</v>
      </c>
      <c r="S8" s="54">
        <f t="shared" si="1"/>
        <v>59.248342419741881</v>
      </c>
      <c r="X8" s="34"/>
      <c r="Y8" s="34"/>
      <c r="Z8" s="34"/>
      <c r="AA8" s="34"/>
      <c r="AB8" s="34"/>
      <c r="AC8" s="55"/>
      <c r="AD8" s="54"/>
      <c r="AE8" s="34"/>
      <c r="AF8" s="34"/>
      <c r="AG8" s="34"/>
      <c r="AH8" s="34"/>
      <c r="AI8" s="34"/>
      <c r="AJ8" s="34"/>
      <c r="AK8" s="34"/>
      <c r="AL8" s="34"/>
      <c r="AM8" s="34"/>
      <c r="AN8" s="34"/>
    </row>
    <row r="9" spans="2:40" ht="43.2" x14ac:dyDescent="0.3">
      <c r="B9" s="39" t="s">
        <v>658</v>
      </c>
      <c r="C9" s="36">
        <v>1.37</v>
      </c>
      <c r="D9" s="34" t="s">
        <v>885</v>
      </c>
      <c r="O9" s="39" t="s">
        <v>522</v>
      </c>
      <c r="P9" s="39" t="s">
        <v>624</v>
      </c>
      <c r="Q9" s="56">
        <v>0.67008822768510379</v>
      </c>
      <c r="R9" s="55">
        <f t="shared" si="0"/>
        <v>2.061809931338781</v>
      </c>
      <c r="S9" s="54">
        <f t="shared" si="1"/>
        <v>51.498924086049151</v>
      </c>
      <c r="X9" s="34"/>
      <c r="Y9" s="35" t="s">
        <v>886</v>
      </c>
      <c r="Z9" s="35"/>
      <c r="AA9" s="35"/>
      <c r="AB9" s="35"/>
      <c r="AC9" s="35" t="s">
        <v>710</v>
      </c>
      <c r="AD9" s="35"/>
      <c r="AE9" s="35"/>
      <c r="AF9" s="35"/>
      <c r="AG9" s="35" t="s">
        <v>711</v>
      </c>
      <c r="AH9" s="34"/>
      <c r="AI9" s="34"/>
      <c r="AJ9" s="34"/>
      <c r="AK9" s="35" t="s">
        <v>712</v>
      </c>
      <c r="AL9" s="35"/>
      <c r="AM9" s="35"/>
      <c r="AN9" s="35"/>
    </row>
    <row r="10" spans="2:40" ht="43.2" x14ac:dyDescent="0.3">
      <c r="B10" s="40" t="s">
        <v>659</v>
      </c>
      <c r="C10" s="36">
        <v>65</v>
      </c>
      <c r="D10" s="34" t="s">
        <v>885</v>
      </c>
      <c r="O10" s="39" t="s">
        <v>523</v>
      </c>
      <c r="P10" s="39" t="s">
        <v>429</v>
      </c>
      <c r="Q10" s="56">
        <v>0.91204716409268316</v>
      </c>
      <c r="R10" s="55">
        <f t="shared" si="0"/>
        <v>2.8062989664390252</v>
      </c>
      <c r="S10" s="54">
        <f t="shared" si="1"/>
        <v>64.365877906838904</v>
      </c>
      <c r="X10" s="34"/>
      <c r="Y10" s="35" t="s">
        <v>200</v>
      </c>
      <c r="Z10" s="35" t="s">
        <v>652</v>
      </c>
      <c r="AA10" s="35" t="s">
        <v>606</v>
      </c>
      <c r="AB10" s="35" t="s">
        <v>171</v>
      </c>
      <c r="AC10" s="35" t="s">
        <v>200</v>
      </c>
      <c r="AD10" s="35" t="s">
        <v>652</v>
      </c>
      <c r="AE10" s="35" t="s">
        <v>606</v>
      </c>
      <c r="AF10" s="35" t="s">
        <v>171</v>
      </c>
      <c r="AG10" s="35" t="s">
        <v>200</v>
      </c>
      <c r="AH10" s="35" t="s">
        <v>652</v>
      </c>
      <c r="AI10" s="35" t="s">
        <v>606</v>
      </c>
      <c r="AJ10" s="35" t="s">
        <v>171</v>
      </c>
      <c r="AK10" s="35" t="s">
        <v>200</v>
      </c>
      <c r="AL10" s="35" t="s">
        <v>652</v>
      </c>
      <c r="AM10" s="35" t="s">
        <v>606</v>
      </c>
      <c r="AN10" s="35" t="s">
        <v>171</v>
      </c>
    </row>
    <row r="11" spans="2:40" ht="100.8" x14ac:dyDescent="0.3">
      <c r="B11" s="40" t="s">
        <v>663</v>
      </c>
      <c r="C11" s="37">
        <v>0.8</v>
      </c>
      <c r="D11" s="35" t="s">
        <v>887</v>
      </c>
      <c r="O11" s="39" t="s">
        <v>524</v>
      </c>
      <c r="P11" s="39" t="s">
        <v>431</v>
      </c>
      <c r="Q11" s="56">
        <v>0.93060577616210027</v>
      </c>
      <c r="R11" s="55">
        <f t="shared" si="0"/>
        <v>2.8634023881910777</v>
      </c>
      <c r="S11" s="54">
        <f t="shared" si="1"/>
        <v>65.076511630915462</v>
      </c>
      <c r="X11" s="35" t="s">
        <v>189</v>
      </c>
      <c r="Y11" s="54">
        <f>VLOOKUP($Y$6,$B$36:$M$54,MATCH(_xlfn.CONCAT($X11," ",Y$10),$B$36:$M$36,0),FALSE)*365+J29*($C$10-VLOOKUP($Y$6,$B$37:$D$54,3,FALSE))*$C$6*52*$Y$7</f>
        <v>2023.0668317508207</v>
      </c>
      <c r="Z11" s="54">
        <f>VLOOKUP($Y$6,$B$36:$M$54,MATCH(_xlfn.CONCAT($X11," ",Z$10),$B$36:$M$36,0),FALSE)*365+J29*(($C$10-VLOOKUP($Y$6,$B$37:$D$54,3,FALSE))*$C$6*(1/$C$11)*52*$Y$7)</f>
        <v>4943.4190658103407</v>
      </c>
      <c r="AA11" s="54">
        <f>(J29+L29)*(($C$10-VLOOKUP($Y$6,$B$37:$D$54,3,FALSE))*$C$6*(1/$C$11)*52*$Y$7)+$C$12*365</f>
        <v>2057.2418247524683</v>
      </c>
      <c r="AB11" s="54">
        <f>VLOOKUP($Y$6,$B$36:$M$54,MATCH(_xlfn.CONCAT($X11," ",AB$10),$B$36:$M$36,0),FALSE)*365*1/VLOOKUP($Y$6,$B$37:$D$54,2,FALSE)+J29*($C$10-VLOOKUP($Y$6,$B$37:$D$54,3,FALSE))*(1/VLOOKUP($Y$6,$B$37:$D$54,2,FALSE)*$Y$7)*$C$6*52</f>
        <v>899.05295277571167</v>
      </c>
      <c r="AC11" s="58">
        <f>Y11*$C$7</f>
        <v>536.11271041396753</v>
      </c>
      <c r="AD11" s="58">
        <f t="shared" ref="AD11:AE13" si="2">Z11*$C$8+$C$9*365</f>
        <v>994.39190658103416</v>
      </c>
      <c r="AE11" s="58">
        <f t="shared" si="2"/>
        <v>705.77418247524679</v>
      </c>
      <c r="AF11" s="59">
        <f>AB11*$C$7</f>
        <v>238.24903248556362</v>
      </c>
      <c r="AG11" s="54">
        <f>Y11*$C$16</f>
        <v>260.97562129585589</v>
      </c>
      <c r="AH11" s="54">
        <f t="shared" ref="AH11:AI13" si="3">Z11*$C$15</f>
        <v>1038.1180038201715</v>
      </c>
      <c r="AI11" s="54">
        <f t="shared" si="3"/>
        <v>432.02078319801836</v>
      </c>
      <c r="AJ11" s="54">
        <f>AB11*$C$16</f>
        <v>115.97783090806681</v>
      </c>
      <c r="AK11" s="58">
        <f>AC11*12</f>
        <v>6433.3525249676104</v>
      </c>
      <c r="AL11" s="58">
        <f t="shared" ref="AL11:AN13" si="4">AD11*12</f>
        <v>11932.70287897241</v>
      </c>
      <c r="AM11" s="58">
        <f t="shared" si="4"/>
        <v>8469.2901897029624</v>
      </c>
      <c r="AN11" s="58">
        <f t="shared" si="4"/>
        <v>2858.9883898267635</v>
      </c>
    </row>
    <row r="12" spans="2:40" ht="28.8" x14ac:dyDescent="0.3">
      <c r="B12" s="40" t="s">
        <v>673</v>
      </c>
      <c r="C12" s="34">
        <v>0.05</v>
      </c>
      <c r="D12" s="34" t="s">
        <v>888</v>
      </c>
      <c r="O12" s="39" t="s">
        <v>525</v>
      </c>
      <c r="P12" s="39" t="s">
        <v>620</v>
      </c>
      <c r="Q12" s="56">
        <v>0.90334928610248955</v>
      </c>
      <c r="R12" s="55">
        <f t="shared" si="0"/>
        <v>2.7795362649307371</v>
      </c>
      <c r="S12" s="54">
        <f t="shared" si="1"/>
        <v>64.022775575301978</v>
      </c>
      <c r="X12" s="35" t="s">
        <v>191</v>
      </c>
      <c r="Y12" s="54">
        <f>VLOOKUP($Y$6,$B$36:$M$54,MATCH(_xlfn.CONCAT($X12," ",Y$10),$B$36:$M$36,0),FALSE)*365+J30*($C$10-VLOOKUP($Y$6,$B$37:$D$54,3,FALSE))*$C$6*52*$Y$7</f>
        <v>3743.7293929310808</v>
      </c>
      <c r="Z12" s="54">
        <f>VLOOKUP($Y$6,$B$36:$M$54,MATCH(_xlfn.CONCAT($X12," ",Z$10),$B$36:$M$36,0),FALSE)*365+J30*(($C$10-VLOOKUP($Y$6,$B$37:$D$54,3,FALSE))*$C$6*(1/$C$11)*52*$Y$7)</f>
        <v>7354.4023098695761</v>
      </c>
      <c r="AA12" s="54">
        <f>(J30+L30)*(($C$10-VLOOKUP($Y$6,$B$37:$D$54,3,FALSE))*$C$6*(1/$C$11)*52*$Y$7)+$C$12*365</f>
        <v>4200.5780297984775</v>
      </c>
      <c r="AB12" s="54">
        <f>VLOOKUP($Y$6,$B$36:$M$54,MATCH(_xlfn.CONCAT($X12," ",AB$10),$B$36:$M$36,0),FALSE)*365*1/VLOOKUP($Y$6,$B$37:$D$54,2,FALSE)+J30*($C$10-VLOOKUP($Y$6,$B$37:$D$54,3,FALSE))*(1/VLOOKUP($Y$6,$B$37:$D$54,2,FALSE)*$Y$7)*$C$6*52</f>
        <v>1485.7655826618641</v>
      </c>
      <c r="AC12" s="58">
        <f>Y12*$C$7</f>
        <v>992.08828912673653</v>
      </c>
      <c r="AD12" s="58">
        <f t="shared" si="2"/>
        <v>1235.4902309869576</v>
      </c>
      <c r="AE12" s="58">
        <f t="shared" si="2"/>
        <v>920.10780297984775</v>
      </c>
      <c r="AF12" s="59">
        <f>AB12*$C$7</f>
        <v>393.72787940539399</v>
      </c>
      <c r="AG12" s="54">
        <f>Y12*$C$16</f>
        <v>482.94109168810945</v>
      </c>
      <c r="AH12" s="54">
        <f t="shared" si="3"/>
        <v>1544.4244850726109</v>
      </c>
      <c r="AI12" s="54">
        <f t="shared" si="3"/>
        <v>882.12138625768023</v>
      </c>
      <c r="AJ12" s="54">
        <f>AB12*$C$16</f>
        <v>191.66376016338046</v>
      </c>
      <c r="AK12" s="58">
        <f t="shared" ref="AK12:AK13" si="5">AC12*12</f>
        <v>11905.059469520838</v>
      </c>
      <c r="AL12" s="58">
        <f t="shared" si="4"/>
        <v>14825.882771843491</v>
      </c>
      <c r="AM12" s="58">
        <f t="shared" si="4"/>
        <v>11041.293635758173</v>
      </c>
      <c r="AN12" s="58">
        <f t="shared" si="4"/>
        <v>4724.7345528647274</v>
      </c>
    </row>
    <row r="13" spans="2:40" ht="28.8" x14ac:dyDescent="0.3">
      <c r="B13" s="40" t="s">
        <v>674</v>
      </c>
      <c r="C13" s="34">
        <v>37</v>
      </c>
      <c r="D13" s="38" t="s">
        <v>675</v>
      </c>
      <c r="O13" s="39" t="s">
        <v>526</v>
      </c>
      <c r="P13" s="39" t="s">
        <v>415</v>
      </c>
      <c r="Q13" s="56">
        <v>0.99960237194274204</v>
      </c>
      <c r="R13" s="55">
        <f t="shared" si="0"/>
        <v>3.0756996059776678</v>
      </c>
      <c r="S13" s="54">
        <f t="shared" si="1"/>
        <v>67.487071947582749</v>
      </c>
      <c r="X13" s="35" t="s">
        <v>192</v>
      </c>
      <c r="Y13" s="54">
        <f>VLOOKUP($Y$6,$B$36:$M$54,MATCH(_xlfn.CONCAT($X13," ",Y$10),$B$36:$M$36,0),FALSE)*365+J31*($C$10-VLOOKUP($Y$6,$B$37:$D$54,3,FALSE))*$C$6*52*$Y$7</f>
        <v>7144.0009886187318</v>
      </c>
      <c r="Z13" s="54">
        <f>VLOOKUP($Y$6,$B$36:$M$54,MATCH(_xlfn.CONCAT($X13," ",Z$10),$B$36:$M$36,0),FALSE)*365+J31*(($C$10-VLOOKUP($Y$6,$B$37:$D$54,3,FALSE))*$C$6*(1/$C$11)*52*$Y$7)</f>
        <v>11932.619435177197</v>
      </c>
      <c r="AA13" s="54">
        <f>(J31+L31)*(($C$10-VLOOKUP($Y$6,$B$37:$D$54,3,FALSE))*$C$6*(1/$C$11)*52*$Y$7)+$C$12*365</f>
        <v>8413.6962046016051</v>
      </c>
      <c r="AB13" s="54">
        <f>VLOOKUP($Y$6,$B$36:$M$54,MATCH(_xlfn.CONCAT($X13," ",AB$10),$B$36:$M$36,0),FALSE)*365*1/VLOOKUP($Y$6,$B$37:$D$54,2,FALSE)+J31*($C$10-VLOOKUP($Y$6,$B$37:$D$54,3,FALSE))*(1/VLOOKUP($Y$6,$B$37:$D$54,2,FALSE)*$Y$7)*$C$6*52</f>
        <v>2576.5218440976155</v>
      </c>
      <c r="AC13" s="58">
        <f>Y13*$C$7</f>
        <v>1893.1602619839641</v>
      </c>
      <c r="AD13" s="58">
        <f t="shared" si="2"/>
        <v>1693.3119435177198</v>
      </c>
      <c r="AE13" s="58">
        <f t="shared" si="2"/>
        <v>1341.4196204601606</v>
      </c>
      <c r="AF13" s="59">
        <f>AB13*$C$7</f>
        <v>682.77828868586812</v>
      </c>
      <c r="AG13" s="54">
        <f>Y13*$C$16</f>
        <v>921.57612753181638</v>
      </c>
      <c r="AH13" s="54">
        <f t="shared" si="3"/>
        <v>2505.8500813872115</v>
      </c>
      <c r="AI13" s="54">
        <f t="shared" si="3"/>
        <v>1766.8762029663369</v>
      </c>
      <c r="AJ13" s="54">
        <f>AB13*$C$16</f>
        <v>332.37131788859239</v>
      </c>
      <c r="AK13" s="58">
        <f t="shared" si="5"/>
        <v>22717.923143807569</v>
      </c>
      <c r="AL13" s="58">
        <f t="shared" si="4"/>
        <v>20319.743322212638</v>
      </c>
      <c r="AM13" s="58">
        <f t="shared" si="4"/>
        <v>16097.035445521928</v>
      </c>
      <c r="AN13" s="58">
        <f t="shared" si="4"/>
        <v>8193.3394642304174</v>
      </c>
    </row>
    <row r="14" spans="2:40" x14ac:dyDescent="0.3">
      <c r="B14" s="40" t="s">
        <v>676</v>
      </c>
      <c r="C14" s="34">
        <v>36</v>
      </c>
      <c r="D14" s="35" t="s">
        <v>677</v>
      </c>
      <c r="O14" s="39" t="s">
        <v>527</v>
      </c>
      <c r="P14" s="39" t="s">
        <v>623</v>
      </c>
      <c r="Q14" s="56">
        <v>0.94142689111189315</v>
      </c>
      <c r="R14" s="55">
        <f t="shared" si="0"/>
        <v>2.8966981264981331</v>
      </c>
      <c r="S14" s="54">
        <f t="shared" si="1"/>
        <v>65.477935348102122</v>
      </c>
    </row>
    <row r="15" spans="2:40" x14ac:dyDescent="0.3">
      <c r="B15" s="40" t="s">
        <v>678</v>
      </c>
      <c r="C15" s="36">
        <v>0.21</v>
      </c>
      <c r="D15" s="34" t="s">
        <v>885</v>
      </c>
      <c r="L15" s="20"/>
      <c r="O15" s="39" t="s">
        <v>528</v>
      </c>
      <c r="P15" s="39" t="s">
        <v>467</v>
      </c>
      <c r="Q15" s="56">
        <v>0.7311223706337231</v>
      </c>
      <c r="R15" s="55">
        <f t="shared" si="0"/>
        <v>2.2496072942576095</v>
      </c>
      <c r="S15" s="54">
        <f t="shared" si="1"/>
        <v>55.547797050951111</v>
      </c>
      <c r="X15" t="s">
        <v>708</v>
      </c>
      <c r="AB15" s="2"/>
      <c r="AC15" s="2"/>
      <c r="AD15" s="2"/>
    </row>
    <row r="16" spans="2:40" x14ac:dyDescent="0.3">
      <c r="B16" s="40" t="s">
        <v>679</v>
      </c>
      <c r="C16" s="36">
        <v>0.129</v>
      </c>
      <c r="D16" s="34" t="s">
        <v>885</v>
      </c>
      <c r="O16" s="39" t="s">
        <v>529</v>
      </c>
      <c r="P16" s="39" t="s">
        <v>423</v>
      </c>
      <c r="Q16" s="56">
        <v>0.86199827733364909</v>
      </c>
      <c r="R16" s="55">
        <f t="shared" si="0"/>
        <v>2.6523023917958435</v>
      </c>
      <c r="S16" s="54">
        <f t="shared" si="1"/>
        <v>62.296908410850108</v>
      </c>
      <c r="X16" s="34" t="s">
        <v>63</v>
      </c>
      <c r="Y16" s="34" t="s">
        <v>624</v>
      </c>
      <c r="Z16" s="34"/>
      <c r="AA16" s="34"/>
      <c r="AB16" s="34"/>
      <c r="AC16" s="55"/>
      <c r="AD16" s="54"/>
      <c r="AE16" s="34"/>
      <c r="AF16" s="34"/>
      <c r="AG16" s="34"/>
      <c r="AH16" s="34"/>
      <c r="AI16" s="34"/>
      <c r="AJ16" s="34"/>
      <c r="AK16" s="34"/>
      <c r="AL16" s="34"/>
      <c r="AM16" s="34"/>
      <c r="AN16" s="34"/>
    </row>
    <row r="17" spans="2:40" x14ac:dyDescent="0.3">
      <c r="B17" s="40" t="s">
        <v>680</v>
      </c>
      <c r="C17" s="34">
        <v>2</v>
      </c>
      <c r="D17" s="34" t="s">
        <v>889</v>
      </c>
      <c r="O17" s="39" t="s">
        <v>530</v>
      </c>
      <c r="P17" s="39" t="s">
        <v>625</v>
      </c>
      <c r="Q17" s="56">
        <v>0.87244850496259208</v>
      </c>
      <c r="R17" s="55">
        <f t="shared" si="0"/>
        <v>2.6844569383464374</v>
      </c>
      <c r="S17" s="54">
        <f t="shared" si="1"/>
        <v>62.748517746163714</v>
      </c>
      <c r="X17" s="34" t="s">
        <v>77</v>
      </c>
      <c r="Y17" s="34">
        <v>3</v>
      </c>
      <c r="Z17" s="34"/>
      <c r="AA17" s="34"/>
      <c r="AB17" s="34"/>
      <c r="AC17" s="55"/>
      <c r="AD17" s="54"/>
      <c r="AE17" s="34"/>
      <c r="AF17" s="34"/>
      <c r="AG17" s="34"/>
      <c r="AH17" s="34"/>
      <c r="AI17" s="34"/>
      <c r="AJ17" s="34"/>
      <c r="AK17" s="34"/>
      <c r="AL17" s="34"/>
      <c r="AM17" s="34"/>
      <c r="AN17" s="34"/>
    </row>
    <row r="18" spans="2:40" x14ac:dyDescent="0.3">
      <c r="B18" s="39" t="s">
        <v>684</v>
      </c>
      <c r="C18" s="34">
        <v>5</v>
      </c>
      <c r="D18" s="34" t="s">
        <v>890</v>
      </c>
      <c r="O18" s="39" t="s">
        <v>531</v>
      </c>
      <c r="P18" s="39" t="s">
        <v>619</v>
      </c>
      <c r="Q18" s="56">
        <v>0.95251173330802341</v>
      </c>
      <c r="R18" s="55">
        <f t="shared" si="0"/>
        <v>2.9308053332554569</v>
      </c>
      <c r="S18" s="54">
        <f t="shared" si="1"/>
        <v>65.879685400694015</v>
      </c>
      <c r="X18" s="34"/>
      <c r="Y18" s="34"/>
      <c r="Z18" s="34"/>
      <c r="AA18" s="34"/>
      <c r="AB18" s="34"/>
      <c r="AC18" s="55"/>
      <c r="AD18" s="54"/>
      <c r="AE18" s="34"/>
      <c r="AF18" s="34"/>
      <c r="AG18" s="34"/>
      <c r="AH18" s="34"/>
      <c r="AI18" s="34"/>
      <c r="AJ18" s="34"/>
      <c r="AK18" s="34"/>
      <c r="AL18" s="34"/>
      <c r="AM18" s="34"/>
      <c r="AN18" s="34"/>
    </row>
    <row r="19" spans="2:40" ht="43.2" x14ac:dyDescent="0.3">
      <c r="O19" s="39" t="s">
        <v>532</v>
      </c>
      <c r="P19" s="39" t="s">
        <v>425</v>
      </c>
      <c r="Q19" s="56">
        <v>0.78545915468407168</v>
      </c>
      <c r="R19" s="55">
        <f t="shared" si="0"/>
        <v>2.4167973990279128</v>
      </c>
      <c r="S19" s="54">
        <f t="shared" si="1"/>
        <v>58.622927995444662</v>
      </c>
      <c r="X19" s="34"/>
      <c r="Y19" s="35" t="s">
        <v>886</v>
      </c>
      <c r="Z19" s="35"/>
      <c r="AA19" s="35"/>
      <c r="AB19" s="35"/>
      <c r="AC19" s="35" t="s">
        <v>710</v>
      </c>
      <c r="AD19" s="35"/>
      <c r="AE19" s="35"/>
      <c r="AF19" s="35"/>
      <c r="AG19" s="35" t="s">
        <v>711</v>
      </c>
      <c r="AH19" s="34"/>
      <c r="AI19" s="34"/>
      <c r="AJ19" s="34"/>
      <c r="AK19" s="35" t="s">
        <v>712</v>
      </c>
      <c r="AL19" s="35"/>
      <c r="AM19" s="35"/>
      <c r="AN19" s="35"/>
    </row>
    <row r="20" spans="2:40" ht="43.2" x14ac:dyDescent="0.3">
      <c r="B20" s="50" t="s">
        <v>891</v>
      </c>
      <c r="C20" s="422" t="s">
        <v>651</v>
      </c>
      <c r="D20" s="423"/>
      <c r="E20" s="424"/>
      <c r="F20" s="425" t="s">
        <v>652</v>
      </c>
      <c r="G20" s="426"/>
      <c r="H20" s="427"/>
      <c r="I20" s="422" t="s">
        <v>615</v>
      </c>
      <c r="J20" s="423"/>
      <c r="K20" s="424"/>
      <c r="O20" s="39" t="s">
        <v>533</v>
      </c>
      <c r="P20" s="39" t="s">
        <v>618</v>
      </c>
      <c r="Q20" s="56">
        <v>0.8726003039562511</v>
      </c>
      <c r="R20" s="55">
        <f t="shared" si="0"/>
        <v>2.6849240121730804</v>
      </c>
      <c r="S20" s="54">
        <f t="shared" si="1"/>
        <v>62.754998075694658</v>
      </c>
      <c r="X20" s="34"/>
      <c r="Y20" s="35" t="s">
        <v>200</v>
      </c>
      <c r="Z20" s="35" t="s">
        <v>652</v>
      </c>
      <c r="AA20" s="35" t="s">
        <v>606</v>
      </c>
      <c r="AB20" s="35" t="s">
        <v>171</v>
      </c>
      <c r="AC20" s="35" t="s">
        <v>200</v>
      </c>
      <c r="AD20" s="35" t="s">
        <v>652</v>
      </c>
      <c r="AE20" s="35" t="s">
        <v>606</v>
      </c>
      <c r="AF20" s="35" t="s">
        <v>171</v>
      </c>
      <c r="AG20" s="35" t="s">
        <v>200</v>
      </c>
      <c r="AH20" s="35" t="s">
        <v>652</v>
      </c>
      <c r="AI20" s="35" t="s">
        <v>606</v>
      </c>
      <c r="AJ20" s="35" t="s">
        <v>171</v>
      </c>
      <c r="AK20" s="35" t="s">
        <v>200</v>
      </c>
      <c r="AL20" s="35" t="s">
        <v>652</v>
      </c>
      <c r="AM20" s="35" t="s">
        <v>606</v>
      </c>
      <c r="AN20" s="35" t="s">
        <v>171</v>
      </c>
    </row>
    <row r="21" spans="2:40" ht="43.2" x14ac:dyDescent="0.3">
      <c r="B21" s="51" t="s">
        <v>583</v>
      </c>
      <c r="C21" s="41" t="s">
        <v>654</v>
      </c>
      <c r="D21" s="2" t="s">
        <v>585</v>
      </c>
      <c r="E21" s="42" t="s">
        <v>655</v>
      </c>
      <c r="F21" s="41" t="s">
        <v>654</v>
      </c>
      <c r="G21" s="2" t="s">
        <v>585</v>
      </c>
      <c r="H21" s="42" t="s">
        <v>655</v>
      </c>
      <c r="I21" s="41" t="s">
        <v>654</v>
      </c>
      <c r="J21" s="2" t="s">
        <v>585</v>
      </c>
      <c r="K21" s="42" t="s">
        <v>655</v>
      </c>
      <c r="O21" s="212" t="s">
        <v>534</v>
      </c>
      <c r="P21" s="212" t="s">
        <v>433</v>
      </c>
      <c r="Q21" s="213">
        <v>0.80915967785892495</v>
      </c>
      <c r="R21" s="214">
        <f t="shared" si="0"/>
        <v>2.4897220857197691</v>
      </c>
      <c r="S21" s="215">
        <f t="shared" si="1"/>
        <v>59.8348745132771</v>
      </c>
      <c r="T21">
        <v>3.3</v>
      </c>
      <c r="X21" s="35" t="s">
        <v>189</v>
      </c>
      <c r="Y21" s="54">
        <f>VLOOKUP($Y$16,$B$36:$M$54,MATCH(_xlfn.CONCAT($X21," ",Y$20),$B$36:$M$36,0),FALSE)*365+J29*($C$10-VLOOKUP($Y$16,$B$37:$D$54,3,FALSE))*$C$6*52*$Y$17</f>
        <v>2265.8465317023674</v>
      </c>
      <c r="Z21" s="54">
        <f>VLOOKUP($Y$16,$B$36:$M$54,MATCH(_xlfn.CONCAT($X21," ",Z$20),$B$36:$M$36,0),FALSE)*365+J29*(($C$10-VLOOKUP($Y$16,$B$37:$D$54,3,FALSE))*$C$6*(1/$C$11)*52*$Y$17)</f>
        <v>5521.8575531836523</v>
      </c>
      <c r="AA21" s="54">
        <f>(J29+L29)*(($C$10-VLOOKUP($Y$16,$B$37:$D$54,3,FALSE))*$C$6*(1/$C$11)*52*$Y$17)+$C$12*365</f>
        <v>2295.8279796333172</v>
      </c>
      <c r="AB21" s="54">
        <f>VLOOKUP($Y$16,$B$36:$M$54,MATCH(_xlfn.CONCAT($X21," ",AB$20),$B$36:$M$36,0),FALSE)*365*1/VLOOKUP($Y$16,$B$37:$D$54,2,FALSE)+J29*($C$10-VLOOKUP($Y$16,$B$37:$D$54,3,FALSE))*(1/VLOOKUP($Y$16,$B$37:$D$54,2,FALSE)*$Y$17)*$C$6*52</f>
        <v>1498.687393981058</v>
      </c>
      <c r="AC21" s="58">
        <f>Y21*$C$7</f>
        <v>600.44933090112738</v>
      </c>
      <c r="AD21" s="58">
        <f t="shared" ref="AD21:AE23" si="6">Z21*$C$8+$C$9*365</f>
        <v>1052.2357553183654</v>
      </c>
      <c r="AE21" s="58">
        <f t="shared" si="6"/>
        <v>729.63279796333177</v>
      </c>
      <c r="AF21" s="59">
        <f>AB21*$C$7</f>
        <v>397.15215940498041</v>
      </c>
      <c r="AG21" s="54">
        <f>Y21*$C$16</f>
        <v>292.29420258960539</v>
      </c>
      <c r="AH21" s="54">
        <f t="shared" ref="AH21:AI23" si="7">Z21*$C$15</f>
        <v>1159.590086168567</v>
      </c>
      <c r="AI21" s="54">
        <f t="shared" si="7"/>
        <v>482.12387572299662</v>
      </c>
      <c r="AJ21" s="54">
        <f>AB21*$C$16</f>
        <v>193.33067382355648</v>
      </c>
      <c r="AK21" s="58">
        <f>AC21*12</f>
        <v>7205.391970813529</v>
      </c>
      <c r="AL21" s="58">
        <f t="shared" ref="AL21:AN23" si="8">AD21*12</f>
        <v>12626.829063820383</v>
      </c>
      <c r="AM21" s="58">
        <f t="shared" si="8"/>
        <v>8755.5935755599821</v>
      </c>
      <c r="AN21" s="58">
        <f t="shared" si="8"/>
        <v>4765.8259128597647</v>
      </c>
    </row>
    <row r="22" spans="2:40" x14ac:dyDescent="0.3">
      <c r="B22" s="51" t="s">
        <v>189</v>
      </c>
      <c r="C22" s="43">
        <v>130</v>
      </c>
      <c r="D22">
        <v>1.56</v>
      </c>
      <c r="E22" s="44">
        <f>D22*365</f>
        <v>569.4</v>
      </c>
      <c r="F22" s="43">
        <v>130</v>
      </c>
      <c r="G22" s="17">
        <f>(0.42+0.02*(F22^(2/3))+0.006*30)*24*0.277778*55/45</f>
        <v>9.0709004985819348</v>
      </c>
      <c r="H22" s="48">
        <f>G22*365</f>
        <v>3310.8786819824063</v>
      </c>
      <c r="I22" s="43">
        <v>170</v>
      </c>
      <c r="J22" s="17">
        <f>I22^(0.3261)*0.6099+0.2+0.2</f>
        <v>3.6554274908853643</v>
      </c>
      <c r="K22" s="48">
        <f>J22*365</f>
        <v>1334.2310341731579</v>
      </c>
      <c r="O22" s="39" t="s">
        <v>535</v>
      </c>
      <c r="P22" s="39" t="s">
        <v>435</v>
      </c>
      <c r="Q22" s="56">
        <v>1.0055161874141472</v>
      </c>
      <c r="R22" s="55">
        <f t="shared" si="0"/>
        <v>3.0938959612742991</v>
      </c>
      <c r="S22" s="54">
        <f t="shared" si="1"/>
        <v>67.678292595587976</v>
      </c>
      <c r="X22" s="35" t="s">
        <v>191</v>
      </c>
      <c r="Y22" s="54">
        <f>VLOOKUP($Y$16,$B$36:$M$54,MATCH(_xlfn.CONCAT($X22," ",Y$20),$B$36:$M$36,0),FALSE)*365+J30*($C$10-VLOOKUP($Y$16,$B$37:$D$54,3,FALSE))*$C$6*52*$Y$17</f>
        <v>4188.6234926555908</v>
      </c>
      <c r="Z22" s="54">
        <f>VLOOKUP($Y$16,$B$36:$M$54,MATCH(_xlfn.CONCAT($X22," ",Z$20),$B$36:$M$36,0),FALSE)*365+J30*(($C$10-VLOOKUP($Y$16,$B$37:$D$54,3,FALSE))*$C$6*(1/$C$11)*52*$Y$17)</f>
        <v>8214.9543470370772</v>
      </c>
      <c r="AA22" s="54">
        <f>(J30+L30)*(($C$10-VLOOKUP($Y$16,$B$37:$D$54,3,FALSE))*$C$6*(1/$C$11)*52*$Y$17)+$C$12*365</f>
        <v>4689.959865942501</v>
      </c>
      <c r="AB22" s="54">
        <f>VLOOKUP($Y$16,$B$36:$M$54,MATCH(_xlfn.CONCAT($X22," ",AB$20),$B$36:$M$36,0),FALSE)*365*1/VLOOKUP($Y$16,$B$37:$D$54,2,FALSE)+J30*($C$10-VLOOKUP($Y$16,$B$37:$D$54,3,FALSE))*(1/VLOOKUP($Y$16,$B$37:$D$54,2,FALSE)*$Y$17)*$C$6*52</f>
        <v>2476.7152393767346</v>
      </c>
      <c r="AC22" s="58">
        <f>Y22*$C$7</f>
        <v>1109.9852255537317</v>
      </c>
      <c r="AD22" s="58">
        <f t="shared" si="6"/>
        <v>1321.5454347037078</v>
      </c>
      <c r="AE22" s="58">
        <f t="shared" si="6"/>
        <v>969.04598659425005</v>
      </c>
      <c r="AF22" s="59">
        <f>AB22*$C$7</f>
        <v>656.32953843483472</v>
      </c>
      <c r="AG22" s="54">
        <f>Y22*$C$16</f>
        <v>540.33243055257128</v>
      </c>
      <c r="AH22" s="54">
        <f t="shared" si="7"/>
        <v>1725.140412877786</v>
      </c>
      <c r="AI22" s="54">
        <f t="shared" si="7"/>
        <v>984.89157184792521</v>
      </c>
      <c r="AJ22" s="54">
        <f>AB22*$C$16</f>
        <v>319.49626587959875</v>
      </c>
      <c r="AK22" s="58">
        <f t="shared" ref="AK22:AK23" si="9">AC22*12</f>
        <v>13319.82270664478</v>
      </c>
      <c r="AL22" s="58">
        <f t="shared" si="8"/>
        <v>15858.545216444494</v>
      </c>
      <c r="AM22" s="58">
        <f t="shared" si="8"/>
        <v>11628.551839131</v>
      </c>
      <c r="AN22" s="58">
        <f t="shared" si="8"/>
        <v>7875.9544612180161</v>
      </c>
    </row>
    <row r="23" spans="2:40" x14ac:dyDescent="0.3">
      <c r="B23" s="51" t="s">
        <v>191</v>
      </c>
      <c r="C23" s="43">
        <v>180</v>
      </c>
      <c r="D23">
        <v>1.76</v>
      </c>
      <c r="E23" s="44">
        <f>D23*365</f>
        <v>642.4</v>
      </c>
      <c r="F23" s="43">
        <v>180</v>
      </c>
      <c r="G23" s="17">
        <f>(0.42+0.02*(F23^(2/3))+0.006*30)*24*0.277778*55/45</f>
        <v>10.08411662773517</v>
      </c>
      <c r="H23" s="48">
        <f>G23*365</f>
        <v>3680.7025691233371</v>
      </c>
      <c r="I23" s="43">
        <v>250</v>
      </c>
      <c r="J23" s="17">
        <f t="shared" ref="J23:J24" si="10">I23^(0.3261)*0.6099+0.2+0.2</f>
        <v>4.0917039835954698</v>
      </c>
      <c r="K23" s="48">
        <f>J23*365</f>
        <v>1493.4719540123465</v>
      </c>
      <c r="O23" s="39" t="s">
        <v>536</v>
      </c>
      <c r="P23" s="39" t="s">
        <v>439</v>
      </c>
      <c r="Q23" s="56">
        <v>0.89504214625239142</v>
      </c>
      <c r="R23" s="55">
        <f t="shared" si="0"/>
        <v>2.753975834622743</v>
      </c>
      <c r="S23" s="54">
        <f t="shared" si="1"/>
        <v>63.688860758032533</v>
      </c>
      <c r="X23" s="35" t="s">
        <v>192</v>
      </c>
      <c r="Y23" s="54">
        <f>VLOOKUP($Y$16,$B$36:$M$54,MATCH(_xlfn.CONCAT($X23," ",Y$20),$B$36:$M$36,0),FALSE)*365+J31*($C$10-VLOOKUP($Y$16,$B$37:$D$54,3,FALSE))*$C$6*52*$Y$17</f>
        <v>7988.3201398043175</v>
      </c>
      <c r="Z23" s="54">
        <f>VLOOKUP($Y$16,$B$36:$M$54,MATCH(_xlfn.CONCAT($X23," ",Z$20),$B$36:$M$36,0),FALSE)*365+J31*(($C$10-VLOOKUP($Y$16,$B$37:$D$54,3,FALSE))*$C$6*(1/$C$11)*52*$Y$17)</f>
        <v>13328.877014111353</v>
      </c>
      <c r="AA23" s="54">
        <f>(J31+L31)*(($C$10-VLOOKUP($Y$16,$B$37:$D$54,3,FALSE))*$C$6*(1/$C$11)*52*$Y$17)+$C$12*365</f>
        <v>9396.0626879532883</v>
      </c>
      <c r="AB23" s="54">
        <f>VLOOKUP($Y$16,$B$36:$M$54,MATCH(_xlfn.CONCAT($X23," ",AB$20),$B$36:$M$36,0),FALSE)*365*1/VLOOKUP($Y$16,$B$37:$D$54,2,FALSE)+J31*($C$10-VLOOKUP($Y$16,$B$37:$D$54,3,FALSE))*(1/VLOOKUP($Y$16,$B$37:$D$54,2,FALSE)*$Y$17)*$C$6*52</f>
        <v>4294.9648250910486</v>
      </c>
      <c r="AC23" s="58">
        <f>Y23*$C$7</f>
        <v>2116.9048370481441</v>
      </c>
      <c r="AD23" s="58">
        <f t="shared" si="6"/>
        <v>1832.9377014111353</v>
      </c>
      <c r="AE23" s="58">
        <f t="shared" si="6"/>
        <v>1439.656268795329</v>
      </c>
      <c r="AF23" s="59">
        <f>AB23*$C$7</f>
        <v>1138.165678649128</v>
      </c>
      <c r="AG23" s="54">
        <f>Y23*$C$16</f>
        <v>1030.4932980347569</v>
      </c>
      <c r="AH23" s="54">
        <f t="shared" si="7"/>
        <v>2799.064172963384</v>
      </c>
      <c r="AI23" s="54">
        <f t="shared" si="7"/>
        <v>1973.1731644701904</v>
      </c>
      <c r="AJ23" s="54">
        <f>AB23*$C$16</f>
        <v>554.05046243674531</v>
      </c>
      <c r="AK23" s="58">
        <f t="shared" si="9"/>
        <v>25402.85804457773</v>
      </c>
      <c r="AL23" s="58">
        <f t="shared" si="8"/>
        <v>21995.252416933625</v>
      </c>
      <c r="AM23" s="58">
        <f t="shared" si="8"/>
        <v>17275.875225543947</v>
      </c>
      <c r="AN23" s="58">
        <f t="shared" si="8"/>
        <v>13657.988143789536</v>
      </c>
    </row>
    <row r="24" spans="2:40" ht="30" customHeight="1" x14ac:dyDescent="0.3">
      <c r="B24" s="51" t="s">
        <v>192</v>
      </c>
      <c r="C24" s="43">
        <v>250</v>
      </c>
      <c r="D24">
        <v>2.16</v>
      </c>
      <c r="E24" s="44">
        <f>D24*365</f>
        <v>788.40000000000009</v>
      </c>
      <c r="F24" s="43">
        <v>260</v>
      </c>
      <c r="G24" s="17">
        <f>(0.42+0.02*(F24^(2/3))+0.006*30)*24*0.277778*55/45</f>
        <v>11.527416220068075</v>
      </c>
      <c r="H24" s="48">
        <f>G24*365</f>
        <v>4207.5069203248468</v>
      </c>
      <c r="I24" s="43">
        <v>300</v>
      </c>
      <c r="J24" s="17">
        <f t="shared" si="10"/>
        <v>4.3178506321662997</v>
      </c>
      <c r="K24" s="48">
        <f>J24*365</f>
        <v>1576.0154807406993</v>
      </c>
    </row>
    <row r="25" spans="2:40" ht="135" customHeight="1" x14ac:dyDescent="0.3">
      <c r="B25" s="52" t="s">
        <v>892</v>
      </c>
      <c r="C25" s="45" t="s">
        <v>893</v>
      </c>
      <c r="D25" s="46" t="s">
        <v>660</v>
      </c>
      <c r="E25" s="47"/>
      <c r="F25" s="45" t="s">
        <v>894</v>
      </c>
      <c r="G25" s="46" t="s">
        <v>895</v>
      </c>
      <c r="H25" s="47"/>
      <c r="I25" s="49" t="s">
        <v>896</v>
      </c>
      <c r="J25" s="46" t="s">
        <v>662</v>
      </c>
      <c r="K25" s="47"/>
    </row>
    <row r="27" spans="2:40" x14ac:dyDescent="0.3">
      <c r="B27" t="s">
        <v>665</v>
      </c>
    </row>
    <row r="28" spans="2:40" ht="57.6" x14ac:dyDescent="0.3">
      <c r="B28" s="35" t="s">
        <v>583</v>
      </c>
      <c r="C28" s="35" t="s">
        <v>632</v>
      </c>
      <c r="D28" s="35" t="s">
        <v>633</v>
      </c>
      <c r="E28" s="35" t="s">
        <v>634</v>
      </c>
      <c r="F28" s="35" t="s">
        <v>635</v>
      </c>
      <c r="G28" s="35" t="s">
        <v>636</v>
      </c>
      <c r="H28" s="35" t="s">
        <v>667</v>
      </c>
      <c r="I28" s="35" t="s">
        <v>668</v>
      </c>
      <c r="J28" s="35" t="s">
        <v>669</v>
      </c>
      <c r="K28" s="35" t="s">
        <v>670</v>
      </c>
      <c r="L28" s="35" t="s">
        <v>671</v>
      </c>
    </row>
    <row r="29" spans="2:40" x14ac:dyDescent="0.3">
      <c r="B29" s="35" t="s">
        <v>189</v>
      </c>
      <c r="C29" s="35">
        <v>3</v>
      </c>
      <c r="D29" s="35">
        <v>1</v>
      </c>
      <c r="E29" s="35">
        <v>70</v>
      </c>
      <c r="F29" s="35">
        <v>10</v>
      </c>
      <c r="G29" s="35">
        <v>8</v>
      </c>
      <c r="H29" s="53">
        <f>G29*F29*C29*$C$13/$C$10</f>
        <v>136.61538461538461</v>
      </c>
      <c r="I29" s="53">
        <f>D29*E29*$C$14/$C$10</f>
        <v>38.769230769230766</v>
      </c>
      <c r="J29" s="54">
        <f>H29+I29</f>
        <v>175.38461538461539</v>
      </c>
      <c r="K29" s="54">
        <f>J29*52</f>
        <v>9120</v>
      </c>
      <c r="L29" s="34">
        <f>$C$17*(C29+D29)</f>
        <v>8</v>
      </c>
    </row>
    <row r="30" spans="2:40" x14ac:dyDescent="0.3">
      <c r="B30" s="35" t="s">
        <v>191</v>
      </c>
      <c r="C30" s="35">
        <v>5</v>
      </c>
      <c r="D30" s="35">
        <v>2</v>
      </c>
      <c r="E30" s="35">
        <v>70</v>
      </c>
      <c r="F30" s="35">
        <v>10</v>
      </c>
      <c r="G30" s="35">
        <v>10</v>
      </c>
      <c r="H30" s="53">
        <f>G30*F30*C30*$C$13/$C$10</f>
        <v>284.61538461538464</v>
      </c>
      <c r="I30" s="53">
        <f>D30*E30*$C$14/$C$10</f>
        <v>77.538461538461533</v>
      </c>
      <c r="J30" s="54">
        <f t="shared" ref="J30:J31" si="11">H30+I30</f>
        <v>362.15384615384619</v>
      </c>
      <c r="K30" s="54">
        <f t="shared" ref="K30:K31" si="12">J30*52</f>
        <v>18832</v>
      </c>
      <c r="L30" s="34">
        <f>$C$17*(C30+D30)</f>
        <v>14</v>
      </c>
    </row>
    <row r="31" spans="2:40" x14ac:dyDescent="0.3">
      <c r="B31" s="35" t="s">
        <v>192</v>
      </c>
      <c r="C31" s="35">
        <v>9</v>
      </c>
      <c r="D31" s="35">
        <v>3</v>
      </c>
      <c r="E31" s="35">
        <v>70</v>
      </c>
      <c r="F31" s="35">
        <v>10</v>
      </c>
      <c r="G31" s="35">
        <v>12</v>
      </c>
      <c r="H31" s="53">
        <f>G31*F31*C31*$C$13/$C$10</f>
        <v>614.76923076923072</v>
      </c>
      <c r="I31" s="53">
        <f>D31*E31*$C$14/$C$10</f>
        <v>116.30769230769231</v>
      </c>
      <c r="J31" s="54">
        <f t="shared" si="11"/>
        <v>731.07692307692298</v>
      </c>
      <c r="K31" s="54">
        <f t="shared" si="12"/>
        <v>38015.999999999993</v>
      </c>
      <c r="L31" s="34">
        <f>$C$17*(C31+D31)</f>
        <v>24</v>
      </c>
    </row>
    <row r="32" spans="2:40" ht="57.6" x14ac:dyDescent="0.3">
      <c r="B32" s="35" t="s">
        <v>897</v>
      </c>
      <c r="C32" s="35" t="s">
        <v>898</v>
      </c>
      <c r="D32" s="35" t="s">
        <v>898</v>
      </c>
      <c r="E32" s="35" t="s">
        <v>899</v>
      </c>
      <c r="F32" s="34" t="s">
        <v>900</v>
      </c>
      <c r="G32" s="34" t="s">
        <v>901</v>
      </c>
      <c r="H32" s="34"/>
      <c r="I32" s="34"/>
      <c r="J32" s="34"/>
      <c r="K32" s="34"/>
      <c r="L32" s="34"/>
    </row>
    <row r="35" spans="2:22" ht="57.6" x14ac:dyDescent="0.3">
      <c r="B35" s="35" t="s">
        <v>902</v>
      </c>
      <c r="C35" s="35"/>
      <c r="D35" s="35"/>
      <c r="E35" s="35" t="s">
        <v>688</v>
      </c>
      <c r="F35" s="35" t="s">
        <v>689</v>
      </c>
      <c r="G35" s="35" t="s">
        <v>690</v>
      </c>
      <c r="H35" s="35" t="s">
        <v>691</v>
      </c>
      <c r="I35" s="35" t="s">
        <v>692</v>
      </c>
      <c r="J35" s="35" t="s">
        <v>693</v>
      </c>
      <c r="K35" s="35" t="s">
        <v>694</v>
      </c>
      <c r="L35" s="35" t="s">
        <v>695</v>
      </c>
      <c r="M35" s="35" t="s">
        <v>696</v>
      </c>
    </row>
    <row r="36" spans="2:22" ht="72" x14ac:dyDescent="0.3">
      <c r="B36" s="35" t="s">
        <v>616</v>
      </c>
      <c r="C36" s="35" t="s">
        <v>697</v>
      </c>
      <c r="D36" s="35" t="s">
        <v>698</v>
      </c>
      <c r="E36" s="35" t="s">
        <v>699</v>
      </c>
      <c r="F36" s="35" t="s">
        <v>700</v>
      </c>
      <c r="G36" s="35" t="s">
        <v>701</v>
      </c>
      <c r="H36" s="35" t="s">
        <v>702</v>
      </c>
      <c r="I36" s="35" t="s">
        <v>703</v>
      </c>
      <c r="J36" s="35" t="s">
        <v>704</v>
      </c>
      <c r="K36" s="35" t="s">
        <v>705</v>
      </c>
      <c r="L36" s="35" t="s">
        <v>706</v>
      </c>
      <c r="M36" s="35" t="s">
        <v>707</v>
      </c>
    </row>
    <row r="37" spans="2:22" x14ac:dyDescent="0.3">
      <c r="B37" s="34" t="s">
        <v>415</v>
      </c>
      <c r="C37" s="55">
        <f>VLOOKUP(B37,$P$6:$R$23,3,FALSE)</f>
        <v>3.0756996059776678</v>
      </c>
      <c r="D37" s="57">
        <f>VLOOKUP(B37,$Q$87:$R$104,2,FALSE)</f>
        <v>15.520205479452056</v>
      </c>
      <c r="E37" s="55">
        <f>($C$10-$D37)/55*$G$22</f>
        <v>8.1604780506576375</v>
      </c>
      <c r="F37" s="55">
        <f>($C$10-$D37)/55*$G$23</f>
        <v>9.0720003393014021</v>
      </c>
      <c r="G37" s="55">
        <f t="shared" ref="G37:G55" si="13">($C$10-$D37)/55*$G$24</f>
        <v>10.370439744032723</v>
      </c>
      <c r="H37" s="55">
        <f t="shared" ref="H37:H55" si="14">($C$10-$D37)/55*$J$22</f>
        <v>3.2885418387958176</v>
      </c>
      <c r="I37" s="55">
        <f t="shared" ref="I37:I55" si="15">($C$10-$D37)/55*$J$23</f>
        <v>3.6810304063129329</v>
      </c>
      <c r="J37" s="55">
        <f t="shared" ref="J37:J55" si="16">($C$10-$D37)/55*$J$24</f>
        <v>3.8844793100001191</v>
      </c>
      <c r="K37" s="55">
        <f>($C$10-$D37-$C$18)/55*$D$22</f>
        <v>1.2616087173100872</v>
      </c>
      <c r="L37" s="55">
        <f t="shared" ref="L37:L55" si="17">($C$10-$D37-$C$18)/55*$D$23</f>
        <v>1.4233534246575341</v>
      </c>
      <c r="M37" s="55">
        <f t="shared" ref="M37:M55" si="18">($C$10-$D37-$C$18)/55*$D$24</f>
        <v>1.7468428393524285</v>
      </c>
    </row>
    <row r="38" spans="2:22" x14ac:dyDescent="0.3">
      <c r="B38" s="34" t="s">
        <v>417</v>
      </c>
      <c r="C38" s="55">
        <f t="shared" ref="C38:C54" si="19">VLOOKUP(B38,$P$6:$R$23,3,FALSE)</f>
        <v>3.0769230769230771</v>
      </c>
      <c r="D38" s="57">
        <f t="shared" ref="D38:D54" si="20">VLOOKUP(B38,$Q$87:$R$104,2,FALSE)</f>
        <v>15.27431506849315</v>
      </c>
      <c r="E38" s="55">
        <f t="shared" ref="E38:E55" si="21">($C$10-$D38)/55*$G$22</f>
        <v>8.2010316406824302</v>
      </c>
      <c r="F38" s="55">
        <f t="shared" ref="F38:F55" si="22">($C$10-$D38)/55*$G$23</f>
        <v>9.1170837498786987</v>
      </c>
      <c r="G38" s="55">
        <f t="shared" si="13"/>
        <v>10.421975764244486</v>
      </c>
      <c r="H38" s="55">
        <f t="shared" si="14"/>
        <v>3.3048842854860774</v>
      </c>
      <c r="I38" s="55">
        <f t="shared" si="15"/>
        <v>3.6993233294774508</v>
      </c>
      <c r="J38" s="55">
        <f t="shared" si="16"/>
        <v>3.9037832748438017</v>
      </c>
      <c r="K38" s="55">
        <f t="shared" ref="K38:K55" si="23">($C$10-$D38-$C$18)/55*$D$22</f>
        <v>1.2685830635118307</v>
      </c>
      <c r="L38" s="55">
        <f t="shared" si="17"/>
        <v>1.4312219178082191</v>
      </c>
      <c r="M38" s="55">
        <f t="shared" si="18"/>
        <v>1.7564996264009962</v>
      </c>
    </row>
    <row r="39" spans="2:22" x14ac:dyDescent="0.3">
      <c r="B39" s="34" t="s">
        <v>421</v>
      </c>
      <c r="C39" s="55">
        <f t="shared" si="19"/>
        <v>2.9813398097323569</v>
      </c>
      <c r="D39" s="57">
        <f t="shared" si="20"/>
        <v>14.932990867579909</v>
      </c>
      <c r="E39" s="55">
        <f t="shared" si="21"/>
        <v>8.2573246927595569</v>
      </c>
      <c r="F39" s="55">
        <f t="shared" si="22"/>
        <v>9.1796647144219286</v>
      </c>
      <c r="G39" s="55">
        <f t="shared" si="13"/>
        <v>10.493513693879196</v>
      </c>
      <c r="H39" s="55">
        <f t="shared" si="14"/>
        <v>3.3275694830737632</v>
      </c>
      <c r="I39" s="55">
        <f t="shared" si="15"/>
        <v>3.7247160129788006</v>
      </c>
      <c r="J39" s="55">
        <f t="shared" si="16"/>
        <v>3.9305794006017449</v>
      </c>
      <c r="K39" s="55">
        <f t="shared" si="23"/>
        <v>1.2782642590286426</v>
      </c>
      <c r="L39" s="55">
        <f t="shared" si="17"/>
        <v>1.442144292237443</v>
      </c>
      <c r="M39" s="55">
        <f t="shared" si="18"/>
        <v>1.7699043586550438</v>
      </c>
      <c r="V39" s="9"/>
    </row>
    <row r="40" spans="2:22" x14ac:dyDescent="0.3">
      <c r="B40" s="34" t="s">
        <v>618</v>
      </c>
      <c r="C40" s="55">
        <f t="shared" si="19"/>
        <v>2.6849240121730804</v>
      </c>
      <c r="D40" s="57">
        <f t="shared" si="20"/>
        <v>13.53675799086758</v>
      </c>
      <c r="E40" s="55">
        <f t="shared" si="21"/>
        <v>8.487599047259673</v>
      </c>
      <c r="F40" s="55">
        <f t="shared" si="22"/>
        <v>9.4356606265718437</v>
      </c>
      <c r="G40" s="55">
        <f t="shared" si="13"/>
        <v>10.786149284970215</v>
      </c>
      <c r="H40" s="55">
        <f t="shared" si="14"/>
        <v>3.4203663565503493</v>
      </c>
      <c r="I40" s="55">
        <f t="shared" si="15"/>
        <v>3.8285882243182701</v>
      </c>
      <c r="J40" s="55">
        <f t="shared" si="16"/>
        <v>4.0401925825901763</v>
      </c>
      <c r="K40" s="55">
        <f t="shared" si="23"/>
        <v>1.3178665006226651</v>
      </c>
      <c r="L40" s="55">
        <f t="shared" si="17"/>
        <v>1.4868237442922376</v>
      </c>
      <c r="M40" s="55">
        <f t="shared" si="18"/>
        <v>1.8247382316313827</v>
      </c>
      <c r="V40" s="9"/>
    </row>
    <row r="41" spans="2:22" x14ac:dyDescent="0.3">
      <c r="B41" s="34" t="s">
        <v>423</v>
      </c>
      <c r="C41" s="55">
        <f t="shared" si="19"/>
        <v>2.6523023917958435</v>
      </c>
      <c r="D41" s="57">
        <f t="shared" si="20"/>
        <v>12.184132420091323</v>
      </c>
      <c r="E41" s="55">
        <f t="shared" si="21"/>
        <v>8.7106814466114741</v>
      </c>
      <c r="F41" s="55">
        <f t="shared" si="22"/>
        <v>9.6836612449239272</v>
      </c>
      <c r="G41" s="55">
        <f t="shared" si="13"/>
        <v>11.069645247592852</v>
      </c>
      <c r="H41" s="55">
        <f t="shared" si="14"/>
        <v>3.5102649873919862</v>
      </c>
      <c r="I41" s="55">
        <f t="shared" si="15"/>
        <v>3.9292162867956937</v>
      </c>
      <c r="J41" s="55">
        <f t="shared" si="16"/>
        <v>4.1463823130603679</v>
      </c>
      <c r="K41" s="55">
        <f t="shared" si="23"/>
        <v>1.3562318804483189</v>
      </c>
      <c r="L41" s="55">
        <f t="shared" si="17"/>
        <v>1.5301077625570776</v>
      </c>
      <c r="M41" s="55">
        <f t="shared" si="18"/>
        <v>1.8778595267745954</v>
      </c>
    </row>
    <row r="42" spans="2:22" x14ac:dyDescent="0.3">
      <c r="B42" s="34" t="s">
        <v>425</v>
      </c>
      <c r="C42" s="55">
        <f t="shared" si="19"/>
        <v>2.4167973990279128</v>
      </c>
      <c r="D42" s="57">
        <f t="shared" si="20"/>
        <v>11.666552511415524</v>
      </c>
      <c r="E42" s="55">
        <f t="shared" si="21"/>
        <v>8.7960435530053527</v>
      </c>
      <c r="F42" s="55">
        <f t="shared" si="22"/>
        <v>9.7785582660740964</v>
      </c>
      <c r="G42" s="55">
        <f t="shared" si="13"/>
        <v>11.178124502764684</v>
      </c>
      <c r="H42" s="55">
        <f t="shared" si="14"/>
        <v>3.5446645478811396</v>
      </c>
      <c r="I42" s="55">
        <f t="shared" si="15"/>
        <v>3.9677214463258346</v>
      </c>
      <c r="J42" s="55">
        <f t="shared" si="16"/>
        <v>4.1870156355307753</v>
      </c>
      <c r="K42" s="55">
        <f t="shared" si="23"/>
        <v>1.3709123287671232</v>
      </c>
      <c r="L42" s="55">
        <f t="shared" si="17"/>
        <v>1.5466703196347031</v>
      </c>
      <c r="M42" s="55">
        <f t="shared" si="18"/>
        <v>1.898186301369863</v>
      </c>
    </row>
    <row r="43" spans="2:22" x14ac:dyDescent="0.3">
      <c r="B43" s="34" t="s">
        <v>619</v>
      </c>
      <c r="C43" s="55">
        <f t="shared" si="19"/>
        <v>2.9308053332554569</v>
      </c>
      <c r="D43" s="57">
        <f t="shared" si="20"/>
        <v>13.594292237442922</v>
      </c>
      <c r="E43" s="55">
        <f t="shared" si="21"/>
        <v>8.4781101849697489</v>
      </c>
      <c r="F43" s="55">
        <f t="shared" si="22"/>
        <v>9.425111861979941</v>
      </c>
      <c r="G43" s="55">
        <f t="shared" si="13"/>
        <v>10.774090717566905</v>
      </c>
      <c r="H43" s="55">
        <f t="shared" si="14"/>
        <v>3.4165424971576419</v>
      </c>
      <c r="I43" s="55">
        <f t="shared" si="15"/>
        <v>3.8243079860290794</v>
      </c>
      <c r="J43" s="55">
        <f t="shared" si="16"/>
        <v>4.0356757774456931</v>
      </c>
      <c r="K43" s="55">
        <f t="shared" si="23"/>
        <v>1.3162346201743464</v>
      </c>
      <c r="L43" s="55">
        <f t="shared" si="17"/>
        <v>1.4849826484018267</v>
      </c>
      <c r="M43" s="55">
        <f t="shared" si="18"/>
        <v>1.8224787048567874</v>
      </c>
    </row>
    <row r="44" spans="2:22" x14ac:dyDescent="0.3">
      <c r="B44" s="34" t="s">
        <v>429</v>
      </c>
      <c r="C44" s="55">
        <f t="shared" si="19"/>
        <v>2.8062989664390252</v>
      </c>
      <c r="D44" s="57">
        <f t="shared" si="20"/>
        <v>14.020890410958904</v>
      </c>
      <c r="E44" s="55">
        <f t="shared" si="21"/>
        <v>8.4077532834271995</v>
      </c>
      <c r="F44" s="55">
        <f t="shared" si="22"/>
        <v>9.3468961213451411</v>
      </c>
      <c r="G44" s="55">
        <f t="shared" si="13"/>
        <v>10.684680268388004</v>
      </c>
      <c r="H44" s="55">
        <f t="shared" si="14"/>
        <v>3.3881897936843366</v>
      </c>
      <c r="I44" s="55">
        <f t="shared" si="15"/>
        <v>3.7925713779205359</v>
      </c>
      <c r="J44" s="55">
        <f t="shared" si="16"/>
        <v>4.0021851012057486</v>
      </c>
      <c r="K44" s="55">
        <f t="shared" si="23"/>
        <v>1.3041347447073475</v>
      </c>
      <c r="L44" s="55">
        <f t="shared" si="17"/>
        <v>1.4713315068493149</v>
      </c>
      <c r="M44" s="55">
        <f t="shared" si="18"/>
        <v>1.8057250311332504</v>
      </c>
    </row>
    <row r="45" spans="2:22" x14ac:dyDescent="0.3">
      <c r="B45" s="34" t="s">
        <v>433</v>
      </c>
      <c r="C45" s="55">
        <f t="shared" si="19"/>
        <v>2.4897220857197691</v>
      </c>
      <c r="D45" s="57">
        <f t="shared" si="20"/>
        <v>12.442123287671233</v>
      </c>
      <c r="E45" s="55">
        <f t="shared" si="21"/>
        <v>8.6681321831685612</v>
      </c>
      <c r="F45" s="55">
        <f t="shared" si="22"/>
        <v>9.6363592449681743</v>
      </c>
      <c r="G45" s="55">
        <f t="shared" si="13"/>
        <v>11.015573100109759</v>
      </c>
      <c r="H45" s="55">
        <f t="shared" si="14"/>
        <v>3.4931183163056407</v>
      </c>
      <c r="I45" s="55">
        <f t="shared" si="15"/>
        <v>3.9100231547846396</v>
      </c>
      <c r="J45" s="55">
        <f t="shared" si="16"/>
        <v>4.1261283852299488</v>
      </c>
      <c r="K45" s="55">
        <f t="shared" si="23"/>
        <v>1.3489143212951431</v>
      </c>
      <c r="L45" s="55">
        <f t="shared" si="17"/>
        <v>1.5218520547945202</v>
      </c>
      <c r="M45" s="55">
        <f t="shared" si="18"/>
        <v>1.8677275217932752</v>
      </c>
    </row>
    <row r="46" spans="2:22" x14ac:dyDescent="0.3">
      <c r="B46" s="34" t="s">
        <v>431</v>
      </c>
      <c r="C46" s="55">
        <f t="shared" si="19"/>
        <v>2.8634023881910777</v>
      </c>
      <c r="D46" s="57">
        <f t="shared" si="20"/>
        <v>13.155022831050228</v>
      </c>
      <c r="E46" s="55">
        <f t="shared" si="21"/>
        <v>8.5505568954690094</v>
      </c>
      <c r="F46" s="55">
        <f t="shared" si="22"/>
        <v>9.5056508424355748</v>
      </c>
      <c r="G46" s="55">
        <f t="shared" si="13"/>
        <v>10.866156922662011</v>
      </c>
      <c r="H46" s="55">
        <f t="shared" si="14"/>
        <v>3.4457373601400554</v>
      </c>
      <c r="I46" s="55">
        <f t="shared" si="15"/>
        <v>3.856987265665599</v>
      </c>
      <c r="J46" s="55">
        <f t="shared" si="16"/>
        <v>4.0701612262472207</v>
      </c>
      <c r="K46" s="55">
        <f t="shared" si="23"/>
        <v>1.328693897882939</v>
      </c>
      <c r="L46" s="55">
        <f t="shared" si="17"/>
        <v>1.4990392694063925</v>
      </c>
      <c r="M46" s="55">
        <f t="shared" si="18"/>
        <v>1.8397300124533</v>
      </c>
    </row>
    <row r="47" spans="2:22" x14ac:dyDescent="0.3">
      <c r="B47" s="34" t="s">
        <v>435</v>
      </c>
      <c r="C47" s="55">
        <f t="shared" si="19"/>
        <v>3.0938959612742991</v>
      </c>
      <c r="D47" s="57">
        <f t="shared" si="20"/>
        <v>12.834018264840182</v>
      </c>
      <c r="E47" s="55">
        <f t="shared" si="21"/>
        <v>8.6034987223723149</v>
      </c>
      <c r="F47" s="55">
        <f t="shared" si="22"/>
        <v>9.5645062512300782</v>
      </c>
      <c r="G47" s="55">
        <f t="shared" si="13"/>
        <v>10.933436072539203</v>
      </c>
      <c r="H47" s="55">
        <f t="shared" si="14"/>
        <v>3.4670720677041271</v>
      </c>
      <c r="I47" s="55">
        <f t="shared" si="15"/>
        <v>3.8808682777076715</v>
      </c>
      <c r="J47" s="55">
        <f t="shared" si="16"/>
        <v>4.0953621311406447</v>
      </c>
      <c r="K47" s="55">
        <f t="shared" si="23"/>
        <v>1.3377987546699877</v>
      </c>
      <c r="L47" s="55">
        <f t="shared" si="17"/>
        <v>1.5093114155251142</v>
      </c>
      <c r="M47" s="55">
        <f t="shared" si="18"/>
        <v>1.8523367372353676</v>
      </c>
    </row>
    <row r="48" spans="2:22" x14ac:dyDescent="0.3">
      <c r="B48" s="34" t="s">
        <v>620</v>
      </c>
      <c r="C48" s="55">
        <f t="shared" si="19"/>
        <v>2.7795362649307371</v>
      </c>
      <c r="D48" s="57">
        <f t="shared" si="20"/>
        <v>12.90593607305936</v>
      </c>
      <c r="E48" s="55">
        <f t="shared" si="21"/>
        <v>8.5916376445099107</v>
      </c>
      <c r="F48" s="55">
        <f t="shared" si="22"/>
        <v>9.5513202954902017</v>
      </c>
      <c r="G48" s="55">
        <f t="shared" si="13"/>
        <v>10.918362863285068</v>
      </c>
      <c r="H48" s="55">
        <f t="shared" si="14"/>
        <v>3.4622922434632435</v>
      </c>
      <c r="I48" s="55">
        <f t="shared" si="15"/>
        <v>3.8755179798461836</v>
      </c>
      <c r="J48" s="55">
        <f t="shared" si="16"/>
        <v>4.0897161247100415</v>
      </c>
      <c r="K48" s="55">
        <f t="shared" si="23"/>
        <v>1.3357589041095892</v>
      </c>
      <c r="L48" s="55">
        <f t="shared" si="17"/>
        <v>1.5070100456621005</v>
      </c>
      <c r="M48" s="55">
        <f t="shared" si="18"/>
        <v>1.8495123287671236</v>
      </c>
    </row>
    <row r="49" spans="2:37" x14ac:dyDescent="0.3">
      <c r="B49" s="34" t="s">
        <v>439</v>
      </c>
      <c r="C49" s="55">
        <f t="shared" si="19"/>
        <v>2.753975834622743</v>
      </c>
      <c r="D49" s="57">
        <f t="shared" si="20"/>
        <v>11.413698630136986</v>
      </c>
      <c r="E49" s="55">
        <f t="shared" si="21"/>
        <v>8.8377455966009499</v>
      </c>
      <c r="F49" s="55">
        <f t="shared" si="22"/>
        <v>9.8249184120484294</v>
      </c>
      <c r="G49" s="55">
        <f t="shared" si="13"/>
        <v>11.23111999244391</v>
      </c>
      <c r="H49" s="55">
        <f t="shared" si="14"/>
        <v>3.5614698029502789</v>
      </c>
      <c r="I49" s="55">
        <f t="shared" si="15"/>
        <v>3.9865324142039253</v>
      </c>
      <c r="J49" s="55">
        <f t="shared" si="16"/>
        <v>4.2068662771875793</v>
      </c>
      <c r="K49" s="55">
        <f t="shared" si="23"/>
        <v>1.3780841843088421</v>
      </c>
      <c r="L49" s="55">
        <f t="shared" si="17"/>
        <v>1.5547616438356164</v>
      </c>
      <c r="M49" s="55">
        <f t="shared" si="18"/>
        <v>1.9081165628891659</v>
      </c>
    </row>
    <row r="50" spans="2:37" x14ac:dyDescent="0.3">
      <c r="B50" s="34" t="s">
        <v>621</v>
      </c>
      <c r="C50" s="55">
        <f t="shared" si="19"/>
        <v>2.4538879137138303</v>
      </c>
      <c r="D50" s="57">
        <f t="shared" si="20"/>
        <v>11.323515981735159</v>
      </c>
      <c r="E50" s="55">
        <f t="shared" si="21"/>
        <v>8.8526190116982519</v>
      </c>
      <c r="F50" s="55">
        <f t="shared" si="22"/>
        <v>9.8414531819444662</v>
      </c>
      <c r="G50" s="55">
        <f t="shared" si="13"/>
        <v>11.250021318334017</v>
      </c>
      <c r="H50" s="55">
        <f t="shared" si="14"/>
        <v>3.5674635508078949</v>
      </c>
      <c r="I50" s="55">
        <f t="shared" si="15"/>
        <v>3.9932415178715059</v>
      </c>
      <c r="J50" s="55">
        <f t="shared" si="16"/>
        <v>4.2139461900132575</v>
      </c>
      <c r="K50" s="55">
        <f t="shared" si="23"/>
        <v>1.3806420921544211</v>
      </c>
      <c r="L50" s="55">
        <f t="shared" si="17"/>
        <v>1.5576474885844749</v>
      </c>
      <c r="M50" s="55">
        <f t="shared" si="18"/>
        <v>1.9116582814445831</v>
      </c>
    </row>
    <row r="51" spans="2:37" x14ac:dyDescent="0.3">
      <c r="B51" s="34" t="s">
        <v>467</v>
      </c>
      <c r="C51" s="55">
        <f t="shared" si="19"/>
        <v>2.2496072942576095</v>
      </c>
      <c r="D51" s="57">
        <f t="shared" si="20"/>
        <v>9.4969178082191785</v>
      </c>
      <c r="E51" s="55">
        <f t="shared" si="21"/>
        <v>9.1538715622956133</v>
      </c>
      <c r="F51" s="55">
        <f t="shared" si="22"/>
        <v>10.176355527648887</v>
      </c>
      <c r="G51" s="55">
        <f t="shared" si="13"/>
        <v>11.632856907660104</v>
      </c>
      <c r="H51" s="55">
        <f t="shared" si="14"/>
        <v>3.6888634995037366</v>
      </c>
      <c r="I51" s="55">
        <f t="shared" si="15"/>
        <v>4.1291305910170246</v>
      </c>
      <c r="J51" s="55">
        <f t="shared" si="16"/>
        <v>4.3573457914356171</v>
      </c>
      <c r="K51" s="55">
        <f t="shared" si="23"/>
        <v>1.4324510585305106</v>
      </c>
      <c r="L51" s="55">
        <f t="shared" si="17"/>
        <v>1.6160986301369862</v>
      </c>
      <c r="M51" s="55">
        <f t="shared" si="18"/>
        <v>1.9833937733499378</v>
      </c>
    </row>
    <row r="52" spans="2:37" x14ac:dyDescent="0.3">
      <c r="B52" s="34" t="s">
        <v>623</v>
      </c>
      <c r="C52" s="55">
        <f t="shared" si="19"/>
        <v>2.8966981264981331</v>
      </c>
      <c r="D52" s="57">
        <f t="shared" si="20"/>
        <v>10.78824200913242</v>
      </c>
      <c r="E52" s="55">
        <f t="shared" si="21"/>
        <v>8.9408993197884357</v>
      </c>
      <c r="F52" s="55">
        <f t="shared" si="22"/>
        <v>9.9395943668084143</v>
      </c>
      <c r="G52" s="55">
        <f t="shared" si="13"/>
        <v>11.362209061496946</v>
      </c>
      <c r="H52" s="55">
        <f t="shared" si="14"/>
        <v>3.6030390998007578</v>
      </c>
      <c r="I52" s="55">
        <f t="shared" si="15"/>
        <v>4.0330630205262983</v>
      </c>
      <c r="J52" s="55">
        <f t="shared" si="16"/>
        <v>4.2559686093038911</v>
      </c>
      <c r="K52" s="55">
        <f t="shared" si="23"/>
        <v>1.3958244084682443</v>
      </c>
      <c r="L52" s="55">
        <f t="shared" si="17"/>
        <v>1.5747762557077627</v>
      </c>
      <c r="M52" s="55">
        <f t="shared" si="18"/>
        <v>1.9326799501867997</v>
      </c>
    </row>
    <row r="53" spans="2:37" x14ac:dyDescent="0.3">
      <c r="B53" s="34" t="s">
        <v>624</v>
      </c>
      <c r="C53" s="55">
        <f t="shared" si="19"/>
        <v>2.061809931338781</v>
      </c>
      <c r="D53" s="57">
        <f t="shared" si="20"/>
        <v>9.455821917808219</v>
      </c>
      <c r="E53" s="55">
        <f t="shared" si="21"/>
        <v>9.1606493210741302</v>
      </c>
      <c r="F53" s="55">
        <f t="shared" si="22"/>
        <v>10.183890359500245</v>
      </c>
      <c r="G53" s="55">
        <f t="shared" si="13"/>
        <v>11.641470170091038</v>
      </c>
      <c r="H53" s="55">
        <f t="shared" si="14"/>
        <v>3.6915948276413841</v>
      </c>
      <c r="I53" s="55">
        <f t="shared" si="15"/>
        <v>4.1321879040807321</v>
      </c>
      <c r="J53" s="55">
        <f t="shared" si="16"/>
        <v>4.3605720808245323</v>
      </c>
      <c r="K53" s="55">
        <f t="shared" si="23"/>
        <v>1.4336166874221667</v>
      </c>
      <c r="L53" s="55">
        <f t="shared" si="17"/>
        <v>1.6174136986301368</v>
      </c>
      <c r="M53" s="55">
        <f t="shared" si="18"/>
        <v>1.9850077210460773</v>
      </c>
    </row>
    <row r="54" spans="2:37" x14ac:dyDescent="0.3">
      <c r="B54" s="34" t="s">
        <v>625</v>
      </c>
      <c r="C54" s="55">
        <f t="shared" si="19"/>
        <v>2.6844569383464374</v>
      </c>
      <c r="D54" s="57">
        <f t="shared" si="20"/>
        <v>9.9902968036529689</v>
      </c>
      <c r="E54" s="55">
        <f t="shared" si="21"/>
        <v>9.0725008027379737</v>
      </c>
      <c r="F54" s="55">
        <f t="shared" si="22"/>
        <v>10.085895685255629</v>
      </c>
      <c r="G54" s="55">
        <f t="shared" si="13"/>
        <v>11.529449907030934</v>
      </c>
      <c r="H54" s="55">
        <f t="shared" si="14"/>
        <v>3.6560723878067529</v>
      </c>
      <c r="I54" s="55">
        <f t="shared" si="15"/>
        <v>4.0924258491799561</v>
      </c>
      <c r="J54" s="55">
        <f t="shared" si="16"/>
        <v>4.3186123949386825</v>
      </c>
      <c r="K54" s="55">
        <f t="shared" si="23"/>
        <v>1.4184570361145703</v>
      </c>
      <c r="L54" s="55">
        <f t="shared" si="17"/>
        <v>1.600310502283105</v>
      </c>
      <c r="M54" s="55">
        <f t="shared" si="18"/>
        <v>1.9640174346201744</v>
      </c>
    </row>
    <row r="55" spans="2:37" x14ac:dyDescent="0.3">
      <c r="D55" s="199">
        <f xml:space="preserve"> AVERAGE( D37:D54 )</f>
        <v>12.474207255200405</v>
      </c>
      <c r="E55" s="224">
        <f t="shared" si="21"/>
        <v>8.6628407199493456</v>
      </c>
      <c r="F55" s="224">
        <f t="shared" si="22"/>
        <v>9.6304767273237264</v>
      </c>
      <c r="G55" s="224">
        <f t="shared" si="13"/>
        <v>11.00884864106067</v>
      </c>
      <c r="H55" s="224">
        <f t="shared" si="14"/>
        <v>3.4909859414524993</v>
      </c>
      <c r="I55" s="224">
        <f t="shared" si="15"/>
        <v>3.9076362802801188</v>
      </c>
      <c r="J55" s="224">
        <f t="shared" si="16"/>
        <v>4.123609589239436</v>
      </c>
      <c r="K55" s="224">
        <f t="shared" si="23"/>
        <v>1.348004303307043</v>
      </c>
      <c r="L55" s="224">
        <f t="shared" si="17"/>
        <v>1.520825367833587</v>
      </c>
      <c r="M55" s="224">
        <f t="shared" si="18"/>
        <v>1.866467496886675</v>
      </c>
    </row>
    <row r="63" spans="2:37" x14ac:dyDescent="0.3">
      <c r="AJ63" s="32"/>
      <c r="AK63" s="32"/>
    </row>
    <row r="64" spans="2:37" x14ac:dyDescent="0.3">
      <c r="AJ64" s="33"/>
    </row>
    <row r="65" spans="22:37" x14ac:dyDescent="0.3">
      <c r="V65" s="18"/>
    </row>
    <row r="66" spans="22:37" x14ac:dyDescent="0.3">
      <c r="V66" s="18"/>
    </row>
    <row r="67" spans="22:37" x14ac:dyDescent="0.3">
      <c r="V67" s="18"/>
      <c r="AJ67" s="32"/>
      <c r="AK67" s="32"/>
    </row>
    <row r="68" spans="22:37" x14ac:dyDescent="0.3">
      <c r="V68" s="18"/>
      <c r="AK68" s="32"/>
    </row>
    <row r="69" spans="22:37" x14ac:dyDescent="0.3">
      <c r="V69" s="18"/>
    </row>
    <row r="70" spans="22:37" x14ac:dyDescent="0.3">
      <c r="V70" s="18"/>
    </row>
    <row r="71" spans="22:37" x14ac:dyDescent="0.3">
      <c r="V71" s="18"/>
    </row>
    <row r="72" spans="22:37" x14ac:dyDescent="0.3">
      <c r="V72" s="18"/>
    </row>
    <row r="73" spans="22:37" x14ac:dyDescent="0.3">
      <c r="V73" s="18"/>
    </row>
    <row r="74" spans="22:37" x14ac:dyDescent="0.3">
      <c r="V74" s="18"/>
    </row>
    <row r="75" spans="22:37" x14ac:dyDescent="0.3">
      <c r="V75" s="18"/>
    </row>
    <row r="76" spans="22:37" x14ac:dyDescent="0.3">
      <c r="V76" s="18"/>
    </row>
    <row r="77" spans="22:37" x14ac:dyDescent="0.3">
      <c r="V77" s="18"/>
    </row>
    <row r="78" spans="22:37" x14ac:dyDescent="0.3">
      <c r="V78" s="18"/>
    </row>
    <row r="79" spans="22:37" x14ac:dyDescent="0.3">
      <c r="V79" s="18"/>
    </row>
    <row r="80" spans="22:37" x14ac:dyDescent="0.3">
      <c r="V80" s="18"/>
    </row>
    <row r="81" spans="16:28" x14ac:dyDescent="0.3">
      <c r="V81" s="18"/>
    </row>
    <row r="82" spans="16:28" x14ac:dyDescent="0.3">
      <c r="V82" s="18"/>
    </row>
    <row r="85" spans="16:28" x14ac:dyDescent="0.3">
      <c r="P85" t="s">
        <v>718</v>
      </c>
      <c r="V85" t="s">
        <v>681</v>
      </c>
    </row>
    <row r="86" spans="16:28" x14ac:dyDescent="0.3">
      <c r="P86" t="s">
        <v>719</v>
      </c>
      <c r="R86" t="s">
        <v>720</v>
      </c>
      <c r="S86" t="s">
        <v>721</v>
      </c>
      <c r="T86" t="s">
        <v>722</v>
      </c>
      <c r="U86" t="s">
        <v>723</v>
      </c>
      <c r="V86" t="s">
        <v>724</v>
      </c>
      <c r="W86" t="s">
        <v>725</v>
      </c>
      <c r="X86" t="s">
        <v>726</v>
      </c>
    </row>
    <row r="87" spans="16:28" x14ac:dyDescent="0.3">
      <c r="P87" t="s">
        <v>415</v>
      </c>
      <c r="Q87" t="s">
        <v>415</v>
      </c>
      <c r="R87" s="28">
        <v>15.520205479452056</v>
      </c>
      <c r="S87" s="26">
        <f t="shared" ref="S87:S104" si="24">R87/$R$88</f>
        <v>1.0160982937602296</v>
      </c>
      <c r="T87" s="26">
        <f t="shared" ref="T87:T104" si="25">VLOOKUP(Q87,$P$6:$Q$23,2,FALSE)</f>
        <v>0.99960237194274204</v>
      </c>
      <c r="U87" s="17">
        <f t="shared" ref="U87:U104" si="26">S87*$G$8</f>
        <v>3.1264562884930145</v>
      </c>
      <c r="V87" s="17">
        <f t="shared" ref="V87:V104" si="27">VLOOKUP(Q87,$P$6:$R$23,3,FALSE)</f>
        <v>3.0756996059776678</v>
      </c>
      <c r="W87" s="17">
        <f>U87-V87</f>
        <v>5.0756682515346707E-2</v>
      </c>
      <c r="X87" s="26">
        <f>W87/U87</f>
        <v>1.6234572893968707E-2</v>
      </c>
      <c r="Z87" s="29" t="s">
        <v>727</v>
      </c>
      <c r="AA87" s="31">
        <v>15.83333333</v>
      </c>
      <c r="AB87" s="29"/>
    </row>
    <row r="88" spans="16:28" x14ac:dyDescent="0.3">
      <c r="P88" t="s">
        <v>417</v>
      </c>
      <c r="Q88" t="s">
        <v>417</v>
      </c>
      <c r="R88" s="28">
        <v>15.27431506849315</v>
      </c>
      <c r="S88" s="26">
        <f t="shared" si="24"/>
        <v>1</v>
      </c>
      <c r="T88" s="26">
        <f t="shared" si="25"/>
        <v>1</v>
      </c>
      <c r="U88" s="17">
        <f t="shared" si="26"/>
        <v>3.0769230769230771</v>
      </c>
      <c r="V88" s="17">
        <f t="shared" si="27"/>
        <v>3.0769230769230771</v>
      </c>
      <c r="W88" s="17">
        <f t="shared" ref="W88:W104" si="28">U88-V88</f>
        <v>0</v>
      </c>
      <c r="X88" s="26">
        <f t="shared" ref="X88:X104" si="29">W88/U88</f>
        <v>0</v>
      </c>
      <c r="Z88" s="29" t="s">
        <v>728</v>
      </c>
      <c r="AA88" s="31">
        <v>13.5</v>
      </c>
      <c r="AB88" s="29"/>
    </row>
    <row r="89" spans="16:28" x14ac:dyDescent="0.3">
      <c r="P89" t="s">
        <v>419</v>
      </c>
      <c r="Q89" t="s">
        <v>618</v>
      </c>
      <c r="R89" s="28">
        <v>13.53675799086758</v>
      </c>
      <c r="S89" s="26">
        <f t="shared" si="24"/>
        <v>0.88624320829876757</v>
      </c>
      <c r="T89" s="26">
        <f t="shared" si="25"/>
        <v>0.8726003039562511</v>
      </c>
      <c r="U89" s="17">
        <f t="shared" si="26"/>
        <v>2.7269021793808235</v>
      </c>
      <c r="V89" s="17">
        <f t="shared" si="27"/>
        <v>2.6849240121730804</v>
      </c>
      <c r="W89" s="17">
        <f t="shared" si="28"/>
        <v>4.1978167207743056E-2</v>
      </c>
      <c r="X89" s="26">
        <f t="shared" si="29"/>
        <v>1.5394086199775128E-2</v>
      </c>
      <c r="Z89" s="29" t="s">
        <v>729</v>
      </c>
      <c r="AA89" s="31">
        <v>10.91666667</v>
      </c>
    </row>
    <row r="90" spans="16:28" x14ac:dyDescent="0.3">
      <c r="P90" t="s">
        <v>421</v>
      </c>
      <c r="Q90" t="s">
        <v>421</v>
      </c>
      <c r="R90" s="28">
        <v>14.932990867579909</v>
      </c>
      <c r="S90" s="26">
        <f t="shared" si="24"/>
        <v>0.97765371478965346</v>
      </c>
      <c r="T90" s="26">
        <f t="shared" si="25"/>
        <v>0.96893543816301597</v>
      </c>
      <c r="U90" s="17">
        <f t="shared" si="26"/>
        <v>3.0081652762758568</v>
      </c>
      <c r="V90" s="17">
        <f t="shared" si="27"/>
        <v>2.9813398097323569</v>
      </c>
      <c r="W90" s="17">
        <f t="shared" si="28"/>
        <v>2.6825466543499932E-2</v>
      </c>
      <c r="X90" s="26">
        <f t="shared" si="29"/>
        <v>8.9175507592821387E-3</v>
      </c>
    </row>
    <row r="91" spans="16:28" x14ac:dyDescent="0.3">
      <c r="P91" t="s">
        <v>730</v>
      </c>
      <c r="Q91" t="s">
        <v>423</v>
      </c>
      <c r="R91" s="28">
        <v>12.184132420091323</v>
      </c>
      <c r="S91" s="26">
        <f t="shared" si="24"/>
        <v>0.79768764526953806</v>
      </c>
      <c r="T91" s="26">
        <f t="shared" si="25"/>
        <v>0.86199827733364909</v>
      </c>
      <c r="U91" s="17">
        <f t="shared" si="26"/>
        <v>2.4544235239062711</v>
      </c>
      <c r="V91" s="17">
        <f t="shared" si="27"/>
        <v>2.6523023917958435</v>
      </c>
      <c r="W91" s="17">
        <f t="shared" si="28"/>
        <v>-0.19787886788957243</v>
      </c>
      <c r="X91" s="26">
        <f t="shared" si="29"/>
        <v>-8.0621321447670813E-2</v>
      </c>
      <c r="Z91" t="s">
        <v>415</v>
      </c>
      <c r="AA91" t="s">
        <v>727</v>
      </c>
      <c r="AB91" s="17">
        <f t="shared" ref="AB91:AB118" si="30">VLOOKUP(AA91,$Z$87:$AA$89,2,FALSE)</f>
        <v>15.83333333</v>
      </c>
    </row>
    <row r="92" spans="16:28" x14ac:dyDescent="0.3">
      <c r="P92" t="s">
        <v>425</v>
      </c>
      <c r="Q92" t="s">
        <v>425</v>
      </c>
      <c r="R92" s="28">
        <v>11.666552511415524</v>
      </c>
      <c r="S92" s="26">
        <f t="shared" si="24"/>
        <v>0.76380200742883186</v>
      </c>
      <c r="T92" s="26">
        <f t="shared" si="25"/>
        <v>0.78545915468407168</v>
      </c>
      <c r="U92" s="17">
        <f t="shared" si="26"/>
        <v>2.3501600228579442</v>
      </c>
      <c r="V92" s="17">
        <f t="shared" si="27"/>
        <v>2.4167973990279128</v>
      </c>
      <c r="W92" s="17">
        <f t="shared" si="28"/>
        <v>-6.6637376169968565E-2</v>
      </c>
      <c r="X92" s="26">
        <f t="shared" si="29"/>
        <v>-2.8354399496989688E-2</v>
      </c>
      <c r="Z92" t="s">
        <v>417</v>
      </c>
      <c r="AA92" t="s">
        <v>727</v>
      </c>
      <c r="AB92" s="17">
        <f t="shared" si="30"/>
        <v>15.83333333</v>
      </c>
    </row>
    <row r="93" spans="16:28" x14ac:dyDescent="0.3">
      <c r="P93" t="s">
        <v>427</v>
      </c>
      <c r="Q93" t="s">
        <v>619</v>
      </c>
      <c r="R93" s="28">
        <v>13.594292237442922</v>
      </c>
      <c r="S93" s="26">
        <f t="shared" si="24"/>
        <v>0.89000993998639788</v>
      </c>
      <c r="T93" s="26">
        <f t="shared" si="25"/>
        <v>0.95251173330802341</v>
      </c>
      <c r="U93" s="17">
        <f t="shared" si="26"/>
        <v>2.7384921230350705</v>
      </c>
      <c r="V93" s="17">
        <f t="shared" si="27"/>
        <v>2.9308053332554569</v>
      </c>
      <c r="W93" s="17">
        <f t="shared" si="28"/>
        <v>-0.19231321022038639</v>
      </c>
      <c r="X93" s="26">
        <f t="shared" si="29"/>
        <v>-7.0225949749034039E-2</v>
      </c>
      <c r="Z93" t="s">
        <v>731</v>
      </c>
      <c r="AA93" t="s">
        <v>727</v>
      </c>
      <c r="AB93" s="17">
        <f t="shared" si="30"/>
        <v>15.83333333</v>
      </c>
    </row>
    <row r="94" spans="16:28" x14ac:dyDescent="0.3">
      <c r="P94" t="s">
        <v>429</v>
      </c>
      <c r="Q94" t="s">
        <v>429</v>
      </c>
      <c r="R94" s="28">
        <v>14.020890410958904</v>
      </c>
      <c r="S94" s="26">
        <f t="shared" si="24"/>
        <v>0.91793905966233946</v>
      </c>
      <c r="T94" s="26">
        <f t="shared" si="25"/>
        <v>0.91204716409268316</v>
      </c>
      <c r="U94" s="17">
        <f t="shared" si="26"/>
        <v>2.8244278758841217</v>
      </c>
      <c r="V94" s="17">
        <f t="shared" si="27"/>
        <v>2.8062989664390252</v>
      </c>
      <c r="W94" s="17">
        <f t="shared" si="28"/>
        <v>1.8128909445096486E-2</v>
      </c>
      <c r="X94" s="26">
        <f t="shared" si="29"/>
        <v>6.4186129870360559E-3</v>
      </c>
      <c r="Z94" t="s">
        <v>421</v>
      </c>
      <c r="AA94" t="s">
        <v>728</v>
      </c>
      <c r="AB94" s="17">
        <f t="shared" si="30"/>
        <v>13.5</v>
      </c>
    </row>
    <row r="95" spans="16:28" x14ac:dyDescent="0.3">
      <c r="P95" t="s">
        <v>431</v>
      </c>
      <c r="Q95" t="s">
        <v>431</v>
      </c>
      <c r="R95" s="28">
        <v>13.155022831050228</v>
      </c>
      <c r="S95" s="26">
        <f t="shared" si="24"/>
        <v>0.86125124249829976</v>
      </c>
      <c r="T95" s="26">
        <f t="shared" si="25"/>
        <v>0.93060577616210027</v>
      </c>
      <c r="U95" s="17">
        <f t="shared" si="26"/>
        <v>2.6500038230716916</v>
      </c>
      <c r="V95" s="17">
        <f t="shared" si="27"/>
        <v>2.8634023881910777</v>
      </c>
      <c r="W95" s="17">
        <f t="shared" si="28"/>
        <v>-0.21339856511938615</v>
      </c>
      <c r="X95" s="26">
        <f t="shared" si="29"/>
        <v>-8.0527644247709071E-2</v>
      </c>
      <c r="Z95" t="s">
        <v>618</v>
      </c>
      <c r="AA95" t="s">
        <v>728</v>
      </c>
      <c r="AB95" s="17">
        <f t="shared" si="30"/>
        <v>13.5</v>
      </c>
    </row>
    <row r="96" spans="16:28" x14ac:dyDescent="0.3">
      <c r="P96" t="s">
        <v>433</v>
      </c>
      <c r="Q96" t="s">
        <v>433</v>
      </c>
      <c r="R96" s="28">
        <v>12.442123287671233</v>
      </c>
      <c r="S96" s="26">
        <f t="shared" si="24"/>
        <v>0.81457814847200738</v>
      </c>
      <c r="T96" s="26">
        <f t="shared" si="25"/>
        <v>0.80915967785892495</v>
      </c>
      <c r="U96" s="17">
        <f t="shared" si="26"/>
        <v>2.5063943029907922</v>
      </c>
      <c r="V96" s="17">
        <f t="shared" si="27"/>
        <v>2.4897220857197691</v>
      </c>
      <c r="W96" s="17">
        <f t="shared" si="28"/>
        <v>1.6672217271023193E-2</v>
      </c>
      <c r="X96" s="26">
        <f t="shared" si="29"/>
        <v>6.6518732711484474E-3</v>
      </c>
      <c r="Z96" t="s">
        <v>423</v>
      </c>
      <c r="AA96" t="s">
        <v>728</v>
      </c>
      <c r="AB96" s="17">
        <f t="shared" si="30"/>
        <v>13.5</v>
      </c>
    </row>
    <row r="97" spans="16:28" x14ac:dyDescent="0.3">
      <c r="P97" t="s">
        <v>435</v>
      </c>
      <c r="Q97" t="s">
        <v>435</v>
      </c>
      <c r="R97" s="28">
        <v>12.834018264840182</v>
      </c>
      <c r="S97" s="26">
        <f t="shared" si="24"/>
        <v>0.84023527125699726</v>
      </c>
      <c r="T97" s="26">
        <f t="shared" si="25"/>
        <v>1.0055161874141472</v>
      </c>
      <c r="U97" s="17">
        <f t="shared" si="26"/>
        <v>2.5853392961753765</v>
      </c>
      <c r="V97" s="17">
        <f t="shared" si="27"/>
        <v>3.0938959612742991</v>
      </c>
      <c r="W97" s="17">
        <f t="shared" si="28"/>
        <v>-0.50855666509892261</v>
      </c>
      <c r="X97" s="26">
        <f t="shared" si="29"/>
        <v>-0.19670790052634726</v>
      </c>
      <c r="Z97" t="s">
        <v>429</v>
      </c>
      <c r="AA97" t="s">
        <v>728</v>
      </c>
      <c r="AB97" s="17">
        <f t="shared" si="30"/>
        <v>13.5</v>
      </c>
    </row>
    <row r="98" spans="16:28" x14ac:dyDescent="0.3">
      <c r="P98" t="s">
        <v>732</v>
      </c>
      <c r="Q98" t="s">
        <v>620</v>
      </c>
      <c r="R98" s="28">
        <v>12.90593607305936</v>
      </c>
      <c r="S98" s="26">
        <f t="shared" si="24"/>
        <v>0.84494368586653512</v>
      </c>
      <c r="T98" s="26">
        <f t="shared" si="25"/>
        <v>0.90334928610248955</v>
      </c>
      <c r="U98" s="17">
        <f t="shared" si="26"/>
        <v>2.5998267257431853</v>
      </c>
      <c r="V98" s="17">
        <f t="shared" si="27"/>
        <v>2.7795362649307371</v>
      </c>
      <c r="W98" s="17">
        <f t="shared" si="28"/>
        <v>-0.17970953918755184</v>
      </c>
      <c r="X98" s="26">
        <f t="shared" si="29"/>
        <v>-6.91236602070779E-2</v>
      </c>
      <c r="Z98" t="s">
        <v>425</v>
      </c>
      <c r="AA98" t="s">
        <v>729</v>
      </c>
      <c r="AB98" s="17">
        <f t="shared" si="30"/>
        <v>10.91666667</v>
      </c>
    </row>
    <row r="99" spans="16:28" x14ac:dyDescent="0.3">
      <c r="P99" t="s">
        <v>439</v>
      </c>
      <c r="Q99" t="s">
        <v>439</v>
      </c>
      <c r="R99" s="28">
        <v>11.413698630136986</v>
      </c>
      <c r="S99" s="26">
        <f t="shared" si="24"/>
        <v>0.74724781955561537</v>
      </c>
      <c r="T99" s="26">
        <f t="shared" si="25"/>
        <v>0.89504214625239142</v>
      </c>
      <c r="U99" s="17">
        <f t="shared" si="26"/>
        <v>2.2992240601711242</v>
      </c>
      <c r="V99" s="17">
        <f t="shared" si="27"/>
        <v>2.753975834622743</v>
      </c>
      <c r="W99" s="17">
        <f t="shared" si="28"/>
        <v>-0.45475177445161874</v>
      </c>
      <c r="X99" s="26">
        <f t="shared" si="29"/>
        <v>-0.19778488853225246</v>
      </c>
      <c r="Z99" t="s">
        <v>733</v>
      </c>
      <c r="AA99" t="s">
        <v>729</v>
      </c>
      <c r="AB99" s="17">
        <f t="shared" si="30"/>
        <v>10.91666667</v>
      </c>
    </row>
    <row r="100" spans="16:28" x14ac:dyDescent="0.3">
      <c r="P100" t="s">
        <v>441</v>
      </c>
      <c r="Q100" t="s">
        <v>621</v>
      </c>
      <c r="R100" s="28">
        <v>11.323515981735159</v>
      </c>
      <c r="S100" s="26">
        <f t="shared" si="24"/>
        <v>0.74134361710873442</v>
      </c>
      <c r="T100" s="26">
        <f t="shared" si="25"/>
        <v>0.79751357195699479</v>
      </c>
      <c r="U100" s="17">
        <f t="shared" si="26"/>
        <v>2.2810572834114908</v>
      </c>
      <c r="V100" s="17">
        <f t="shared" si="27"/>
        <v>2.4538879137138303</v>
      </c>
      <c r="W100" s="17">
        <f t="shared" si="28"/>
        <v>-0.17283063030233947</v>
      </c>
      <c r="X100" s="26">
        <f t="shared" si="29"/>
        <v>-7.576777293547772E-2</v>
      </c>
      <c r="Z100" t="s">
        <v>619</v>
      </c>
      <c r="AA100" t="s">
        <v>728</v>
      </c>
      <c r="AB100" s="17">
        <f t="shared" si="30"/>
        <v>13.5</v>
      </c>
    </row>
    <row r="101" spans="16:28" x14ac:dyDescent="0.3">
      <c r="P101" t="s">
        <v>443</v>
      </c>
      <c r="Q101" t="s">
        <v>467</v>
      </c>
      <c r="R101" s="28">
        <v>9.4969178082191785</v>
      </c>
      <c r="S101" s="26">
        <f t="shared" si="24"/>
        <v>0.6217573597004552</v>
      </c>
      <c r="T101" s="26">
        <f t="shared" si="25"/>
        <v>0.7311223706337231</v>
      </c>
      <c r="U101" s="17">
        <f t="shared" si="26"/>
        <v>1.913099568309093</v>
      </c>
      <c r="V101" s="17">
        <f t="shared" si="27"/>
        <v>2.2496072942576095</v>
      </c>
      <c r="W101" s="17">
        <f t="shared" si="28"/>
        <v>-0.33650772594851652</v>
      </c>
      <c r="X101" s="26">
        <f t="shared" si="29"/>
        <v>-0.17589660858370343</v>
      </c>
      <c r="Z101" t="s">
        <v>734</v>
      </c>
      <c r="AA101" t="s">
        <v>728</v>
      </c>
      <c r="AB101" s="17">
        <f t="shared" si="30"/>
        <v>13.5</v>
      </c>
    </row>
    <row r="102" spans="16:28" x14ac:dyDescent="0.3">
      <c r="P102" t="s">
        <v>735</v>
      </c>
      <c r="Q102" t="s">
        <v>624</v>
      </c>
      <c r="R102" s="28">
        <v>9.455821917808219</v>
      </c>
      <c r="S102" s="26">
        <f t="shared" si="24"/>
        <v>0.61906683706643351</v>
      </c>
      <c r="T102" s="26">
        <f t="shared" si="25"/>
        <v>0.67008822768510379</v>
      </c>
      <c r="U102" s="17">
        <f t="shared" si="26"/>
        <v>1.9048210371274878</v>
      </c>
      <c r="V102" s="17">
        <f t="shared" si="27"/>
        <v>2.061809931338781</v>
      </c>
      <c r="W102" s="17">
        <f t="shared" si="28"/>
        <v>-0.15698889421129314</v>
      </c>
      <c r="X102" s="26">
        <f t="shared" si="29"/>
        <v>-8.2416610879117475E-2</v>
      </c>
      <c r="Z102" t="s">
        <v>736</v>
      </c>
      <c r="AA102" t="s">
        <v>728</v>
      </c>
      <c r="AB102" s="17">
        <f t="shared" si="30"/>
        <v>13.5</v>
      </c>
    </row>
    <row r="103" spans="16:28" x14ac:dyDescent="0.3">
      <c r="P103" t="s">
        <v>447</v>
      </c>
      <c r="Q103" t="s">
        <v>623</v>
      </c>
      <c r="R103" s="28">
        <v>10.78824200913242</v>
      </c>
      <c r="S103" s="26">
        <f t="shared" si="24"/>
        <v>0.70629955980060233</v>
      </c>
      <c r="T103" s="26">
        <f t="shared" si="25"/>
        <v>0.94142689111189315</v>
      </c>
      <c r="U103" s="17">
        <f t="shared" si="26"/>
        <v>2.1732294147710842</v>
      </c>
      <c r="V103" s="17">
        <f t="shared" si="27"/>
        <v>2.8966981264981331</v>
      </c>
      <c r="W103" s="17">
        <f>U103-V103</f>
        <v>-0.72346871172704885</v>
      </c>
      <c r="X103" s="26">
        <f t="shared" si="29"/>
        <v>-0.33290029428543094</v>
      </c>
      <c r="Z103" t="s">
        <v>431</v>
      </c>
      <c r="AA103" t="s">
        <v>728</v>
      </c>
      <c r="AB103" s="17">
        <f t="shared" si="30"/>
        <v>13.5</v>
      </c>
    </row>
    <row r="104" spans="16:28" x14ac:dyDescent="0.3">
      <c r="P104" t="s">
        <v>449</v>
      </c>
      <c r="Q104" t="s">
        <v>625</v>
      </c>
      <c r="R104" s="28">
        <v>9.9902968036529689</v>
      </c>
      <c r="S104" s="26">
        <f t="shared" si="24"/>
        <v>0.65405857865668193</v>
      </c>
      <c r="T104" s="26">
        <f t="shared" si="25"/>
        <v>0.87244850496259208</v>
      </c>
      <c r="U104" s="17">
        <f t="shared" si="26"/>
        <v>2.0124879343282522</v>
      </c>
      <c r="V104" s="17">
        <f t="shared" si="27"/>
        <v>2.6844569383464374</v>
      </c>
      <c r="W104" s="17">
        <f t="shared" si="28"/>
        <v>-0.67196900401818516</v>
      </c>
      <c r="X104" s="26">
        <f t="shared" si="29"/>
        <v>-0.33389964359835106</v>
      </c>
      <c r="Z104" t="s">
        <v>433</v>
      </c>
      <c r="AA104" t="s">
        <v>728</v>
      </c>
      <c r="AB104" s="17">
        <f t="shared" si="30"/>
        <v>13.5</v>
      </c>
    </row>
    <row r="105" spans="16:28" x14ac:dyDescent="0.3">
      <c r="Z105" t="s">
        <v>435</v>
      </c>
      <c r="AA105" t="s">
        <v>728</v>
      </c>
      <c r="AB105" s="17">
        <f t="shared" si="30"/>
        <v>13.5</v>
      </c>
    </row>
    <row r="106" spans="16:28" x14ac:dyDescent="0.3">
      <c r="Z106" t="s">
        <v>738</v>
      </c>
      <c r="AA106" t="s">
        <v>729</v>
      </c>
      <c r="AB106" s="17">
        <f t="shared" si="30"/>
        <v>10.91666667</v>
      </c>
    </row>
    <row r="107" spans="16:28" x14ac:dyDescent="0.3">
      <c r="Z107" t="s">
        <v>620</v>
      </c>
      <c r="AA107" t="s">
        <v>729</v>
      </c>
      <c r="AB107" s="17">
        <f t="shared" si="30"/>
        <v>10.91666667</v>
      </c>
    </row>
    <row r="108" spans="16:28" x14ac:dyDescent="0.3">
      <c r="Z108" t="s">
        <v>439</v>
      </c>
      <c r="AA108" t="s">
        <v>729</v>
      </c>
      <c r="AB108" s="17">
        <f t="shared" si="30"/>
        <v>10.91666667</v>
      </c>
    </row>
    <row r="109" spans="16:28" x14ac:dyDescent="0.3">
      <c r="Z109" t="s">
        <v>441</v>
      </c>
      <c r="AA109" t="s">
        <v>729</v>
      </c>
      <c r="AB109" s="17">
        <f t="shared" si="30"/>
        <v>10.91666667</v>
      </c>
    </row>
    <row r="110" spans="16:28" x14ac:dyDescent="0.3">
      <c r="Z110" t="s">
        <v>621</v>
      </c>
      <c r="AA110" t="s">
        <v>729</v>
      </c>
      <c r="AB110" s="17">
        <f t="shared" si="30"/>
        <v>10.91666667</v>
      </c>
    </row>
    <row r="111" spans="16:28" x14ac:dyDescent="0.3">
      <c r="Z111" t="s">
        <v>741</v>
      </c>
      <c r="AA111" t="s">
        <v>729</v>
      </c>
      <c r="AB111" s="17">
        <f t="shared" si="30"/>
        <v>10.91666667</v>
      </c>
    </row>
    <row r="112" spans="16:28" x14ac:dyDescent="0.3">
      <c r="Z112" t="s">
        <v>742</v>
      </c>
      <c r="AA112" t="s">
        <v>729</v>
      </c>
      <c r="AB112" s="17">
        <f t="shared" si="30"/>
        <v>10.91666667</v>
      </c>
    </row>
    <row r="113" spans="26:28" x14ac:dyDescent="0.3">
      <c r="Z113" t="s">
        <v>467</v>
      </c>
      <c r="AA113" t="s">
        <v>729</v>
      </c>
      <c r="AB113" s="17">
        <f t="shared" si="30"/>
        <v>10.91666667</v>
      </c>
    </row>
    <row r="114" spans="26:28" x14ac:dyDescent="0.3">
      <c r="Z114" t="s">
        <v>623</v>
      </c>
      <c r="AA114" t="s">
        <v>729</v>
      </c>
      <c r="AB114" s="17">
        <f t="shared" si="30"/>
        <v>10.91666667</v>
      </c>
    </row>
    <row r="115" spans="26:28" x14ac:dyDescent="0.3">
      <c r="Z115" t="s">
        <v>447</v>
      </c>
      <c r="AA115" t="s">
        <v>729</v>
      </c>
      <c r="AB115" s="17">
        <f t="shared" si="30"/>
        <v>10.91666667</v>
      </c>
    </row>
    <row r="116" spans="26:28" x14ac:dyDescent="0.3">
      <c r="Z116" t="s">
        <v>743</v>
      </c>
      <c r="AA116" t="s">
        <v>729</v>
      </c>
      <c r="AB116" s="17">
        <f t="shared" si="30"/>
        <v>10.91666667</v>
      </c>
    </row>
    <row r="117" spans="26:28" x14ac:dyDescent="0.3">
      <c r="Z117" t="s">
        <v>625</v>
      </c>
      <c r="AA117" t="s">
        <v>729</v>
      </c>
      <c r="AB117" s="17">
        <f t="shared" si="30"/>
        <v>10.91666667</v>
      </c>
    </row>
    <row r="118" spans="26:28" x14ac:dyDescent="0.3">
      <c r="Z118" t="s">
        <v>744</v>
      </c>
      <c r="AA118" t="s">
        <v>729</v>
      </c>
      <c r="AB118" s="17">
        <f t="shared" si="30"/>
        <v>10.91666667</v>
      </c>
    </row>
  </sheetData>
  <mergeCells count="3">
    <mergeCell ref="C20:E20"/>
    <mergeCell ref="F20:H20"/>
    <mergeCell ref="I20:K20"/>
  </mergeCells>
  <dataValidations disablePrompts="1" count="1">
    <dataValidation type="list" allowBlank="1" showInputMessage="1" showErrorMessage="1" sqref="Y6 Y16" xr:uid="{21FA467E-FF54-44A1-BF6D-B9DDF7C0F9F0}">
      <formula1>$B$37:$B$54</formula1>
    </dataValidation>
  </dataValidations>
  <hyperlinks>
    <hyperlink ref="D13" r:id="rId1" location=":~:text=To%20experience%20a%20comforting%20but,ideal%20temperature%20to%20shower%20in." display="https://www.rheemasia.com/blog/what-is-the-ideal-temperature-to-shower-in/ - :~:text=To%20experience%20a%20comforting%20but,ideal%20temperature%20to%20shower%20in." xr:uid="{FB8B9987-74B7-47A1-A6D0-D397EE19C982}"/>
    <hyperlink ref="G6" r:id="rId2" display="https://www.eeca.govt.nz/insights/eeca-insights/hot-water-heat-pumps-in-the-home/?gad_source=1&amp;gclid=EAIaIQobChMIgq-1kJHchwMVpOcWBR2nCQRqEAAYASAAEgJGu_D_BwE" xr:uid="{C31AC209-4774-4034-B313-99BCFD060894}"/>
  </hyperlinks>
  <pageMargins left="0.7" right="0.7" top="0.75" bottom="0.75" header="0.3" footer="0.3"/>
  <pageSetup paperSize="9" orientation="portrait" r:id="rId3"/>
  <drawing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10F1E-4FCB-4B78-96FE-0AB17C18197F}">
  <dimension ref="B2:O150"/>
  <sheetViews>
    <sheetView topLeftCell="A12" workbookViewId="0">
      <selection activeCell="C71" sqref="C71"/>
    </sheetView>
    <sheetView workbookViewId="1"/>
  </sheetViews>
  <sheetFormatPr defaultRowHeight="14.4" x14ac:dyDescent="0.3"/>
  <cols>
    <col min="2" max="2" width="18.109375" customWidth="1"/>
    <col min="3" max="3" width="8.88671875" bestFit="1" customWidth="1"/>
  </cols>
  <sheetData>
    <row r="2" spans="2:9" s="193" customFormat="1" ht="18" x14ac:dyDescent="0.35">
      <c r="B2" s="203" t="s">
        <v>579</v>
      </c>
    </row>
    <row r="4" spans="2:9" x14ac:dyDescent="0.3">
      <c r="B4" t="s">
        <v>375</v>
      </c>
    </row>
    <row r="6" spans="2:9" x14ac:dyDescent="0.3">
      <c r="B6" t="s">
        <v>77</v>
      </c>
    </row>
    <row r="7" spans="2:9" x14ac:dyDescent="0.3">
      <c r="B7" t="s">
        <v>903</v>
      </c>
    </row>
    <row r="10" spans="2:9" s="193" customFormat="1" ht="15.6" x14ac:dyDescent="0.3">
      <c r="B10" s="192" t="s">
        <v>380</v>
      </c>
    </row>
    <row r="12" spans="2:9" x14ac:dyDescent="0.3">
      <c r="B12" t="s">
        <v>381</v>
      </c>
    </row>
    <row r="13" spans="2:9" ht="15" thickBot="1" x14ac:dyDescent="0.35"/>
    <row r="14" spans="2:9" ht="54" thickBot="1" x14ac:dyDescent="0.35">
      <c r="B14" s="184" t="s">
        <v>904</v>
      </c>
      <c r="C14" s="164" t="s">
        <v>383</v>
      </c>
      <c r="D14" s="165" t="s">
        <v>384</v>
      </c>
      <c r="E14" s="186" t="s">
        <v>386</v>
      </c>
      <c r="F14" s="166" t="s">
        <v>905</v>
      </c>
      <c r="G14" s="204" t="s">
        <v>906</v>
      </c>
      <c r="H14" s="167" t="s">
        <v>388</v>
      </c>
      <c r="I14" s="205" t="s">
        <v>907</v>
      </c>
    </row>
    <row r="15" spans="2:9" ht="15" thickBot="1" x14ac:dyDescent="0.35">
      <c r="B15" s="162" t="s">
        <v>389</v>
      </c>
      <c r="C15" s="169">
        <v>6.8780000000000001</v>
      </c>
      <c r="D15" s="170">
        <v>6.8780000000000001</v>
      </c>
      <c r="E15" s="188">
        <v>9.01</v>
      </c>
      <c r="F15" s="171">
        <v>7.26</v>
      </c>
      <c r="G15" s="206">
        <v>7.26</v>
      </c>
      <c r="H15" s="172">
        <v>2.0739999999999998</v>
      </c>
      <c r="I15" s="207">
        <v>2.0699999999999998</v>
      </c>
    </row>
    <row r="16" spans="2:9" ht="15" thickBot="1" x14ac:dyDescent="0.35">
      <c r="B16" s="162" t="s">
        <v>390</v>
      </c>
      <c r="C16" s="169">
        <v>2512</v>
      </c>
      <c r="D16" s="170">
        <v>2512</v>
      </c>
      <c r="E16" s="188">
        <v>3292</v>
      </c>
      <c r="F16" s="171">
        <v>2652</v>
      </c>
      <c r="G16" s="206">
        <v>2652</v>
      </c>
      <c r="H16" s="172">
        <v>758</v>
      </c>
      <c r="I16" s="207">
        <v>758</v>
      </c>
    </row>
    <row r="18" spans="2:9" x14ac:dyDescent="0.3">
      <c r="B18" t="s">
        <v>49</v>
      </c>
      <c r="C18" s="19">
        <v>0.95</v>
      </c>
      <c r="D18" s="19">
        <v>0.95</v>
      </c>
      <c r="E18" s="19"/>
      <c r="F18" s="19">
        <v>0.9</v>
      </c>
      <c r="G18" s="19"/>
      <c r="H18" s="19">
        <v>3.15</v>
      </c>
      <c r="I18" s="19"/>
    </row>
    <row r="20" spans="2:9" x14ac:dyDescent="0.3">
      <c r="B20" t="s">
        <v>391</v>
      </c>
      <c r="C20">
        <f xml:space="preserve"> C16 * C18</f>
        <v>2386.4</v>
      </c>
      <c r="D20">
        <f t="shared" ref="D20:H20" si="0" xml:space="preserve"> D16 * D18</f>
        <v>2386.4</v>
      </c>
      <c r="F20">
        <f t="shared" si="0"/>
        <v>2386.8000000000002</v>
      </c>
      <c r="H20">
        <f t="shared" si="0"/>
        <v>2387.6999999999998</v>
      </c>
    </row>
    <row r="21" spans="2:9" x14ac:dyDescent="0.3">
      <c r="C21" s="17">
        <f xml:space="preserve"> C20 / 365.25</f>
        <v>6.5336071184120472</v>
      </c>
      <c r="D21" s="17">
        <f xml:space="preserve"> D20 / 365.25</f>
        <v>6.5336071184120472</v>
      </c>
      <c r="E21" s="17"/>
      <c r="F21" s="17">
        <f xml:space="preserve"> F20 / 365.25</f>
        <v>6.5347022587268997</v>
      </c>
      <c r="G21" s="17"/>
      <c r="H21" s="17">
        <f xml:space="preserve"> H20 / 365.25</f>
        <v>6.5371663244353178</v>
      </c>
    </row>
    <row r="23" spans="2:9" x14ac:dyDescent="0.3">
      <c r="B23" t="s">
        <v>392</v>
      </c>
    </row>
    <row r="25" spans="2:9" x14ac:dyDescent="0.3">
      <c r="B25" t="s">
        <v>393</v>
      </c>
      <c r="C25" s="196">
        <v>1920300</v>
      </c>
      <c r="D25" t="s">
        <v>394</v>
      </c>
    </row>
    <row r="27" spans="2:9" x14ac:dyDescent="0.3">
      <c r="B27" t="s">
        <v>395</v>
      </c>
      <c r="C27" s="18">
        <f xml:space="preserve"> C20 * C25 / 1000000</f>
        <v>4582.6039199999996</v>
      </c>
      <c r="D27" t="s">
        <v>396</v>
      </c>
    </row>
    <row r="28" spans="2:9" x14ac:dyDescent="0.3">
      <c r="C28" s="194">
        <f xml:space="preserve"> C27 * 3.6</f>
        <v>16497.374111999998</v>
      </c>
      <c r="D28" t="s">
        <v>397</v>
      </c>
      <c r="E28" t="s">
        <v>908</v>
      </c>
    </row>
    <row r="30" spans="2:9" x14ac:dyDescent="0.3">
      <c r="B30" t="s">
        <v>909</v>
      </c>
      <c r="C30">
        <v>19316</v>
      </c>
      <c r="D30" t="s">
        <v>397</v>
      </c>
    </row>
    <row r="31" spans="2:9" x14ac:dyDescent="0.3">
      <c r="B31" t="s">
        <v>910</v>
      </c>
      <c r="C31">
        <v>0.8</v>
      </c>
    </row>
    <row r="32" spans="2:9" x14ac:dyDescent="0.3">
      <c r="B32" t="s">
        <v>395</v>
      </c>
      <c r="C32" s="1">
        <f xml:space="preserve"> C31 * C30</f>
        <v>15452.800000000001</v>
      </c>
    </row>
    <row r="34" spans="2:4" x14ac:dyDescent="0.3">
      <c r="B34" t="s">
        <v>911</v>
      </c>
    </row>
    <row r="39" spans="2:4" x14ac:dyDescent="0.3">
      <c r="B39" t="s">
        <v>912</v>
      </c>
    </row>
    <row r="40" spans="2:4" x14ac:dyDescent="0.3">
      <c r="B40" t="s">
        <v>913</v>
      </c>
    </row>
    <row r="42" spans="2:4" x14ac:dyDescent="0.3">
      <c r="B42" t="s">
        <v>914</v>
      </c>
    </row>
    <row r="44" spans="2:4" x14ac:dyDescent="0.3">
      <c r="B44" t="s">
        <v>915</v>
      </c>
    </row>
    <row r="48" spans="2:4" x14ac:dyDescent="0.3">
      <c r="B48" s="1" t="s">
        <v>916</v>
      </c>
      <c r="D48" s="229">
        <f xml:space="preserve"> 'WH - Evidence'!I229</f>
        <v>2.6</v>
      </c>
    </row>
    <row r="50" spans="2:12" x14ac:dyDescent="0.3">
      <c r="B50" t="s">
        <v>917</v>
      </c>
      <c r="C50">
        <v>12.5</v>
      </c>
      <c r="D50" t="s">
        <v>918</v>
      </c>
      <c r="E50" t="s">
        <v>919</v>
      </c>
    </row>
    <row r="52" spans="2:12" s="16" customFormat="1" ht="81.599999999999994" x14ac:dyDescent="0.3">
      <c r="B52" s="16" t="s">
        <v>751</v>
      </c>
      <c r="C52" s="16" t="s">
        <v>920</v>
      </c>
      <c r="D52" s="16" t="s">
        <v>921</v>
      </c>
      <c r="E52" s="16" t="s">
        <v>922</v>
      </c>
      <c r="F52" s="16" t="s">
        <v>923</v>
      </c>
      <c r="G52" s="16" t="s">
        <v>924</v>
      </c>
      <c r="H52" s="16" t="s">
        <v>925</v>
      </c>
      <c r="J52" s="16" t="s">
        <v>926</v>
      </c>
    </row>
    <row r="53" spans="2:12" x14ac:dyDescent="0.3">
      <c r="B53" t="s">
        <v>756</v>
      </c>
      <c r="C53">
        <v>6.1</v>
      </c>
      <c r="D53">
        <v>0</v>
      </c>
      <c r="E53" s="18">
        <f xml:space="preserve"> D53 * C53</f>
        <v>0</v>
      </c>
      <c r="F53">
        <f xml:space="preserve"> $C$50</f>
        <v>12.5</v>
      </c>
      <c r="G53" s="18">
        <f t="shared" ref="G53:G59" si="1" xml:space="preserve"> E53 * ( F53 - $C$50 )</f>
        <v>0</v>
      </c>
      <c r="H53" s="26">
        <f t="shared" ref="H53:H59" si="2" xml:space="preserve"> G53 / $G$60</f>
        <v>0</v>
      </c>
      <c r="J53" s="28">
        <f t="shared" ref="J53:J59" si="3" xml:space="preserve"> E53 / $D$48</f>
        <v>0</v>
      </c>
      <c r="L53" t="s">
        <v>758</v>
      </c>
    </row>
    <row r="54" spans="2:12" x14ac:dyDescent="0.3">
      <c r="B54" t="s">
        <v>759</v>
      </c>
      <c r="C54">
        <v>54.1</v>
      </c>
      <c r="D54">
        <v>0.5</v>
      </c>
      <c r="E54" s="18">
        <f t="shared" ref="E54:E59" si="4" xml:space="preserve"> D54 * C54</f>
        <v>27.05</v>
      </c>
      <c r="F54">
        <v>35</v>
      </c>
      <c r="G54" s="18">
        <f t="shared" si="1"/>
        <v>608.625</v>
      </c>
      <c r="H54" s="26">
        <f t="shared" si="2"/>
        <v>0.15163500467144192</v>
      </c>
      <c r="J54" s="28">
        <f t="shared" si="3"/>
        <v>10.403846153846153</v>
      </c>
      <c r="L54" t="s">
        <v>761</v>
      </c>
    </row>
    <row r="55" spans="2:12" x14ac:dyDescent="0.3">
      <c r="B55" t="s">
        <v>762</v>
      </c>
      <c r="C55">
        <v>80.7</v>
      </c>
      <c r="D55">
        <v>0</v>
      </c>
      <c r="E55" s="18">
        <f t="shared" si="4"/>
        <v>0</v>
      </c>
      <c r="F55">
        <f xml:space="preserve"> $C$50</f>
        <v>12.5</v>
      </c>
      <c r="G55" s="18">
        <f t="shared" si="1"/>
        <v>0</v>
      </c>
      <c r="H55" s="26">
        <f t="shared" si="2"/>
        <v>0</v>
      </c>
      <c r="J55" s="28">
        <f t="shared" si="3"/>
        <v>0</v>
      </c>
      <c r="L55" t="s">
        <v>764</v>
      </c>
    </row>
    <row r="56" spans="2:12" x14ac:dyDescent="0.3">
      <c r="B56" t="s">
        <v>765</v>
      </c>
      <c r="C56">
        <v>102.1</v>
      </c>
      <c r="D56">
        <v>1</v>
      </c>
      <c r="E56" s="18">
        <f t="shared" si="4"/>
        <v>102.1</v>
      </c>
      <c r="F56">
        <v>37</v>
      </c>
      <c r="G56" s="18">
        <f t="shared" si="1"/>
        <v>2501.4499999999998</v>
      </c>
      <c r="H56" s="26">
        <f t="shared" si="2"/>
        <v>0.62322018062908746</v>
      </c>
      <c r="J56" s="28">
        <f t="shared" si="3"/>
        <v>39.269230769230766</v>
      </c>
      <c r="L56" t="s">
        <v>767</v>
      </c>
    </row>
    <row r="57" spans="2:12" x14ac:dyDescent="0.3">
      <c r="B57" t="s">
        <v>768</v>
      </c>
      <c r="C57">
        <v>46.3</v>
      </c>
      <c r="D57">
        <v>0.5</v>
      </c>
      <c r="E57" s="18">
        <f t="shared" si="4"/>
        <v>23.15</v>
      </c>
      <c r="F57">
        <v>40</v>
      </c>
      <c r="G57" s="18">
        <f t="shared" si="1"/>
        <v>636.625</v>
      </c>
      <c r="H57" s="26">
        <f t="shared" si="2"/>
        <v>0.15861102460292745</v>
      </c>
      <c r="J57" s="28">
        <f t="shared" si="3"/>
        <v>8.9038461538461533</v>
      </c>
      <c r="L57" t="s">
        <v>770</v>
      </c>
    </row>
    <row r="58" spans="2:12" x14ac:dyDescent="0.3">
      <c r="B58" t="s">
        <v>927</v>
      </c>
      <c r="C58">
        <v>21.8</v>
      </c>
      <c r="D58">
        <v>0.5</v>
      </c>
      <c r="E58" s="18">
        <f t="shared" si="4"/>
        <v>10.9</v>
      </c>
      <c r="F58">
        <v>37</v>
      </c>
      <c r="G58" s="18">
        <f t="shared" si="1"/>
        <v>267.05</v>
      </c>
      <c r="H58" s="26">
        <f t="shared" si="2"/>
        <v>6.653379009654313E-2</v>
      </c>
      <c r="J58" s="28">
        <f t="shared" si="3"/>
        <v>4.1923076923076925</v>
      </c>
      <c r="L58" t="s">
        <v>773</v>
      </c>
    </row>
    <row r="59" spans="2:12" x14ac:dyDescent="0.3">
      <c r="B59" t="s">
        <v>774</v>
      </c>
      <c r="C59">
        <v>8.3000000000000007</v>
      </c>
      <c r="D59">
        <v>0</v>
      </c>
      <c r="E59" s="18">
        <f t="shared" si="4"/>
        <v>0</v>
      </c>
      <c r="F59">
        <f xml:space="preserve"> $C$50</f>
        <v>12.5</v>
      </c>
      <c r="G59" s="18">
        <f t="shared" si="1"/>
        <v>0</v>
      </c>
      <c r="H59" s="26">
        <f t="shared" si="2"/>
        <v>0</v>
      </c>
      <c r="J59" s="28">
        <f t="shared" si="3"/>
        <v>0</v>
      </c>
      <c r="L59" t="s">
        <v>776</v>
      </c>
    </row>
    <row r="60" spans="2:12" x14ac:dyDescent="0.3">
      <c r="C60" s="1">
        <f xml:space="preserve"> SUM( C53:C59 )</f>
        <v>319.40000000000003</v>
      </c>
      <c r="E60" s="194">
        <f xml:space="preserve"> SUM( E53:E59 )</f>
        <v>163.20000000000002</v>
      </c>
      <c r="G60" s="194">
        <f xml:space="preserve"> SUM( G53:G59 )</f>
        <v>4013.75</v>
      </c>
    </row>
    <row r="62" spans="2:12" x14ac:dyDescent="0.3">
      <c r="B62" t="s">
        <v>928</v>
      </c>
    </row>
    <row r="66" spans="2:5" s="193" customFormat="1" ht="15.6" x14ac:dyDescent="0.3">
      <c r="B66" s="192" t="s">
        <v>929</v>
      </c>
    </row>
    <row r="68" spans="2:5" x14ac:dyDescent="0.3">
      <c r="B68" t="s">
        <v>930</v>
      </c>
      <c r="C68">
        <v>4184</v>
      </c>
      <c r="D68" t="s">
        <v>931</v>
      </c>
    </row>
    <row r="69" spans="2:5" x14ac:dyDescent="0.3">
      <c r="C69">
        <f xml:space="preserve"> C68 / 1000000 / 3.6</f>
        <v>1.1622222222222223E-3</v>
      </c>
      <c r="D69" t="s">
        <v>932</v>
      </c>
    </row>
    <row r="71" spans="2:5" x14ac:dyDescent="0.3">
      <c r="B71" t="s">
        <v>933</v>
      </c>
      <c r="C71" s="225">
        <v>403</v>
      </c>
      <c r="D71" t="s">
        <v>811</v>
      </c>
      <c r="E71" t="s">
        <v>934</v>
      </c>
    </row>
    <row r="72" spans="2:5" x14ac:dyDescent="0.3">
      <c r="B72" t="s">
        <v>935</v>
      </c>
      <c r="C72" s="18">
        <f xml:space="preserve"> 365.25 * C71 / 7</f>
        <v>21027.964285714286</v>
      </c>
      <c r="D72" t="s">
        <v>811</v>
      </c>
    </row>
    <row r="74" spans="2:5" x14ac:dyDescent="0.3">
      <c r="B74" t="s">
        <v>936</v>
      </c>
      <c r="C74">
        <v>2.7</v>
      </c>
      <c r="E74" t="s">
        <v>937</v>
      </c>
    </row>
    <row r="75" spans="2:5" x14ac:dyDescent="0.3">
      <c r="B75" t="s">
        <v>938</v>
      </c>
      <c r="C75">
        <f xml:space="preserve"> C74 * C72</f>
        <v>56775.503571428577</v>
      </c>
      <c r="D75" t="s">
        <v>811</v>
      </c>
    </row>
    <row r="77" spans="2:5" x14ac:dyDescent="0.3">
      <c r="B77" t="s">
        <v>823</v>
      </c>
      <c r="C77">
        <v>25</v>
      </c>
      <c r="D77" t="s">
        <v>918</v>
      </c>
    </row>
    <row r="79" spans="2:5" x14ac:dyDescent="0.3">
      <c r="B79" t="s">
        <v>939</v>
      </c>
      <c r="C79" s="18">
        <f xml:space="preserve"> C69 * C75 * C77</f>
        <v>1649.6437982142859</v>
      </c>
      <c r="D79" t="s">
        <v>596</v>
      </c>
    </row>
    <row r="80" spans="2:5" x14ac:dyDescent="0.3">
      <c r="C80" s="18"/>
    </row>
    <row r="81" spans="2:5" x14ac:dyDescent="0.3">
      <c r="B81" t="s">
        <v>940</v>
      </c>
      <c r="C81" s="18">
        <f xml:space="preserve"> C20</f>
        <v>2386.4</v>
      </c>
      <c r="D81" t="s">
        <v>596</v>
      </c>
    </row>
    <row r="82" spans="2:5" x14ac:dyDescent="0.3">
      <c r="C82" s="18"/>
    </row>
    <row r="83" spans="2:5" x14ac:dyDescent="0.3">
      <c r="B83" t="s">
        <v>941</v>
      </c>
      <c r="C83" s="18">
        <f xml:space="preserve"> C79 - C81</f>
        <v>-736.75620178571421</v>
      </c>
      <c r="D83" t="s">
        <v>596</v>
      </c>
    </row>
    <row r="84" spans="2:5" x14ac:dyDescent="0.3">
      <c r="C84" s="18"/>
    </row>
    <row r="85" spans="2:5" x14ac:dyDescent="0.3">
      <c r="B85" t="s">
        <v>942</v>
      </c>
      <c r="C85" s="230">
        <f xml:space="preserve"> M110</f>
        <v>2085.5774999999999</v>
      </c>
      <c r="D85" t="s">
        <v>596</v>
      </c>
      <c r="E85" t="s">
        <v>943</v>
      </c>
    </row>
    <row r="86" spans="2:5" x14ac:dyDescent="0.3">
      <c r="C86" s="18"/>
    </row>
    <row r="87" spans="2:5" x14ac:dyDescent="0.3">
      <c r="B87" t="s">
        <v>944</v>
      </c>
      <c r="C87" s="18">
        <f xml:space="preserve"> C79 - C85</f>
        <v>-435.93370178571399</v>
      </c>
      <c r="D87" t="s">
        <v>596</v>
      </c>
    </row>
    <row r="88" spans="2:5" x14ac:dyDescent="0.3">
      <c r="C88" s="26">
        <f xml:space="preserve"> C87 / C85</f>
        <v>-0.20902301726294709</v>
      </c>
      <c r="E88" t="s">
        <v>945</v>
      </c>
    </row>
    <row r="90" spans="2:5" x14ac:dyDescent="0.3">
      <c r="B90" t="s">
        <v>939</v>
      </c>
      <c r="C90" s="18">
        <f xml:space="preserve"> C69 * 365.25 * E60 * C77</f>
        <v>1731.9667999999999</v>
      </c>
      <c r="D90" t="s">
        <v>596</v>
      </c>
      <c r="E90" t="s">
        <v>946</v>
      </c>
    </row>
    <row r="92" spans="2:5" x14ac:dyDescent="0.3">
      <c r="B92" t="s">
        <v>947</v>
      </c>
      <c r="C92" s="18">
        <f xml:space="preserve"> C90 - C85</f>
        <v>-353.61069999999995</v>
      </c>
      <c r="D92" t="s">
        <v>596</v>
      </c>
    </row>
    <row r="93" spans="2:5" x14ac:dyDescent="0.3">
      <c r="C93" s="26">
        <f xml:space="preserve"> C92 / C85</f>
        <v>-0.16955049620548743</v>
      </c>
      <c r="E93" t="s">
        <v>945</v>
      </c>
    </row>
    <row r="96" spans="2:5" s="193" customFormat="1" ht="15.6" x14ac:dyDescent="0.3">
      <c r="B96" s="192" t="s">
        <v>948</v>
      </c>
    </row>
    <row r="97" spans="2:13" ht="15" thickBot="1" x14ac:dyDescent="0.35"/>
    <row r="98" spans="2:13" ht="15" thickBot="1" x14ac:dyDescent="0.35">
      <c r="B98" s="231"/>
      <c r="C98" s="231" t="s">
        <v>949</v>
      </c>
      <c r="D98" s="231" t="s">
        <v>950</v>
      </c>
      <c r="E98" s="231" t="s">
        <v>951</v>
      </c>
      <c r="F98" s="231" t="s">
        <v>389</v>
      </c>
      <c r="G98" s="231" t="s">
        <v>389</v>
      </c>
      <c r="H98" s="231" t="s">
        <v>389</v>
      </c>
      <c r="I98" s="231" t="s">
        <v>389</v>
      </c>
      <c r="J98" s="231"/>
      <c r="K98" s="231" t="s">
        <v>389</v>
      </c>
    </row>
    <row r="99" spans="2:13" ht="54" thickBot="1" x14ac:dyDescent="0.35">
      <c r="B99" s="184" t="s">
        <v>952</v>
      </c>
      <c r="C99" s="184" t="s">
        <v>953</v>
      </c>
      <c r="D99" s="184" t="s">
        <v>954</v>
      </c>
      <c r="E99" s="184" t="s">
        <v>518</v>
      </c>
      <c r="F99" s="184" t="s">
        <v>955</v>
      </c>
      <c r="G99" s="184" t="s">
        <v>956</v>
      </c>
      <c r="H99" s="184" t="s">
        <v>554</v>
      </c>
      <c r="I99" s="184" t="s">
        <v>174</v>
      </c>
      <c r="J99" s="184" t="s">
        <v>957</v>
      </c>
      <c r="K99" s="232" t="s">
        <v>958</v>
      </c>
    </row>
    <row r="100" spans="2:13" ht="27.6" thickBot="1" x14ac:dyDescent="0.35">
      <c r="B100" s="168" t="s">
        <v>959</v>
      </c>
      <c r="C100" s="233">
        <v>792094</v>
      </c>
      <c r="D100" s="234">
        <v>0.41</v>
      </c>
      <c r="E100" s="235">
        <v>0.8</v>
      </c>
      <c r="F100" s="234">
        <v>3.49</v>
      </c>
      <c r="G100" s="168"/>
      <c r="H100" s="168"/>
      <c r="I100" s="168"/>
      <c r="J100" s="168">
        <f t="shared" ref="J100:J107" si="5" xml:space="preserve"> SUM( F100:I100 )</f>
        <v>3.49</v>
      </c>
      <c r="K100" s="236">
        <f xml:space="preserve"> J100 * E100</f>
        <v>2.7920000000000003</v>
      </c>
    </row>
    <row r="101" spans="2:13" ht="27.6" thickBot="1" x14ac:dyDescent="0.35">
      <c r="B101" s="168" t="s">
        <v>960</v>
      </c>
      <c r="C101" s="233">
        <v>458067</v>
      </c>
      <c r="D101" s="234">
        <v>0.24</v>
      </c>
      <c r="E101" s="235">
        <v>0.8</v>
      </c>
      <c r="F101" s="234">
        <v>1.26</v>
      </c>
      <c r="G101" s="168"/>
      <c r="H101" s="168"/>
      <c r="I101" s="168"/>
      <c r="J101" s="168">
        <f t="shared" si="5"/>
        <v>1.26</v>
      </c>
      <c r="K101" s="236">
        <f t="shared" ref="K101:K109" si="6" xml:space="preserve"> J101 * E101</f>
        <v>1.008</v>
      </c>
    </row>
    <row r="102" spans="2:13" ht="15" thickBot="1" x14ac:dyDescent="0.35">
      <c r="B102" s="168" t="s">
        <v>961</v>
      </c>
      <c r="C102" s="233">
        <v>142039</v>
      </c>
      <c r="D102" s="234">
        <v>7.0000000000000007E-2</v>
      </c>
      <c r="E102" s="235">
        <v>0.85</v>
      </c>
      <c r="F102" s="168"/>
      <c r="G102" s="168"/>
      <c r="H102" s="234">
        <v>0.52</v>
      </c>
      <c r="I102" s="168"/>
      <c r="J102" s="168">
        <f t="shared" si="5"/>
        <v>0.52</v>
      </c>
      <c r="K102" s="236">
        <f t="shared" si="6"/>
        <v>0.442</v>
      </c>
    </row>
    <row r="103" spans="2:13" ht="15" thickBot="1" x14ac:dyDescent="0.35">
      <c r="B103" s="168" t="s">
        <v>962</v>
      </c>
      <c r="C103" s="233">
        <v>299344</v>
      </c>
      <c r="D103" s="234">
        <v>0.16</v>
      </c>
      <c r="E103" s="235">
        <v>0.85</v>
      </c>
      <c r="F103" s="168"/>
      <c r="G103" s="234">
        <v>1.1000000000000001</v>
      </c>
      <c r="H103" s="168"/>
      <c r="I103" s="168"/>
      <c r="J103" s="168">
        <f t="shared" si="5"/>
        <v>1.1000000000000001</v>
      </c>
      <c r="K103" s="236">
        <f t="shared" si="6"/>
        <v>0.93500000000000005</v>
      </c>
    </row>
    <row r="104" spans="2:13" ht="15" thickBot="1" x14ac:dyDescent="0.35">
      <c r="B104" s="168" t="s">
        <v>963</v>
      </c>
      <c r="C104" s="233">
        <v>1439</v>
      </c>
      <c r="D104" s="234">
        <v>0</v>
      </c>
      <c r="E104" s="235">
        <v>0.6</v>
      </c>
      <c r="F104" s="168"/>
      <c r="G104" s="168"/>
      <c r="H104" s="234">
        <v>0.01</v>
      </c>
      <c r="I104" s="168"/>
      <c r="J104" s="168">
        <f t="shared" si="5"/>
        <v>0.01</v>
      </c>
      <c r="K104" s="236">
        <f t="shared" si="6"/>
        <v>6.0000000000000001E-3</v>
      </c>
    </row>
    <row r="105" spans="2:13" ht="15" thickBot="1" x14ac:dyDescent="0.35">
      <c r="B105" s="168" t="s">
        <v>964</v>
      </c>
      <c r="C105" s="233">
        <v>16355</v>
      </c>
      <c r="D105" s="234">
        <v>0.01</v>
      </c>
      <c r="E105" s="235">
        <v>0.6</v>
      </c>
      <c r="F105" s="168"/>
      <c r="G105" s="234">
        <v>7.0000000000000007E-2</v>
      </c>
      <c r="H105" s="168"/>
      <c r="I105" s="168"/>
      <c r="J105" s="168">
        <f t="shared" si="5"/>
        <v>7.0000000000000007E-2</v>
      </c>
      <c r="K105" s="236">
        <f t="shared" si="6"/>
        <v>4.2000000000000003E-2</v>
      </c>
      <c r="M105" t="s">
        <v>965</v>
      </c>
    </row>
    <row r="106" spans="2:13" ht="15" thickBot="1" x14ac:dyDescent="0.35">
      <c r="B106" s="168" t="s">
        <v>171</v>
      </c>
      <c r="C106" s="233">
        <v>10859</v>
      </c>
      <c r="D106" s="234">
        <v>0.01</v>
      </c>
      <c r="E106" s="235">
        <v>3</v>
      </c>
      <c r="F106" s="234">
        <v>0.01</v>
      </c>
      <c r="G106" s="168"/>
      <c r="H106" s="168"/>
      <c r="I106" s="168"/>
      <c r="J106" s="168">
        <f t="shared" si="5"/>
        <v>0.01</v>
      </c>
      <c r="K106" s="236">
        <f t="shared" si="6"/>
        <v>0.03</v>
      </c>
    </row>
    <row r="107" spans="2:13" ht="15" thickBot="1" x14ac:dyDescent="0.35">
      <c r="B107" s="168" t="s">
        <v>966</v>
      </c>
      <c r="C107" s="233">
        <v>49990</v>
      </c>
      <c r="D107" s="234">
        <v>0.03</v>
      </c>
      <c r="E107" s="235">
        <v>3</v>
      </c>
      <c r="F107" s="234">
        <v>0.06</v>
      </c>
      <c r="G107" s="168"/>
      <c r="H107" s="168"/>
      <c r="I107" s="168"/>
      <c r="J107" s="168">
        <f t="shared" si="5"/>
        <v>0.06</v>
      </c>
      <c r="K107" s="236">
        <f t="shared" si="6"/>
        <v>0.18</v>
      </c>
    </row>
    <row r="108" spans="2:13" ht="15" thickBot="1" x14ac:dyDescent="0.35">
      <c r="B108" s="168" t="s">
        <v>967</v>
      </c>
      <c r="C108" s="234">
        <v>0</v>
      </c>
      <c r="D108" s="234">
        <v>0</v>
      </c>
      <c r="E108" s="168" t="s">
        <v>42</v>
      </c>
      <c r="F108" s="168"/>
      <c r="G108" s="168"/>
      <c r="H108" s="168"/>
      <c r="I108" s="168"/>
      <c r="J108" s="168"/>
      <c r="K108" s="236"/>
    </row>
    <row r="109" spans="2:13" ht="15" thickBot="1" x14ac:dyDescent="0.35">
      <c r="B109" s="168" t="s">
        <v>174</v>
      </c>
      <c r="C109" s="233">
        <v>183082</v>
      </c>
      <c r="D109" s="234">
        <v>0.1</v>
      </c>
      <c r="E109" s="235">
        <v>0.5</v>
      </c>
      <c r="F109" s="168"/>
      <c r="G109" s="168"/>
      <c r="H109" s="168"/>
      <c r="I109" s="234">
        <v>0.55000000000000004</v>
      </c>
      <c r="J109" s="168">
        <f xml:space="preserve"> SUM( F109:I109 )</f>
        <v>0.55000000000000004</v>
      </c>
      <c r="K109" s="236">
        <f t="shared" si="6"/>
        <v>0.27500000000000002</v>
      </c>
    </row>
    <row r="110" spans="2:13" ht="15" thickBot="1" x14ac:dyDescent="0.35">
      <c r="B110" s="237" t="s">
        <v>957</v>
      </c>
      <c r="C110" s="254">
        <f xml:space="preserve"> SUM( C100:C109 )</f>
        <v>1953269</v>
      </c>
      <c r="D110" s="237"/>
      <c r="E110" s="237"/>
      <c r="F110" s="238">
        <v>4.82</v>
      </c>
      <c r="G110" s="238">
        <v>1.17</v>
      </c>
      <c r="H110" s="238">
        <v>0.53</v>
      </c>
      <c r="I110" s="238">
        <v>0.55000000000000004</v>
      </c>
      <c r="J110" s="238">
        <v>7.07</v>
      </c>
      <c r="K110" s="236">
        <f xml:space="preserve"> SUM( K100:K109 )</f>
        <v>5.71</v>
      </c>
      <c r="M110" s="230">
        <f xml:space="preserve"> K110 * 365.25</f>
        <v>2085.5774999999999</v>
      </c>
    </row>
    <row r="111" spans="2:13" ht="15" thickBot="1" x14ac:dyDescent="0.35">
      <c r="M111" s="18"/>
    </row>
    <row r="112" spans="2:13" ht="15" thickBot="1" x14ac:dyDescent="0.35">
      <c r="G112" t="s">
        <v>968</v>
      </c>
      <c r="K112" s="239">
        <v>6.53</v>
      </c>
      <c r="M112" s="18">
        <f xml:space="preserve"> K112 * 365.25</f>
        <v>2385.0825</v>
      </c>
    </row>
    <row r="115" spans="2:15" s="193" customFormat="1" ht="15.6" x14ac:dyDescent="0.3">
      <c r="B115" s="192" t="s">
        <v>969</v>
      </c>
    </row>
    <row r="117" spans="2:15" x14ac:dyDescent="0.3">
      <c r="B117" t="s">
        <v>970</v>
      </c>
    </row>
    <row r="119" spans="2:15" x14ac:dyDescent="0.3">
      <c r="B119" t="s">
        <v>971</v>
      </c>
    </row>
    <row r="121" spans="2:15" x14ac:dyDescent="0.3">
      <c r="B121" t="s">
        <v>972</v>
      </c>
    </row>
    <row r="122" spans="2:15" x14ac:dyDescent="0.3">
      <c r="B122" t="s">
        <v>973</v>
      </c>
    </row>
    <row r="123" spans="2:15" x14ac:dyDescent="0.3">
      <c r="B123" t="s">
        <v>974</v>
      </c>
    </row>
    <row r="125" spans="2:15" x14ac:dyDescent="0.3">
      <c r="B125" t="s">
        <v>975</v>
      </c>
    </row>
    <row r="127" spans="2:15" x14ac:dyDescent="0.3">
      <c r="B127" s="258" t="s">
        <v>976</v>
      </c>
      <c r="C127" s="225"/>
      <c r="D127" s="225"/>
      <c r="E127" s="225"/>
      <c r="F127" s="225"/>
      <c r="G127" s="225"/>
      <c r="H127" s="225"/>
      <c r="I127" s="225"/>
      <c r="J127" s="225"/>
      <c r="K127" s="225"/>
      <c r="L127" s="225"/>
      <c r="M127" s="225"/>
      <c r="N127" s="225"/>
      <c r="O127" s="225"/>
    </row>
    <row r="128" spans="2:15" x14ac:dyDescent="0.3">
      <c r="B128" s="258" t="s">
        <v>977</v>
      </c>
      <c r="C128" s="225"/>
      <c r="D128" s="225"/>
      <c r="E128" s="225"/>
      <c r="F128" s="225"/>
      <c r="G128" s="225"/>
      <c r="H128" s="225"/>
      <c r="I128" s="225"/>
      <c r="J128" s="225"/>
      <c r="K128" s="225"/>
      <c r="L128" s="225"/>
      <c r="M128" s="225"/>
      <c r="N128" s="225"/>
      <c r="O128" s="225"/>
    </row>
    <row r="129" spans="2:15" x14ac:dyDescent="0.3">
      <c r="B129" s="258" t="s">
        <v>978</v>
      </c>
      <c r="C129" s="225"/>
      <c r="D129" s="225"/>
      <c r="E129" s="225"/>
      <c r="F129" s="225"/>
      <c r="G129" s="225"/>
      <c r="H129" s="225"/>
      <c r="I129" s="225"/>
      <c r="J129" s="225"/>
      <c r="K129" s="225"/>
      <c r="L129" s="225"/>
      <c r="M129" s="225"/>
      <c r="N129" s="225"/>
      <c r="O129" s="225"/>
    </row>
    <row r="132" spans="2:15" s="193" customFormat="1" ht="15.6" x14ac:dyDescent="0.3">
      <c r="B132" s="192" t="s">
        <v>979</v>
      </c>
    </row>
    <row r="133" spans="2:15" ht="15" thickBot="1" x14ac:dyDescent="0.35"/>
    <row r="134" spans="2:15" ht="15" thickBot="1" x14ac:dyDescent="0.35">
      <c r="B134" s="231"/>
      <c r="C134" s="231" t="s">
        <v>949</v>
      </c>
      <c r="D134" s="231" t="s">
        <v>950</v>
      </c>
      <c r="E134" s="231" t="s">
        <v>951</v>
      </c>
      <c r="F134" s="231" t="s">
        <v>389</v>
      </c>
      <c r="G134" s="231" t="s">
        <v>389</v>
      </c>
      <c r="H134" s="231" t="s">
        <v>389</v>
      </c>
      <c r="I134" s="231" t="s">
        <v>389</v>
      </c>
      <c r="J134" s="231"/>
      <c r="K134" s="231" t="s">
        <v>389</v>
      </c>
    </row>
    <row r="135" spans="2:15" ht="54" thickBot="1" x14ac:dyDescent="0.35">
      <c r="B135" s="184" t="s">
        <v>952</v>
      </c>
      <c r="C135" s="184" t="s">
        <v>953</v>
      </c>
      <c r="D135" s="184" t="s">
        <v>954</v>
      </c>
      <c r="E135" s="184" t="s">
        <v>518</v>
      </c>
      <c r="F135" s="184" t="s">
        <v>955</v>
      </c>
      <c r="G135" s="184" t="s">
        <v>956</v>
      </c>
      <c r="H135" s="184" t="s">
        <v>554</v>
      </c>
      <c r="I135" s="184" t="s">
        <v>174</v>
      </c>
      <c r="J135" s="184" t="s">
        <v>957</v>
      </c>
      <c r="K135" s="232" t="s">
        <v>958</v>
      </c>
    </row>
    <row r="136" spans="2:15" ht="27.6" thickBot="1" x14ac:dyDescent="0.35">
      <c r="B136" s="168" t="s">
        <v>959</v>
      </c>
      <c r="C136" s="233">
        <v>792094</v>
      </c>
      <c r="D136" s="234">
        <v>0.41</v>
      </c>
      <c r="E136" s="235">
        <v>0.75</v>
      </c>
      <c r="F136" s="234">
        <v>3.49</v>
      </c>
      <c r="G136" s="168"/>
      <c r="H136" s="168"/>
      <c r="I136" s="168"/>
      <c r="J136" s="168">
        <f t="shared" ref="J136:J143" si="7" xml:space="preserve"> SUM( F136:I136 )</f>
        <v>3.49</v>
      </c>
      <c r="K136" s="236">
        <f xml:space="preserve"> J136 * E136</f>
        <v>2.6175000000000002</v>
      </c>
      <c r="M136" t="s">
        <v>980</v>
      </c>
    </row>
    <row r="137" spans="2:15" ht="27.6" thickBot="1" x14ac:dyDescent="0.35">
      <c r="B137" s="168" t="s">
        <v>960</v>
      </c>
      <c r="C137" s="233">
        <v>458067</v>
      </c>
      <c r="D137" s="234">
        <v>0.24</v>
      </c>
      <c r="E137" s="235">
        <v>0.75</v>
      </c>
      <c r="F137" s="234">
        <v>1.26</v>
      </c>
      <c r="G137" s="168"/>
      <c r="H137" s="168"/>
      <c r="I137" s="168"/>
      <c r="J137" s="168">
        <f t="shared" si="7"/>
        <v>1.26</v>
      </c>
      <c r="K137" s="236">
        <f t="shared" ref="K137:K143" si="8" xml:space="preserve"> J137 * E137</f>
        <v>0.94500000000000006</v>
      </c>
      <c r="M137" t="s">
        <v>980</v>
      </c>
    </row>
    <row r="138" spans="2:15" ht="15" thickBot="1" x14ac:dyDescent="0.35">
      <c r="B138" s="168" t="s">
        <v>961</v>
      </c>
      <c r="C138" s="233">
        <v>142039</v>
      </c>
      <c r="D138" s="234">
        <v>7.0000000000000007E-2</v>
      </c>
      <c r="E138" s="235">
        <v>0.8</v>
      </c>
      <c r="F138" s="168"/>
      <c r="G138" s="168"/>
      <c r="H138" s="234">
        <v>0.52</v>
      </c>
      <c r="I138" s="168"/>
      <c r="J138" s="168">
        <f t="shared" si="7"/>
        <v>0.52</v>
      </c>
      <c r="K138" s="236">
        <f t="shared" si="8"/>
        <v>0.41600000000000004</v>
      </c>
      <c r="M138" t="s">
        <v>980</v>
      </c>
    </row>
    <row r="139" spans="2:15" ht="15" thickBot="1" x14ac:dyDescent="0.35">
      <c r="B139" s="168" t="s">
        <v>962</v>
      </c>
      <c r="C139" s="233">
        <v>299344</v>
      </c>
      <c r="D139" s="234">
        <v>0.16</v>
      </c>
      <c r="E139" s="235">
        <v>0.8</v>
      </c>
      <c r="F139" s="168"/>
      <c r="G139" s="234">
        <v>1.1000000000000001</v>
      </c>
      <c r="H139" s="168"/>
      <c r="I139" s="168"/>
      <c r="J139" s="168">
        <f t="shared" si="7"/>
        <v>1.1000000000000001</v>
      </c>
      <c r="K139" s="236">
        <f t="shared" si="8"/>
        <v>0.88000000000000012</v>
      </c>
      <c r="M139" t="s">
        <v>980</v>
      </c>
    </row>
    <row r="140" spans="2:15" ht="15" thickBot="1" x14ac:dyDescent="0.35">
      <c r="B140" s="168" t="s">
        <v>963</v>
      </c>
      <c r="C140" s="233">
        <v>1439</v>
      </c>
      <c r="D140" s="234">
        <v>0</v>
      </c>
      <c r="E140" s="235">
        <v>0.55000000000000004</v>
      </c>
      <c r="F140" s="168"/>
      <c r="G140" s="168"/>
      <c r="H140" s="234">
        <v>0.01</v>
      </c>
      <c r="I140" s="168"/>
      <c r="J140" s="168">
        <f t="shared" si="7"/>
        <v>0.01</v>
      </c>
      <c r="K140" s="236">
        <f t="shared" si="8"/>
        <v>5.5000000000000005E-3</v>
      </c>
      <c r="M140" t="s">
        <v>980</v>
      </c>
    </row>
    <row r="141" spans="2:15" ht="15" thickBot="1" x14ac:dyDescent="0.35">
      <c r="B141" s="168" t="s">
        <v>964</v>
      </c>
      <c r="C141" s="233">
        <v>16355</v>
      </c>
      <c r="D141" s="234">
        <v>0.01</v>
      </c>
      <c r="E141" s="235">
        <v>0.55000000000000004</v>
      </c>
      <c r="F141" s="168"/>
      <c r="G141" s="234">
        <v>7.0000000000000007E-2</v>
      </c>
      <c r="H141" s="168"/>
      <c r="I141" s="168"/>
      <c r="J141" s="168">
        <f t="shared" si="7"/>
        <v>7.0000000000000007E-2</v>
      </c>
      <c r="K141" s="236">
        <f t="shared" si="8"/>
        <v>3.8500000000000006E-2</v>
      </c>
      <c r="M141" t="s">
        <v>980</v>
      </c>
    </row>
    <row r="142" spans="2:15" ht="15" thickBot="1" x14ac:dyDescent="0.35">
      <c r="B142" s="168" t="s">
        <v>171</v>
      </c>
      <c r="C142" s="233">
        <v>10859</v>
      </c>
      <c r="D142" s="234">
        <v>0.01</v>
      </c>
      <c r="E142" s="235">
        <v>2</v>
      </c>
      <c r="F142" s="234">
        <v>0.01</v>
      </c>
      <c r="G142" s="168"/>
      <c r="H142" s="168"/>
      <c r="I142" s="168"/>
      <c r="J142" s="168">
        <f t="shared" si="7"/>
        <v>0.01</v>
      </c>
      <c r="K142" s="236">
        <f t="shared" si="8"/>
        <v>0.02</v>
      </c>
      <c r="M142" t="s">
        <v>981</v>
      </c>
    </row>
    <row r="143" spans="2:15" ht="15" thickBot="1" x14ac:dyDescent="0.35">
      <c r="B143" s="168" t="s">
        <v>966</v>
      </c>
      <c r="C143" s="233">
        <v>49990</v>
      </c>
      <c r="D143" s="234">
        <v>0.03</v>
      </c>
      <c r="E143" s="235">
        <v>3</v>
      </c>
      <c r="F143" s="234">
        <v>0.06</v>
      </c>
      <c r="G143" s="168"/>
      <c r="H143" s="168"/>
      <c r="I143" s="168"/>
      <c r="J143" s="168">
        <f t="shared" si="7"/>
        <v>0.06</v>
      </c>
      <c r="K143" s="236">
        <f t="shared" si="8"/>
        <v>0.18</v>
      </c>
      <c r="M143" t="s">
        <v>982</v>
      </c>
    </row>
    <row r="144" spans="2:15" ht="15" thickBot="1" x14ac:dyDescent="0.35">
      <c r="B144" s="168" t="s">
        <v>967</v>
      </c>
      <c r="C144" s="234">
        <v>0</v>
      </c>
      <c r="D144" s="234">
        <v>0</v>
      </c>
      <c r="E144" s="168" t="s">
        <v>42</v>
      </c>
      <c r="F144" s="168"/>
      <c r="G144" s="168"/>
      <c r="H144" s="168"/>
      <c r="I144" s="168"/>
      <c r="J144" s="168"/>
      <c r="K144" s="236"/>
    </row>
    <row r="145" spans="2:15" ht="15" thickBot="1" x14ac:dyDescent="0.35">
      <c r="B145" s="168" t="s">
        <v>174</v>
      </c>
      <c r="C145" s="233">
        <v>183082</v>
      </c>
      <c r="D145" s="234">
        <v>0.1</v>
      </c>
      <c r="E145" s="235">
        <v>0.5</v>
      </c>
      <c r="F145" s="168"/>
      <c r="G145" s="168"/>
      <c r="H145" s="168"/>
      <c r="I145" s="234">
        <v>0.55000000000000004</v>
      </c>
      <c r="J145" s="168">
        <f xml:space="preserve"> SUM( F145:I145 )</f>
        <v>0.55000000000000004</v>
      </c>
      <c r="K145" s="236">
        <f t="shared" ref="K145" si="9" xml:space="preserve"> J145 * E145</f>
        <v>0.27500000000000002</v>
      </c>
      <c r="M145" t="s">
        <v>982</v>
      </c>
    </row>
    <row r="146" spans="2:15" ht="15" thickBot="1" x14ac:dyDescent="0.35">
      <c r="B146" s="237" t="s">
        <v>957</v>
      </c>
      <c r="C146" s="254">
        <f xml:space="preserve"> SUM( C136:C145 )</f>
        <v>1953269</v>
      </c>
      <c r="D146" s="237"/>
      <c r="E146" s="237"/>
      <c r="F146" s="238">
        <v>4.82</v>
      </c>
      <c r="G146" s="238">
        <v>1.17</v>
      </c>
      <c r="H146" s="238">
        <v>0.53</v>
      </c>
      <c r="I146" s="238">
        <v>0.55000000000000004</v>
      </c>
      <c r="J146" s="238">
        <v>7.07</v>
      </c>
      <c r="K146" s="236">
        <f xml:space="preserve"> SUM( K136:K145 )</f>
        <v>5.3774999999999995</v>
      </c>
      <c r="M146">
        <f xml:space="preserve"> K146 * 365.25</f>
        <v>1964.1318749999998</v>
      </c>
      <c r="O146" t="s">
        <v>983</v>
      </c>
    </row>
    <row r="148" spans="2:15" x14ac:dyDescent="0.3">
      <c r="G148" t="s">
        <v>984</v>
      </c>
      <c r="K148">
        <f xml:space="preserve"> K110</f>
        <v>5.71</v>
      </c>
      <c r="M148">
        <f xml:space="preserve"> K148 * 365.25</f>
        <v>2085.5774999999999</v>
      </c>
    </row>
    <row r="149" spans="2:15" ht="15" thickBot="1" x14ac:dyDescent="0.35"/>
    <row r="150" spans="2:15" ht="15" thickBot="1" x14ac:dyDescent="0.35">
      <c r="G150" t="s">
        <v>968</v>
      </c>
      <c r="K150" s="239">
        <v>6.53</v>
      </c>
      <c r="M150">
        <f xml:space="preserve"> K150 * 365.25</f>
        <v>2385.0825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98F02-6F33-4346-BC9D-213A1DFFEDE4}">
  <dimension ref="B3:Y330"/>
  <sheetViews>
    <sheetView topLeftCell="A187" workbookViewId="0">
      <selection activeCell="J216" sqref="J216"/>
    </sheetView>
    <sheetView topLeftCell="A87" zoomScale="81" workbookViewId="1"/>
  </sheetViews>
  <sheetFormatPr defaultRowHeight="14.4" x14ac:dyDescent="0.3"/>
  <cols>
    <col min="2" max="2" width="88.5546875" bestFit="1" customWidth="1"/>
    <col min="3" max="3" width="15.88671875" bestFit="1" customWidth="1"/>
    <col min="4" max="4" width="10.44140625" bestFit="1" customWidth="1"/>
    <col min="5" max="5" width="9.109375" bestFit="1" customWidth="1"/>
    <col min="8" max="8" width="11.44140625" bestFit="1" customWidth="1"/>
    <col min="9" max="9" width="9.109375" bestFit="1" customWidth="1"/>
    <col min="12" max="12" width="10.44140625" bestFit="1" customWidth="1"/>
    <col min="13" max="13" width="9.109375" bestFit="1" customWidth="1"/>
  </cols>
  <sheetData>
    <row r="3" spans="2:13" s="193" customFormat="1" ht="15.6" x14ac:dyDescent="0.3">
      <c r="B3" s="192" t="s">
        <v>649</v>
      </c>
    </row>
    <row r="5" spans="2:13" x14ac:dyDescent="0.3">
      <c r="B5" t="s">
        <v>930</v>
      </c>
      <c r="C5">
        <v>4184</v>
      </c>
      <c r="D5" t="s">
        <v>931</v>
      </c>
    </row>
    <row r="6" spans="2:13" x14ac:dyDescent="0.3">
      <c r="C6">
        <f xml:space="preserve"> C5 / 1000000 / 3.6</f>
        <v>1.1622222222222223E-3</v>
      </c>
      <c r="D6" t="s">
        <v>932</v>
      </c>
    </row>
    <row r="8" spans="2:13" x14ac:dyDescent="0.3">
      <c r="B8" t="s">
        <v>985</v>
      </c>
      <c r="C8">
        <v>1</v>
      </c>
      <c r="D8" t="s">
        <v>986</v>
      </c>
    </row>
    <row r="11" spans="2:13" s="193" customFormat="1" ht="15.6" x14ac:dyDescent="0.3">
      <c r="B11" s="192" t="s">
        <v>987</v>
      </c>
    </row>
    <row r="13" spans="2:13" x14ac:dyDescent="0.3">
      <c r="B13" s="1" t="s">
        <v>988</v>
      </c>
    </row>
    <row r="15" spans="2:13" x14ac:dyDescent="0.3">
      <c r="B15" t="s">
        <v>583</v>
      </c>
      <c r="C15" t="s">
        <v>780</v>
      </c>
      <c r="D15" t="s">
        <v>813</v>
      </c>
      <c r="E15" t="s">
        <v>806</v>
      </c>
      <c r="F15" t="s">
        <v>808</v>
      </c>
      <c r="G15" t="s">
        <v>808</v>
      </c>
      <c r="H15" t="s">
        <v>826</v>
      </c>
      <c r="J15" t="s">
        <v>923</v>
      </c>
    </row>
    <row r="16" spans="2:13" x14ac:dyDescent="0.3">
      <c r="C16" t="s">
        <v>817</v>
      </c>
      <c r="D16" t="s">
        <v>818</v>
      </c>
      <c r="E16" t="s">
        <v>819</v>
      </c>
      <c r="F16" t="s">
        <v>827</v>
      </c>
      <c r="G16" t="s">
        <v>989</v>
      </c>
      <c r="J16" t="s">
        <v>990</v>
      </c>
      <c r="M16" s="18"/>
    </row>
    <row r="17" spans="2:13" x14ac:dyDescent="0.3">
      <c r="B17" t="s">
        <v>189</v>
      </c>
      <c r="C17">
        <v>5</v>
      </c>
      <c r="D17">
        <v>5</v>
      </c>
      <c r="E17">
        <v>5</v>
      </c>
      <c r="F17">
        <f xml:space="preserve"> D17 * E17</f>
        <v>25</v>
      </c>
      <c r="G17" s="28">
        <f xml:space="preserve"> C17 * D17 * E17 / 7</f>
        <v>17.857142857142858</v>
      </c>
      <c r="H17" s="17">
        <f xml:space="preserve"> G17 / $G$18</f>
        <v>0.42517006802721091</v>
      </c>
      <c r="I17" s="18"/>
      <c r="J17" s="18">
        <v>37</v>
      </c>
      <c r="K17" s="17"/>
      <c r="M17" s="18"/>
    </row>
    <row r="18" spans="2:13" x14ac:dyDescent="0.3">
      <c r="B18" t="s">
        <v>191</v>
      </c>
      <c r="C18">
        <v>6</v>
      </c>
      <c r="D18">
        <v>7</v>
      </c>
      <c r="E18">
        <v>7</v>
      </c>
      <c r="F18">
        <f xml:space="preserve"> D18 * E18</f>
        <v>49</v>
      </c>
      <c r="G18" s="28">
        <f xml:space="preserve"> C18 * D18 * E18 / 7</f>
        <v>42</v>
      </c>
      <c r="H18" s="17">
        <f xml:space="preserve"> G18 / $G$18</f>
        <v>1</v>
      </c>
      <c r="I18" s="18"/>
      <c r="J18" s="18">
        <v>37</v>
      </c>
      <c r="K18" s="17"/>
      <c r="M18" s="194"/>
    </row>
    <row r="19" spans="2:13" x14ac:dyDescent="0.3">
      <c r="B19" t="s">
        <v>192</v>
      </c>
      <c r="C19">
        <v>7</v>
      </c>
      <c r="D19">
        <v>9</v>
      </c>
      <c r="E19">
        <v>9</v>
      </c>
      <c r="F19">
        <f xml:space="preserve"> D19 * E19</f>
        <v>81</v>
      </c>
      <c r="G19" s="28">
        <f xml:space="preserve"> C19 * D19 * E19 / 7</f>
        <v>81</v>
      </c>
      <c r="H19" s="17">
        <f xml:space="preserve"> G19 / $G$18</f>
        <v>1.9285714285714286</v>
      </c>
      <c r="I19" s="18"/>
      <c r="J19" s="18">
        <v>37</v>
      </c>
      <c r="K19" s="17"/>
      <c r="M19" s="18"/>
    </row>
    <row r="21" spans="2:13" x14ac:dyDescent="0.3">
      <c r="B21" s="1" t="s">
        <v>991</v>
      </c>
    </row>
    <row r="23" spans="2:13" x14ac:dyDescent="0.3">
      <c r="C23" t="s">
        <v>808</v>
      </c>
      <c r="D23" t="s">
        <v>923</v>
      </c>
    </row>
    <row r="24" spans="2:13" x14ac:dyDescent="0.3">
      <c r="C24" t="s">
        <v>989</v>
      </c>
      <c r="D24" t="s">
        <v>990</v>
      </c>
    </row>
    <row r="25" spans="2:13" x14ac:dyDescent="0.3">
      <c r="B25" t="s">
        <v>759</v>
      </c>
      <c r="C25" s="28">
        <v>10.403846153846153</v>
      </c>
      <c r="D25">
        <v>35</v>
      </c>
    </row>
    <row r="26" spans="2:13" x14ac:dyDescent="0.3">
      <c r="B26" t="s">
        <v>768</v>
      </c>
      <c r="C26" s="28">
        <v>8.9038461538461533</v>
      </c>
      <c r="D26">
        <v>40</v>
      </c>
    </row>
    <row r="27" spans="2:13" x14ac:dyDescent="0.3">
      <c r="B27" t="s">
        <v>927</v>
      </c>
      <c r="C27" s="28">
        <v>4.1923076923076925</v>
      </c>
      <c r="D27">
        <v>37</v>
      </c>
    </row>
    <row r="29" spans="2:13" x14ac:dyDescent="0.3">
      <c r="B29" t="s">
        <v>928</v>
      </c>
    </row>
    <row r="32" spans="2:13" s="193" customFormat="1" ht="15.6" x14ac:dyDescent="0.3">
      <c r="B32" s="192" t="s">
        <v>48</v>
      </c>
    </row>
    <row r="34" spans="2:20" x14ac:dyDescent="0.3">
      <c r="B34" s="2" t="s">
        <v>616</v>
      </c>
      <c r="C34" t="s">
        <v>408</v>
      </c>
      <c r="D34" s="2" t="s">
        <v>992</v>
      </c>
      <c r="F34" s="2" t="s">
        <v>993</v>
      </c>
      <c r="J34" t="s">
        <v>994</v>
      </c>
      <c r="T34" t="s">
        <v>995</v>
      </c>
    </row>
    <row r="35" spans="2:20" x14ac:dyDescent="0.3">
      <c r="B35" s="2"/>
      <c r="D35" s="2" t="s">
        <v>990</v>
      </c>
    </row>
    <row r="36" spans="2:20" x14ac:dyDescent="0.3">
      <c r="B36" t="s">
        <v>415</v>
      </c>
      <c r="C36" t="s">
        <v>416</v>
      </c>
      <c r="D36" s="30">
        <v>15.520205479452056</v>
      </c>
      <c r="F36">
        <f t="shared" ref="F36:F53" si="0" xml:space="preserve"> _xlfn.XLOOKUP( B36, $J$36:$J$53, $K$36:$K$53 )</f>
        <v>1</v>
      </c>
      <c r="J36" t="s">
        <v>415</v>
      </c>
      <c r="K36">
        <v>1</v>
      </c>
      <c r="T36" s="9" t="s">
        <v>996</v>
      </c>
    </row>
    <row r="37" spans="2:20" x14ac:dyDescent="0.3">
      <c r="B37" t="s">
        <v>417</v>
      </c>
      <c r="C37" t="s">
        <v>418</v>
      </c>
      <c r="D37" s="30">
        <v>15.27431506849315</v>
      </c>
      <c r="F37">
        <f t="shared" si="0"/>
        <v>1</v>
      </c>
      <c r="J37" t="s">
        <v>417</v>
      </c>
      <c r="K37">
        <v>1</v>
      </c>
    </row>
    <row r="38" spans="2:20" x14ac:dyDescent="0.3">
      <c r="B38" t="s">
        <v>419</v>
      </c>
      <c r="C38" t="s">
        <v>420</v>
      </c>
      <c r="D38" s="30">
        <v>13.53675799086758</v>
      </c>
      <c r="F38">
        <f t="shared" si="0"/>
        <v>2</v>
      </c>
      <c r="J38" t="s">
        <v>419</v>
      </c>
      <c r="K38">
        <v>2</v>
      </c>
      <c r="T38" t="s">
        <v>997</v>
      </c>
    </row>
    <row r="39" spans="2:20" x14ac:dyDescent="0.3">
      <c r="B39" t="s">
        <v>421</v>
      </c>
      <c r="C39" t="s">
        <v>422</v>
      </c>
      <c r="D39" s="30">
        <v>14.932990867579909</v>
      </c>
      <c r="F39">
        <f t="shared" si="0"/>
        <v>1</v>
      </c>
      <c r="J39" t="s">
        <v>425</v>
      </c>
      <c r="K39">
        <v>4</v>
      </c>
    </row>
    <row r="40" spans="2:20" x14ac:dyDescent="0.3">
      <c r="B40" t="s">
        <v>423</v>
      </c>
      <c r="C40" t="s">
        <v>424</v>
      </c>
      <c r="D40" s="30">
        <v>12.184132420091323</v>
      </c>
      <c r="F40">
        <f t="shared" si="0"/>
        <v>4</v>
      </c>
      <c r="J40" t="s">
        <v>421</v>
      </c>
      <c r="K40">
        <v>1</v>
      </c>
    </row>
    <row r="41" spans="2:20" x14ac:dyDescent="0.3">
      <c r="B41" t="s">
        <v>425</v>
      </c>
      <c r="C41" t="s">
        <v>426</v>
      </c>
      <c r="D41" s="30">
        <v>11.666552511415524</v>
      </c>
      <c r="F41">
        <f t="shared" si="0"/>
        <v>4</v>
      </c>
      <c r="J41" t="s">
        <v>423</v>
      </c>
      <c r="K41">
        <v>4</v>
      </c>
    </row>
    <row r="42" spans="2:20" x14ac:dyDescent="0.3">
      <c r="B42" t="s">
        <v>427</v>
      </c>
      <c r="C42" t="s">
        <v>428</v>
      </c>
      <c r="D42" s="30">
        <v>13.594292237442922</v>
      </c>
      <c r="F42">
        <f t="shared" si="0"/>
        <v>2</v>
      </c>
      <c r="J42" t="s">
        <v>427</v>
      </c>
      <c r="K42">
        <v>2</v>
      </c>
    </row>
    <row r="43" spans="2:20" x14ac:dyDescent="0.3">
      <c r="B43" t="s">
        <v>429</v>
      </c>
      <c r="C43" t="s">
        <v>430</v>
      </c>
      <c r="D43" s="30">
        <v>14.020890410958904</v>
      </c>
      <c r="F43">
        <f t="shared" si="0"/>
        <v>2</v>
      </c>
      <c r="J43" t="s">
        <v>429</v>
      </c>
      <c r="K43">
        <v>2</v>
      </c>
    </row>
    <row r="44" spans="2:20" x14ac:dyDescent="0.3">
      <c r="B44" t="s">
        <v>431</v>
      </c>
      <c r="C44" t="s">
        <v>432</v>
      </c>
      <c r="D44" s="30">
        <v>13.155022831050228</v>
      </c>
      <c r="F44">
        <f t="shared" si="0"/>
        <v>3</v>
      </c>
      <c r="J44" t="s">
        <v>431</v>
      </c>
      <c r="K44">
        <v>3</v>
      </c>
    </row>
    <row r="45" spans="2:20" x14ac:dyDescent="0.3">
      <c r="B45" t="s">
        <v>433</v>
      </c>
      <c r="C45" t="s">
        <v>434</v>
      </c>
      <c r="D45" s="30">
        <v>12.442123287671233</v>
      </c>
      <c r="F45">
        <f t="shared" si="0"/>
        <v>4</v>
      </c>
      <c r="J45" t="s">
        <v>433</v>
      </c>
      <c r="K45">
        <v>4</v>
      </c>
    </row>
    <row r="46" spans="2:20" x14ac:dyDescent="0.3">
      <c r="B46" t="s">
        <v>435</v>
      </c>
      <c r="C46" t="s">
        <v>436</v>
      </c>
      <c r="D46" s="30">
        <v>12.834018264840182</v>
      </c>
      <c r="F46">
        <f t="shared" si="0"/>
        <v>3</v>
      </c>
      <c r="J46" t="s">
        <v>435</v>
      </c>
      <c r="K46">
        <v>3</v>
      </c>
    </row>
    <row r="47" spans="2:20" x14ac:dyDescent="0.3">
      <c r="B47" t="s">
        <v>437</v>
      </c>
      <c r="C47" t="s">
        <v>438</v>
      </c>
      <c r="D47" s="30">
        <v>12.90593607305936</v>
      </c>
      <c r="F47">
        <f t="shared" si="0"/>
        <v>3</v>
      </c>
      <c r="J47" t="s">
        <v>437</v>
      </c>
      <c r="K47">
        <v>3</v>
      </c>
    </row>
    <row r="48" spans="2:20" x14ac:dyDescent="0.3">
      <c r="B48" t="s">
        <v>439</v>
      </c>
      <c r="C48" t="s">
        <v>440</v>
      </c>
      <c r="D48" s="30">
        <v>11.413698630136986</v>
      </c>
      <c r="F48">
        <f t="shared" si="0"/>
        <v>4</v>
      </c>
      <c r="J48" t="s">
        <v>439</v>
      </c>
      <c r="K48">
        <v>4</v>
      </c>
    </row>
    <row r="49" spans="2:11" x14ac:dyDescent="0.3">
      <c r="B49" t="s">
        <v>441</v>
      </c>
      <c r="C49" t="s">
        <v>442</v>
      </c>
      <c r="D49" s="30">
        <v>11.323515981735159</v>
      </c>
      <c r="F49">
        <f t="shared" si="0"/>
        <v>5</v>
      </c>
      <c r="J49" t="s">
        <v>441</v>
      </c>
      <c r="K49">
        <v>5</v>
      </c>
    </row>
    <row r="50" spans="2:11" x14ac:dyDescent="0.3">
      <c r="B50" t="s">
        <v>443</v>
      </c>
      <c r="C50" t="s">
        <v>444</v>
      </c>
      <c r="D50" s="30">
        <v>9.4969178082191785</v>
      </c>
      <c r="F50">
        <f t="shared" si="0"/>
        <v>6</v>
      </c>
      <c r="J50" t="s">
        <v>443</v>
      </c>
      <c r="K50">
        <v>6</v>
      </c>
    </row>
    <row r="51" spans="2:11" x14ac:dyDescent="0.3">
      <c r="B51" t="s">
        <v>445</v>
      </c>
      <c r="C51" t="s">
        <v>446</v>
      </c>
      <c r="D51" s="30">
        <v>9.455821917808219</v>
      </c>
      <c r="F51">
        <f t="shared" si="0"/>
        <v>6</v>
      </c>
      <c r="J51" t="s">
        <v>445</v>
      </c>
      <c r="K51">
        <v>6</v>
      </c>
    </row>
    <row r="52" spans="2:11" x14ac:dyDescent="0.3">
      <c r="B52" t="s">
        <v>447</v>
      </c>
      <c r="C52" t="s">
        <v>448</v>
      </c>
      <c r="D52" s="30">
        <v>10.78824200913242</v>
      </c>
      <c r="F52">
        <f t="shared" si="0"/>
        <v>5</v>
      </c>
      <c r="J52" t="s">
        <v>447</v>
      </c>
      <c r="K52">
        <v>5</v>
      </c>
    </row>
    <row r="53" spans="2:11" x14ac:dyDescent="0.3">
      <c r="B53" t="s">
        <v>449</v>
      </c>
      <c r="C53" t="s">
        <v>450</v>
      </c>
      <c r="D53" s="30">
        <v>9.9902968036529689</v>
      </c>
      <c r="F53">
        <f t="shared" si="0"/>
        <v>6</v>
      </c>
      <c r="J53" t="s">
        <v>449</v>
      </c>
      <c r="K53">
        <v>6</v>
      </c>
    </row>
    <row r="56" spans="2:11" s="193" customFormat="1" ht="15.6" x14ac:dyDescent="0.3">
      <c r="B56" s="192" t="s">
        <v>998</v>
      </c>
    </row>
    <row r="58" spans="2:11" x14ac:dyDescent="0.3">
      <c r="B58" s="1" t="s">
        <v>999</v>
      </c>
    </row>
    <row r="60" spans="2:11" x14ac:dyDescent="0.3">
      <c r="B60" t="s">
        <v>606</v>
      </c>
      <c r="C60" s="225">
        <v>0.83399999999999996</v>
      </c>
      <c r="E60" t="s">
        <v>1000</v>
      </c>
      <c r="G60" t="s">
        <v>1001</v>
      </c>
      <c r="J60" s="9" t="s">
        <v>18</v>
      </c>
    </row>
    <row r="61" spans="2:11" x14ac:dyDescent="0.3">
      <c r="B61" t="s">
        <v>652</v>
      </c>
      <c r="C61" s="225">
        <v>0.88500000000000001</v>
      </c>
      <c r="E61" t="s">
        <v>1000</v>
      </c>
      <c r="G61" t="s">
        <v>1002</v>
      </c>
      <c r="J61" s="9" t="s">
        <v>18</v>
      </c>
    </row>
    <row r="63" spans="2:11" x14ac:dyDescent="0.3">
      <c r="B63" s="1" t="s">
        <v>1003</v>
      </c>
    </row>
    <row r="65" spans="2:13" x14ac:dyDescent="0.3">
      <c r="B65" t="s">
        <v>1004</v>
      </c>
      <c r="C65" s="225">
        <v>65</v>
      </c>
      <c r="E65" t="s">
        <v>1005</v>
      </c>
    </row>
    <row r="66" spans="2:13" x14ac:dyDescent="0.3">
      <c r="B66" t="s">
        <v>1006</v>
      </c>
      <c r="C66" s="225">
        <v>18</v>
      </c>
      <c r="E66" t="s">
        <v>1007</v>
      </c>
    </row>
    <row r="67" spans="2:13" x14ac:dyDescent="0.3">
      <c r="B67" t="s">
        <v>1008</v>
      </c>
      <c r="C67" s="225">
        <v>12.8</v>
      </c>
      <c r="E67" t="s">
        <v>1009</v>
      </c>
      <c r="M67" s="1" t="s">
        <v>1010</v>
      </c>
    </row>
    <row r="68" spans="2:13" x14ac:dyDescent="0.3">
      <c r="M68" s="1"/>
    </row>
    <row r="69" spans="2:13" x14ac:dyDescent="0.3">
      <c r="B69" t="s">
        <v>1011</v>
      </c>
      <c r="C69" s="225">
        <f xml:space="preserve"> C65 - C66</f>
        <v>47</v>
      </c>
      <c r="M69" s="1"/>
    </row>
    <row r="70" spans="2:13" x14ac:dyDescent="0.3">
      <c r="B70" t="s">
        <v>1012</v>
      </c>
      <c r="C70" s="225">
        <f xml:space="preserve"> C65 - C67</f>
        <v>52.2</v>
      </c>
      <c r="M70" s="1"/>
    </row>
    <row r="72" spans="2:13" x14ac:dyDescent="0.3">
      <c r="B72" s="1" t="s">
        <v>1013</v>
      </c>
    </row>
    <row r="73" spans="2:13" x14ac:dyDescent="0.3">
      <c r="B73" t="s">
        <v>1014</v>
      </c>
    </row>
    <row r="74" spans="2:13" x14ac:dyDescent="0.3">
      <c r="B74" s="1"/>
    </row>
    <row r="75" spans="2:13" x14ac:dyDescent="0.3">
      <c r="C75" s="420" t="s">
        <v>651</v>
      </c>
      <c r="D75" s="420"/>
      <c r="E75" s="420"/>
      <c r="G75" s="421" t="s">
        <v>652</v>
      </c>
      <c r="H75" s="421"/>
      <c r="I75" s="421"/>
      <c r="K75" s="420" t="s">
        <v>615</v>
      </c>
      <c r="L75" s="420"/>
      <c r="M75" s="420"/>
    </row>
    <row r="76" spans="2:13" ht="72" x14ac:dyDescent="0.3">
      <c r="B76" t="s">
        <v>583</v>
      </c>
      <c r="C76" s="2" t="s">
        <v>654</v>
      </c>
      <c r="D76" s="2" t="s">
        <v>585</v>
      </c>
      <c r="E76" s="2" t="s">
        <v>655</v>
      </c>
      <c r="G76" s="2" t="s">
        <v>654</v>
      </c>
      <c r="H76" s="2" t="s">
        <v>585</v>
      </c>
      <c r="I76" s="2" t="s">
        <v>655</v>
      </c>
      <c r="K76" s="2" t="s">
        <v>654</v>
      </c>
      <c r="L76" s="2" t="s">
        <v>585</v>
      </c>
      <c r="M76" s="2" t="s">
        <v>655</v>
      </c>
    </row>
    <row r="77" spans="2:13" x14ac:dyDescent="0.3">
      <c r="B77" s="20" t="s">
        <v>189</v>
      </c>
      <c r="C77">
        <v>130</v>
      </c>
      <c r="D77" s="307">
        <f xml:space="preserve"> 1.56*( $C$69 / 55 )</f>
        <v>1.3330909090909091</v>
      </c>
      <c r="E77" s="230">
        <f>D77*365.25</f>
        <v>486.91145454545455</v>
      </c>
      <c r="G77">
        <v>130</v>
      </c>
      <c r="H77" s="268">
        <f>(0.42+0.02*(G77^(2/3))+0.006*30)*24*0.277778*$C$69/45</f>
        <v>7.7514967896972902</v>
      </c>
      <c r="I77" s="230">
        <f>H77*365.25</f>
        <v>2831.2342024369354</v>
      </c>
      <c r="K77">
        <v>170</v>
      </c>
      <c r="L77" s="268">
        <f>K77^(0.3261)*0.6099*$C$70/55 + 0.2 + 0.2</f>
        <v>3.4896966368039277</v>
      </c>
      <c r="M77" s="230">
        <f>L77*365.25</f>
        <v>1274.6116965926346</v>
      </c>
    </row>
    <row r="78" spans="2:13" x14ac:dyDescent="0.3">
      <c r="B78" t="s">
        <v>191</v>
      </c>
      <c r="C78">
        <v>180</v>
      </c>
      <c r="D78" s="307">
        <f xml:space="preserve"> 1.76*( $C$69 / 55 )</f>
        <v>1.504</v>
      </c>
      <c r="E78" s="230">
        <f t="shared" ref="E78:E79" si="1">D78*365.25</f>
        <v>549.33600000000001</v>
      </c>
      <c r="G78">
        <v>180</v>
      </c>
      <c r="H78" s="268">
        <f>(0.42+0.02*(G78^(2/3))+0.006*30)*24*0.277778*$C$69/45</f>
        <v>8.6173360273373287</v>
      </c>
      <c r="I78" s="230">
        <f t="shared" ref="I78:I79" si="2">H78*365.25</f>
        <v>3147.4819839849592</v>
      </c>
      <c r="K78">
        <v>250</v>
      </c>
      <c r="L78" s="268">
        <f>K78^(0.3261)*0.6099*$C$70/55 + 0.2 + 0.2</f>
        <v>3.9037626898851556</v>
      </c>
      <c r="M78" s="230">
        <f>L78*365.25</f>
        <v>1425.8493224805532</v>
      </c>
    </row>
    <row r="79" spans="2:13" x14ac:dyDescent="0.3">
      <c r="B79" s="20" t="s">
        <v>192</v>
      </c>
      <c r="C79">
        <v>250</v>
      </c>
      <c r="D79" s="307">
        <f xml:space="preserve"> 2.16*( $C$69 / 55 )</f>
        <v>1.8458181818181818</v>
      </c>
      <c r="E79" s="230">
        <f t="shared" si="1"/>
        <v>674.18509090909095</v>
      </c>
      <c r="G79">
        <v>260</v>
      </c>
      <c r="H79" s="268">
        <f>(0.42+0.02*(G79^(2/3))+0.006*30)*24*0.277778*$C$69/45</f>
        <v>9.8507011335127181</v>
      </c>
      <c r="I79" s="230">
        <f t="shared" si="2"/>
        <v>3597.9685890155201</v>
      </c>
      <c r="K79">
        <v>300</v>
      </c>
      <c r="L79" s="268">
        <f>K79^(0.3261)*0.6099*$C$70/55 + 0.2 + 0.2</f>
        <v>4.1183964181651058</v>
      </c>
      <c r="M79" s="230">
        <f>L79*365.25</f>
        <v>1504.2442917348048</v>
      </c>
    </row>
    <row r="80" spans="2:13" x14ac:dyDescent="0.3">
      <c r="H80" s="17"/>
      <c r="I80" s="18"/>
      <c r="L80" s="17"/>
      <c r="M80" s="18"/>
    </row>
    <row r="81" spans="2:13" s="3" customFormat="1" ht="31.5" customHeight="1" x14ac:dyDescent="0.3">
      <c r="B81" s="3" t="s">
        <v>584</v>
      </c>
      <c r="C81" s="429" t="s">
        <v>1015</v>
      </c>
      <c r="D81" s="429"/>
      <c r="E81" s="429"/>
      <c r="G81" s="428" t="s">
        <v>1016</v>
      </c>
      <c r="H81" s="428"/>
      <c r="I81" s="428"/>
      <c r="K81" s="3" t="s">
        <v>896</v>
      </c>
      <c r="L81" s="260"/>
      <c r="M81" s="261"/>
    </row>
    <row r="82" spans="2:13" s="4" customFormat="1" ht="81" customHeight="1" x14ac:dyDescent="0.3">
      <c r="C82" s="428" t="s">
        <v>660</v>
      </c>
      <c r="D82" s="428"/>
      <c r="E82" s="428"/>
      <c r="G82" s="428" t="s">
        <v>895</v>
      </c>
      <c r="H82" s="428"/>
      <c r="I82" s="428"/>
      <c r="K82" s="428" t="s">
        <v>662</v>
      </c>
      <c r="L82" s="428"/>
      <c r="M82" s="428"/>
    </row>
    <row r="83" spans="2:13" x14ac:dyDescent="0.3">
      <c r="H83" s="17"/>
      <c r="I83" s="18"/>
      <c r="L83" s="17"/>
      <c r="M83" s="18"/>
    </row>
    <row r="84" spans="2:13" x14ac:dyDescent="0.3">
      <c r="B84" s="1" t="s">
        <v>1017</v>
      </c>
      <c r="H84" s="17"/>
      <c r="I84" s="18"/>
      <c r="L84" s="17"/>
      <c r="M84" s="18"/>
    </row>
    <row r="85" spans="2:13" x14ac:dyDescent="0.3">
      <c r="H85" s="17"/>
      <c r="I85" s="18"/>
      <c r="L85" s="17"/>
      <c r="M85" s="18"/>
    </row>
    <row r="86" spans="2:13" x14ac:dyDescent="0.3">
      <c r="B86" t="s">
        <v>1018</v>
      </c>
      <c r="H86" s="17"/>
      <c r="I86" s="18"/>
      <c r="L86" s="17"/>
      <c r="M86" s="18"/>
    </row>
    <row r="87" spans="2:13" x14ac:dyDescent="0.3">
      <c r="H87" s="17"/>
      <c r="I87" s="18"/>
      <c r="L87" s="17"/>
      <c r="M87" s="18"/>
    </row>
    <row r="88" spans="2:13" x14ac:dyDescent="0.3">
      <c r="B88" t="s">
        <v>1019</v>
      </c>
      <c r="H88" s="17"/>
      <c r="I88" s="18"/>
      <c r="L88" s="17"/>
      <c r="M88" s="18"/>
    </row>
    <row r="89" spans="2:13" x14ac:dyDescent="0.3">
      <c r="H89" s="17"/>
      <c r="I89" s="18"/>
      <c r="L89" s="17"/>
      <c r="M89" s="18"/>
    </row>
    <row r="90" spans="2:13" x14ac:dyDescent="0.3">
      <c r="H90" s="17"/>
      <c r="I90" s="18"/>
      <c r="L90" s="17"/>
      <c r="M90" s="18"/>
    </row>
    <row r="91" spans="2:13" x14ac:dyDescent="0.3">
      <c r="H91" s="17"/>
      <c r="I91" s="18"/>
      <c r="L91" s="17"/>
      <c r="M91" s="18"/>
    </row>
    <row r="92" spans="2:13" x14ac:dyDescent="0.3">
      <c r="H92" s="17"/>
      <c r="I92" s="18"/>
      <c r="L92" s="17"/>
      <c r="M92" s="18"/>
    </row>
    <row r="93" spans="2:13" x14ac:dyDescent="0.3">
      <c r="H93" s="17"/>
      <c r="I93" s="18"/>
      <c r="L93" s="17"/>
      <c r="M93" s="18"/>
    </row>
    <row r="94" spans="2:13" x14ac:dyDescent="0.3">
      <c r="H94" s="17"/>
      <c r="I94" s="18"/>
      <c r="L94" s="17"/>
      <c r="M94" s="18"/>
    </row>
    <row r="95" spans="2:13" x14ac:dyDescent="0.3">
      <c r="H95" s="17"/>
      <c r="I95" s="18"/>
      <c r="L95" s="17"/>
      <c r="M95" s="18"/>
    </row>
    <row r="96" spans="2:13" x14ac:dyDescent="0.3">
      <c r="H96" s="17"/>
      <c r="I96" s="18"/>
      <c r="L96" s="17"/>
      <c r="M96" s="18"/>
    </row>
    <row r="97" spans="2:13" x14ac:dyDescent="0.3">
      <c r="H97" s="17"/>
      <c r="I97" s="18"/>
      <c r="L97" s="17"/>
      <c r="M97" s="18"/>
    </row>
    <row r="98" spans="2:13" x14ac:dyDescent="0.3">
      <c r="H98" s="17"/>
      <c r="I98" s="18"/>
      <c r="L98" s="17"/>
      <c r="M98" s="18"/>
    </row>
    <row r="99" spans="2:13" x14ac:dyDescent="0.3">
      <c r="H99" s="17"/>
      <c r="I99" s="18"/>
      <c r="L99" s="17"/>
      <c r="M99" s="18"/>
    </row>
    <row r="100" spans="2:13" x14ac:dyDescent="0.3">
      <c r="H100" s="17"/>
      <c r="I100" s="18"/>
      <c r="L100" s="17"/>
      <c r="M100" s="18"/>
    </row>
    <row r="101" spans="2:13" x14ac:dyDescent="0.3">
      <c r="H101" s="17"/>
      <c r="I101" s="18"/>
      <c r="L101" s="17"/>
      <c r="M101" s="18"/>
    </row>
    <row r="102" spans="2:13" x14ac:dyDescent="0.3">
      <c r="H102" s="17"/>
      <c r="I102" s="18"/>
      <c r="L102" s="17"/>
      <c r="M102" s="18"/>
    </row>
    <row r="103" spans="2:13" x14ac:dyDescent="0.3">
      <c r="H103" s="17"/>
      <c r="I103" s="18"/>
      <c r="L103" s="17"/>
      <c r="M103" s="18"/>
    </row>
    <row r="104" spans="2:13" x14ac:dyDescent="0.3">
      <c r="H104" s="17"/>
      <c r="I104" s="18"/>
      <c r="L104" s="17"/>
      <c r="M104" s="18"/>
    </row>
    <row r="105" spans="2:13" x14ac:dyDescent="0.3">
      <c r="H105" s="17"/>
      <c r="I105" s="18"/>
      <c r="L105" s="17"/>
      <c r="M105" s="18"/>
    </row>
    <row r="106" spans="2:13" x14ac:dyDescent="0.3">
      <c r="H106" s="17"/>
      <c r="I106" s="18"/>
      <c r="L106" s="17"/>
      <c r="M106" s="18"/>
    </row>
    <row r="107" spans="2:13" x14ac:dyDescent="0.3">
      <c r="B107" t="s">
        <v>1020</v>
      </c>
      <c r="H107" s="17"/>
      <c r="I107" s="18"/>
      <c r="L107" s="17"/>
      <c r="M107" s="18"/>
    </row>
    <row r="108" spans="2:13" x14ac:dyDescent="0.3">
      <c r="H108" s="17"/>
      <c r="I108" s="18"/>
      <c r="L108" s="17"/>
      <c r="M108" s="18"/>
    </row>
    <row r="109" spans="2:13" x14ac:dyDescent="0.3">
      <c r="B109" t="s">
        <v>1021</v>
      </c>
      <c r="C109" s="18">
        <f xml:space="preserve"> E180</f>
        <v>2698.6476436652183</v>
      </c>
      <c r="D109" t="s">
        <v>596</v>
      </c>
      <c r="E109" t="s">
        <v>1022</v>
      </c>
      <c r="H109" s="17"/>
      <c r="I109" s="18"/>
      <c r="L109" s="17"/>
      <c r="M109" s="18"/>
    </row>
    <row r="110" spans="2:13" x14ac:dyDescent="0.3">
      <c r="H110" s="17"/>
      <c r="I110" s="18"/>
      <c r="L110" s="17"/>
      <c r="M110" s="18"/>
    </row>
    <row r="111" spans="2:13" x14ac:dyDescent="0.3">
      <c r="B111" t="s">
        <v>1023</v>
      </c>
      <c r="C111" s="18">
        <f xml:space="preserve"> 0.3 * C109</f>
        <v>809.59429309956545</v>
      </c>
      <c r="D111" t="s">
        <v>596</v>
      </c>
      <c r="E111" t="s">
        <v>1024</v>
      </c>
      <c r="H111" s="17"/>
      <c r="I111" s="18"/>
      <c r="L111" s="17"/>
      <c r="M111" s="18"/>
    </row>
    <row r="112" spans="2:13" x14ac:dyDescent="0.3">
      <c r="H112" s="17"/>
      <c r="I112" s="18"/>
      <c r="L112" s="17"/>
      <c r="M112" s="18"/>
    </row>
    <row r="113" spans="2:24" x14ac:dyDescent="0.3">
      <c r="B113" t="s">
        <v>1025</v>
      </c>
      <c r="C113" s="17">
        <f xml:space="preserve"> C109 / C111</f>
        <v>3.3333333333333335</v>
      </c>
      <c r="E113" s="225" t="s">
        <v>1026</v>
      </c>
      <c r="F113" s="225"/>
      <c r="G113" s="225"/>
      <c r="H113" s="307"/>
      <c r="I113" s="230"/>
      <c r="J113" s="225"/>
      <c r="K113" s="225"/>
      <c r="L113" s="307"/>
      <c r="M113" s="230"/>
      <c r="N113" s="225"/>
      <c r="O113" s="225"/>
      <c r="P113" s="225"/>
      <c r="Q113" s="225"/>
      <c r="R113" s="225"/>
      <c r="S113" s="225"/>
      <c r="T113" s="225"/>
      <c r="U113" s="225"/>
      <c r="V113" s="225"/>
      <c r="W113" s="225"/>
      <c r="X113" s="225"/>
    </row>
    <row r="114" spans="2:24" x14ac:dyDescent="0.3">
      <c r="H114" s="17"/>
      <c r="I114" s="18"/>
      <c r="L114" s="17"/>
      <c r="M114" s="18"/>
    </row>
    <row r="115" spans="2:24" x14ac:dyDescent="0.3">
      <c r="B115" t="s">
        <v>1027</v>
      </c>
      <c r="C115" s="17">
        <f xml:space="preserve"> $D$135</f>
        <v>3.9915987096774228</v>
      </c>
      <c r="E115" t="s">
        <v>1028</v>
      </c>
      <c r="H115" s="17"/>
      <c r="I115" s="18"/>
      <c r="L115" s="17"/>
      <c r="M115" s="18"/>
    </row>
    <row r="116" spans="2:24" ht="15" thickBot="1" x14ac:dyDescent="0.35">
      <c r="H116" s="17"/>
      <c r="I116" s="18"/>
      <c r="L116" s="17"/>
      <c r="M116" s="18"/>
    </row>
    <row r="117" spans="2:24" x14ac:dyDescent="0.3">
      <c r="B117" s="263" t="s">
        <v>1029</v>
      </c>
      <c r="C117" s="264"/>
      <c r="D117" s="265"/>
      <c r="H117" s="17"/>
      <c r="I117" s="18"/>
      <c r="L117" s="17"/>
      <c r="M117" s="18"/>
    </row>
    <row r="118" spans="2:24" x14ac:dyDescent="0.3">
      <c r="B118" s="266"/>
      <c r="D118" s="267"/>
      <c r="H118" s="17"/>
      <c r="I118" s="18"/>
      <c r="L118" s="17"/>
      <c r="M118" s="18"/>
    </row>
    <row r="119" spans="2:24" x14ac:dyDescent="0.3">
      <c r="B119" s="309" t="str">
        <f xml:space="preserve"> 'SH - Final'!B209</f>
        <v>Region (as per registration)</v>
      </c>
      <c r="C119" s="255" t="str">
        <f xml:space="preserve"> 'SH - Final'!C209</f>
        <v>Region</v>
      </c>
      <c r="D119" s="310" t="str">
        <f xml:space="preserve"> 'SH - Final'!D209</f>
        <v>COP</v>
      </c>
      <c r="F119" s="1" t="s">
        <v>1030</v>
      </c>
      <c r="H119" s="229" t="s">
        <v>1031</v>
      </c>
      <c r="I119" s="18"/>
      <c r="L119" s="17"/>
      <c r="M119" s="18"/>
    </row>
    <row r="120" spans="2:24" x14ac:dyDescent="0.3">
      <c r="B120" s="311" t="str">
        <f xml:space="preserve"> 'SH - Final'!B210</f>
        <v>fhsp_auckland_auckland</v>
      </c>
      <c r="C120" s="19" t="str">
        <f xml:space="preserve"> 'SH - Final'!C210</f>
        <v>Auckland</v>
      </c>
      <c r="D120" s="312">
        <f xml:space="preserve"> 'SH - Final'!D210</f>
        <v>4.9386232258064586</v>
      </c>
      <c r="F120" s="17">
        <f xml:space="preserve"> $C$113 * ( D120 / $C$115 )</f>
        <v>4.1241814662990581</v>
      </c>
      <c r="H120" s="18">
        <f t="shared" ref="H120:H137" si="3" xml:space="preserve"> _xlfn.XLOOKUP( C120, $J$36:$J$53, $K$36:$K$53 )</f>
        <v>1</v>
      </c>
      <c r="I120" s="18"/>
      <c r="L120" s="17"/>
      <c r="M120" s="18"/>
    </row>
    <row r="121" spans="2:24" x14ac:dyDescent="0.3">
      <c r="B121" s="311" t="str">
        <f xml:space="preserve"> 'SH - Final'!B211</f>
        <v>fhsp_bay_of_plenty_tauranga</v>
      </c>
      <c r="C121" s="19" t="str">
        <f xml:space="preserve"> 'SH - Final'!C211</f>
        <v>Bay of Plenty</v>
      </c>
      <c r="D121" s="312">
        <f xml:space="preserve"> 'SH - Final'!D211</f>
        <v>4.7837393548387181</v>
      </c>
      <c r="F121" s="17">
        <f t="shared" ref="F121:F137" si="4" xml:space="preserve"> $C$113 * ( D121 / $C$115 )</f>
        <v>3.9948399148448064</v>
      </c>
      <c r="H121" s="18">
        <f t="shared" si="3"/>
        <v>1</v>
      </c>
      <c r="I121" s="18"/>
      <c r="L121" s="17"/>
      <c r="M121" s="18"/>
    </row>
    <row r="122" spans="2:24" x14ac:dyDescent="0.3">
      <c r="B122" s="311" t="str">
        <f xml:space="preserve"> 'SH - Final'!B212</f>
        <v>fhsp_canterbury_christchurch</v>
      </c>
      <c r="C122" s="19" t="str">
        <f xml:space="preserve"> 'SH - Final'!C212</f>
        <v>Christchurch</v>
      </c>
      <c r="D122" s="312">
        <f xml:space="preserve"> 'SH - Final'!D212</f>
        <v>3.9340180645161253</v>
      </c>
      <c r="F122" s="17">
        <f t="shared" si="4"/>
        <v>3.2852484686384797</v>
      </c>
      <c r="H122" s="18">
        <f t="shared" si="3"/>
        <v>5</v>
      </c>
      <c r="I122" s="18"/>
      <c r="L122" s="17"/>
      <c r="M122" s="18"/>
    </row>
    <row r="123" spans="2:24" x14ac:dyDescent="0.3">
      <c r="B123" s="311" t="str">
        <f xml:space="preserve"> 'SH - Final'!B213</f>
        <v>fhsp_central_otago_lauder</v>
      </c>
      <c r="C123" s="19" t="str">
        <f xml:space="preserve"> 'SH - Final'!C213</f>
        <v>Central Otago</v>
      </c>
      <c r="D123" s="312">
        <f xml:space="preserve"> 'SH - Final'!D213</f>
        <v>3.3033806451612913</v>
      </c>
      <c r="F123" s="17">
        <f t="shared" si="4"/>
        <v>2.7586111776487097</v>
      </c>
      <c r="H123" s="18">
        <f t="shared" si="3"/>
        <v>6</v>
      </c>
      <c r="I123" s="18"/>
      <c r="L123" s="17"/>
      <c r="M123" s="18"/>
    </row>
    <row r="124" spans="2:24" x14ac:dyDescent="0.3">
      <c r="B124" s="311" t="str">
        <f xml:space="preserve"> 'SH - Final'!B214</f>
        <v>fhsp_east_coast_napier</v>
      </c>
      <c r="C124" s="19" t="str">
        <f xml:space="preserve"> 'SH - Final'!C214</f>
        <v>East Coast</v>
      </c>
      <c r="D124" s="312">
        <f xml:space="preserve"> 'SH - Final'!D214</f>
        <v>4.5019612903225745</v>
      </c>
      <c r="F124" s="17">
        <f t="shared" si="4"/>
        <v>3.7595306356889067</v>
      </c>
      <c r="H124" s="18">
        <f t="shared" si="3"/>
        <v>2</v>
      </c>
      <c r="I124" s="18"/>
      <c r="L124" s="17"/>
      <c r="M124" s="18"/>
    </row>
    <row r="125" spans="2:24" x14ac:dyDescent="0.3">
      <c r="B125" s="311" t="str">
        <f xml:space="preserve"> 'SH - Final'!B215</f>
        <v>fhsp_manawatu_paraparaumu</v>
      </c>
      <c r="C125" s="19" t="str">
        <f xml:space="preserve"> 'SH - Final'!C215</f>
        <v>Manawatu</v>
      </c>
      <c r="D125" s="312">
        <f xml:space="preserve"> 'SH - Final'!D215</f>
        <v>4.5936696774193564</v>
      </c>
      <c r="F125" s="17">
        <f t="shared" si="4"/>
        <v>3.8361151437745518</v>
      </c>
      <c r="H125" s="18">
        <f t="shared" si="3"/>
        <v>3</v>
      </c>
      <c r="I125" s="18"/>
      <c r="L125" s="17"/>
      <c r="M125" s="18"/>
    </row>
    <row r="126" spans="2:24" x14ac:dyDescent="0.3">
      <c r="B126" s="311" t="str">
        <f xml:space="preserve"> 'SH - Final'!B216</f>
        <v>fhsp_nelson_marlborough_nelson</v>
      </c>
      <c r="C126" s="19" t="str">
        <f xml:space="preserve"> 'SH - Final'!C216</f>
        <v>Nelson-Marlborough</v>
      </c>
      <c r="D126" s="312">
        <f xml:space="preserve"> 'SH - Final'!D216</f>
        <v>4.4584903225806496</v>
      </c>
      <c r="F126" s="17">
        <f t="shared" si="4"/>
        <v>3.723228583216772</v>
      </c>
      <c r="H126" s="18">
        <f t="shared" si="3"/>
        <v>3</v>
      </c>
      <c r="I126" s="18"/>
      <c r="L126" s="17"/>
      <c r="M126" s="18"/>
    </row>
    <row r="127" spans="2:24" x14ac:dyDescent="0.3">
      <c r="B127" s="311" t="str">
        <f xml:space="preserve"> 'SH - Final'!B217</f>
        <v>fhsp_northland_kaitaia</v>
      </c>
      <c r="C127" s="19" t="str">
        <f xml:space="preserve"> 'SH - Final'!C217</f>
        <v>Northland</v>
      </c>
      <c r="D127" s="312">
        <f xml:space="preserve"> 'SH - Final'!D217</f>
        <v>4.9374025806451529</v>
      </c>
      <c r="F127" s="17">
        <f t="shared" si="4"/>
        <v>4.1231621210441141</v>
      </c>
      <c r="H127" s="18">
        <f t="shared" si="3"/>
        <v>1</v>
      </c>
      <c r="I127" s="18"/>
      <c r="L127" s="17"/>
      <c r="M127" s="18"/>
    </row>
    <row r="128" spans="2:24" x14ac:dyDescent="0.3">
      <c r="B128" s="311" t="str">
        <f xml:space="preserve"> 'SH - Final'!B218</f>
        <v>fhsp_otago_dunedin</v>
      </c>
      <c r="C128" s="19" t="str">
        <f xml:space="preserve"> 'SH - Final'!C218</f>
        <v>Dunedin</v>
      </c>
      <c r="D128" s="312">
        <f xml:space="preserve"> 'SH - Final'!D218</f>
        <v>4.646802580645164</v>
      </c>
      <c r="F128" s="17">
        <f t="shared" si="4"/>
        <v>3.8804857557275936</v>
      </c>
      <c r="H128" s="18">
        <f t="shared" si="3"/>
        <v>5</v>
      </c>
      <c r="I128" s="18"/>
      <c r="L128" s="17"/>
      <c r="M128" s="18"/>
    </row>
    <row r="129" spans="2:13" x14ac:dyDescent="0.3">
      <c r="B129" s="311" t="str">
        <f xml:space="preserve"> 'SH - Final'!B219</f>
        <v>fhsp_queenstown_lakes_queenstown</v>
      </c>
      <c r="C129" s="19" t="str">
        <f xml:space="preserve"> 'SH - Final'!C219</f>
        <v>Queenstown-Lakes</v>
      </c>
      <c r="D129" s="312">
        <f xml:space="preserve"> 'SH - Final'!D219</f>
        <v>3.6053948387096768</v>
      </c>
      <c r="F129" s="17">
        <f t="shared" si="4"/>
        <v>3.0108193908776326</v>
      </c>
      <c r="H129" s="18">
        <f t="shared" si="3"/>
        <v>6</v>
      </c>
      <c r="I129" s="18"/>
      <c r="L129" s="17"/>
      <c r="M129" s="18"/>
    </row>
    <row r="130" spans="2:13" x14ac:dyDescent="0.3">
      <c r="B130" s="311" t="str">
        <f xml:space="preserve"> 'SH - Final'!B220</f>
        <v>fhsp_rotorua_rotorua</v>
      </c>
      <c r="C130" s="19" t="str">
        <f xml:space="preserve"> 'SH - Final'!C220</f>
        <v>Rotorua</v>
      </c>
      <c r="D130" s="312">
        <f xml:space="preserve"> 'SH - Final'!D220</f>
        <v>4.2536709677419395</v>
      </c>
      <c r="F130" s="17">
        <f t="shared" si="4"/>
        <v>3.5521865440607678</v>
      </c>
      <c r="H130" s="18">
        <f t="shared" si="3"/>
        <v>4</v>
      </c>
      <c r="I130" s="18"/>
      <c r="L130" s="17"/>
      <c r="M130" s="18"/>
    </row>
    <row r="131" spans="2:13" x14ac:dyDescent="0.3">
      <c r="B131" s="311" t="str">
        <f xml:space="preserve"> 'SH - Final'!B221</f>
        <v>fhsp_southland_invercargill</v>
      </c>
      <c r="C131" s="19" t="str">
        <f xml:space="preserve"> 'SH - Final'!C221</f>
        <v>Invercargill</v>
      </c>
      <c r="D131" s="312">
        <f xml:space="preserve"> 'SH - Final'!D221</f>
        <v>4.3049380645161248</v>
      </c>
      <c r="F131" s="17">
        <f t="shared" si="4"/>
        <v>3.5949990447678912</v>
      </c>
      <c r="H131" s="18">
        <f t="shared" si="3"/>
        <v>6</v>
      </c>
      <c r="I131" s="18"/>
      <c r="L131" s="17"/>
      <c r="M131" s="18"/>
    </row>
    <row r="132" spans="2:13" x14ac:dyDescent="0.3">
      <c r="B132" s="311" t="str">
        <f xml:space="preserve"> 'SH - Final'!B222</f>
        <v>fhsp_taranaki_new_plymouth</v>
      </c>
      <c r="C132" s="19" t="str">
        <f xml:space="preserve"> 'SH - Final'!C222</f>
        <v>New Plymouth</v>
      </c>
      <c r="D132" s="312">
        <f xml:space="preserve"> 'SH - Final'!D222</f>
        <v>4.702352258064507</v>
      </c>
      <c r="F132" s="17">
        <f t="shared" si="4"/>
        <v>3.9268745850828299</v>
      </c>
      <c r="H132" s="18">
        <f t="shared" si="3"/>
        <v>2</v>
      </c>
      <c r="I132" s="18"/>
      <c r="L132" s="17"/>
      <c r="M132" s="18"/>
    </row>
    <row r="133" spans="2:13" x14ac:dyDescent="0.3">
      <c r="B133" s="311" t="str">
        <f xml:space="preserve"> 'SH - Final'!B223</f>
        <v>fhsp_taupo_king_country_turangi</v>
      </c>
      <c r="C133" s="19" t="str">
        <f xml:space="preserve"> 'SH - Final'!C223</f>
        <v>Taupo</v>
      </c>
      <c r="D133" s="312">
        <f xml:space="preserve"> 'SH - Final'!D223</f>
        <v>3.8744296774193558</v>
      </c>
      <c r="F133" s="17">
        <f t="shared" si="4"/>
        <v>3.2354869641797102</v>
      </c>
      <c r="H133" s="18">
        <f t="shared" si="3"/>
        <v>4</v>
      </c>
      <c r="I133" s="18"/>
      <c r="L133" s="17"/>
      <c r="M133" s="18"/>
    </row>
    <row r="134" spans="2:13" x14ac:dyDescent="0.3">
      <c r="B134" s="311" t="str">
        <f xml:space="preserve"> 'SH - Final'!B224</f>
        <v>fhsp_waikato_hamilton</v>
      </c>
      <c r="C134" s="19" t="str">
        <f xml:space="preserve"> 'SH - Final'!C224</f>
        <v>Hamilton</v>
      </c>
      <c r="D134" s="312">
        <f xml:space="preserve"> 'SH - Final'!D224</f>
        <v>4.3060722580645159</v>
      </c>
      <c r="F134" s="17">
        <f t="shared" si="4"/>
        <v>3.5959461953800353</v>
      </c>
      <c r="H134" s="18">
        <f t="shared" si="3"/>
        <v>2</v>
      </c>
      <c r="I134" s="18"/>
      <c r="L134" s="17"/>
      <c r="M134" s="18"/>
    </row>
    <row r="135" spans="2:13" x14ac:dyDescent="0.3">
      <c r="B135" s="311" t="str">
        <f xml:space="preserve"> 'SH - Final'!B225</f>
        <v>fhsp_wairarapa_masterton</v>
      </c>
      <c r="C135" s="19" t="str">
        <f xml:space="preserve"> 'SH - Final'!C225</f>
        <v>Wairarapa</v>
      </c>
      <c r="D135" s="312">
        <f xml:space="preserve"> 'SH - Final'!D225</f>
        <v>3.9915987096774228</v>
      </c>
      <c r="F135" s="17">
        <f t="shared" si="4"/>
        <v>3.3333333333333335</v>
      </c>
      <c r="H135" s="18">
        <f t="shared" si="3"/>
        <v>4</v>
      </c>
      <c r="I135" s="18"/>
      <c r="L135" s="17"/>
      <c r="M135" s="18"/>
    </row>
    <row r="136" spans="2:13" x14ac:dyDescent="0.3">
      <c r="B136" s="311" t="str">
        <f xml:space="preserve"> 'SH - Final'!B226</f>
        <v>fhsp_wellington_wellington</v>
      </c>
      <c r="C136" s="19" t="str">
        <f xml:space="preserve"> 'SH - Final'!C226</f>
        <v>Wellington</v>
      </c>
      <c r="D136" s="312">
        <f xml:space="preserve"> 'SH - Final'!D226</f>
        <v>4.9653600000000049</v>
      </c>
      <c r="F136" s="17">
        <f t="shared" si="4"/>
        <v>4.1465090064971957</v>
      </c>
      <c r="H136" s="18">
        <f t="shared" si="3"/>
        <v>3</v>
      </c>
      <c r="I136" s="18"/>
      <c r="L136" s="17"/>
      <c r="M136" s="18"/>
    </row>
    <row r="137" spans="2:13" ht="15" thickBot="1" x14ac:dyDescent="0.35">
      <c r="B137" s="313" t="str">
        <f xml:space="preserve"> 'SH - Final'!B227</f>
        <v>fhsp_west_coast_hokitika</v>
      </c>
      <c r="C137" s="314" t="str">
        <f xml:space="preserve"> 'SH - Final'!C227</f>
        <v>West Coast</v>
      </c>
      <c r="D137" s="315">
        <f xml:space="preserve"> 'SH - Final'!D227</f>
        <v>4.4170890322580671</v>
      </c>
      <c r="F137" s="17">
        <f t="shared" si="4"/>
        <v>3.6886548920436857</v>
      </c>
      <c r="H137" s="18">
        <f t="shared" si="3"/>
        <v>4</v>
      </c>
      <c r="I137" s="18"/>
      <c r="L137" s="17"/>
      <c r="M137" s="18"/>
    </row>
    <row r="138" spans="2:13" x14ac:dyDescent="0.3">
      <c r="B138" s="19"/>
      <c r="C138" s="19"/>
      <c r="D138" s="19"/>
      <c r="H138" s="17"/>
      <c r="I138" s="18"/>
      <c r="L138" s="17"/>
      <c r="M138" s="18"/>
    </row>
    <row r="139" spans="2:13" x14ac:dyDescent="0.3">
      <c r="B139" s="19"/>
      <c r="C139" s="19"/>
      <c r="D139" s="19"/>
      <c r="E139" t="s">
        <v>1032</v>
      </c>
      <c r="F139" s="229">
        <f xml:space="preserve"> MIN( F120:F137 )</f>
        <v>2.7586111776487097</v>
      </c>
      <c r="H139" s="17"/>
      <c r="I139" s="18"/>
      <c r="L139" s="17"/>
      <c r="M139" s="18"/>
    </row>
    <row r="140" spans="2:13" x14ac:dyDescent="0.3">
      <c r="B140" s="19"/>
      <c r="C140" s="19"/>
      <c r="D140" s="19"/>
      <c r="E140" t="s">
        <v>1033</v>
      </c>
      <c r="F140" s="229">
        <f xml:space="preserve"> MAX( F120:F137 )</f>
        <v>4.1465090064971957</v>
      </c>
      <c r="H140" s="17"/>
      <c r="I140" s="18"/>
      <c r="L140" s="17"/>
      <c r="M140" s="18"/>
    </row>
    <row r="141" spans="2:13" x14ac:dyDescent="0.3">
      <c r="B141" s="19"/>
      <c r="C141" s="19"/>
      <c r="D141" s="19"/>
      <c r="H141" s="17"/>
      <c r="I141" s="18"/>
      <c r="L141" s="17"/>
      <c r="M141" s="18"/>
    </row>
    <row r="143" spans="2:13" s="193" customFormat="1" ht="15.6" x14ac:dyDescent="0.3">
      <c r="B143" s="192" t="s">
        <v>708</v>
      </c>
    </row>
    <row r="145" spans="2:8" x14ac:dyDescent="0.3">
      <c r="B145" t="s">
        <v>340</v>
      </c>
      <c r="C145" t="s">
        <v>441</v>
      </c>
    </row>
    <row r="146" spans="2:8" x14ac:dyDescent="0.3">
      <c r="B146" t="s">
        <v>1034</v>
      </c>
      <c r="C146" s="28">
        <f xml:space="preserve"> _xlfn.XLOOKUP( C145, B36:B53, D36:D53 )</f>
        <v>11.323515981735159</v>
      </c>
    </row>
    <row r="148" spans="2:8" x14ac:dyDescent="0.3">
      <c r="B148" t="s">
        <v>1035</v>
      </c>
      <c r="C148" t="s">
        <v>823</v>
      </c>
    </row>
    <row r="149" spans="2:8" x14ac:dyDescent="0.3">
      <c r="B149" t="s">
        <v>765</v>
      </c>
      <c r="C149" s="28">
        <f xml:space="preserve"> J17 - C146</f>
        <v>25.676484018264841</v>
      </c>
    </row>
    <row r="150" spans="2:8" x14ac:dyDescent="0.3">
      <c r="B150" t="s">
        <v>759</v>
      </c>
      <c r="C150" s="28">
        <f xml:space="preserve"> D25 - C146</f>
        <v>23.676484018264841</v>
      </c>
    </row>
    <row r="151" spans="2:8" x14ac:dyDescent="0.3">
      <c r="B151" t="s">
        <v>768</v>
      </c>
      <c r="C151" s="28">
        <f xml:space="preserve"> D26 - C146</f>
        <v>28.676484018264841</v>
      </c>
    </row>
    <row r="152" spans="2:8" x14ac:dyDescent="0.3">
      <c r="B152" t="s">
        <v>927</v>
      </c>
      <c r="C152" s="28">
        <f xml:space="preserve"> D27 - C146</f>
        <v>25.676484018264841</v>
      </c>
    </row>
    <row r="153" spans="2:8" x14ac:dyDescent="0.3">
      <c r="C153" s="28"/>
    </row>
    <row r="154" spans="2:8" x14ac:dyDescent="0.3">
      <c r="C154" s="28"/>
    </row>
    <row r="155" spans="2:8" x14ac:dyDescent="0.3">
      <c r="B155" s="1" t="s">
        <v>1036</v>
      </c>
      <c r="C155" s="199" t="s">
        <v>1037</v>
      </c>
      <c r="D155" s="1" t="s">
        <v>1038</v>
      </c>
      <c r="E155" s="1" t="s">
        <v>373</v>
      </c>
      <c r="F155" s="1" t="s">
        <v>1039</v>
      </c>
    </row>
    <row r="156" spans="2:8" x14ac:dyDescent="0.3">
      <c r="B156" t="s">
        <v>1040</v>
      </c>
      <c r="C156" s="18">
        <v>172954</v>
      </c>
      <c r="D156" s="17">
        <v>1.787445</v>
      </c>
      <c r="E156" s="17">
        <v>0.29324999999999901</v>
      </c>
      <c r="F156" s="17">
        <v>0.14662499999999901</v>
      </c>
      <c r="H156" t="s">
        <v>1041</v>
      </c>
    </row>
    <row r="157" spans="2:8" x14ac:dyDescent="0.3">
      <c r="C157" s="28"/>
    </row>
    <row r="158" spans="2:8" x14ac:dyDescent="0.3">
      <c r="B158" t="s">
        <v>553</v>
      </c>
      <c r="C158" s="28"/>
      <c r="D158">
        <f xml:space="preserve"> 'Gas prices'!C3</f>
        <v>1.6</v>
      </c>
      <c r="E158">
        <f xml:space="preserve"> 'Gas prices'!D3</f>
        <v>0.11</v>
      </c>
    </row>
    <row r="159" spans="2:8" x14ac:dyDescent="0.3">
      <c r="B159" t="s">
        <v>554</v>
      </c>
      <c r="C159" s="28"/>
      <c r="D159" s="17">
        <f xml:space="preserve"> 'Gas prices'!C4</f>
        <v>0.37782340862422997</v>
      </c>
      <c r="E159" s="17">
        <f xml:space="preserve"> 'Gas prices'!D4</f>
        <v>0.24399999999999999</v>
      </c>
    </row>
    <row r="160" spans="2:8" x14ac:dyDescent="0.3">
      <c r="C160" s="28"/>
    </row>
    <row r="161" spans="2:13" x14ac:dyDescent="0.3">
      <c r="B161" s="333"/>
    </row>
    <row r="162" spans="2:13" x14ac:dyDescent="0.3">
      <c r="B162" s="1" t="s">
        <v>45</v>
      </c>
    </row>
    <row r="164" spans="2:13" x14ac:dyDescent="0.3">
      <c r="B164" t="s">
        <v>77</v>
      </c>
      <c r="C164" t="s">
        <v>1042</v>
      </c>
      <c r="D164" t="s">
        <v>1043</v>
      </c>
      <c r="G164" t="s">
        <v>1044</v>
      </c>
    </row>
    <row r="165" spans="2:13" x14ac:dyDescent="0.3">
      <c r="D165" t="s">
        <v>189</v>
      </c>
      <c r="E165" t="s">
        <v>191</v>
      </c>
      <c r="F165" t="s">
        <v>192</v>
      </c>
      <c r="G165" t="s">
        <v>189</v>
      </c>
      <c r="H165" t="s">
        <v>191</v>
      </c>
      <c r="I165" t="s">
        <v>192</v>
      </c>
    </row>
    <row r="166" spans="2:13" x14ac:dyDescent="0.3">
      <c r="B166">
        <v>1</v>
      </c>
      <c r="C166" s="18">
        <f t="shared" ref="C166:C171" si="5" xml:space="preserve"> B166 * 365.25 * $C$6 * ( $C$25*$C$150 + $C$26*$C$151 + $C$27*$C$152 )</f>
        <v>258.64938363954747</v>
      </c>
      <c r="D166" s="18">
        <f t="shared" ref="D166:D171" si="6" xml:space="preserve"> $B166 * 365.25 * $C$6 * $G$17 * $C$149</f>
        <v>194.63768321238314</v>
      </c>
      <c r="E166" s="18">
        <f t="shared" ref="E166:E171" si="7" xml:space="preserve"> $B166 * 365.25 * $C$6 * $G$18 * $C$149</f>
        <v>457.78783091552515</v>
      </c>
      <c r="F166" s="18">
        <f t="shared" ref="F166:F171" si="8" xml:space="preserve"> $B166 * 365.25 * $C$6 * $G$19 * $C$149</f>
        <v>882.87653105136997</v>
      </c>
      <c r="G166" s="18">
        <f xml:space="preserve"> $C166 + D166</f>
        <v>453.2870668519306</v>
      </c>
      <c r="H166" s="18">
        <f t="shared" ref="H166:I166" si="9" xml:space="preserve"> $C166 + E166</f>
        <v>716.43721455507261</v>
      </c>
      <c r="I166" s="18">
        <f t="shared" si="9"/>
        <v>1141.5259146909175</v>
      </c>
    </row>
    <row r="167" spans="2:13" x14ac:dyDescent="0.3">
      <c r="B167">
        <v>2</v>
      </c>
      <c r="C167" s="18">
        <f t="shared" si="5"/>
        <v>517.29876727909493</v>
      </c>
      <c r="D167" s="18">
        <f t="shared" si="6"/>
        <v>389.27536642476628</v>
      </c>
      <c r="E167" s="18">
        <f t="shared" si="7"/>
        <v>915.5756618310503</v>
      </c>
      <c r="F167" s="18">
        <f t="shared" si="8"/>
        <v>1765.7530621027399</v>
      </c>
      <c r="G167" s="18">
        <f t="shared" ref="G167:G171" si="10" xml:space="preserve"> $C167 + D167</f>
        <v>906.57413370386121</v>
      </c>
      <c r="H167" s="18">
        <f t="shared" ref="H167:H171" si="11" xml:space="preserve"> $C167 + E167</f>
        <v>1432.8744291101452</v>
      </c>
      <c r="I167" s="18">
        <f t="shared" ref="I167:I171" si="12" xml:space="preserve"> $C167 + F167</f>
        <v>2283.051829381835</v>
      </c>
    </row>
    <row r="168" spans="2:13" x14ac:dyDescent="0.3">
      <c r="B168" s="1">
        <v>3</v>
      </c>
      <c r="C168" s="18">
        <f t="shared" si="5"/>
        <v>775.94815091864245</v>
      </c>
      <c r="D168" s="18">
        <f t="shared" si="6"/>
        <v>583.91304963714947</v>
      </c>
      <c r="E168" s="194">
        <f t="shared" si="7"/>
        <v>1373.3634927465755</v>
      </c>
      <c r="F168" s="18">
        <f t="shared" si="8"/>
        <v>2648.6295931541099</v>
      </c>
      <c r="G168" s="18">
        <f t="shared" si="10"/>
        <v>1359.861200555792</v>
      </c>
      <c r="H168" s="259">
        <f t="shared" si="11"/>
        <v>2149.3116436652181</v>
      </c>
      <c r="I168" s="18">
        <f t="shared" si="12"/>
        <v>3424.5777440727525</v>
      </c>
    </row>
    <row r="169" spans="2:13" x14ac:dyDescent="0.3">
      <c r="B169">
        <v>4</v>
      </c>
      <c r="C169" s="18">
        <f t="shared" si="5"/>
        <v>1034.5975345581899</v>
      </c>
      <c r="D169" s="18">
        <f t="shared" si="6"/>
        <v>778.55073284953255</v>
      </c>
      <c r="E169" s="18">
        <f t="shared" si="7"/>
        <v>1831.1513236621006</v>
      </c>
      <c r="F169" s="18">
        <f t="shared" si="8"/>
        <v>3531.5061242054799</v>
      </c>
      <c r="G169" s="18">
        <f t="shared" si="10"/>
        <v>1813.1482674077224</v>
      </c>
      <c r="H169" s="18">
        <f t="shared" si="11"/>
        <v>2865.7488582202905</v>
      </c>
      <c r="I169" s="18">
        <f t="shared" si="12"/>
        <v>4566.10365876367</v>
      </c>
    </row>
    <row r="170" spans="2:13" x14ac:dyDescent="0.3">
      <c r="B170">
        <v>5</v>
      </c>
      <c r="C170" s="18">
        <f t="shared" si="5"/>
        <v>1293.2469181977372</v>
      </c>
      <c r="D170" s="18">
        <f t="shared" si="6"/>
        <v>973.18841606191563</v>
      </c>
      <c r="E170" s="18">
        <f t="shared" si="7"/>
        <v>2288.9391545776252</v>
      </c>
      <c r="F170" s="18">
        <f t="shared" si="8"/>
        <v>4414.3826552568489</v>
      </c>
      <c r="G170" s="18">
        <f t="shared" si="10"/>
        <v>2266.4353342596528</v>
      </c>
      <c r="H170" s="18">
        <f t="shared" si="11"/>
        <v>3582.1860727753624</v>
      </c>
      <c r="I170" s="18">
        <f t="shared" si="12"/>
        <v>5707.6295734545856</v>
      </c>
    </row>
    <row r="171" spans="2:13" x14ac:dyDescent="0.3">
      <c r="B171">
        <v>6</v>
      </c>
      <c r="C171" s="18">
        <f t="shared" si="5"/>
        <v>1551.8963018372849</v>
      </c>
      <c r="D171" s="18">
        <f t="shared" si="6"/>
        <v>1167.8260992742989</v>
      </c>
      <c r="E171" s="18">
        <f t="shared" si="7"/>
        <v>2746.726985493151</v>
      </c>
      <c r="F171" s="18">
        <f t="shared" si="8"/>
        <v>5297.2591863082198</v>
      </c>
      <c r="G171" s="18">
        <f t="shared" si="10"/>
        <v>2719.7224011115841</v>
      </c>
      <c r="H171" s="18">
        <f t="shared" si="11"/>
        <v>4298.6232873304361</v>
      </c>
      <c r="I171" s="18">
        <f t="shared" si="12"/>
        <v>6849.1554881455049</v>
      </c>
    </row>
    <row r="174" spans="2:13" x14ac:dyDescent="0.3">
      <c r="B174" s="1" t="s">
        <v>259</v>
      </c>
    </row>
    <row r="176" spans="2:13" x14ac:dyDescent="0.3">
      <c r="B176" t="s">
        <v>77</v>
      </c>
      <c r="C176" t="s">
        <v>1045</v>
      </c>
      <c r="D176" t="s">
        <v>1046</v>
      </c>
      <c r="G176" t="s">
        <v>1047</v>
      </c>
      <c r="J176" t="s">
        <v>49</v>
      </c>
      <c r="M176" t="s">
        <v>1048</v>
      </c>
    </row>
    <row r="177" spans="2:25" x14ac:dyDescent="0.3">
      <c r="D177" t="s">
        <v>189</v>
      </c>
      <c r="E177" t="s">
        <v>191</v>
      </c>
      <c r="F177" t="s">
        <v>192</v>
      </c>
      <c r="G177" t="s">
        <v>189</v>
      </c>
      <c r="H177" t="s">
        <v>191</v>
      </c>
      <c r="I177" t="s">
        <v>192</v>
      </c>
      <c r="J177" t="s">
        <v>189</v>
      </c>
      <c r="K177" t="s">
        <v>191</v>
      </c>
      <c r="L177" t="s">
        <v>192</v>
      </c>
      <c r="M177" t="s">
        <v>189</v>
      </c>
      <c r="N177" t="s">
        <v>191</v>
      </c>
      <c r="O177" t="s">
        <v>192</v>
      </c>
    </row>
    <row r="178" spans="2:25" x14ac:dyDescent="0.3">
      <c r="B178">
        <v>1</v>
      </c>
      <c r="C178" s="18">
        <f xml:space="preserve"> $E$77</f>
        <v>486.91145454545455</v>
      </c>
      <c r="D178" s="18">
        <f xml:space="preserve"> $C178 + G166</f>
        <v>940.19852139738509</v>
      </c>
      <c r="E178" s="18">
        <f t="shared" ref="E178:F178" si="13" xml:space="preserve"> $C178 + H166</f>
        <v>1203.3486691005271</v>
      </c>
      <c r="F178" s="18">
        <f t="shared" si="13"/>
        <v>1628.437369236372</v>
      </c>
      <c r="G178" s="18">
        <f xml:space="preserve"> D178</f>
        <v>940.19852139738509</v>
      </c>
      <c r="H178" s="18">
        <f t="shared" ref="H178:I178" si="14" xml:space="preserve"> E178</f>
        <v>1203.3486691005271</v>
      </c>
      <c r="I178" s="18">
        <f t="shared" si="14"/>
        <v>1628.437369236372</v>
      </c>
      <c r="J178" s="26">
        <f xml:space="preserve"> G166 / G178</f>
        <v>0.48211846385189527</v>
      </c>
      <c r="K178" s="26">
        <f t="shared" ref="K178:L178" si="15" xml:space="preserve"> H166 / H178</f>
        <v>0.59536959897964692</v>
      </c>
      <c r="L178" s="26">
        <f t="shared" si="15"/>
        <v>0.7009946690342882</v>
      </c>
      <c r="M178" s="18">
        <f xml:space="preserve"> $F$156 * G178</f>
        <v>137.85660819989064</v>
      </c>
      <c r="N178" s="18">
        <f t="shared" ref="N178:O178" si="16" xml:space="preserve"> $F$156 * H178</f>
        <v>176.44099860686359</v>
      </c>
      <c r="O178" s="18">
        <f t="shared" si="16"/>
        <v>238.76962926428143</v>
      </c>
    </row>
    <row r="179" spans="2:25" x14ac:dyDescent="0.3">
      <c r="B179">
        <v>2</v>
      </c>
      <c r="C179" s="18">
        <f xml:space="preserve"> $E$77</f>
        <v>486.91145454545455</v>
      </c>
      <c r="D179" s="18">
        <f t="shared" ref="D179:D183" si="17" xml:space="preserve"> $C179 + G167</f>
        <v>1393.4855882493157</v>
      </c>
      <c r="E179" s="18">
        <f t="shared" ref="E179:E183" si="18" xml:space="preserve"> $C179 + H167</f>
        <v>1919.7858836555997</v>
      </c>
      <c r="F179" s="18">
        <f t="shared" ref="F179:F183" si="19" xml:space="preserve"> $C179 + I167</f>
        <v>2769.9632839272895</v>
      </c>
      <c r="G179" s="18">
        <f t="shared" ref="G179:G183" si="20" xml:space="preserve"> D179</f>
        <v>1393.4855882493157</v>
      </c>
      <c r="H179" s="18">
        <f t="shared" ref="H179:H183" si="21" xml:space="preserve"> E179</f>
        <v>1919.7858836555997</v>
      </c>
      <c r="I179" s="18">
        <f t="shared" ref="I179:I183" si="22" xml:space="preserve"> F179</f>
        <v>2769.9632839272895</v>
      </c>
      <c r="J179" s="26">
        <f t="shared" ref="J179:J183" si="23" xml:space="preserve"> G167 / G179</f>
        <v>0.65058020072013933</v>
      </c>
      <c r="K179" s="26">
        <f t="shared" ref="K179:K183" si="24" xml:space="preserve"> H167 / H179</f>
        <v>0.74637199976786373</v>
      </c>
      <c r="L179" s="26">
        <f t="shared" ref="L179:L183" si="25" xml:space="preserve"> I167 / I179</f>
        <v>0.82421736151855951</v>
      </c>
      <c r="M179" s="18">
        <f t="shared" ref="M179:M183" si="26" xml:space="preserve"> $F$156 * G179</f>
        <v>204.31982437705452</v>
      </c>
      <c r="N179" s="18">
        <f t="shared" ref="N179:N183" si="27" xml:space="preserve"> $F$156 * H179</f>
        <v>281.48860519100037</v>
      </c>
      <c r="O179" s="18">
        <f t="shared" ref="O179:O183" si="28" xml:space="preserve"> $F$156 * I179</f>
        <v>406.14586650583607</v>
      </c>
    </row>
    <row r="180" spans="2:25" x14ac:dyDescent="0.3">
      <c r="B180">
        <v>3</v>
      </c>
      <c r="C180" s="18">
        <f xml:space="preserve"> $E$78</f>
        <v>549.33600000000001</v>
      </c>
      <c r="D180" s="18">
        <f t="shared" si="17"/>
        <v>1909.1972005557921</v>
      </c>
      <c r="E180" s="18">
        <f t="shared" si="18"/>
        <v>2698.6476436652183</v>
      </c>
      <c r="F180" s="18">
        <f t="shared" si="19"/>
        <v>3973.9137440727527</v>
      </c>
      <c r="G180" s="18">
        <f t="shared" si="20"/>
        <v>1909.1972005557921</v>
      </c>
      <c r="H180" s="259">
        <f t="shared" si="21"/>
        <v>2698.6476436652183</v>
      </c>
      <c r="I180" s="18">
        <f t="shared" si="22"/>
        <v>3973.9137440727527</v>
      </c>
      <c r="J180" s="26">
        <f t="shared" si="23"/>
        <v>0.71226859130105513</v>
      </c>
      <c r="K180" s="262">
        <f t="shared" si="24"/>
        <v>0.79644026470461726</v>
      </c>
      <c r="L180" s="26">
        <f t="shared" si="25"/>
        <v>0.86176448826566598</v>
      </c>
      <c r="M180" s="18">
        <f t="shared" si="26"/>
        <v>279.93603953149113</v>
      </c>
      <c r="N180" s="259">
        <f t="shared" si="27"/>
        <v>395.68921075240996</v>
      </c>
      <c r="O180" s="18">
        <f t="shared" si="28"/>
        <v>582.67510272466336</v>
      </c>
    </row>
    <row r="181" spans="2:25" x14ac:dyDescent="0.3">
      <c r="B181">
        <v>4</v>
      </c>
      <c r="C181" s="18">
        <f xml:space="preserve"> $E$78</f>
        <v>549.33600000000001</v>
      </c>
      <c r="D181" s="18">
        <f t="shared" si="17"/>
        <v>2362.4842674077227</v>
      </c>
      <c r="E181" s="18">
        <f t="shared" si="18"/>
        <v>3415.0848582202907</v>
      </c>
      <c r="F181" s="18">
        <f t="shared" si="19"/>
        <v>5115.4396587636702</v>
      </c>
      <c r="G181" s="18">
        <f t="shared" si="20"/>
        <v>2362.4842674077227</v>
      </c>
      <c r="H181" s="18">
        <f t="shared" si="21"/>
        <v>3415.0848582202907</v>
      </c>
      <c r="I181" s="18">
        <f t="shared" si="22"/>
        <v>5115.4396587636702</v>
      </c>
      <c r="J181" s="26">
        <f t="shared" si="23"/>
        <v>0.76747527694532802</v>
      </c>
      <c r="K181" s="26">
        <f t="shared" si="24"/>
        <v>0.83914426059495439</v>
      </c>
      <c r="L181" s="26">
        <f t="shared" si="25"/>
        <v>0.89261216305056235</v>
      </c>
      <c r="M181" s="18">
        <f t="shared" si="26"/>
        <v>346.39925570865501</v>
      </c>
      <c r="N181" s="18">
        <f t="shared" si="27"/>
        <v>500.73681733654672</v>
      </c>
      <c r="O181" s="18">
        <f t="shared" si="28"/>
        <v>750.05133996621805</v>
      </c>
    </row>
    <row r="182" spans="2:25" x14ac:dyDescent="0.3">
      <c r="B182">
        <v>5</v>
      </c>
      <c r="C182" s="18">
        <f xml:space="preserve"> $E$79</f>
        <v>674.18509090909095</v>
      </c>
      <c r="D182" s="18">
        <f t="shared" si="17"/>
        <v>2940.6204251687436</v>
      </c>
      <c r="E182" s="18">
        <f t="shared" si="18"/>
        <v>4256.3711636844537</v>
      </c>
      <c r="F182" s="18">
        <f t="shared" si="19"/>
        <v>6381.8146643636765</v>
      </c>
      <c r="G182" s="18">
        <f t="shared" si="20"/>
        <v>2940.6204251687436</v>
      </c>
      <c r="H182" s="18">
        <f t="shared" si="21"/>
        <v>4256.3711636844537</v>
      </c>
      <c r="I182" s="18">
        <f t="shared" si="22"/>
        <v>6381.8146643636765</v>
      </c>
      <c r="J182" s="26">
        <f t="shared" si="23"/>
        <v>0.77073372505381965</v>
      </c>
      <c r="K182" s="26">
        <f t="shared" si="24"/>
        <v>0.84160566243346724</v>
      </c>
      <c r="L182" s="26">
        <f t="shared" si="25"/>
        <v>0.89435840331218497</v>
      </c>
      <c r="M182" s="18">
        <f t="shared" si="26"/>
        <v>431.16846984036414</v>
      </c>
      <c r="N182" s="18">
        <f t="shared" si="27"/>
        <v>624.0904218752288</v>
      </c>
      <c r="O182" s="18">
        <f t="shared" si="28"/>
        <v>935.73357516231772</v>
      </c>
    </row>
    <row r="183" spans="2:25" x14ac:dyDescent="0.3">
      <c r="B183">
        <v>6</v>
      </c>
      <c r="C183" s="18">
        <f xml:space="preserve"> $E$79</f>
        <v>674.18509090909095</v>
      </c>
      <c r="D183" s="18">
        <f t="shared" si="17"/>
        <v>3393.9074920206749</v>
      </c>
      <c r="E183" s="18">
        <f t="shared" si="18"/>
        <v>4972.808378239527</v>
      </c>
      <c r="F183" s="18">
        <f t="shared" si="19"/>
        <v>7523.3405790545958</v>
      </c>
      <c r="G183" s="18">
        <f t="shared" si="20"/>
        <v>3393.9074920206749</v>
      </c>
      <c r="H183" s="18">
        <f t="shared" si="21"/>
        <v>4972.808378239527</v>
      </c>
      <c r="I183" s="18">
        <f t="shared" si="22"/>
        <v>7523.3405790545958</v>
      </c>
      <c r="J183" s="26">
        <f t="shared" si="23"/>
        <v>0.80135431136701596</v>
      </c>
      <c r="K183" s="26">
        <f t="shared" si="24"/>
        <v>0.86442568471786441</v>
      </c>
      <c r="L183" s="26">
        <f t="shared" si="25"/>
        <v>0.91038753545385676</v>
      </c>
      <c r="M183" s="18">
        <f t="shared" si="26"/>
        <v>497.63168601752807</v>
      </c>
      <c r="N183" s="18">
        <f t="shared" si="27"/>
        <v>729.13802845936573</v>
      </c>
      <c r="O183" s="18">
        <f t="shared" si="28"/>
        <v>1103.1098124038726</v>
      </c>
    </row>
    <row r="186" spans="2:25" x14ac:dyDescent="0.3">
      <c r="B186" s="1" t="s">
        <v>606</v>
      </c>
      <c r="M186" s="301" t="s">
        <v>553</v>
      </c>
      <c r="N186" s="301"/>
      <c r="O186" s="301"/>
      <c r="P186" s="301"/>
      <c r="Q186" s="301"/>
      <c r="R186" s="301"/>
      <c r="T186" s="301" t="s">
        <v>554</v>
      </c>
      <c r="U186" s="301"/>
      <c r="V186" s="301"/>
      <c r="W186" s="301"/>
      <c r="X186" s="301"/>
      <c r="Y186" s="301"/>
    </row>
    <row r="188" spans="2:25" x14ac:dyDescent="0.3">
      <c r="B188" t="s">
        <v>77</v>
      </c>
      <c r="C188" t="s">
        <v>1045</v>
      </c>
      <c r="D188" t="s">
        <v>1046</v>
      </c>
      <c r="G188" t="s">
        <v>1047</v>
      </c>
      <c r="J188" t="s">
        <v>49</v>
      </c>
      <c r="M188" t="s">
        <v>1048</v>
      </c>
      <c r="P188" t="s">
        <v>1049</v>
      </c>
      <c r="T188" t="s">
        <v>1048</v>
      </c>
      <c r="W188" t="s">
        <v>1049</v>
      </c>
    </row>
    <row r="189" spans="2:25" x14ac:dyDescent="0.3">
      <c r="D189" t="s">
        <v>189</v>
      </c>
      <c r="E189" t="s">
        <v>191</v>
      </c>
      <c r="F189" t="s">
        <v>192</v>
      </c>
      <c r="G189" t="s">
        <v>189</v>
      </c>
      <c r="H189" t="s">
        <v>191</v>
      </c>
      <c r="I189" t="s">
        <v>192</v>
      </c>
      <c r="J189" t="s">
        <v>189</v>
      </c>
      <c r="K189" t="s">
        <v>191</v>
      </c>
      <c r="L189" t="s">
        <v>192</v>
      </c>
      <c r="M189" t="s">
        <v>189</v>
      </c>
      <c r="N189" t="s">
        <v>191</v>
      </c>
      <c r="O189" t="s">
        <v>192</v>
      </c>
      <c r="P189" t="s">
        <v>189</v>
      </c>
      <c r="Q189" t="s">
        <v>191</v>
      </c>
      <c r="R189" t="s">
        <v>192</v>
      </c>
      <c r="T189" t="s">
        <v>189</v>
      </c>
      <c r="U189" t="s">
        <v>191</v>
      </c>
      <c r="V189" t="s">
        <v>192</v>
      </c>
      <c r="W189" t="s">
        <v>189</v>
      </c>
      <c r="X189" t="s">
        <v>191</v>
      </c>
      <c r="Y189" t="s">
        <v>192</v>
      </c>
    </row>
    <row r="190" spans="2:25" x14ac:dyDescent="0.3">
      <c r="B190">
        <v>1</v>
      </c>
      <c r="D190" s="18">
        <f xml:space="preserve"> G166</f>
        <v>453.2870668519306</v>
      </c>
      <c r="E190" s="18">
        <f t="shared" ref="E190:F190" si="29" xml:space="preserve"> H166</f>
        <v>716.43721455507261</v>
      </c>
      <c r="F190" s="18">
        <f t="shared" si="29"/>
        <v>1141.5259146909175</v>
      </c>
      <c r="G190" s="18">
        <f xml:space="preserve"> D190 / $C$60</f>
        <v>543.50967248432926</v>
      </c>
      <c r="H190" s="18">
        <f t="shared" ref="H190:I190" si="30" xml:space="preserve"> E190 / $C$60</f>
        <v>859.03742752406788</v>
      </c>
      <c r="I190" s="18">
        <f t="shared" si="30"/>
        <v>1368.7361087421073</v>
      </c>
      <c r="J190" s="26">
        <f xml:space="preserve"> G166 / G190</f>
        <v>0.83399999999999996</v>
      </c>
      <c r="K190" s="26">
        <f t="shared" ref="K190:L190" si="31" xml:space="preserve"> H166 / H190</f>
        <v>0.83399999999999996</v>
      </c>
      <c r="L190" s="26">
        <f t="shared" si="31"/>
        <v>0.83400000000000007</v>
      </c>
      <c r="M190" s="18">
        <f xml:space="preserve"> $E$158 * G190</f>
        <v>59.786063973276221</v>
      </c>
      <c r="N190" s="18">
        <f t="shared" ref="N190:O190" si="32" xml:space="preserve"> $E$158 * H190</f>
        <v>94.494117027647462</v>
      </c>
      <c r="O190" s="18">
        <f t="shared" si="32"/>
        <v>150.56097196163179</v>
      </c>
      <c r="P190" s="18">
        <f xml:space="preserve"> M190 + ( 365.25 * $D$158 )</f>
        <v>644.18606397327619</v>
      </c>
      <c r="Q190" s="18">
        <f t="shared" ref="Q190:R190" si="33" xml:space="preserve"> N190 + ( 365.25 * $D$158 )</f>
        <v>678.89411702764744</v>
      </c>
      <c r="R190" s="18">
        <f t="shared" si="33"/>
        <v>734.9609719616318</v>
      </c>
      <c r="T190" s="18">
        <f xml:space="preserve"> $E$159 * G190</f>
        <v>132.61636008617634</v>
      </c>
      <c r="U190" s="18">
        <f t="shared" ref="U190:V190" si="34" xml:space="preserve"> $E$159 * H190</f>
        <v>209.60513231587257</v>
      </c>
      <c r="V190" s="18">
        <f t="shared" si="34"/>
        <v>333.97161053307417</v>
      </c>
      <c r="W190" s="18">
        <f xml:space="preserve"> T190 + ( 365.25 * $D$159 )</f>
        <v>270.61636008617631</v>
      </c>
      <c r="X190" s="18">
        <f t="shared" ref="X190:Y190" si="35" xml:space="preserve"> U190 + ( 365.25 * $D$159 )</f>
        <v>347.60513231587254</v>
      </c>
      <c r="Y190" s="18">
        <f t="shared" si="35"/>
        <v>471.97161053307417</v>
      </c>
    </row>
    <row r="191" spans="2:25" x14ac:dyDescent="0.3">
      <c r="B191">
        <v>2</v>
      </c>
      <c r="D191" s="18">
        <f t="shared" ref="D191:D195" si="36" xml:space="preserve"> G167</f>
        <v>906.57413370386121</v>
      </c>
      <c r="E191" s="18">
        <f t="shared" ref="E191:E195" si="37" xml:space="preserve"> H167</f>
        <v>1432.8744291101452</v>
      </c>
      <c r="F191" s="18">
        <f t="shared" ref="F191:F195" si="38" xml:space="preserve"> I167</f>
        <v>2283.051829381835</v>
      </c>
      <c r="G191" s="18">
        <f t="shared" ref="G191:G195" si="39" xml:space="preserve"> D191 / $C$60</f>
        <v>1087.0193449686585</v>
      </c>
      <c r="H191" s="18">
        <f t="shared" ref="H191:H195" si="40" xml:space="preserve"> E191 / $C$60</f>
        <v>1718.0748550481358</v>
      </c>
      <c r="I191" s="18">
        <f t="shared" ref="I191:I195" si="41" xml:space="preserve"> F191 / $C$60</f>
        <v>2737.4722174842145</v>
      </c>
      <c r="J191" s="26">
        <f t="shared" ref="J191:J195" si="42" xml:space="preserve"> G167 / G191</f>
        <v>0.83399999999999996</v>
      </c>
      <c r="K191" s="26">
        <f t="shared" ref="K191:K195" si="43" xml:space="preserve"> H167 / H191</f>
        <v>0.83399999999999996</v>
      </c>
      <c r="L191" s="26">
        <f t="shared" ref="L191:L195" si="44" xml:space="preserve"> I167 / I191</f>
        <v>0.83400000000000007</v>
      </c>
      <c r="M191" s="18">
        <f t="shared" ref="M191:M195" si="45" xml:space="preserve"> $E$158 * G191</f>
        <v>119.57212794655244</v>
      </c>
      <c r="N191" s="18">
        <f t="shared" ref="N191:N195" si="46" xml:space="preserve"> $E$158 * H191</f>
        <v>188.98823405529492</v>
      </c>
      <c r="O191" s="18">
        <f t="shared" ref="O191:O194" si="47" xml:space="preserve"> $E$158 * I191</f>
        <v>301.12194392326359</v>
      </c>
      <c r="P191" s="18">
        <f t="shared" ref="P191:P195" si="48" xml:space="preserve"> M191 + ( 365.25 * $D$158 )</f>
        <v>703.9721279465524</v>
      </c>
      <c r="Q191" s="18">
        <f t="shared" ref="Q191:Q195" si="49" xml:space="preserve"> N191 + ( 365.25 * $D$158 )</f>
        <v>773.3882340552949</v>
      </c>
      <c r="R191" s="18">
        <f t="shared" ref="R191:R195" si="50" xml:space="preserve"> O191 + ( 365.25 * $D$158 )</f>
        <v>885.52194392326351</v>
      </c>
      <c r="T191" s="18">
        <f t="shared" ref="T191:T195" si="51" xml:space="preserve"> $E$159 * G191</f>
        <v>265.23272017235269</v>
      </c>
      <c r="U191" s="18">
        <f t="shared" ref="U191:U195" si="52" xml:space="preserve"> $E$159 * H191</f>
        <v>419.21026463174513</v>
      </c>
      <c r="V191" s="18">
        <f t="shared" ref="V191:V195" si="53" xml:space="preserve"> $E$159 * I191</f>
        <v>667.94322106614834</v>
      </c>
      <c r="W191" s="18">
        <f t="shared" ref="W191:W195" si="54" xml:space="preserve"> T191 + ( 365.25 * $D$159 )</f>
        <v>403.23272017235269</v>
      </c>
      <c r="X191" s="18">
        <f t="shared" ref="X191:X195" si="55" xml:space="preserve"> U191 + ( 365.25 * $D$159 )</f>
        <v>557.21026463174508</v>
      </c>
      <c r="Y191" s="18">
        <f t="shared" ref="Y191:Y195" si="56" xml:space="preserve"> V191 + ( 365.25 * $D$159 )</f>
        <v>805.94322106614834</v>
      </c>
    </row>
    <row r="192" spans="2:25" x14ac:dyDescent="0.3">
      <c r="B192">
        <v>3</v>
      </c>
      <c r="D192" s="18">
        <f t="shared" si="36"/>
        <v>1359.861200555792</v>
      </c>
      <c r="E192" s="18">
        <f t="shared" si="37"/>
        <v>2149.3116436652181</v>
      </c>
      <c r="F192" s="18">
        <f t="shared" si="38"/>
        <v>3424.5777440727525</v>
      </c>
      <c r="G192" s="18">
        <f t="shared" si="39"/>
        <v>1630.5290174529882</v>
      </c>
      <c r="H192" s="259">
        <f t="shared" si="40"/>
        <v>2577.1122825722041</v>
      </c>
      <c r="I192" s="18">
        <f t="shared" si="41"/>
        <v>4106.2083262263222</v>
      </c>
      <c r="J192" s="26">
        <f t="shared" si="42"/>
        <v>0.83399999999999996</v>
      </c>
      <c r="K192" s="262">
        <f t="shared" si="43"/>
        <v>0.83399999999999996</v>
      </c>
      <c r="L192" s="26">
        <f t="shared" si="44"/>
        <v>0.83399999999999996</v>
      </c>
      <c r="M192" s="18">
        <f t="shared" si="45"/>
        <v>179.3581919198287</v>
      </c>
      <c r="N192" s="259">
        <f t="shared" si="46"/>
        <v>283.48235108294244</v>
      </c>
      <c r="O192" s="18">
        <f t="shared" si="47"/>
        <v>451.68291588489546</v>
      </c>
      <c r="P192" s="18">
        <f t="shared" si="48"/>
        <v>763.75819191982873</v>
      </c>
      <c r="Q192" s="259">
        <f t="shared" si="49"/>
        <v>867.88235108294248</v>
      </c>
      <c r="R192" s="18">
        <f t="shared" si="50"/>
        <v>1036.0829158848956</v>
      </c>
      <c r="T192" s="18">
        <f t="shared" si="51"/>
        <v>397.84908025852911</v>
      </c>
      <c r="U192" s="259">
        <f t="shared" si="52"/>
        <v>628.81539694761784</v>
      </c>
      <c r="V192" s="18">
        <f t="shared" si="53"/>
        <v>1001.9148315992226</v>
      </c>
      <c r="W192" s="18">
        <f t="shared" si="54"/>
        <v>535.84908025852906</v>
      </c>
      <c r="X192" s="259">
        <f t="shared" si="55"/>
        <v>766.81539694761784</v>
      </c>
      <c r="Y192" s="18">
        <f t="shared" si="56"/>
        <v>1139.9148315992225</v>
      </c>
    </row>
    <row r="193" spans="2:25" x14ac:dyDescent="0.3">
      <c r="B193">
        <v>4</v>
      </c>
      <c r="D193" s="18">
        <f t="shared" si="36"/>
        <v>1813.1482674077224</v>
      </c>
      <c r="E193" s="18">
        <f t="shared" si="37"/>
        <v>2865.7488582202905</v>
      </c>
      <c r="F193" s="18">
        <f t="shared" si="38"/>
        <v>4566.10365876367</v>
      </c>
      <c r="G193" s="18">
        <f t="shared" si="39"/>
        <v>2174.038689937317</v>
      </c>
      <c r="H193" s="18">
        <f t="shared" si="40"/>
        <v>3436.1497100962715</v>
      </c>
      <c r="I193" s="18">
        <f t="shared" si="41"/>
        <v>5474.9444349684291</v>
      </c>
      <c r="J193" s="26">
        <f t="shared" si="42"/>
        <v>0.83399999999999996</v>
      </c>
      <c r="K193" s="26">
        <f t="shared" si="43"/>
        <v>0.83399999999999996</v>
      </c>
      <c r="L193" s="26">
        <f t="shared" si="44"/>
        <v>0.83400000000000007</v>
      </c>
      <c r="M193" s="18">
        <f t="shared" si="45"/>
        <v>239.14425589310488</v>
      </c>
      <c r="N193" s="18">
        <f t="shared" si="46"/>
        <v>377.97646811058985</v>
      </c>
      <c r="O193" s="18">
        <f t="shared" si="47"/>
        <v>602.24388784652717</v>
      </c>
      <c r="P193" s="18">
        <f t="shared" si="48"/>
        <v>823.54425589310483</v>
      </c>
      <c r="Q193" s="18">
        <f t="shared" si="49"/>
        <v>962.37646811058983</v>
      </c>
      <c r="R193" s="18">
        <f t="shared" si="50"/>
        <v>1186.6438878465272</v>
      </c>
      <c r="T193" s="18">
        <f t="shared" si="51"/>
        <v>530.46544034470537</v>
      </c>
      <c r="U193" s="18">
        <f t="shared" si="52"/>
        <v>838.42052926349027</v>
      </c>
      <c r="V193" s="18">
        <f t="shared" si="53"/>
        <v>1335.8864421322967</v>
      </c>
      <c r="W193" s="18">
        <f t="shared" si="54"/>
        <v>668.46544034470537</v>
      </c>
      <c r="X193" s="18">
        <f t="shared" si="55"/>
        <v>976.42052926349027</v>
      </c>
      <c r="Y193" s="18">
        <f t="shared" si="56"/>
        <v>1473.8864421322967</v>
      </c>
    </row>
    <row r="194" spans="2:25" x14ac:dyDescent="0.3">
      <c r="B194">
        <v>5</v>
      </c>
      <c r="D194" s="18">
        <f t="shared" si="36"/>
        <v>2266.4353342596528</v>
      </c>
      <c r="E194" s="18">
        <f t="shared" si="37"/>
        <v>3582.1860727753624</v>
      </c>
      <c r="F194" s="18">
        <f t="shared" si="38"/>
        <v>5707.6295734545856</v>
      </c>
      <c r="G194" s="18">
        <f t="shared" si="39"/>
        <v>2717.5483624216463</v>
      </c>
      <c r="H194" s="18">
        <f t="shared" si="40"/>
        <v>4295.1871376203389</v>
      </c>
      <c r="I194" s="18">
        <f t="shared" si="41"/>
        <v>6843.6805437105349</v>
      </c>
      <c r="J194" s="26">
        <f t="shared" si="42"/>
        <v>0.83399999999999996</v>
      </c>
      <c r="K194" s="26">
        <f t="shared" si="43"/>
        <v>0.83399999999999996</v>
      </c>
      <c r="L194" s="26">
        <f t="shared" si="44"/>
        <v>0.83399999999999996</v>
      </c>
      <c r="M194" s="18">
        <f t="shared" si="45"/>
        <v>298.93031986638107</v>
      </c>
      <c r="N194" s="18">
        <f t="shared" si="46"/>
        <v>472.47058513823731</v>
      </c>
      <c r="O194" s="18">
        <f t="shared" si="47"/>
        <v>752.80485980815888</v>
      </c>
      <c r="P194" s="18">
        <f t="shared" si="48"/>
        <v>883.33031986638105</v>
      </c>
      <c r="Q194" s="18">
        <f t="shared" si="49"/>
        <v>1056.8705851382374</v>
      </c>
      <c r="R194" s="18">
        <f t="shared" si="50"/>
        <v>1337.2048598081587</v>
      </c>
      <c r="T194" s="18">
        <f t="shared" si="51"/>
        <v>663.08180043088169</v>
      </c>
      <c r="U194" s="18">
        <f t="shared" si="52"/>
        <v>1048.0256615793626</v>
      </c>
      <c r="V194" s="18">
        <f t="shared" si="53"/>
        <v>1669.8580526653705</v>
      </c>
      <c r="W194" s="18">
        <f t="shared" si="54"/>
        <v>801.08180043088169</v>
      </c>
      <c r="X194" s="18">
        <f t="shared" si="55"/>
        <v>1186.0256615793626</v>
      </c>
      <c r="Y194" s="18">
        <f t="shared" si="56"/>
        <v>1807.8580526653705</v>
      </c>
    </row>
    <row r="195" spans="2:25" x14ac:dyDescent="0.3">
      <c r="B195">
        <v>6</v>
      </c>
      <c r="D195" s="18">
        <f t="shared" si="36"/>
        <v>2719.7224011115841</v>
      </c>
      <c r="E195" s="18">
        <f t="shared" si="37"/>
        <v>4298.6232873304361</v>
      </c>
      <c r="F195" s="18">
        <f t="shared" si="38"/>
        <v>6849.1554881455049</v>
      </c>
      <c r="G195" s="18">
        <f t="shared" si="39"/>
        <v>3261.0580349059765</v>
      </c>
      <c r="H195" s="18">
        <f t="shared" si="40"/>
        <v>5154.2245651444082</v>
      </c>
      <c r="I195" s="18">
        <f t="shared" si="41"/>
        <v>8212.4166524526445</v>
      </c>
      <c r="J195" s="26">
        <f t="shared" si="42"/>
        <v>0.83399999999999996</v>
      </c>
      <c r="K195" s="26">
        <f t="shared" si="43"/>
        <v>0.83399999999999996</v>
      </c>
      <c r="L195" s="26">
        <f t="shared" si="44"/>
        <v>0.83399999999999996</v>
      </c>
      <c r="M195" s="18">
        <f t="shared" si="45"/>
        <v>358.7163838396574</v>
      </c>
      <c r="N195" s="18">
        <f t="shared" si="46"/>
        <v>566.96470216588489</v>
      </c>
      <c r="O195" s="18">
        <f xml:space="preserve"> $E$158 * I195</f>
        <v>903.36583176979093</v>
      </c>
      <c r="P195" s="18">
        <f t="shared" si="48"/>
        <v>943.11638383965737</v>
      </c>
      <c r="Q195" s="18">
        <f t="shared" si="49"/>
        <v>1151.3647021658849</v>
      </c>
      <c r="R195" s="18">
        <f t="shared" si="50"/>
        <v>1487.765831769791</v>
      </c>
      <c r="T195" s="18">
        <f t="shared" si="51"/>
        <v>795.69816051705823</v>
      </c>
      <c r="U195" s="18">
        <f t="shared" si="52"/>
        <v>1257.6307938952357</v>
      </c>
      <c r="V195" s="18">
        <f t="shared" si="53"/>
        <v>2003.8296631984451</v>
      </c>
      <c r="W195" s="18">
        <f t="shared" si="54"/>
        <v>933.69816051705823</v>
      </c>
      <c r="X195" s="18">
        <f t="shared" si="55"/>
        <v>1395.6307938952357</v>
      </c>
      <c r="Y195" s="18">
        <f t="shared" si="56"/>
        <v>2141.8296631984449</v>
      </c>
    </row>
    <row r="198" spans="2:25" x14ac:dyDescent="0.3">
      <c r="B198" s="1" t="s">
        <v>652</v>
      </c>
      <c r="M198" s="301" t="s">
        <v>553</v>
      </c>
      <c r="N198" s="301"/>
      <c r="O198" s="301"/>
      <c r="P198" s="301"/>
      <c r="Q198" s="301"/>
      <c r="R198" s="301"/>
    </row>
    <row r="200" spans="2:25" x14ac:dyDescent="0.3">
      <c r="B200" t="s">
        <v>77</v>
      </c>
      <c r="C200" t="s">
        <v>1045</v>
      </c>
      <c r="D200" t="s">
        <v>1046</v>
      </c>
      <c r="G200" t="s">
        <v>1047</v>
      </c>
      <c r="J200" t="s">
        <v>49</v>
      </c>
      <c r="M200" t="s">
        <v>1048</v>
      </c>
      <c r="P200" t="s">
        <v>1049</v>
      </c>
    </row>
    <row r="201" spans="2:25" x14ac:dyDescent="0.3">
      <c r="D201" t="s">
        <v>189</v>
      </c>
      <c r="E201" t="s">
        <v>191</v>
      </c>
      <c r="F201" t="s">
        <v>192</v>
      </c>
      <c r="G201" t="s">
        <v>189</v>
      </c>
      <c r="H201" t="s">
        <v>191</v>
      </c>
      <c r="I201" t="s">
        <v>192</v>
      </c>
      <c r="J201" t="s">
        <v>189</v>
      </c>
      <c r="K201" t="s">
        <v>191</v>
      </c>
      <c r="L201" t="s">
        <v>192</v>
      </c>
      <c r="M201" t="s">
        <v>189</v>
      </c>
      <c r="N201" t="s">
        <v>191</v>
      </c>
      <c r="O201" t="s">
        <v>192</v>
      </c>
      <c r="P201" t="s">
        <v>189</v>
      </c>
      <c r="Q201" t="s">
        <v>191</v>
      </c>
      <c r="R201" t="s">
        <v>192</v>
      </c>
    </row>
    <row r="202" spans="2:25" x14ac:dyDescent="0.3">
      <c r="B202">
        <v>1</v>
      </c>
      <c r="C202" s="18">
        <f xml:space="preserve"> $I$77</f>
        <v>2831.2342024369354</v>
      </c>
      <c r="D202" s="18">
        <f t="shared" ref="D202:D207" si="57" xml:space="preserve"> $C202 + G166</f>
        <v>3284.5212692888663</v>
      </c>
      <c r="E202" s="18">
        <f t="shared" ref="E202:F202" si="58" xml:space="preserve"> $C202 + H166</f>
        <v>3547.6714169920078</v>
      </c>
      <c r="F202" s="18">
        <f t="shared" si="58"/>
        <v>3972.7601171278529</v>
      </c>
      <c r="G202" s="18">
        <f xml:space="preserve"> D202 / $C$61</f>
        <v>3711.3234681230128</v>
      </c>
      <c r="H202" s="18">
        <f t="shared" ref="H202:I202" si="59" xml:space="preserve"> E202 / $C$61</f>
        <v>4008.6682677875792</v>
      </c>
      <c r="I202" s="18">
        <f t="shared" si="59"/>
        <v>4488.9944826303426</v>
      </c>
      <c r="J202" s="26">
        <f t="shared" ref="J202:J207" si="60" xml:space="preserve"> G166 / G202</f>
        <v>0.12213623273348867</v>
      </c>
      <c r="K202" s="26">
        <f t="shared" ref="K202:L202" si="61" xml:space="preserve"> H166 / H202</f>
        <v>0.17872200109750686</v>
      </c>
      <c r="L202" s="26">
        <f t="shared" si="61"/>
        <v>0.254294345673162</v>
      </c>
      <c r="M202" s="18">
        <f xml:space="preserve"> $E$158 * G202</f>
        <v>408.2455814935314</v>
      </c>
      <c r="N202" s="18">
        <f t="shared" ref="N202:O202" si="62" xml:space="preserve"> $E$158 * H202</f>
        <v>440.9535094566337</v>
      </c>
      <c r="O202" s="18">
        <f t="shared" si="62"/>
        <v>493.78939308933769</v>
      </c>
      <c r="P202" s="18">
        <f xml:space="preserve"> M202 + ( 365.25 * $D$158 )</f>
        <v>992.64558149353138</v>
      </c>
      <c r="Q202" s="18">
        <f t="shared" ref="Q202:R202" si="63" xml:space="preserve"> N202 + ( 365.25 * $D$158 )</f>
        <v>1025.3535094566337</v>
      </c>
      <c r="R202" s="18">
        <f t="shared" si="63"/>
        <v>1078.1893930893377</v>
      </c>
    </row>
    <row r="203" spans="2:25" x14ac:dyDescent="0.3">
      <c r="B203">
        <v>2</v>
      </c>
      <c r="C203" s="18">
        <f xml:space="preserve"> $I$77</f>
        <v>2831.2342024369354</v>
      </c>
      <c r="D203" s="18">
        <f t="shared" si="57"/>
        <v>3737.8083361407967</v>
      </c>
      <c r="E203" s="18">
        <f t="shared" ref="E203:F207" si="64" xml:space="preserve"> $C203 + H167</f>
        <v>4264.1086315470802</v>
      </c>
      <c r="F203" s="18">
        <f t="shared" si="64"/>
        <v>5114.2860318187704</v>
      </c>
      <c r="G203" s="18">
        <f t="shared" ref="G203:G207" si="65" xml:space="preserve"> D203 / $C$61</f>
        <v>4223.5122442268885</v>
      </c>
      <c r="H203" s="18">
        <f t="shared" ref="H203:H207" si="66" xml:space="preserve"> E203 / $C$61</f>
        <v>4818.2018435560231</v>
      </c>
      <c r="I203" s="18">
        <f t="shared" ref="I203:I207" si="67" xml:space="preserve"> F203 / $C$61</f>
        <v>5778.8542732415481</v>
      </c>
      <c r="J203" s="26">
        <f t="shared" si="60"/>
        <v>0.21464934426153395</v>
      </c>
      <c r="K203" s="26">
        <f t="shared" ref="K203:L207" si="68" xml:space="preserve"> H167 / H203</f>
        <v>0.29738779645076624</v>
      </c>
      <c r="L203" s="26">
        <f t="shared" si="68"/>
        <v>0.39506997779011249</v>
      </c>
      <c r="M203" s="18">
        <f t="shared" ref="M203:M207" si="69" xml:space="preserve"> $E$158 * G203</f>
        <v>464.58634686495776</v>
      </c>
      <c r="N203" s="18">
        <f t="shared" ref="N203:N207" si="70" xml:space="preserve"> $E$158 * H203</f>
        <v>530.00220279116252</v>
      </c>
      <c r="O203" s="18">
        <f t="shared" ref="O203:O207" si="71" xml:space="preserve"> $E$158 * I203</f>
        <v>635.67397005657028</v>
      </c>
      <c r="P203" s="18">
        <f t="shared" ref="P203:P207" si="72" xml:space="preserve"> M203 + ( 365.25 * $D$158 )</f>
        <v>1048.9863468649578</v>
      </c>
      <c r="Q203" s="18">
        <f t="shared" ref="Q203:Q207" si="73" xml:space="preserve"> N203 + ( 365.25 * $D$158 )</f>
        <v>1114.4022027911624</v>
      </c>
      <c r="R203" s="18">
        <f t="shared" ref="R203:R207" si="74" xml:space="preserve"> O203 + ( 365.25 * $D$158 )</f>
        <v>1220.0739700565703</v>
      </c>
    </row>
    <row r="204" spans="2:25" x14ac:dyDescent="0.3">
      <c r="B204">
        <v>3</v>
      </c>
      <c r="C204" s="18">
        <f xml:space="preserve"> $I$78</f>
        <v>3147.4819839849592</v>
      </c>
      <c r="D204" s="18">
        <f t="shared" si="57"/>
        <v>4507.3431845407513</v>
      </c>
      <c r="E204" s="18">
        <f t="shared" si="64"/>
        <v>5296.7936276501769</v>
      </c>
      <c r="F204" s="18">
        <f t="shared" si="64"/>
        <v>6572.0597280577113</v>
      </c>
      <c r="G204" s="18">
        <f t="shared" si="65"/>
        <v>5093.0431463737305</v>
      </c>
      <c r="H204" s="259">
        <f t="shared" si="66"/>
        <v>5985.0775453674314</v>
      </c>
      <c r="I204" s="18">
        <f t="shared" si="67"/>
        <v>7426.0561898957185</v>
      </c>
      <c r="J204" s="26">
        <f t="shared" si="60"/>
        <v>0.26700366784130219</v>
      </c>
      <c r="K204" s="262">
        <f t="shared" si="68"/>
        <v>0.35911174539899282</v>
      </c>
      <c r="L204" s="26">
        <f t="shared" si="68"/>
        <v>0.46115699322776638</v>
      </c>
      <c r="M204" s="18">
        <f t="shared" si="69"/>
        <v>560.23474610111032</v>
      </c>
      <c r="N204" s="259">
        <f t="shared" si="70"/>
        <v>658.35852999041742</v>
      </c>
      <c r="O204" s="18">
        <f t="shared" si="71"/>
        <v>816.86618088852902</v>
      </c>
      <c r="P204" s="18">
        <f t="shared" si="72"/>
        <v>1144.6347461011103</v>
      </c>
      <c r="Q204" s="259">
        <f t="shared" si="73"/>
        <v>1242.7585299904174</v>
      </c>
      <c r="R204" s="18">
        <f t="shared" si="74"/>
        <v>1401.2661808885291</v>
      </c>
    </row>
    <row r="205" spans="2:25" x14ac:dyDescent="0.3">
      <c r="B205">
        <v>4</v>
      </c>
      <c r="C205" s="18">
        <f xml:space="preserve"> $I$78</f>
        <v>3147.4819839849592</v>
      </c>
      <c r="D205" s="18">
        <f t="shared" si="57"/>
        <v>4960.6302513926821</v>
      </c>
      <c r="E205" s="18">
        <f t="shared" si="64"/>
        <v>6013.2308422052502</v>
      </c>
      <c r="F205" s="18">
        <f t="shared" si="64"/>
        <v>7713.5856427486287</v>
      </c>
      <c r="G205" s="18">
        <f t="shared" si="65"/>
        <v>5605.2319224776065</v>
      </c>
      <c r="H205" s="18">
        <f t="shared" si="66"/>
        <v>6794.6111211358757</v>
      </c>
      <c r="I205" s="18">
        <f t="shared" si="67"/>
        <v>8715.9159805069248</v>
      </c>
      <c r="J205" s="26">
        <f t="shared" si="60"/>
        <v>0.32347426341750379</v>
      </c>
      <c r="K205" s="26">
        <f t="shared" si="68"/>
        <v>0.42176789916730578</v>
      </c>
      <c r="L205" s="26">
        <f t="shared" si="68"/>
        <v>0.52388110084765893</v>
      </c>
      <c r="M205" s="18">
        <f t="shared" si="69"/>
        <v>616.57551147253673</v>
      </c>
      <c r="N205" s="18">
        <f t="shared" si="70"/>
        <v>747.40722332494636</v>
      </c>
      <c r="O205" s="18">
        <f t="shared" si="71"/>
        <v>958.75075785576178</v>
      </c>
      <c r="P205" s="18">
        <f t="shared" si="72"/>
        <v>1200.9755114725367</v>
      </c>
      <c r="Q205" s="18">
        <f t="shared" si="73"/>
        <v>1331.8072233249463</v>
      </c>
      <c r="R205" s="18">
        <f t="shared" si="74"/>
        <v>1543.1507578557616</v>
      </c>
    </row>
    <row r="206" spans="2:25" x14ac:dyDescent="0.3">
      <c r="B206">
        <v>5</v>
      </c>
      <c r="C206" s="18">
        <f xml:space="preserve"> $I$79</f>
        <v>3597.9685890155201</v>
      </c>
      <c r="D206" s="18">
        <f t="shared" si="57"/>
        <v>5864.4039232751729</v>
      </c>
      <c r="E206" s="18">
        <f t="shared" si="64"/>
        <v>7180.1546617908825</v>
      </c>
      <c r="F206" s="18">
        <f t="shared" si="64"/>
        <v>9305.5981624701053</v>
      </c>
      <c r="G206" s="18">
        <f t="shared" si="65"/>
        <v>6626.4451110453929</v>
      </c>
      <c r="H206" s="18">
        <f t="shared" si="66"/>
        <v>8113.1691093682284</v>
      </c>
      <c r="I206" s="18">
        <f t="shared" si="67"/>
        <v>10514.80018358204</v>
      </c>
      <c r="J206" s="26">
        <f t="shared" si="60"/>
        <v>0.34202883994040933</v>
      </c>
      <c r="K206" s="26">
        <f t="shared" si="68"/>
        <v>0.44152735194919496</v>
      </c>
      <c r="L206" s="26">
        <f t="shared" si="68"/>
        <v>0.54281864360737553</v>
      </c>
      <c r="M206" s="18">
        <f t="shared" si="69"/>
        <v>728.90896221499327</v>
      </c>
      <c r="N206" s="18">
        <f t="shared" si="70"/>
        <v>892.44860203050519</v>
      </c>
      <c r="O206" s="18">
        <f t="shared" si="71"/>
        <v>1156.6280201940244</v>
      </c>
      <c r="P206" s="18">
        <f t="shared" si="72"/>
        <v>1313.3089622149932</v>
      </c>
      <c r="Q206" s="18">
        <f t="shared" si="73"/>
        <v>1476.8486020305052</v>
      </c>
      <c r="R206" s="18">
        <f t="shared" si="74"/>
        <v>1741.0280201940245</v>
      </c>
    </row>
    <row r="207" spans="2:25" x14ac:dyDescent="0.3">
      <c r="B207">
        <v>6</v>
      </c>
      <c r="C207" s="18">
        <f xml:space="preserve"> $I$79</f>
        <v>3597.9685890155201</v>
      </c>
      <c r="D207" s="18">
        <f t="shared" si="57"/>
        <v>6317.6909901271047</v>
      </c>
      <c r="E207" s="18">
        <f t="shared" si="64"/>
        <v>7896.5918763459558</v>
      </c>
      <c r="F207" s="18">
        <f t="shared" si="64"/>
        <v>10447.124077161025</v>
      </c>
      <c r="G207" s="18">
        <f t="shared" si="65"/>
        <v>7138.6338871492708</v>
      </c>
      <c r="H207" s="18">
        <f t="shared" si="66"/>
        <v>8922.7026851366736</v>
      </c>
      <c r="I207" s="18">
        <f t="shared" si="67"/>
        <v>11804.659974193248</v>
      </c>
      <c r="J207" s="26">
        <f t="shared" si="60"/>
        <v>0.38098639657197397</v>
      </c>
      <c r="K207" s="26">
        <f t="shared" si="68"/>
        <v>0.48176247029849251</v>
      </c>
      <c r="L207" s="26">
        <f t="shared" si="68"/>
        <v>0.58020777414332847</v>
      </c>
      <c r="M207" s="18">
        <f t="shared" si="69"/>
        <v>785.24972758641979</v>
      </c>
      <c r="N207" s="18">
        <f t="shared" si="70"/>
        <v>981.49729536503412</v>
      </c>
      <c r="O207" s="18">
        <f t="shared" si="71"/>
        <v>1298.5125971612572</v>
      </c>
      <c r="P207" s="18">
        <f t="shared" si="72"/>
        <v>1369.6497275864199</v>
      </c>
      <c r="Q207" s="18">
        <f t="shared" si="73"/>
        <v>1565.8972953650341</v>
      </c>
      <c r="R207" s="18">
        <f t="shared" si="74"/>
        <v>1882.9125971612571</v>
      </c>
    </row>
    <row r="210" spans="2:15" x14ac:dyDescent="0.3">
      <c r="B210" s="1" t="s">
        <v>1050</v>
      </c>
    </row>
    <row r="212" spans="2:15" x14ac:dyDescent="0.3">
      <c r="B212" t="s">
        <v>1051</v>
      </c>
      <c r="C212" s="17">
        <f xml:space="preserve"> _xlfn.XLOOKUP( C145, C120:C137, F120:F137 )</f>
        <v>3.2852484686384797</v>
      </c>
    </row>
    <row r="214" spans="2:15" x14ac:dyDescent="0.3">
      <c r="B214" t="s">
        <v>77</v>
      </c>
      <c r="C214" t="s">
        <v>1045</v>
      </c>
      <c r="D214" t="s">
        <v>1046</v>
      </c>
      <c r="G214" t="s">
        <v>1047</v>
      </c>
      <c r="J214" t="s">
        <v>518</v>
      </c>
      <c r="M214" t="s">
        <v>1048</v>
      </c>
    </row>
    <row r="215" spans="2:15" x14ac:dyDescent="0.3">
      <c r="D215" t="s">
        <v>189</v>
      </c>
      <c r="E215" t="s">
        <v>191</v>
      </c>
      <c r="F215" t="s">
        <v>192</v>
      </c>
      <c r="G215" t="s">
        <v>189</v>
      </c>
      <c r="H215" t="s">
        <v>191</v>
      </c>
      <c r="I215" t="s">
        <v>192</v>
      </c>
      <c r="J215" t="s">
        <v>189</v>
      </c>
      <c r="K215" t="s">
        <v>191</v>
      </c>
      <c r="L215" t="s">
        <v>192</v>
      </c>
      <c r="M215" t="s">
        <v>189</v>
      </c>
      <c r="N215" t="s">
        <v>191</v>
      </c>
      <c r="O215" t="s">
        <v>192</v>
      </c>
    </row>
    <row r="216" spans="2:15" x14ac:dyDescent="0.3">
      <c r="B216">
        <v>1</v>
      </c>
      <c r="C216" s="18">
        <f xml:space="preserve"> $M$77</f>
        <v>1274.6116965926346</v>
      </c>
      <c r="D216" s="18">
        <f t="shared" ref="D216:F221" si="75" xml:space="preserve"> $C216 + G166</f>
        <v>1727.8987634445652</v>
      </c>
      <c r="E216" s="18">
        <f t="shared" si="75"/>
        <v>1991.0489111477073</v>
      </c>
      <c r="F216" s="18">
        <f t="shared" si="75"/>
        <v>2416.1376112835524</v>
      </c>
      <c r="G216" s="18">
        <f xml:space="preserve"> D216 / $C$212</f>
        <v>525.95679746581425</v>
      </c>
      <c r="H216" s="18">
        <f t="shared" ref="H216:I216" si="76" xml:space="preserve"> E216 / $C$212</f>
        <v>606.05732873923739</v>
      </c>
      <c r="I216" s="18">
        <f t="shared" si="76"/>
        <v>735.45049464245949</v>
      </c>
      <c r="J216" s="17">
        <f t="shared" ref="J216:L221" si="77" xml:space="preserve"> G166 / G216</f>
        <v>0.86183327040543289</v>
      </c>
      <c r="K216" s="17">
        <f t="shared" si="77"/>
        <v>1.1821277964668049</v>
      </c>
      <c r="L216" s="17">
        <f t="shared" si="77"/>
        <v>1.5521451450595221</v>
      </c>
      <c r="M216" s="18">
        <f xml:space="preserve"> $F$156 * G216</f>
        <v>77.118415428424498</v>
      </c>
      <c r="N216" s="18">
        <f t="shared" ref="N216:O216" si="78" xml:space="preserve"> $F$156 * H216</f>
        <v>88.863155826390084</v>
      </c>
      <c r="O216" s="18">
        <f t="shared" si="78"/>
        <v>107.8354287769499</v>
      </c>
    </row>
    <row r="217" spans="2:15" x14ac:dyDescent="0.3">
      <c r="B217">
        <v>2</v>
      </c>
      <c r="C217" s="18">
        <f xml:space="preserve"> $M$77</f>
        <v>1274.6116965926346</v>
      </c>
      <c r="D217" s="18">
        <f t="shared" si="75"/>
        <v>2181.1858302964956</v>
      </c>
      <c r="E217" s="18">
        <f t="shared" si="75"/>
        <v>2707.4861257027796</v>
      </c>
      <c r="F217" s="18">
        <f t="shared" si="75"/>
        <v>3557.6635259744698</v>
      </c>
      <c r="G217" s="18">
        <f t="shared" ref="G217:G221" si="79" xml:space="preserve"> D217 / $C$212</f>
        <v>663.9332918403137</v>
      </c>
      <c r="H217" s="18">
        <f t="shared" ref="H217:H221" si="80" xml:space="preserve"> E217 / $C$212</f>
        <v>824.13435438715999</v>
      </c>
      <c r="I217" s="18">
        <f t="shared" ref="I217:I221" si="81" xml:space="preserve"> F217 / $C$212</f>
        <v>1082.9206861936043</v>
      </c>
      <c r="J217" s="17">
        <f t="shared" si="77"/>
        <v>1.3654596701891346</v>
      </c>
      <c r="K217" s="17">
        <f t="shared" si="77"/>
        <v>1.7386417899975235</v>
      </c>
      <c r="L217" s="17">
        <f t="shared" si="77"/>
        <v>2.1082354954420657</v>
      </c>
      <c r="M217" s="18">
        <f t="shared" ref="M217:M221" si="82" xml:space="preserve"> $F$156 * G217</f>
        <v>97.349218916085334</v>
      </c>
      <c r="N217" s="18">
        <f t="shared" ref="N217:N221" si="83" xml:space="preserve"> $F$156 * H217</f>
        <v>120.83869971201652</v>
      </c>
      <c r="O217" s="18">
        <f t="shared" ref="O217:O221" si="84" xml:space="preserve"> $F$156 * I217</f>
        <v>158.78324561313616</v>
      </c>
    </row>
    <row r="218" spans="2:15" x14ac:dyDescent="0.3">
      <c r="B218">
        <v>3</v>
      </c>
      <c r="C218" s="18">
        <f xml:space="preserve"> $M$78</f>
        <v>1425.8493224805532</v>
      </c>
      <c r="D218" s="18">
        <f t="shared" si="75"/>
        <v>2785.710523036345</v>
      </c>
      <c r="E218" s="18">
        <f t="shared" si="75"/>
        <v>3575.1609661457715</v>
      </c>
      <c r="F218" s="18">
        <f t="shared" si="75"/>
        <v>4850.4270665533058</v>
      </c>
      <c r="G218" s="18">
        <f t="shared" si="79"/>
        <v>847.94515532970922</v>
      </c>
      <c r="H218" s="259">
        <f t="shared" si="80"/>
        <v>1088.2467491499788</v>
      </c>
      <c r="I218" s="18">
        <f t="shared" si="81"/>
        <v>1476.4262468596446</v>
      </c>
      <c r="J218" s="17">
        <f t="shared" si="77"/>
        <v>1.6037136270057855</v>
      </c>
      <c r="K218" s="308">
        <f t="shared" si="77"/>
        <v>1.9750223424458</v>
      </c>
      <c r="L218" s="17">
        <f t="shared" si="77"/>
        <v>2.3195047848524921</v>
      </c>
      <c r="M218" s="18">
        <f t="shared" si="82"/>
        <v>124.32995840021778</v>
      </c>
      <c r="N218" s="259">
        <f t="shared" si="83"/>
        <v>159.56417959411456</v>
      </c>
      <c r="O218" s="18">
        <f t="shared" si="84"/>
        <v>216.48099844579392</v>
      </c>
    </row>
    <row r="219" spans="2:15" x14ac:dyDescent="0.3">
      <c r="B219">
        <v>4</v>
      </c>
      <c r="C219" s="18">
        <f xml:space="preserve"> $M$78</f>
        <v>1425.8493224805532</v>
      </c>
      <c r="D219" s="18">
        <f t="shared" si="75"/>
        <v>3238.9975898882758</v>
      </c>
      <c r="E219" s="18">
        <f t="shared" si="75"/>
        <v>4291.5981807008438</v>
      </c>
      <c r="F219" s="18">
        <f t="shared" si="75"/>
        <v>5991.9529812442233</v>
      </c>
      <c r="G219" s="18">
        <f t="shared" si="79"/>
        <v>985.9216497042089</v>
      </c>
      <c r="H219" s="18">
        <f t="shared" si="80"/>
        <v>1306.3237747979015</v>
      </c>
      <c r="I219" s="18">
        <f t="shared" si="81"/>
        <v>1823.8964384107894</v>
      </c>
      <c r="J219" s="17">
        <f t="shared" si="77"/>
        <v>1.8390389012673509</v>
      </c>
      <c r="K219" s="17">
        <f t="shared" si="77"/>
        <v>2.193750824648081</v>
      </c>
      <c r="L219" s="17">
        <f t="shared" si="77"/>
        <v>2.5034884451785215</v>
      </c>
      <c r="M219" s="18">
        <f t="shared" si="82"/>
        <v>144.56076188787864</v>
      </c>
      <c r="N219" s="18">
        <f t="shared" si="83"/>
        <v>191.53972347974101</v>
      </c>
      <c r="O219" s="18">
        <f t="shared" si="84"/>
        <v>267.42881528198018</v>
      </c>
    </row>
    <row r="220" spans="2:15" x14ac:dyDescent="0.3">
      <c r="B220">
        <v>5</v>
      </c>
      <c r="C220" s="18">
        <f xml:space="preserve"> $M$79</f>
        <v>1504.2442917348048</v>
      </c>
      <c r="D220" s="18">
        <f t="shared" si="75"/>
        <v>3770.6796259944576</v>
      </c>
      <c r="E220" s="18">
        <f t="shared" si="75"/>
        <v>5086.4303645101672</v>
      </c>
      <c r="F220" s="18">
        <f t="shared" si="75"/>
        <v>7211.8738651893909</v>
      </c>
      <c r="G220" s="18">
        <f t="shared" si="79"/>
        <v>1147.7608655753083</v>
      </c>
      <c r="H220" s="18">
        <f t="shared" si="80"/>
        <v>1548.2635219424239</v>
      </c>
      <c r="I220" s="18">
        <f t="shared" si="81"/>
        <v>2195.2293514585335</v>
      </c>
      <c r="J220" s="17">
        <f t="shared" si="77"/>
        <v>1.9746581384996216</v>
      </c>
      <c r="K220" s="17">
        <f t="shared" si="77"/>
        <v>2.3136798238850291</v>
      </c>
      <c r="L220" s="17">
        <f t="shared" si="77"/>
        <v>2.6000151508826979</v>
      </c>
      <c r="M220" s="18">
        <f t="shared" si="82"/>
        <v>168.29043691497844</v>
      </c>
      <c r="N220" s="18">
        <f t="shared" si="83"/>
        <v>227.01413890480637</v>
      </c>
      <c r="O220" s="18">
        <f t="shared" si="84"/>
        <v>321.87550365760529</v>
      </c>
    </row>
    <row r="221" spans="2:15" x14ac:dyDescent="0.3">
      <c r="B221">
        <v>6</v>
      </c>
      <c r="C221" s="18">
        <f xml:space="preserve"> $M$79</f>
        <v>1504.2442917348048</v>
      </c>
      <c r="D221" s="18">
        <f t="shared" si="75"/>
        <v>4223.9666928463885</v>
      </c>
      <c r="E221" s="18">
        <f t="shared" si="75"/>
        <v>5802.8675790652414</v>
      </c>
      <c r="F221" s="18">
        <f t="shared" si="75"/>
        <v>8353.3997798803102</v>
      </c>
      <c r="G221" s="18">
        <f t="shared" si="79"/>
        <v>1285.737359949808</v>
      </c>
      <c r="H221" s="18">
        <f t="shared" si="80"/>
        <v>1766.3405475903471</v>
      </c>
      <c r="I221" s="18">
        <f t="shared" si="81"/>
        <v>2542.699543009679</v>
      </c>
      <c r="J221" s="17">
        <f t="shared" si="77"/>
        <v>2.1153016827773872</v>
      </c>
      <c r="K221" s="17">
        <f t="shared" si="77"/>
        <v>2.4336322308824565</v>
      </c>
      <c r="L221" s="17">
        <f t="shared" si="77"/>
        <v>2.6936550592361646</v>
      </c>
      <c r="M221" s="18">
        <f t="shared" si="82"/>
        <v>188.52124040263934</v>
      </c>
      <c r="N221" s="18">
        <f t="shared" si="83"/>
        <v>258.98968279043288</v>
      </c>
      <c r="O221" s="18">
        <f t="shared" si="84"/>
        <v>372.82332049379164</v>
      </c>
    </row>
    <row r="222" spans="2:15" x14ac:dyDescent="0.3">
      <c r="M222" s="18"/>
      <c r="N222" s="18"/>
      <c r="O222" s="18"/>
    </row>
    <row r="224" spans="2:15" s="193" customFormat="1" ht="15.6" x14ac:dyDescent="0.3">
      <c r="B224" s="192" t="s">
        <v>1052</v>
      </c>
    </row>
    <row r="226" spans="2:10" x14ac:dyDescent="0.3">
      <c r="B226" t="s">
        <v>1053</v>
      </c>
    </row>
    <row r="227" spans="2:10" x14ac:dyDescent="0.3">
      <c r="B227" t="s">
        <v>255</v>
      </c>
    </row>
    <row r="229" spans="2:10" x14ac:dyDescent="0.3">
      <c r="C229" t="s">
        <v>1054</v>
      </c>
      <c r="D229" t="s">
        <v>1055</v>
      </c>
    </row>
    <row r="230" spans="2:10" x14ac:dyDescent="0.3">
      <c r="B230" t="s">
        <v>259</v>
      </c>
      <c r="C230" s="334">
        <f xml:space="preserve"> $N$180</f>
        <v>395.68921075240996</v>
      </c>
      <c r="D230" s="334">
        <f xml:space="preserve"> $N$180</f>
        <v>395.68921075240996</v>
      </c>
      <c r="F230" s="334"/>
    </row>
    <row r="231" spans="2:10" x14ac:dyDescent="0.3">
      <c r="B231" t="s">
        <v>257</v>
      </c>
      <c r="C231" s="334">
        <f xml:space="preserve"> $U$192</f>
        <v>628.81539694761784</v>
      </c>
      <c r="D231" s="334">
        <f xml:space="preserve"> $X$192</f>
        <v>766.81539694761784</v>
      </c>
      <c r="F231" s="334"/>
    </row>
    <row r="232" spans="2:10" x14ac:dyDescent="0.3">
      <c r="B232" t="s">
        <v>1056</v>
      </c>
      <c r="C232" s="334">
        <f xml:space="preserve"> $N$192</f>
        <v>283.48235108294244</v>
      </c>
      <c r="D232" s="334">
        <f xml:space="preserve"> $Q$192</f>
        <v>867.88235108294248</v>
      </c>
      <c r="F232" s="334"/>
    </row>
    <row r="233" spans="2:10" x14ac:dyDescent="0.3">
      <c r="B233" t="s">
        <v>1057</v>
      </c>
      <c r="C233" s="334">
        <f xml:space="preserve"> $N$204</f>
        <v>658.35852999041742</v>
      </c>
      <c r="D233" s="334">
        <f xml:space="preserve"> $Q$204</f>
        <v>1242.7585299904174</v>
      </c>
      <c r="F233" s="334"/>
    </row>
    <row r="234" spans="2:10" x14ac:dyDescent="0.3">
      <c r="B234" t="s">
        <v>176</v>
      </c>
      <c r="C234" s="334">
        <f xml:space="preserve"> $N$218</f>
        <v>159.56417959411456</v>
      </c>
      <c r="D234" s="334">
        <f xml:space="preserve"> $N$218</f>
        <v>159.56417959411456</v>
      </c>
      <c r="F234" s="334"/>
    </row>
    <row r="235" spans="2:10" x14ac:dyDescent="0.3">
      <c r="C235" s="334"/>
      <c r="D235" s="334"/>
      <c r="G235" t="s">
        <v>1058</v>
      </c>
    </row>
    <row r="236" spans="2:10" x14ac:dyDescent="0.3">
      <c r="C236" t="s">
        <v>1059</v>
      </c>
      <c r="D236" t="s">
        <v>1060</v>
      </c>
      <c r="G236" t="s">
        <v>1059</v>
      </c>
      <c r="H236" t="s">
        <v>1060</v>
      </c>
    </row>
    <row r="237" spans="2:10" x14ac:dyDescent="0.3">
      <c r="B237" t="s">
        <v>259</v>
      </c>
      <c r="C237" s="334">
        <f xml:space="preserve"> $C$232 - C230</f>
        <v>-112.20685966946752</v>
      </c>
      <c r="D237" s="334">
        <f xml:space="preserve"> $D$232 - D230</f>
        <v>472.19314033053251</v>
      </c>
      <c r="G237" t="s">
        <v>1061</v>
      </c>
      <c r="H237" t="s">
        <v>1061</v>
      </c>
    </row>
    <row r="238" spans="2:10" x14ac:dyDescent="0.3">
      <c r="B238" t="s">
        <v>257</v>
      </c>
      <c r="C238" s="334">
        <f t="shared" ref="C238:C241" si="85" xml:space="preserve"> $C$232 - C231</f>
        <v>-345.3330458646754</v>
      </c>
      <c r="D238" s="334">
        <f t="shared" ref="D238:D241" si="86" xml:space="preserve"> $D$232 - D231</f>
        <v>101.06695413532464</v>
      </c>
      <c r="G238" t="s">
        <v>1061</v>
      </c>
      <c r="H238" s="225" t="s">
        <v>1062</v>
      </c>
      <c r="J238" t="s">
        <v>1063</v>
      </c>
    </row>
    <row r="239" spans="2:10" x14ac:dyDescent="0.3">
      <c r="B239" t="s">
        <v>1056</v>
      </c>
      <c r="C239" s="334">
        <f t="shared" si="85"/>
        <v>0</v>
      </c>
      <c r="D239" s="334">
        <f t="shared" si="86"/>
        <v>0</v>
      </c>
      <c r="G239" t="s">
        <v>1061</v>
      </c>
      <c r="H239" t="s">
        <v>1061</v>
      </c>
    </row>
    <row r="240" spans="2:10" x14ac:dyDescent="0.3">
      <c r="B240" t="s">
        <v>1057</v>
      </c>
      <c r="C240" s="334">
        <f t="shared" si="85"/>
        <v>-374.87617890747498</v>
      </c>
      <c r="D240" s="334">
        <f t="shared" si="86"/>
        <v>-374.87617890747492</v>
      </c>
      <c r="G240" t="s">
        <v>1061</v>
      </c>
      <c r="H240" t="s">
        <v>1061</v>
      </c>
    </row>
    <row r="241" spans="2:10" x14ac:dyDescent="0.3">
      <c r="B241" t="s">
        <v>176</v>
      </c>
      <c r="C241" s="334">
        <f t="shared" si="85"/>
        <v>123.91817148882788</v>
      </c>
      <c r="D241" s="334">
        <f t="shared" si="86"/>
        <v>708.31817148882794</v>
      </c>
      <c r="G241" t="s">
        <v>1061</v>
      </c>
      <c r="H241" t="s">
        <v>1061</v>
      </c>
    </row>
    <row r="244" spans="2:10" s="193" customFormat="1" ht="15.6" x14ac:dyDescent="0.3">
      <c r="B244" s="192" t="s">
        <v>1064</v>
      </c>
    </row>
    <row r="246" spans="2:10" x14ac:dyDescent="0.3">
      <c r="B246" t="s">
        <v>1065</v>
      </c>
    </row>
    <row r="248" spans="2:10" x14ac:dyDescent="0.3">
      <c r="B248" t="s">
        <v>1066</v>
      </c>
    </row>
    <row r="249" spans="2:10" x14ac:dyDescent="0.3">
      <c r="B249" t="s">
        <v>1067</v>
      </c>
    </row>
    <row r="250" spans="2:10" x14ac:dyDescent="0.3">
      <c r="B250" t="s">
        <v>1068</v>
      </c>
    </row>
    <row r="252" spans="2:10" x14ac:dyDescent="0.3">
      <c r="B252" s="409" t="s">
        <v>1069</v>
      </c>
      <c r="C252" s="404" t="s">
        <v>1070</v>
      </c>
      <c r="D252" s="404" t="s">
        <v>993</v>
      </c>
      <c r="F252" s="255" t="s">
        <v>1069</v>
      </c>
      <c r="G252" s="1" t="s">
        <v>1071</v>
      </c>
      <c r="H252" s="229" t="s">
        <v>993</v>
      </c>
    </row>
    <row r="253" spans="2:10" x14ac:dyDescent="0.3">
      <c r="B253" s="409"/>
      <c r="C253" s="404"/>
      <c r="D253" s="404"/>
      <c r="F253" s="255"/>
      <c r="G253" s="1"/>
      <c r="H253" s="229"/>
    </row>
    <row r="254" spans="2:10" x14ac:dyDescent="0.3">
      <c r="B254" s="412" t="s">
        <v>1072</v>
      </c>
      <c r="C254" s="413"/>
      <c r="D254" s="413"/>
      <c r="E254" s="414"/>
      <c r="F254" s="415"/>
      <c r="G254" s="416"/>
      <c r="H254" s="417"/>
      <c r="I254" s="414"/>
      <c r="J254" s="414"/>
    </row>
    <row r="255" spans="2:10" x14ac:dyDescent="0.3">
      <c r="B255" s="409"/>
      <c r="C255" s="404"/>
      <c r="D255" s="404"/>
      <c r="F255" s="255"/>
      <c r="G255" s="1"/>
      <c r="H255" s="229"/>
    </row>
    <row r="256" spans="2:10" x14ac:dyDescent="0.3">
      <c r="B256" s="367" t="s">
        <v>417</v>
      </c>
      <c r="C256" s="30">
        <v>15.27431506849315</v>
      </c>
      <c r="D256">
        <v>1</v>
      </c>
      <c r="F256" s="19" t="s">
        <v>417</v>
      </c>
      <c r="G256" s="27">
        <v>4.1241814662990581</v>
      </c>
      <c r="H256" s="18">
        <v>1</v>
      </c>
      <c r="J256" t="b">
        <f xml:space="preserve"> F256 = B256</f>
        <v>1</v>
      </c>
    </row>
    <row r="257" spans="2:10" x14ac:dyDescent="0.3">
      <c r="B257" s="367" t="s">
        <v>421</v>
      </c>
      <c r="C257" s="30">
        <v>14.932990867579909</v>
      </c>
      <c r="D257">
        <v>1</v>
      </c>
      <c r="F257" s="19" t="s">
        <v>421</v>
      </c>
      <c r="G257" s="27">
        <v>3.9948399148448064</v>
      </c>
      <c r="H257" s="18">
        <v>1</v>
      </c>
      <c r="J257" t="b">
        <f xml:space="preserve"> F257 = B257</f>
        <v>1</v>
      </c>
    </row>
    <row r="258" spans="2:10" x14ac:dyDescent="0.3">
      <c r="B258" s="367" t="s">
        <v>415</v>
      </c>
      <c r="C258" s="30">
        <v>15.520205479452056</v>
      </c>
      <c r="D258">
        <v>1</v>
      </c>
      <c r="F258" s="19" t="s">
        <v>415</v>
      </c>
      <c r="G258" s="27">
        <v>4.1231621210441141</v>
      </c>
      <c r="H258" s="18">
        <v>1</v>
      </c>
      <c r="J258" t="b">
        <f xml:space="preserve"> F258 = B258</f>
        <v>1</v>
      </c>
    </row>
    <row r="259" spans="2:10" x14ac:dyDescent="0.3">
      <c r="B259" s="367"/>
      <c r="C259" s="30"/>
      <c r="F259" s="19"/>
      <c r="G259" s="27"/>
      <c r="H259" s="18"/>
    </row>
    <row r="260" spans="2:10" x14ac:dyDescent="0.3">
      <c r="B260" s="405" t="s">
        <v>737</v>
      </c>
      <c r="C260" s="407">
        <f xml:space="preserve"> MIN( C256:C258 )</f>
        <v>14.932990867579909</v>
      </c>
      <c r="F260" s="405" t="s">
        <v>737</v>
      </c>
      <c r="G260" s="408">
        <f xml:space="preserve"> MIN( G256:G258 )</f>
        <v>3.9948399148448064</v>
      </c>
      <c r="H260" s="18"/>
    </row>
    <row r="261" spans="2:10" x14ac:dyDescent="0.3">
      <c r="B261" s="405" t="s">
        <v>739</v>
      </c>
      <c r="C261" s="407">
        <f xml:space="preserve"> AVERAGE( C256:C258 )</f>
        <v>15.242503805175039</v>
      </c>
      <c r="F261" s="405" t="s">
        <v>739</v>
      </c>
      <c r="G261" s="408">
        <f xml:space="preserve"> AVERAGE( G256:G258 )</f>
        <v>4.0807278340626594</v>
      </c>
      <c r="H261" s="18"/>
    </row>
    <row r="262" spans="2:10" x14ac:dyDescent="0.3">
      <c r="B262" s="405" t="s">
        <v>740</v>
      </c>
      <c r="C262" s="407">
        <f xml:space="preserve"> MAX( C256:C258 )</f>
        <v>15.520205479452056</v>
      </c>
      <c r="F262" s="405" t="s">
        <v>740</v>
      </c>
      <c r="G262" s="408">
        <f xml:space="preserve"> MAX( G256:G258 )</f>
        <v>4.1241814662990581</v>
      </c>
      <c r="H262" s="18"/>
    </row>
    <row r="263" spans="2:10" x14ac:dyDescent="0.3">
      <c r="B263" s="367"/>
      <c r="C263" s="406"/>
      <c r="F263" s="19"/>
      <c r="G263" s="27"/>
      <c r="H263" s="18"/>
    </row>
    <row r="264" spans="2:10" x14ac:dyDescent="0.3">
      <c r="B264" s="410" t="str" cm="1">
        <f t="array" ref="B264" xml:space="preserve"> _xlfn.XLOOKUP( 0, ABS( C261 - C256:C258 ), B256:B258, , 1 )</f>
        <v>Auckland</v>
      </c>
      <c r="C264" s="411">
        <f xml:space="preserve"> _xlfn.XLOOKUP( B264, B256:B258, C256:C258 )</f>
        <v>15.27431506849315</v>
      </c>
      <c r="F264" s="405" t="str" cm="1">
        <f t="array" ref="F264" xml:space="preserve"> _xlfn.XLOOKUP( 0, ABS( G261 - G256:G258 ), F256:F258, , 1 )</f>
        <v>Northland</v>
      </c>
      <c r="G264" s="408">
        <f xml:space="preserve"> _xlfn.XLOOKUP( F264, F256:F258, G256:G258 )</f>
        <v>4.1231621210441141</v>
      </c>
      <c r="H264" s="18"/>
    </row>
    <row r="265" spans="2:10" x14ac:dyDescent="0.3">
      <c r="B265" s="405" t="s">
        <v>1073</v>
      </c>
      <c r="C265" s="407">
        <f xml:space="preserve"> C264 - C261</f>
        <v>3.1811263318111571E-2</v>
      </c>
      <c r="F265" s="405" t="s">
        <v>1073</v>
      </c>
      <c r="G265" s="408">
        <f xml:space="preserve"> G264 - G261</f>
        <v>4.2434286981454683E-2</v>
      </c>
      <c r="H265" s="18"/>
    </row>
    <row r="266" spans="2:10" x14ac:dyDescent="0.3">
      <c r="B266" s="367"/>
      <c r="C266" s="30"/>
      <c r="F266" s="19"/>
      <c r="G266" s="17"/>
      <c r="H266" s="18"/>
    </row>
    <row r="267" spans="2:10" x14ac:dyDescent="0.3">
      <c r="B267" s="412" t="s">
        <v>1074</v>
      </c>
      <c r="C267" s="413"/>
      <c r="D267" s="413"/>
      <c r="E267" s="414"/>
      <c r="F267" s="415"/>
      <c r="G267" s="416"/>
      <c r="H267" s="417"/>
      <c r="I267" s="414"/>
      <c r="J267" s="414"/>
    </row>
    <row r="268" spans="2:10" x14ac:dyDescent="0.3">
      <c r="B268" s="367"/>
      <c r="C268" s="30"/>
      <c r="F268" s="19"/>
      <c r="G268" s="17"/>
      <c r="H268" s="18"/>
    </row>
    <row r="269" spans="2:10" x14ac:dyDescent="0.3">
      <c r="B269" s="367" t="s">
        <v>429</v>
      </c>
      <c r="C269" s="30">
        <v>14.020890410958904</v>
      </c>
      <c r="D269">
        <v>2</v>
      </c>
      <c r="F269" s="19" t="s">
        <v>429</v>
      </c>
      <c r="G269" s="17">
        <v>3.7595306356889067</v>
      </c>
      <c r="H269" s="18">
        <v>2</v>
      </c>
      <c r="J269" t="b">
        <f xml:space="preserve"> F269 = B269</f>
        <v>1</v>
      </c>
    </row>
    <row r="270" spans="2:10" x14ac:dyDescent="0.3">
      <c r="B270" s="367" t="s">
        <v>419</v>
      </c>
      <c r="C270" s="30">
        <v>13.53675799086758</v>
      </c>
      <c r="D270">
        <v>2</v>
      </c>
      <c r="F270" s="19" t="s">
        <v>419</v>
      </c>
      <c r="G270" s="17">
        <v>3.5959461953800353</v>
      </c>
      <c r="H270" s="18">
        <v>2</v>
      </c>
      <c r="J270" t="b">
        <f xml:space="preserve"> F270 = B270</f>
        <v>1</v>
      </c>
    </row>
    <row r="271" spans="2:10" x14ac:dyDescent="0.3">
      <c r="B271" s="367" t="s">
        <v>427</v>
      </c>
      <c r="C271" s="30">
        <v>13.594292237442922</v>
      </c>
      <c r="D271">
        <v>2</v>
      </c>
      <c r="F271" s="19" t="s">
        <v>427</v>
      </c>
      <c r="G271" s="17">
        <v>3.9268745850828299</v>
      </c>
      <c r="H271" s="18">
        <v>2</v>
      </c>
      <c r="J271" t="b">
        <f xml:space="preserve"> F271 = B271</f>
        <v>1</v>
      </c>
    </row>
    <row r="272" spans="2:10" x14ac:dyDescent="0.3">
      <c r="B272" s="367"/>
      <c r="C272" s="30"/>
      <c r="F272" s="19"/>
      <c r="G272" s="17"/>
      <c r="H272" s="18"/>
    </row>
    <row r="273" spans="2:10" x14ac:dyDescent="0.3">
      <c r="B273" s="405" t="s">
        <v>737</v>
      </c>
      <c r="C273" s="407">
        <f xml:space="preserve"> MIN( C269:C271 )</f>
        <v>13.53675799086758</v>
      </c>
      <c r="F273" s="405" t="s">
        <v>737</v>
      </c>
      <c r="G273" s="408">
        <f xml:space="preserve"> MIN( G269:G271 )</f>
        <v>3.5959461953800353</v>
      </c>
      <c r="H273" s="18"/>
    </row>
    <row r="274" spans="2:10" x14ac:dyDescent="0.3">
      <c r="B274" s="405" t="s">
        <v>739</v>
      </c>
      <c r="C274" s="407">
        <f xml:space="preserve"> AVERAGE( C269:C271 )</f>
        <v>13.717313546423135</v>
      </c>
      <c r="F274" s="405" t="s">
        <v>739</v>
      </c>
      <c r="G274" s="408">
        <f xml:space="preserve"> AVERAGE( G269:G271 )</f>
        <v>3.7607838053839244</v>
      </c>
      <c r="H274" s="18"/>
    </row>
    <row r="275" spans="2:10" x14ac:dyDescent="0.3">
      <c r="B275" s="405" t="s">
        <v>740</v>
      </c>
      <c r="C275" s="407">
        <f xml:space="preserve"> MAX( C269:C271 )</f>
        <v>14.020890410958904</v>
      </c>
      <c r="F275" s="405" t="s">
        <v>740</v>
      </c>
      <c r="G275" s="408">
        <f xml:space="preserve"> MAX( G269:G271 )</f>
        <v>3.9268745850828299</v>
      </c>
      <c r="H275" s="18"/>
    </row>
    <row r="276" spans="2:10" x14ac:dyDescent="0.3">
      <c r="B276" s="367"/>
      <c r="C276" s="406"/>
      <c r="F276" s="19"/>
      <c r="G276" s="27"/>
      <c r="H276" s="18"/>
    </row>
    <row r="277" spans="2:10" x14ac:dyDescent="0.3">
      <c r="B277" s="410" t="str" cm="1">
        <f t="array" ref="B277" xml:space="preserve"> _xlfn.XLOOKUP( 0, ABS( C274 - C269:C271 ), B269:B271, , 1 )</f>
        <v>New Plymouth</v>
      </c>
      <c r="C277" s="411">
        <f xml:space="preserve"> _xlfn.XLOOKUP( B277, B269:B271, C269:C271 )</f>
        <v>13.594292237442922</v>
      </c>
      <c r="F277" s="405" t="str" cm="1">
        <f t="array" ref="F277" xml:space="preserve"> _xlfn.XLOOKUP( 0, ABS( G274 - G269:G271 ), F269:F271, , 1 )</f>
        <v>East Coast</v>
      </c>
      <c r="G277" s="408">
        <f xml:space="preserve"> _xlfn.XLOOKUP( F277, F269:F271, G269:G271 )</f>
        <v>3.7595306356889067</v>
      </c>
      <c r="H277" s="18"/>
    </row>
    <row r="278" spans="2:10" x14ac:dyDescent="0.3">
      <c r="B278" s="405" t="s">
        <v>1073</v>
      </c>
      <c r="C278" s="407">
        <f xml:space="preserve"> C277 - C274</f>
        <v>-0.12302130898021346</v>
      </c>
      <c r="F278" s="405" t="s">
        <v>1073</v>
      </c>
      <c r="G278" s="408">
        <f xml:space="preserve"> G277 - G274</f>
        <v>-1.253169695017764E-3</v>
      </c>
      <c r="H278" s="18"/>
    </row>
    <row r="279" spans="2:10" x14ac:dyDescent="0.3">
      <c r="B279" s="367"/>
      <c r="C279" s="30"/>
      <c r="F279" s="19"/>
      <c r="G279" s="17"/>
      <c r="H279" s="18"/>
    </row>
    <row r="280" spans="2:10" x14ac:dyDescent="0.3">
      <c r="B280" s="412" t="s">
        <v>1075</v>
      </c>
      <c r="C280" s="413"/>
      <c r="D280" s="413"/>
      <c r="E280" s="414"/>
      <c r="F280" s="415"/>
      <c r="G280" s="416"/>
      <c r="H280" s="417"/>
      <c r="I280" s="414"/>
      <c r="J280" s="414"/>
    </row>
    <row r="281" spans="2:10" x14ac:dyDescent="0.3">
      <c r="B281" s="367"/>
      <c r="C281" s="30"/>
      <c r="F281" s="19"/>
      <c r="G281" s="17"/>
      <c r="H281" s="18"/>
    </row>
    <row r="282" spans="2:10" x14ac:dyDescent="0.3">
      <c r="B282" s="367" t="s">
        <v>431</v>
      </c>
      <c r="C282" s="30">
        <v>13.155022831050228</v>
      </c>
      <c r="D282">
        <v>3</v>
      </c>
      <c r="F282" s="19" t="s">
        <v>431</v>
      </c>
      <c r="G282" s="17">
        <v>3.8361151437745518</v>
      </c>
      <c r="H282" s="18">
        <v>3</v>
      </c>
      <c r="J282" t="b">
        <f xml:space="preserve"> F282 = B282</f>
        <v>1</v>
      </c>
    </row>
    <row r="283" spans="2:10" x14ac:dyDescent="0.3">
      <c r="B283" s="367" t="s">
        <v>437</v>
      </c>
      <c r="C283" s="30">
        <v>12.90593607305936</v>
      </c>
      <c r="D283">
        <v>3</v>
      </c>
      <c r="F283" s="19" t="s">
        <v>437</v>
      </c>
      <c r="G283" s="17">
        <v>3.723228583216772</v>
      </c>
      <c r="H283" s="18">
        <v>3</v>
      </c>
      <c r="J283" t="b">
        <f xml:space="preserve"> F283 = B283</f>
        <v>1</v>
      </c>
    </row>
    <row r="284" spans="2:10" x14ac:dyDescent="0.3">
      <c r="B284" s="367" t="s">
        <v>435</v>
      </c>
      <c r="C284" s="30">
        <v>12.834018264840182</v>
      </c>
      <c r="D284">
        <v>3</v>
      </c>
      <c r="F284" s="19" t="s">
        <v>435</v>
      </c>
      <c r="G284" s="17">
        <v>4.1465090064971957</v>
      </c>
      <c r="H284" s="18">
        <v>3</v>
      </c>
      <c r="J284" t="b">
        <f xml:space="preserve"> F284 = B284</f>
        <v>1</v>
      </c>
    </row>
    <row r="285" spans="2:10" x14ac:dyDescent="0.3">
      <c r="B285" s="367"/>
      <c r="C285" s="30"/>
      <c r="F285" s="19"/>
      <c r="G285" s="17"/>
      <c r="H285" s="18"/>
    </row>
    <row r="286" spans="2:10" x14ac:dyDescent="0.3">
      <c r="B286" s="405" t="s">
        <v>737</v>
      </c>
      <c r="C286" s="407">
        <f xml:space="preserve"> MIN( C282:C284 )</f>
        <v>12.834018264840182</v>
      </c>
      <c r="F286" s="405" t="s">
        <v>737</v>
      </c>
      <c r="G286" s="408">
        <f xml:space="preserve"> MIN( G282:G284 )</f>
        <v>3.723228583216772</v>
      </c>
      <c r="H286" s="18"/>
    </row>
    <row r="287" spans="2:10" x14ac:dyDescent="0.3">
      <c r="B287" s="405" t="s">
        <v>739</v>
      </c>
      <c r="C287" s="407">
        <f xml:space="preserve"> AVERAGE( C282:C284 )</f>
        <v>12.964992389649924</v>
      </c>
      <c r="F287" s="405" t="s">
        <v>739</v>
      </c>
      <c r="G287" s="408">
        <f xml:space="preserve"> AVERAGE( G282:G284 )</f>
        <v>3.9019509111628401</v>
      </c>
      <c r="H287" s="18"/>
    </row>
    <row r="288" spans="2:10" x14ac:dyDescent="0.3">
      <c r="B288" s="405" t="s">
        <v>740</v>
      </c>
      <c r="C288" s="407">
        <f xml:space="preserve"> MAX( C282:C284 )</f>
        <v>13.155022831050228</v>
      </c>
      <c r="F288" s="405" t="s">
        <v>740</v>
      </c>
      <c r="G288" s="408">
        <f xml:space="preserve"> MAX( G282:G284 )</f>
        <v>4.1465090064971957</v>
      </c>
      <c r="H288" s="18"/>
    </row>
    <row r="289" spans="2:10" x14ac:dyDescent="0.3">
      <c r="B289" s="367"/>
      <c r="C289" s="406"/>
      <c r="F289" s="19"/>
      <c r="G289" s="27"/>
      <c r="H289" s="18"/>
    </row>
    <row r="290" spans="2:10" x14ac:dyDescent="0.3">
      <c r="B290" s="410" t="str" cm="1">
        <f t="array" ref="B290" xml:space="preserve"> _xlfn.XLOOKUP( 0, ABS( C287 - C282:C284 ), B282:B284, , 1 )</f>
        <v>Nelson-Marlborough</v>
      </c>
      <c r="C290" s="411">
        <f xml:space="preserve"> _xlfn.XLOOKUP( B290, B282:B284, C282:C284 )</f>
        <v>12.90593607305936</v>
      </c>
      <c r="F290" s="405" t="str" cm="1">
        <f t="array" ref="F290" xml:space="preserve"> _xlfn.XLOOKUP( 0, ABS( G287 - G282:G284 ), F282:F284, , 1 )</f>
        <v>Manawatu</v>
      </c>
      <c r="G290" s="408">
        <f xml:space="preserve"> _xlfn.XLOOKUP( F290, F282:F284, G282:G284 )</f>
        <v>3.8361151437745518</v>
      </c>
      <c r="H290" s="18"/>
    </row>
    <row r="291" spans="2:10" x14ac:dyDescent="0.3">
      <c r="B291" s="405" t="s">
        <v>1073</v>
      </c>
      <c r="C291" s="407">
        <f xml:space="preserve"> C290 - C287</f>
        <v>-5.905631659056354E-2</v>
      </c>
      <c r="F291" s="405" t="s">
        <v>1073</v>
      </c>
      <c r="G291" s="408">
        <f xml:space="preserve"> G290 - G287</f>
        <v>-6.5835767388288335E-2</v>
      </c>
      <c r="H291" s="18"/>
    </row>
    <row r="292" spans="2:10" x14ac:dyDescent="0.3">
      <c r="B292" s="367"/>
      <c r="C292" s="30"/>
      <c r="F292" s="19"/>
      <c r="G292" s="17"/>
      <c r="H292" s="18"/>
    </row>
    <row r="293" spans="2:10" x14ac:dyDescent="0.3">
      <c r="B293" s="412" t="s">
        <v>1076</v>
      </c>
      <c r="C293" s="413"/>
      <c r="D293" s="413"/>
      <c r="E293" s="414"/>
      <c r="F293" s="415"/>
      <c r="G293" s="416"/>
      <c r="H293" s="417"/>
      <c r="I293" s="414"/>
      <c r="J293" s="414"/>
    </row>
    <row r="294" spans="2:10" x14ac:dyDescent="0.3">
      <c r="B294" s="367"/>
      <c r="C294" s="30"/>
      <c r="F294" s="19"/>
      <c r="G294" s="17"/>
      <c r="H294" s="18"/>
    </row>
    <row r="295" spans="2:10" x14ac:dyDescent="0.3">
      <c r="B295" s="367" t="s">
        <v>423</v>
      </c>
      <c r="C295" s="30">
        <v>12.184132420091323</v>
      </c>
      <c r="D295">
        <v>4</v>
      </c>
      <c r="F295" s="19" t="s">
        <v>423</v>
      </c>
      <c r="G295" s="17">
        <v>3.5521865440607678</v>
      </c>
      <c r="H295" s="18">
        <v>4</v>
      </c>
      <c r="J295" t="b">
        <f xml:space="preserve"> F295 = B295</f>
        <v>1</v>
      </c>
    </row>
    <row r="296" spans="2:10" x14ac:dyDescent="0.3">
      <c r="B296" s="367" t="s">
        <v>425</v>
      </c>
      <c r="C296" s="30">
        <v>11.666552511415524</v>
      </c>
      <c r="D296">
        <v>4</v>
      </c>
      <c r="F296" s="19" t="s">
        <v>425</v>
      </c>
      <c r="G296" s="17">
        <v>3.2354869641797102</v>
      </c>
      <c r="H296" s="18">
        <v>4</v>
      </c>
      <c r="J296" t="b">
        <f xml:space="preserve"> F296 = B296</f>
        <v>1</v>
      </c>
    </row>
    <row r="297" spans="2:10" x14ac:dyDescent="0.3">
      <c r="B297" s="367" t="s">
        <v>433</v>
      </c>
      <c r="C297" s="30">
        <v>12.442123287671233</v>
      </c>
      <c r="D297">
        <v>4</v>
      </c>
      <c r="F297" s="19" t="s">
        <v>433</v>
      </c>
      <c r="G297" s="17">
        <v>3.3333333333333335</v>
      </c>
      <c r="H297" s="18">
        <v>4</v>
      </c>
      <c r="J297" t="b">
        <f xml:space="preserve"> F297 = B297</f>
        <v>1</v>
      </c>
    </row>
    <row r="298" spans="2:10" x14ac:dyDescent="0.3">
      <c r="B298" s="367" t="s">
        <v>439</v>
      </c>
      <c r="C298" s="30">
        <v>11.413698630136986</v>
      </c>
      <c r="D298">
        <v>4</v>
      </c>
      <c r="F298" s="19" t="s">
        <v>439</v>
      </c>
      <c r="G298" s="17">
        <v>3.6886548920436857</v>
      </c>
      <c r="H298" s="18">
        <v>4</v>
      </c>
      <c r="J298" t="b">
        <f xml:space="preserve"> F298 = B298</f>
        <v>1</v>
      </c>
    </row>
    <row r="299" spans="2:10" x14ac:dyDescent="0.3">
      <c r="B299" s="367"/>
      <c r="C299" s="30"/>
      <c r="F299" s="19"/>
      <c r="G299" s="17"/>
      <c r="H299" s="18"/>
    </row>
    <row r="300" spans="2:10" x14ac:dyDescent="0.3">
      <c r="B300" s="405" t="s">
        <v>737</v>
      </c>
      <c r="C300" s="407">
        <f xml:space="preserve"> MIN( C295:C298 )</f>
        <v>11.413698630136986</v>
      </c>
      <c r="F300" s="405" t="s">
        <v>737</v>
      </c>
      <c r="G300" s="408">
        <f xml:space="preserve"> MIN( G295:G298 )</f>
        <v>3.2354869641797102</v>
      </c>
      <c r="H300" s="18"/>
    </row>
    <row r="301" spans="2:10" x14ac:dyDescent="0.3">
      <c r="B301" s="405" t="s">
        <v>739</v>
      </c>
      <c r="C301" s="407">
        <f xml:space="preserve"> AVERAGE( C295:C298 )</f>
        <v>11.926626712328767</v>
      </c>
      <c r="F301" s="405" t="s">
        <v>739</v>
      </c>
      <c r="G301" s="408">
        <f xml:space="preserve"> AVERAGE( G295:G298 )</f>
        <v>3.452415433404374</v>
      </c>
      <c r="H301" s="18"/>
    </row>
    <row r="302" spans="2:10" x14ac:dyDescent="0.3">
      <c r="B302" s="405" t="s">
        <v>740</v>
      </c>
      <c r="C302" s="407">
        <f xml:space="preserve"> MAX( C295:C298 )</f>
        <v>12.442123287671233</v>
      </c>
      <c r="F302" s="405" t="s">
        <v>740</v>
      </c>
      <c r="G302" s="408">
        <f xml:space="preserve"> MAX( G295:G298 )</f>
        <v>3.6886548920436857</v>
      </c>
      <c r="H302" s="18"/>
    </row>
    <row r="303" spans="2:10" x14ac:dyDescent="0.3">
      <c r="B303" s="367"/>
      <c r="C303" s="406"/>
      <c r="F303" s="19"/>
      <c r="G303" s="27"/>
      <c r="H303" s="18"/>
    </row>
    <row r="304" spans="2:10" x14ac:dyDescent="0.3">
      <c r="B304" s="410" t="str" cm="1">
        <f t="array" ref="B304" xml:space="preserve"> _xlfn.XLOOKUP( 0, ABS( C301 - C295:C298 ), B295:B298, , 1 )</f>
        <v>Rotorua</v>
      </c>
      <c r="C304" s="411">
        <f xml:space="preserve"> _xlfn.XLOOKUP( B304, B295:B298, C295:C298 )</f>
        <v>12.184132420091323</v>
      </c>
      <c r="F304" s="405" t="str" cm="1">
        <f t="array" ref="F304" xml:space="preserve"> _xlfn.XLOOKUP( 0, ABS( G301 - G295:G298 ), F295:F298, , 1 )</f>
        <v>Rotorua</v>
      </c>
      <c r="G304" s="408">
        <f xml:space="preserve"> _xlfn.XLOOKUP( F304, F295:F298, G295:G298 )</f>
        <v>3.5521865440607678</v>
      </c>
      <c r="H304" s="18"/>
    </row>
    <row r="305" spans="2:10" x14ac:dyDescent="0.3">
      <c r="B305" s="405" t="s">
        <v>1073</v>
      </c>
      <c r="C305" s="407">
        <f xml:space="preserve"> C304 - C301</f>
        <v>0.25750570776255621</v>
      </c>
      <c r="F305" s="405" t="s">
        <v>1073</v>
      </c>
      <c r="G305" s="408">
        <f xml:space="preserve"> G304 - G301</f>
        <v>9.977111065639388E-2</v>
      </c>
      <c r="H305" s="18"/>
    </row>
    <row r="306" spans="2:10" x14ac:dyDescent="0.3">
      <c r="B306" s="367"/>
      <c r="C306" s="30"/>
      <c r="F306" s="19"/>
      <c r="G306" s="17"/>
      <c r="H306" s="18"/>
    </row>
    <row r="307" spans="2:10" x14ac:dyDescent="0.3">
      <c r="B307" s="412" t="s">
        <v>1077</v>
      </c>
      <c r="C307" s="413"/>
      <c r="D307" s="413"/>
      <c r="E307" s="414"/>
      <c r="F307" s="415"/>
      <c r="G307" s="416"/>
      <c r="H307" s="417"/>
      <c r="I307" s="414"/>
      <c r="J307" s="414"/>
    </row>
    <row r="308" spans="2:10" x14ac:dyDescent="0.3">
      <c r="B308" s="367"/>
      <c r="C308" s="30"/>
      <c r="F308" s="19"/>
      <c r="G308" s="17"/>
      <c r="H308" s="18"/>
    </row>
    <row r="309" spans="2:10" x14ac:dyDescent="0.3">
      <c r="B309" s="367" t="s">
        <v>441</v>
      </c>
      <c r="C309" s="30">
        <v>11.323515981735159</v>
      </c>
      <c r="D309">
        <v>5</v>
      </c>
      <c r="F309" s="19" t="s">
        <v>441</v>
      </c>
      <c r="G309" s="17">
        <v>3.2852484686384797</v>
      </c>
      <c r="H309" s="18">
        <v>5</v>
      </c>
      <c r="J309" t="b">
        <f xml:space="preserve"> F309 = B309</f>
        <v>1</v>
      </c>
    </row>
    <row r="310" spans="2:10" x14ac:dyDescent="0.3">
      <c r="B310" s="367" t="s">
        <v>447</v>
      </c>
      <c r="C310" s="30">
        <v>10.78824200913242</v>
      </c>
      <c r="D310">
        <v>5</v>
      </c>
      <c r="F310" s="19" t="s">
        <v>447</v>
      </c>
      <c r="G310" s="17">
        <v>3.8804857557275936</v>
      </c>
      <c r="H310" s="18">
        <v>5</v>
      </c>
      <c r="J310" t="b">
        <f xml:space="preserve"> F310 = B310</f>
        <v>1</v>
      </c>
    </row>
    <row r="311" spans="2:10" x14ac:dyDescent="0.3">
      <c r="B311" s="367"/>
      <c r="C311" s="30"/>
      <c r="F311" s="19"/>
      <c r="G311" s="17"/>
      <c r="H311" s="18"/>
    </row>
    <row r="312" spans="2:10" x14ac:dyDescent="0.3">
      <c r="B312" s="405" t="s">
        <v>737</v>
      </c>
      <c r="C312" s="407">
        <f xml:space="preserve"> MIN( C308:C310 )</f>
        <v>10.78824200913242</v>
      </c>
      <c r="F312" s="405" t="s">
        <v>737</v>
      </c>
      <c r="G312" s="408">
        <f xml:space="preserve"> MIN( G308:G310 )</f>
        <v>3.2852484686384797</v>
      </c>
      <c r="H312" s="18"/>
    </row>
    <row r="313" spans="2:10" x14ac:dyDescent="0.3">
      <c r="B313" s="405" t="s">
        <v>739</v>
      </c>
      <c r="C313" s="407">
        <f xml:space="preserve"> AVERAGE( C308:C310 )</f>
        <v>11.05587899543379</v>
      </c>
      <c r="F313" s="405" t="s">
        <v>739</v>
      </c>
      <c r="G313" s="408">
        <f xml:space="preserve"> AVERAGE( G308:G310 )</f>
        <v>3.5828671121830364</v>
      </c>
      <c r="H313" s="18"/>
    </row>
    <row r="314" spans="2:10" x14ac:dyDescent="0.3">
      <c r="B314" s="405" t="s">
        <v>740</v>
      </c>
      <c r="C314" s="407">
        <f xml:space="preserve"> MAX( C308:C310 )</f>
        <v>11.323515981735159</v>
      </c>
      <c r="F314" s="405" t="s">
        <v>740</v>
      </c>
      <c r="G314" s="408">
        <f xml:space="preserve"> MAX( G308:G310 )</f>
        <v>3.8804857557275936</v>
      </c>
      <c r="H314" s="18"/>
    </row>
    <row r="315" spans="2:10" x14ac:dyDescent="0.3">
      <c r="B315" s="367"/>
      <c r="C315" s="406"/>
      <c r="F315" s="19"/>
      <c r="G315" s="27"/>
      <c r="H315" s="18"/>
    </row>
    <row r="316" spans="2:10" x14ac:dyDescent="0.3">
      <c r="B316" s="410" t="str" cm="1">
        <f t="array" ref="B316" xml:space="preserve"> _xlfn.XLOOKUP( 0, ABS( C313 - C308:C310 ), B308:B310, , 1 )</f>
        <v>Christchurch</v>
      </c>
      <c r="C316" s="411">
        <f xml:space="preserve"> _xlfn.XLOOKUP( B316, B308:B310, C308:C310 )</f>
        <v>11.323515981735159</v>
      </c>
      <c r="F316" s="405" t="str" cm="1">
        <f t="array" ref="F316" xml:space="preserve"> _xlfn.XLOOKUP( 0, ABS( G313 - G308:G310 ), F308:F310, , 1 )</f>
        <v>Christchurch</v>
      </c>
      <c r="G316" s="408">
        <f xml:space="preserve"> _xlfn.XLOOKUP( F316, F308:F310, G308:G310 )</f>
        <v>3.2852484686384797</v>
      </c>
      <c r="H316" s="18"/>
    </row>
    <row r="317" spans="2:10" x14ac:dyDescent="0.3">
      <c r="B317" s="405" t="s">
        <v>1073</v>
      </c>
      <c r="C317" s="407">
        <f xml:space="preserve"> C316 - C313</f>
        <v>0.26763698630136901</v>
      </c>
      <c r="F317" s="405" t="s">
        <v>1073</v>
      </c>
      <c r="G317" s="408">
        <f xml:space="preserve"> G316 - G313</f>
        <v>-0.29761864354455669</v>
      </c>
      <c r="H317" s="18"/>
    </row>
    <row r="318" spans="2:10" x14ac:dyDescent="0.3">
      <c r="B318" s="367"/>
      <c r="C318" s="30"/>
      <c r="F318" s="19"/>
      <c r="G318" s="17"/>
      <c r="H318" s="18"/>
    </row>
    <row r="319" spans="2:10" x14ac:dyDescent="0.3">
      <c r="B319" s="412" t="s">
        <v>1078</v>
      </c>
      <c r="C319" s="413"/>
      <c r="D319" s="413"/>
      <c r="E319" s="414"/>
      <c r="F319" s="415"/>
      <c r="G319" s="416"/>
      <c r="H319" s="417"/>
      <c r="I319" s="414"/>
      <c r="J319" s="414"/>
    </row>
    <row r="320" spans="2:10" x14ac:dyDescent="0.3">
      <c r="B320" s="367"/>
      <c r="C320" s="30"/>
      <c r="F320" s="19"/>
      <c r="G320" s="17"/>
      <c r="H320" s="18"/>
    </row>
    <row r="321" spans="2:10" x14ac:dyDescent="0.3">
      <c r="B321" s="367" t="s">
        <v>445</v>
      </c>
      <c r="C321" s="30">
        <v>9.455821917808219</v>
      </c>
      <c r="D321">
        <v>6</v>
      </c>
      <c r="F321" s="19" t="s">
        <v>445</v>
      </c>
      <c r="G321" s="17">
        <v>2.7586111776487097</v>
      </c>
      <c r="H321" s="18">
        <v>6</v>
      </c>
      <c r="J321" t="b">
        <f xml:space="preserve"> F321 = B321</f>
        <v>1</v>
      </c>
    </row>
    <row r="322" spans="2:10" x14ac:dyDescent="0.3">
      <c r="B322" s="367" t="s">
        <v>449</v>
      </c>
      <c r="C322" s="30">
        <v>9.9902968036529689</v>
      </c>
      <c r="D322">
        <v>6</v>
      </c>
      <c r="F322" s="19" t="s">
        <v>449</v>
      </c>
      <c r="G322" s="17">
        <v>3.5949990447678912</v>
      </c>
      <c r="H322" s="18">
        <v>6</v>
      </c>
      <c r="J322" t="b">
        <f xml:space="preserve"> F322 = B322</f>
        <v>1</v>
      </c>
    </row>
    <row r="323" spans="2:10" x14ac:dyDescent="0.3">
      <c r="B323" s="367" t="s">
        <v>443</v>
      </c>
      <c r="C323" s="30">
        <v>9.4969178082191785</v>
      </c>
      <c r="D323">
        <v>6</v>
      </c>
      <c r="F323" s="19" t="s">
        <v>443</v>
      </c>
      <c r="G323" s="17">
        <v>3.0108193908776326</v>
      </c>
      <c r="H323" s="18">
        <v>6</v>
      </c>
      <c r="J323" t="b">
        <f xml:space="preserve"> F323 = B323</f>
        <v>1</v>
      </c>
    </row>
    <row r="325" spans="2:10" x14ac:dyDescent="0.3">
      <c r="B325" s="405" t="s">
        <v>737</v>
      </c>
      <c r="C325" s="407">
        <f xml:space="preserve"> MIN( C321:C323 )</f>
        <v>9.455821917808219</v>
      </c>
      <c r="F325" s="405" t="s">
        <v>737</v>
      </c>
      <c r="G325" s="408">
        <f xml:space="preserve"> MIN( G321:G323 )</f>
        <v>2.7586111776487097</v>
      </c>
    </row>
    <row r="326" spans="2:10" x14ac:dyDescent="0.3">
      <c r="B326" s="405" t="s">
        <v>739</v>
      </c>
      <c r="C326" s="407">
        <f xml:space="preserve"> AVERAGE( C321:C323 )</f>
        <v>9.6476788432267906</v>
      </c>
      <c r="F326" s="405" t="s">
        <v>739</v>
      </c>
      <c r="G326" s="408">
        <f xml:space="preserve"> AVERAGE( G321:G323 )</f>
        <v>3.1214765377647442</v>
      </c>
    </row>
    <row r="327" spans="2:10" x14ac:dyDescent="0.3">
      <c r="B327" s="405" t="s">
        <v>740</v>
      </c>
      <c r="C327" s="407">
        <f xml:space="preserve"> MAX( C321:C323 )</f>
        <v>9.9902968036529689</v>
      </c>
      <c r="F327" s="405" t="s">
        <v>740</v>
      </c>
      <c r="G327" s="408">
        <f xml:space="preserve"> MAX( G321:G323 )</f>
        <v>3.5949990447678912</v>
      </c>
    </row>
    <row r="328" spans="2:10" x14ac:dyDescent="0.3">
      <c r="B328" s="367"/>
      <c r="C328" s="406"/>
      <c r="F328" s="19"/>
      <c r="G328" s="27"/>
    </row>
    <row r="329" spans="2:10" x14ac:dyDescent="0.3">
      <c r="B329" s="410" t="str" cm="1">
        <f t="array" ref="B329" xml:space="preserve"> _xlfn.XLOOKUP( 0, ABS( C326 - C321:C323 ), B321:B323, , 1 )</f>
        <v>Queenstown-Lakes</v>
      </c>
      <c r="C329" s="411">
        <f xml:space="preserve"> _xlfn.XLOOKUP( B329, B321:B323, C321:C323 )</f>
        <v>9.4969178082191785</v>
      </c>
      <c r="F329" s="405" t="str" cm="1">
        <f t="array" ref="F329" xml:space="preserve"> _xlfn.XLOOKUP( 0, ABS( G326 - G321:G323 ), F321:F323, , 1 )</f>
        <v>Queenstown-Lakes</v>
      </c>
      <c r="G329" s="408">
        <f xml:space="preserve"> _xlfn.XLOOKUP( F329, F321:F323, G321:G323 )</f>
        <v>3.0108193908776326</v>
      </c>
    </row>
    <row r="330" spans="2:10" x14ac:dyDescent="0.3">
      <c r="B330" s="405" t="s">
        <v>1073</v>
      </c>
      <c r="C330" s="407">
        <f xml:space="preserve"> C329 - C326</f>
        <v>-0.15076103500761207</v>
      </c>
      <c r="F330" s="405" t="s">
        <v>1073</v>
      </c>
      <c r="G330" s="408">
        <f xml:space="preserve"> G329 - G326</f>
        <v>-0.11065714688711159</v>
      </c>
    </row>
  </sheetData>
  <sortState xmlns:xlrd2="http://schemas.microsoft.com/office/spreadsheetml/2017/richdata2" ref="F252:H323">
    <sortCondition ref="H256:H323"/>
    <sortCondition ref="F256:F323"/>
  </sortState>
  <mergeCells count="8">
    <mergeCell ref="C82:E82"/>
    <mergeCell ref="G82:I82"/>
    <mergeCell ref="K82:M82"/>
    <mergeCell ref="C75:E75"/>
    <mergeCell ref="G75:I75"/>
    <mergeCell ref="K75:M75"/>
    <mergeCell ref="C81:E81"/>
    <mergeCell ref="G81:I81"/>
  </mergeCells>
  <hyperlinks>
    <hyperlink ref="J60" r:id="rId1" display="../../../../../../:x:/s/StandardsandTechnical/Eb48HfV1PgdBu0Ywpw5o-WwBKBsgrDe71gzCi8zk0mlFYQ?e=3q4r3e" xr:uid="{3A6B9A9A-BDE0-40AF-9C1D-449AFCBAE888}"/>
    <hyperlink ref="J61" r:id="rId2" display="../../../../../../:x:/s/StandardsandTechnical/Eb48HfV1PgdBu0Ywpw5o-WwBKBsgrDe71gzCi8zk0mlFYQ?e=3q4r3e" xr:uid="{6C9FD92E-314F-4375-9B43-6D94EAACCF6D}"/>
    <hyperlink ref="T36" r:id="rId3" xr:uid="{1E80958A-AD73-4DCE-A140-1DA7305880FB}"/>
  </hyperlinks>
  <pageMargins left="0.7" right="0.7" top="0.75" bottom="0.75" header="0.3" footer="0.3"/>
  <drawing r:id="rId4"/>
  <legacyDrawing r:id="rId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1724B-ED5E-4B3B-A8BC-6773C281CF0C}">
  <dimension ref="B2:AD221"/>
  <sheetViews>
    <sheetView tabSelected="1" topLeftCell="A167" workbookViewId="0">
      <selection activeCell="K215" sqref="K215"/>
    </sheetView>
    <sheetView tabSelected="1" topLeftCell="A51" zoomScale="60" zoomScaleNormal="60" workbookViewId="1">
      <selection activeCell="M60" sqref="M60"/>
    </sheetView>
  </sheetViews>
  <sheetFormatPr defaultRowHeight="14.4" x14ac:dyDescent="0.3"/>
  <cols>
    <col min="2" max="2" width="32.6640625" customWidth="1"/>
    <col min="13" max="13" width="10.6640625" bestFit="1" customWidth="1"/>
  </cols>
  <sheetData>
    <row r="2" spans="2:2" s="441" customFormat="1" ht="18" x14ac:dyDescent="0.35">
      <c r="B2" s="440" t="s">
        <v>2748</v>
      </c>
    </row>
    <row r="4" spans="2:2" x14ac:dyDescent="0.3">
      <c r="B4" s="437" t="s">
        <v>2733</v>
      </c>
    </row>
    <row r="6" spans="2:2" x14ac:dyDescent="0.3">
      <c r="B6" t="s">
        <v>2734</v>
      </c>
    </row>
    <row r="7" spans="2:2" x14ac:dyDescent="0.3">
      <c r="B7" t="s">
        <v>2749</v>
      </c>
    </row>
    <row r="8" spans="2:2" x14ac:dyDescent="0.3">
      <c r="B8" t="s">
        <v>2750</v>
      </c>
    </row>
    <row r="10" spans="2:2" x14ac:dyDescent="0.3">
      <c r="B10" s="1" t="s">
        <v>2735</v>
      </c>
    </row>
    <row r="12" spans="2:2" x14ac:dyDescent="0.3">
      <c r="B12" t="s">
        <v>2736</v>
      </c>
    </row>
    <row r="13" spans="2:2" x14ac:dyDescent="0.3">
      <c r="B13" t="s">
        <v>2737</v>
      </c>
    </row>
    <row r="14" spans="2:2" x14ac:dyDescent="0.3">
      <c r="B14" t="s">
        <v>2738</v>
      </c>
    </row>
    <row r="16" spans="2:2" x14ac:dyDescent="0.3">
      <c r="B16" t="s">
        <v>2741</v>
      </c>
    </row>
    <row r="18" spans="2:10" x14ac:dyDescent="0.3">
      <c r="B18" s="1" t="s">
        <v>2747</v>
      </c>
    </row>
    <row r="20" spans="2:10" x14ac:dyDescent="0.3">
      <c r="B20" t="s">
        <v>2753</v>
      </c>
    </row>
    <row r="21" spans="2:10" x14ac:dyDescent="0.3">
      <c r="B21" t="s">
        <v>2751</v>
      </c>
    </row>
    <row r="22" spans="2:10" x14ac:dyDescent="0.3">
      <c r="B22" t="s">
        <v>2754</v>
      </c>
    </row>
    <row r="24" spans="2:10" x14ac:dyDescent="0.3">
      <c r="B24" s="442" t="s">
        <v>2777</v>
      </c>
      <c r="C24" s="442"/>
      <c r="D24" s="442"/>
      <c r="E24" s="442"/>
      <c r="F24" s="442"/>
    </row>
    <row r="25" spans="2:10" x14ac:dyDescent="0.3">
      <c r="B25" s="446" t="s">
        <v>2778</v>
      </c>
      <c r="C25" s="446"/>
      <c r="D25" s="446"/>
      <c r="E25" s="446"/>
      <c r="F25" s="446"/>
    </row>
    <row r="28" spans="2:10" s="439" customFormat="1" ht="15.6" x14ac:dyDescent="0.3">
      <c r="B28" s="438" t="s">
        <v>2752</v>
      </c>
    </row>
    <row r="30" spans="2:10" s="436" customFormat="1" x14ac:dyDescent="0.3">
      <c r="B30" s="434" t="s">
        <v>2757</v>
      </c>
    </row>
    <row r="32" spans="2:10" x14ac:dyDescent="0.3">
      <c r="B32" t="s">
        <v>2755</v>
      </c>
      <c r="C32" s="444">
        <f xml:space="preserve"> 1 / 0.3</f>
        <v>3.3333333333333335</v>
      </c>
      <c r="E32" s="442" t="s">
        <v>2768</v>
      </c>
      <c r="F32" s="442"/>
      <c r="G32" s="442"/>
      <c r="H32" s="442"/>
      <c r="I32" s="442"/>
      <c r="J32" s="442"/>
    </row>
    <row r="33" spans="2:19" x14ac:dyDescent="0.3">
      <c r="B33" t="s">
        <v>2756</v>
      </c>
      <c r="C33" s="456">
        <v>3.5</v>
      </c>
      <c r="E33" s="457" t="s">
        <v>2786</v>
      </c>
      <c r="F33" s="446"/>
      <c r="G33" s="446"/>
      <c r="H33" s="446"/>
      <c r="I33" s="446"/>
      <c r="J33" s="446"/>
    </row>
    <row r="35" spans="2:19" s="436" customFormat="1" x14ac:dyDescent="0.3">
      <c r="B35" s="434" t="s">
        <v>588</v>
      </c>
    </row>
    <row r="37" spans="2:19" x14ac:dyDescent="0.3">
      <c r="B37" t="s">
        <v>2742</v>
      </c>
      <c r="C37" s="447">
        <f xml:space="preserve"> AVERAGE( 0.25, 0.5 )</f>
        <v>0.375</v>
      </c>
      <c r="E37" s="442" t="s">
        <v>2769</v>
      </c>
      <c r="F37" s="442"/>
    </row>
    <row r="38" spans="2:19" x14ac:dyDescent="0.3">
      <c r="C38" s="437"/>
    </row>
    <row r="39" spans="2:19" x14ac:dyDescent="0.3">
      <c r="B39" t="s">
        <v>2787</v>
      </c>
      <c r="C39" s="448">
        <v>3.5</v>
      </c>
      <c r="E39" s="446" t="s">
        <v>2771</v>
      </c>
      <c r="F39" s="446"/>
      <c r="G39" s="446"/>
      <c r="H39" s="446"/>
      <c r="I39" s="446"/>
      <c r="J39" s="446"/>
      <c r="K39" s="446"/>
      <c r="L39" s="446"/>
      <c r="M39" s="446"/>
      <c r="N39" s="446"/>
      <c r="O39" s="446"/>
      <c r="P39" s="446"/>
      <c r="Q39" s="446"/>
      <c r="R39" s="446"/>
      <c r="S39" s="446"/>
    </row>
    <row r="41" spans="2:19" x14ac:dyDescent="0.3">
      <c r="B41" t="s">
        <v>2759</v>
      </c>
    </row>
    <row r="43" spans="2:19" x14ac:dyDescent="0.3">
      <c r="B43" t="s">
        <v>2783</v>
      </c>
      <c r="C43" s="457">
        <v>1</v>
      </c>
      <c r="E43" t="s">
        <v>2788</v>
      </c>
    </row>
    <row r="44" spans="2:19" x14ac:dyDescent="0.3">
      <c r="E44" s="9" t="s">
        <v>2760</v>
      </c>
    </row>
    <row r="46" spans="2:19" x14ac:dyDescent="0.3">
      <c r="B46" s="442" t="s">
        <v>615</v>
      </c>
      <c r="C46" s="442"/>
      <c r="D46" s="442"/>
    </row>
    <row r="47" spans="2:19" s="16" customFormat="1" ht="127.2" x14ac:dyDescent="0.3">
      <c r="B47" s="443" t="s">
        <v>654</v>
      </c>
      <c r="C47" s="443" t="s">
        <v>585</v>
      </c>
      <c r="D47" s="443" t="s">
        <v>655</v>
      </c>
      <c r="F47" s="16" t="s">
        <v>2761</v>
      </c>
      <c r="G47" s="16" t="s">
        <v>2762</v>
      </c>
      <c r="H47" s="16" t="s">
        <v>2763</v>
      </c>
      <c r="I47" s="16" t="s">
        <v>1045</v>
      </c>
      <c r="J47" s="16" t="s">
        <v>2764</v>
      </c>
    </row>
    <row r="48" spans="2:19" x14ac:dyDescent="0.3">
      <c r="B48" s="442">
        <v>170</v>
      </c>
      <c r="C48" s="444">
        <v>3.4896966368039277</v>
      </c>
      <c r="D48" s="445">
        <v>1274.6116965926346</v>
      </c>
      <c r="F48">
        <v>0.4</v>
      </c>
      <c r="G48">
        <f xml:space="preserve"> $C$43 * F48</f>
        <v>0.4</v>
      </c>
      <c r="H48" s="17">
        <f xml:space="preserve"> C48 + ( G48 - F48 )</f>
        <v>3.4896966368039277</v>
      </c>
      <c r="I48" s="18">
        <f xml:space="preserve"> H48 * 365.25</f>
        <v>1274.6116965926346</v>
      </c>
      <c r="J48" s="257">
        <f xml:space="preserve"> ( I48 - D48 ) / D48</f>
        <v>0</v>
      </c>
    </row>
    <row r="49" spans="2:17" x14ac:dyDescent="0.3">
      <c r="B49" s="442">
        <v>250</v>
      </c>
      <c r="C49" s="444">
        <v>3.9037626898851556</v>
      </c>
      <c r="D49" s="445">
        <v>1425.8493224805532</v>
      </c>
      <c r="F49">
        <v>0.4</v>
      </c>
      <c r="G49">
        <f t="shared" ref="G49:G50" si="0" xml:space="preserve"> $C$43 * F49</f>
        <v>0.4</v>
      </c>
      <c r="H49" s="17">
        <f t="shared" ref="H49:H50" si="1" xml:space="preserve"> C49 + ( G49 - F49 )</f>
        <v>3.9037626898851556</v>
      </c>
      <c r="I49" s="18">
        <f t="shared" ref="I49:I50" si="2" xml:space="preserve"> H49 * 365.25</f>
        <v>1425.8493224805532</v>
      </c>
      <c r="J49" s="257">
        <f t="shared" ref="J49:J50" si="3" xml:space="preserve"> ( I49 - D49 ) / D49</f>
        <v>0</v>
      </c>
    </row>
    <row r="50" spans="2:17" x14ac:dyDescent="0.3">
      <c r="B50" s="442">
        <v>300</v>
      </c>
      <c r="C50" s="444">
        <v>4.1183964181651058</v>
      </c>
      <c r="D50" s="445">
        <v>1504.2442917348048</v>
      </c>
      <c r="F50">
        <v>0.4</v>
      </c>
      <c r="G50">
        <f t="shared" si="0"/>
        <v>0.4</v>
      </c>
      <c r="H50" s="17">
        <f t="shared" si="1"/>
        <v>4.1183964181651058</v>
      </c>
      <c r="I50" s="18">
        <f t="shared" si="2"/>
        <v>1504.2442917348048</v>
      </c>
      <c r="J50" s="257">
        <f t="shared" si="3"/>
        <v>0</v>
      </c>
    </row>
    <row r="52" spans="2:17" x14ac:dyDescent="0.3">
      <c r="B52" s="442" t="s">
        <v>2767</v>
      </c>
      <c r="C52" s="442"/>
      <c r="D52" s="442"/>
      <c r="E52" s="442"/>
    </row>
    <row r="54" spans="2:17" s="436" customFormat="1" x14ac:dyDescent="0.3">
      <c r="B54" s="434" t="s">
        <v>2765</v>
      </c>
    </row>
    <row r="56" spans="2:17" x14ac:dyDescent="0.3">
      <c r="B56" t="s">
        <v>2766</v>
      </c>
      <c r="C56" s="457">
        <v>0.5</v>
      </c>
      <c r="E56" s="457" t="s">
        <v>2789</v>
      </c>
      <c r="F56" s="457"/>
      <c r="G56" s="457"/>
      <c r="H56" s="457"/>
      <c r="I56" s="457"/>
    </row>
    <row r="58" spans="2:17" x14ac:dyDescent="0.3">
      <c r="B58" t="s">
        <v>2781</v>
      </c>
      <c r="C58">
        <f xml:space="preserve"> C33</f>
        <v>3.5</v>
      </c>
      <c r="D58" t="s">
        <v>2770</v>
      </c>
    </row>
    <row r="59" spans="2:17" x14ac:dyDescent="0.3">
      <c r="B59" t="s">
        <v>2780</v>
      </c>
      <c r="C59" s="17">
        <f xml:space="preserve"> _xlfn.XLOOKUP( D59, C63:C80, D63:D80 )</f>
        <v>3.9915987096774228</v>
      </c>
      <c r="D59" t="s">
        <v>433</v>
      </c>
    </row>
    <row r="62" spans="2:17" x14ac:dyDescent="0.3">
      <c r="B62" s="442" t="s">
        <v>517</v>
      </c>
      <c r="C62" s="442" t="s">
        <v>63</v>
      </c>
      <c r="D62" s="442" t="s">
        <v>2773</v>
      </c>
      <c r="E62" s="442" t="s">
        <v>2775</v>
      </c>
      <c r="G62" s="451" t="s">
        <v>826</v>
      </c>
      <c r="H62" s="451" t="s">
        <v>2772</v>
      </c>
      <c r="J62" t="s">
        <v>2776</v>
      </c>
      <c r="L62" t="s">
        <v>2774</v>
      </c>
      <c r="M62" t="s">
        <v>951</v>
      </c>
    </row>
    <row r="63" spans="2:17" x14ac:dyDescent="0.3">
      <c r="B63" s="442" t="s">
        <v>535</v>
      </c>
      <c r="C63" s="442" t="s">
        <v>435</v>
      </c>
      <c r="D63" s="444">
        <v>4.9653600000000049</v>
      </c>
      <c r="E63" s="444">
        <v>4.1465090064971957</v>
      </c>
      <c r="G63" s="17">
        <f xml:space="preserve"> D63 / $C$59</f>
        <v>1.2439527019491585</v>
      </c>
      <c r="H63" s="17">
        <f xml:space="preserve"> 1 + $C$56 * ( G63 - 1 )</f>
        <v>1.1219763509745793</v>
      </c>
      <c r="J63" s="17">
        <f xml:space="preserve"> $C$58 * H63</f>
        <v>3.9269172284110274</v>
      </c>
      <c r="L63" t="b">
        <f xml:space="preserve"> J63 = E63</f>
        <v>0</v>
      </c>
      <c r="M63" s="26">
        <f xml:space="preserve"> ( J63 - E63 ) / E63</f>
        <v>-5.2958230102017931E-2</v>
      </c>
      <c r="O63" s="17"/>
      <c r="P63" s="17"/>
      <c r="Q63" s="17"/>
    </row>
    <row r="64" spans="2:17" x14ac:dyDescent="0.3">
      <c r="B64" s="442" t="s">
        <v>519</v>
      </c>
      <c r="C64" s="442" t="s">
        <v>417</v>
      </c>
      <c r="D64" s="444">
        <v>4.9386232258064586</v>
      </c>
      <c r="E64" s="444">
        <v>4.1241814662990581</v>
      </c>
      <c r="G64" s="17">
        <f xml:space="preserve"> D64 / $C$59</f>
        <v>1.2372544398897174</v>
      </c>
      <c r="H64" s="17">
        <f xml:space="preserve"> 1 + $C$56 * ( G64 - 1 )</f>
        <v>1.1186272199448588</v>
      </c>
      <c r="J64" s="17">
        <f xml:space="preserve"> $C$58 * H64</f>
        <v>3.9151952698070058</v>
      </c>
      <c r="L64" t="b">
        <f xml:space="preserve"> J64 = E64</f>
        <v>0</v>
      </c>
      <c r="M64" s="26">
        <f t="shared" ref="M64:M80" si="4" xml:space="preserve"> ( J64 - E64 ) / E64</f>
        <v>-5.0673375601872225E-2</v>
      </c>
      <c r="O64" s="17"/>
      <c r="P64" s="17"/>
      <c r="Q64" s="17"/>
    </row>
    <row r="65" spans="2:17" x14ac:dyDescent="0.3">
      <c r="B65" s="442" t="s">
        <v>526</v>
      </c>
      <c r="C65" s="442" t="s">
        <v>415</v>
      </c>
      <c r="D65" s="444">
        <v>4.9374025806451529</v>
      </c>
      <c r="E65" s="444">
        <v>4.1231621210441141</v>
      </c>
      <c r="G65" s="17">
        <f xml:space="preserve"> D65 / $C$59</f>
        <v>1.236948636313234</v>
      </c>
      <c r="H65" s="17">
        <f xml:space="preserve"> 1 + $C$56 * ( G65 - 1 )</f>
        <v>1.118474318156617</v>
      </c>
      <c r="J65" s="17">
        <f xml:space="preserve"> $C$58 * H65</f>
        <v>3.9146601135481598</v>
      </c>
      <c r="L65" t="b">
        <f xml:space="preserve"> J65 = E65</f>
        <v>0</v>
      </c>
      <c r="M65" s="26">
        <f t="shared" si="4"/>
        <v>-5.0568471812395051E-2</v>
      </c>
      <c r="O65" s="17"/>
      <c r="P65" s="17"/>
      <c r="Q65" s="17"/>
    </row>
    <row r="66" spans="2:17" x14ac:dyDescent="0.3">
      <c r="B66" s="442" t="s">
        <v>520</v>
      </c>
      <c r="C66" s="442" t="s">
        <v>421</v>
      </c>
      <c r="D66" s="444">
        <v>4.7837393548387181</v>
      </c>
      <c r="E66" s="444">
        <v>3.9948399148448064</v>
      </c>
      <c r="G66" s="17">
        <f xml:space="preserve"> D66 / $C$59</f>
        <v>1.1984519744534419</v>
      </c>
      <c r="H66" s="17">
        <f xml:space="preserve"> 1 + $C$56 * ( G66 - 1 )</f>
        <v>1.0992259872267209</v>
      </c>
      <c r="J66" s="17">
        <f xml:space="preserve"> $C$58 * H66</f>
        <v>3.8472909552935235</v>
      </c>
      <c r="L66" t="b">
        <f xml:space="preserve"> J66 = E66</f>
        <v>0</v>
      </c>
      <c r="M66" s="26">
        <f t="shared" si="4"/>
        <v>-3.6934886677934611E-2</v>
      </c>
      <c r="O66" s="17"/>
      <c r="P66" s="17"/>
      <c r="Q66" s="17"/>
    </row>
    <row r="67" spans="2:17" x14ac:dyDescent="0.3">
      <c r="B67" s="442" t="s">
        <v>531</v>
      </c>
      <c r="C67" s="442" t="s">
        <v>427</v>
      </c>
      <c r="D67" s="444">
        <v>4.702352258064507</v>
      </c>
      <c r="E67" s="444">
        <v>3.9268745850828299</v>
      </c>
      <c r="G67" s="17">
        <f xml:space="preserve"> D67 / $C$59</f>
        <v>1.1780623755248489</v>
      </c>
      <c r="H67" s="17">
        <f xml:space="preserve"> 1 + $C$56 * ( G67 - 1 )</f>
        <v>1.0890311877624246</v>
      </c>
      <c r="J67" s="17">
        <f xml:space="preserve"> $C$58 * H67</f>
        <v>3.811609157168486</v>
      </c>
      <c r="L67" t="b">
        <f xml:space="preserve"> J67 = E67</f>
        <v>0</v>
      </c>
      <c r="M67" s="26">
        <f t="shared" si="4"/>
        <v>-2.9352968987654236E-2</v>
      </c>
      <c r="O67" s="17"/>
      <c r="P67" s="17"/>
      <c r="Q67" s="17"/>
    </row>
    <row r="68" spans="2:17" x14ac:dyDescent="0.3">
      <c r="B68" s="442" t="s">
        <v>527</v>
      </c>
      <c r="C68" s="442" t="s">
        <v>447</v>
      </c>
      <c r="D68" s="444">
        <v>4.646802580645164</v>
      </c>
      <c r="E68" s="444">
        <v>3.8804857557275936</v>
      </c>
      <c r="G68" s="17">
        <f xml:space="preserve"> D68 / $C$59</f>
        <v>1.164145726718278</v>
      </c>
      <c r="H68" s="17">
        <f xml:space="preserve"> 1 + $C$56 * ( G68 - 1 )</f>
        <v>1.082072863359139</v>
      </c>
      <c r="J68" s="17">
        <f xml:space="preserve"> $C$58 * H68</f>
        <v>3.7872550217569865</v>
      </c>
      <c r="L68" t="b">
        <f xml:space="preserve"> J68 = E68</f>
        <v>0</v>
      </c>
      <c r="M68" s="26">
        <f t="shared" si="4"/>
        <v>-2.4025531812093014E-2</v>
      </c>
      <c r="O68" s="17"/>
      <c r="P68" s="17"/>
      <c r="Q68" s="17"/>
    </row>
    <row r="69" spans="2:17" x14ac:dyDescent="0.3">
      <c r="B69" s="442" t="s">
        <v>524</v>
      </c>
      <c r="C69" s="442" t="s">
        <v>431</v>
      </c>
      <c r="D69" s="444">
        <v>4.5936696774193564</v>
      </c>
      <c r="E69" s="444">
        <v>3.8361151437745518</v>
      </c>
      <c r="G69" s="17">
        <f xml:space="preserve"> D69 / $C$59</f>
        <v>1.1508345431323654</v>
      </c>
      <c r="H69" s="17">
        <f xml:space="preserve"> 1 + $C$56 * ( G69 - 1 )</f>
        <v>1.0754172715661827</v>
      </c>
      <c r="J69" s="17">
        <f xml:space="preserve"> $C$58 * H69</f>
        <v>3.7639604504816395</v>
      </c>
      <c r="L69" t="b">
        <f xml:space="preserve"> J69 = E69</f>
        <v>0</v>
      </c>
      <c r="M69" s="26">
        <f t="shared" si="4"/>
        <v>-1.8809313742839198E-2</v>
      </c>
      <c r="O69" s="17"/>
      <c r="P69" s="17"/>
      <c r="Q69" s="17"/>
    </row>
    <row r="70" spans="2:17" x14ac:dyDescent="0.3">
      <c r="B70" s="442" t="s">
        <v>523</v>
      </c>
      <c r="C70" s="442" t="s">
        <v>429</v>
      </c>
      <c r="D70" s="444">
        <v>4.5019612903225745</v>
      </c>
      <c r="E70" s="444">
        <v>3.7595306356889067</v>
      </c>
      <c r="G70" s="17">
        <f xml:space="preserve"> D70 / $C$59</f>
        <v>1.127859190706672</v>
      </c>
      <c r="H70" s="17">
        <f xml:space="preserve"> 1 + $C$56 * ( G70 - 1 )</f>
        <v>1.0639295953533359</v>
      </c>
      <c r="J70" s="17">
        <f xml:space="preserve"> $C$58 * H70</f>
        <v>3.7237535837366753</v>
      </c>
      <c r="L70" t="b">
        <f xml:space="preserve"> J70 = E70</f>
        <v>0</v>
      </c>
      <c r="M70" s="26">
        <f t="shared" si="4"/>
        <v>-9.5163613278218349E-3</v>
      </c>
      <c r="O70" s="17"/>
      <c r="P70" s="17"/>
      <c r="Q70" s="17"/>
    </row>
    <row r="71" spans="2:17" x14ac:dyDescent="0.3">
      <c r="B71" s="442" t="s">
        <v>525</v>
      </c>
      <c r="C71" s="442" t="s">
        <v>437</v>
      </c>
      <c r="D71" s="444">
        <v>4.4584903225806496</v>
      </c>
      <c r="E71" s="444">
        <v>3.723228583216772</v>
      </c>
      <c r="G71" s="17">
        <f xml:space="preserve"> D71 / $C$59</f>
        <v>1.1169685749650315</v>
      </c>
      <c r="H71" s="17">
        <f xml:space="preserve"> 1 + $C$56 * ( G71 - 1 )</f>
        <v>1.0584842874825158</v>
      </c>
      <c r="J71" s="17">
        <f xml:space="preserve"> $C$58 * H71</f>
        <v>3.7046950061888051</v>
      </c>
      <c r="L71" t="b">
        <f xml:space="preserve"> J71 = E71</f>
        <v>0</v>
      </c>
      <c r="M71" s="26">
        <f t="shared" si="4"/>
        <v>-4.9778241152076538E-3</v>
      </c>
      <c r="O71" s="17"/>
      <c r="P71" s="17"/>
      <c r="Q71" s="17"/>
    </row>
    <row r="72" spans="2:17" x14ac:dyDescent="0.3">
      <c r="B72" s="442" t="s">
        <v>536</v>
      </c>
      <c r="C72" s="442" t="s">
        <v>439</v>
      </c>
      <c r="D72" s="444">
        <v>4.4170890322580671</v>
      </c>
      <c r="E72" s="444">
        <v>3.6886548920436857</v>
      </c>
      <c r="G72" s="17">
        <f xml:space="preserve"> D72 / $C$59</f>
        <v>1.1065964676131057</v>
      </c>
      <c r="H72" s="17">
        <f xml:space="preserve"> 1 + $C$56 * ( G72 - 1 )</f>
        <v>1.0532982338065529</v>
      </c>
      <c r="J72" s="17">
        <f xml:space="preserve"> $C$58 * H72</f>
        <v>3.6865438183229351</v>
      </c>
      <c r="L72" t="b">
        <f xml:space="preserve"> J72 = E72</f>
        <v>0</v>
      </c>
      <c r="M72" s="26">
        <f t="shared" si="4"/>
        <v>-5.7231532429453068E-4</v>
      </c>
      <c r="O72" s="17"/>
      <c r="P72" s="17"/>
      <c r="Q72" s="17"/>
    </row>
    <row r="73" spans="2:17" x14ac:dyDescent="0.3">
      <c r="B73" s="442" t="s">
        <v>533</v>
      </c>
      <c r="C73" s="442" t="s">
        <v>419</v>
      </c>
      <c r="D73" s="444">
        <v>4.3060722580645159</v>
      </c>
      <c r="E73" s="444">
        <v>3.5959461953800353</v>
      </c>
      <c r="G73" s="17">
        <f xml:space="preserve"> D73 / $C$59</f>
        <v>1.0787838586140106</v>
      </c>
      <c r="H73" s="17">
        <f xml:space="preserve"> 1 + $C$56 * ( G73 - 1 )</f>
        <v>1.0393919293070053</v>
      </c>
      <c r="J73" s="17">
        <f xml:space="preserve"> $C$58 * H73</f>
        <v>3.6378717525745188</v>
      </c>
      <c r="L73" t="b">
        <f xml:space="preserve"> J73 = E73</f>
        <v>0</v>
      </c>
      <c r="M73" s="26">
        <f t="shared" si="4"/>
        <v>1.1659116937941992E-2</v>
      </c>
      <c r="O73" s="17"/>
      <c r="P73" s="17"/>
      <c r="Q73" s="17"/>
    </row>
    <row r="74" spans="2:17" x14ac:dyDescent="0.3">
      <c r="B74" s="442" t="s">
        <v>530</v>
      </c>
      <c r="C74" s="442" t="s">
        <v>449</v>
      </c>
      <c r="D74" s="444">
        <v>4.3049380645161248</v>
      </c>
      <c r="E74" s="444">
        <v>3.5949990447678912</v>
      </c>
      <c r="G74" s="17">
        <f xml:space="preserve"> D74 / $C$59</f>
        <v>1.0784997134303673</v>
      </c>
      <c r="H74" s="17">
        <f xml:space="preserve"> 1 + $C$56 * ( G74 - 1 )</f>
        <v>1.0392498567151836</v>
      </c>
      <c r="J74" s="17">
        <f xml:space="preserve"> $C$58 * H74</f>
        <v>3.6373744985031422</v>
      </c>
      <c r="L74" t="b">
        <f xml:space="preserve"> J74 = E74</f>
        <v>0</v>
      </c>
      <c r="M74" s="26">
        <f t="shared" si="4"/>
        <v>1.1787333795518971E-2</v>
      </c>
      <c r="O74" s="17"/>
      <c r="P74" s="17"/>
      <c r="Q74" s="17"/>
    </row>
    <row r="75" spans="2:17" x14ac:dyDescent="0.3">
      <c r="B75" s="442" t="s">
        <v>529</v>
      </c>
      <c r="C75" s="442" t="s">
        <v>423</v>
      </c>
      <c r="D75" s="444">
        <v>4.2536709677419395</v>
      </c>
      <c r="E75" s="444">
        <v>3.5521865440607678</v>
      </c>
      <c r="G75" s="17">
        <f xml:space="preserve"> D75 / $C$59</f>
        <v>1.0656559632182303</v>
      </c>
      <c r="H75" s="17">
        <f xml:space="preserve"> 1 + $C$56 * ( G75 - 1 )</f>
        <v>1.032827981609115</v>
      </c>
      <c r="J75" s="17">
        <f xml:space="preserve"> $C$58 * H75</f>
        <v>3.6148979356319026</v>
      </c>
      <c r="L75" t="b">
        <f xml:space="preserve"> J75 = E75</f>
        <v>0</v>
      </c>
      <c r="M75" s="26">
        <f t="shared" si="4"/>
        <v>1.7654306943982949E-2</v>
      </c>
      <c r="O75" s="17"/>
      <c r="P75" s="17"/>
      <c r="Q75" s="17"/>
    </row>
    <row r="76" spans="2:17" x14ac:dyDescent="0.3">
      <c r="B76" s="449" t="s">
        <v>534</v>
      </c>
      <c r="C76" s="449" t="s">
        <v>433</v>
      </c>
      <c r="D76" s="450">
        <v>3.9915987096774228</v>
      </c>
      <c r="E76" s="450">
        <v>3.3333333333333335</v>
      </c>
      <c r="F76" s="1"/>
      <c r="G76" s="229">
        <f xml:space="preserve"> D76 / $C$59</f>
        <v>1</v>
      </c>
      <c r="H76" s="229">
        <f xml:space="preserve"> 1 + $C$56 * ( G76 - 1 )</f>
        <v>1</v>
      </c>
      <c r="I76" s="1"/>
      <c r="J76" s="229">
        <f xml:space="preserve"> $C$58 * H76</f>
        <v>3.5</v>
      </c>
      <c r="K76" s="1"/>
      <c r="L76" s="1" t="b">
        <f xml:space="preserve"> J76 = E76</f>
        <v>0</v>
      </c>
      <c r="M76" s="26">
        <f t="shared" si="4"/>
        <v>4.9999999999999954E-2</v>
      </c>
      <c r="N76" s="1"/>
      <c r="O76" s="229"/>
      <c r="P76" s="229"/>
      <c r="Q76" s="229"/>
    </row>
    <row r="77" spans="2:17" x14ac:dyDescent="0.3">
      <c r="B77" s="442" t="s">
        <v>521</v>
      </c>
      <c r="C77" s="442" t="s">
        <v>441</v>
      </c>
      <c r="D77" s="444">
        <v>3.9340180645161253</v>
      </c>
      <c r="E77" s="444">
        <v>3.2852484686384797</v>
      </c>
      <c r="G77" s="17">
        <f xml:space="preserve"> D77 / $C$59</f>
        <v>0.98557454059154392</v>
      </c>
      <c r="H77" s="17">
        <f xml:space="preserve"> 1 + $C$56 * ( G77 - 1 )</f>
        <v>0.99278727029577196</v>
      </c>
      <c r="J77" s="17">
        <f xml:space="preserve"> $C$58 * H77</f>
        <v>3.4747554460352017</v>
      </c>
      <c r="L77" t="b">
        <f xml:space="preserve"> J77 = E77</f>
        <v>0</v>
      </c>
      <c r="M77" s="26">
        <f t="shared" si="4"/>
        <v>5.7684214513996919E-2</v>
      </c>
      <c r="O77" s="17"/>
      <c r="P77" s="17"/>
      <c r="Q77" s="17"/>
    </row>
    <row r="78" spans="2:17" x14ac:dyDescent="0.3">
      <c r="B78" s="442" t="s">
        <v>532</v>
      </c>
      <c r="C78" s="442" t="s">
        <v>425</v>
      </c>
      <c r="D78" s="444">
        <v>3.8744296774193558</v>
      </c>
      <c r="E78" s="444">
        <v>3.2354869641797102</v>
      </c>
      <c r="G78" s="17">
        <f xml:space="preserve"> D78 / $C$59</f>
        <v>0.97064608925391305</v>
      </c>
      <c r="H78" s="17">
        <f xml:space="preserve"> 1 + $C$56 * ( G78 - 1 )</f>
        <v>0.98532304462695652</v>
      </c>
      <c r="J78" s="17">
        <f xml:space="preserve"> $C$58 * H78</f>
        <v>3.4486306561943478</v>
      </c>
      <c r="L78" t="b">
        <f xml:space="preserve"> J78 = E78</f>
        <v>0</v>
      </c>
      <c r="M78" s="26">
        <f t="shared" si="4"/>
        <v>6.5876850803098755E-2</v>
      </c>
      <c r="O78" s="17"/>
      <c r="P78" s="17"/>
      <c r="Q78" s="17"/>
    </row>
    <row r="79" spans="2:17" x14ac:dyDescent="0.3">
      <c r="B79" s="442" t="s">
        <v>528</v>
      </c>
      <c r="C79" s="442" t="s">
        <v>443</v>
      </c>
      <c r="D79" s="444">
        <v>3.6053948387096768</v>
      </c>
      <c r="E79" s="444">
        <v>3.0108193908776326</v>
      </c>
      <c r="G79" s="17">
        <f xml:space="preserve"> D79 / $C$59</f>
        <v>0.90324581726328979</v>
      </c>
      <c r="H79" s="17">
        <f xml:space="preserve"> 1 + $C$56 * ( G79 - 1 )</f>
        <v>0.95162290863164489</v>
      </c>
      <c r="J79" s="17">
        <f xml:space="preserve"> $C$58 * H79</f>
        <v>3.3306801802107571</v>
      </c>
      <c r="L79" t="b">
        <f xml:space="preserve"> J79 = E79</f>
        <v>0</v>
      </c>
      <c r="M79" s="26">
        <f t="shared" si="4"/>
        <v>0.10623712279197434</v>
      </c>
      <c r="O79" s="17"/>
      <c r="P79" s="17"/>
      <c r="Q79" s="17"/>
    </row>
    <row r="80" spans="2:17" x14ac:dyDescent="0.3">
      <c r="B80" s="442" t="s">
        <v>522</v>
      </c>
      <c r="C80" s="442" t="s">
        <v>445</v>
      </c>
      <c r="D80" s="444">
        <v>3.3033806451612913</v>
      </c>
      <c r="E80" s="444">
        <v>2.7586111776487097</v>
      </c>
      <c r="G80" s="17">
        <f xml:space="preserve"> D80 / $C$59</f>
        <v>0.82758335329461286</v>
      </c>
      <c r="H80" s="17">
        <f xml:space="preserve"> 1 + $C$56 * ( G80 - 1 )</f>
        <v>0.91379167664730643</v>
      </c>
      <c r="J80" s="17">
        <f xml:space="preserve"> $C$58 * H80</f>
        <v>3.1982708682655723</v>
      </c>
      <c r="L80" t="b">
        <f xml:space="preserve"> J80 = E80</f>
        <v>0</v>
      </c>
      <c r="M80" s="26">
        <f t="shared" si="4"/>
        <v>0.15937718739746595</v>
      </c>
      <c r="O80" s="17"/>
      <c r="P80" s="17"/>
      <c r="Q80" s="17"/>
    </row>
    <row r="81" spans="2:24" x14ac:dyDescent="0.3">
      <c r="D81" s="229">
        <f xml:space="preserve"> AVERAGE( D63:D80 )</f>
        <v>4.3621663082437285</v>
      </c>
      <c r="E81" s="229">
        <f xml:space="preserve"> AVERAGE( E63:E80 )</f>
        <v>3.6427896235058932</v>
      </c>
      <c r="J81" s="229">
        <f xml:space="preserve"> AVERAGE( J63:J80 )</f>
        <v>3.6624645523405936</v>
      </c>
    </row>
    <row r="83" spans="2:24" x14ac:dyDescent="0.3">
      <c r="B83" s="442" t="s">
        <v>2782</v>
      </c>
      <c r="C83" s="442"/>
      <c r="D83" s="442"/>
      <c r="E83" s="442"/>
    </row>
    <row r="86" spans="2:24" s="436" customFormat="1" x14ac:dyDescent="0.3">
      <c r="B86" s="434" t="s">
        <v>2779</v>
      </c>
    </row>
    <row r="88" spans="2:24" x14ac:dyDescent="0.3">
      <c r="B88" s="442" t="s">
        <v>2785</v>
      </c>
      <c r="C88" s="442"/>
      <c r="D88" s="442"/>
      <c r="E88" s="442"/>
      <c r="F88" s="442"/>
      <c r="G88" s="442"/>
    </row>
    <row r="90" spans="2:24" x14ac:dyDescent="0.3">
      <c r="B90" s="449" t="s">
        <v>435</v>
      </c>
      <c r="C90" s="442"/>
      <c r="D90" s="442"/>
      <c r="E90" s="442"/>
      <c r="F90" s="442"/>
      <c r="G90" s="442"/>
      <c r="H90" s="442"/>
      <c r="I90" s="442"/>
      <c r="Q90" s="449" t="s">
        <v>441</v>
      </c>
      <c r="R90" s="442"/>
      <c r="S90" s="442"/>
      <c r="T90" s="442"/>
      <c r="U90" s="442"/>
      <c r="V90" s="442"/>
      <c r="W90" s="442"/>
      <c r="X90" s="442"/>
    </row>
    <row r="92" spans="2:24" x14ac:dyDescent="0.3">
      <c r="B92" s="449" t="s">
        <v>45</v>
      </c>
      <c r="C92" s="442"/>
      <c r="D92" s="442"/>
      <c r="E92" s="442"/>
      <c r="F92" s="442"/>
      <c r="G92" s="442"/>
      <c r="H92" s="442"/>
      <c r="I92" s="442"/>
      <c r="Q92" s="449" t="s">
        <v>45</v>
      </c>
      <c r="R92" s="442"/>
      <c r="S92" s="442"/>
      <c r="T92" s="442"/>
      <c r="U92" s="442"/>
      <c r="V92" s="442"/>
      <c r="W92" s="442"/>
      <c r="X92" s="442"/>
    </row>
    <row r="93" spans="2:24" x14ac:dyDescent="0.3">
      <c r="B93" s="442"/>
      <c r="C93" s="442"/>
      <c r="D93" s="442"/>
      <c r="E93" s="442"/>
      <c r="F93" s="442"/>
      <c r="G93" s="442"/>
      <c r="H93" s="442"/>
      <c r="I93" s="442"/>
      <c r="Q93" s="442"/>
      <c r="R93" s="442"/>
      <c r="S93" s="442"/>
      <c r="T93" s="442"/>
      <c r="U93" s="442"/>
      <c r="V93" s="442"/>
      <c r="W93" s="442"/>
      <c r="X93" s="442"/>
    </row>
    <row r="94" spans="2:24" x14ac:dyDescent="0.3">
      <c r="B94" s="442" t="s">
        <v>77</v>
      </c>
      <c r="C94" s="442" t="s">
        <v>1042</v>
      </c>
      <c r="D94" s="442" t="s">
        <v>1043</v>
      </c>
      <c r="E94" s="442"/>
      <c r="F94" s="442"/>
      <c r="G94" s="442" t="s">
        <v>1044</v>
      </c>
      <c r="H94" s="442"/>
      <c r="I94" s="442"/>
      <c r="Q94" s="442" t="s">
        <v>77</v>
      </c>
      <c r="R94" s="442" t="s">
        <v>1042</v>
      </c>
      <c r="S94" s="442" t="s">
        <v>1043</v>
      </c>
      <c r="T94" s="442"/>
      <c r="U94" s="442"/>
      <c r="V94" s="442" t="s">
        <v>1044</v>
      </c>
      <c r="W94" s="442"/>
      <c r="X94" s="442"/>
    </row>
    <row r="95" spans="2:24" x14ac:dyDescent="0.3">
      <c r="B95" s="442"/>
      <c r="C95" s="442"/>
      <c r="D95" s="442" t="s">
        <v>189</v>
      </c>
      <c r="E95" s="442" t="s">
        <v>191</v>
      </c>
      <c r="F95" s="442" t="s">
        <v>192</v>
      </c>
      <c r="G95" s="442" t="s">
        <v>189</v>
      </c>
      <c r="H95" s="442" t="s">
        <v>191</v>
      </c>
      <c r="I95" s="442" t="s">
        <v>192</v>
      </c>
      <c r="Q95" s="442"/>
      <c r="R95" s="442"/>
      <c r="S95" s="442" t="s">
        <v>189</v>
      </c>
      <c r="T95" s="442" t="s">
        <v>191</v>
      </c>
      <c r="U95" s="442" t="s">
        <v>192</v>
      </c>
      <c r="V95" s="442" t="s">
        <v>189</v>
      </c>
      <c r="W95" s="442" t="s">
        <v>191</v>
      </c>
      <c r="X95" s="442" t="s">
        <v>192</v>
      </c>
    </row>
    <row r="96" spans="2:24" x14ac:dyDescent="0.3">
      <c r="B96" s="442">
        <v>1</v>
      </c>
      <c r="C96" s="445">
        <v>243.58093132752313</v>
      </c>
      <c r="D96" s="445">
        <v>183.18749148592087</v>
      </c>
      <c r="E96" s="445">
        <v>430.85697997488592</v>
      </c>
      <c r="F96" s="445">
        <v>830.93846138013703</v>
      </c>
      <c r="G96" s="445">
        <v>426.76842281344398</v>
      </c>
      <c r="H96" s="445">
        <v>674.43791130240902</v>
      </c>
      <c r="I96" s="445">
        <v>1074.5193927076602</v>
      </c>
      <c r="Q96" s="442">
        <v>1</v>
      </c>
      <c r="R96" s="445">
        <v>258.64938363954747</v>
      </c>
      <c r="S96" s="445">
        <v>194.63768321238314</v>
      </c>
      <c r="T96" s="445">
        <v>457.78783091552515</v>
      </c>
      <c r="U96" s="445">
        <v>882.87653105136997</v>
      </c>
      <c r="V96" s="445">
        <v>453.2870668519306</v>
      </c>
      <c r="W96" s="445">
        <v>716.43721455507261</v>
      </c>
      <c r="X96" s="445">
        <v>1141.5259146909175</v>
      </c>
    </row>
    <row r="97" spans="2:30" x14ac:dyDescent="0.3">
      <c r="B97" s="442">
        <v>2</v>
      </c>
      <c r="C97" s="445">
        <v>487.16186265504626</v>
      </c>
      <c r="D97" s="445">
        <v>366.37498297184175</v>
      </c>
      <c r="E97" s="445">
        <v>861.71395994977183</v>
      </c>
      <c r="F97" s="445">
        <v>1661.8769227602741</v>
      </c>
      <c r="G97" s="445">
        <v>853.53684562688795</v>
      </c>
      <c r="H97" s="445">
        <v>1348.875822604818</v>
      </c>
      <c r="I97" s="445">
        <v>2149.0387854153205</v>
      </c>
      <c r="Q97" s="442">
        <v>2</v>
      </c>
      <c r="R97" s="445">
        <v>517.29876727909493</v>
      </c>
      <c r="S97" s="445">
        <v>389.27536642476628</v>
      </c>
      <c r="T97" s="445">
        <v>915.5756618310503</v>
      </c>
      <c r="U97" s="445">
        <v>1765.7530621027399</v>
      </c>
      <c r="V97" s="445">
        <v>906.57413370386121</v>
      </c>
      <c r="W97" s="445">
        <v>1432.8744291101452</v>
      </c>
      <c r="X97" s="445">
        <v>2283.051829381835</v>
      </c>
    </row>
    <row r="98" spans="2:30" x14ac:dyDescent="0.3">
      <c r="B98" s="449">
        <v>3</v>
      </c>
      <c r="C98" s="445">
        <v>730.74279398256942</v>
      </c>
      <c r="D98" s="445">
        <v>549.56247445776262</v>
      </c>
      <c r="E98" s="452">
        <v>1292.5709399246578</v>
      </c>
      <c r="F98" s="445">
        <v>2492.8153841404114</v>
      </c>
      <c r="G98" s="445">
        <v>1280.3052684403319</v>
      </c>
      <c r="H98" s="452">
        <v>2023.3137339072273</v>
      </c>
      <c r="I98" s="445">
        <v>3223.5581781229807</v>
      </c>
      <c r="Q98" s="449">
        <v>3</v>
      </c>
      <c r="R98" s="445">
        <v>775.94815091864245</v>
      </c>
      <c r="S98" s="445">
        <v>583.91304963714947</v>
      </c>
      <c r="T98" s="452">
        <v>1373.3634927465755</v>
      </c>
      <c r="U98" s="445">
        <v>2648.6295931541099</v>
      </c>
      <c r="V98" s="445">
        <v>1359.861200555792</v>
      </c>
      <c r="W98" s="452">
        <v>2149.3116436652181</v>
      </c>
      <c r="X98" s="445">
        <v>3424.5777440727525</v>
      </c>
    </row>
    <row r="99" spans="2:30" x14ac:dyDescent="0.3">
      <c r="B99" s="442">
        <v>4</v>
      </c>
      <c r="C99" s="445">
        <v>974.32372531009253</v>
      </c>
      <c r="D99" s="445">
        <v>732.74996594368349</v>
      </c>
      <c r="E99" s="445">
        <v>1723.4279198995437</v>
      </c>
      <c r="F99" s="445">
        <v>3323.7538455205481</v>
      </c>
      <c r="G99" s="445">
        <v>1707.0736912537759</v>
      </c>
      <c r="H99" s="445">
        <v>2697.7516452096361</v>
      </c>
      <c r="I99" s="445">
        <v>4298.077570830641</v>
      </c>
      <c r="Q99" s="442">
        <v>4</v>
      </c>
      <c r="R99" s="445">
        <v>1034.5975345581899</v>
      </c>
      <c r="S99" s="445">
        <v>778.55073284953255</v>
      </c>
      <c r="T99" s="445">
        <v>1831.1513236621006</v>
      </c>
      <c r="U99" s="445">
        <v>3531.5061242054799</v>
      </c>
      <c r="V99" s="445">
        <v>1813.1482674077224</v>
      </c>
      <c r="W99" s="445">
        <v>2865.7488582202905</v>
      </c>
      <c r="X99" s="445">
        <v>4566.10365876367</v>
      </c>
    </row>
    <row r="100" spans="2:30" x14ac:dyDescent="0.3">
      <c r="B100" s="442">
        <v>5</v>
      </c>
      <c r="C100" s="445">
        <v>1217.9046566376155</v>
      </c>
      <c r="D100" s="445">
        <v>915.93745742960425</v>
      </c>
      <c r="E100" s="445">
        <v>2154.2848998744289</v>
      </c>
      <c r="F100" s="445">
        <v>4154.6923069006843</v>
      </c>
      <c r="G100" s="445">
        <v>2133.8421140672199</v>
      </c>
      <c r="H100" s="445">
        <v>3372.1895565120444</v>
      </c>
      <c r="I100" s="445">
        <v>5372.5969635382999</v>
      </c>
      <c r="Q100" s="442">
        <v>5</v>
      </c>
      <c r="R100" s="445">
        <v>1293.2469181977372</v>
      </c>
      <c r="S100" s="445">
        <v>973.18841606191563</v>
      </c>
      <c r="T100" s="445">
        <v>2288.9391545776252</v>
      </c>
      <c r="U100" s="445">
        <v>4414.3826552568489</v>
      </c>
      <c r="V100" s="445">
        <v>2266.4353342596528</v>
      </c>
      <c r="W100" s="445">
        <v>3582.1860727753624</v>
      </c>
      <c r="X100" s="445">
        <v>5707.6295734545856</v>
      </c>
    </row>
    <row r="101" spans="2:30" x14ac:dyDescent="0.3">
      <c r="B101" s="442">
        <v>6</v>
      </c>
      <c r="C101" s="445">
        <v>1461.4855879651388</v>
      </c>
      <c r="D101" s="445">
        <v>1099.1249489155252</v>
      </c>
      <c r="E101" s="445">
        <v>2585.1418798493155</v>
      </c>
      <c r="F101" s="445">
        <v>4985.6307682808228</v>
      </c>
      <c r="G101" s="445">
        <v>2560.6105368806639</v>
      </c>
      <c r="H101" s="445">
        <v>4046.6274678144546</v>
      </c>
      <c r="I101" s="445">
        <v>6447.1163562459615</v>
      </c>
      <c r="Q101" s="442">
        <v>6</v>
      </c>
      <c r="R101" s="445">
        <v>1551.8963018372849</v>
      </c>
      <c r="S101" s="445">
        <v>1167.8260992742989</v>
      </c>
      <c r="T101" s="445">
        <v>2746.726985493151</v>
      </c>
      <c r="U101" s="445">
        <v>5297.2591863082198</v>
      </c>
      <c r="V101" s="445">
        <v>2719.7224011115841</v>
      </c>
      <c r="W101" s="445">
        <v>4298.6232873304361</v>
      </c>
      <c r="X101" s="445">
        <v>6849.1554881455049</v>
      </c>
    </row>
    <row r="103" spans="2:30" x14ac:dyDescent="0.3">
      <c r="B103" s="449" t="s">
        <v>1050</v>
      </c>
      <c r="C103" s="442"/>
      <c r="D103" s="442"/>
      <c r="E103" s="442"/>
      <c r="F103" s="442"/>
      <c r="G103" s="442"/>
      <c r="H103" s="442"/>
      <c r="I103" s="442"/>
      <c r="J103" s="442"/>
      <c r="K103" s="442"/>
      <c r="L103" s="442"/>
      <c r="M103" s="442"/>
      <c r="N103" s="442"/>
      <c r="O103" s="442"/>
      <c r="Q103" s="449" t="s">
        <v>1050</v>
      </c>
      <c r="R103" s="442"/>
      <c r="S103" s="442"/>
      <c r="T103" s="442"/>
      <c r="U103" s="442"/>
      <c r="V103" s="442"/>
      <c r="W103" s="442"/>
      <c r="X103" s="442"/>
      <c r="Y103" s="442"/>
      <c r="Z103" s="442"/>
      <c r="AA103" s="442"/>
      <c r="AB103" s="442"/>
      <c r="AC103" s="442"/>
      <c r="AD103" s="442"/>
    </row>
    <row r="104" spans="2:30" x14ac:dyDescent="0.3">
      <c r="B104" s="442"/>
      <c r="C104" s="442"/>
      <c r="D104" s="442"/>
      <c r="E104" s="442"/>
      <c r="F104" s="442"/>
      <c r="G104" s="442"/>
      <c r="H104" s="442"/>
      <c r="I104" s="442"/>
      <c r="J104" s="442"/>
      <c r="K104" s="442"/>
      <c r="L104" s="442"/>
      <c r="M104" s="442"/>
      <c r="N104" s="442"/>
      <c r="O104" s="442"/>
      <c r="Q104" s="442"/>
      <c r="R104" s="442"/>
      <c r="S104" s="442"/>
      <c r="T104" s="442"/>
      <c r="U104" s="442"/>
      <c r="V104" s="442"/>
      <c r="W104" s="442"/>
      <c r="X104" s="442"/>
      <c r="Y104" s="442"/>
      <c r="Z104" s="442"/>
      <c r="AA104" s="442"/>
      <c r="AB104" s="442"/>
      <c r="AC104" s="442"/>
      <c r="AD104" s="442"/>
    </row>
    <row r="105" spans="2:30" x14ac:dyDescent="0.3">
      <c r="B105" s="442" t="s">
        <v>1051</v>
      </c>
      <c r="C105" s="444">
        <v>4.1465090064971957</v>
      </c>
      <c r="D105" s="442"/>
      <c r="E105" s="442"/>
      <c r="F105" s="442"/>
      <c r="G105" s="442"/>
      <c r="H105" s="442"/>
      <c r="I105" s="442"/>
      <c r="J105" s="442"/>
      <c r="K105" s="442"/>
      <c r="L105" s="442"/>
      <c r="M105" s="442"/>
      <c r="N105" s="442"/>
      <c r="O105" s="442"/>
      <c r="Q105" s="442" t="s">
        <v>1051</v>
      </c>
      <c r="R105" s="444">
        <v>3.2852484686384797</v>
      </c>
      <c r="S105" s="442"/>
      <c r="T105" s="442"/>
      <c r="U105" s="442"/>
      <c r="V105" s="442"/>
      <c r="W105" s="442"/>
      <c r="X105" s="442"/>
      <c r="Y105" s="442"/>
      <c r="Z105" s="442"/>
      <c r="AA105" s="442"/>
      <c r="AB105" s="442"/>
      <c r="AC105" s="442"/>
      <c r="AD105" s="442"/>
    </row>
    <row r="106" spans="2:30" x14ac:dyDescent="0.3">
      <c r="B106" s="442"/>
      <c r="C106" s="442"/>
      <c r="D106" s="442"/>
      <c r="E106" s="442"/>
      <c r="F106" s="442"/>
      <c r="G106" s="442"/>
      <c r="H106" s="442"/>
      <c r="I106" s="442"/>
      <c r="J106" s="442"/>
      <c r="K106" s="442"/>
      <c r="L106" s="442"/>
      <c r="M106" s="442"/>
      <c r="N106" s="442"/>
      <c r="O106" s="442"/>
      <c r="Q106" s="442"/>
      <c r="R106" s="442"/>
      <c r="S106" s="442"/>
      <c r="T106" s="442"/>
      <c r="U106" s="442"/>
      <c r="V106" s="442"/>
      <c r="W106" s="442"/>
      <c r="X106" s="442"/>
      <c r="Y106" s="442"/>
      <c r="Z106" s="442"/>
      <c r="AA106" s="442"/>
      <c r="AB106" s="442"/>
      <c r="AC106" s="442"/>
      <c r="AD106" s="442"/>
    </row>
    <row r="107" spans="2:30" x14ac:dyDescent="0.3">
      <c r="B107" s="442" t="s">
        <v>77</v>
      </c>
      <c r="C107" s="442" t="s">
        <v>1045</v>
      </c>
      <c r="D107" s="442" t="s">
        <v>1046</v>
      </c>
      <c r="E107" s="442"/>
      <c r="F107" s="442"/>
      <c r="G107" s="442" t="s">
        <v>1047</v>
      </c>
      <c r="H107" s="442"/>
      <c r="I107" s="442"/>
      <c r="J107" s="442" t="s">
        <v>518</v>
      </c>
      <c r="K107" s="442"/>
      <c r="L107" s="442"/>
      <c r="M107" s="442" t="s">
        <v>1048</v>
      </c>
      <c r="N107" s="442"/>
      <c r="O107" s="442"/>
      <c r="Q107" s="442" t="s">
        <v>77</v>
      </c>
      <c r="R107" s="442" t="s">
        <v>1045</v>
      </c>
      <c r="S107" s="442" t="s">
        <v>1046</v>
      </c>
      <c r="T107" s="442"/>
      <c r="U107" s="442"/>
      <c r="V107" s="442" t="s">
        <v>1047</v>
      </c>
      <c r="W107" s="442"/>
      <c r="X107" s="442"/>
      <c r="Y107" s="442" t="s">
        <v>518</v>
      </c>
      <c r="Z107" s="442"/>
      <c r="AA107" s="442"/>
      <c r="AB107" s="442" t="s">
        <v>1048</v>
      </c>
      <c r="AC107" s="442"/>
      <c r="AD107" s="442"/>
    </row>
    <row r="108" spans="2:30" x14ac:dyDescent="0.3">
      <c r="B108" s="442"/>
      <c r="C108" s="442"/>
      <c r="D108" s="442" t="s">
        <v>189</v>
      </c>
      <c r="E108" s="442" t="s">
        <v>191</v>
      </c>
      <c r="F108" s="442" t="s">
        <v>192</v>
      </c>
      <c r="G108" s="442" t="s">
        <v>189</v>
      </c>
      <c r="H108" s="442" t="s">
        <v>191</v>
      </c>
      <c r="I108" s="442" t="s">
        <v>192</v>
      </c>
      <c r="J108" s="442" t="s">
        <v>189</v>
      </c>
      <c r="K108" s="442" t="s">
        <v>191</v>
      </c>
      <c r="L108" s="442" t="s">
        <v>192</v>
      </c>
      <c r="M108" s="442" t="s">
        <v>189</v>
      </c>
      <c r="N108" s="442" t="s">
        <v>191</v>
      </c>
      <c r="O108" s="442" t="s">
        <v>192</v>
      </c>
      <c r="Q108" s="442"/>
      <c r="R108" s="442"/>
      <c r="S108" s="442" t="s">
        <v>189</v>
      </c>
      <c r="T108" s="442" t="s">
        <v>191</v>
      </c>
      <c r="U108" s="442" t="s">
        <v>192</v>
      </c>
      <c r="V108" s="442" t="s">
        <v>189</v>
      </c>
      <c r="W108" s="442" t="s">
        <v>191</v>
      </c>
      <c r="X108" s="442" t="s">
        <v>192</v>
      </c>
      <c r="Y108" s="442" t="s">
        <v>189</v>
      </c>
      <c r="Z108" s="442" t="s">
        <v>191</v>
      </c>
      <c r="AA108" s="442" t="s">
        <v>192</v>
      </c>
      <c r="AB108" s="442" t="s">
        <v>189</v>
      </c>
      <c r="AC108" s="442" t="s">
        <v>191</v>
      </c>
      <c r="AD108" s="442" t="s">
        <v>192</v>
      </c>
    </row>
    <row r="109" spans="2:30" x14ac:dyDescent="0.3">
      <c r="B109" s="442">
        <v>1</v>
      </c>
      <c r="C109" s="445">
        <v>1274.6116965926346</v>
      </c>
      <c r="D109" s="445">
        <v>1701.3801194060786</v>
      </c>
      <c r="E109" s="445">
        <v>1949.0496078950437</v>
      </c>
      <c r="F109" s="445">
        <v>2349.1310893002947</v>
      </c>
      <c r="G109" s="445">
        <v>410.31627249336094</v>
      </c>
      <c r="H109" s="445">
        <v>470.0459120771385</v>
      </c>
      <c r="I109" s="445">
        <v>566.53225294324068</v>
      </c>
      <c r="J109" s="444">
        <v>1.0400962657905537</v>
      </c>
      <c r="K109" s="444">
        <v>1.4348341172079548</v>
      </c>
      <c r="L109" s="444">
        <v>1.896660582209277</v>
      </c>
      <c r="M109" s="445">
        <v>60.162623454338643</v>
      </c>
      <c r="N109" s="445">
        <v>68.920481858309969</v>
      </c>
      <c r="O109" s="445">
        <v>83.067791587802105</v>
      </c>
      <c r="Q109" s="442">
        <v>1</v>
      </c>
      <c r="R109" s="445">
        <v>1274.6116965926346</v>
      </c>
      <c r="S109" s="445">
        <v>1727.8987634445652</v>
      </c>
      <c r="T109" s="445">
        <v>1991.0489111477073</v>
      </c>
      <c r="U109" s="445">
        <v>2416.1376112835524</v>
      </c>
      <c r="V109" s="445">
        <v>525.95679746581425</v>
      </c>
      <c r="W109" s="445">
        <v>606.05732873923739</v>
      </c>
      <c r="X109" s="445">
        <v>735.45049464245949</v>
      </c>
      <c r="Y109" s="444">
        <v>0.86183327040543289</v>
      </c>
      <c r="Z109" s="444">
        <v>1.1821277964668049</v>
      </c>
      <c r="AA109" s="444">
        <v>1.5521451450595221</v>
      </c>
      <c r="AB109" s="445">
        <v>77.118415428424498</v>
      </c>
      <c r="AC109" s="445">
        <v>88.863155826390084</v>
      </c>
      <c r="AD109" s="445">
        <v>107.8354287769499</v>
      </c>
    </row>
    <row r="110" spans="2:30" x14ac:dyDescent="0.3">
      <c r="B110" s="442">
        <v>2</v>
      </c>
      <c r="C110" s="445">
        <v>1274.6116965926346</v>
      </c>
      <c r="D110" s="445">
        <v>2128.1485422195228</v>
      </c>
      <c r="E110" s="445">
        <v>2623.4875191974525</v>
      </c>
      <c r="F110" s="445">
        <v>3423.6504820079554</v>
      </c>
      <c r="G110" s="445">
        <v>513.23861563665025</v>
      </c>
      <c r="H110" s="445">
        <v>632.69789480420525</v>
      </c>
      <c r="I110" s="445">
        <v>825.67057653640984</v>
      </c>
      <c r="J110" s="444">
        <v>1.6630409708515648</v>
      </c>
      <c r="K110" s="444">
        <v>2.1319429599528559</v>
      </c>
      <c r="L110" s="444">
        <v>2.6027799057952183</v>
      </c>
      <c r="M110" s="445">
        <v>75.253612017723327</v>
      </c>
      <c r="N110" s="445">
        <v>92.769328825665966</v>
      </c>
      <c r="O110" s="445">
        <v>121.06394828465027</v>
      </c>
      <c r="Q110" s="442">
        <v>2</v>
      </c>
      <c r="R110" s="445">
        <v>1274.6116965926346</v>
      </c>
      <c r="S110" s="445">
        <v>2181.1858302964956</v>
      </c>
      <c r="T110" s="445">
        <v>2707.4861257027796</v>
      </c>
      <c r="U110" s="445">
        <v>3557.6635259744698</v>
      </c>
      <c r="V110" s="445">
        <v>663.9332918403137</v>
      </c>
      <c r="W110" s="445">
        <v>824.13435438715999</v>
      </c>
      <c r="X110" s="445">
        <v>1082.9206861936043</v>
      </c>
      <c r="Y110" s="444">
        <v>1.3654596701891346</v>
      </c>
      <c r="Z110" s="444">
        <v>1.7386417899975235</v>
      </c>
      <c r="AA110" s="444">
        <v>2.1082354954420657</v>
      </c>
      <c r="AB110" s="445">
        <v>97.349218916085334</v>
      </c>
      <c r="AC110" s="445">
        <v>120.83869971201652</v>
      </c>
      <c r="AD110" s="445">
        <v>158.78324561313616</v>
      </c>
    </row>
    <row r="111" spans="2:30" x14ac:dyDescent="0.3">
      <c r="B111" s="442">
        <v>3</v>
      </c>
      <c r="C111" s="445">
        <v>1425.8493224805532</v>
      </c>
      <c r="D111" s="445">
        <v>2706.1545909208853</v>
      </c>
      <c r="E111" s="445">
        <v>3449.1630563877807</v>
      </c>
      <c r="F111" s="445">
        <v>4649.4075006035337</v>
      </c>
      <c r="G111" s="445">
        <v>652.63444181131445</v>
      </c>
      <c r="H111" s="452">
        <v>831.82336056264717</v>
      </c>
      <c r="I111" s="445">
        <v>1121.2823831609537</v>
      </c>
      <c r="J111" s="444">
        <v>1.9617494671090094</v>
      </c>
      <c r="K111" s="453">
        <v>2.4323838808021132</v>
      </c>
      <c r="L111" s="444">
        <v>2.8748852443713613</v>
      </c>
      <c r="M111" s="445">
        <v>95.692525030583326</v>
      </c>
      <c r="N111" s="452">
        <v>121.96610024249732</v>
      </c>
      <c r="O111" s="445">
        <v>164.40802943097373</v>
      </c>
      <c r="Q111" s="442">
        <v>3</v>
      </c>
      <c r="R111" s="445">
        <v>1425.8493224805532</v>
      </c>
      <c r="S111" s="445">
        <v>2785.710523036345</v>
      </c>
      <c r="T111" s="445">
        <v>3575.1609661457715</v>
      </c>
      <c r="U111" s="445">
        <v>4850.4270665533058</v>
      </c>
      <c r="V111" s="445">
        <v>847.94515532970922</v>
      </c>
      <c r="W111" s="452">
        <v>1088.2467491499788</v>
      </c>
      <c r="X111" s="445">
        <v>1476.4262468596446</v>
      </c>
      <c r="Y111" s="444">
        <v>1.6037136270057855</v>
      </c>
      <c r="Z111" s="453">
        <v>1.9750223424458</v>
      </c>
      <c r="AA111" s="444">
        <v>2.3195047848524921</v>
      </c>
      <c r="AB111" s="445">
        <v>124.32995840021778</v>
      </c>
      <c r="AC111" s="452">
        <v>159.56417959411456</v>
      </c>
      <c r="AD111" s="445">
        <v>216.48099844579392</v>
      </c>
    </row>
    <row r="112" spans="2:30" x14ac:dyDescent="0.3">
      <c r="B112" s="442">
        <v>4</v>
      </c>
      <c r="C112" s="445">
        <v>1425.8493224805532</v>
      </c>
      <c r="D112" s="445">
        <v>3132.9230137343293</v>
      </c>
      <c r="E112" s="445">
        <v>4123.6009676901895</v>
      </c>
      <c r="F112" s="445">
        <v>5723.9268933111944</v>
      </c>
      <c r="G112" s="445">
        <v>755.5567849546037</v>
      </c>
      <c r="H112" s="445">
        <v>994.47534328971392</v>
      </c>
      <c r="I112" s="445">
        <v>1380.4207067541229</v>
      </c>
      <c r="J112" s="444">
        <v>2.2593585621183223</v>
      </c>
      <c r="K112" s="444">
        <v>2.7127385946900424</v>
      </c>
      <c r="L112" s="444">
        <v>3.1135997524530064</v>
      </c>
      <c r="M112" s="445">
        <v>110.78351359396801</v>
      </c>
      <c r="N112" s="445">
        <v>145.8149472098533</v>
      </c>
      <c r="O112" s="445">
        <v>202.4041861278219</v>
      </c>
      <c r="Q112" s="442">
        <v>4</v>
      </c>
      <c r="R112" s="445">
        <v>1425.8493224805532</v>
      </c>
      <c r="S112" s="445">
        <v>3238.9975898882758</v>
      </c>
      <c r="T112" s="445">
        <v>4291.5981807008438</v>
      </c>
      <c r="U112" s="445">
        <v>5991.9529812442233</v>
      </c>
      <c r="V112" s="445">
        <v>985.9216497042089</v>
      </c>
      <c r="W112" s="445">
        <v>1306.3237747979015</v>
      </c>
      <c r="X112" s="445">
        <v>1823.8964384107894</v>
      </c>
      <c r="Y112" s="444">
        <v>1.8390389012673509</v>
      </c>
      <c r="Z112" s="444">
        <v>2.193750824648081</v>
      </c>
      <c r="AA112" s="444">
        <v>2.5034884451785215</v>
      </c>
      <c r="AB112" s="445">
        <v>144.56076188787864</v>
      </c>
      <c r="AC112" s="445">
        <v>191.53972347974101</v>
      </c>
      <c r="AD112" s="445">
        <v>267.42881528198018</v>
      </c>
    </row>
    <row r="113" spans="2:30" x14ac:dyDescent="0.3">
      <c r="B113" s="442">
        <v>5</v>
      </c>
      <c r="C113" s="445">
        <v>1504.2442917348048</v>
      </c>
      <c r="D113" s="445">
        <v>3638.0864058020247</v>
      </c>
      <c r="E113" s="445">
        <v>4876.4338482468493</v>
      </c>
      <c r="F113" s="445">
        <v>6876.8412552731043</v>
      </c>
      <c r="G113" s="445">
        <v>877.38538614084291</v>
      </c>
      <c r="H113" s="445">
        <v>1176.0335840597304</v>
      </c>
      <c r="I113" s="445">
        <v>1658.4652883902413</v>
      </c>
      <c r="J113" s="444">
        <v>2.4320465644554097</v>
      </c>
      <c r="K113" s="444">
        <v>2.8674262386887515</v>
      </c>
      <c r="L113" s="444">
        <v>3.2394991931082933</v>
      </c>
      <c r="M113" s="445">
        <v>128.64663224290021</v>
      </c>
      <c r="N113" s="445">
        <v>172.4359242627568</v>
      </c>
      <c r="O113" s="445">
        <v>243.17247291021749</v>
      </c>
      <c r="Q113" s="442">
        <v>5</v>
      </c>
      <c r="R113" s="445">
        <v>1504.2442917348048</v>
      </c>
      <c r="S113" s="445">
        <v>3770.6796259944576</v>
      </c>
      <c r="T113" s="445">
        <v>5086.4303645101672</v>
      </c>
      <c r="U113" s="445">
        <v>7211.8738651893909</v>
      </c>
      <c r="V113" s="445">
        <v>1147.7608655753083</v>
      </c>
      <c r="W113" s="445">
        <v>1548.2635219424239</v>
      </c>
      <c r="X113" s="445">
        <v>2195.2293514585335</v>
      </c>
      <c r="Y113" s="444">
        <v>1.9746581384996216</v>
      </c>
      <c r="Z113" s="444">
        <v>2.3136798238850291</v>
      </c>
      <c r="AA113" s="444">
        <v>2.6000151508826979</v>
      </c>
      <c r="AB113" s="445">
        <v>168.29043691497844</v>
      </c>
      <c r="AC113" s="445">
        <v>227.01413890480637</v>
      </c>
      <c r="AD113" s="445">
        <v>321.87550365760529</v>
      </c>
    </row>
    <row r="114" spans="2:30" x14ac:dyDescent="0.3">
      <c r="B114" s="442">
        <v>6</v>
      </c>
      <c r="C114" s="445">
        <v>1504.2442917348048</v>
      </c>
      <c r="D114" s="445">
        <v>4064.8548286154687</v>
      </c>
      <c r="E114" s="445">
        <v>5550.8717595492599</v>
      </c>
      <c r="F114" s="445">
        <v>7951.3606479807659</v>
      </c>
      <c r="G114" s="445">
        <v>980.30772928413217</v>
      </c>
      <c r="H114" s="445">
        <v>1338.6855667867976</v>
      </c>
      <c r="I114" s="445">
        <v>1917.6036119834107</v>
      </c>
      <c r="J114" s="444">
        <v>2.6120476870569456</v>
      </c>
      <c r="K114" s="444">
        <v>3.0228364062574005</v>
      </c>
      <c r="L114" s="444">
        <v>3.3620693640525618</v>
      </c>
      <c r="M114" s="445">
        <v>143.73762080628489</v>
      </c>
      <c r="N114" s="445">
        <v>196.28477123011288</v>
      </c>
      <c r="O114" s="445">
        <v>281.16862960706567</v>
      </c>
      <c r="Q114" s="442">
        <v>6</v>
      </c>
      <c r="R114" s="445">
        <v>1504.2442917348048</v>
      </c>
      <c r="S114" s="445">
        <v>4223.9666928463885</v>
      </c>
      <c r="T114" s="445">
        <v>5802.8675790652414</v>
      </c>
      <c r="U114" s="445">
        <v>8353.3997798803102</v>
      </c>
      <c r="V114" s="445">
        <v>1285.737359949808</v>
      </c>
      <c r="W114" s="445">
        <v>1766.3405475903471</v>
      </c>
      <c r="X114" s="445">
        <v>2542.699543009679</v>
      </c>
      <c r="Y114" s="444">
        <v>2.1153016827773872</v>
      </c>
      <c r="Z114" s="444">
        <v>2.4336322308824565</v>
      </c>
      <c r="AA114" s="444">
        <v>2.6936550592361646</v>
      </c>
      <c r="AB114" s="445">
        <v>188.52124040263934</v>
      </c>
      <c r="AC114" s="445">
        <v>258.98968279043288</v>
      </c>
      <c r="AD114" s="445">
        <v>372.82332049379164</v>
      </c>
    </row>
    <row r="116" spans="2:30" x14ac:dyDescent="0.3">
      <c r="B116" t="s">
        <v>2784</v>
      </c>
    </row>
    <row r="118" spans="2:30" x14ac:dyDescent="0.3">
      <c r="B118" t="s">
        <v>1051</v>
      </c>
      <c r="C118" s="17">
        <f xml:space="preserve"> _xlfn.XLOOKUP( B90, C63:C80, J63:J80 )</f>
        <v>3.9269172284110274</v>
      </c>
      <c r="Q118" t="s">
        <v>1051</v>
      </c>
      <c r="R118" s="17">
        <f xml:space="preserve"> _xlfn.XLOOKUP( Q90, C63:C80, J63:J80 )</f>
        <v>3.4747554460352017</v>
      </c>
    </row>
    <row r="120" spans="2:30" x14ac:dyDescent="0.3">
      <c r="B120" s="451" t="s">
        <v>77</v>
      </c>
      <c r="C120" s="451" t="s">
        <v>1045</v>
      </c>
      <c r="D120" s="451" t="s">
        <v>1046</v>
      </c>
      <c r="E120" s="451"/>
      <c r="F120" s="451"/>
      <c r="G120" s="451" t="s">
        <v>1047</v>
      </c>
      <c r="H120" s="451"/>
      <c r="I120" s="451"/>
      <c r="J120" s="451" t="s">
        <v>518</v>
      </c>
      <c r="K120" s="451"/>
      <c r="L120" s="451"/>
      <c r="M120" s="451" t="s">
        <v>1048</v>
      </c>
      <c r="N120" s="451"/>
      <c r="O120" s="451"/>
      <c r="Q120" s="451" t="s">
        <v>77</v>
      </c>
      <c r="R120" s="451" t="s">
        <v>1045</v>
      </c>
      <c r="S120" s="451" t="s">
        <v>1046</v>
      </c>
      <c r="T120" s="451"/>
      <c r="U120" s="451"/>
      <c r="V120" s="451" t="s">
        <v>1047</v>
      </c>
      <c r="W120" s="451"/>
      <c r="X120" s="451"/>
      <c r="Y120" s="451" t="s">
        <v>518</v>
      </c>
      <c r="Z120" s="451"/>
      <c r="AA120" s="451"/>
      <c r="AB120" s="451" t="s">
        <v>1048</v>
      </c>
      <c r="AC120" s="451"/>
      <c r="AD120" s="451"/>
    </row>
    <row r="121" spans="2:30" x14ac:dyDescent="0.3">
      <c r="B121" s="451"/>
      <c r="C121" s="451"/>
      <c r="D121" s="451" t="s">
        <v>189</v>
      </c>
      <c r="E121" s="451" t="s">
        <v>191</v>
      </c>
      <c r="F121" s="451" t="s">
        <v>192</v>
      </c>
      <c r="G121" s="451" t="s">
        <v>189</v>
      </c>
      <c r="H121" s="451" t="s">
        <v>191</v>
      </c>
      <c r="I121" s="451" t="s">
        <v>192</v>
      </c>
      <c r="J121" s="451" t="s">
        <v>189</v>
      </c>
      <c r="K121" s="451" t="s">
        <v>191</v>
      </c>
      <c r="L121" s="451" t="s">
        <v>192</v>
      </c>
      <c r="M121" s="451" t="s">
        <v>189</v>
      </c>
      <c r="N121" s="451" t="s">
        <v>191</v>
      </c>
      <c r="O121" s="451" t="s">
        <v>192</v>
      </c>
      <c r="Q121" s="451"/>
      <c r="R121" s="451"/>
      <c r="S121" s="451" t="s">
        <v>189</v>
      </c>
      <c r="T121" s="451" t="s">
        <v>191</v>
      </c>
      <c r="U121" s="451" t="s">
        <v>192</v>
      </c>
      <c r="V121" s="451" t="s">
        <v>189</v>
      </c>
      <c r="W121" s="451" t="s">
        <v>191</v>
      </c>
      <c r="X121" s="451" t="s">
        <v>192</v>
      </c>
      <c r="Y121" s="451" t="s">
        <v>189</v>
      </c>
      <c r="Z121" s="451" t="s">
        <v>191</v>
      </c>
      <c r="AA121" s="451" t="s">
        <v>192</v>
      </c>
      <c r="AB121" s="451" t="s">
        <v>189</v>
      </c>
      <c r="AC121" s="451" t="s">
        <v>191</v>
      </c>
      <c r="AD121" s="451" t="s">
        <v>192</v>
      </c>
    </row>
    <row r="122" spans="2:30" x14ac:dyDescent="0.3">
      <c r="B122">
        <v>1</v>
      </c>
      <c r="C122" s="18">
        <f xml:space="preserve"> I48</f>
        <v>1274.6116965926346</v>
      </c>
      <c r="D122" s="18">
        <f xml:space="preserve"> $C122 + G96</f>
        <v>1701.3801194060786</v>
      </c>
      <c r="E122" s="18">
        <f t="shared" ref="E122:F122" si="5" xml:space="preserve"> $C122 + H96</f>
        <v>1949.0496078950437</v>
      </c>
      <c r="F122" s="18">
        <f t="shared" si="5"/>
        <v>2349.1310893002947</v>
      </c>
      <c r="G122" s="18">
        <f xml:space="preserve"> D122 / $C$118</f>
        <v>433.26100868556335</v>
      </c>
      <c r="H122" s="18">
        <f t="shared" ref="H122:I122" si="6" xml:space="preserve"> E122 / $C$118</f>
        <v>496.33070791352014</v>
      </c>
      <c r="I122" s="18">
        <f t="shared" si="6"/>
        <v>598.21252974329639</v>
      </c>
      <c r="J122" s="17">
        <f xml:space="preserve"> G96 / G122</f>
        <v>0.98501460841856803</v>
      </c>
      <c r="K122" s="17">
        <f t="shared" ref="K122:L122" si="7" xml:space="preserve"> H96 / H122</f>
        <v>1.3588478418706302</v>
      </c>
      <c r="L122" s="17">
        <f t="shared" si="7"/>
        <v>1.7962167946712109</v>
      </c>
      <c r="Q122">
        <f xml:space="preserve"> B122</f>
        <v>1</v>
      </c>
      <c r="R122" s="18">
        <f xml:space="preserve"> C122</f>
        <v>1274.6116965926346</v>
      </c>
      <c r="S122" s="18">
        <f xml:space="preserve"> $C122 + V96</f>
        <v>1727.8987634445652</v>
      </c>
      <c r="T122" s="18">
        <f t="shared" ref="T122:U122" si="8" xml:space="preserve"> $C122 + W96</f>
        <v>1991.0489111477073</v>
      </c>
      <c r="U122" s="18">
        <f t="shared" si="8"/>
        <v>2416.1376112835524</v>
      </c>
      <c r="V122" s="18">
        <f xml:space="preserve"> S122 / $R$118</f>
        <v>497.27204986933646</v>
      </c>
      <c r="W122" s="18">
        <f t="shared" ref="W122:X122" si="9" xml:space="preserve"> T122 / $R$118</f>
        <v>573.00404073603306</v>
      </c>
      <c r="X122" s="18">
        <f t="shared" si="9"/>
        <v>695.34033367454288</v>
      </c>
      <c r="Y122" s="17">
        <f xml:space="preserve"> V96 / V122</f>
        <v>0.91154744565079948</v>
      </c>
      <c r="Z122" s="17">
        <f t="shared" ref="Z122:AA122" si="10" xml:space="preserve"> W96 / W122</f>
        <v>1.2503179098611543</v>
      </c>
      <c r="AA122" s="17">
        <f t="shared" si="10"/>
        <v>1.6416794185639945</v>
      </c>
    </row>
    <row r="123" spans="2:30" x14ac:dyDescent="0.3">
      <c r="B123">
        <v>2</v>
      </c>
      <c r="C123" s="18">
        <f xml:space="preserve"> C122</f>
        <v>1274.6116965926346</v>
      </c>
      <c r="D123" s="18">
        <f t="shared" ref="D123:D127" si="11" xml:space="preserve"> $C123 + G97</f>
        <v>2128.1485422195228</v>
      </c>
      <c r="E123" s="18">
        <f t="shared" ref="E123:E127" si="12" xml:space="preserve"> $C123 + H97</f>
        <v>2623.4875191974525</v>
      </c>
      <c r="F123" s="18">
        <f t="shared" ref="F123:F127" si="13" xml:space="preserve"> $C123 + I97</f>
        <v>3423.6504820079554</v>
      </c>
      <c r="G123" s="18">
        <f t="shared" ref="G123:G127" si="14" xml:space="preserve"> D123 / $C$118</f>
        <v>541.93873169072333</v>
      </c>
      <c r="H123" s="18">
        <f t="shared" ref="H123:H127" si="15" xml:space="preserve"> E123 / $C$118</f>
        <v>668.07813014663679</v>
      </c>
      <c r="I123" s="18">
        <f t="shared" ref="I123:I127" si="16" xml:space="preserve"> F123 / $C$118</f>
        <v>871.84177380618951</v>
      </c>
      <c r="J123" s="17">
        <f t="shared" ref="J123:J127" si="17" xml:space="preserve"> G97 / G123</f>
        <v>1.5749692644481244</v>
      </c>
      <c r="K123" s="17">
        <f t="shared" ref="K123:K127" si="18" xml:space="preserve"> H97 / H123</f>
        <v>2.0190390341152953</v>
      </c>
      <c r="L123" s="17">
        <f t="shared" ref="L123:L127" si="19" xml:space="preserve"> I97 / I123</f>
        <v>2.4649412886392068</v>
      </c>
      <c r="Q123">
        <f t="shared" ref="Q123:Q127" si="20" xml:space="preserve"> B123</f>
        <v>2</v>
      </c>
      <c r="R123" s="18">
        <f t="shared" ref="R123:R127" si="21" xml:space="preserve"> C123</f>
        <v>1274.6116965926346</v>
      </c>
      <c r="S123" s="18">
        <f t="shared" ref="S123:S127" si="22" xml:space="preserve"> $C123 + V97</f>
        <v>2181.1858302964956</v>
      </c>
      <c r="T123" s="18">
        <f t="shared" ref="T123:T127" si="23" xml:space="preserve"> $C123 + W97</f>
        <v>2707.4861257027796</v>
      </c>
      <c r="U123" s="18">
        <f t="shared" ref="U123:U127" si="24" xml:space="preserve"> $C123 + X97</f>
        <v>3557.6635259744698</v>
      </c>
      <c r="V123" s="18">
        <f t="shared" ref="V123:V127" si="25" xml:space="preserve"> S123 / $R$118</f>
        <v>627.72355182155127</v>
      </c>
      <c r="W123" s="18">
        <f t="shared" ref="W123:W127" si="26" xml:space="preserve"> T123 / $R$118</f>
        <v>779.18753355494448</v>
      </c>
      <c r="X123" s="18">
        <f t="shared" ref="X123:X127" si="27" xml:space="preserve"> U123 / $R$118</f>
        <v>1023.8601194319642</v>
      </c>
      <c r="Y123" s="17">
        <f t="shared" ref="Y123:Y127" si="28" xml:space="preserve"> V97 / V123</f>
        <v>1.4442251387145362</v>
      </c>
      <c r="Z123" s="17">
        <f t="shared" ref="Z123:Z127" si="29" xml:space="preserve"> W97 / W123</f>
        <v>1.8389339759747401</v>
      </c>
      <c r="AA123" s="17">
        <f t="shared" ref="AA123:AA127" si="30" xml:space="preserve"> X97 / X123</f>
        <v>2.2298474040071685</v>
      </c>
    </row>
    <row r="124" spans="2:30" x14ac:dyDescent="0.3">
      <c r="B124">
        <v>3</v>
      </c>
      <c r="C124" s="18">
        <f xml:space="preserve"> I49</f>
        <v>1425.8493224805532</v>
      </c>
      <c r="D124" s="18">
        <f t="shared" si="11"/>
        <v>2706.1545909208853</v>
      </c>
      <c r="E124" s="18">
        <f t="shared" si="12"/>
        <v>3449.1630563877807</v>
      </c>
      <c r="F124" s="18">
        <f t="shared" si="13"/>
        <v>4649.4075006035337</v>
      </c>
      <c r="G124" s="18">
        <f t="shared" si="14"/>
        <v>689.12952158553469</v>
      </c>
      <c r="H124" s="454">
        <f t="shared" si="15"/>
        <v>878.33861926940506</v>
      </c>
      <c r="I124" s="18">
        <f t="shared" si="16"/>
        <v>1183.9840847587338</v>
      </c>
      <c r="J124" s="17">
        <f t="shared" si="17"/>
        <v>1.8578586874273395</v>
      </c>
      <c r="K124" s="455">
        <f t="shared" si="18"/>
        <v>2.3035691355461556</v>
      </c>
      <c r="L124" s="17">
        <f t="shared" si="19"/>
        <v>2.7226364100830467</v>
      </c>
      <c r="Q124">
        <f t="shared" si="20"/>
        <v>3</v>
      </c>
      <c r="R124" s="18">
        <f t="shared" si="21"/>
        <v>1425.8493224805532</v>
      </c>
      <c r="S124" s="18">
        <f t="shared" si="22"/>
        <v>2785.710523036345</v>
      </c>
      <c r="T124" s="18">
        <f t="shared" si="23"/>
        <v>3575.1609661457715</v>
      </c>
      <c r="U124" s="18">
        <f t="shared" si="24"/>
        <v>4850.4270665533058</v>
      </c>
      <c r="V124" s="18">
        <f t="shared" si="25"/>
        <v>801.69973579433417</v>
      </c>
      <c r="W124" s="454">
        <f t="shared" si="26"/>
        <v>1028.895708394424</v>
      </c>
      <c r="X124" s="18">
        <f t="shared" si="27"/>
        <v>1395.9045872099534</v>
      </c>
      <c r="Y124" s="17">
        <f t="shared" si="28"/>
        <v>1.6962225878850072</v>
      </c>
      <c r="Z124" s="455">
        <f t="shared" si="29"/>
        <v>2.0889499549173802</v>
      </c>
      <c r="AA124" s="17">
        <f t="shared" si="30"/>
        <v>2.4533035964281655</v>
      </c>
    </row>
    <row r="125" spans="2:30" x14ac:dyDescent="0.3">
      <c r="B125">
        <v>4</v>
      </c>
      <c r="C125" s="18">
        <f xml:space="preserve"> C124</f>
        <v>1425.8493224805532</v>
      </c>
      <c r="D125" s="18">
        <f t="shared" si="11"/>
        <v>3132.9230137343293</v>
      </c>
      <c r="E125" s="18">
        <f t="shared" si="12"/>
        <v>4123.6009676901895</v>
      </c>
      <c r="F125" s="18">
        <f t="shared" si="13"/>
        <v>5723.9268933111944</v>
      </c>
      <c r="G125" s="18">
        <f t="shared" si="14"/>
        <v>797.80724459069461</v>
      </c>
      <c r="H125" s="18">
        <f t="shared" si="15"/>
        <v>1050.0860415025218</v>
      </c>
      <c r="I125" s="18">
        <f t="shared" si="16"/>
        <v>1457.6133288216267</v>
      </c>
      <c r="J125" s="17">
        <f t="shared" si="17"/>
        <v>2.1397069315026958</v>
      </c>
      <c r="K125" s="17">
        <f t="shared" si="18"/>
        <v>2.5690767599858222</v>
      </c>
      <c r="L125" s="17">
        <f t="shared" si="19"/>
        <v>2.9487090203170143</v>
      </c>
      <c r="Q125">
        <f t="shared" si="20"/>
        <v>4</v>
      </c>
      <c r="R125" s="18">
        <f t="shared" si="21"/>
        <v>1425.8493224805532</v>
      </c>
      <c r="S125" s="18">
        <f t="shared" si="22"/>
        <v>3238.9975898882758</v>
      </c>
      <c r="T125" s="18">
        <f t="shared" si="23"/>
        <v>4291.5981807008438</v>
      </c>
      <c r="U125" s="18">
        <f t="shared" si="24"/>
        <v>5991.9529812442233</v>
      </c>
      <c r="V125" s="18">
        <f t="shared" si="25"/>
        <v>932.15123774654921</v>
      </c>
      <c r="W125" s="18">
        <f t="shared" si="26"/>
        <v>1235.0792012133354</v>
      </c>
      <c r="X125" s="18">
        <f t="shared" si="27"/>
        <v>1724.4243729673747</v>
      </c>
      <c r="Y125" s="17">
        <f t="shared" si="28"/>
        <v>1.9451224157476421</v>
      </c>
      <c r="Z125" s="17">
        <f t="shared" si="29"/>
        <v>2.3202956178073388</v>
      </c>
      <c r="AA125" s="17">
        <f t="shared" si="30"/>
        <v>2.6479002096835118</v>
      </c>
    </row>
    <row r="126" spans="2:30" x14ac:dyDescent="0.3">
      <c r="B126">
        <v>5</v>
      </c>
      <c r="C126" s="18">
        <f xml:space="preserve"> I50</f>
        <v>1504.2442917348048</v>
      </c>
      <c r="D126" s="18">
        <f t="shared" si="11"/>
        <v>3638.0864058020247</v>
      </c>
      <c r="E126" s="18">
        <f t="shared" si="12"/>
        <v>4876.4338482468493</v>
      </c>
      <c r="F126" s="18">
        <f t="shared" si="13"/>
        <v>6876.8412552731043</v>
      </c>
      <c r="G126" s="18">
        <f t="shared" si="14"/>
        <v>926.44845668777339</v>
      </c>
      <c r="H126" s="18">
        <f t="shared" si="15"/>
        <v>1241.7969528275569</v>
      </c>
      <c r="I126" s="18">
        <f t="shared" si="16"/>
        <v>1751.2060619764381</v>
      </c>
      <c r="J126" s="17">
        <f t="shared" si="17"/>
        <v>2.3032496828761579</v>
      </c>
      <c r="K126" s="17">
        <f t="shared" si="18"/>
        <v>2.7155724201397087</v>
      </c>
      <c r="L126" s="17">
        <f t="shared" si="19"/>
        <v>3.0679410494243631</v>
      </c>
      <c r="Q126">
        <f t="shared" si="20"/>
        <v>5</v>
      </c>
      <c r="R126" s="18">
        <f t="shared" si="21"/>
        <v>1504.2442917348048</v>
      </c>
      <c r="S126" s="18">
        <f t="shared" si="22"/>
        <v>3770.6796259944576</v>
      </c>
      <c r="T126" s="18">
        <f t="shared" si="23"/>
        <v>5086.4303645101672</v>
      </c>
      <c r="U126" s="18">
        <f t="shared" si="24"/>
        <v>7211.8738651893909</v>
      </c>
      <c r="V126" s="18">
        <f t="shared" si="25"/>
        <v>1085.1640308375986</v>
      </c>
      <c r="W126" s="18">
        <f t="shared" si="26"/>
        <v>1463.8239851710814</v>
      </c>
      <c r="X126" s="18">
        <f t="shared" si="27"/>
        <v>2075.5054498636305</v>
      </c>
      <c r="Y126" s="17">
        <f t="shared" si="28"/>
        <v>2.0885647421526436</v>
      </c>
      <c r="Z126" s="17">
        <f t="shared" si="29"/>
        <v>2.4471426271627199</v>
      </c>
      <c r="AA126" s="17">
        <f t="shared" si="30"/>
        <v>2.7499949825858567</v>
      </c>
    </row>
    <row r="127" spans="2:30" x14ac:dyDescent="0.3">
      <c r="B127">
        <v>6</v>
      </c>
      <c r="C127" s="18">
        <f xml:space="preserve"> C126</f>
        <v>1504.2442917348048</v>
      </c>
      <c r="D127" s="18">
        <f t="shared" si="11"/>
        <v>4064.8548286154687</v>
      </c>
      <c r="E127" s="18">
        <f t="shared" si="12"/>
        <v>5550.8717595492599</v>
      </c>
      <c r="F127" s="18">
        <f t="shared" si="13"/>
        <v>7951.3606479807659</v>
      </c>
      <c r="G127" s="18">
        <f t="shared" si="14"/>
        <v>1035.1261796929332</v>
      </c>
      <c r="H127" s="18">
        <f t="shared" si="15"/>
        <v>1413.5443750606739</v>
      </c>
      <c r="I127" s="18">
        <f t="shared" si="16"/>
        <v>2024.8353060393315</v>
      </c>
      <c r="J127" s="17">
        <f t="shared" si="17"/>
        <v>2.4737182646083404</v>
      </c>
      <c r="K127" s="17">
        <f t="shared" si="18"/>
        <v>2.862752340294064</v>
      </c>
      <c r="L127" s="17">
        <f t="shared" si="19"/>
        <v>3.1840201210521215</v>
      </c>
      <c r="Q127">
        <f t="shared" si="20"/>
        <v>6</v>
      </c>
      <c r="R127" s="18">
        <f t="shared" si="21"/>
        <v>1504.2442917348048</v>
      </c>
      <c r="S127" s="18">
        <f t="shared" si="22"/>
        <v>4223.9666928463885</v>
      </c>
      <c r="T127" s="18">
        <f t="shared" si="23"/>
        <v>5802.8675790652414</v>
      </c>
      <c r="U127" s="18">
        <f t="shared" si="24"/>
        <v>8353.3997798803102</v>
      </c>
      <c r="V127" s="18">
        <f t="shared" si="25"/>
        <v>1215.6155327898136</v>
      </c>
      <c r="W127" s="18">
        <f t="shared" si="26"/>
        <v>1670.0074779899933</v>
      </c>
      <c r="X127" s="18">
        <f t="shared" si="27"/>
        <v>2404.0252356210522</v>
      </c>
      <c r="Y127" s="17">
        <f t="shared" si="28"/>
        <v>2.2373211988085369</v>
      </c>
      <c r="Z127" s="17">
        <f t="shared" si="29"/>
        <v>2.574014394536857</v>
      </c>
      <c r="AA127" s="17">
        <f t="shared" si="30"/>
        <v>2.8490364354998565</v>
      </c>
    </row>
    <row r="130" spans="2:27" x14ac:dyDescent="0.3">
      <c r="J130" s="26">
        <f xml:space="preserve"> ( J122 - J109 ) / J109</f>
        <v>-5.2958230102017861E-2</v>
      </c>
      <c r="K130" s="26">
        <f t="shared" ref="K130:L130" si="31" xml:space="preserve"> ( K122 - K109 ) / K109</f>
        <v>-5.295823010201791E-2</v>
      </c>
      <c r="L130" s="26">
        <f t="shared" si="31"/>
        <v>-5.295823010201791E-2</v>
      </c>
      <c r="Y130" s="26">
        <f xml:space="preserve"> ( Y122 - Y109 ) / Y109</f>
        <v>5.7684214513997016E-2</v>
      </c>
      <c r="Z130" s="26">
        <f t="shared" ref="Z130:AA130" si="32" xml:space="preserve"> ( Z122 - Z109 ) / Z109</f>
        <v>5.7684214513996732E-2</v>
      </c>
      <c r="AA130" s="26">
        <f t="shared" si="32"/>
        <v>5.7684214513996968E-2</v>
      </c>
    </row>
    <row r="131" spans="2:27" x14ac:dyDescent="0.3">
      <c r="J131" s="26">
        <f t="shared" ref="J131:L131" si="33" xml:space="preserve"> ( J123 - J110 ) / J110</f>
        <v>-5.2958230102017903E-2</v>
      </c>
      <c r="K131" s="26">
        <f t="shared" si="33"/>
        <v>-5.2958230102017959E-2</v>
      </c>
      <c r="L131" s="26">
        <f t="shared" si="33"/>
        <v>-5.2958230102017854E-2</v>
      </c>
      <c r="Y131" s="26">
        <f t="shared" ref="Y131:AA131" si="34" xml:space="preserve"> ( Y123 - Y110 ) / Y110</f>
        <v>5.7684214513996947E-2</v>
      </c>
      <c r="Z131" s="26">
        <f t="shared" si="34"/>
        <v>5.7684214513996822E-2</v>
      </c>
      <c r="AA131" s="26">
        <f t="shared" si="34"/>
        <v>5.7684214513996995E-2</v>
      </c>
    </row>
    <row r="132" spans="2:27" x14ac:dyDescent="0.3">
      <c r="J132" s="26">
        <f t="shared" ref="J132:L132" si="35" xml:space="preserve"> ( J124 - J111 ) / J111</f>
        <v>-5.295823010201791E-2</v>
      </c>
      <c r="K132" s="26">
        <f t="shared" si="35"/>
        <v>-5.2958230102017903E-2</v>
      </c>
      <c r="L132" s="26">
        <f t="shared" si="35"/>
        <v>-5.2958230102017931E-2</v>
      </c>
      <c r="Y132" s="26">
        <f t="shared" ref="Y132:AA132" si="36" xml:space="preserve"> ( Y124 - Y111 ) / Y111</f>
        <v>5.7684214513996926E-2</v>
      </c>
      <c r="Z132" s="26">
        <f t="shared" si="36"/>
        <v>5.7684214513996933E-2</v>
      </c>
      <c r="AA132" s="26">
        <f t="shared" si="36"/>
        <v>5.7684214513996912E-2</v>
      </c>
    </row>
    <row r="133" spans="2:27" x14ac:dyDescent="0.3">
      <c r="J133" s="26">
        <f t="shared" ref="J133:L133" si="37" xml:space="preserve"> ( J125 - J112 ) / J112</f>
        <v>-5.2958230102017965E-2</v>
      </c>
      <c r="K133" s="26">
        <f t="shared" si="37"/>
        <v>-5.2958230102018007E-2</v>
      </c>
      <c r="L133" s="26">
        <f t="shared" si="37"/>
        <v>-5.295823010201782E-2</v>
      </c>
      <c r="Y133" s="26">
        <f t="shared" ref="Y133:AA133" si="38" xml:space="preserve"> ( Y125 - Y112 ) / Y112</f>
        <v>5.7684214513996981E-2</v>
      </c>
      <c r="Z133" s="26">
        <f t="shared" si="38"/>
        <v>5.7684214513997044E-2</v>
      </c>
      <c r="AA133" s="26">
        <f t="shared" si="38"/>
        <v>5.768421451399685E-2</v>
      </c>
    </row>
    <row r="134" spans="2:27" x14ac:dyDescent="0.3">
      <c r="J134" s="26">
        <f t="shared" ref="J134:L134" si="39" xml:space="preserve"> ( J126 - J113 ) / J113</f>
        <v>-5.2958230102017917E-2</v>
      </c>
      <c r="K134" s="26">
        <f t="shared" si="39"/>
        <v>-5.2958230102017965E-2</v>
      </c>
      <c r="L134" s="26">
        <f t="shared" si="39"/>
        <v>-5.2958230102017861E-2</v>
      </c>
      <c r="Y134" s="26">
        <f t="shared" ref="Y134:AA134" si="40" xml:space="preserve"> ( Y126 - Y113 ) / Y113</f>
        <v>5.7684214513996954E-2</v>
      </c>
      <c r="Z134" s="26">
        <f t="shared" si="40"/>
        <v>5.7684214513996981E-2</v>
      </c>
      <c r="AA134" s="26">
        <f t="shared" si="40"/>
        <v>5.7684214513996634E-2</v>
      </c>
    </row>
    <row r="135" spans="2:27" x14ac:dyDescent="0.3">
      <c r="J135" s="26">
        <f t="shared" ref="J135:L135" si="41" xml:space="preserve"> ( J127 - J114 ) / J114</f>
        <v>-5.2958230102017813E-2</v>
      </c>
      <c r="K135" s="26">
        <f t="shared" si="41"/>
        <v>-5.2958230102017965E-2</v>
      </c>
      <c r="L135" s="26">
        <f t="shared" si="41"/>
        <v>-5.2958230102017834E-2</v>
      </c>
      <c r="Y135" s="26">
        <f t="shared" ref="Y135:AA135" si="42" xml:space="preserve"> ( Y127 - Y114 ) / Y114</f>
        <v>5.7684214513997023E-2</v>
      </c>
      <c r="Z135" s="26">
        <f t="shared" si="42"/>
        <v>5.7684214513996912E-2</v>
      </c>
      <c r="AA135" s="26">
        <f t="shared" si="42"/>
        <v>5.7684214513996912E-2</v>
      </c>
    </row>
    <row r="136" spans="2:27" x14ac:dyDescent="0.3">
      <c r="J136" s="26"/>
      <c r="K136" s="26"/>
      <c r="L136" s="26"/>
      <c r="Y136" s="26"/>
      <c r="Z136" s="26"/>
      <c r="AA136" s="26"/>
    </row>
    <row r="137" spans="2:27" x14ac:dyDescent="0.3">
      <c r="J137" s="26"/>
      <c r="K137" s="26"/>
      <c r="L137" s="26"/>
    </row>
    <row r="142" spans="2:27" s="438" customFormat="1" ht="15.6" x14ac:dyDescent="0.3">
      <c r="B142" s="438" t="s">
        <v>2758</v>
      </c>
    </row>
    <row r="144" spans="2:27" s="436" customFormat="1" ht="15.6" x14ac:dyDescent="0.3">
      <c r="B144" s="435" t="s">
        <v>2746</v>
      </c>
    </row>
    <row r="146" spans="2:2" x14ac:dyDescent="0.3">
      <c r="B146" s="1" t="s">
        <v>2739</v>
      </c>
    </row>
    <row r="158" spans="2:2" x14ac:dyDescent="0.3">
      <c r="B158" s="1" t="s">
        <v>2740</v>
      </c>
    </row>
    <row r="183" spans="2:5" x14ac:dyDescent="0.3">
      <c r="B183" t="s">
        <v>2791</v>
      </c>
      <c r="C183">
        <v>0.6099</v>
      </c>
    </row>
    <row r="184" spans="2:5" x14ac:dyDescent="0.3">
      <c r="B184" t="s">
        <v>2792</v>
      </c>
      <c r="C184">
        <v>0.3261</v>
      </c>
    </row>
    <row r="185" spans="2:5" x14ac:dyDescent="0.3">
      <c r="B185" t="s">
        <v>2794</v>
      </c>
      <c r="C185">
        <v>0.4</v>
      </c>
    </row>
    <row r="187" spans="2:5" x14ac:dyDescent="0.3">
      <c r="B187" t="s">
        <v>654</v>
      </c>
      <c r="C187" t="s">
        <v>2790</v>
      </c>
      <c r="D187" t="s">
        <v>2793</v>
      </c>
      <c r="E187" t="s">
        <v>2763</v>
      </c>
    </row>
    <row r="188" spans="2:5" s="1" customFormat="1" x14ac:dyDescent="0.3">
      <c r="B188" s="1">
        <v>170</v>
      </c>
      <c r="C188" s="229">
        <f xml:space="preserve"> $C$183 * B188 ^ $C$184</f>
        <v>3.255427490885364</v>
      </c>
      <c r="D188" s="1">
        <f xml:space="preserve"> $C$185</f>
        <v>0.4</v>
      </c>
      <c r="E188" s="229">
        <f xml:space="preserve"> D188 + C188</f>
        <v>3.6554274908853639</v>
      </c>
    </row>
    <row r="189" spans="2:5" x14ac:dyDescent="0.3">
      <c r="B189">
        <v>180</v>
      </c>
      <c r="C189" s="458">
        <f t="shared" ref="C189:C200" si="43" xml:space="preserve"> $C$183 * B189 ^ $C$184</f>
        <v>3.31667561137444</v>
      </c>
      <c r="D189" s="437">
        <f t="shared" ref="D189:D201" si="44" xml:space="preserve"> $C$185</f>
        <v>0.4</v>
      </c>
      <c r="E189" s="458">
        <f t="shared" ref="E189:E201" si="45" xml:space="preserve"> D189 + C189</f>
        <v>3.7166756113744399</v>
      </c>
    </row>
    <row r="190" spans="2:5" x14ac:dyDescent="0.3">
      <c r="B190">
        <v>190</v>
      </c>
      <c r="C190" s="458">
        <f t="shared" si="43"/>
        <v>3.375671543056209</v>
      </c>
      <c r="D190" s="437">
        <f t="shared" si="44"/>
        <v>0.4</v>
      </c>
      <c r="E190" s="458">
        <f t="shared" si="45"/>
        <v>3.7756715430562089</v>
      </c>
    </row>
    <row r="191" spans="2:5" x14ac:dyDescent="0.3">
      <c r="B191">
        <v>200</v>
      </c>
      <c r="C191" s="458">
        <f t="shared" si="43"/>
        <v>3.4326104077660315</v>
      </c>
      <c r="D191" s="437">
        <f t="shared" si="44"/>
        <v>0.4</v>
      </c>
      <c r="E191" s="458">
        <f t="shared" si="45"/>
        <v>3.8326104077660315</v>
      </c>
    </row>
    <row r="192" spans="2:5" x14ac:dyDescent="0.3">
      <c r="B192">
        <v>210</v>
      </c>
      <c r="C192" s="458">
        <f t="shared" si="43"/>
        <v>3.4876616456734224</v>
      </c>
      <c r="D192" s="437">
        <f t="shared" si="44"/>
        <v>0.4</v>
      </c>
      <c r="E192" s="458">
        <f t="shared" si="45"/>
        <v>3.8876616456734223</v>
      </c>
    </row>
    <row r="193" spans="2:5" x14ac:dyDescent="0.3">
      <c r="B193">
        <v>220</v>
      </c>
      <c r="C193" s="458">
        <f t="shared" si="43"/>
        <v>3.5409734427979278</v>
      </c>
      <c r="D193" s="437">
        <f t="shared" si="44"/>
        <v>0.4</v>
      </c>
      <c r="E193" s="458">
        <f t="shared" si="45"/>
        <v>3.9409734427979277</v>
      </c>
    </row>
    <row r="194" spans="2:5" x14ac:dyDescent="0.3">
      <c r="B194">
        <v>230</v>
      </c>
      <c r="C194" s="458">
        <f t="shared" si="43"/>
        <v>3.5926762307781628</v>
      </c>
      <c r="D194" s="437">
        <f t="shared" si="44"/>
        <v>0.4</v>
      </c>
      <c r="E194" s="458">
        <f t="shared" si="45"/>
        <v>3.9926762307781627</v>
      </c>
    </row>
    <row r="195" spans="2:5" x14ac:dyDescent="0.3">
      <c r="B195">
        <v>240</v>
      </c>
      <c r="C195" s="458">
        <f t="shared" si="43"/>
        <v>3.6428854848077172</v>
      </c>
      <c r="D195" s="437">
        <f t="shared" si="44"/>
        <v>0.4</v>
      </c>
      <c r="E195" s="458">
        <f t="shared" si="45"/>
        <v>4.0428854848077176</v>
      </c>
    </row>
    <row r="196" spans="2:5" s="1" customFormat="1" x14ac:dyDescent="0.3">
      <c r="B196" s="1">
        <v>250</v>
      </c>
      <c r="C196" s="229">
        <f t="shared" si="43"/>
        <v>3.6917039835954699</v>
      </c>
      <c r="D196" s="1">
        <f t="shared" si="44"/>
        <v>0.4</v>
      </c>
      <c r="E196" s="229">
        <f t="shared" si="45"/>
        <v>4.0917039835954698</v>
      </c>
    </row>
    <row r="197" spans="2:5" s="437" customFormat="1" x14ac:dyDescent="0.3">
      <c r="B197" s="437">
        <v>260</v>
      </c>
      <c r="C197" s="458">
        <f t="shared" si="43"/>
        <v>3.739223651980498</v>
      </c>
      <c r="D197" s="437">
        <f t="shared" si="44"/>
        <v>0.4</v>
      </c>
      <c r="E197" s="458">
        <f t="shared" si="45"/>
        <v>4.1392236519804984</v>
      </c>
    </row>
    <row r="198" spans="2:5" s="437" customFormat="1" x14ac:dyDescent="0.3">
      <c r="B198" s="437">
        <v>270</v>
      </c>
      <c r="C198" s="458">
        <f t="shared" si="43"/>
        <v>3.7855270762202942</v>
      </c>
      <c r="D198" s="437">
        <f t="shared" si="44"/>
        <v>0.4</v>
      </c>
      <c r="E198" s="458">
        <f t="shared" si="45"/>
        <v>4.1855270762202945</v>
      </c>
    </row>
    <row r="199" spans="2:5" s="437" customFormat="1" x14ac:dyDescent="0.3">
      <c r="B199" s="437">
        <v>280</v>
      </c>
      <c r="C199" s="458">
        <f t="shared" si="43"/>
        <v>3.8306887599656627</v>
      </c>
      <c r="D199" s="437">
        <f t="shared" si="44"/>
        <v>0.4</v>
      </c>
      <c r="E199" s="458">
        <f t="shared" si="45"/>
        <v>4.2306887599656626</v>
      </c>
    </row>
    <row r="200" spans="2:5" s="437" customFormat="1" x14ac:dyDescent="0.3">
      <c r="B200" s="437">
        <v>290</v>
      </c>
      <c r="C200" s="458">
        <f t="shared" si="43"/>
        <v>3.8747761728978602</v>
      </c>
      <c r="D200" s="437">
        <f t="shared" si="44"/>
        <v>0.4</v>
      </c>
      <c r="E200" s="458">
        <f t="shared" si="45"/>
        <v>4.2747761728978606</v>
      </c>
    </row>
    <row r="201" spans="2:5" x14ac:dyDescent="0.3">
      <c r="B201" s="1">
        <v>300</v>
      </c>
      <c r="C201" s="229">
        <f xml:space="preserve"> $C$183 * B201 ^ $C$184</f>
        <v>3.9178506321662994</v>
      </c>
      <c r="D201" s="1">
        <f t="shared" si="44"/>
        <v>0.4</v>
      </c>
      <c r="E201" s="229">
        <f t="shared" si="45"/>
        <v>4.3178506321662997</v>
      </c>
    </row>
    <row r="204" spans="2:5" x14ac:dyDescent="0.3">
      <c r="B204" t="s">
        <v>2795</v>
      </c>
    </row>
    <row r="205" spans="2:5" x14ac:dyDescent="0.3">
      <c r="B205" t="s">
        <v>2796</v>
      </c>
    </row>
    <row r="207" spans="2:5" x14ac:dyDescent="0.3">
      <c r="B207" t="s">
        <v>1329</v>
      </c>
      <c r="C207">
        <v>1.5</v>
      </c>
    </row>
    <row r="208" spans="2:5" x14ac:dyDescent="0.3">
      <c r="B208" t="s">
        <v>2797</v>
      </c>
      <c r="C208">
        <v>0.5</v>
      </c>
    </row>
    <row r="210" spans="2:3" x14ac:dyDescent="0.3">
      <c r="B210" t="s">
        <v>2798</v>
      </c>
      <c r="C210">
        <f xml:space="preserve"> C207 / C208</f>
        <v>3</v>
      </c>
    </row>
    <row r="212" spans="2:3" x14ac:dyDescent="0.3">
      <c r="B212" t="s">
        <v>2799</v>
      </c>
      <c r="C212" t="s">
        <v>2800</v>
      </c>
    </row>
    <row r="213" spans="2:3" x14ac:dyDescent="0.3">
      <c r="B213" t="s">
        <v>808</v>
      </c>
      <c r="C213" t="s">
        <v>2801</v>
      </c>
    </row>
    <row r="215" spans="2:3" x14ac:dyDescent="0.3">
      <c r="B215" t="s">
        <v>2802</v>
      </c>
    </row>
    <row r="217" spans="2:3" s="433" customFormat="1" ht="15.6" x14ac:dyDescent="0.3">
      <c r="B217" s="433" t="s">
        <v>2745</v>
      </c>
    </row>
    <row r="219" spans="2:3" x14ac:dyDescent="0.3">
      <c r="B219" s="9" t="s">
        <v>2743</v>
      </c>
    </row>
    <row r="221" spans="2:3" x14ac:dyDescent="0.3">
      <c r="B221" s="9" t="s">
        <v>2744</v>
      </c>
    </row>
  </sheetData>
  <sortState xmlns:xlrd2="http://schemas.microsoft.com/office/spreadsheetml/2017/richdata2" ref="B63:E80">
    <sortCondition descending="1" ref="D63:D80"/>
  </sortState>
  <hyperlinks>
    <hyperlink ref="B219" r:id="rId1" display="https://niwa.co.nz/climate-and-weather/national-and-regional-climate-maps" xr:uid="{E318AA7F-23B3-4653-B4F3-25BF2D07C9E3}"/>
    <hyperlink ref="B221" r:id="rId2" display="https://niwa.co.nz/climate-and-weather/national" xr:uid="{021BF9D1-4B39-417F-83B4-68A42B2EB370}"/>
    <hyperlink ref="E44" r:id="rId3" xr:uid="{AD269E35-5C19-442F-BD1A-A47138364CD8}"/>
  </hyperlinks>
  <pageMargins left="0.7" right="0.7" top="0.75" bottom="0.75" header="0.3" footer="0.3"/>
  <drawing r:id="rId4"/>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E5BB8-5E13-4CFC-BC69-183792F379BE}">
  <dimension ref="B2:BH8842"/>
  <sheetViews>
    <sheetView topLeftCell="A55" zoomScale="70" zoomScaleNormal="70" workbookViewId="0">
      <selection activeCell="Y74" sqref="Y74"/>
    </sheetView>
    <sheetView zoomScale="18" workbookViewId="1"/>
  </sheetViews>
  <sheetFormatPr defaultRowHeight="14.4" x14ac:dyDescent="0.3"/>
  <cols>
    <col min="2" max="2" width="9" bestFit="1" customWidth="1"/>
    <col min="3" max="3" width="19.21875" bestFit="1" customWidth="1"/>
    <col min="4" max="4" width="19.5546875" bestFit="1" customWidth="1"/>
    <col min="5" max="5" width="9" bestFit="1" customWidth="1"/>
    <col min="6" max="6" width="10" bestFit="1" customWidth="1"/>
    <col min="7" max="7" width="9" bestFit="1" customWidth="1"/>
    <col min="8" max="8" width="10" bestFit="1" customWidth="1"/>
    <col min="9" max="9" width="9" bestFit="1" customWidth="1"/>
    <col min="10" max="10" width="10" bestFit="1" customWidth="1"/>
    <col min="11" max="11" width="9" bestFit="1" customWidth="1"/>
    <col min="12" max="12" width="10" bestFit="1" customWidth="1"/>
    <col min="13" max="13" width="9" bestFit="1" customWidth="1"/>
    <col min="14" max="14" width="10" bestFit="1" customWidth="1"/>
    <col min="15" max="15" width="9" bestFit="1" customWidth="1"/>
    <col min="16" max="16" width="10" bestFit="1" customWidth="1"/>
    <col min="17" max="19" width="9" bestFit="1" customWidth="1"/>
    <col min="20" max="20" width="10" bestFit="1" customWidth="1"/>
    <col min="21" max="21" width="9" bestFit="1" customWidth="1"/>
    <col min="22" max="22" width="10" bestFit="1" customWidth="1"/>
    <col min="23" max="23" width="9" bestFit="1" customWidth="1"/>
    <col min="24" max="24" width="10" bestFit="1" customWidth="1"/>
    <col min="25" max="25" width="9" bestFit="1" customWidth="1"/>
    <col min="26" max="26" width="10" bestFit="1" customWidth="1"/>
    <col min="27" max="27" width="9" bestFit="1" customWidth="1"/>
    <col min="28" max="30" width="12.5546875" bestFit="1" customWidth="1"/>
    <col min="31" max="31" width="9" bestFit="1" customWidth="1"/>
    <col min="32" max="32" width="10" bestFit="1" customWidth="1"/>
    <col min="33" max="33" width="9" bestFit="1" customWidth="1"/>
    <col min="34" max="34" width="12.5546875" bestFit="1" customWidth="1"/>
    <col min="35" max="35" width="9" bestFit="1" customWidth="1"/>
    <col min="36" max="36" width="10" bestFit="1" customWidth="1"/>
    <col min="37" max="37" width="9" bestFit="1" customWidth="1"/>
    <col min="38" max="38" width="10" bestFit="1" customWidth="1"/>
    <col min="39" max="39" width="9" bestFit="1" customWidth="1"/>
    <col min="40" max="40" width="12.5546875" bestFit="1" customWidth="1"/>
    <col min="41" max="41" width="9" bestFit="1" customWidth="1"/>
    <col min="42" max="42" width="9.88671875" bestFit="1" customWidth="1"/>
    <col min="46" max="46" width="10.5546875" bestFit="1" customWidth="1"/>
    <col min="48" max="48" width="11" bestFit="1" customWidth="1"/>
    <col min="52" max="52" width="11" bestFit="1" customWidth="1"/>
    <col min="54" max="54" width="10.44140625" bestFit="1" customWidth="1"/>
    <col min="57" max="57" width="28.109375" bestFit="1" customWidth="1"/>
    <col min="58" max="58" width="30.44140625" bestFit="1" customWidth="1"/>
    <col min="59" max="59" width="28.5546875" bestFit="1" customWidth="1"/>
  </cols>
  <sheetData>
    <row r="2" spans="2:42" x14ac:dyDescent="0.3">
      <c r="B2" s="9" t="s">
        <v>1079</v>
      </c>
    </row>
    <row r="4" spans="2:42" x14ac:dyDescent="0.3">
      <c r="C4" t="s">
        <v>1080</v>
      </c>
    </row>
    <row r="5" spans="2:42" x14ac:dyDescent="0.3">
      <c r="B5" t="s">
        <v>923</v>
      </c>
      <c r="C5" t="s">
        <v>415</v>
      </c>
      <c r="E5" t="s">
        <v>417</v>
      </c>
      <c r="G5" t="s">
        <v>419</v>
      </c>
      <c r="I5" t="s">
        <v>421</v>
      </c>
      <c r="K5" t="s">
        <v>730</v>
      </c>
      <c r="M5" t="s">
        <v>425</v>
      </c>
      <c r="O5" t="s">
        <v>427</v>
      </c>
      <c r="Q5" t="s">
        <v>429</v>
      </c>
      <c r="S5" t="s">
        <v>431</v>
      </c>
      <c r="U5" t="s">
        <v>433</v>
      </c>
      <c r="W5" t="s">
        <v>435</v>
      </c>
      <c r="Y5" t="s">
        <v>732</v>
      </c>
      <c r="AA5" t="s">
        <v>439</v>
      </c>
      <c r="AC5" t="s">
        <v>441</v>
      </c>
      <c r="AE5" t="s">
        <v>443</v>
      </c>
      <c r="AG5" t="s">
        <v>735</v>
      </c>
      <c r="AI5" t="s">
        <v>447</v>
      </c>
      <c r="AK5" t="s">
        <v>449</v>
      </c>
      <c r="AM5" t="s">
        <v>1081</v>
      </c>
      <c r="AO5" t="s">
        <v>1082</v>
      </c>
    </row>
    <row r="6" spans="2:42" x14ac:dyDescent="0.3">
      <c r="B6">
        <v>-9</v>
      </c>
      <c r="AG6">
        <v>1</v>
      </c>
      <c r="AM6">
        <v>0</v>
      </c>
      <c r="AN6">
        <f>$B6*AM6</f>
        <v>0</v>
      </c>
      <c r="AO6">
        <v>0</v>
      </c>
      <c r="AP6">
        <f>$B6*AO6</f>
        <v>0</v>
      </c>
    </row>
    <row r="7" spans="2:42" x14ac:dyDescent="0.3">
      <c r="B7">
        <v>-8</v>
      </c>
      <c r="D7">
        <f t="shared" ref="D7:D55" si="0">$B7*C7</f>
        <v>0</v>
      </c>
      <c r="F7">
        <f t="shared" ref="F7:H22" si="1">$B7*E7</f>
        <v>0</v>
      </c>
      <c r="H7">
        <f t="shared" si="1"/>
        <v>0</v>
      </c>
      <c r="J7">
        <f t="shared" ref="J7:L22" si="2">$B7*I7</f>
        <v>0</v>
      </c>
      <c r="L7">
        <f t="shared" si="2"/>
        <v>0</v>
      </c>
      <c r="N7">
        <f t="shared" ref="N7:P22" si="3">$B7*M7</f>
        <v>0</v>
      </c>
      <c r="P7">
        <f t="shared" si="3"/>
        <v>0</v>
      </c>
      <c r="R7">
        <f t="shared" ref="R7:T22" si="4">$B7*Q7</f>
        <v>0</v>
      </c>
      <c r="T7">
        <f t="shared" si="4"/>
        <v>0</v>
      </c>
      <c r="V7">
        <f t="shared" ref="V7:X22" si="5">$B7*U7</f>
        <v>0</v>
      </c>
      <c r="X7">
        <f t="shared" si="5"/>
        <v>0</v>
      </c>
      <c r="Z7">
        <f t="shared" ref="Z7:AB22" si="6">$B7*Y7</f>
        <v>0</v>
      </c>
      <c r="AB7">
        <f t="shared" si="6"/>
        <v>0</v>
      </c>
      <c r="AD7">
        <f t="shared" ref="AD7:AF22" si="7">$B7*AC7</f>
        <v>0</v>
      </c>
      <c r="AF7">
        <f t="shared" si="7"/>
        <v>0</v>
      </c>
      <c r="AG7">
        <v>1</v>
      </c>
      <c r="AH7">
        <f t="shared" ref="AH7:AJ22" si="8">$B7*AG7</f>
        <v>-8</v>
      </c>
      <c r="AJ7">
        <f t="shared" si="8"/>
        <v>0</v>
      </c>
      <c r="AL7">
        <f t="shared" ref="AL7:AL55" si="9">$B7*AK7</f>
        <v>0</v>
      </c>
      <c r="AM7">
        <v>0</v>
      </c>
      <c r="AN7">
        <f>$B7*AM7</f>
        <v>0</v>
      </c>
      <c r="AO7">
        <v>0</v>
      </c>
      <c r="AP7">
        <f t="shared" ref="AP7:AP55" si="10">$B7*AO7</f>
        <v>0</v>
      </c>
    </row>
    <row r="8" spans="2:42" x14ac:dyDescent="0.3">
      <c r="B8">
        <v>-7</v>
      </c>
      <c r="D8">
        <f t="shared" si="0"/>
        <v>0</v>
      </c>
      <c r="F8">
        <f t="shared" si="1"/>
        <v>0</v>
      </c>
      <c r="H8">
        <f t="shared" si="1"/>
        <v>0</v>
      </c>
      <c r="J8">
        <f t="shared" si="2"/>
        <v>0</v>
      </c>
      <c r="L8">
        <f t="shared" si="2"/>
        <v>0</v>
      </c>
      <c r="N8">
        <f t="shared" si="3"/>
        <v>0</v>
      </c>
      <c r="P8">
        <f t="shared" si="3"/>
        <v>0</v>
      </c>
      <c r="R8">
        <f t="shared" si="4"/>
        <v>0</v>
      </c>
      <c r="T8">
        <f t="shared" si="4"/>
        <v>0</v>
      </c>
      <c r="V8">
        <f t="shared" si="5"/>
        <v>0</v>
      </c>
      <c r="X8">
        <f t="shared" si="5"/>
        <v>0</v>
      </c>
      <c r="Z8">
        <f t="shared" si="6"/>
        <v>0</v>
      </c>
      <c r="AB8">
        <f t="shared" si="6"/>
        <v>0</v>
      </c>
      <c r="AD8">
        <f t="shared" si="7"/>
        <v>0</v>
      </c>
      <c r="AF8">
        <f t="shared" si="7"/>
        <v>0</v>
      </c>
      <c r="AG8">
        <v>8</v>
      </c>
      <c r="AH8">
        <f t="shared" si="8"/>
        <v>-56</v>
      </c>
      <c r="AJ8">
        <f t="shared" si="8"/>
        <v>0</v>
      </c>
      <c r="AL8">
        <f t="shared" si="9"/>
        <v>0</v>
      </c>
      <c r="AM8">
        <v>0</v>
      </c>
      <c r="AN8">
        <f t="shared" ref="AN8:AN55" si="11">$B8*AM8</f>
        <v>0</v>
      </c>
      <c r="AO8">
        <v>0</v>
      </c>
      <c r="AP8">
        <f t="shared" si="10"/>
        <v>0</v>
      </c>
    </row>
    <row r="9" spans="2:42" x14ac:dyDescent="0.3">
      <c r="B9">
        <v>-6</v>
      </c>
      <c r="D9">
        <f t="shared" si="0"/>
        <v>0</v>
      </c>
      <c r="F9">
        <f t="shared" si="1"/>
        <v>0</v>
      </c>
      <c r="H9">
        <f t="shared" si="1"/>
        <v>0</v>
      </c>
      <c r="J9">
        <f t="shared" si="2"/>
        <v>0</v>
      </c>
      <c r="L9">
        <f t="shared" si="2"/>
        <v>0</v>
      </c>
      <c r="N9">
        <f t="shared" si="3"/>
        <v>0</v>
      </c>
      <c r="P9">
        <f t="shared" si="3"/>
        <v>0</v>
      </c>
      <c r="R9">
        <f t="shared" si="4"/>
        <v>0</v>
      </c>
      <c r="T9">
        <f t="shared" si="4"/>
        <v>0</v>
      </c>
      <c r="V9">
        <f t="shared" si="5"/>
        <v>0</v>
      </c>
      <c r="X9">
        <f t="shared" si="5"/>
        <v>0</v>
      </c>
      <c r="Z9">
        <f t="shared" si="6"/>
        <v>0</v>
      </c>
      <c r="AB9">
        <f t="shared" si="6"/>
        <v>0</v>
      </c>
      <c r="AC9">
        <v>1</v>
      </c>
      <c r="AD9">
        <f t="shared" si="7"/>
        <v>-6</v>
      </c>
      <c r="AE9">
        <v>3</v>
      </c>
      <c r="AF9">
        <f t="shared" si="7"/>
        <v>-18</v>
      </c>
      <c r="AG9">
        <v>29</v>
      </c>
      <c r="AH9">
        <f t="shared" si="8"/>
        <v>-174</v>
      </c>
      <c r="AJ9">
        <f t="shared" si="8"/>
        <v>0</v>
      </c>
      <c r="AL9">
        <f t="shared" si="9"/>
        <v>0</v>
      </c>
      <c r="AM9">
        <v>3</v>
      </c>
      <c r="AN9">
        <f t="shared" si="11"/>
        <v>-18</v>
      </c>
      <c r="AO9">
        <v>0</v>
      </c>
      <c r="AP9">
        <f t="shared" si="10"/>
        <v>0</v>
      </c>
    </row>
    <row r="10" spans="2:42" x14ac:dyDescent="0.3">
      <c r="B10">
        <v>-5</v>
      </c>
      <c r="D10">
        <f t="shared" si="0"/>
        <v>0</v>
      </c>
      <c r="F10">
        <f t="shared" si="1"/>
        <v>0</v>
      </c>
      <c r="H10">
        <f t="shared" si="1"/>
        <v>0</v>
      </c>
      <c r="J10">
        <f t="shared" si="2"/>
        <v>0</v>
      </c>
      <c r="L10">
        <f t="shared" si="2"/>
        <v>0</v>
      </c>
      <c r="M10">
        <v>3</v>
      </c>
      <c r="N10">
        <f t="shared" si="3"/>
        <v>-15</v>
      </c>
      <c r="P10">
        <f t="shared" si="3"/>
        <v>0</v>
      </c>
      <c r="R10">
        <f t="shared" si="4"/>
        <v>0</v>
      </c>
      <c r="T10">
        <f t="shared" si="4"/>
        <v>0</v>
      </c>
      <c r="V10">
        <f t="shared" si="5"/>
        <v>0</v>
      </c>
      <c r="X10">
        <f t="shared" si="5"/>
        <v>0</v>
      </c>
      <c r="Z10">
        <f t="shared" si="6"/>
        <v>0</v>
      </c>
      <c r="AB10">
        <f t="shared" si="6"/>
        <v>0</v>
      </c>
      <c r="AC10">
        <v>5</v>
      </c>
      <c r="AD10">
        <f t="shared" si="7"/>
        <v>-25</v>
      </c>
      <c r="AE10">
        <v>18</v>
      </c>
      <c r="AF10">
        <f t="shared" si="7"/>
        <v>-90</v>
      </c>
      <c r="AG10">
        <v>63</v>
      </c>
      <c r="AH10">
        <f t="shared" si="8"/>
        <v>-315</v>
      </c>
      <c r="AJ10">
        <f t="shared" si="8"/>
        <v>0</v>
      </c>
      <c r="AK10">
        <v>2</v>
      </c>
      <c r="AL10">
        <f t="shared" si="9"/>
        <v>-10</v>
      </c>
      <c r="AM10">
        <v>14</v>
      </c>
      <c r="AN10">
        <f t="shared" si="11"/>
        <v>-70</v>
      </c>
      <c r="AO10">
        <v>0</v>
      </c>
      <c r="AP10">
        <f t="shared" si="10"/>
        <v>0</v>
      </c>
    </row>
    <row r="11" spans="2:42" x14ac:dyDescent="0.3">
      <c r="B11">
        <v>-4</v>
      </c>
      <c r="D11">
        <f t="shared" si="0"/>
        <v>0</v>
      </c>
      <c r="F11">
        <f t="shared" si="1"/>
        <v>0</v>
      </c>
      <c r="H11">
        <f t="shared" si="1"/>
        <v>0</v>
      </c>
      <c r="J11">
        <f t="shared" si="2"/>
        <v>0</v>
      </c>
      <c r="K11">
        <v>1</v>
      </c>
      <c r="L11">
        <f t="shared" si="2"/>
        <v>-4</v>
      </c>
      <c r="M11">
        <v>15</v>
      </c>
      <c r="N11">
        <f t="shared" si="3"/>
        <v>-60</v>
      </c>
      <c r="P11">
        <f t="shared" si="3"/>
        <v>0</v>
      </c>
      <c r="R11">
        <f t="shared" si="4"/>
        <v>0</v>
      </c>
      <c r="T11">
        <f t="shared" si="4"/>
        <v>0</v>
      </c>
      <c r="V11">
        <f t="shared" si="5"/>
        <v>0</v>
      </c>
      <c r="X11">
        <f t="shared" si="5"/>
        <v>0</v>
      </c>
      <c r="Z11">
        <f t="shared" si="6"/>
        <v>0</v>
      </c>
      <c r="AB11">
        <f t="shared" si="6"/>
        <v>0</v>
      </c>
      <c r="AC11">
        <v>15</v>
      </c>
      <c r="AD11">
        <f t="shared" si="7"/>
        <v>-60</v>
      </c>
      <c r="AE11">
        <v>37</v>
      </c>
      <c r="AF11">
        <f t="shared" si="7"/>
        <v>-148</v>
      </c>
      <c r="AG11">
        <v>74</v>
      </c>
      <c r="AH11">
        <f t="shared" si="8"/>
        <v>-296</v>
      </c>
      <c r="AJ11">
        <f t="shared" si="8"/>
        <v>0</v>
      </c>
      <c r="AK11">
        <v>3</v>
      </c>
      <c r="AL11">
        <f t="shared" si="9"/>
        <v>-12</v>
      </c>
      <c r="AM11">
        <v>23</v>
      </c>
      <c r="AN11">
        <f t="shared" si="11"/>
        <v>-92</v>
      </c>
      <c r="AO11">
        <v>0</v>
      </c>
      <c r="AP11">
        <f t="shared" si="10"/>
        <v>0</v>
      </c>
    </row>
    <row r="12" spans="2:42" x14ac:dyDescent="0.3">
      <c r="B12">
        <v>-3</v>
      </c>
      <c r="D12">
        <f t="shared" si="0"/>
        <v>0</v>
      </c>
      <c r="F12">
        <f t="shared" si="1"/>
        <v>0</v>
      </c>
      <c r="G12">
        <v>2</v>
      </c>
      <c r="H12">
        <f t="shared" si="1"/>
        <v>-6</v>
      </c>
      <c r="J12">
        <f t="shared" si="2"/>
        <v>0</v>
      </c>
      <c r="K12">
        <v>9</v>
      </c>
      <c r="L12">
        <f t="shared" si="2"/>
        <v>-27</v>
      </c>
      <c r="M12">
        <v>29</v>
      </c>
      <c r="N12">
        <f t="shared" si="3"/>
        <v>-87</v>
      </c>
      <c r="P12">
        <f t="shared" si="3"/>
        <v>0</v>
      </c>
      <c r="R12">
        <f t="shared" si="4"/>
        <v>0</v>
      </c>
      <c r="S12">
        <v>1</v>
      </c>
      <c r="T12">
        <f t="shared" si="4"/>
        <v>-3</v>
      </c>
      <c r="U12">
        <v>15</v>
      </c>
      <c r="V12">
        <f t="shared" si="5"/>
        <v>-45</v>
      </c>
      <c r="X12">
        <f t="shared" si="5"/>
        <v>0</v>
      </c>
      <c r="Z12">
        <f t="shared" si="6"/>
        <v>0</v>
      </c>
      <c r="AB12">
        <f t="shared" si="6"/>
        <v>0</v>
      </c>
      <c r="AC12">
        <v>37</v>
      </c>
      <c r="AD12">
        <f t="shared" si="7"/>
        <v>-111</v>
      </c>
      <c r="AE12">
        <v>55</v>
      </c>
      <c r="AF12">
        <f t="shared" si="7"/>
        <v>-165</v>
      </c>
      <c r="AG12">
        <v>101</v>
      </c>
      <c r="AH12">
        <f t="shared" si="8"/>
        <v>-303</v>
      </c>
      <c r="AJ12">
        <f t="shared" si="8"/>
        <v>0</v>
      </c>
      <c r="AK12">
        <v>20</v>
      </c>
      <c r="AL12">
        <f t="shared" si="9"/>
        <v>-60</v>
      </c>
      <c r="AM12">
        <v>46</v>
      </c>
      <c r="AN12">
        <f t="shared" si="11"/>
        <v>-138</v>
      </c>
      <c r="AO12">
        <v>0</v>
      </c>
      <c r="AP12">
        <f t="shared" si="10"/>
        <v>0</v>
      </c>
    </row>
    <row r="13" spans="2:42" x14ac:dyDescent="0.3">
      <c r="B13">
        <v>-2</v>
      </c>
      <c r="D13">
        <f t="shared" si="0"/>
        <v>0</v>
      </c>
      <c r="F13">
        <f t="shared" si="1"/>
        <v>0</v>
      </c>
      <c r="G13">
        <v>16</v>
      </c>
      <c r="H13">
        <f t="shared" si="1"/>
        <v>-32</v>
      </c>
      <c r="J13">
        <f t="shared" si="2"/>
        <v>0</v>
      </c>
      <c r="K13">
        <v>23</v>
      </c>
      <c r="L13">
        <f t="shared" si="2"/>
        <v>-46</v>
      </c>
      <c r="M13">
        <v>67</v>
      </c>
      <c r="N13">
        <f t="shared" si="3"/>
        <v>-134</v>
      </c>
      <c r="P13">
        <f t="shared" si="3"/>
        <v>0</v>
      </c>
      <c r="Q13">
        <v>2</v>
      </c>
      <c r="R13">
        <f t="shared" si="4"/>
        <v>-4</v>
      </c>
      <c r="S13">
        <v>7</v>
      </c>
      <c r="T13">
        <f t="shared" si="4"/>
        <v>-14</v>
      </c>
      <c r="U13">
        <v>37</v>
      </c>
      <c r="V13">
        <f t="shared" si="5"/>
        <v>-74</v>
      </c>
      <c r="X13">
        <f t="shared" si="5"/>
        <v>0</v>
      </c>
      <c r="Y13">
        <v>1</v>
      </c>
      <c r="Z13">
        <f t="shared" si="6"/>
        <v>-2</v>
      </c>
      <c r="AA13">
        <v>3</v>
      </c>
      <c r="AB13">
        <f t="shared" si="6"/>
        <v>-6</v>
      </c>
      <c r="AC13">
        <v>60</v>
      </c>
      <c r="AD13">
        <f t="shared" si="7"/>
        <v>-120</v>
      </c>
      <c r="AE13">
        <v>110</v>
      </c>
      <c r="AF13">
        <f t="shared" si="7"/>
        <v>-220</v>
      </c>
      <c r="AG13">
        <v>134</v>
      </c>
      <c r="AH13">
        <f t="shared" si="8"/>
        <v>-268</v>
      </c>
      <c r="AJ13">
        <f t="shared" si="8"/>
        <v>0</v>
      </c>
      <c r="AK13">
        <v>23</v>
      </c>
      <c r="AL13">
        <f t="shared" si="9"/>
        <v>-46</v>
      </c>
      <c r="AM13">
        <v>57</v>
      </c>
      <c r="AN13">
        <f t="shared" si="11"/>
        <v>-114</v>
      </c>
      <c r="AO13">
        <v>0</v>
      </c>
      <c r="AP13">
        <f t="shared" si="10"/>
        <v>0</v>
      </c>
    </row>
    <row r="14" spans="2:42" x14ac:dyDescent="0.3">
      <c r="B14">
        <v>-1</v>
      </c>
      <c r="D14">
        <f t="shared" si="0"/>
        <v>0</v>
      </c>
      <c r="F14">
        <f t="shared" si="1"/>
        <v>0</v>
      </c>
      <c r="G14">
        <v>25</v>
      </c>
      <c r="H14">
        <f t="shared" si="1"/>
        <v>-25</v>
      </c>
      <c r="J14">
        <f t="shared" si="2"/>
        <v>0</v>
      </c>
      <c r="K14">
        <v>34</v>
      </c>
      <c r="L14">
        <f t="shared" si="2"/>
        <v>-34</v>
      </c>
      <c r="M14">
        <v>91</v>
      </c>
      <c r="N14">
        <f t="shared" si="3"/>
        <v>-91</v>
      </c>
      <c r="O14">
        <v>1</v>
      </c>
      <c r="P14">
        <f t="shared" si="3"/>
        <v>-1</v>
      </c>
      <c r="Q14">
        <v>6</v>
      </c>
      <c r="R14">
        <f t="shared" si="4"/>
        <v>-6</v>
      </c>
      <c r="S14">
        <v>8</v>
      </c>
      <c r="T14">
        <f t="shared" si="4"/>
        <v>-8</v>
      </c>
      <c r="U14">
        <v>72</v>
      </c>
      <c r="V14">
        <f t="shared" si="5"/>
        <v>-72</v>
      </c>
      <c r="X14">
        <f t="shared" si="5"/>
        <v>0</v>
      </c>
      <c r="Y14">
        <v>11</v>
      </c>
      <c r="Z14">
        <f t="shared" si="6"/>
        <v>-11</v>
      </c>
      <c r="AA14">
        <v>13</v>
      </c>
      <c r="AB14">
        <f t="shared" si="6"/>
        <v>-13</v>
      </c>
      <c r="AC14">
        <v>63</v>
      </c>
      <c r="AD14">
        <f t="shared" si="7"/>
        <v>-63</v>
      </c>
      <c r="AE14">
        <v>182</v>
      </c>
      <c r="AF14">
        <f t="shared" si="7"/>
        <v>-182</v>
      </c>
      <c r="AG14">
        <v>211</v>
      </c>
      <c r="AH14">
        <f t="shared" si="8"/>
        <v>-211</v>
      </c>
      <c r="AI14">
        <v>11</v>
      </c>
      <c r="AJ14">
        <f t="shared" si="8"/>
        <v>-11</v>
      </c>
      <c r="AK14">
        <v>38</v>
      </c>
      <c r="AL14">
        <f t="shared" si="9"/>
        <v>-38</v>
      </c>
      <c r="AM14">
        <v>73</v>
      </c>
      <c r="AN14">
        <f t="shared" si="11"/>
        <v>-73</v>
      </c>
      <c r="AO14">
        <v>0</v>
      </c>
      <c r="AP14">
        <f t="shared" si="10"/>
        <v>0</v>
      </c>
    </row>
    <row r="15" spans="2:42" x14ac:dyDescent="0.3">
      <c r="B15">
        <v>0</v>
      </c>
      <c r="D15">
        <f t="shared" si="0"/>
        <v>0</v>
      </c>
      <c r="F15">
        <f t="shared" si="1"/>
        <v>0</v>
      </c>
      <c r="G15">
        <v>44</v>
      </c>
      <c r="H15">
        <f t="shared" si="1"/>
        <v>0</v>
      </c>
      <c r="I15">
        <v>1</v>
      </c>
      <c r="J15">
        <f t="shared" si="2"/>
        <v>0</v>
      </c>
      <c r="K15">
        <v>44</v>
      </c>
      <c r="L15">
        <f t="shared" si="2"/>
        <v>0</v>
      </c>
      <c r="M15">
        <v>110</v>
      </c>
      <c r="N15">
        <f t="shared" si="3"/>
        <v>0</v>
      </c>
      <c r="O15">
        <v>3</v>
      </c>
      <c r="P15">
        <f t="shared" si="3"/>
        <v>0</v>
      </c>
      <c r="Q15">
        <v>25</v>
      </c>
      <c r="R15">
        <f t="shared" si="4"/>
        <v>0</v>
      </c>
      <c r="S15">
        <v>6</v>
      </c>
      <c r="T15">
        <f t="shared" si="4"/>
        <v>0</v>
      </c>
      <c r="U15">
        <v>106</v>
      </c>
      <c r="V15">
        <f t="shared" si="5"/>
        <v>0</v>
      </c>
      <c r="X15">
        <f t="shared" si="5"/>
        <v>0</v>
      </c>
      <c r="Y15">
        <v>32</v>
      </c>
      <c r="Z15">
        <f t="shared" si="6"/>
        <v>0</v>
      </c>
      <c r="AA15">
        <v>48</v>
      </c>
      <c r="AB15">
        <f t="shared" si="6"/>
        <v>0</v>
      </c>
      <c r="AC15">
        <v>110</v>
      </c>
      <c r="AD15">
        <f t="shared" si="7"/>
        <v>0</v>
      </c>
      <c r="AE15">
        <v>226</v>
      </c>
      <c r="AF15">
        <f t="shared" si="7"/>
        <v>0</v>
      </c>
      <c r="AG15">
        <v>229</v>
      </c>
      <c r="AH15">
        <f t="shared" si="8"/>
        <v>0</v>
      </c>
      <c r="AI15">
        <v>23</v>
      </c>
      <c r="AJ15">
        <f t="shared" si="8"/>
        <v>0</v>
      </c>
      <c r="AK15">
        <v>48</v>
      </c>
      <c r="AL15">
        <f t="shared" si="9"/>
        <v>0</v>
      </c>
      <c r="AM15">
        <v>81</v>
      </c>
      <c r="AN15">
        <f t="shared" si="11"/>
        <v>0</v>
      </c>
      <c r="AO15">
        <v>0</v>
      </c>
      <c r="AP15">
        <f t="shared" si="10"/>
        <v>0</v>
      </c>
    </row>
    <row r="16" spans="2:42" x14ac:dyDescent="0.3">
      <c r="B16">
        <v>1</v>
      </c>
      <c r="D16">
        <f t="shared" si="0"/>
        <v>0</v>
      </c>
      <c r="F16">
        <f t="shared" si="1"/>
        <v>0</v>
      </c>
      <c r="G16">
        <v>53</v>
      </c>
      <c r="H16">
        <f t="shared" si="1"/>
        <v>53</v>
      </c>
      <c r="I16">
        <v>4</v>
      </c>
      <c r="J16">
        <f t="shared" si="2"/>
        <v>4</v>
      </c>
      <c r="K16">
        <v>87</v>
      </c>
      <c r="L16">
        <f t="shared" si="2"/>
        <v>87</v>
      </c>
      <c r="M16">
        <v>128</v>
      </c>
      <c r="N16">
        <f t="shared" si="3"/>
        <v>128</v>
      </c>
      <c r="O16">
        <v>16</v>
      </c>
      <c r="P16">
        <f t="shared" si="3"/>
        <v>16</v>
      </c>
      <c r="Q16">
        <v>34</v>
      </c>
      <c r="R16">
        <f t="shared" si="4"/>
        <v>34</v>
      </c>
      <c r="S16">
        <v>19</v>
      </c>
      <c r="T16">
        <f t="shared" si="4"/>
        <v>19</v>
      </c>
      <c r="U16">
        <v>129</v>
      </c>
      <c r="V16">
        <f t="shared" si="5"/>
        <v>129</v>
      </c>
      <c r="X16">
        <f t="shared" si="5"/>
        <v>0</v>
      </c>
      <c r="Y16">
        <v>70</v>
      </c>
      <c r="Z16">
        <f t="shared" si="6"/>
        <v>70</v>
      </c>
      <c r="AA16">
        <v>75</v>
      </c>
      <c r="AB16">
        <f t="shared" si="6"/>
        <v>75</v>
      </c>
      <c r="AC16">
        <v>117</v>
      </c>
      <c r="AD16">
        <f t="shared" si="7"/>
        <v>117</v>
      </c>
      <c r="AE16">
        <v>252</v>
      </c>
      <c r="AF16">
        <f t="shared" si="7"/>
        <v>252</v>
      </c>
      <c r="AG16">
        <v>283</v>
      </c>
      <c r="AH16">
        <f t="shared" si="8"/>
        <v>283</v>
      </c>
      <c r="AI16">
        <v>55</v>
      </c>
      <c r="AJ16">
        <f t="shared" si="8"/>
        <v>55</v>
      </c>
      <c r="AK16">
        <v>88</v>
      </c>
      <c r="AL16">
        <f t="shared" si="9"/>
        <v>88</v>
      </c>
      <c r="AM16">
        <v>123</v>
      </c>
      <c r="AN16">
        <f t="shared" si="11"/>
        <v>123</v>
      </c>
      <c r="AO16">
        <v>0</v>
      </c>
      <c r="AP16">
        <f t="shared" si="10"/>
        <v>0</v>
      </c>
    </row>
    <row r="17" spans="2:42" x14ac:dyDescent="0.3">
      <c r="B17" s="157">
        <v>2</v>
      </c>
      <c r="D17">
        <f t="shared" si="0"/>
        <v>0</v>
      </c>
      <c r="E17">
        <v>2</v>
      </c>
      <c r="F17">
        <f t="shared" si="1"/>
        <v>4</v>
      </c>
      <c r="G17">
        <v>69</v>
      </c>
      <c r="H17">
        <f t="shared" si="1"/>
        <v>138</v>
      </c>
      <c r="I17">
        <v>11</v>
      </c>
      <c r="J17">
        <f t="shared" si="2"/>
        <v>22</v>
      </c>
      <c r="K17">
        <v>91</v>
      </c>
      <c r="L17">
        <f t="shared" si="2"/>
        <v>182</v>
      </c>
      <c r="M17">
        <v>126</v>
      </c>
      <c r="N17">
        <f t="shared" si="3"/>
        <v>252</v>
      </c>
      <c r="O17">
        <v>36</v>
      </c>
      <c r="P17">
        <f t="shared" si="3"/>
        <v>72</v>
      </c>
      <c r="Q17">
        <v>56</v>
      </c>
      <c r="R17">
        <f t="shared" si="4"/>
        <v>112</v>
      </c>
      <c r="S17">
        <v>48</v>
      </c>
      <c r="T17">
        <f t="shared" si="4"/>
        <v>96</v>
      </c>
      <c r="U17">
        <v>132</v>
      </c>
      <c r="V17">
        <f t="shared" si="5"/>
        <v>264</v>
      </c>
      <c r="W17">
        <v>5</v>
      </c>
      <c r="X17">
        <f t="shared" si="5"/>
        <v>10</v>
      </c>
      <c r="Y17">
        <v>86</v>
      </c>
      <c r="Z17">
        <f t="shared" si="6"/>
        <v>172</v>
      </c>
      <c r="AA17">
        <v>106</v>
      </c>
      <c r="AB17">
        <f t="shared" si="6"/>
        <v>212</v>
      </c>
      <c r="AC17">
        <v>175</v>
      </c>
      <c r="AD17">
        <f t="shared" si="7"/>
        <v>350</v>
      </c>
      <c r="AE17">
        <v>303</v>
      </c>
      <c r="AF17">
        <f t="shared" si="7"/>
        <v>606</v>
      </c>
      <c r="AG17">
        <v>356</v>
      </c>
      <c r="AH17">
        <f t="shared" si="8"/>
        <v>712</v>
      </c>
      <c r="AI17">
        <v>74</v>
      </c>
      <c r="AJ17">
        <f t="shared" si="8"/>
        <v>148</v>
      </c>
      <c r="AK17">
        <v>143</v>
      </c>
      <c r="AL17">
        <f t="shared" si="9"/>
        <v>286</v>
      </c>
      <c r="AM17">
        <v>128</v>
      </c>
      <c r="AN17">
        <f t="shared" si="11"/>
        <v>256</v>
      </c>
      <c r="AO17">
        <v>0</v>
      </c>
      <c r="AP17">
        <f t="shared" si="10"/>
        <v>0</v>
      </c>
    </row>
    <row r="18" spans="2:42" x14ac:dyDescent="0.3">
      <c r="B18" s="158">
        <v>3</v>
      </c>
      <c r="C18">
        <v>3</v>
      </c>
      <c r="D18">
        <f>$B18*C18</f>
        <v>9</v>
      </c>
      <c r="E18">
        <v>5</v>
      </c>
      <c r="F18">
        <f t="shared" si="1"/>
        <v>15</v>
      </c>
      <c r="G18">
        <v>115</v>
      </c>
      <c r="H18">
        <f t="shared" si="1"/>
        <v>345</v>
      </c>
      <c r="I18">
        <v>47</v>
      </c>
      <c r="J18">
        <f t="shared" si="2"/>
        <v>141</v>
      </c>
      <c r="K18">
        <v>139</v>
      </c>
      <c r="L18">
        <f t="shared" si="2"/>
        <v>417</v>
      </c>
      <c r="M18">
        <v>142</v>
      </c>
      <c r="N18">
        <f t="shared" si="3"/>
        <v>426</v>
      </c>
      <c r="O18">
        <v>54</v>
      </c>
      <c r="P18">
        <f t="shared" si="3"/>
        <v>162</v>
      </c>
      <c r="Q18">
        <v>92</v>
      </c>
      <c r="R18">
        <f t="shared" si="4"/>
        <v>276</v>
      </c>
      <c r="S18">
        <v>68</v>
      </c>
      <c r="T18">
        <f t="shared" si="4"/>
        <v>204</v>
      </c>
      <c r="U18">
        <v>199</v>
      </c>
      <c r="V18">
        <f t="shared" si="5"/>
        <v>597</v>
      </c>
      <c r="W18">
        <v>11</v>
      </c>
      <c r="X18">
        <f t="shared" si="5"/>
        <v>33</v>
      </c>
      <c r="Y18">
        <v>99</v>
      </c>
      <c r="Z18">
        <f t="shared" si="6"/>
        <v>297</v>
      </c>
      <c r="AA18">
        <v>197</v>
      </c>
      <c r="AB18">
        <f t="shared" si="6"/>
        <v>591</v>
      </c>
      <c r="AC18">
        <v>181</v>
      </c>
      <c r="AD18">
        <f t="shared" si="7"/>
        <v>543</v>
      </c>
      <c r="AE18">
        <v>336</v>
      </c>
      <c r="AF18">
        <f t="shared" si="7"/>
        <v>1008</v>
      </c>
      <c r="AG18">
        <v>360</v>
      </c>
      <c r="AH18">
        <f t="shared" si="8"/>
        <v>1080</v>
      </c>
      <c r="AI18">
        <v>127</v>
      </c>
      <c r="AJ18">
        <f t="shared" si="8"/>
        <v>381</v>
      </c>
      <c r="AK18">
        <v>216</v>
      </c>
      <c r="AL18">
        <f t="shared" si="9"/>
        <v>648</v>
      </c>
      <c r="AM18">
        <v>170</v>
      </c>
      <c r="AN18">
        <f t="shared" si="11"/>
        <v>510</v>
      </c>
      <c r="AO18">
        <v>0</v>
      </c>
      <c r="AP18">
        <f t="shared" si="10"/>
        <v>0</v>
      </c>
    </row>
    <row r="19" spans="2:42" x14ac:dyDescent="0.3">
      <c r="B19" s="157">
        <v>4</v>
      </c>
      <c r="C19">
        <v>9</v>
      </c>
      <c r="D19">
        <f t="shared" si="0"/>
        <v>36</v>
      </c>
      <c r="E19">
        <v>17</v>
      </c>
      <c r="F19">
        <f t="shared" si="1"/>
        <v>68</v>
      </c>
      <c r="G19">
        <v>129</v>
      </c>
      <c r="H19">
        <f t="shared" si="1"/>
        <v>516</v>
      </c>
      <c r="I19">
        <v>76</v>
      </c>
      <c r="J19">
        <f t="shared" si="2"/>
        <v>304</v>
      </c>
      <c r="K19">
        <v>177</v>
      </c>
      <c r="L19">
        <f t="shared" si="2"/>
        <v>708</v>
      </c>
      <c r="M19">
        <v>191</v>
      </c>
      <c r="N19">
        <f t="shared" si="3"/>
        <v>764</v>
      </c>
      <c r="O19">
        <v>73</v>
      </c>
      <c r="P19">
        <f t="shared" si="3"/>
        <v>292</v>
      </c>
      <c r="Q19">
        <v>144</v>
      </c>
      <c r="R19">
        <f t="shared" si="4"/>
        <v>576</v>
      </c>
      <c r="S19">
        <v>117</v>
      </c>
      <c r="T19">
        <f t="shared" si="4"/>
        <v>468</v>
      </c>
      <c r="U19">
        <v>214</v>
      </c>
      <c r="V19">
        <f t="shared" si="5"/>
        <v>856</v>
      </c>
      <c r="W19">
        <v>54</v>
      </c>
      <c r="X19">
        <f t="shared" si="5"/>
        <v>216</v>
      </c>
      <c r="Y19">
        <v>177</v>
      </c>
      <c r="Z19">
        <f t="shared" si="6"/>
        <v>708</v>
      </c>
      <c r="AA19">
        <v>222</v>
      </c>
      <c r="AB19">
        <f t="shared" si="6"/>
        <v>888</v>
      </c>
      <c r="AC19">
        <v>277</v>
      </c>
      <c r="AD19">
        <f t="shared" si="7"/>
        <v>1108</v>
      </c>
      <c r="AE19">
        <v>400</v>
      </c>
      <c r="AF19">
        <f t="shared" si="7"/>
        <v>1600</v>
      </c>
      <c r="AG19">
        <v>417</v>
      </c>
      <c r="AH19">
        <f t="shared" si="8"/>
        <v>1668</v>
      </c>
      <c r="AI19">
        <v>186</v>
      </c>
      <c r="AJ19">
        <f t="shared" si="8"/>
        <v>744</v>
      </c>
      <c r="AK19">
        <v>324</v>
      </c>
      <c r="AL19">
        <f t="shared" si="9"/>
        <v>1296</v>
      </c>
      <c r="AM19">
        <v>184</v>
      </c>
      <c r="AN19">
        <f t="shared" si="11"/>
        <v>736</v>
      </c>
      <c r="AO19">
        <v>0</v>
      </c>
      <c r="AP19">
        <f t="shared" si="10"/>
        <v>0</v>
      </c>
    </row>
    <row r="20" spans="2:42" x14ac:dyDescent="0.3">
      <c r="B20" s="157">
        <v>5</v>
      </c>
      <c r="C20">
        <v>22</v>
      </c>
      <c r="D20">
        <f t="shared" si="0"/>
        <v>110</v>
      </c>
      <c r="E20">
        <v>34</v>
      </c>
      <c r="F20">
        <f t="shared" si="1"/>
        <v>170</v>
      </c>
      <c r="G20">
        <v>176</v>
      </c>
      <c r="H20">
        <f t="shared" si="1"/>
        <v>880</v>
      </c>
      <c r="I20">
        <v>113</v>
      </c>
      <c r="J20">
        <f t="shared" si="2"/>
        <v>565</v>
      </c>
      <c r="K20">
        <v>201</v>
      </c>
      <c r="L20">
        <f t="shared" si="2"/>
        <v>1005</v>
      </c>
      <c r="M20">
        <v>252</v>
      </c>
      <c r="N20">
        <f t="shared" si="3"/>
        <v>1260</v>
      </c>
      <c r="O20">
        <v>108</v>
      </c>
      <c r="P20">
        <f t="shared" si="3"/>
        <v>540</v>
      </c>
      <c r="Q20">
        <v>154</v>
      </c>
      <c r="R20">
        <f t="shared" si="4"/>
        <v>770</v>
      </c>
      <c r="S20">
        <v>149</v>
      </c>
      <c r="T20">
        <f t="shared" si="4"/>
        <v>745</v>
      </c>
      <c r="U20">
        <v>273</v>
      </c>
      <c r="V20">
        <f t="shared" si="5"/>
        <v>1365</v>
      </c>
      <c r="W20">
        <v>102</v>
      </c>
      <c r="X20">
        <f t="shared" si="5"/>
        <v>510</v>
      </c>
      <c r="Y20">
        <v>201</v>
      </c>
      <c r="Z20">
        <f t="shared" si="6"/>
        <v>1005</v>
      </c>
      <c r="AA20">
        <v>286</v>
      </c>
      <c r="AB20">
        <f t="shared" si="6"/>
        <v>1430</v>
      </c>
      <c r="AC20">
        <v>331</v>
      </c>
      <c r="AD20">
        <f t="shared" si="7"/>
        <v>1655</v>
      </c>
      <c r="AE20">
        <v>449</v>
      </c>
      <c r="AF20">
        <f t="shared" si="7"/>
        <v>2245</v>
      </c>
      <c r="AG20">
        <v>394</v>
      </c>
      <c r="AH20">
        <f t="shared" si="8"/>
        <v>1970</v>
      </c>
      <c r="AI20">
        <v>246</v>
      </c>
      <c r="AJ20">
        <f t="shared" si="8"/>
        <v>1230</v>
      </c>
      <c r="AK20">
        <v>414</v>
      </c>
      <c r="AL20">
        <f t="shared" si="9"/>
        <v>2070</v>
      </c>
      <c r="AM20">
        <v>236</v>
      </c>
      <c r="AN20">
        <f t="shared" si="11"/>
        <v>1180</v>
      </c>
      <c r="AO20">
        <v>1</v>
      </c>
      <c r="AP20">
        <f t="shared" si="10"/>
        <v>5</v>
      </c>
    </row>
    <row r="21" spans="2:42" x14ac:dyDescent="0.3">
      <c r="B21" s="157">
        <v>6</v>
      </c>
      <c r="C21">
        <v>37</v>
      </c>
      <c r="D21">
        <f t="shared" si="0"/>
        <v>222</v>
      </c>
      <c r="E21">
        <v>80</v>
      </c>
      <c r="F21">
        <f t="shared" si="1"/>
        <v>480</v>
      </c>
      <c r="G21">
        <v>199</v>
      </c>
      <c r="H21">
        <f t="shared" si="1"/>
        <v>1194</v>
      </c>
      <c r="I21">
        <v>138</v>
      </c>
      <c r="J21">
        <f t="shared" si="2"/>
        <v>828</v>
      </c>
      <c r="K21">
        <v>261</v>
      </c>
      <c r="L21">
        <f t="shared" si="2"/>
        <v>1566</v>
      </c>
      <c r="M21">
        <v>314</v>
      </c>
      <c r="N21">
        <f t="shared" si="3"/>
        <v>1884</v>
      </c>
      <c r="O21">
        <v>178</v>
      </c>
      <c r="P21">
        <f t="shared" si="3"/>
        <v>1068</v>
      </c>
      <c r="Q21">
        <v>172</v>
      </c>
      <c r="R21">
        <f t="shared" si="4"/>
        <v>1032</v>
      </c>
      <c r="S21">
        <v>221</v>
      </c>
      <c r="T21">
        <f t="shared" si="4"/>
        <v>1326</v>
      </c>
      <c r="U21">
        <v>350</v>
      </c>
      <c r="V21">
        <f t="shared" si="5"/>
        <v>2100</v>
      </c>
      <c r="W21">
        <v>178</v>
      </c>
      <c r="X21">
        <f t="shared" si="5"/>
        <v>1068</v>
      </c>
      <c r="Y21">
        <v>247</v>
      </c>
      <c r="Z21">
        <f t="shared" si="6"/>
        <v>1482</v>
      </c>
      <c r="AA21">
        <v>379</v>
      </c>
      <c r="AB21">
        <f t="shared" si="6"/>
        <v>2274</v>
      </c>
      <c r="AC21">
        <v>368</v>
      </c>
      <c r="AD21">
        <f t="shared" si="7"/>
        <v>2208</v>
      </c>
      <c r="AE21">
        <v>418</v>
      </c>
      <c r="AF21">
        <f t="shared" si="7"/>
        <v>2508</v>
      </c>
      <c r="AG21">
        <v>444</v>
      </c>
      <c r="AH21">
        <f t="shared" si="8"/>
        <v>2664</v>
      </c>
      <c r="AI21">
        <v>386</v>
      </c>
      <c r="AJ21">
        <f t="shared" si="8"/>
        <v>2316</v>
      </c>
      <c r="AK21">
        <v>534</v>
      </c>
      <c r="AL21">
        <f t="shared" si="9"/>
        <v>3204</v>
      </c>
      <c r="AM21">
        <v>279</v>
      </c>
      <c r="AN21">
        <f t="shared" si="11"/>
        <v>1674</v>
      </c>
      <c r="AO21">
        <v>10</v>
      </c>
      <c r="AP21">
        <f t="shared" si="10"/>
        <v>60</v>
      </c>
    </row>
    <row r="22" spans="2:42" x14ac:dyDescent="0.3">
      <c r="B22" s="157">
        <v>7</v>
      </c>
      <c r="C22">
        <v>57</v>
      </c>
      <c r="D22">
        <f t="shared" si="0"/>
        <v>399</v>
      </c>
      <c r="E22">
        <v>112</v>
      </c>
      <c r="F22">
        <f t="shared" si="1"/>
        <v>784</v>
      </c>
      <c r="G22">
        <v>311</v>
      </c>
      <c r="H22">
        <f t="shared" si="1"/>
        <v>2177</v>
      </c>
      <c r="I22">
        <v>201</v>
      </c>
      <c r="J22">
        <f t="shared" si="2"/>
        <v>1407</v>
      </c>
      <c r="K22">
        <v>346</v>
      </c>
      <c r="L22">
        <f t="shared" si="2"/>
        <v>2422</v>
      </c>
      <c r="M22">
        <v>351</v>
      </c>
      <c r="N22">
        <f t="shared" si="3"/>
        <v>2457</v>
      </c>
      <c r="O22">
        <v>268</v>
      </c>
      <c r="P22">
        <f t="shared" si="3"/>
        <v>1876</v>
      </c>
      <c r="Q22">
        <v>277</v>
      </c>
      <c r="R22">
        <f t="shared" si="4"/>
        <v>1939</v>
      </c>
      <c r="S22">
        <v>268</v>
      </c>
      <c r="T22">
        <f t="shared" si="4"/>
        <v>1876</v>
      </c>
      <c r="U22">
        <v>363</v>
      </c>
      <c r="V22">
        <f t="shared" si="5"/>
        <v>2541</v>
      </c>
      <c r="W22">
        <v>362</v>
      </c>
      <c r="X22">
        <f t="shared" si="5"/>
        <v>2534</v>
      </c>
      <c r="Y22">
        <v>301</v>
      </c>
      <c r="Z22">
        <f t="shared" si="6"/>
        <v>2107</v>
      </c>
      <c r="AA22">
        <v>399</v>
      </c>
      <c r="AB22">
        <f t="shared" si="6"/>
        <v>2793</v>
      </c>
      <c r="AC22">
        <v>450</v>
      </c>
      <c r="AD22">
        <f t="shared" si="7"/>
        <v>3150</v>
      </c>
      <c r="AE22">
        <v>567</v>
      </c>
      <c r="AF22">
        <f t="shared" si="7"/>
        <v>3969</v>
      </c>
      <c r="AG22">
        <v>448</v>
      </c>
      <c r="AH22">
        <f t="shared" si="8"/>
        <v>3136</v>
      </c>
      <c r="AI22">
        <v>646</v>
      </c>
      <c r="AJ22">
        <f t="shared" si="8"/>
        <v>4522</v>
      </c>
      <c r="AK22">
        <v>595</v>
      </c>
      <c r="AL22">
        <f t="shared" si="9"/>
        <v>4165</v>
      </c>
      <c r="AM22">
        <v>442</v>
      </c>
      <c r="AN22">
        <f t="shared" si="11"/>
        <v>3094</v>
      </c>
      <c r="AO22">
        <v>37</v>
      </c>
      <c r="AP22">
        <f t="shared" si="10"/>
        <v>259</v>
      </c>
    </row>
    <row r="23" spans="2:42" x14ac:dyDescent="0.3">
      <c r="B23" s="157">
        <v>8</v>
      </c>
      <c r="C23">
        <v>128</v>
      </c>
      <c r="D23">
        <f t="shared" si="0"/>
        <v>1024</v>
      </c>
      <c r="E23">
        <v>170</v>
      </c>
      <c r="F23">
        <f t="shared" ref="F23:F55" si="12">$B23*E23</f>
        <v>1360</v>
      </c>
      <c r="G23">
        <v>361</v>
      </c>
      <c r="H23">
        <f t="shared" ref="H23:H55" si="13">$B23*G23</f>
        <v>2888</v>
      </c>
      <c r="I23">
        <v>278</v>
      </c>
      <c r="J23">
        <f t="shared" ref="J23:J55" si="14">$B23*I23</f>
        <v>2224</v>
      </c>
      <c r="K23">
        <v>445</v>
      </c>
      <c r="L23">
        <f t="shared" ref="L23:L55" si="15">$B23*K23</f>
        <v>3560</v>
      </c>
      <c r="M23">
        <v>543</v>
      </c>
      <c r="N23">
        <f t="shared" ref="N23:N55" si="16">$B23*M23</f>
        <v>4344</v>
      </c>
      <c r="O23">
        <v>274</v>
      </c>
      <c r="P23">
        <f t="shared" ref="P23:R48" si="17">$B23*O23</f>
        <v>2192</v>
      </c>
      <c r="Q23">
        <v>345</v>
      </c>
      <c r="R23">
        <f t="shared" ref="R23:R42" si="18">$B23*Q23</f>
        <v>2760</v>
      </c>
      <c r="S23">
        <v>368</v>
      </c>
      <c r="T23">
        <f t="shared" ref="T23:V48" si="19">$B23*S23</f>
        <v>2944</v>
      </c>
      <c r="U23">
        <v>444</v>
      </c>
      <c r="V23">
        <f t="shared" ref="V23:V42" si="20">$B23*U23</f>
        <v>3552</v>
      </c>
      <c r="W23">
        <v>447</v>
      </c>
      <c r="X23">
        <f t="shared" ref="X23:Z48" si="21">$B23*W23</f>
        <v>3576</v>
      </c>
      <c r="Y23">
        <v>402</v>
      </c>
      <c r="Z23">
        <f t="shared" ref="Z23:Z42" si="22">$B23*Y23</f>
        <v>3216</v>
      </c>
      <c r="AA23">
        <v>471</v>
      </c>
      <c r="AB23">
        <f t="shared" ref="AB23:AD48" si="23">$B23*AA23</f>
        <v>3768</v>
      </c>
      <c r="AC23">
        <v>560</v>
      </c>
      <c r="AD23">
        <f t="shared" ref="AD23:AD42" si="24">$B23*AC23</f>
        <v>4480</v>
      </c>
      <c r="AE23">
        <v>496</v>
      </c>
      <c r="AF23">
        <f t="shared" ref="AF23:AH48" si="25">$B23*AE23</f>
        <v>3968</v>
      </c>
      <c r="AG23">
        <v>458</v>
      </c>
      <c r="AH23">
        <f t="shared" ref="AH23:AH42" si="26">$B23*AG23</f>
        <v>3664</v>
      </c>
      <c r="AI23">
        <v>878</v>
      </c>
      <c r="AJ23">
        <f t="shared" ref="AJ23:AJ55" si="27">$B23*AI23</f>
        <v>7024</v>
      </c>
      <c r="AK23">
        <v>763</v>
      </c>
      <c r="AL23">
        <f t="shared" si="9"/>
        <v>6104</v>
      </c>
      <c r="AM23">
        <v>416</v>
      </c>
      <c r="AN23">
        <f t="shared" si="11"/>
        <v>3328</v>
      </c>
      <c r="AO23">
        <v>109</v>
      </c>
      <c r="AP23">
        <f t="shared" si="10"/>
        <v>872</v>
      </c>
    </row>
    <row r="24" spans="2:42" x14ac:dyDescent="0.3">
      <c r="B24" s="157">
        <v>9</v>
      </c>
      <c r="C24">
        <v>178</v>
      </c>
      <c r="D24">
        <f t="shared" si="0"/>
        <v>1602</v>
      </c>
      <c r="E24">
        <v>235</v>
      </c>
      <c r="F24">
        <f t="shared" si="12"/>
        <v>2115</v>
      </c>
      <c r="G24">
        <v>431</v>
      </c>
      <c r="H24">
        <f t="shared" si="13"/>
        <v>3879</v>
      </c>
      <c r="I24">
        <v>327</v>
      </c>
      <c r="J24">
        <f t="shared" si="14"/>
        <v>2943</v>
      </c>
      <c r="K24">
        <v>655</v>
      </c>
      <c r="L24">
        <f t="shared" si="15"/>
        <v>5895</v>
      </c>
      <c r="M24">
        <v>598</v>
      </c>
      <c r="N24">
        <f t="shared" si="16"/>
        <v>5382</v>
      </c>
      <c r="O24">
        <v>338</v>
      </c>
      <c r="P24">
        <f t="shared" si="17"/>
        <v>3042</v>
      </c>
      <c r="Q24">
        <v>431</v>
      </c>
      <c r="R24">
        <f t="shared" si="18"/>
        <v>3879</v>
      </c>
      <c r="S24">
        <v>409</v>
      </c>
      <c r="T24">
        <f t="shared" si="19"/>
        <v>3681</v>
      </c>
      <c r="U24">
        <v>459</v>
      </c>
      <c r="V24">
        <f t="shared" si="20"/>
        <v>4131</v>
      </c>
      <c r="W24">
        <v>731</v>
      </c>
      <c r="X24">
        <f t="shared" si="21"/>
        <v>6579</v>
      </c>
      <c r="Y24">
        <v>506</v>
      </c>
      <c r="Z24">
        <f t="shared" si="22"/>
        <v>4554</v>
      </c>
      <c r="AA24">
        <v>598</v>
      </c>
      <c r="AB24">
        <f t="shared" si="23"/>
        <v>5382</v>
      </c>
      <c r="AC24">
        <v>615</v>
      </c>
      <c r="AD24">
        <f t="shared" si="24"/>
        <v>5535</v>
      </c>
      <c r="AE24">
        <v>579</v>
      </c>
      <c r="AF24">
        <f t="shared" si="25"/>
        <v>5211</v>
      </c>
      <c r="AG24">
        <v>452</v>
      </c>
      <c r="AH24">
        <f t="shared" si="26"/>
        <v>4068</v>
      </c>
      <c r="AI24">
        <v>859</v>
      </c>
      <c r="AJ24">
        <f t="shared" si="27"/>
        <v>7731</v>
      </c>
      <c r="AK24">
        <v>803</v>
      </c>
      <c r="AL24">
        <f t="shared" si="9"/>
        <v>7227</v>
      </c>
      <c r="AM24">
        <v>469</v>
      </c>
      <c r="AN24">
        <f t="shared" si="11"/>
        <v>4221</v>
      </c>
      <c r="AO24">
        <v>187</v>
      </c>
      <c r="AP24">
        <f t="shared" si="10"/>
        <v>1683</v>
      </c>
    </row>
    <row r="25" spans="2:42" x14ac:dyDescent="0.3">
      <c r="B25" s="157">
        <v>10</v>
      </c>
      <c r="C25">
        <v>283</v>
      </c>
      <c r="D25">
        <f t="shared" si="0"/>
        <v>2830</v>
      </c>
      <c r="E25">
        <v>302</v>
      </c>
      <c r="F25">
        <f t="shared" si="12"/>
        <v>3020</v>
      </c>
      <c r="G25">
        <v>546</v>
      </c>
      <c r="H25">
        <f t="shared" si="13"/>
        <v>5460</v>
      </c>
      <c r="I25">
        <v>396</v>
      </c>
      <c r="J25">
        <f t="shared" si="14"/>
        <v>3960</v>
      </c>
      <c r="K25">
        <v>664</v>
      </c>
      <c r="L25">
        <f t="shared" si="15"/>
        <v>6640</v>
      </c>
      <c r="M25">
        <v>551</v>
      </c>
      <c r="N25">
        <f t="shared" si="16"/>
        <v>5510</v>
      </c>
      <c r="O25">
        <v>428</v>
      </c>
      <c r="P25">
        <f t="shared" si="17"/>
        <v>4280</v>
      </c>
      <c r="Q25">
        <v>456</v>
      </c>
      <c r="R25">
        <f t="shared" si="18"/>
        <v>4560</v>
      </c>
      <c r="S25">
        <v>492</v>
      </c>
      <c r="T25">
        <f t="shared" si="19"/>
        <v>4920</v>
      </c>
      <c r="U25">
        <v>495</v>
      </c>
      <c r="V25">
        <f t="shared" si="20"/>
        <v>4950</v>
      </c>
      <c r="W25">
        <v>775</v>
      </c>
      <c r="X25">
        <f t="shared" si="21"/>
        <v>7750</v>
      </c>
      <c r="Y25">
        <v>581</v>
      </c>
      <c r="Z25">
        <f t="shared" si="22"/>
        <v>5810</v>
      </c>
      <c r="AA25">
        <v>662</v>
      </c>
      <c r="AB25">
        <f t="shared" si="23"/>
        <v>6620</v>
      </c>
      <c r="AC25">
        <v>548</v>
      </c>
      <c r="AD25">
        <f t="shared" si="24"/>
        <v>5480</v>
      </c>
      <c r="AE25">
        <v>572</v>
      </c>
      <c r="AF25">
        <f t="shared" si="25"/>
        <v>5720</v>
      </c>
      <c r="AG25">
        <v>493</v>
      </c>
      <c r="AH25">
        <f t="shared" si="26"/>
        <v>4930</v>
      </c>
      <c r="AI25">
        <v>843</v>
      </c>
      <c r="AJ25">
        <f t="shared" si="27"/>
        <v>8430</v>
      </c>
      <c r="AK25">
        <v>841</v>
      </c>
      <c r="AL25">
        <f t="shared" si="9"/>
        <v>8410</v>
      </c>
      <c r="AM25">
        <v>489</v>
      </c>
      <c r="AN25">
        <f t="shared" si="11"/>
        <v>4890</v>
      </c>
      <c r="AO25">
        <v>243</v>
      </c>
      <c r="AP25">
        <f t="shared" si="10"/>
        <v>2430</v>
      </c>
    </row>
    <row r="26" spans="2:42" x14ac:dyDescent="0.3">
      <c r="B26" s="157">
        <v>11</v>
      </c>
      <c r="C26">
        <v>465</v>
      </c>
      <c r="D26">
        <f t="shared" si="0"/>
        <v>5115</v>
      </c>
      <c r="E26">
        <v>495</v>
      </c>
      <c r="F26">
        <f t="shared" si="12"/>
        <v>5445</v>
      </c>
      <c r="G26">
        <v>534</v>
      </c>
      <c r="H26">
        <f t="shared" si="13"/>
        <v>5874</v>
      </c>
      <c r="I26">
        <v>473</v>
      </c>
      <c r="J26">
        <f t="shared" si="14"/>
        <v>5203</v>
      </c>
      <c r="K26">
        <v>734</v>
      </c>
      <c r="L26">
        <f t="shared" si="15"/>
        <v>8074</v>
      </c>
      <c r="M26">
        <v>667</v>
      </c>
      <c r="N26">
        <f t="shared" si="16"/>
        <v>7337</v>
      </c>
      <c r="O26">
        <v>611</v>
      </c>
      <c r="P26">
        <f t="shared" si="17"/>
        <v>6721</v>
      </c>
      <c r="Q26">
        <v>523</v>
      </c>
      <c r="R26">
        <f t="shared" si="18"/>
        <v>5753</v>
      </c>
      <c r="S26">
        <v>652</v>
      </c>
      <c r="T26">
        <f t="shared" si="19"/>
        <v>7172</v>
      </c>
      <c r="U26">
        <v>489</v>
      </c>
      <c r="V26">
        <f t="shared" si="20"/>
        <v>5379</v>
      </c>
      <c r="W26">
        <v>795</v>
      </c>
      <c r="X26">
        <f t="shared" si="21"/>
        <v>8745</v>
      </c>
      <c r="Y26">
        <v>618</v>
      </c>
      <c r="Z26">
        <f t="shared" si="22"/>
        <v>6798</v>
      </c>
      <c r="AA26">
        <v>717</v>
      </c>
      <c r="AB26">
        <f t="shared" si="23"/>
        <v>7887</v>
      </c>
      <c r="AC26">
        <v>626</v>
      </c>
      <c r="AD26">
        <f t="shared" si="24"/>
        <v>6886</v>
      </c>
      <c r="AE26">
        <v>547</v>
      </c>
      <c r="AF26">
        <f t="shared" si="25"/>
        <v>6017</v>
      </c>
      <c r="AG26">
        <v>439</v>
      </c>
      <c r="AH26">
        <f t="shared" si="26"/>
        <v>4829</v>
      </c>
      <c r="AI26">
        <v>787</v>
      </c>
      <c r="AJ26">
        <f t="shared" si="27"/>
        <v>8657</v>
      </c>
      <c r="AK26">
        <v>796</v>
      </c>
      <c r="AL26">
        <f t="shared" si="9"/>
        <v>8756</v>
      </c>
      <c r="AM26">
        <v>504</v>
      </c>
      <c r="AN26">
        <f t="shared" si="11"/>
        <v>5544</v>
      </c>
      <c r="AO26">
        <v>298</v>
      </c>
      <c r="AP26">
        <f t="shared" si="10"/>
        <v>3278</v>
      </c>
    </row>
    <row r="27" spans="2:42" x14ac:dyDescent="0.3">
      <c r="B27" s="157">
        <v>12</v>
      </c>
      <c r="C27">
        <v>608</v>
      </c>
      <c r="D27">
        <f t="shared" si="0"/>
        <v>7296</v>
      </c>
      <c r="E27">
        <v>706</v>
      </c>
      <c r="F27">
        <f t="shared" si="12"/>
        <v>8472</v>
      </c>
      <c r="G27">
        <v>557</v>
      </c>
      <c r="H27">
        <f t="shared" si="13"/>
        <v>6684</v>
      </c>
      <c r="I27">
        <v>516</v>
      </c>
      <c r="J27">
        <f t="shared" si="14"/>
        <v>6192</v>
      </c>
      <c r="K27">
        <v>666</v>
      </c>
      <c r="L27">
        <f t="shared" si="15"/>
        <v>7992</v>
      </c>
      <c r="M27">
        <v>666</v>
      </c>
      <c r="N27">
        <f t="shared" si="16"/>
        <v>7992</v>
      </c>
      <c r="O27">
        <v>721</v>
      </c>
      <c r="P27">
        <f t="shared" si="17"/>
        <v>8652</v>
      </c>
      <c r="Q27">
        <v>630</v>
      </c>
      <c r="R27">
        <f t="shared" si="18"/>
        <v>7560</v>
      </c>
      <c r="S27">
        <v>786</v>
      </c>
      <c r="T27">
        <f t="shared" si="19"/>
        <v>9432</v>
      </c>
      <c r="U27">
        <v>533</v>
      </c>
      <c r="V27">
        <f t="shared" si="20"/>
        <v>6396</v>
      </c>
      <c r="W27">
        <v>797</v>
      </c>
      <c r="X27">
        <f t="shared" si="21"/>
        <v>9564</v>
      </c>
      <c r="Y27">
        <v>695</v>
      </c>
      <c r="Z27">
        <f t="shared" si="22"/>
        <v>8340</v>
      </c>
      <c r="AA27">
        <v>855</v>
      </c>
      <c r="AB27">
        <f t="shared" si="23"/>
        <v>10260</v>
      </c>
      <c r="AC27">
        <v>584</v>
      </c>
      <c r="AD27">
        <f t="shared" si="24"/>
        <v>7008</v>
      </c>
      <c r="AE27">
        <v>495</v>
      </c>
      <c r="AF27">
        <f t="shared" si="25"/>
        <v>5940</v>
      </c>
      <c r="AG27">
        <v>477</v>
      </c>
      <c r="AH27">
        <f t="shared" si="26"/>
        <v>5724</v>
      </c>
      <c r="AI27">
        <v>781</v>
      </c>
      <c r="AJ27">
        <f t="shared" si="27"/>
        <v>9372</v>
      </c>
      <c r="AK27">
        <v>711</v>
      </c>
      <c r="AL27">
        <f t="shared" si="9"/>
        <v>8532</v>
      </c>
      <c r="AM27">
        <v>482</v>
      </c>
      <c r="AN27">
        <f t="shared" si="11"/>
        <v>5784</v>
      </c>
      <c r="AO27">
        <v>327</v>
      </c>
      <c r="AP27">
        <f t="shared" si="10"/>
        <v>3924</v>
      </c>
    </row>
    <row r="28" spans="2:42" x14ac:dyDescent="0.3">
      <c r="B28" s="157">
        <v>13</v>
      </c>
      <c r="C28">
        <v>776</v>
      </c>
      <c r="D28">
        <f t="shared" si="0"/>
        <v>10088</v>
      </c>
      <c r="E28">
        <v>831</v>
      </c>
      <c r="F28">
        <f t="shared" si="12"/>
        <v>10803</v>
      </c>
      <c r="G28">
        <v>635</v>
      </c>
      <c r="H28">
        <f t="shared" si="13"/>
        <v>8255</v>
      </c>
      <c r="I28">
        <v>532</v>
      </c>
      <c r="J28">
        <f t="shared" si="14"/>
        <v>6916</v>
      </c>
      <c r="K28">
        <v>630</v>
      </c>
      <c r="L28">
        <f t="shared" si="15"/>
        <v>8190</v>
      </c>
      <c r="M28">
        <v>623</v>
      </c>
      <c r="N28">
        <f t="shared" si="16"/>
        <v>8099</v>
      </c>
      <c r="O28">
        <v>851</v>
      </c>
      <c r="P28">
        <f t="shared" si="17"/>
        <v>11063</v>
      </c>
      <c r="Q28">
        <v>634</v>
      </c>
      <c r="R28">
        <f t="shared" si="18"/>
        <v>8242</v>
      </c>
      <c r="S28">
        <v>887</v>
      </c>
      <c r="T28">
        <f t="shared" si="19"/>
        <v>11531</v>
      </c>
      <c r="U28">
        <v>565</v>
      </c>
      <c r="V28">
        <f t="shared" si="20"/>
        <v>7345</v>
      </c>
      <c r="W28">
        <v>824</v>
      </c>
      <c r="X28">
        <f t="shared" si="21"/>
        <v>10712</v>
      </c>
      <c r="Y28">
        <v>738</v>
      </c>
      <c r="Z28">
        <f t="shared" si="22"/>
        <v>9594</v>
      </c>
      <c r="AA28">
        <v>768</v>
      </c>
      <c r="AB28">
        <f t="shared" si="23"/>
        <v>9984</v>
      </c>
      <c r="AC28">
        <v>518</v>
      </c>
      <c r="AD28">
        <f t="shared" si="24"/>
        <v>6734</v>
      </c>
      <c r="AE28">
        <v>424</v>
      </c>
      <c r="AF28">
        <f t="shared" si="25"/>
        <v>5512</v>
      </c>
      <c r="AG28">
        <v>439</v>
      </c>
      <c r="AH28">
        <f t="shared" si="26"/>
        <v>5707</v>
      </c>
      <c r="AI28">
        <v>717</v>
      </c>
      <c r="AJ28">
        <f t="shared" si="27"/>
        <v>9321</v>
      </c>
      <c r="AK28">
        <v>575</v>
      </c>
      <c r="AL28">
        <f t="shared" si="9"/>
        <v>7475</v>
      </c>
      <c r="AM28">
        <v>439</v>
      </c>
      <c r="AN28">
        <f t="shared" si="11"/>
        <v>5707</v>
      </c>
      <c r="AO28">
        <v>400</v>
      </c>
      <c r="AP28">
        <f t="shared" si="10"/>
        <v>5200</v>
      </c>
    </row>
    <row r="29" spans="2:42" x14ac:dyDescent="0.3">
      <c r="B29" s="158">
        <v>14</v>
      </c>
      <c r="C29">
        <v>920</v>
      </c>
      <c r="D29">
        <f t="shared" si="0"/>
        <v>12880</v>
      </c>
      <c r="E29">
        <v>911</v>
      </c>
      <c r="F29">
        <f t="shared" si="12"/>
        <v>12754</v>
      </c>
      <c r="G29">
        <v>668</v>
      </c>
      <c r="H29">
        <f t="shared" si="13"/>
        <v>9352</v>
      </c>
      <c r="I29">
        <v>695</v>
      </c>
      <c r="J29">
        <f t="shared" si="14"/>
        <v>9730</v>
      </c>
      <c r="K29">
        <v>697</v>
      </c>
      <c r="L29">
        <f t="shared" si="15"/>
        <v>9758</v>
      </c>
      <c r="M29">
        <v>568</v>
      </c>
      <c r="N29">
        <f t="shared" si="16"/>
        <v>7952</v>
      </c>
      <c r="O29">
        <v>1053</v>
      </c>
      <c r="P29">
        <f t="shared" si="17"/>
        <v>14742</v>
      </c>
      <c r="Q29">
        <v>710</v>
      </c>
      <c r="R29">
        <f t="shared" si="18"/>
        <v>9940</v>
      </c>
      <c r="S29">
        <v>839</v>
      </c>
      <c r="T29">
        <f t="shared" si="19"/>
        <v>11746</v>
      </c>
      <c r="U29">
        <v>535</v>
      </c>
      <c r="V29">
        <f t="shared" si="20"/>
        <v>7490</v>
      </c>
      <c r="W29">
        <v>726</v>
      </c>
      <c r="X29">
        <f t="shared" si="21"/>
        <v>10164</v>
      </c>
      <c r="Y29">
        <v>658</v>
      </c>
      <c r="Z29">
        <f t="shared" si="22"/>
        <v>9212</v>
      </c>
      <c r="AA29">
        <v>758</v>
      </c>
      <c r="AB29">
        <f t="shared" si="23"/>
        <v>10612</v>
      </c>
      <c r="AC29">
        <v>544</v>
      </c>
      <c r="AD29">
        <f t="shared" si="24"/>
        <v>7616</v>
      </c>
      <c r="AE29">
        <v>427</v>
      </c>
      <c r="AF29">
        <f t="shared" si="25"/>
        <v>5978</v>
      </c>
      <c r="AG29">
        <v>375</v>
      </c>
      <c r="AH29">
        <f t="shared" si="26"/>
        <v>5250</v>
      </c>
      <c r="AI29">
        <v>619</v>
      </c>
      <c r="AJ29">
        <f t="shared" si="27"/>
        <v>8666</v>
      </c>
      <c r="AK29">
        <v>483</v>
      </c>
      <c r="AL29">
        <f t="shared" si="9"/>
        <v>6762</v>
      </c>
      <c r="AM29">
        <v>433</v>
      </c>
      <c r="AN29">
        <f t="shared" si="11"/>
        <v>6062</v>
      </c>
      <c r="AO29">
        <v>489</v>
      </c>
      <c r="AP29">
        <f t="shared" si="10"/>
        <v>6846</v>
      </c>
    </row>
    <row r="30" spans="2:42" x14ac:dyDescent="0.3">
      <c r="B30" s="159">
        <v>15</v>
      </c>
      <c r="C30">
        <v>874</v>
      </c>
      <c r="D30">
        <f t="shared" si="0"/>
        <v>13110</v>
      </c>
      <c r="E30">
        <v>791</v>
      </c>
      <c r="F30">
        <f t="shared" si="12"/>
        <v>11865</v>
      </c>
      <c r="G30">
        <v>635</v>
      </c>
      <c r="H30">
        <f t="shared" si="13"/>
        <v>9525</v>
      </c>
      <c r="I30">
        <v>786</v>
      </c>
      <c r="J30">
        <f t="shared" si="14"/>
        <v>11790</v>
      </c>
      <c r="K30">
        <v>560</v>
      </c>
      <c r="L30">
        <f t="shared" si="15"/>
        <v>8400</v>
      </c>
      <c r="M30">
        <v>592</v>
      </c>
      <c r="N30">
        <f t="shared" si="16"/>
        <v>8880</v>
      </c>
      <c r="O30">
        <v>982</v>
      </c>
      <c r="P30">
        <f t="shared" si="17"/>
        <v>14730</v>
      </c>
      <c r="Q30">
        <v>606</v>
      </c>
      <c r="R30">
        <f t="shared" si="18"/>
        <v>9090</v>
      </c>
      <c r="S30">
        <v>765</v>
      </c>
      <c r="T30">
        <f t="shared" si="19"/>
        <v>11475</v>
      </c>
      <c r="U30">
        <v>550</v>
      </c>
      <c r="V30">
        <f t="shared" si="20"/>
        <v>8250</v>
      </c>
      <c r="W30">
        <v>661</v>
      </c>
      <c r="X30">
        <f t="shared" si="21"/>
        <v>9915</v>
      </c>
      <c r="Y30">
        <v>602</v>
      </c>
      <c r="Z30">
        <f t="shared" si="22"/>
        <v>9030</v>
      </c>
      <c r="AA30">
        <v>613</v>
      </c>
      <c r="AB30">
        <f t="shared" si="23"/>
        <v>9195</v>
      </c>
      <c r="AC30">
        <v>569</v>
      </c>
      <c r="AD30">
        <f t="shared" si="24"/>
        <v>8535</v>
      </c>
      <c r="AE30">
        <v>405</v>
      </c>
      <c r="AF30">
        <f t="shared" si="25"/>
        <v>6075</v>
      </c>
      <c r="AG30">
        <v>324</v>
      </c>
      <c r="AH30">
        <f t="shared" si="26"/>
        <v>4860</v>
      </c>
      <c r="AI30">
        <v>452</v>
      </c>
      <c r="AJ30">
        <f t="shared" si="27"/>
        <v>6780</v>
      </c>
      <c r="AK30">
        <v>397</v>
      </c>
      <c r="AL30">
        <f t="shared" si="9"/>
        <v>5955</v>
      </c>
      <c r="AM30">
        <v>445</v>
      </c>
      <c r="AN30">
        <f t="shared" si="11"/>
        <v>6675</v>
      </c>
      <c r="AO30">
        <v>520</v>
      </c>
      <c r="AP30">
        <f t="shared" si="10"/>
        <v>7800</v>
      </c>
    </row>
    <row r="31" spans="2:42" x14ac:dyDescent="0.3">
      <c r="B31" s="159">
        <v>16</v>
      </c>
      <c r="C31">
        <v>898</v>
      </c>
      <c r="D31">
        <f t="shared" si="0"/>
        <v>14368</v>
      </c>
      <c r="E31">
        <v>719</v>
      </c>
      <c r="F31">
        <f t="shared" si="12"/>
        <v>11504</v>
      </c>
      <c r="G31">
        <v>638</v>
      </c>
      <c r="H31">
        <f t="shared" si="13"/>
        <v>10208</v>
      </c>
      <c r="I31">
        <v>834</v>
      </c>
      <c r="J31">
        <f t="shared" si="14"/>
        <v>13344</v>
      </c>
      <c r="K31">
        <v>572</v>
      </c>
      <c r="L31">
        <f t="shared" si="15"/>
        <v>9152</v>
      </c>
      <c r="M31">
        <v>493</v>
      </c>
      <c r="N31">
        <f t="shared" si="16"/>
        <v>7888</v>
      </c>
      <c r="O31">
        <v>738</v>
      </c>
      <c r="P31">
        <f t="shared" si="17"/>
        <v>11808</v>
      </c>
      <c r="Q31">
        <v>618</v>
      </c>
      <c r="R31">
        <f t="shared" si="18"/>
        <v>9888</v>
      </c>
      <c r="S31">
        <v>650</v>
      </c>
      <c r="T31">
        <f t="shared" si="19"/>
        <v>10400</v>
      </c>
      <c r="U31">
        <v>486</v>
      </c>
      <c r="V31">
        <f t="shared" si="20"/>
        <v>7776</v>
      </c>
      <c r="W31">
        <v>617</v>
      </c>
      <c r="X31">
        <f t="shared" si="21"/>
        <v>9872</v>
      </c>
      <c r="Y31">
        <v>550</v>
      </c>
      <c r="Z31">
        <f t="shared" si="22"/>
        <v>8800</v>
      </c>
      <c r="AA31">
        <v>500</v>
      </c>
      <c r="AB31">
        <f t="shared" si="23"/>
        <v>8000</v>
      </c>
      <c r="AC31">
        <v>492</v>
      </c>
      <c r="AD31">
        <f t="shared" si="24"/>
        <v>7872</v>
      </c>
      <c r="AE31">
        <v>310</v>
      </c>
      <c r="AF31">
        <f t="shared" si="25"/>
        <v>4960</v>
      </c>
      <c r="AG31">
        <v>300</v>
      </c>
      <c r="AH31">
        <f t="shared" si="26"/>
        <v>4800</v>
      </c>
      <c r="AI31">
        <v>346</v>
      </c>
      <c r="AJ31">
        <f t="shared" si="27"/>
        <v>5536</v>
      </c>
      <c r="AK31">
        <v>297</v>
      </c>
      <c r="AL31">
        <f t="shared" si="9"/>
        <v>4752</v>
      </c>
      <c r="AM31">
        <v>420</v>
      </c>
      <c r="AN31">
        <f t="shared" si="11"/>
        <v>6720</v>
      </c>
      <c r="AO31">
        <v>573</v>
      </c>
      <c r="AP31">
        <f t="shared" si="10"/>
        <v>9168</v>
      </c>
    </row>
    <row r="32" spans="2:42" x14ac:dyDescent="0.3">
      <c r="B32" s="159">
        <v>17</v>
      </c>
      <c r="C32">
        <v>871</v>
      </c>
      <c r="D32">
        <f t="shared" si="0"/>
        <v>14807</v>
      </c>
      <c r="E32">
        <v>719</v>
      </c>
      <c r="F32">
        <f t="shared" si="12"/>
        <v>12223</v>
      </c>
      <c r="G32">
        <v>574</v>
      </c>
      <c r="H32">
        <f t="shared" si="13"/>
        <v>9758</v>
      </c>
      <c r="I32">
        <v>642</v>
      </c>
      <c r="J32">
        <f t="shared" si="14"/>
        <v>10914</v>
      </c>
      <c r="K32">
        <v>535</v>
      </c>
      <c r="L32">
        <f t="shared" si="15"/>
        <v>9095</v>
      </c>
      <c r="M32">
        <v>393</v>
      </c>
      <c r="N32">
        <f t="shared" si="16"/>
        <v>6681</v>
      </c>
      <c r="O32">
        <v>638</v>
      </c>
      <c r="P32">
        <f t="shared" si="17"/>
        <v>10846</v>
      </c>
      <c r="Q32">
        <v>585</v>
      </c>
      <c r="R32">
        <f t="shared" si="18"/>
        <v>9945</v>
      </c>
      <c r="S32">
        <v>623</v>
      </c>
      <c r="T32">
        <f t="shared" si="19"/>
        <v>10591</v>
      </c>
      <c r="U32">
        <v>448</v>
      </c>
      <c r="V32">
        <f t="shared" si="20"/>
        <v>7616</v>
      </c>
      <c r="W32">
        <v>522</v>
      </c>
      <c r="X32">
        <f t="shared" si="21"/>
        <v>8874</v>
      </c>
      <c r="Y32">
        <v>468</v>
      </c>
      <c r="Z32">
        <f t="shared" si="22"/>
        <v>7956</v>
      </c>
      <c r="AA32">
        <v>432</v>
      </c>
      <c r="AB32">
        <f t="shared" si="23"/>
        <v>7344</v>
      </c>
      <c r="AC32">
        <v>354</v>
      </c>
      <c r="AD32">
        <f t="shared" si="24"/>
        <v>6018</v>
      </c>
      <c r="AE32">
        <v>255</v>
      </c>
      <c r="AF32">
        <f t="shared" si="25"/>
        <v>4335</v>
      </c>
      <c r="AG32">
        <v>292</v>
      </c>
      <c r="AH32">
        <f t="shared" si="26"/>
        <v>4964</v>
      </c>
      <c r="AI32">
        <v>244</v>
      </c>
      <c r="AJ32">
        <f t="shared" si="27"/>
        <v>4148</v>
      </c>
      <c r="AK32">
        <v>233</v>
      </c>
      <c r="AL32">
        <f t="shared" si="9"/>
        <v>3961</v>
      </c>
      <c r="AM32">
        <v>386</v>
      </c>
      <c r="AN32">
        <f t="shared" si="11"/>
        <v>6562</v>
      </c>
      <c r="AO32">
        <v>553</v>
      </c>
      <c r="AP32">
        <f t="shared" si="10"/>
        <v>9401</v>
      </c>
    </row>
    <row r="33" spans="2:42" x14ac:dyDescent="0.3">
      <c r="B33" s="159">
        <v>18</v>
      </c>
      <c r="C33">
        <v>821</v>
      </c>
      <c r="D33">
        <f t="shared" si="0"/>
        <v>14778</v>
      </c>
      <c r="E33">
        <v>700</v>
      </c>
      <c r="F33">
        <f t="shared" si="12"/>
        <v>12600</v>
      </c>
      <c r="G33">
        <v>469</v>
      </c>
      <c r="H33">
        <f t="shared" si="13"/>
        <v>8442</v>
      </c>
      <c r="I33">
        <v>648</v>
      </c>
      <c r="J33">
        <f t="shared" si="14"/>
        <v>11664</v>
      </c>
      <c r="K33">
        <v>358</v>
      </c>
      <c r="L33">
        <f t="shared" si="15"/>
        <v>6444</v>
      </c>
      <c r="M33">
        <v>286</v>
      </c>
      <c r="N33">
        <f t="shared" si="16"/>
        <v>5148</v>
      </c>
      <c r="O33">
        <v>516</v>
      </c>
      <c r="P33">
        <f t="shared" si="17"/>
        <v>9288</v>
      </c>
      <c r="Q33">
        <v>471</v>
      </c>
      <c r="R33">
        <f t="shared" si="18"/>
        <v>8478</v>
      </c>
      <c r="S33">
        <v>482</v>
      </c>
      <c r="T33">
        <f t="shared" si="19"/>
        <v>8676</v>
      </c>
      <c r="U33">
        <v>428</v>
      </c>
      <c r="V33">
        <f t="shared" si="20"/>
        <v>7704</v>
      </c>
      <c r="W33">
        <v>416</v>
      </c>
      <c r="X33">
        <f t="shared" si="21"/>
        <v>7488</v>
      </c>
      <c r="Y33">
        <v>499</v>
      </c>
      <c r="Z33">
        <f t="shared" si="22"/>
        <v>8982</v>
      </c>
      <c r="AA33">
        <v>249</v>
      </c>
      <c r="AB33">
        <f t="shared" si="23"/>
        <v>4482</v>
      </c>
      <c r="AC33">
        <v>296</v>
      </c>
      <c r="AD33">
        <f t="shared" si="24"/>
        <v>5328</v>
      </c>
      <c r="AE33">
        <v>228</v>
      </c>
      <c r="AF33">
        <f t="shared" si="25"/>
        <v>4104</v>
      </c>
      <c r="AG33">
        <v>267</v>
      </c>
      <c r="AH33">
        <f t="shared" si="26"/>
        <v>4806</v>
      </c>
      <c r="AI33">
        <v>178</v>
      </c>
      <c r="AJ33">
        <f t="shared" si="27"/>
        <v>3204</v>
      </c>
      <c r="AK33">
        <v>193</v>
      </c>
      <c r="AL33">
        <f t="shared" si="9"/>
        <v>3474</v>
      </c>
      <c r="AM33">
        <v>369</v>
      </c>
      <c r="AN33">
        <f t="shared" si="11"/>
        <v>6642</v>
      </c>
      <c r="AO33">
        <v>668</v>
      </c>
      <c r="AP33">
        <f t="shared" si="10"/>
        <v>12024</v>
      </c>
    </row>
    <row r="34" spans="2:42" x14ac:dyDescent="0.3">
      <c r="B34" s="159">
        <v>19</v>
      </c>
      <c r="C34">
        <v>620</v>
      </c>
      <c r="D34">
        <f t="shared" si="0"/>
        <v>11780</v>
      </c>
      <c r="E34">
        <v>594</v>
      </c>
      <c r="F34">
        <f t="shared" si="12"/>
        <v>11286</v>
      </c>
      <c r="G34">
        <v>457</v>
      </c>
      <c r="H34">
        <f t="shared" si="13"/>
        <v>8683</v>
      </c>
      <c r="I34">
        <v>535</v>
      </c>
      <c r="J34">
        <f t="shared" si="14"/>
        <v>10165</v>
      </c>
      <c r="K34">
        <v>246</v>
      </c>
      <c r="L34">
        <f t="shared" si="15"/>
        <v>4674</v>
      </c>
      <c r="M34">
        <v>261</v>
      </c>
      <c r="N34">
        <f t="shared" si="16"/>
        <v>4959</v>
      </c>
      <c r="O34">
        <v>329</v>
      </c>
      <c r="P34">
        <f t="shared" si="17"/>
        <v>6251</v>
      </c>
      <c r="Q34">
        <v>451</v>
      </c>
      <c r="R34">
        <f t="shared" si="18"/>
        <v>8569</v>
      </c>
      <c r="S34">
        <v>368</v>
      </c>
      <c r="T34">
        <f t="shared" si="19"/>
        <v>6992</v>
      </c>
      <c r="U34">
        <v>358</v>
      </c>
      <c r="V34">
        <f t="shared" si="20"/>
        <v>6802</v>
      </c>
      <c r="W34">
        <v>303</v>
      </c>
      <c r="X34">
        <f t="shared" si="21"/>
        <v>5757</v>
      </c>
      <c r="Y34">
        <v>399</v>
      </c>
      <c r="Z34">
        <f t="shared" si="22"/>
        <v>7581</v>
      </c>
      <c r="AA34">
        <v>175</v>
      </c>
      <c r="AB34">
        <f t="shared" si="23"/>
        <v>3325</v>
      </c>
      <c r="AC34">
        <v>201</v>
      </c>
      <c r="AD34">
        <f t="shared" si="24"/>
        <v>3819</v>
      </c>
      <c r="AE34">
        <v>187</v>
      </c>
      <c r="AF34">
        <f t="shared" si="25"/>
        <v>3553</v>
      </c>
      <c r="AG34">
        <v>203</v>
      </c>
      <c r="AH34">
        <f t="shared" si="26"/>
        <v>3857</v>
      </c>
      <c r="AI34">
        <v>101</v>
      </c>
      <c r="AJ34">
        <f t="shared" si="27"/>
        <v>1919</v>
      </c>
      <c r="AK34">
        <v>87</v>
      </c>
      <c r="AL34">
        <f t="shared" si="9"/>
        <v>1653</v>
      </c>
      <c r="AM34">
        <v>324</v>
      </c>
      <c r="AN34">
        <f t="shared" si="11"/>
        <v>6156</v>
      </c>
      <c r="AO34">
        <v>738</v>
      </c>
      <c r="AP34">
        <f t="shared" si="10"/>
        <v>14022</v>
      </c>
    </row>
    <row r="35" spans="2:42" x14ac:dyDescent="0.3">
      <c r="B35" s="159">
        <v>20</v>
      </c>
      <c r="C35">
        <v>389</v>
      </c>
      <c r="D35">
        <f t="shared" si="0"/>
        <v>7780</v>
      </c>
      <c r="E35">
        <v>450</v>
      </c>
      <c r="F35">
        <f t="shared" si="12"/>
        <v>9000</v>
      </c>
      <c r="G35">
        <v>335</v>
      </c>
      <c r="H35">
        <f t="shared" si="13"/>
        <v>6700</v>
      </c>
      <c r="I35">
        <v>483</v>
      </c>
      <c r="J35">
        <f t="shared" si="14"/>
        <v>9660</v>
      </c>
      <c r="K35">
        <v>186</v>
      </c>
      <c r="L35">
        <f t="shared" si="15"/>
        <v>3720</v>
      </c>
      <c r="M35">
        <v>216</v>
      </c>
      <c r="N35">
        <f t="shared" si="16"/>
        <v>4320</v>
      </c>
      <c r="O35">
        <v>237</v>
      </c>
      <c r="P35">
        <f t="shared" si="17"/>
        <v>4740</v>
      </c>
      <c r="Q35">
        <v>389</v>
      </c>
      <c r="R35">
        <f t="shared" si="18"/>
        <v>7780</v>
      </c>
      <c r="S35">
        <v>272</v>
      </c>
      <c r="T35">
        <f t="shared" si="19"/>
        <v>5440</v>
      </c>
      <c r="U35">
        <v>301</v>
      </c>
      <c r="V35">
        <f t="shared" si="20"/>
        <v>6020</v>
      </c>
      <c r="W35">
        <v>204</v>
      </c>
      <c r="X35">
        <f t="shared" si="21"/>
        <v>4080</v>
      </c>
      <c r="Y35">
        <v>324</v>
      </c>
      <c r="Z35">
        <f t="shared" si="22"/>
        <v>6480</v>
      </c>
      <c r="AA35">
        <v>126</v>
      </c>
      <c r="AB35">
        <f t="shared" si="23"/>
        <v>2520</v>
      </c>
      <c r="AC35">
        <v>166</v>
      </c>
      <c r="AD35">
        <f t="shared" si="24"/>
        <v>3320</v>
      </c>
      <c r="AE35">
        <v>150</v>
      </c>
      <c r="AF35">
        <f t="shared" si="25"/>
        <v>3000</v>
      </c>
      <c r="AG35">
        <v>171</v>
      </c>
      <c r="AH35">
        <f t="shared" si="26"/>
        <v>3420</v>
      </c>
      <c r="AI35">
        <v>72</v>
      </c>
      <c r="AJ35">
        <f t="shared" si="27"/>
        <v>1440</v>
      </c>
      <c r="AK35">
        <v>57</v>
      </c>
      <c r="AL35">
        <f t="shared" si="9"/>
        <v>1140</v>
      </c>
      <c r="AM35">
        <v>295</v>
      </c>
      <c r="AN35">
        <f t="shared" si="11"/>
        <v>5900</v>
      </c>
      <c r="AO35">
        <v>631</v>
      </c>
      <c r="AP35">
        <f t="shared" si="10"/>
        <v>12620</v>
      </c>
    </row>
    <row r="36" spans="2:42" x14ac:dyDescent="0.3">
      <c r="B36" s="159">
        <v>21</v>
      </c>
      <c r="C36">
        <v>327</v>
      </c>
      <c r="D36">
        <f t="shared" si="0"/>
        <v>6867</v>
      </c>
      <c r="E36">
        <v>314</v>
      </c>
      <c r="F36">
        <f t="shared" si="12"/>
        <v>6594</v>
      </c>
      <c r="G36">
        <v>245</v>
      </c>
      <c r="H36">
        <f t="shared" si="13"/>
        <v>5145</v>
      </c>
      <c r="I36">
        <v>395</v>
      </c>
      <c r="J36">
        <f t="shared" si="14"/>
        <v>8295</v>
      </c>
      <c r="K36">
        <v>158</v>
      </c>
      <c r="L36">
        <f t="shared" si="15"/>
        <v>3318</v>
      </c>
      <c r="M36">
        <v>177</v>
      </c>
      <c r="N36">
        <f t="shared" si="16"/>
        <v>3717</v>
      </c>
      <c r="O36">
        <v>177</v>
      </c>
      <c r="P36">
        <f t="shared" si="17"/>
        <v>3717</v>
      </c>
      <c r="Q36">
        <v>255</v>
      </c>
      <c r="R36">
        <f t="shared" si="18"/>
        <v>5355</v>
      </c>
      <c r="S36">
        <v>143</v>
      </c>
      <c r="T36">
        <f t="shared" si="19"/>
        <v>3003</v>
      </c>
      <c r="U36">
        <v>212</v>
      </c>
      <c r="V36">
        <f t="shared" si="20"/>
        <v>4452</v>
      </c>
      <c r="W36">
        <v>124</v>
      </c>
      <c r="X36">
        <f t="shared" si="21"/>
        <v>2604</v>
      </c>
      <c r="Y36">
        <v>227</v>
      </c>
      <c r="Z36">
        <f t="shared" si="22"/>
        <v>4767</v>
      </c>
      <c r="AA36">
        <v>70</v>
      </c>
      <c r="AB36">
        <f t="shared" si="23"/>
        <v>1470</v>
      </c>
      <c r="AC36">
        <v>119</v>
      </c>
      <c r="AD36">
        <f t="shared" si="24"/>
        <v>2499</v>
      </c>
      <c r="AE36">
        <v>97</v>
      </c>
      <c r="AF36">
        <f t="shared" si="25"/>
        <v>2037</v>
      </c>
      <c r="AG36">
        <v>132</v>
      </c>
      <c r="AH36">
        <f t="shared" si="26"/>
        <v>2772</v>
      </c>
      <c r="AI36">
        <v>47</v>
      </c>
      <c r="AJ36">
        <f t="shared" si="27"/>
        <v>987</v>
      </c>
      <c r="AK36">
        <v>26</v>
      </c>
      <c r="AL36">
        <f t="shared" si="9"/>
        <v>546</v>
      </c>
      <c r="AM36">
        <v>245</v>
      </c>
      <c r="AN36">
        <f t="shared" si="11"/>
        <v>5145</v>
      </c>
      <c r="AO36">
        <v>670</v>
      </c>
      <c r="AP36">
        <f t="shared" si="10"/>
        <v>14070</v>
      </c>
    </row>
    <row r="37" spans="2:42" x14ac:dyDescent="0.3">
      <c r="B37" s="159">
        <v>22</v>
      </c>
      <c r="C37">
        <v>211</v>
      </c>
      <c r="D37">
        <f t="shared" si="0"/>
        <v>4642</v>
      </c>
      <c r="E37">
        <v>203</v>
      </c>
      <c r="F37">
        <f t="shared" si="12"/>
        <v>4466</v>
      </c>
      <c r="G37">
        <v>185</v>
      </c>
      <c r="H37">
        <f t="shared" si="13"/>
        <v>4070</v>
      </c>
      <c r="I37">
        <v>280</v>
      </c>
      <c r="J37">
        <f t="shared" si="14"/>
        <v>6160</v>
      </c>
      <c r="K37">
        <v>102</v>
      </c>
      <c r="L37">
        <f t="shared" si="15"/>
        <v>2244</v>
      </c>
      <c r="M37">
        <v>105</v>
      </c>
      <c r="N37">
        <f t="shared" si="16"/>
        <v>2310</v>
      </c>
      <c r="O37">
        <v>73</v>
      </c>
      <c r="P37">
        <f t="shared" si="17"/>
        <v>1606</v>
      </c>
      <c r="Q37">
        <v>254</v>
      </c>
      <c r="R37">
        <f t="shared" si="18"/>
        <v>5588</v>
      </c>
      <c r="S37">
        <v>66</v>
      </c>
      <c r="T37">
        <f t="shared" si="19"/>
        <v>1452</v>
      </c>
      <c r="U37">
        <v>187</v>
      </c>
      <c r="V37">
        <f t="shared" si="20"/>
        <v>4114</v>
      </c>
      <c r="W37">
        <v>73</v>
      </c>
      <c r="X37">
        <f t="shared" si="21"/>
        <v>1606</v>
      </c>
      <c r="Y37">
        <v>145</v>
      </c>
      <c r="Z37">
        <f t="shared" si="22"/>
        <v>3190</v>
      </c>
      <c r="AA37">
        <v>13</v>
      </c>
      <c r="AB37">
        <f t="shared" si="23"/>
        <v>286</v>
      </c>
      <c r="AC37">
        <v>85</v>
      </c>
      <c r="AD37">
        <f t="shared" si="24"/>
        <v>1870</v>
      </c>
      <c r="AE37">
        <v>95</v>
      </c>
      <c r="AF37">
        <f t="shared" si="25"/>
        <v>2090</v>
      </c>
      <c r="AG37">
        <v>90</v>
      </c>
      <c r="AH37">
        <f t="shared" si="26"/>
        <v>1980</v>
      </c>
      <c r="AI37">
        <v>30</v>
      </c>
      <c r="AJ37">
        <f t="shared" si="27"/>
        <v>660</v>
      </c>
      <c r="AK37">
        <v>14</v>
      </c>
      <c r="AL37">
        <f t="shared" si="9"/>
        <v>308</v>
      </c>
      <c r="AM37">
        <v>200</v>
      </c>
      <c r="AN37">
        <f t="shared" si="11"/>
        <v>4400</v>
      </c>
      <c r="AO37">
        <v>621</v>
      </c>
      <c r="AP37">
        <f t="shared" si="10"/>
        <v>13662</v>
      </c>
    </row>
    <row r="38" spans="2:42" x14ac:dyDescent="0.3">
      <c r="B38" s="159">
        <v>23</v>
      </c>
      <c r="C38">
        <v>140</v>
      </c>
      <c r="D38">
        <f t="shared" si="0"/>
        <v>3220</v>
      </c>
      <c r="E38">
        <v>188</v>
      </c>
      <c r="F38">
        <f t="shared" si="12"/>
        <v>4324</v>
      </c>
      <c r="G38">
        <v>166</v>
      </c>
      <c r="H38">
        <f t="shared" si="13"/>
        <v>3818</v>
      </c>
      <c r="I38">
        <v>154</v>
      </c>
      <c r="J38">
        <f t="shared" si="14"/>
        <v>3542</v>
      </c>
      <c r="K38">
        <v>69</v>
      </c>
      <c r="L38">
        <f t="shared" si="15"/>
        <v>1587</v>
      </c>
      <c r="M38">
        <v>87</v>
      </c>
      <c r="N38">
        <f t="shared" si="16"/>
        <v>2001</v>
      </c>
      <c r="O38">
        <v>21</v>
      </c>
      <c r="P38">
        <f t="shared" si="17"/>
        <v>483</v>
      </c>
      <c r="Q38">
        <v>188</v>
      </c>
      <c r="R38">
        <f t="shared" si="18"/>
        <v>4324</v>
      </c>
      <c r="S38">
        <v>33</v>
      </c>
      <c r="T38">
        <f t="shared" si="19"/>
        <v>759</v>
      </c>
      <c r="U38">
        <v>122</v>
      </c>
      <c r="V38">
        <f t="shared" si="20"/>
        <v>2806</v>
      </c>
      <c r="W38">
        <v>24</v>
      </c>
      <c r="X38">
        <f t="shared" si="21"/>
        <v>552</v>
      </c>
      <c r="Y38">
        <v>78</v>
      </c>
      <c r="Z38">
        <f t="shared" si="22"/>
        <v>1794</v>
      </c>
      <c r="AA38">
        <v>6</v>
      </c>
      <c r="AB38">
        <f t="shared" si="23"/>
        <v>138</v>
      </c>
      <c r="AC38">
        <v>77</v>
      </c>
      <c r="AD38">
        <f t="shared" si="24"/>
        <v>1771</v>
      </c>
      <c r="AE38">
        <v>52</v>
      </c>
      <c r="AF38">
        <f t="shared" si="25"/>
        <v>1196</v>
      </c>
      <c r="AG38">
        <v>88</v>
      </c>
      <c r="AH38">
        <f t="shared" si="26"/>
        <v>2024</v>
      </c>
      <c r="AI38">
        <v>25</v>
      </c>
      <c r="AJ38">
        <f t="shared" si="27"/>
        <v>575</v>
      </c>
      <c r="AK38">
        <v>13</v>
      </c>
      <c r="AL38">
        <f t="shared" si="9"/>
        <v>299</v>
      </c>
      <c r="AM38">
        <v>166</v>
      </c>
      <c r="AN38">
        <f t="shared" si="11"/>
        <v>3818</v>
      </c>
      <c r="AO38">
        <v>539</v>
      </c>
      <c r="AP38">
        <f t="shared" si="10"/>
        <v>12397</v>
      </c>
    </row>
    <row r="39" spans="2:42" x14ac:dyDescent="0.3">
      <c r="B39" s="159">
        <v>24</v>
      </c>
      <c r="C39">
        <v>87</v>
      </c>
      <c r="D39">
        <f t="shared" si="0"/>
        <v>2088</v>
      </c>
      <c r="E39">
        <v>119</v>
      </c>
      <c r="F39">
        <f t="shared" si="12"/>
        <v>2856</v>
      </c>
      <c r="G39">
        <v>102</v>
      </c>
      <c r="H39">
        <f t="shared" si="13"/>
        <v>2448</v>
      </c>
      <c r="I39">
        <v>88</v>
      </c>
      <c r="J39">
        <f t="shared" si="14"/>
        <v>2112</v>
      </c>
      <c r="K39">
        <v>43</v>
      </c>
      <c r="L39">
        <f t="shared" si="15"/>
        <v>1032</v>
      </c>
      <c r="M39">
        <v>43</v>
      </c>
      <c r="N39">
        <f t="shared" si="16"/>
        <v>1032</v>
      </c>
      <c r="O39">
        <v>16</v>
      </c>
      <c r="P39">
        <f t="shared" si="17"/>
        <v>384</v>
      </c>
      <c r="Q39">
        <v>95</v>
      </c>
      <c r="R39">
        <f t="shared" si="18"/>
        <v>2280</v>
      </c>
      <c r="S39">
        <v>11</v>
      </c>
      <c r="T39">
        <f t="shared" si="19"/>
        <v>264</v>
      </c>
      <c r="U39">
        <v>101</v>
      </c>
      <c r="V39">
        <f t="shared" si="20"/>
        <v>2424</v>
      </c>
      <c r="W39">
        <v>8</v>
      </c>
      <c r="X39">
        <f t="shared" si="21"/>
        <v>192</v>
      </c>
      <c r="Y39">
        <v>21</v>
      </c>
      <c r="Z39">
        <f t="shared" si="22"/>
        <v>504</v>
      </c>
      <c r="AA39">
        <v>10</v>
      </c>
      <c r="AB39">
        <f t="shared" si="23"/>
        <v>240</v>
      </c>
      <c r="AC39">
        <v>49</v>
      </c>
      <c r="AD39">
        <f t="shared" si="24"/>
        <v>1176</v>
      </c>
      <c r="AE39">
        <v>34</v>
      </c>
      <c r="AF39">
        <f t="shared" si="25"/>
        <v>816</v>
      </c>
      <c r="AG39">
        <v>57</v>
      </c>
      <c r="AH39">
        <f t="shared" si="26"/>
        <v>1368</v>
      </c>
      <c r="AI39">
        <v>16</v>
      </c>
      <c r="AJ39">
        <f t="shared" si="27"/>
        <v>384</v>
      </c>
      <c r="AK39">
        <v>7</v>
      </c>
      <c r="AL39">
        <f t="shared" si="9"/>
        <v>168</v>
      </c>
      <c r="AM39">
        <v>146</v>
      </c>
      <c r="AN39">
        <f t="shared" si="11"/>
        <v>3504</v>
      </c>
      <c r="AO39">
        <v>375</v>
      </c>
      <c r="AP39">
        <f t="shared" si="10"/>
        <v>9000</v>
      </c>
    </row>
    <row r="40" spans="2:42" x14ac:dyDescent="0.3">
      <c r="B40" s="159">
        <v>25</v>
      </c>
      <c r="C40">
        <v>31</v>
      </c>
      <c r="D40">
        <f t="shared" si="0"/>
        <v>775</v>
      </c>
      <c r="E40">
        <v>47</v>
      </c>
      <c r="F40">
        <f t="shared" si="12"/>
        <v>1175</v>
      </c>
      <c r="G40">
        <v>40</v>
      </c>
      <c r="H40">
        <f t="shared" si="13"/>
        <v>1000</v>
      </c>
      <c r="I40">
        <v>63</v>
      </c>
      <c r="J40">
        <f t="shared" si="14"/>
        <v>1575</v>
      </c>
      <c r="K40">
        <v>21</v>
      </c>
      <c r="L40">
        <f t="shared" si="15"/>
        <v>525</v>
      </c>
      <c r="M40">
        <v>36</v>
      </c>
      <c r="N40">
        <f t="shared" si="16"/>
        <v>900</v>
      </c>
      <c r="O40">
        <v>9</v>
      </c>
      <c r="P40">
        <f t="shared" si="17"/>
        <v>225</v>
      </c>
      <c r="Q40">
        <v>71</v>
      </c>
      <c r="R40">
        <f t="shared" si="18"/>
        <v>1775</v>
      </c>
      <c r="S40">
        <v>1</v>
      </c>
      <c r="T40">
        <f t="shared" si="19"/>
        <v>25</v>
      </c>
      <c r="U40">
        <v>63</v>
      </c>
      <c r="V40">
        <f t="shared" si="20"/>
        <v>1575</v>
      </c>
      <c r="W40">
        <v>1</v>
      </c>
      <c r="X40">
        <f t="shared" si="21"/>
        <v>25</v>
      </c>
      <c r="Y40">
        <v>11</v>
      </c>
      <c r="Z40">
        <f t="shared" si="22"/>
        <v>275</v>
      </c>
      <c r="AA40">
        <v>7</v>
      </c>
      <c r="AB40">
        <f t="shared" si="23"/>
        <v>175</v>
      </c>
      <c r="AC40">
        <v>29</v>
      </c>
      <c r="AD40">
        <f t="shared" si="24"/>
        <v>725</v>
      </c>
      <c r="AE40">
        <v>27</v>
      </c>
      <c r="AF40">
        <f t="shared" si="25"/>
        <v>675</v>
      </c>
      <c r="AG40">
        <v>63</v>
      </c>
      <c r="AH40">
        <f t="shared" si="26"/>
        <v>1575</v>
      </c>
      <c r="AI40">
        <v>6</v>
      </c>
      <c r="AJ40">
        <f t="shared" si="27"/>
        <v>150</v>
      </c>
      <c r="AK40">
        <v>14</v>
      </c>
      <c r="AL40">
        <f t="shared" si="9"/>
        <v>350</v>
      </c>
      <c r="AM40">
        <v>124</v>
      </c>
      <c r="AN40">
        <f t="shared" si="11"/>
        <v>3100</v>
      </c>
      <c r="AO40">
        <v>285</v>
      </c>
      <c r="AP40">
        <f t="shared" si="10"/>
        <v>7125</v>
      </c>
    </row>
    <row r="41" spans="2:42" x14ac:dyDescent="0.3">
      <c r="B41" s="159">
        <v>26</v>
      </c>
      <c r="C41">
        <v>4</v>
      </c>
      <c r="D41">
        <f t="shared" si="0"/>
        <v>104</v>
      </c>
      <c r="E41">
        <v>12</v>
      </c>
      <c r="F41">
        <f t="shared" si="12"/>
        <v>312</v>
      </c>
      <c r="G41">
        <v>21</v>
      </c>
      <c r="H41">
        <f t="shared" si="13"/>
        <v>546</v>
      </c>
      <c r="I41">
        <v>36</v>
      </c>
      <c r="J41">
        <f t="shared" si="14"/>
        <v>936</v>
      </c>
      <c r="K41">
        <v>5</v>
      </c>
      <c r="L41">
        <f t="shared" si="15"/>
        <v>130</v>
      </c>
      <c r="M41">
        <v>18</v>
      </c>
      <c r="N41">
        <f t="shared" si="16"/>
        <v>468</v>
      </c>
      <c r="O41">
        <v>7</v>
      </c>
      <c r="P41">
        <f t="shared" si="17"/>
        <v>182</v>
      </c>
      <c r="Q41">
        <v>40</v>
      </c>
      <c r="R41">
        <f t="shared" si="18"/>
        <v>1040</v>
      </c>
      <c r="S41">
        <v>1</v>
      </c>
      <c r="T41">
        <f t="shared" si="19"/>
        <v>26</v>
      </c>
      <c r="U41">
        <v>47</v>
      </c>
      <c r="V41">
        <f t="shared" si="20"/>
        <v>1222</v>
      </c>
      <c r="X41">
        <f t="shared" si="21"/>
        <v>0</v>
      </c>
      <c r="Y41">
        <v>7</v>
      </c>
      <c r="Z41">
        <f t="shared" si="22"/>
        <v>182</v>
      </c>
      <c r="AA41">
        <v>2</v>
      </c>
      <c r="AB41">
        <f t="shared" si="23"/>
        <v>52</v>
      </c>
      <c r="AC41">
        <v>43</v>
      </c>
      <c r="AD41">
        <f t="shared" si="24"/>
        <v>1118</v>
      </c>
      <c r="AE41">
        <v>13</v>
      </c>
      <c r="AF41">
        <f t="shared" si="25"/>
        <v>338</v>
      </c>
      <c r="AG41">
        <v>35</v>
      </c>
      <c r="AH41">
        <f t="shared" si="26"/>
        <v>910</v>
      </c>
      <c r="AI41">
        <v>1</v>
      </c>
      <c r="AJ41">
        <f t="shared" si="27"/>
        <v>26</v>
      </c>
      <c r="AK41">
        <v>2</v>
      </c>
      <c r="AL41">
        <f t="shared" si="9"/>
        <v>52</v>
      </c>
      <c r="AM41">
        <v>100</v>
      </c>
      <c r="AN41">
        <f t="shared" si="11"/>
        <v>2600</v>
      </c>
      <c r="AO41">
        <v>198</v>
      </c>
      <c r="AP41">
        <f t="shared" si="10"/>
        <v>5148</v>
      </c>
    </row>
    <row r="42" spans="2:42" x14ac:dyDescent="0.3">
      <c r="B42" s="159">
        <v>27</v>
      </c>
      <c r="C42">
        <v>1</v>
      </c>
      <c r="D42">
        <f t="shared" si="0"/>
        <v>27</v>
      </c>
      <c r="E42">
        <v>4</v>
      </c>
      <c r="F42">
        <f t="shared" si="12"/>
        <v>108</v>
      </c>
      <c r="G42">
        <v>13</v>
      </c>
      <c r="H42">
        <f t="shared" si="13"/>
        <v>351</v>
      </c>
      <c r="I42">
        <v>7</v>
      </c>
      <c r="J42">
        <f t="shared" si="14"/>
        <v>189</v>
      </c>
      <c r="K42">
        <v>1</v>
      </c>
      <c r="L42">
        <f t="shared" si="15"/>
        <v>27</v>
      </c>
      <c r="M42">
        <v>9</v>
      </c>
      <c r="N42">
        <f t="shared" si="16"/>
        <v>243</v>
      </c>
      <c r="O42">
        <v>3</v>
      </c>
      <c r="P42">
        <f t="shared" si="17"/>
        <v>81</v>
      </c>
      <c r="Q42">
        <v>22</v>
      </c>
      <c r="R42">
        <f t="shared" si="18"/>
        <v>594</v>
      </c>
      <c r="T42">
        <f t="shared" si="19"/>
        <v>0</v>
      </c>
      <c r="U42">
        <v>21</v>
      </c>
      <c r="V42">
        <f t="shared" si="20"/>
        <v>567</v>
      </c>
      <c r="X42">
        <f t="shared" si="21"/>
        <v>0</v>
      </c>
      <c r="Y42">
        <v>5</v>
      </c>
      <c r="Z42">
        <f t="shared" si="22"/>
        <v>135</v>
      </c>
      <c r="AB42">
        <f t="shared" si="23"/>
        <v>0</v>
      </c>
      <c r="AC42">
        <v>35</v>
      </c>
      <c r="AD42">
        <f t="shared" si="24"/>
        <v>945</v>
      </c>
      <c r="AE42">
        <v>7</v>
      </c>
      <c r="AF42">
        <f t="shared" si="25"/>
        <v>189</v>
      </c>
      <c r="AG42">
        <v>29</v>
      </c>
      <c r="AH42">
        <f t="shared" si="26"/>
        <v>783</v>
      </c>
      <c r="AI42">
        <v>2</v>
      </c>
      <c r="AJ42">
        <f t="shared" si="27"/>
        <v>54</v>
      </c>
      <c r="AL42">
        <f t="shared" si="9"/>
        <v>0</v>
      </c>
      <c r="AM42">
        <v>89</v>
      </c>
      <c r="AN42">
        <f t="shared" si="11"/>
        <v>2403</v>
      </c>
      <c r="AO42">
        <v>105</v>
      </c>
      <c r="AP42">
        <f t="shared" si="10"/>
        <v>2835</v>
      </c>
    </row>
    <row r="43" spans="2:42" x14ac:dyDescent="0.3">
      <c r="B43" s="159">
        <v>28</v>
      </c>
      <c r="D43">
        <f t="shared" si="0"/>
        <v>0</v>
      </c>
      <c r="F43">
        <f t="shared" si="12"/>
        <v>0</v>
      </c>
      <c r="G43">
        <v>5</v>
      </c>
      <c r="H43">
        <f t="shared" si="13"/>
        <v>140</v>
      </c>
      <c r="I43">
        <v>1</v>
      </c>
      <c r="J43">
        <f t="shared" si="14"/>
        <v>28</v>
      </c>
      <c r="L43">
        <f t="shared" si="15"/>
        <v>0</v>
      </c>
      <c r="M43">
        <v>9</v>
      </c>
      <c r="N43">
        <f t="shared" si="16"/>
        <v>252</v>
      </c>
      <c r="O43">
        <v>1</v>
      </c>
      <c r="P43">
        <f t="shared" si="17"/>
        <v>28</v>
      </c>
      <c r="Q43">
        <v>10</v>
      </c>
      <c r="R43">
        <f t="shared" si="17"/>
        <v>280</v>
      </c>
      <c r="T43">
        <f t="shared" si="19"/>
        <v>0</v>
      </c>
      <c r="U43">
        <v>10</v>
      </c>
      <c r="V43">
        <f t="shared" si="19"/>
        <v>280</v>
      </c>
      <c r="X43">
        <f t="shared" si="21"/>
        <v>0</v>
      </c>
      <c r="Y43">
        <v>1</v>
      </c>
      <c r="Z43">
        <f t="shared" si="21"/>
        <v>28</v>
      </c>
      <c r="AB43">
        <f t="shared" si="23"/>
        <v>0</v>
      </c>
      <c r="AC43">
        <v>38</v>
      </c>
      <c r="AD43">
        <f t="shared" si="23"/>
        <v>1064</v>
      </c>
      <c r="AE43">
        <v>2</v>
      </c>
      <c r="AF43">
        <f t="shared" si="25"/>
        <v>56</v>
      </c>
      <c r="AG43">
        <v>12</v>
      </c>
      <c r="AH43">
        <f t="shared" si="25"/>
        <v>336</v>
      </c>
      <c r="AI43">
        <v>2</v>
      </c>
      <c r="AJ43">
        <f t="shared" si="27"/>
        <v>56</v>
      </c>
      <c r="AL43">
        <f t="shared" si="9"/>
        <v>0</v>
      </c>
      <c r="AM43">
        <v>65</v>
      </c>
      <c r="AN43">
        <f t="shared" si="11"/>
        <v>1820</v>
      </c>
      <c r="AO43">
        <v>59</v>
      </c>
      <c r="AP43">
        <f t="shared" si="10"/>
        <v>1652</v>
      </c>
    </row>
    <row r="44" spans="2:42" x14ac:dyDescent="0.3">
      <c r="B44" s="159">
        <v>29</v>
      </c>
      <c r="D44">
        <f t="shared" si="0"/>
        <v>0</v>
      </c>
      <c r="F44">
        <f t="shared" si="12"/>
        <v>0</v>
      </c>
      <c r="G44">
        <v>4</v>
      </c>
      <c r="H44">
        <f t="shared" si="13"/>
        <v>116</v>
      </c>
      <c r="J44">
        <f t="shared" si="14"/>
        <v>0</v>
      </c>
      <c r="L44">
        <f t="shared" si="15"/>
        <v>0</v>
      </c>
      <c r="N44">
        <f t="shared" si="16"/>
        <v>0</v>
      </c>
      <c r="P44">
        <f t="shared" si="17"/>
        <v>0</v>
      </c>
      <c r="Q44">
        <v>7</v>
      </c>
      <c r="R44">
        <f t="shared" si="17"/>
        <v>203</v>
      </c>
      <c r="T44">
        <f t="shared" si="19"/>
        <v>0</v>
      </c>
      <c r="U44">
        <v>7</v>
      </c>
      <c r="V44">
        <f t="shared" si="19"/>
        <v>203</v>
      </c>
      <c r="X44">
        <f t="shared" si="21"/>
        <v>0</v>
      </c>
      <c r="Z44">
        <f t="shared" si="21"/>
        <v>0</v>
      </c>
      <c r="AB44">
        <f t="shared" si="23"/>
        <v>0</v>
      </c>
      <c r="AC44">
        <v>13</v>
      </c>
      <c r="AD44">
        <f t="shared" si="23"/>
        <v>377</v>
      </c>
      <c r="AE44">
        <v>2</v>
      </c>
      <c r="AF44">
        <f t="shared" si="25"/>
        <v>58</v>
      </c>
      <c r="AG44">
        <v>7</v>
      </c>
      <c r="AH44">
        <f t="shared" si="25"/>
        <v>203</v>
      </c>
      <c r="AJ44">
        <f t="shared" si="27"/>
        <v>0</v>
      </c>
      <c r="AL44">
        <f t="shared" si="9"/>
        <v>0</v>
      </c>
      <c r="AM44">
        <v>85</v>
      </c>
      <c r="AN44">
        <f t="shared" si="11"/>
        <v>2465</v>
      </c>
      <c r="AO44">
        <v>40</v>
      </c>
      <c r="AP44">
        <f t="shared" si="10"/>
        <v>1160</v>
      </c>
    </row>
    <row r="45" spans="2:42" x14ac:dyDescent="0.3">
      <c r="B45" s="159">
        <v>30</v>
      </c>
      <c r="D45">
        <f t="shared" si="0"/>
        <v>0</v>
      </c>
      <c r="F45">
        <f t="shared" si="12"/>
        <v>0</v>
      </c>
      <c r="H45">
        <f t="shared" si="13"/>
        <v>0</v>
      </c>
      <c r="J45">
        <f t="shared" si="14"/>
        <v>0</v>
      </c>
      <c r="L45">
        <f t="shared" si="15"/>
        <v>0</v>
      </c>
      <c r="N45">
        <f t="shared" si="16"/>
        <v>0</v>
      </c>
      <c r="P45">
        <f t="shared" si="17"/>
        <v>0</v>
      </c>
      <c r="Q45">
        <v>6</v>
      </c>
      <c r="R45">
        <f t="shared" si="17"/>
        <v>180</v>
      </c>
      <c r="T45">
        <f t="shared" si="19"/>
        <v>0</v>
      </c>
      <c r="U45">
        <v>3</v>
      </c>
      <c r="V45">
        <f t="shared" si="19"/>
        <v>90</v>
      </c>
      <c r="X45">
        <f t="shared" si="21"/>
        <v>0</v>
      </c>
      <c r="Z45">
        <f t="shared" si="21"/>
        <v>0</v>
      </c>
      <c r="AB45">
        <f t="shared" si="23"/>
        <v>0</v>
      </c>
      <c r="AC45">
        <v>7</v>
      </c>
      <c r="AD45">
        <f t="shared" si="23"/>
        <v>210</v>
      </c>
      <c r="AF45">
        <f t="shared" si="25"/>
        <v>0</v>
      </c>
      <c r="AG45">
        <v>3</v>
      </c>
      <c r="AH45">
        <f t="shared" si="25"/>
        <v>90</v>
      </c>
      <c r="AJ45">
        <f t="shared" si="27"/>
        <v>0</v>
      </c>
      <c r="AL45">
        <f t="shared" si="9"/>
        <v>0</v>
      </c>
      <c r="AM45">
        <v>53</v>
      </c>
      <c r="AN45">
        <f t="shared" si="11"/>
        <v>1590</v>
      </c>
      <c r="AO45">
        <v>22</v>
      </c>
      <c r="AP45">
        <f t="shared" si="10"/>
        <v>660</v>
      </c>
    </row>
    <row r="46" spans="2:42" x14ac:dyDescent="0.3">
      <c r="B46" s="159">
        <v>31</v>
      </c>
      <c r="D46">
        <f t="shared" si="0"/>
        <v>0</v>
      </c>
      <c r="F46">
        <f t="shared" si="12"/>
        <v>0</v>
      </c>
      <c r="H46">
        <f t="shared" si="13"/>
        <v>0</v>
      </c>
      <c r="J46">
        <f t="shared" si="14"/>
        <v>0</v>
      </c>
      <c r="L46">
        <f t="shared" si="15"/>
        <v>0</v>
      </c>
      <c r="N46">
        <f t="shared" si="16"/>
        <v>0</v>
      </c>
      <c r="P46">
        <f t="shared" si="17"/>
        <v>0</v>
      </c>
      <c r="Q46">
        <v>1</v>
      </c>
      <c r="R46">
        <f t="shared" si="17"/>
        <v>31</v>
      </c>
      <c r="T46">
        <f t="shared" si="19"/>
        <v>0</v>
      </c>
      <c r="U46">
        <v>4</v>
      </c>
      <c r="V46">
        <f t="shared" si="19"/>
        <v>124</v>
      </c>
      <c r="X46">
        <f t="shared" si="21"/>
        <v>0</v>
      </c>
      <c r="Z46">
        <f t="shared" si="21"/>
        <v>0</v>
      </c>
      <c r="AB46">
        <f t="shared" si="23"/>
        <v>0</v>
      </c>
      <c r="AC46">
        <v>2</v>
      </c>
      <c r="AD46">
        <f t="shared" si="23"/>
        <v>62</v>
      </c>
      <c r="AF46">
        <f t="shared" si="25"/>
        <v>0</v>
      </c>
      <c r="AG46">
        <v>1</v>
      </c>
      <c r="AH46">
        <f t="shared" si="25"/>
        <v>31</v>
      </c>
      <c r="AJ46">
        <f t="shared" si="27"/>
        <v>0</v>
      </c>
      <c r="AL46">
        <f t="shared" si="9"/>
        <v>0</v>
      </c>
      <c r="AM46">
        <v>57</v>
      </c>
      <c r="AN46">
        <f t="shared" si="11"/>
        <v>1767</v>
      </c>
      <c r="AO46">
        <v>16</v>
      </c>
      <c r="AP46">
        <f t="shared" si="10"/>
        <v>496</v>
      </c>
    </row>
    <row r="47" spans="2:42" x14ac:dyDescent="0.3">
      <c r="B47" s="159">
        <v>32</v>
      </c>
      <c r="D47">
        <f t="shared" si="0"/>
        <v>0</v>
      </c>
      <c r="F47">
        <f t="shared" si="12"/>
        <v>0</v>
      </c>
      <c r="H47">
        <f t="shared" si="13"/>
        <v>0</v>
      </c>
      <c r="J47">
        <f t="shared" si="14"/>
        <v>0</v>
      </c>
      <c r="L47">
        <f t="shared" si="15"/>
        <v>0</v>
      </c>
      <c r="N47">
        <f t="shared" si="16"/>
        <v>0</v>
      </c>
      <c r="P47">
        <f t="shared" si="17"/>
        <v>0</v>
      </c>
      <c r="R47">
        <f t="shared" si="17"/>
        <v>0</v>
      </c>
      <c r="T47">
        <f t="shared" si="19"/>
        <v>0</v>
      </c>
      <c r="U47">
        <v>2</v>
      </c>
      <c r="V47">
        <f t="shared" si="19"/>
        <v>64</v>
      </c>
      <c r="X47">
        <f t="shared" si="21"/>
        <v>0</v>
      </c>
      <c r="Z47">
        <f t="shared" si="21"/>
        <v>0</v>
      </c>
      <c r="AB47">
        <f t="shared" si="23"/>
        <v>0</v>
      </c>
      <c r="AD47">
        <f t="shared" si="23"/>
        <v>0</v>
      </c>
      <c r="AF47">
        <f t="shared" si="25"/>
        <v>0</v>
      </c>
      <c r="AH47">
        <f t="shared" si="25"/>
        <v>0</v>
      </c>
      <c r="AJ47">
        <f t="shared" si="27"/>
        <v>0</v>
      </c>
      <c r="AL47">
        <f t="shared" si="9"/>
        <v>0</v>
      </c>
      <c r="AM47">
        <v>42</v>
      </c>
      <c r="AN47">
        <f t="shared" si="11"/>
        <v>1344</v>
      </c>
      <c r="AO47">
        <v>18</v>
      </c>
      <c r="AP47">
        <f t="shared" si="10"/>
        <v>576</v>
      </c>
    </row>
    <row r="48" spans="2:42" x14ac:dyDescent="0.3">
      <c r="B48" s="159">
        <v>33</v>
      </c>
      <c r="D48">
        <f t="shared" si="0"/>
        <v>0</v>
      </c>
      <c r="F48">
        <f t="shared" si="12"/>
        <v>0</v>
      </c>
      <c r="H48">
        <f t="shared" si="13"/>
        <v>0</v>
      </c>
      <c r="J48">
        <f t="shared" si="14"/>
        <v>0</v>
      </c>
      <c r="L48">
        <f t="shared" si="15"/>
        <v>0</v>
      </c>
      <c r="N48">
        <f t="shared" si="16"/>
        <v>0</v>
      </c>
      <c r="P48">
        <f t="shared" si="17"/>
        <v>0</v>
      </c>
      <c r="R48">
        <f t="shared" si="17"/>
        <v>0</v>
      </c>
      <c r="T48">
        <f t="shared" si="19"/>
        <v>0</v>
      </c>
      <c r="V48">
        <f t="shared" si="19"/>
        <v>0</v>
      </c>
      <c r="X48">
        <f t="shared" si="21"/>
        <v>0</v>
      </c>
      <c r="Z48">
        <f t="shared" si="21"/>
        <v>0</v>
      </c>
      <c r="AB48">
        <f t="shared" si="23"/>
        <v>0</v>
      </c>
      <c r="AD48">
        <f t="shared" si="23"/>
        <v>0</v>
      </c>
      <c r="AF48">
        <f t="shared" si="25"/>
        <v>0</v>
      </c>
      <c r="AH48">
        <f t="shared" si="25"/>
        <v>0</v>
      </c>
      <c r="AJ48">
        <f t="shared" si="27"/>
        <v>0</v>
      </c>
      <c r="AL48">
        <f t="shared" si="9"/>
        <v>0</v>
      </c>
      <c r="AM48">
        <v>26</v>
      </c>
      <c r="AN48">
        <f t="shared" si="11"/>
        <v>858</v>
      </c>
      <c r="AO48">
        <v>6</v>
      </c>
      <c r="AP48">
        <f t="shared" si="10"/>
        <v>198</v>
      </c>
    </row>
    <row r="49" spans="2:42" x14ac:dyDescent="0.3">
      <c r="B49" s="159">
        <v>34</v>
      </c>
      <c r="D49">
        <f t="shared" si="0"/>
        <v>0</v>
      </c>
      <c r="F49">
        <f t="shared" si="12"/>
        <v>0</v>
      </c>
      <c r="H49">
        <f t="shared" si="13"/>
        <v>0</v>
      </c>
      <c r="J49">
        <f t="shared" si="14"/>
        <v>0</v>
      </c>
      <c r="L49">
        <f t="shared" si="15"/>
        <v>0</v>
      </c>
      <c r="N49">
        <f t="shared" si="16"/>
        <v>0</v>
      </c>
      <c r="P49">
        <f t="shared" ref="P49:P55" si="28">$B49*O49</f>
        <v>0</v>
      </c>
      <c r="R49">
        <f t="shared" ref="R49:R55" si="29">$B49*Q49</f>
        <v>0</v>
      </c>
      <c r="T49">
        <f t="shared" ref="T49:T55" si="30">$B49*S49</f>
        <v>0</v>
      </c>
      <c r="V49">
        <f t="shared" ref="V49:V55" si="31">$B49*U49</f>
        <v>0</v>
      </c>
      <c r="X49">
        <f t="shared" ref="X49:X55" si="32">$B49*W49</f>
        <v>0</v>
      </c>
      <c r="Z49">
        <f t="shared" ref="Z49:Z55" si="33">$B49*Y49</f>
        <v>0</v>
      </c>
      <c r="AB49">
        <f t="shared" ref="AB49:AB55" si="34">$B49*AA49</f>
        <v>0</v>
      </c>
      <c r="AD49">
        <f t="shared" ref="AD49:AD55" si="35">$B49*AC49</f>
        <v>0</v>
      </c>
      <c r="AF49">
        <f t="shared" ref="AF49:AF55" si="36">$B49*AE49</f>
        <v>0</v>
      </c>
      <c r="AH49">
        <f t="shared" ref="AH49:AH55" si="37">$B49*AG49</f>
        <v>0</v>
      </c>
      <c r="AJ49">
        <f t="shared" si="27"/>
        <v>0</v>
      </c>
      <c r="AL49">
        <f t="shared" si="9"/>
        <v>0</v>
      </c>
      <c r="AM49">
        <v>13</v>
      </c>
      <c r="AN49">
        <f t="shared" si="11"/>
        <v>442</v>
      </c>
      <c r="AO49">
        <v>12</v>
      </c>
      <c r="AP49">
        <f t="shared" si="10"/>
        <v>408</v>
      </c>
    </row>
    <row r="50" spans="2:42" x14ac:dyDescent="0.3">
      <c r="B50" s="159">
        <v>35</v>
      </c>
      <c r="D50">
        <f t="shared" si="0"/>
        <v>0</v>
      </c>
      <c r="F50">
        <f t="shared" si="12"/>
        <v>0</v>
      </c>
      <c r="H50">
        <f t="shared" si="13"/>
        <v>0</v>
      </c>
      <c r="J50">
        <f t="shared" si="14"/>
        <v>0</v>
      </c>
      <c r="L50">
        <f t="shared" si="15"/>
        <v>0</v>
      </c>
      <c r="N50">
        <f t="shared" si="16"/>
        <v>0</v>
      </c>
      <c r="P50">
        <f t="shared" si="28"/>
        <v>0</v>
      </c>
      <c r="R50">
        <f t="shared" si="29"/>
        <v>0</v>
      </c>
      <c r="T50">
        <f t="shared" si="30"/>
        <v>0</v>
      </c>
      <c r="V50">
        <f t="shared" si="31"/>
        <v>0</v>
      </c>
      <c r="X50">
        <f t="shared" si="32"/>
        <v>0</v>
      </c>
      <c r="Z50">
        <f t="shared" si="33"/>
        <v>0</v>
      </c>
      <c r="AB50">
        <f t="shared" si="34"/>
        <v>0</v>
      </c>
      <c r="AD50">
        <f t="shared" si="35"/>
        <v>0</v>
      </c>
      <c r="AF50">
        <f t="shared" si="36"/>
        <v>0</v>
      </c>
      <c r="AH50">
        <f t="shared" si="37"/>
        <v>0</v>
      </c>
      <c r="AJ50">
        <f t="shared" si="27"/>
        <v>0</v>
      </c>
      <c r="AL50">
        <f t="shared" si="9"/>
        <v>0</v>
      </c>
      <c r="AM50">
        <v>8</v>
      </c>
      <c r="AN50">
        <f t="shared" si="11"/>
        <v>280</v>
      </c>
      <c r="AO50">
        <v>2</v>
      </c>
      <c r="AP50">
        <f t="shared" si="10"/>
        <v>70</v>
      </c>
    </row>
    <row r="51" spans="2:42" x14ac:dyDescent="0.3">
      <c r="B51" s="159">
        <v>36</v>
      </c>
      <c r="D51">
        <f t="shared" si="0"/>
        <v>0</v>
      </c>
      <c r="F51">
        <f t="shared" si="12"/>
        <v>0</v>
      </c>
      <c r="H51">
        <f t="shared" si="13"/>
        <v>0</v>
      </c>
      <c r="J51">
        <f t="shared" si="14"/>
        <v>0</v>
      </c>
      <c r="L51">
        <f t="shared" si="15"/>
        <v>0</v>
      </c>
      <c r="N51">
        <f t="shared" si="16"/>
        <v>0</v>
      </c>
      <c r="P51">
        <f t="shared" si="28"/>
        <v>0</v>
      </c>
      <c r="R51">
        <f t="shared" si="29"/>
        <v>0</v>
      </c>
      <c r="T51">
        <f t="shared" si="30"/>
        <v>0</v>
      </c>
      <c r="V51">
        <f t="shared" si="31"/>
        <v>0</v>
      </c>
      <c r="X51">
        <f t="shared" si="32"/>
        <v>0</v>
      </c>
      <c r="Z51">
        <f t="shared" si="33"/>
        <v>0</v>
      </c>
      <c r="AB51">
        <f t="shared" si="34"/>
        <v>0</v>
      </c>
      <c r="AD51">
        <f t="shared" si="35"/>
        <v>0</v>
      </c>
      <c r="AF51">
        <f t="shared" si="36"/>
        <v>0</v>
      </c>
      <c r="AH51">
        <f t="shared" si="37"/>
        <v>0</v>
      </c>
      <c r="AJ51">
        <f t="shared" si="27"/>
        <v>0</v>
      </c>
      <c r="AL51">
        <f t="shared" si="9"/>
        <v>0</v>
      </c>
      <c r="AM51">
        <v>6</v>
      </c>
      <c r="AN51">
        <f t="shared" si="11"/>
        <v>216</v>
      </c>
      <c r="AO51">
        <v>5</v>
      </c>
      <c r="AP51">
        <f t="shared" si="10"/>
        <v>180</v>
      </c>
    </row>
    <row r="52" spans="2:42" x14ac:dyDescent="0.3">
      <c r="B52" s="159">
        <v>37</v>
      </c>
      <c r="D52">
        <f t="shared" si="0"/>
        <v>0</v>
      </c>
      <c r="F52">
        <f t="shared" si="12"/>
        <v>0</v>
      </c>
      <c r="H52">
        <f t="shared" si="13"/>
        <v>0</v>
      </c>
      <c r="J52">
        <f t="shared" si="14"/>
        <v>0</v>
      </c>
      <c r="L52">
        <f t="shared" si="15"/>
        <v>0</v>
      </c>
      <c r="N52">
        <f t="shared" si="16"/>
        <v>0</v>
      </c>
      <c r="P52">
        <f t="shared" si="28"/>
        <v>0</v>
      </c>
      <c r="R52">
        <f t="shared" si="29"/>
        <v>0</v>
      </c>
      <c r="T52">
        <f t="shared" si="30"/>
        <v>0</v>
      </c>
      <c r="V52">
        <f t="shared" si="31"/>
        <v>0</v>
      </c>
      <c r="X52">
        <f t="shared" si="32"/>
        <v>0</v>
      </c>
      <c r="Z52">
        <f t="shared" si="33"/>
        <v>0</v>
      </c>
      <c r="AB52">
        <f t="shared" si="34"/>
        <v>0</v>
      </c>
      <c r="AD52">
        <f t="shared" si="35"/>
        <v>0</v>
      </c>
      <c r="AF52">
        <f t="shared" si="36"/>
        <v>0</v>
      </c>
      <c r="AH52">
        <f t="shared" si="37"/>
        <v>0</v>
      </c>
      <c r="AJ52">
        <f t="shared" si="27"/>
        <v>0</v>
      </c>
      <c r="AL52">
        <f t="shared" si="9"/>
        <v>0</v>
      </c>
      <c r="AM52">
        <v>2</v>
      </c>
      <c r="AN52">
        <f t="shared" si="11"/>
        <v>74</v>
      </c>
      <c r="AO52">
        <v>2</v>
      </c>
      <c r="AP52">
        <f t="shared" si="10"/>
        <v>74</v>
      </c>
    </row>
    <row r="53" spans="2:42" x14ac:dyDescent="0.3">
      <c r="B53" s="159">
        <v>38</v>
      </c>
      <c r="D53">
        <f t="shared" si="0"/>
        <v>0</v>
      </c>
      <c r="F53">
        <f t="shared" si="12"/>
        <v>0</v>
      </c>
      <c r="H53">
        <f t="shared" si="13"/>
        <v>0</v>
      </c>
      <c r="J53">
        <f t="shared" si="14"/>
        <v>0</v>
      </c>
      <c r="L53">
        <f t="shared" si="15"/>
        <v>0</v>
      </c>
      <c r="N53">
        <f t="shared" si="16"/>
        <v>0</v>
      </c>
      <c r="P53">
        <f t="shared" si="28"/>
        <v>0</v>
      </c>
      <c r="R53">
        <f t="shared" si="29"/>
        <v>0</v>
      </c>
      <c r="T53">
        <f t="shared" si="30"/>
        <v>0</v>
      </c>
      <c r="V53">
        <f t="shared" si="31"/>
        <v>0</v>
      </c>
      <c r="X53">
        <f t="shared" si="32"/>
        <v>0</v>
      </c>
      <c r="Z53">
        <f t="shared" si="33"/>
        <v>0</v>
      </c>
      <c r="AB53">
        <f t="shared" si="34"/>
        <v>0</v>
      </c>
      <c r="AD53">
        <f t="shared" si="35"/>
        <v>0</v>
      </c>
      <c r="AF53">
        <f t="shared" si="36"/>
        <v>0</v>
      </c>
      <c r="AH53">
        <f t="shared" si="37"/>
        <v>0</v>
      </c>
      <c r="AJ53">
        <f t="shared" si="27"/>
        <v>0</v>
      </c>
      <c r="AL53">
        <f t="shared" si="9"/>
        <v>0</v>
      </c>
      <c r="AM53">
        <v>3</v>
      </c>
      <c r="AN53">
        <f t="shared" si="11"/>
        <v>114</v>
      </c>
      <c r="AO53">
        <v>1</v>
      </c>
      <c r="AP53">
        <f t="shared" si="10"/>
        <v>38</v>
      </c>
    </row>
    <row r="54" spans="2:42" x14ac:dyDescent="0.3">
      <c r="B54" s="159">
        <v>39</v>
      </c>
      <c r="D54">
        <f t="shared" si="0"/>
        <v>0</v>
      </c>
      <c r="F54">
        <f t="shared" si="12"/>
        <v>0</v>
      </c>
      <c r="H54">
        <f t="shared" si="13"/>
        <v>0</v>
      </c>
      <c r="J54">
        <f t="shared" si="14"/>
        <v>0</v>
      </c>
      <c r="L54">
        <f t="shared" si="15"/>
        <v>0</v>
      </c>
      <c r="N54">
        <f t="shared" si="16"/>
        <v>0</v>
      </c>
      <c r="P54">
        <f t="shared" si="28"/>
        <v>0</v>
      </c>
      <c r="R54">
        <f t="shared" si="29"/>
        <v>0</v>
      </c>
      <c r="T54">
        <f t="shared" si="30"/>
        <v>0</v>
      </c>
      <c r="V54">
        <f t="shared" si="31"/>
        <v>0</v>
      </c>
      <c r="X54">
        <f t="shared" si="32"/>
        <v>0</v>
      </c>
      <c r="Z54">
        <f t="shared" si="33"/>
        <v>0</v>
      </c>
      <c r="AB54">
        <f t="shared" si="34"/>
        <v>0</v>
      </c>
      <c r="AD54">
        <f t="shared" si="35"/>
        <v>0</v>
      </c>
      <c r="AF54">
        <f t="shared" si="36"/>
        <v>0</v>
      </c>
      <c r="AH54">
        <f t="shared" si="37"/>
        <v>0</v>
      </c>
      <c r="AJ54">
        <f t="shared" si="27"/>
        <v>0</v>
      </c>
      <c r="AL54">
        <f t="shared" si="9"/>
        <v>0</v>
      </c>
      <c r="AM54">
        <v>0</v>
      </c>
      <c r="AN54">
        <f t="shared" si="11"/>
        <v>0</v>
      </c>
      <c r="AO54">
        <v>0</v>
      </c>
      <c r="AP54">
        <f t="shared" si="10"/>
        <v>0</v>
      </c>
    </row>
    <row r="55" spans="2:42" x14ac:dyDescent="0.3">
      <c r="B55" s="159">
        <v>40</v>
      </c>
      <c r="D55">
        <f t="shared" si="0"/>
        <v>0</v>
      </c>
      <c r="F55">
        <f t="shared" si="12"/>
        <v>0</v>
      </c>
      <c r="H55">
        <f t="shared" si="13"/>
        <v>0</v>
      </c>
      <c r="J55">
        <f t="shared" si="14"/>
        <v>0</v>
      </c>
      <c r="L55">
        <f t="shared" si="15"/>
        <v>0</v>
      </c>
      <c r="N55">
        <f t="shared" si="16"/>
        <v>0</v>
      </c>
      <c r="P55">
        <f t="shared" si="28"/>
        <v>0</v>
      </c>
      <c r="R55">
        <f t="shared" si="29"/>
        <v>0</v>
      </c>
      <c r="T55">
        <f t="shared" si="30"/>
        <v>0</v>
      </c>
      <c r="V55">
        <f t="shared" si="31"/>
        <v>0</v>
      </c>
      <c r="X55">
        <f t="shared" si="32"/>
        <v>0</v>
      </c>
      <c r="Z55">
        <f t="shared" si="33"/>
        <v>0</v>
      </c>
      <c r="AB55">
        <f t="shared" si="34"/>
        <v>0</v>
      </c>
      <c r="AD55">
        <f t="shared" si="35"/>
        <v>0</v>
      </c>
      <c r="AF55">
        <f t="shared" si="36"/>
        <v>0</v>
      </c>
      <c r="AH55">
        <f t="shared" si="37"/>
        <v>0</v>
      </c>
      <c r="AJ55">
        <f t="shared" si="27"/>
        <v>0</v>
      </c>
      <c r="AL55">
        <f t="shared" si="9"/>
        <v>0</v>
      </c>
      <c r="AM55">
        <v>0</v>
      </c>
      <c r="AN55">
        <f t="shared" si="11"/>
        <v>0</v>
      </c>
      <c r="AO55">
        <v>0</v>
      </c>
      <c r="AP55">
        <f t="shared" si="10"/>
        <v>0</v>
      </c>
    </row>
    <row r="56" spans="2:42" x14ac:dyDescent="0.3">
      <c r="C56">
        <f>SUM(C7:C47)</f>
        <v>8760</v>
      </c>
      <c r="D56" s="28">
        <f>SUM(D6:D47)/$C$56</f>
        <v>15.520205479452056</v>
      </c>
      <c r="E56">
        <f>SUM(E7:E47)</f>
        <v>8760</v>
      </c>
      <c r="F56" s="28">
        <f>SUM(F6:F47)/$C$56</f>
        <v>15.27431506849315</v>
      </c>
      <c r="G56">
        <f>SUM(G7:G47)</f>
        <v>8760</v>
      </c>
      <c r="H56" s="28">
        <f>SUM(H6:H47)/$C$56</f>
        <v>13.53675799086758</v>
      </c>
      <c r="I56">
        <f>SUM(I7:I47)</f>
        <v>8760</v>
      </c>
      <c r="J56" s="28">
        <f>SUM(J6:J47)/$C$56</f>
        <v>14.932990867579909</v>
      </c>
      <c r="K56">
        <f>SUM(K7:K47)</f>
        <v>8760</v>
      </c>
      <c r="L56" s="28">
        <f>SUM(L6:L47)/$C$56</f>
        <v>12.184132420091323</v>
      </c>
      <c r="M56">
        <f>SUM(M7:M47)</f>
        <v>8760</v>
      </c>
      <c r="N56" s="28">
        <f>SUM(N6:N47)/$C$56</f>
        <v>11.666552511415524</v>
      </c>
      <c r="O56">
        <f>SUM(O7:O47)</f>
        <v>8760</v>
      </c>
      <c r="P56" s="28">
        <f>SUM(P6:P47)/$C$56</f>
        <v>13.594292237442922</v>
      </c>
      <c r="Q56">
        <f>SUM(Q7:Q47)</f>
        <v>8760</v>
      </c>
      <c r="R56" s="28">
        <f>SUM(R6:R47)/$C$56</f>
        <v>14.020890410958904</v>
      </c>
      <c r="S56">
        <f>SUM(S7:S47)</f>
        <v>8760</v>
      </c>
      <c r="T56" s="28">
        <f>SUM(T6:T47)/$C$56</f>
        <v>13.155022831050228</v>
      </c>
      <c r="U56">
        <f>SUM(U7:U47)</f>
        <v>8760</v>
      </c>
      <c r="V56" s="28">
        <f>SUM(V6:V47)/$C$56</f>
        <v>12.442123287671233</v>
      </c>
      <c r="W56">
        <f>SUM(W7:W47)</f>
        <v>8760</v>
      </c>
      <c r="X56" s="28">
        <f>SUM(X6:X47)/$C$56</f>
        <v>12.834018264840182</v>
      </c>
      <c r="Y56">
        <f>SUM(Y7:Y47)</f>
        <v>8760</v>
      </c>
      <c r="Z56" s="28">
        <f>SUM(Z6:Z47)/$C$56</f>
        <v>12.90593607305936</v>
      </c>
      <c r="AA56">
        <f>SUM(AA7:AA47)</f>
        <v>8760</v>
      </c>
      <c r="AB56" s="28">
        <f>SUM(AB6:AB47)/$C$56</f>
        <v>11.413698630136986</v>
      </c>
      <c r="AC56">
        <f>SUM(AC7:AC47)</f>
        <v>8760</v>
      </c>
      <c r="AD56" s="28">
        <f>SUM(AD6:AD47)/$C$56</f>
        <v>11.323515981735159</v>
      </c>
      <c r="AE56">
        <f>SUM(AE7:AE47)</f>
        <v>8760</v>
      </c>
      <c r="AF56" s="28">
        <f>SUM(AF6:AF47)/$C$56</f>
        <v>9.4969178082191785</v>
      </c>
      <c r="AG56">
        <f>SUM(AG7:AG47)</f>
        <v>8759</v>
      </c>
      <c r="AH56" s="28">
        <f>SUM(AH6:AH47)/$C$56</f>
        <v>9.455821917808219</v>
      </c>
      <c r="AI56">
        <f>SUM(AI7:AI47)</f>
        <v>8760</v>
      </c>
      <c r="AJ56" s="28">
        <f>SUM(AJ6:AJ47)/$C$56</f>
        <v>10.78824200913242</v>
      </c>
      <c r="AK56">
        <f>SUM(AK7:AK47)</f>
        <v>8760</v>
      </c>
      <c r="AL56" s="28">
        <f>SUM(AL6:AL47)/$C$56</f>
        <v>9.9902968036529689</v>
      </c>
      <c r="AM56">
        <v>0</v>
      </c>
      <c r="AN56" s="28">
        <f>SUM(AN6:AN47)/$C$56</f>
        <v>13.152397260273972</v>
      </c>
      <c r="AO56">
        <v>0</v>
      </c>
      <c r="AP56" s="28">
        <f>SUM(AP6:AP47)/$C$56</f>
        <v>18.079109589041096</v>
      </c>
    </row>
    <row r="57" spans="2:42" x14ac:dyDescent="0.3">
      <c r="D57">
        <v>15.520205479452056</v>
      </c>
      <c r="E57">
        <v>8760</v>
      </c>
      <c r="F57">
        <v>15.27431506849315</v>
      </c>
      <c r="G57">
        <v>8760</v>
      </c>
      <c r="H57">
        <v>13.53675799086758</v>
      </c>
      <c r="I57">
        <v>8760</v>
      </c>
      <c r="J57">
        <v>14.932990867579909</v>
      </c>
      <c r="K57">
        <v>8760</v>
      </c>
      <c r="L57">
        <v>12.184132420091323</v>
      </c>
      <c r="M57">
        <v>8760</v>
      </c>
      <c r="N57">
        <v>11.666552511415524</v>
      </c>
      <c r="O57">
        <v>8760</v>
      </c>
      <c r="P57">
        <v>13.594292237442922</v>
      </c>
      <c r="Q57">
        <v>8760</v>
      </c>
      <c r="R57">
        <v>14.020890410958904</v>
      </c>
      <c r="S57">
        <v>8760</v>
      </c>
      <c r="T57">
        <v>13.155022831050228</v>
      </c>
      <c r="U57">
        <v>8760</v>
      </c>
      <c r="V57">
        <v>12.442123287671233</v>
      </c>
      <c r="W57">
        <v>8760</v>
      </c>
      <c r="X57">
        <v>12.834018264840182</v>
      </c>
      <c r="Y57">
        <v>8760</v>
      </c>
      <c r="Z57">
        <v>12.90593607305936</v>
      </c>
      <c r="AA57">
        <v>8760</v>
      </c>
      <c r="AB57">
        <v>11.413698630136986</v>
      </c>
      <c r="AC57">
        <v>8760</v>
      </c>
      <c r="AD57">
        <v>11.323515981735159</v>
      </c>
      <c r="AE57">
        <v>8760</v>
      </c>
      <c r="AF57">
        <v>9.4969178082191785</v>
      </c>
      <c r="AG57">
        <v>8759</v>
      </c>
      <c r="AH57">
        <v>9.455821917808219</v>
      </c>
      <c r="AI57">
        <v>8760</v>
      </c>
      <c r="AJ57">
        <v>10.78824200913242</v>
      </c>
      <c r="AK57">
        <v>8760</v>
      </c>
      <c r="AL57">
        <v>9.9902968036529689</v>
      </c>
      <c r="AM57">
        <v>0</v>
      </c>
      <c r="AN57">
        <v>13.152397260273972</v>
      </c>
      <c r="AO57">
        <v>0</v>
      </c>
      <c r="AP57">
        <v>18.079109589041096</v>
      </c>
    </row>
    <row r="59" spans="2:42" x14ac:dyDescent="0.3">
      <c r="C59" t="s">
        <v>484</v>
      </c>
      <c r="D59" t="s">
        <v>1083</v>
      </c>
    </row>
    <row r="60" spans="2:42" x14ac:dyDescent="0.3">
      <c r="C60" t="s">
        <v>735</v>
      </c>
      <c r="D60" s="28">
        <v>9.455821917808219</v>
      </c>
    </row>
    <row r="61" spans="2:42" x14ac:dyDescent="0.3">
      <c r="C61" t="s">
        <v>443</v>
      </c>
      <c r="D61" s="28">
        <v>9.4969178082191785</v>
      </c>
    </row>
    <row r="62" spans="2:42" x14ac:dyDescent="0.3">
      <c r="C62" t="s">
        <v>449</v>
      </c>
      <c r="D62" s="28">
        <v>9.9902968036529689</v>
      </c>
    </row>
    <row r="63" spans="2:42" x14ac:dyDescent="0.3">
      <c r="C63" t="s">
        <v>447</v>
      </c>
      <c r="D63" s="28">
        <v>10.78824200913242</v>
      </c>
    </row>
    <row r="64" spans="2:42" x14ac:dyDescent="0.3">
      <c r="C64" t="s">
        <v>441</v>
      </c>
      <c r="D64" s="28">
        <v>11.323515981735159</v>
      </c>
    </row>
    <row r="65" spans="3:4" x14ac:dyDescent="0.3">
      <c r="C65" t="s">
        <v>439</v>
      </c>
      <c r="D65" s="28">
        <v>11.413698630136986</v>
      </c>
    </row>
    <row r="66" spans="3:4" x14ac:dyDescent="0.3">
      <c r="C66" t="s">
        <v>425</v>
      </c>
      <c r="D66" s="28">
        <v>11.666552511415524</v>
      </c>
    </row>
    <row r="67" spans="3:4" x14ac:dyDescent="0.3">
      <c r="C67" t="s">
        <v>730</v>
      </c>
      <c r="D67" s="28">
        <v>12.184132420091323</v>
      </c>
    </row>
    <row r="68" spans="3:4" x14ac:dyDescent="0.3">
      <c r="C68" t="s">
        <v>433</v>
      </c>
      <c r="D68" s="28">
        <v>12.442123287671233</v>
      </c>
    </row>
    <row r="69" spans="3:4" x14ac:dyDescent="0.3">
      <c r="C69" t="s">
        <v>435</v>
      </c>
      <c r="D69" s="28">
        <v>12.834018264840182</v>
      </c>
    </row>
    <row r="70" spans="3:4" x14ac:dyDescent="0.3">
      <c r="C70" t="s">
        <v>732</v>
      </c>
      <c r="D70" s="28">
        <v>12.90593607305936</v>
      </c>
    </row>
    <row r="71" spans="3:4" x14ac:dyDescent="0.3">
      <c r="C71" t="s">
        <v>1081</v>
      </c>
      <c r="D71" s="28">
        <v>13.152397260273972</v>
      </c>
    </row>
    <row r="72" spans="3:4" x14ac:dyDescent="0.3">
      <c r="C72" t="s">
        <v>431</v>
      </c>
      <c r="D72" s="28">
        <v>13.155022831050228</v>
      </c>
    </row>
    <row r="73" spans="3:4" x14ac:dyDescent="0.3">
      <c r="C73" t="s">
        <v>419</v>
      </c>
      <c r="D73" s="28">
        <v>13.53675799086758</v>
      </c>
    </row>
    <row r="74" spans="3:4" x14ac:dyDescent="0.3">
      <c r="C74" t="s">
        <v>427</v>
      </c>
      <c r="D74" s="28">
        <v>13.594292237442922</v>
      </c>
    </row>
    <row r="75" spans="3:4" x14ac:dyDescent="0.3">
      <c r="C75" t="s">
        <v>429</v>
      </c>
      <c r="D75" s="28">
        <v>14.020890410958904</v>
      </c>
    </row>
    <row r="76" spans="3:4" x14ac:dyDescent="0.3">
      <c r="C76" t="s">
        <v>421</v>
      </c>
      <c r="D76" s="28">
        <v>14.932990867579909</v>
      </c>
    </row>
    <row r="77" spans="3:4" x14ac:dyDescent="0.3">
      <c r="C77" t="s">
        <v>417</v>
      </c>
      <c r="D77" s="28">
        <v>15.27431506849315</v>
      </c>
    </row>
    <row r="78" spans="3:4" x14ac:dyDescent="0.3">
      <c r="C78" t="s">
        <v>415</v>
      </c>
      <c r="D78" s="28">
        <v>15.520205479452056</v>
      </c>
    </row>
    <row r="79" spans="3:4" x14ac:dyDescent="0.3">
      <c r="C79" t="s">
        <v>1082</v>
      </c>
      <c r="D79" s="28">
        <v>18.079109589041096</v>
      </c>
    </row>
    <row r="81" spans="3:60" x14ac:dyDescent="0.3">
      <c r="C81" t="s">
        <v>923</v>
      </c>
      <c r="D81" t="s">
        <v>415</v>
      </c>
      <c r="E81" t="s">
        <v>417</v>
      </c>
      <c r="F81" t="s">
        <v>419</v>
      </c>
      <c r="G81" t="s">
        <v>421</v>
      </c>
      <c r="H81" t="s">
        <v>730</v>
      </c>
      <c r="I81" t="s">
        <v>425</v>
      </c>
      <c r="J81" t="s">
        <v>427</v>
      </c>
      <c r="K81" t="s">
        <v>429</v>
      </c>
      <c r="L81" t="s">
        <v>431</v>
      </c>
      <c r="M81" t="s">
        <v>433</v>
      </c>
      <c r="N81" t="s">
        <v>435</v>
      </c>
      <c r="O81" t="s">
        <v>732</v>
      </c>
      <c r="P81" t="s">
        <v>439</v>
      </c>
      <c r="Q81" t="s">
        <v>441</v>
      </c>
      <c r="R81" t="s">
        <v>443</v>
      </c>
      <c r="S81" t="s">
        <v>735</v>
      </c>
      <c r="T81" t="s">
        <v>447</v>
      </c>
      <c r="U81" t="s">
        <v>449</v>
      </c>
      <c r="V81" t="s">
        <v>1081</v>
      </c>
      <c r="W81" t="s">
        <v>1082</v>
      </c>
      <c r="X81" t="s">
        <v>1084</v>
      </c>
      <c r="AB81" t="s">
        <v>1081</v>
      </c>
      <c r="AH81" t="s">
        <v>1084</v>
      </c>
      <c r="AN81" t="s">
        <v>417</v>
      </c>
      <c r="AT81" t="s">
        <v>447</v>
      </c>
      <c r="AZ81" t="s">
        <v>1085</v>
      </c>
      <c r="BA81" t="s">
        <v>1081</v>
      </c>
      <c r="BB81" t="s">
        <v>1084</v>
      </c>
      <c r="BC81" t="s">
        <v>417</v>
      </c>
      <c r="BD81" t="s">
        <v>447</v>
      </c>
      <c r="BE81" t="s">
        <v>1086</v>
      </c>
      <c r="BF81" t="s">
        <v>1087</v>
      </c>
      <c r="BG81" t="s">
        <v>1088</v>
      </c>
      <c r="BH81" t="s">
        <v>1089</v>
      </c>
    </row>
    <row r="82" spans="3:60" x14ac:dyDescent="0.3">
      <c r="C82">
        <v>-9</v>
      </c>
      <c r="S82">
        <v>1</v>
      </c>
      <c r="V82">
        <v>0</v>
      </c>
      <c r="W82">
        <v>0</v>
      </c>
      <c r="X82">
        <v>0</v>
      </c>
      <c r="AB82" t="s">
        <v>1090</v>
      </c>
      <c r="AC82" t="s">
        <v>1091</v>
      </c>
      <c r="AD82" t="s">
        <v>1092</v>
      </c>
      <c r="AE82" t="s">
        <v>1093</v>
      </c>
      <c r="AF82" t="s">
        <v>1094</v>
      </c>
      <c r="AH82" t="s">
        <v>1090</v>
      </c>
      <c r="AI82" t="s">
        <v>1091</v>
      </c>
      <c r="AJ82" t="s">
        <v>1092</v>
      </c>
      <c r="AK82" t="s">
        <v>1093</v>
      </c>
      <c r="AL82" t="s">
        <v>1094</v>
      </c>
      <c r="AN82" t="s">
        <v>1090</v>
      </c>
      <c r="AO82" t="s">
        <v>1091</v>
      </c>
      <c r="AP82" t="s">
        <v>1092</v>
      </c>
      <c r="AQ82" t="s">
        <v>1093</v>
      </c>
      <c r="AR82" t="s">
        <v>1094</v>
      </c>
      <c r="AT82" t="s">
        <v>1090</v>
      </c>
      <c r="AU82" t="s">
        <v>1091</v>
      </c>
      <c r="AV82" t="s">
        <v>1092</v>
      </c>
      <c r="AW82" t="s">
        <v>1093</v>
      </c>
      <c r="AX82" t="s">
        <v>1095</v>
      </c>
      <c r="AZ82">
        <v>0</v>
      </c>
      <c r="BA82" s="18">
        <f>AVERAGEIF($AC$83:$AC$8842,AZ82,$AF$83:$AF$8842)</f>
        <v>10.413698630136986</v>
      </c>
      <c r="BB82" s="18">
        <f>AVERAGEIF($AI$83:$AI$8842,AZ82,$AL$83:$AL$8842)</f>
        <v>14.254794520547945</v>
      </c>
      <c r="BC82" s="18">
        <f>AVERAGEIF($AO$83:$AO$8842,AZ82,$AR$83:$AR$8842)</f>
        <v>13.841095890410958</v>
      </c>
      <c r="BD82" s="18">
        <f>AVERAGEIF($AU$83:$AU$8842,AZ82,$AX$83:$AX$8842)</f>
        <v>9.5287671232876718</v>
      </c>
      <c r="BE82" s="18">
        <f>BC82-BD82</f>
        <v>4.3123287671232866</v>
      </c>
      <c r="BF82" s="18">
        <f>BB82-BA82</f>
        <v>3.8410958904109584</v>
      </c>
      <c r="BG82" s="18">
        <f>BA82-BD82</f>
        <v>0.88493150684931443</v>
      </c>
      <c r="BH82" s="18">
        <f>BB82-BD82</f>
        <v>4.7260273972602729</v>
      </c>
    </row>
    <row r="83" spans="3:60" x14ac:dyDescent="0.3">
      <c r="C83">
        <v>-8</v>
      </c>
      <c r="S83">
        <v>1</v>
      </c>
      <c r="V83">
        <v>0</v>
      </c>
      <c r="W83">
        <v>0</v>
      </c>
      <c r="X83">
        <v>0</v>
      </c>
      <c r="AB83" s="160">
        <v>38353</v>
      </c>
      <c r="AC83">
        <v>0</v>
      </c>
      <c r="AD83">
        <v>160</v>
      </c>
      <c r="AE83" t="s">
        <v>1096</v>
      </c>
      <c r="AF83">
        <v>16</v>
      </c>
      <c r="AH83" s="160">
        <v>38353</v>
      </c>
      <c r="AI83">
        <v>0</v>
      </c>
      <c r="AJ83">
        <v>215</v>
      </c>
      <c r="AK83" t="s">
        <v>1096</v>
      </c>
      <c r="AL83">
        <v>22</v>
      </c>
      <c r="AN83" s="160">
        <v>39083</v>
      </c>
      <c r="AO83">
        <v>0</v>
      </c>
      <c r="AP83">
        <v>120</v>
      </c>
      <c r="AQ83" t="s">
        <v>1096</v>
      </c>
      <c r="AR83">
        <v>12</v>
      </c>
      <c r="AT83" s="160">
        <v>38353</v>
      </c>
      <c r="AU83">
        <v>0</v>
      </c>
      <c r="AV83">
        <v>108</v>
      </c>
      <c r="AW83" t="s">
        <v>1096</v>
      </c>
      <c r="AX83">
        <v>11</v>
      </c>
      <c r="AZ83">
        <v>1</v>
      </c>
      <c r="BA83" s="18">
        <f t="shared" ref="BA83:BA105" si="38">AVERAGEIF($AC$83:$AC$8842,AZ83,$AF$83:$AF$8842)</f>
        <v>9.8657534246575338</v>
      </c>
      <c r="BB83" s="18">
        <f t="shared" ref="BB83:BB105" si="39">AVERAGEIF($AI$83:$AI$8842,AZ83,$AL$83:$AL$8842)</f>
        <v>13.832876712328767</v>
      </c>
      <c r="BC83" s="18">
        <f t="shared" ref="BC83:BC105" si="40">AVERAGEIF($AO$83:$AO$8842,AZ83,$AR$83:$AR$8842)</f>
        <v>13.646575342465754</v>
      </c>
      <c r="BD83" s="18">
        <f t="shared" ref="BD83:BD105" si="41">AVERAGEIF($AU$83:$AU$8842,AZ83,$AX$83:$AX$8842)</f>
        <v>9.4219178082191775</v>
      </c>
      <c r="BE83" s="18">
        <f t="shared" ref="BE83:BE105" si="42">BC83-BD83</f>
        <v>4.2246575342465764</v>
      </c>
      <c r="BF83" s="18">
        <f t="shared" ref="BF83:BF105" si="43">BB83-BA83</f>
        <v>3.9671232876712335</v>
      </c>
      <c r="BG83" s="18">
        <f t="shared" ref="BG83:BG105" si="44">BA83-BD83</f>
        <v>0.44383561643835634</v>
      </c>
      <c r="BH83" s="18">
        <f t="shared" ref="BH83:BH105" si="45">BB83-BD83</f>
        <v>4.4109589041095898</v>
      </c>
    </row>
    <row r="84" spans="3:60" x14ac:dyDescent="0.3">
      <c r="C84">
        <v>-7</v>
      </c>
      <c r="S84">
        <v>8</v>
      </c>
      <c r="V84">
        <v>0</v>
      </c>
      <c r="W84">
        <v>0</v>
      </c>
      <c r="X84">
        <v>0</v>
      </c>
      <c r="AB84" s="160">
        <v>38353</v>
      </c>
      <c r="AC84">
        <v>1</v>
      </c>
      <c r="AD84">
        <v>148</v>
      </c>
      <c r="AE84" t="s">
        <v>1096</v>
      </c>
      <c r="AF84">
        <v>15</v>
      </c>
      <c r="AH84" s="160">
        <v>38353</v>
      </c>
      <c r="AI84">
        <v>1</v>
      </c>
      <c r="AJ84">
        <v>223</v>
      </c>
      <c r="AK84" t="s">
        <v>1096</v>
      </c>
      <c r="AL84">
        <v>22</v>
      </c>
      <c r="AN84" s="160">
        <v>39083</v>
      </c>
      <c r="AO84">
        <v>1</v>
      </c>
      <c r="AP84">
        <v>113</v>
      </c>
      <c r="AQ84" t="s">
        <v>1096</v>
      </c>
      <c r="AR84">
        <v>11</v>
      </c>
      <c r="AT84" s="160">
        <v>38353</v>
      </c>
      <c r="AU84">
        <v>1</v>
      </c>
      <c r="AV84">
        <v>88</v>
      </c>
      <c r="AW84" t="s">
        <v>1096</v>
      </c>
      <c r="AX84">
        <v>9</v>
      </c>
      <c r="AZ84">
        <v>2</v>
      </c>
      <c r="BA84" s="18">
        <f t="shared" si="38"/>
        <v>9.367123287671232</v>
      </c>
      <c r="BB84" s="18">
        <f t="shared" si="39"/>
        <v>13.484931506849316</v>
      </c>
      <c r="BC84" s="18">
        <f t="shared" si="40"/>
        <v>13.517808219178082</v>
      </c>
      <c r="BD84" s="18">
        <f t="shared" si="41"/>
        <v>9.24931506849315</v>
      </c>
      <c r="BE84" s="18">
        <f t="shared" si="42"/>
        <v>4.2684931506849324</v>
      </c>
      <c r="BF84" s="18">
        <f t="shared" si="43"/>
        <v>4.1178082191780838</v>
      </c>
      <c r="BG84" s="18">
        <f t="shared" si="44"/>
        <v>0.11780821917808204</v>
      </c>
      <c r="BH84" s="18">
        <f t="shared" si="45"/>
        <v>4.2356164383561659</v>
      </c>
    </row>
    <row r="85" spans="3:60" x14ac:dyDescent="0.3">
      <c r="C85">
        <v>-6</v>
      </c>
      <c r="Q85">
        <v>1</v>
      </c>
      <c r="R85">
        <v>3</v>
      </c>
      <c r="S85">
        <v>29</v>
      </c>
      <c r="V85">
        <v>3</v>
      </c>
      <c r="W85">
        <v>0</v>
      </c>
      <c r="X85">
        <v>0</v>
      </c>
      <c r="AB85" s="160">
        <v>38353</v>
      </c>
      <c r="AC85">
        <v>2</v>
      </c>
      <c r="AD85">
        <v>133</v>
      </c>
      <c r="AE85" t="s">
        <v>1096</v>
      </c>
      <c r="AF85">
        <v>13</v>
      </c>
      <c r="AH85" s="160">
        <v>38353</v>
      </c>
      <c r="AI85">
        <v>2</v>
      </c>
      <c r="AJ85">
        <v>215</v>
      </c>
      <c r="AK85" t="s">
        <v>1096</v>
      </c>
      <c r="AL85">
        <v>22</v>
      </c>
      <c r="AN85" s="160">
        <v>39083</v>
      </c>
      <c r="AO85">
        <v>2</v>
      </c>
      <c r="AP85">
        <v>100</v>
      </c>
      <c r="AQ85" t="s">
        <v>1096</v>
      </c>
      <c r="AR85">
        <v>10</v>
      </c>
      <c r="AT85" s="160">
        <v>38353</v>
      </c>
      <c r="AU85">
        <v>2</v>
      </c>
      <c r="AV85">
        <v>94</v>
      </c>
      <c r="AW85" t="s">
        <v>1096</v>
      </c>
      <c r="AX85">
        <v>9</v>
      </c>
      <c r="AZ85">
        <v>3</v>
      </c>
      <c r="BA85" s="18">
        <f t="shared" si="38"/>
        <v>8.9671232876712335</v>
      </c>
      <c r="BB85" s="18">
        <f t="shared" si="39"/>
        <v>13.175342465753424</v>
      </c>
      <c r="BC85" s="18">
        <f t="shared" si="40"/>
        <v>13.4</v>
      </c>
      <c r="BD85" s="18">
        <f t="shared" si="41"/>
        <v>9.0821917808219172</v>
      </c>
      <c r="BE85" s="18">
        <f t="shared" si="42"/>
        <v>4.3178082191780831</v>
      </c>
      <c r="BF85" s="18">
        <f t="shared" si="43"/>
        <v>4.2082191780821905</v>
      </c>
      <c r="BG85" s="18">
        <f t="shared" si="44"/>
        <v>-0.11506849315068379</v>
      </c>
      <c r="BH85" s="18">
        <f t="shared" si="45"/>
        <v>4.0931506849315067</v>
      </c>
    </row>
    <row r="86" spans="3:60" x14ac:dyDescent="0.3">
      <c r="C86">
        <v>-5</v>
      </c>
      <c r="I86">
        <v>3</v>
      </c>
      <c r="Q86">
        <v>5</v>
      </c>
      <c r="R86">
        <v>18</v>
      </c>
      <c r="S86">
        <v>63</v>
      </c>
      <c r="U86">
        <v>2</v>
      </c>
      <c r="V86">
        <v>14</v>
      </c>
      <c r="W86">
        <v>0</v>
      </c>
      <c r="X86">
        <v>0</v>
      </c>
      <c r="AB86" s="160">
        <v>38353</v>
      </c>
      <c r="AC86">
        <v>3</v>
      </c>
      <c r="AD86">
        <v>125</v>
      </c>
      <c r="AE86" t="s">
        <v>1096</v>
      </c>
      <c r="AF86">
        <v>13</v>
      </c>
      <c r="AH86" s="160">
        <v>38353</v>
      </c>
      <c r="AI86">
        <v>3</v>
      </c>
      <c r="AJ86">
        <v>210</v>
      </c>
      <c r="AK86" t="s">
        <v>1096</v>
      </c>
      <c r="AL86">
        <v>21</v>
      </c>
      <c r="AN86" s="160">
        <v>39083</v>
      </c>
      <c r="AO86">
        <v>3</v>
      </c>
      <c r="AP86">
        <v>100</v>
      </c>
      <c r="AQ86" t="s">
        <v>1096</v>
      </c>
      <c r="AR86">
        <v>10</v>
      </c>
      <c r="AT86" s="160">
        <v>38353</v>
      </c>
      <c r="AU86">
        <v>3</v>
      </c>
      <c r="AV86">
        <v>95</v>
      </c>
      <c r="AW86" t="s">
        <v>1096</v>
      </c>
      <c r="AX86">
        <v>10</v>
      </c>
      <c r="AZ86">
        <v>4</v>
      </c>
      <c r="BA86" s="18">
        <f t="shared" si="38"/>
        <v>8.5643835616438349</v>
      </c>
      <c r="BB86" s="18">
        <f t="shared" si="39"/>
        <v>12.986301369863014</v>
      </c>
      <c r="BC86" s="18">
        <f t="shared" si="40"/>
        <v>13.282191780821918</v>
      </c>
      <c r="BD86" s="18">
        <f t="shared" si="41"/>
        <v>8.9424657534246581</v>
      </c>
      <c r="BE86" s="18">
        <f t="shared" si="42"/>
        <v>4.3397260273972602</v>
      </c>
      <c r="BF86" s="18">
        <f t="shared" si="43"/>
        <v>4.4219178082191792</v>
      </c>
      <c r="BG86" s="18">
        <f t="shared" si="44"/>
        <v>-0.37808219178082325</v>
      </c>
      <c r="BH86" s="18">
        <f t="shared" si="45"/>
        <v>4.043835616438356</v>
      </c>
    </row>
    <row r="87" spans="3:60" x14ac:dyDescent="0.3">
      <c r="C87">
        <v>-4</v>
      </c>
      <c r="H87">
        <v>1</v>
      </c>
      <c r="I87">
        <v>15</v>
      </c>
      <c r="Q87">
        <v>15</v>
      </c>
      <c r="R87">
        <v>37</v>
      </c>
      <c r="S87">
        <v>74</v>
      </c>
      <c r="U87">
        <v>3</v>
      </c>
      <c r="V87">
        <v>23</v>
      </c>
      <c r="W87">
        <v>0</v>
      </c>
      <c r="X87">
        <v>0</v>
      </c>
      <c r="AB87" s="160">
        <v>38353</v>
      </c>
      <c r="AC87">
        <v>4</v>
      </c>
      <c r="AD87">
        <v>124</v>
      </c>
      <c r="AE87" t="s">
        <v>1096</v>
      </c>
      <c r="AF87">
        <v>12</v>
      </c>
      <c r="AH87" s="160">
        <v>38353</v>
      </c>
      <c r="AI87">
        <v>4</v>
      </c>
      <c r="AJ87">
        <v>201</v>
      </c>
      <c r="AK87" t="s">
        <v>1096</v>
      </c>
      <c r="AL87">
        <v>20</v>
      </c>
      <c r="AN87" s="160">
        <v>39083</v>
      </c>
      <c r="AO87">
        <v>4</v>
      </c>
      <c r="AP87">
        <v>95</v>
      </c>
      <c r="AQ87" t="s">
        <v>1096</v>
      </c>
      <c r="AR87">
        <v>10</v>
      </c>
      <c r="AT87" s="160">
        <v>38353</v>
      </c>
      <c r="AU87">
        <v>4</v>
      </c>
      <c r="AV87">
        <v>96</v>
      </c>
      <c r="AW87" t="s">
        <v>1096</v>
      </c>
      <c r="AX87">
        <v>10</v>
      </c>
      <c r="AZ87">
        <v>5</v>
      </c>
      <c r="BA87" s="18">
        <f t="shared" si="38"/>
        <v>8.257534246575343</v>
      </c>
      <c r="BB87" s="18">
        <f t="shared" si="39"/>
        <v>12.813698630136987</v>
      </c>
      <c r="BC87" s="18">
        <f t="shared" si="40"/>
        <v>13.301369863013699</v>
      </c>
      <c r="BD87" s="18">
        <f t="shared" si="41"/>
        <v>8.8876712328767127</v>
      </c>
      <c r="BE87" s="18">
        <f t="shared" si="42"/>
        <v>4.4136986301369863</v>
      </c>
      <c r="BF87" s="18">
        <f t="shared" si="43"/>
        <v>4.5561643835616437</v>
      </c>
      <c r="BG87" s="18">
        <f t="shared" si="44"/>
        <v>-0.63013698630136972</v>
      </c>
      <c r="BH87" s="18">
        <f t="shared" si="45"/>
        <v>3.9260273972602739</v>
      </c>
    </row>
    <row r="88" spans="3:60" x14ac:dyDescent="0.3">
      <c r="C88">
        <v>-3</v>
      </c>
      <c r="F88">
        <v>2</v>
      </c>
      <c r="H88">
        <v>9</v>
      </c>
      <c r="I88">
        <v>29</v>
      </c>
      <c r="L88">
        <v>1</v>
      </c>
      <c r="M88">
        <v>15</v>
      </c>
      <c r="Q88">
        <v>37</v>
      </c>
      <c r="R88">
        <v>55</v>
      </c>
      <c r="S88">
        <v>101</v>
      </c>
      <c r="U88">
        <v>20</v>
      </c>
      <c r="V88">
        <v>46</v>
      </c>
      <c r="W88">
        <v>0</v>
      </c>
      <c r="X88">
        <v>0</v>
      </c>
      <c r="AB88" s="160">
        <v>38353</v>
      </c>
      <c r="AC88">
        <v>5</v>
      </c>
      <c r="AD88">
        <v>113</v>
      </c>
      <c r="AE88" t="s">
        <v>1096</v>
      </c>
      <c r="AF88">
        <v>11</v>
      </c>
      <c r="AH88" s="160">
        <v>38353</v>
      </c>
      <c r="AI88">
        <v>5</v>
      </c>
      <c r="AJ88">
        <v>194</v>
      </c>
      <c r="AK88" t="s">
        <v>1096</v>
      </c>
      <c r="AL88">
        <v>19</v>
      </c>
      <c r="AN88" s="160">
        <v>39083</v>
      </c>
      <c r="AO88">
        <v>5</v>
      </c>
      <c r="AP88">
        <v>110</v>
      </c>
      <c r="AQ88" t="s">
        <v>1096</v>
      </c>
      <c r="AR88">
        <v>11</v>
      </c>
      <c r="AT88" s="160">
        <v>38353</v>
      </c>
      <c r="AU88">
        <v>5</v>
      </c>
      <c r="AV88">
        <v>102</v>
      </c>
      <c r="AW88" t="s">
        <v>1096</v>
      </c>
      <c r="AX88">
        <v>10</v>
      </c>
      <c r="AZ88">
        <v>6</v>
      </c>
      <c r="BA88" s="18">
        <f t="shared" si="38"/>
        <v>8.5178082191780824</v>
      </c>
      <c r="BB88" s="18">
        <f t="shared" si="39"/>
        <v>12.802739726027397</v>
      </c>
      <c r="BC88" s="18">
        <f t="shared" si="40"/>
        <v>13.745205479452055</v>
      </c>
      <c r="BD88" s="18">
        <f t="shared" si="41"/>
        <v>9.2739726027397253</v>
      </c>
      <c r="BE88" s="18">
        <f t="shared" si="42"/>
        <v>4.4712328767123299</v>
      </c>
      <c r="BF88" s="18">
        <f t="shared" si="43"/>
        <v>4.2849315068493148</v>
      </c>
      <c r="BG88" s="18">
        <f t="shared" si="44"/>
        <v>-0.75616438356164295</v>
      </c>
      <c r="BH88" s="18">
        <f t="shared" si="45"/>
        <v>3.5287671232876718</v>
      </c>
    </row>
    <row r="89" spans="3:60" x14ac:dyDescent="0.3">
      <c r="C89">
        <v>-2</v>
      </c>
      <c r="F89">
        <v>16</v>
      </c>
      <c r="H89">
        <v>23</v>
      </c>
      <c r="I89">
        <v>67</v>
      </c>
      <c r="K89">
        <v>2</v>
      </c>
      <c r="L89">
        <v>7</v>
      </c>
      <c r="M89">
        <v>37</v>
      </c>
      <c r="O89">
        <v>1</v>
      </c>
      <c r="P89">
        <v>3</v>
      </c>
      <c r="Q89">
        <v>60</v>
      </c>
      <c r="R89">
        <v>110</v>
      </c>
      <c r="S89">
        <v>134</v>
      </c>
      <c r="U89">
        <v>23</v>
      </c>
      <c r="V89">
        <v>57</v>
      </c>
      <c r="W89">
        <v>0</v>
      </c>
      <c r="X89">
        <v>0</v>
      </c>
      <c r="AB89" s="160">
        <v>38353</v>
      </c>
      <c r="AC89">
        <v>6</v>
      </c>
      <c r="AD89">
        <v>127</v>
      </c>
      <c r="AE89" t="s">
        <v>1096</v>
      </c>
      <c r="AF89">
        <v>13</v>
      </c>
      <c r="AH89" s="160">
        <v>38353</v>
      </c>
      <c r="AI89">
        <v>6</v>
      </c>
      <c r="AJ89">
        <v>188</v>
      </c>
      <c r="AK89" t="s">
        <v>1096</v>
      </c>
      <c r="AL89">
        <v>19</v>
      </c>
      <c r="AN89" s="160">
        <v>39083</v>
      </c>
      <c r="AO89">
        <v>6</v>
      </c>
      <c r="AP89">
        <v>130</v>
      </c>
      <c r="AQ89" t="s">
        <v>1096</v>
      </c>
      <c r="AR89">
        <v>13</v>
      </c>
      <c r="AT89" s="160">
        <v>38353</v>
      </c>
      <c r="AU89">
        <v>6</v>
      </c>
      <c r="AV89">
        <v>108</v>
      </c>
      <c r="AW89" t="s">
        <v>1096</v>
      </c>
      <c r="AX89">
        <v>11</v>
      </c>
      <c r="AZ89">
        <v>7</v>
      </c>
      <c r="BA89" s="18">
        <f t="shared" si="38"/>
        <v>9.4821917808219176</v>
      </c>
      <c r="BB89" s="18">
        <f t="shared" si="39"/>
        <v>13.246575342465754</v>
      </c>
      <c r="BC89" s="18">
        <f t="shared" si="40"/>
        <v>14.542465753424658</v>
      </c>
      <c r="BD89" s="18">
        <f t="shared" si="41"/>
        <v>9.9287671232876704</v>
      </c>
      <c r="BE89" s="18">
        <f t="shared" si="42"/>
        <v>4.6136986301369873</v>
      </c>
      <c r="BF89" s="18">
        <f t="shared" si="43"/>
        <v>3.7643835616438359</v>
      </c>
      <c r="BG89" s="18">
        <f t="shared" si="44"/>
        <v>-0.44657534246575281</v>
      </c>
      <c r="BH89" s="18">
        <f t="shared" si="45"/>
        <v>3.3178082191780831</v>
      </c>
    </row>
    <row r="90" spans="3:60" x14ac:dyDescent="0.3">
      <c r="C90">
        <v>-1</v>
      </c>
      <c r="F90">
        <v>25</v>
      </c>
      <c r="H90">
        <v>34</v>
      </c>
      <c r="I90">
        <v>91</v>
      </c>
      <c r="J90">
        <v>1</v>
      </c>
      <c r="K90">
        <v>6</v>
      </c>
      <c r="L90">
        <v>8</v>
      </c>
      <c r="M90">
        <v>72</v>
      </c>
      <c r="O90">
        <v>11</v>
      </c>
      <c r="P90">
        <v>13</v>
      </c>
      <c r="Q90">
        <v>63</v>
      </c>
      <c r="R90">
        <v>182</v>
      </c>
      <c r="S90">
        <v>211</v>
      </c>
      <c r="T90">
        <v>11</v>
      </c>
      <c r="U90">
        <v>38</v>
      </c>
      <c r="V90">
        <v>73</v>
      </c>
      <c r="W90">
        <v>0</v>
      </c>
      <c r="X90">
        <v>0</v>
      </c>
      <c r="AB90" s="160">
        <v>38353</v>
      </c>
      <c r="AC90">
        <v>7</v>
      </c>
      <c r="AD90">
        <v>161</v>
      </c>
      <c r="AE90" t="s">
        <v>1096</v>
      </c>
      <c r="AF90">
        <v>16</v>
      </c>
      <c r="AH90" s="160">
        <v>38353</v>
      </c>
      <c r="AI90">
        <v>7</v>
      </c>
      <c r="AJ90">
        <v>184</v>
      </c>
      <c r="AK90" t="s">
        <v>1096</v>
      </c>
      <c r="AL90">
        <v>18</v>
      </c>
      <c r="AN90" s="160">
        <v>39083</v>
      </c>
      <c r="AO90">
        <v>7</v>
      </c>
      <c r="AP90">
        <v>145</v>
      </c>
      <c r="AQ90" t="s">
        <v>1096</v>
      </c>
      <c r="AR90">
        <v>15</v>
      </c>
      <c r="AT90" s="160">
        <v>38353</v>
      </c>
      <c r="AU90">
        <v>7</v>
      </c>
      <c r="AV90">
        <v>113</v>
      </c>
      <c r="AW90" t="s">
        <v>1096</v>
      </c>
      <c r="AX90">
        <v>11</v>
      </c>
      <c r="AZ90">
        <v>8</v>
      </c>
      <c r="BA90" s="18">
        <f t="shared" si="38"/>
        <v>11.345205479452055</v>
      </c>
      <c r="BB90" s="18">
        <f t="shared" si="39"/>
        <v>14.049315068493151</v>
      </c>
      <c r="BC90" s="18">
        <f t="shared" si="40"/>
        <v>15.523287671232877</v>
      </c>
      <c r="BD90" s="18">
        <f t="shared" si="41"/>
        <v>10.772602739726027</v>
      </c>
      <c r="BE90" s="18">
        <f t="shared" si="42"/>
        <v>4.75068493150685</v>
      </c>
      <c r="BF90" s="18">
        <f t="shared" si="43"/>
        <v>2.7041095890410958</v>
      </c>
      <c r="BG90" s="18">
        <f t="shared" si="44"/>
        <v>0.57260273972602782</v>
      </c>
      <c r="BH90" s="18">
        <f t="shared" si="45"/>
        <v>3.2767123287671236</v>
      </c>
    </row>
    <row r="91" spans="3:60" x14ac:dyDescent="0.3">
      <c r="C91">
        <v>0</v>
      </c>
      <c r="F91">
        <v>44</v>
      </c>
      <c r="G91">
        <v>1</v>
      </c>
      <c r="H91">
        <v>44</v>
      </c>
      <c r="I91">
        <v>110</v>
      </c>
      <c r="J91">
        <v>3</v>
      </c>
      <c r="K91">
        <v>25</v>
      </c>
      <c r="L91">
        <v>6</v>
      </c>
      <c r="M91">
        <v>106</v>
      </c>
      <c r="O91">
        <v>32</v>
      </c>
      <c r="P91">
        <v>48</v>
      </c>
      <c r="Q91">
        <v>110</v>
      </c>
      <c r="R91">
        <v>226</v>
      </c>
      <c r="S91">
        <v>229</v>
      </c>
      <c r="T91">
        <v>23</v>
      </c>
      <c r="U91">
        <v>48</v>
      </c>
      <c r="V91">
        <v>81</v>
      </c>
      <c r="W91">
        <v>0</v>
      </c>
      <c r="X91">
        <v>0</v>
      </c>
      <c r="AB91" s="160">
        <v>38353</v>
      </c>
      <c r="AC91">
        <v>8</v>
      </c>
      <c r="AD91">
        <v>200</v>
      </c>
      <c r="AE91" t="s">
        <v>1096</v>
      </c>
      <c r="AF91">
        <v>20</v>
      </c>
      <c r="AH91" s="160">
        <v>38353</v>
      </c>
      <c r="AI91">
        <v>8</v>
      </c>
      <c r="AJ91">
        <v>179</v>
      </c>
      <c r="AK91" t="s">
        <v>1096</v>
      </c>
      <c r="AL91">
        <v>18</v>
      </c>
      <c r="AN91" s="160">
        <v>39083</v>
      </c>
      <c r="AO91">
        <v>8</v>
      </c>
      <c r="AP91">
        <v>140</v>
      </c>
      <c r="AQ91" t="s">
        <v>1096</v>
      </c>
      <c r="AR91">
        <v>14</v>
      </c>
      <c r="AT91" s="160">
        <v>38353</v>
      </c>
      <c r="AU91">
        <v>8</v>
      </c>
      <c r="AV91">
        <v>124</v>
      </c>
      <c r="AW91" t="s">
        <v>1096</v>
      </c>
      <c r="AX91">
        <v>12</v>
      </c>
      <c r="AZ91">
        <v>9</v>
      </c>
      <c r="BA91" s="18">
        <f t="shared" si="38"/>
        <v>13.389041095890411</v>
      </c>
      <c r="BB91" s="18">
        <f t="shared" si="39"/>
        <v>15.063013698630137</v>
      </c>
      <c r="BC91" s="18">
        <f t="shared" si="40"/>
        <v>16.405479452054795</v>
      </c>
      <c r="BD91" s="18">
        <f t="shared" si="41"/>
        <v>11.676712328767124</v>
      </c>
      <c r="BE91" s="18">
        <f t="shared" si="42"/>
        <v>4.7287671232876711</v>
      </c>
      <c r="BF91" s="18">
        <f t="shared" si="43"/>
        <v>1.6739726027397257</v>
      </c>
      <c r="BG91" s="18">
        <f t="shared" si="44"/>
        <v>1.712328767123287</v>
      </c>
      <c r="BH91" s="18">
        <f t="shared" si="45"/>
        <v>3.3863013698630127</v>
      </c>
    </row>
    <row r="92" spans="3:60" x14ac:dyDescent="0.3">
      <c r="C92">
        <v>1</v>
      </c>
      <c r="F92">
        <v>53</v>
      </c>
      <c r="G92">
        <v>4</v>
      </c>
      <c r="H92">
        <v>87</v>
      </c>
      <c r="I92">
        <v>128</v>
      </c>
      <c r="J92">
        <v>16</v>
      </c>
      <c r="K92">
        <v>34</v>
      </c>
      <c r="L92">
        <v>19</v>
      </c>
      <c r="M92">
        <v>129</v>
      </c>
      <c r="O92">
        <v>70</v>
      </c>
      <c r="P92">
        <v>75</v>
      </c>
      <c r="Q92">
        <v>117</v>
      </c>
      <c r="R92">
        <v>252</v>
      </c>
      <c r="S92">
        <v>283</v>
      </c>
      <c r="T92">
        <v>55</v>
      </c>
      <c r="U92">
        <v>88</v>
      </c>
      <c r="V92">
        <v>123</v>
      </c>
      <c r="W92">
        <v>0</v>
      </c>
      <c r="X92">
        <v>0</v>
      </c>
      <c r="AB92" s="160">
        <v>38353</v>
      </c>
      <c r="AC92">
        <v>9</v>
      </c>
      <c r="AD92">
        <v>229</v>
      </c>
      <c r="AE92" t="s">
        <v>1096</v>
      </c>
      <c r="AF92">
        <v>23</v>
      </c>
      <c r="AH92" s="160">
        <v>38353</v>
      </c>
      <c r="AI92">
        <v>9</v>
      </c>
      <c r="AJ92">
        <v>178</v>
      </c>
      <c r="AK92" t="s">
        <v>1096</v>
      </c>
      <c r="AL92">
        <v>18</v>
      </c>
      <c r="AN92" s="160">
        <v>39083</v>
      </c>
      <c r="AO92">
        <v>9</v>
      </c>
      <c r="AP92">
        <v>160</v>
      </c>
      <c r="AQ92" t="s">
        <v>1096</v>
      </c>
      <c r="AR92">
        <v>16</v>
      </c>
      <c r="AT92" s="160">
        <v>38353</v>
      </c>
      <c r="AU92">
        <v>9</v>
      </c>
      <c r="AV92">
        <v>123</v>
      </c>
      <c r="AW92" t="s">
        <v>1096</v>
      </c>
      <c r="AX92">
        <v>12</v>
      </c>
      <c r="AZ92">
        <v>10</v>
      </c>
      <c r="BA92" s="18">
        <f t="shared" si="38"/>
        <v>15.227397260273973</v>
      </c>
      <c r="BB92" s="18">
        <f t="shared" si="39"/>
        <v>16.408219178082192</v>
      </c>
      <c r="BC92" s="18">
        <f t="shared" si="40"/>
        <v>17.147945205479452</v>
      </c>
      <c r="BD92" s="18">
        <f t="shared" si="41"/>
        <v>12.326027397260274</v>
      </c>
      <c r="BE92" s="18">
        <f t="shared" si="42"/>
        <v>4.8219178082191778</v>
      </c>
      <c r="BF92" s="18">
        <f t="shared" si="43"/>
        <v>1.1808219178082187</v>
      </c>
      <c r="BG92" s="18">
        <f t="shared" si="44"/>
        <v>2.9013698630136986</v>
      </c>
      <c r="BH92" s="18">
        <f t="shared" si="45"/>
        <v>4.0821917808219172</v>
      </c>
    </row>
    <row r="93" spans="3:60" x14ac:dyDescent="0.3">
      <c r="C93">
        <v>2</v>
      </c>
      <c r="E93">
        <v>2</v>
      </c>
      <c r="F93">
        <v>69</v>
      </c>
      <c r="G93">
        <v>11</v>
      </c>
      <c r="H93">
        <v>91</v>
      </c>
      <c r="I93">
        <v>126</v>
      </c>
      <c r="J93">
        <v>36</v>
      </c>
      <c r="K93">
        <v>56</v>
      </c>
      <c r="L93">
        <v>48</v>
      </c>
      <c r="M93">
        <v>132</v>
      </c>
      <c r="N93">
        <v>5</v>
      </c>
      <c r="O93">
        <v>86</v>
      </c>
      <c r="P93">
        <v>106</v>
      </c>
      <c r="Q93">
        <v>175</v>
      </c>
      <c r="R93">
        <v>303</v>
      </c>
      <c r="S93">
        <v>356</v>
      </c>
      <c r="T93">
        <v>74</v>
      </c>
      <c r="U93">
        <v>143</v>
      </c>
      <c r="V93">
        <v>128</v>
      </c>
      <c r="W93">
        <v>0</v>
      </c>
      <c r="X93">
        <v>1</v>
      </c>
      <c r="AB93" s="160">
        <v>38353</v>
      </c>
      <c r="AC93">
        <v>10</v>
      </c>
      <c r="AD93">
        <v>269</v>
      </c>
      <c r="AE93" t="s">
        <v>1096</v>
      </c>
      <c r="AF93">
        <v>27</v>
      </c>
      <c r="AH93" s="160">
        <v>38353</v>
      </c>
      <c r="AI93">
        <v>10</v>
      </c>
      <c r="AJ93">
        <v>175</v>
      </c>
      <c r="AK93" t="s">
        <v>1096</v>
      </c>
      <c r="AL93">
        <v>18</v>
      </c>
      <c r="AN93" s="160">
        <v>39083</v>
      </c>
      <c r="AO93">
        <v>10</v>
      </c>
      <c r="AP93">
        <v>167</v>
      </c>
      <c r="AQ93" t="s">
        <v>1096</v>
      </c>
      <c r="AR93">
        <v>17</v>
      </c>
      <c r="AT93" s="160">
        <v>38353</v>
      </c>
      <c r="AU93">
        <v>10</v>
      </c>
      <c r="AV93">
        <v>129</v>
      </c>
      <c r="AW93" t="s">
        <v>1096</v>
      </c>
      <c r="AX93">
        <v>13</v>
      </c>
      <c r="AZ93">
        <v>11</v>
      </c>
      <c r="BA93" s="18">
        <f t="shared" si="38"/>
        <v>16.747945205479454</v>
      </c>
      <c r="BB93" s="18">
        <f t="shared" si="39"/>
        <v>17.575342465753426</v>
      </c>
      <c r="BC93" s="18">
        <f t="shared" si="40"/>
        <v>17.515068493150686</v>
      </c>
      <c r="BD93" s="18">
        <f t="shared" si="41"/>
        <v>12.821917808219178</v>
      </c>
      <c r="BE93" s="18">
        <f t="shared" si="42"/>
        <v>4.6931506849315081</v>
      </c>
      <c r="BF93" s="18">
        <f t="shared" si="43"/>
        <v>0.82739726027397253</v>
      </c>
      <c r="BG93" s="18">
        <f t="shared" si="44"/>
        <v>3.9260273972602757</v>
      </c>
      <c r="BH93" s="18">
        <f t="shared" si="45"/>
        <v>4.7534246575342483</v>
      </c>
    </row>
    <row r="94" spans="3:60" x14ac:dyDescent="0.3">
      <c r="C94">
        <v>3</v>
      </c>
      <c r="D94">
        <v>3</v>
      </c>
      <c r="E94">
        <v>5</v>
      </c>
      <c r="F94">
        <v>115</v>
      </c>
      <c r="G94">
        <v>47</v>
      </c>
      <c r="H94">
        <v>139</v>
      </c>
      <c r="I94">
        <v>142</v>
      </c>
      <c r="J94">
        <v>54</v>
      </c>
      <c r="K94">
        <v>92</v>
      </c>
      <c r="L94">
        <v>68</v>
      </c>
      <c r="M94">
        <v>199</v>
      </c>
      <c r="N94">
        <v>11</v>
      </c>
      <c r="O94">
        <v>99</v>
      </c>
      <c r="P94">
        <v>197</v>
      </c>
      <c r="Q94">
        <v>181</v>
      </c>
      <c r="R94">
        <v>336</v>
      </c>
      <c r="S94">
        <v>360</v>
      </c>
      <c r="T94">
        <v>127</v>
      </c>
      <c r="U94">
        <v>216</v>
      </c>
      <c r="V94">
        <v>170</v>
      </c>
      <c r="W94">
        <v>0</v>
      </c>
      <c r="X94">
        <v>11</v>
      </c>
      <c r="AB94" s="160">
        <v>38353</v>
      </c>
      <c r="AC94">
        <v>11</v>
      </c>
      <c r="AD94">
        <v>289</v>
      </c>
      <c r="AE94" t="s">
        <v>1096</v>
      </c>
      <c r="AF94">
        <v>29</v>
      </c>
      <c r="AH94" s="160">
        <v>38353</v>
      </c>
      <c r="AI94">
        <v>11</v>
      </c>
      <c r="AJ94">
        <v>174</v>
      </c>
      <c r="AK94" t="s">
        <v>1096</v>
      </c>
      <c r="AL94">
        <v>17</v>
      </c>
      <c r="AN94" s="160">
        <v>39083</v>
      </c>
      <c r="AO94">
        <v>11</v>
      </c>
      <c r="AP94">
        <v>140</v>
      </c>
      <c r="AQ94" t="s">
        <v>1096</v>
      </c>
      <c r="AR94">
        <v>14</v>
      </c>
      <c r="AT94" s="160">
        <v>38353</v>
      </c>
      <c r="AU94">
        <v>11</v>
      </c>
      <c r="AV94">
        <v>121</v>
      </c>
      <c r="AW94" t="s">
        <v>1096</v>
      </c>
      <c r="AX94">
        <v>12</v>
      </c>
      <c r="AZ94">
        <v>12</v>
      </c>
      <c r="BA94" s="18">
        <f t="shared" si="38"/>
        <v>17.890410958904109</v>
      </c>
      <c r="BB94" s="18">
        <f t="shared" si="39"/>
        <v>18.509589041095889</v>
      </c>
      <c r="BC94" s="18">
        <f t="shared" si="40"/>
        <v>17.805479452054794</v>
      </c>
      <c r="BD94" s="18">
        <f t="shared" si="41"/>
        <v>13.024657534246575</v>
      </c>
      <c r="BE94" s="18">
        <f t="shared" si="42"/>
        <v>4.7808219178082183</v>
      </c>
      <c r="BF94" s="18">
        <f t="shared" si="43"/>
        <v>0.61917808219178028</v>
      </c>
      <c r="BG94" s="18">
        <f t="shared" si="44"/>
        <v>4.8657534246575338</v>
      </c>
      <c r="BH94" s="18">
        <f t="shared" si="45"/>
        <v>5.4849315068493141</v>
      </c>
    </row>
    <row r="95" spans="3:60" x14ac:dyDescent="0.3">
      <c r="C95">
        <v>4</v>
      </c>
      <c r="D95">
        <v>9</v>
      </c>
      <c r="E95">
        <v>17</v>
      </c>
      <c r="F95">
        <v>129</v>
      </c>
      <c r="G95">
        <v>76</v>
      </c>
      <c r="H95">
        <v>177</v>
      </c>
      <c r="I95">
        <v>191</v>
      </c>
      <c r="J95">
        <v>73</v>
      </c>
      <c r="K95">
        <v>144</v>
      </c>
      <c r="L95">
        <v>117</v>
      </c>
      <c r="M95">
        <v>214</v>
      </c>
      <c r="N95">
        <v>54</v>
      </c>
      <c r="O95">
        <v>177</v>
      </c>
      <c r="P95">
        <v>222</v>
      </c>
      <c r="Q95">
        <v>277</v>
      </c>
      <c r="R95">
        <v>400</v>
      </c>
      <c r="S95">
        <v>417</v>
      </c>
      <c r="T95">
        <v>186</v>
      </c>
      <c r="U95">
        <v>324</v>
      </c>
      <c r="V95">
        <v>184</v>
      </c>
      <c r="W95">
        <v>0</v>
      </c>
      <c r="X95">
        <v>21</v>
      </c>
      <c r="AB95" s="160">
        <v>38353</v>
      </c>
      <c r="AC95">
        <v>12</v>
      </c>
      <c r="AD95">
        <v>298</v>
      </c>
      <c r="AE95" t="s">
        <v>1096</v>
      </c>
      <c r="AF95">
        <v>30</v>
      </c>
      <c r="AH95" s="160">
        <v>38353</v>
      </c>
      <c r="AI95">
        <v>12</v>
      </c>
      <c r="AJ95">
        <v>171</v>
      </c>
      <c r="AK95" t="s">
        <v>1096</v>
      </c>
      <c r="AL95">
        <v>17</v>
      </c>
      <c r="AN95" s="160">
        <v>39083</v>
      </c>
      <c r="AO95">
        <v>12</v>
      </c>
      <c r="AP95">
        <v>180</v>
      </c>
      <c r="AQ95" t="s">
        <v>1096</v>
      </c>
      <c r="AR95">
        <v>18</v>
      </c>
      <c r="AT95" s="160">
        <v>38353</v>
      </c>
      <c r="AU95">
        <v>12</v>
      </c>
      <c r="AV95">
        <v>118</v>
      </c>
      <c r="AW95" t="s">
        <v>1096</v>
      </c>
      <c r="AX95">
        <v>12</v>
      </c>
      <c r="AZ95">
        <v>13</v>
      </c>
      <c r="BA95" s="18">
        <f t="shared" si="38"/>
        <v>18.794520547945204</v>
      </c>
      <c r="BB95" s="18">
        <f t="shared" si="39"/>
        <v>18.953424657534246</v>
      </c>
      <c r="BC95" s="18">
        <f t="shared" si="40"/>
        <v>17.890410958904109</v>
      </c>
      <c r="BD95" s="18">
        <f t="shared" si="41"/>
        <v>13.093150684931507</v>
      </c>
      <c r="BE95" s="18">
        <f t="shared" si="42"/>
        <v>4.7972602739726025</v>
      </c>
      <c r="BF95" s="18">
        <f t="shared" si="43"/>
        <v>0.15890410958904155</v>
      </c>
      <c r="BG95" s="18">
        <f t="shared" si="44"/>
        <v>5.7013698630136975</v>
      </c>
      <c r="BH95" s="18">
        <f t="shared" si="45"/>
        <v>5.8602739726027391</v>
      </c>
    </row>
    <row r="96" spans="3:60" x14ac:dyDescent="0.3">
      <c r="C96">
        <v>5</v>
      </c>
      <c r="D96">
        <v>22</v>
      </c>
      <c r="E96">
        <v>34</v>
      </c>
      <c r="F96">
        <v>176</v>
      </c>
      <c r="G96">
        <v>113</v>
      </c>
      <c r="H96">
        <v>201</v>
      </c>
      <c r="I96">
        <v>252</v>
      </c>
      <c r="J96">
        <v>108</v>
      </c>
      <c r="K96">
        <v>154</v>
      </c>
      <c r="L96">
        <v>149</v>
      </c>
      <c r="M96">
        <v>273</v>
      </c>
      <c r="N96">
        <v>102</v>
      </c>
      <c r="O96">
        <v>201</v>
      </c>
      <c r="P96">
        <v>286</v>
      </c>
      <c r="Q96">
        <v>331</v>
      </c>
      <c r="R96">
        <v>449</v>
      </c>
      <c r="S96">
        <v>394</v>
      </c>
      <c r="T96">
        <v>246</v>
      </c>
      <c r="U96">
        <v>414</v>
      </c>
      <c r="V96">
        <v>236</v>
      </c>
      <c r="W96">
        <v>1</v>
      </c>
      <c r="X96">
        <v>39</v>
      </c>
      <c r="AB96" s="160">
        <v>38353</v>
      </c>
      <c r="AC96">
        <v>13</v>
      </c>
      <c r="AD96">
        <v>302</v>
      </c>
      <c r="AE96" t="s">
        <v>1096</v>
      </c>
      <c r="AF96">
        <v>30</v>
      </c>
      <c r="AH96" s="160">
        <v>38353</v>
      </c>
      <c r="AI96">
        <v>13</v>
      </c>
      <c r="AJ96">
        <v>181</v>
      </c>
      <c r="AK96" t="s">
        <v>1096</v>
      </c>
      <c r="AL96">
        <v>18</v>
      </c>
      <c r="AN96" s="160">
        <v>39083</v>
      </c>
      <c r="AO96">
        <v>13</v>
      </c>
      <c r="AP96">
        <v>193</v>
      </c>
      <c r="AQ96" t="s">
        <v>1096</v>
      </c>
      <c r="AR96">
        <v>19</v>
      </c>
      <c r="AT96" s="160">
        <v>38353</v>
      </c>
      <c r="AU96">
        <v>13</v>
      </c>
      <c r="AV96">
        <v>115</v>
      </c>
      <c r="AW96" t="s">
        <v>1096</v>
      </c>
      <c r="AX96">
        <v>12</v>
      </c>
      <c r="AZ96">
        <v>14</v>
      </c>
      <c r="BA96" s="18">
        <f t="shared" si="38"/>
        <v>19.208219178082192</v>
      </c>
      <c r="BB96" s="18">
        <f t="shared" si="39"/>
        <v>19.323287671232876</v>
      </c>
      <c r="BC96" s="18">
        <f t="shared" si="40"/>
        <v>17.764383561643836</v>
      </c>
      <c r="BD96" s="18">
        <f t="shared" si="41"/>
        <v>12.901369863013699</v>
      </c>
      <c r="BE96" s="18">
        <f t="shared" si="42"/>
        <v>4.8630136986301373</v>
      </c>
      <c r="BF96" s="18">
        <f t="shared" si="43"/>
        <v>0.11506849315068379</v>
      </c>
      <c r="BG96" s="18">
        <f t="shared" si="44"/>
        <v>6.3068493150684937</v>
      </c>
      <c r="BH96" s="18">
        <f t="shared" si="45"/>
        <v>6.4219178082191775</v>
      </c>
    </row>
    <row r="97" spans="3:60" x14ac:dyDescent="0.3">
      <c r="C97">
        <v>6</v>
      </c>
      <c r="D97">
        <v>37</v>
      </c>
      <c r="E97">
        <v>80</v>
      </c>
      <c r="F97">
        <v>199</v>
      </c>
      <c r="G97">
        <v>138</v>
      </c>
      <c r="H97">
        <v>261</v>
      </c>
      <c r="I97">
        <v>314</v>
      </c>
      <c r="J97">
        <v>178</v>
      </c>
      <c r="K97">
        <v>172</v>
      </c>
      <c r="L97">
        <v>221</v>
      </c>
      <c r="M97">
        <v>350</v>
      </c>
      <c r="N97">
        <v>178</v>
      </c>
      <c r="O97">
        <v>247</v>
      </c>
      <c r="P97">
        <v>379</v>
      </c>
      <c r="Q97">
        <v>368</v>
      </c>
      <c r="R97">
        <v>418</v>
      </c>
      <c r="S97">
        <v>444</v>
      </c>
      <c r="T97">
        <v>386</v>
      </c>
      <c r="U97">
        <v>534</v>
      </c>
      <c r="V97">
        <v>279</v>
      </c>
      <c r="W97">
        <v>10</v>
      </c>
      <c r="X97">
        <v>100</v>
      </c>
      <c r="AB97" s="160">
        <v>38353</v>
      </c>
      <c r="AC97">
        <v>14</v>
      </c>
      <c r="AD97">
        <v>305</v>
      </c>
      <c r="AE97" t="s">
        <v>1096</v>
      </c>
      <c r="AF97">
        <v>31</v>
      </c>
      <c r="AH97" s="160">
        <v>38353</v>
      </c>
      <c r="AI97">
        <v>14</v>
      </c>
      <c r="AJ97">
        <v>190</v>
      </c>
      <c r="AK97" t="s">
        <v>1096</v>
      </c>
      <c r="AL97">
        <v>19</v>
      </c>
      <c r="AN97" s="160">
        <v>39083</v>
      </c>
      <c r="AO97">
        <v>14</v>
      </c>
      <c r="AP97">
        <v>190</v>
      </c>
      <c r="AQ97" t="s">
        <v>1096</v>
      </c>
      <c r="AR97">
        <v>19</v>
      </c>
      <c r="AT97" s="160">
        <v>38353</v>
      </c>
      <c r="AU97">
        <v>14</v>
      </c>
      <c r="AV97">
        <v>114</v>
      </c>
      <c r="AW97" t="s">
        <v>1096</v>
      </c>
      <c r="AX97">
        <v>11</v>
      </c>
      <c r="AZ97">
        <v>15</v>
      </c>
      <c r="BA97" s="18">
        <f t="shared" si="38"/>
        <v>19.19178082191781</v>
      </c>
      <c r="BB97" s="18">
        <f t="shared" si="39"/>
        <v>19.30958904109589</v>
      </c>
      <c r="BC97" s="18">
        <f t="shared" si="40"/>
        <v>17.468493150684932</v>
      </c>
      <c r="BD97" s="18">
        <f t="shared" si="41"/>
        <v>12.504109589041096</v>
      </c>
      <c r="BE97" s="18">
        <f t="shared" si="42"/>
        <v>4.9643835616438352</v>
      </c>
      <c r="BF97" s="18">
        <f t="shared" si="43"/>
        <v>0.11780821917808026</v>
      </c>
      <c r="BG97" s="18">
        <f t="shared" si="44"/>
        <v>6.6876712328767134</v>
      </c>
      <c r="BH97" s="18">
        <f t="shared" si="45"/>
        <v>6.8054794520547937</v>
      </c>
    </row>
    <row r="98" spans="3:60" x14ac:dyDescent="0.3">
      <c r="C98">
        <v>7</v>
      </c>
      <c r="D98">
        <v>57</v>
      </c>
      <c r="E98">
        <v>112</v>
      </c>
      <c r="F98">
        <v>311</v>
      </c>
      <c r="G98">
        <v>201</v>
      </c>
      <c r="H98">
        <v>346</v>
      </c>
      <c r="I98">
        <v>351</v>
      </c>
      <c r="J98">
        <v>268</v>
      </c>
      <c r="K98">
        <v>277</v>
      </c>
      <c r="L98">
        <v>268</v>
      </c>
      <c r="M98">
        <v>363</v>
      </c>
      <c r="N98">
        <v>362</v>
      </c>
      <c r="O98">
        <v>301</v>
      </c>
      <c r="P98">
        <v>399</v>
      </c>
      <c r="Q98">
        <v>450</v>
      </c>
      <c r="R98">
        <v>567</v>
      </c>
      <c r="S98">
        <v>448</v>
      </c>
      <c r="T98">
        <v>646</v>
      </c>
      <c r="U98">
        <v>595</v>
      </c>
      <c r="V98">
        <v>442</v>
      </c>
      <c r="W98">
        <v>37</v>
      </c>
      <c r="X98">
        <v>121</v>
      </c>
      <c r="AB98" s="160">
        <v>38353</v>
      </c>
      <c r="AC98">
        <v>15</v>
      </c>
      <c r="AD98">
        <v>305</v>
      </c>
      <c r="AE98" t="s">
        <v>1096</v>
      </c>
      <c r="AF98">
        <v>31</v>
      </c>
      <c r="AH98" s="160">
        <v>38353</v>
      </c>
      <c r="AI98">
        <v>15</v>
      </c>
      <c r="AJ98">
        <v>184</v>
      </c>
      <c r="AK98" t="s">
        <v>1096</v>
      </c>
      <c r="AL98">
        <v>18</v>
      </c>
      <c r="AN98" s="160">
        <v>39083</v>
      </c>
      <c r="AO98">
        <v>15</v>
      </c>
      <c r="AP98">
        <v>190</v>
      </c>
      <c r="AQ98" t="s">
        <v>1096</v>
      </c>
      <c r="AR98">
        <v>19</v>
      </c>
      <c r="AT98" s="160">
        <v>38353</v>
      </c>
      <c r="AU98">
        <v>15</v>
      </c>
      <c r="AV98">
        <v>116</v>
      </c>
      <c r="AW98" t="s">
        <v>1096</v>
      </c>
      <c r="AX98">
        <v>12</v>
      </c>
      <c r="AZ98">
        <v>16</v>
      </c>
      <c r="BA98" s="18">
        <f t="shared" si="38"/>
        <v>18.764383561643836</v>
      </c>
      <c r="BB98" s="18">
        <f t="shared" si="39"/>
        <v>18.93972602739726</v>
      </c>
      <c r="BC98" s="18">
        <f t="shared" si="40"/>
        <v>16.863013698630137</v>
      </c>
      <c r="BD98" s="18">
        <f t="shared" si="41"/>
        <v>12.087671232876712</v>
      </c>
      <c r="BE98" s="18">
        <f t="shared" si="42"/>
        <v>4.7753424657534254</v>
      </c>
      <c r="BF98" s="18">
        <f t="shared" si="43"/>
        <v>0.17534246575342394</v>
      </c>
      <c r="BG98" s="18">
        <f t="shared" si="44"/>
        <v>6.6767123287671239</v>
      </c>
      <c r="BH98" s="18">
        <f t="shared" si="45"/>
        <v>6.8520547945205479</v>
      </c>
    </row>
    <row r="99" spans="3:60" x14ac:dyDescent="0.3">
      <c r="C99">
        <v>8</v>
      </c>
      <c r="D99">
        <v>128</v>
      </c>
      <c r="E99">
        <v>170</v>
      </c>
      <c r="F99">
        <v>361</v>
      </c>
      <c r="G99">
        <v>278</v>
      </c>
      <c r="H99">
        <v>445</v>
      </c>
      <c r="I99">
        <v>543</v>
      </c>
      <c r="J99">
        <v>274</v>
      </c>
      <c r="K99">
        <v>345</v>
      </c>
      <c r="L99">
        <v>368</v>
      </c>
      <c r="M99">
        <v>444</v>
      </c>
      <c r="N99">
        <v>447</v>
      </c>
      <c r="O99">
        <v>402</v>
      </c>
      <c r="P99">
        <v>471</v>
      </c>
      <c r="Q99">
        <v>560</v>
      </c>
      <c r="R99">
        <v>496</v>
      </c>
      <c r="S99">
        <v>458</v>
      </c>
      <c r="T99">
        <v>878</v>
      </c>
      <c r="U99">
        <v>763</v>
      </c>
      <c r="V99">
        <v>416</v>
      </c>
      <c r="W99">
        <v>109</v>
      </c>
      <c r="X99">
        <v>234</v>
      </c>
      <c r="AB99" s="160">
        <v>38353</v>
      </c>
      <c r="AC99">
        <v>16</v>
      </c>
      <c r="AD99">
        <v>298</v>
      </c>
      <c r="AE99" t="s">
        <v>1096</v>
      </c>
      <c r="AF99">
        <v>30</v>
      </c>
      <c r="AH99" s="160">
        <v>38353</v>
      </c>
      <c r="AI99">
        <v>16</v>
      </c>
      <c r="AJ99">
        <v>190</v>
      </c>
      <c r="AK99" t="s">
        <v>1096</v>
      </c>
      <c r="AL99">
        <v>19</v>
      </c>
      <c r="AN99" s="160">
        <v>39083</v>
      </c>
      <c r="AO99">
        <v>16</v>
      </c>
      <c r="AP99">
        <v>177</v>
      </c>
      <c r="AQ99" t="s">
        <v>1096</v>
      </c>
      <c r="AR99">
        <v>18</v>
      </c>
      <c r="AT99" s="160">
        <v>38353</v>
      </c>
      <c r="AU99">
        <v>16</v>
      </c>
      <c r="AV99">
        <v>121</v>
      </c>
      <c r="AW99" t="s">
        <v>1096</v>
      </c>
      <c r="AX99">
        <v>12</v>
      </c>
      <c r="AZ99">
        <v>17</v>
      </c>
      <c r="BA99" s="18">
        <f t="shared" si="38"/>
        <v>17.734246575342464</v>
      </c>
      <c r="BB99" s="18">
        <f t="shared" si="39"/>
        <v>18.506849315068493</v>
      </c>
      <c r="BC99" s="18">
        <f t="shared" si="40"/>
        <v>16.027397260273972</v>
      </c>
      <c r="BD99" s="18">
        <f t="shared" si="41"/>
        <v>11.515068493150684</v>
      </c>
      <c r="BE99" s="18">
        <f t="shared" si="42"/>
        <v>4.5123287671232877</v>
      </c>
      <c r="BF99" s="18">
        <f t="shared" si="43"/>
        <v>0.77260273972602889</v>
      </c>
      <c r="BG99" s="18">
        <f t="shared" si="44"/>
        <v>6.2191780821917799</v>
      </c>
      <c r="BH99" s="18">
        <f t="shared" si="45"/>
        <v>6.9917808219178088</v>
      </c>
    </row>
    <row r="100" spans="3:60" x14ac:dyDescent="0.3">
      <c r="C100">
        <v>9</v>
      </c>
      <c r="D100">
        <v>178</v>
      </c>
      <c r="E100">
        <v>235</v>
      </c>
      <c r="F100">
        <v>431</v>
      </c>
      <c r="G100">
        <v>327</v>
      </c>
      <c r="H100">
        <v>655</v>
      </c>
      <c r="I100">
        <v>598</v>
      </c>
      <c r="J100">
        <v>338</v>
      </c>
      <c r="K100">
        <v>431</v>
      </c>
      <c r="L100">
        <v>409</v>
      </c>
      <c r="M100">
        <v>459</v>
      </c>
      <c r="N100">
        <v>731</v>
      </c>
      <c r="O100">
        <v>506</v>
      </c>
      <c r="P100">
        <v>598</v>
      </c>
      <c r="Q100">
        <v>615</v>
      </c>
      <c r="R100">
        <v>579</v>
      </c>
      <c r="S100">
        <v>452</v>
      </c>
      <c r="T100">
        <v>859</v>
      </c>
      <c r="U100">
        <v>803</v>
      </c>
      <c r="V100">
        <v>469</v>
      </c>
      <c r="W100">
        <v>187</v>
      </c>
      <c r="X100">
        <v>302</v>
      </c>
      <c r="AB100" s="160">
        <v>38353</v>
      </c>
      <c r="AC100">
        <v>17</v>
      </c>
      <c r="AD100">
        <v>300</v>
      </c>
      <c r="AE100" t="s">
        <v>1096</v>
      </c>
      <c r="AF100">
        <v>30</v>
      </c>
      <c r="AH100" s="160">
        <v>38353</v>
      </c>
      <c r="AI100">
        <v>17</v>
      </c>
      <c r="AJ100">
        <v>192</v>
      </c>
      <c r="AK100" t="s">
        <v>1096</v>
      </c>
      <c r="AL100">
        <v>19</v>
      </c>
      <c r="AN100" s="160">
        <v>39083</v>
      </c>
      <c r="AO100">
        <v>17</v>
      </c>
      <c r="AP100">
        <v>180</v>
      </c>
      <c r="AQ100" t="s">
        <v>1096</v>
      </c>
      <c r="AR100">
        <v>18</v>
      </c>
      <c r="AT100" s="160">
        <v>38353</v>
      </c>
      <c r="AU100">
        <v>17</v>
      </c>
      <c r="AV100">
        <v>110</v>
      </c>
      <c r="AW100" t="s">
        <v>1096</v>
      </c>
      <c r="AX100">
        <v>11</v>
      </c>
      <c r="AZ100">
        <v>18</v>
      </c>
      <c r="BA100" s="18">
        <f t="shared" si="38"/>
        <v>16.172602739726027</v>
      </c>
      <c r="BB100" s="18">
        <f t="shared" si="39"/>
        <v>17.772602739726029</v>
      </c>
      <c r="BC100" s="18">
        <f t="shared" si="40"/>
        <v>15.331506849315069</v>
      </c>
      <c r="BD100" s="18">
        <f t="shared" si="41"/>
        <v>11.027397260273972</v>
      </c>
      <c r="BE100" s="18">
        <f t="shared" si="42"/>
        <v>4.3041095890410972</v>
      </c>
      <c r="BF100" s="18">
        <f t="shared" si="43"/>
        <v>1.6000000000000014</v>
      </c>
      <c r="BG100" s="18">
        <f t="shared" si="44"/>
        <v>5.1452054794520556</v>
      </c>
      <c r="BH100" s="18">
        <f t="shared" si="45"/>
        <v>6.7452054794520571</v>
      </c>
    </row>
    <row r="101" spans="3:60" x14ac:dyDescent="0.3">
      <c r="C101">
        <v>10</v>
      </c>
      <c r="D101">
        <v>283</v>
      </c>
      <c r="E101">
        <v>302</v>
      </c>
      <c r="F101">
        <v>546</v>
      </c>
      <c r="G101">
        <v>396</v>
      </c>
      <c r="H101">
        <v>664</v>
      </c>
      <c r="I101">
        <v>551</v>
      </c>
      <c r="J101">
        <v>428</v>
      </c>
      <c r="K101">
        <v>456</v>
      </c>
      <c r="L101">
        <v>492</v>
      </c>
      <c r="M101">
        <v>495</v>
      </c>
      <c r="N101">
        <v>775</v>
      </c>
      <c r="O101">
        <v>581</v>
      </c>
      <c r="P101">
        <v>662</v>
      </c>
      <c r="Q101">
        <v>548</v>
      </c>
      <c r="R101">
        <v>572</v>
      </c>
      <c r="S101">
        <v>493</v>
      </c>
      <c r="T101">
        <v>843</v>
      </c>
      <c r="U101">
        <v>841</v>
      </c>
      <c r="V101">
        <v>489</v>
      </c>
      <c r="W101">
        <v>243</v>
      </c>
      <c r="X101">
        <v>403</v>
      </c>
      <c r="AB101" s="160">
        <v>38353</v>
      </c>
      <c r="AC101">
        <v>18</v>
      </c>
      <c r="AD101">
        <v>290</v>
      </c>
      <c r="AE101" t="s">
        <v>1096</v>
      </c>
      <c r="AF101">
        <v>29</v>
      </c>
      <c r="AH101" s="160">
        <v>38353</v>
      </c>
      <c r="AI101">
        <v>18</v>
      </c>
      <c r="AJ101">
        <v>184</v>
      </c>
      <c r="AK101" t="s">
        <v>1096</v>
      </c>
      <c r="AL101">
        <v>18</v>
      </c>
      <c r="AN101" s="160">
        <v>39083</v>
      </c>
      <c r="AO101">
        <v>18</v>
      </c>
      <c r="AP101">
        <v>170</v>
      </c>
      <c r="AQ101" t="s">
        <v>1096</v>
      </c>
      <c r="AR101">
        <v>17</v>
      </c>
      <c r="AT101" s="160">
        <v>38353</v>
      </c>
      <c r="AU101">
        <v>18</v>
      </c>
      <c r="AV101">
        <v>108</v>
      </c>
      <c r="AW101" t="s">
        <v>1096</v>
      </c>
      <c r="AX101">
        <v>11</v>
      </c>
      <c r="AZ101">
        <v>19</v>
      </c>
      <c r="BA101" s="18">
        <f t="shared" si="38"/>
        <v>14.621917808219179</v>
      </c>
      <c r="BB101" s="18">
        <f t="shared" si="39"/>
        <v>17.032876712328768</v>
      </c>
      <c r="BC101" s="18">
        <f t="shared" si="40"/>
        <v>14.789041095890411</v>
      </c>
      <c r="BD101" s="18">
        <f t="shared" si="41"/>
        <v>10.578082191780823</v>
      </c>
      <c r="BE101" s="18">
        <f t="shared" si="42"/>
        <v>4.2109589041095887</v>
      </c>
      <c r="BF101" s="18">
        <f t="shared" si="43"/>
        <v>2.4109589041095898</v>
      </c>
      <c r="BG101" s="18">
        <f t="shared" si="44"/>
        <v>4.043835616438356</v>
      </c>
      <c r="BH101" s="18">
        <f t="shared" si="45"/>
        <v>6.4547945205479458</v>
      </c>
    </row>
    <row r="102" spans="3:60" x14ac:dyDescent="0.3">
      <c r="C102">
        <v>11</v>
      </c>
      <c r="D102">
        <v>465</v>
      </c>
      <c r="E102">
        <v>495</v>
      </c>
      <c r="F102">
        <v>534</v>
      </c>
      <c r="G102">
        <v>473</v>
      </c>
      <c r="H102">
        <v>734</v>
      </c>
      <c r="I102">
        <v>667</v>
      </c>
      <c r="J102">
        <v>611</v>
      </c>
      <c r="K102">
        <v>523</v>
      </c>
      <c r="L102">
        <v>652</v>
      </c>
      <c r="M102">
        <v>489</v>
      </c>
      <c r="N102">
        <v>795</v>
      </c>
      <c r="O102">
        <v>618</v>
      </c>
      <c r="P102">
        <v>717</v>
      </c>
      <c r="Q102">
        <v>626</v>
      </c>
      <c r="R102">
        <v>547</v>
      </c>
      <c r="S102">
        <v>439</v>
      </c>
      <c r="T102">
        <v>787</v>
      </c>
      <c r="U102">
        <v>796</v>
      </c>
      <c r="V102">
        <v>504</v>
      </c>
      <c r="W102">
        <v>298</v>
      </c>
      <c r="X102">
        <v>522</v>
      </c>
      <c r="AB102" s="160">
        <v>38353</v>
      </c>
      <c r="AC102">
        <v>19</v>
      </c>
      <c r="AD102">
        <v>281</v>
      </c>
      <c r="AE102" t="s">
        <v>1096</v>
      </c>
      <c r="AF102">
        <v>28</v>
      </c>
      <c r="AH102" s="160">
        <v>38353</v>
      </c>
      <c r="AI102">
        <v>19</v>
      </c>
      <c r="AJ102">
        <v>173</v>
      </c>
      <c r="AK102" t="s">
        <v>1096</v>
      </c>
      <c r="AL102">
        <v>17</v>
      </c>
      <c r="AN102" s="160">
        <v>39083</v>
      </c>
      <c r="AO102">
        <v>19</v>
      </c>
      <c r="AP102">
        <v>158</v>
      </c>
      <c r="AQ102" t="s">
        <v>1096</v>
      </c>
      <c r="AR102">
        <v>16</v>
      </c>
      <c r="AT102" s="160">
        <v>38353</v>
      </c>
      <c r="AU102">
        <v>19</v>
      </c>
      <c r="AV102">
        <v>105</v>
      </c>
      <c r="AW102" t="s">
        <v>1096</v>
      </c>
      <c r="AX102">
        <v>11</v>
      </c>
      <c r="AZ102">
        <v>20</v>
      </c>
      <c r="BA102" s="18">
        <f t="shared" si="38"/>
        <v>13.41095890410959</v>
      </c>
      <c r="BB102" s="18">
        <f t="shared" si="39"/>
        <v>16.306849315068494</v>
      </c>
      <c r="BC102" s="18">
        <f t="shared" si="40"/>
        <v>14.490410958904109</v>
      </c>
      <c r="BD102" s="18">
        <f t="shared" si="41"/>
        <v>10.375342465753425</v>
      </c>
      <c r="BE102" s="18">
        <f t="shared" si="42"/>
        <v>4.1150684931506838</v>
      </c>
      <c r="BF102" s="18">
        <f t="shared" si="43"/>
        <v>2.8958904109589039</v>
      </c>
      <c r="BG102" s="18">
        <f t="shared" si="44"/>
        <v>3.0356164383561648</v>
      </c>
      <c r="BH102" s="18">
        <f t="shared" si="45"/>
        <v>5.9315068493150687</v>
      </c>
    </row>
    <row r="103" spans="3:60" x14ac:dyDescent="0.3">
      <c r="C103">
        <v>12</v>
      </c>
      <c r="D103">
        <v>608</v>
      </c>
      <c r="E103">
        <v>706</v>
      </c>
      <c r="F103">
        <v>557</v>
      </c>
      <c r="G103">
        <v>516</v>
      </c>
      <c r="H103">
        <v>666</v>
      </c>
      <c r="I103">
        <v>666</v>
      </c>
      <c r="J103">
        <v>721</v>
      </c>
      <c r="K103">
        <v>630</v>
      </c>
      <c r="L103">
        <v>786</v>
      </c>
      <c r="M103">
        <v>533</v>
      </c>
      <c r="N103">
        <v>797</v>
      </c>
      <c r="O103">
        <v>695</v>
      </c>
      <c r="P103">
        <v>855</v>
      </c>
      <c r="Q103">
        <v>584</v>
      </c>
      <c r="R103">
        <v>495</v>
      </c>
      <c r="S103">
        <v>477</v>
      </c>
      <c r="T103">
        <v>781</v>
      </c>
      <c r="U103">
        <v>711</v>
      </c>
      <c r="V103">
        <v>482</v>
      </c>
      <c r="W103">
        <v>327</v>
      </c>
      <c r="X103">
        <v>650</v>
      </c>
      <c r="AB103" s="160">
        <v>38353</v>
      </c>
      <c r="AC103">
        <v>20</v>
      </c>
      <c r="AD103">
        <v>257</v>
      </c>
      <c r="AE103" t="s">
        <v>1096</v>
      </c>
      <c r="AF103">
        <v>26</v>
      </c>
      <c r="AH103" s="160">
        <v>38353</v>
      </c>
      <c r="AI103">
        <v>20</v>
      </c>
      <c r="AJ103">
        <v>162</v>
      </c>
      <c r="AK103" t="s">
        <v>1096</v>
      </c>
      <c r="AL103">
        <v>16</v>
      </c>
      <c r="AN103" s="160">
        <v>39083</v>
      </c>
      <c r="AO103">
        <v>20</v>
      </c>
      <c r="AP103">
        <v>160</v>
      </c>
      <c r="AQ103" t="s">
        <v>1096</v>
      </c>
      <c r="AR103">
        <v>16</v>
      </c>
      <c r="AT103" s="160">
        <v>38353</v>
      </c>
      <c r="AU103">
        <v>20</v>
      </c>
      <c r="AV103">
        <v>102</v>
      </c>
      <c r="AW103" t="s">
        <v>1096</v>
      </c>
      <c r="AX103">
        <v>10</v>
      </c>
      <c r="AZ103">
        <v>21</v>
      </c>
      <c r="BA103" s="18">
        <f t="shared" si="38"/>
        <v>12.493150684931507</v>
      </c>
      <c r="BB103" s="18">
        <f t="shared" si="39"/>
        <v>15.758904109589041</v>
      </c>
      <c r="BC103" s="18">
        <f t="shared" si="40"/>
        <v>14.282191780821918</v>
      </c>
      <c r="BD103" s="18">
        <f t="shared" si="41"/>
        <v>10.150684931506849</v>
      </c>
      <c r="BE103" s="18">
        <f t="shared" si="42"/>
        <v>4.1315068493150697</v>
      </c>
      <c r="BF103" s="18">
        <f t="shared" si="43"/>
        <v>3.2657534246575342</v>
      </c>
      <c r="BG103" s="18">
        <f t="shared" si="44"/>
        <v>2.3424657534246585</v>
      </c>
      <c r="BH103" s="18">
        <f t="shared" si="45"/>
        <v>5.6082191780821926</v>
      </c>
    </row>
    <row r="104" spans="3:60" x14ac:dyDescent="0.3">
      <c r="C104">
        <v>13</v>
      </c>
      <c r="D104">
        <v>776</v>
      </c>
      <c r="E104">
        <v>831</v>
      </c>
      <c r="F104">
        <v>635</v>
      </c>
      <c r="G104">
        <v>532</v>
      </c>
      <c r="H104">
        <v>630</v>
      </c>
      <c r="I104">
        <v>623</v>
      </c>
      <c r="J104">
        <v>851</v>
      </c>
      <c r="K104">
        <v>634</v>
      </c>
      <c r="L104">
        <v>887</v>
      </c>
      <c r="M104">
        <v>565</v>
      </c>
      <c r="N104">
        <v>824</v>
      </c>
      <c r="O104">
        <v>738</v>
      </c>
      <c r="P104">
        <v>768</v>
      </c>
      <c r="Q104">
        <v>518</v>
      </c>
      <c r="R104">
        <v>424</v>
      </c>
      <c r="S104">
        <v>439</v>
      </c>
      <c r="T104">
        <v>717</v>
      </c>
      <c r="U104">
        <v>575</v>
      </c>
      <c r="V104">
        <v>439</v>
      </c>
      <c r="W104">
        <v>400</v>
      </c>
      <c r="X104">
        <v>705</v>
      </c>
      <c r="AB104" s="160">
        <v>38353</v>
      </c>
      <c r="AC104">
        <v>21</v>
      </c>
      <c r="AD104">
        <v>246</v>
      </c>
      <c r="AE104" t="s">
        <v>1096</v>
      </c>
      <c r="AF104">
        <v>25</v>
      </c>
      <c r="AH104" s="160">
        <v>38353</v>
      </c>
      <c r="AI104">
        <v>21</v>
      </c>
      <c r="AJ104">
        <v>163</v>
      </c>
      <c r="AK104" t="s">
        <v>1096</v>
      </c>
      <c r="AL104">
        <v>16</v>
      </c>
      <c r="AN104" s="160">
        <v>39083</v>
      </c>
      <c r="AO104">
        <v>21</v>
      </c>
      <c r="AP104">
        <v>150</v>
      </c>
      <c r="AQ104" t="s">
        <v>1096</v>
      </c>
      <c r="AR104">
        <v>15</v>
      </c>
      <c r="AT104" s="160">
        <v>38353</v>
      </c>
      <c r="AU104">
        <v>21</v>
      </c>
      <c r="AV104">
        <v>103</v>
      </c>
      <c r="AW104" t="s">
        <v>1096</v>
      </c>
      <c r="AX104">
        <v>10</v>
      </c>
      <c r="AZ104">
        <v>22</v>
      </c>
      <c r="BA104" s="18">
        <f t="shared" si="38"/>
        <v>11.665753424657535</v>
      </c>
      <c r="BB104" s="18">
        <f t="shared" si="39"/>
        <v>15.260273972602739</v>
      </c>
      <c r="BC104" s="18">
        <f t="shared" si="40"/>
        <v>14.079452054794521</v>
      </c>
      <c r="BD104" s="18">
        <f t="shared" si="41"/>
        <v>9.9863013698630141</v>
      </c>
      <c r="BE104" s="18">
        <f t="shared" si="42"/>
        <v>4.0931506849315067</v>
      </c>
      <c r="BF104" s="18">
        <f t="shared" si="43"/>
        <v>3.5945205479452049</v>
      </c>
      <c r="BG104" s="18">
        <f t="shared" si="44"/>
        <v>1.6794520547945204</v>
      </c>
      <c r="BH104" s="18">
        <f t="shared" si="45"/>
        <v>5.2739726027397253</v>
      </c>
    </row>
    <row r="105" spans="3:60" x14ac:dyDescent="0.3">
      <c r="C105">
        <v>14</v>
      </c>
      <c r="D105">
        <v>920</v>
      </c>
      <c r="E105">
        <v>911</v>
      </c>
      <c r="F105">
        <v>668</v>
      </c>
      <c r="G105">
        <v>695</v>
      </c>
      <c r="H105">
        <v>697</v>
      </c>
      <c r="I105">
        <v>568</v>
      </c>
      <c r="J105">
        <v>1053</v>
      </c>
      <c r="K105">
        <v>710</v>
      </c>
      <c r="L105">
        <v>839</v>
      </c>
      <c r="M105">
        <v>535</v>
      </c>
      <c r="N105">
        <v>726</v>
      </c>
      <c r="O105">
        <v>658</v>
      </c>
      <c r="P105">
        <v>758</v>
      </c>
      <c r="Q105">
        <v>544</v>
      </c>
      <c r="R105">
        <v>427</v>
      </c>
      <c r="S105">
        <v>375</v>
      </c>
      <c r="T105">
        <v>619</v>
      </c>
      <c r="U105">
        <v>483</v>
      </c>
      <c r="V105">
        <v>433</v>
      </c>
      <c r="W105">
        <v>489</v>
      </c>
      <c r="X105">
        <v>713</v>
      </c>
      <c r="AB105" s="160">
        <v>38353</v>
      </c>
      <c r="AC105">
        <v>22</v>
      </c>
      <c r="AD105">
        <v>235</v>
      </c>
      <c r="AE105" t="s">
        <v>1096</v>
      </c>
      <c r="AF105">
        <v>24</v>
      </c>
      <c r="AH105" s="160">
        <v>38353</v>
      </c>
      <c r="AI105">
        <v>22</v>
      </c>
      <c r="AJ105">
        <v>159</v>
      </c>
      <c r="AK105" t="s">
        <v>1096</v>
      </c>
      <c r="AL105">
        <v>16</v>
      </c>
      <c r="AN105" s="160">
        <v>39083</v>
      </c>
      <c r="AO105">
        <v>22</v>
      </c>
      <c r="AP105">
        <v>140</v>
      </c>
      <c r="AQ105" t="s">
        <v>1096</v>
      </c>
      <c r="AR105">
        <v>14</v>
      </c>
      <c r="AT105" s="160">
        <v>38353</v>
      </c>
      <c r="AU105">
        <v>22</v>
      </c>
      <c r="AV105">
        <v>101</v>
      </c>
      <c r="AW105" t="s">
        <v>1096</v>
      </c>
      <c r="AX105">
        <v>10</v>
      </c>
      <c r="AZ105">
        <v>23</v>
      </c>
      <c r="BA105" s="18">
        <f t="shared" si="38"/>
        <v>11</v>
      </c>
      <c r="BB105" s="18">
        <f t="shared" si="39"/>
        <v>14.715068493150685</v>
      </c>
      <c r="BC105" s="18">
        <f t="shared" si="40"/>
        <v>13.923287671232877</v>
      </c>
      <c r="BD105" s="18">
        <f t="shared" si="41"/>
        <v>9.7671232876712324</v>
      </c>
      <c r="BE105" s="18">
        <f t="shared" si="42"/>
        <v>4.1561643835616451</v>
      </c>
      <c r="BF105" s="18">
        <f t="shared" si="43"/>
        <v>3.7150684931506852</v>
      </c>
      <c r="BG105" s="18">
        <f t="shared" si="44"/>
        <v>1.2328767123287676</v>
      </c>
      <c r="BH105" s="18">
        <f t="shared" si="45"/>
        <v>4.9479452054794528</v>
      </c>
    </row>
    <row r="106" spans="3:60" x14ac:dyDescent="0.3">
      <c r="C106">
        <v>15</v>
      </c>
      <c r="D106">
        <v>874</v>
      </c>
      <c r="E106">
        <v>791</v>
      </c>
      <c r="F106">
        <v>635</v>
      </c>
      <c r="G106">
        <v>786</v>
      </c>
      <c r="H106">
        <v>560</v>
      </c>
      <c r="I106">
        <v>592</v>
      </c>
      <c r="J106">
        <v>982</v>
      </c>
      <c r="K106">
        <v>606</v>
      </c>
      <c r="L106">
        <v>765</v>
      </c>
      <c r="M106">
        <v>550</v>
      </c>
      <c r="N106">
        <v>661</v>
      </c>
      <c r="O106">
        <v>602</v>
      </c>
      <c r="P106">
        <v>613</v>
      </c>
      <c r="Q106">
        <v>569</v>
      </c>
      <c r="R106">
        <v>405</v>
      </c>
      <c r="S106">
        <v>324</v>
      </c>
      <c r="T106">
        <v>452</v>
      </c>
      <c r="U106">
        <v>397</v>
      </c>
      <c r="V106">
        <v>445</v>
      </c>
      <c r="W106">
        <v>520</v>
      </c>
      <c r="X106">
        <v>718</v>
      </c>
      <c r="AB106" s="160">
        <v>38353</v>
      </c>
      <c r="AC106">
        <v>23</v>
      </c>
      <c r="AD106">
        <v>222</v>
      </c>
      <c r="AE106" t="s">
        <v>1096</v>
      </c>
      <c r="AF106">
        <v>22</v>
      </c>
      <c r="AH106" s="160">
        <v>38353</v>
      </c>
      <c r="AI106">
        <v>23</v>
      </c>
      <c r="AJ106">
        <v>159</v>
      </c>
      <c r="AK106" t="s">
        <v>1096</v>
      </c>
      <c r="AL106">
        <v>16</v>
      </c>
      <c r="AN106" s="160">
        <v>39083</v>
      </c>
      <c r="AO106">
        <v>23</v>
      </c>
      <c r="AP106">
        <v>140</v>
      </c>
      <c r="AQ106" t="s">
        <v>1096</v>
      </c>
      <c r="AR106">
        <v>14</v>
      </c>
      <c r="AT106" s="160">
        <v>38353</v>
      </c>
      <c r="AU106">
        <v>23</v>
      </c>
      <c r="AV106">
        <v>98</v>
      </c>
      <c r="AW106" t="s">
        <v>1096</v>
      </c>
      <c r="AX106">
        <v>10</v>
      </c>
      <c r="BE106" s="18">
        <f>AVERAGE(BE82:BE105)</f>
        <v>4.4858447488584474</v>
      </c>
      <c r="BF106" s="18">
        <f>AVERAGE(BF82:BF105)</f>
        <v>2.4578767123287673</v>
      </c>
      <c r="BG106" s="18">
        <f>AVERAGE(BG82:BG105)</f>
        <v>2.5904109589041098</v>
      </c>
      <c r="BH106" s="18">
        <f>AVERAGE(BH82:BH105)</f>
        <v>5.0482876712328766</v>
      </c>
    </row>
    <row r="107" spans="3:60" x14ac:dyDescent="0.3">
      <c r="C107">
        <v>16</v>
      </c>
      <c r="D107">
        <v>898</v>
      </c>
      <c r="E107">
        <v>719</v>
      </c>
      <c r="F107">
        <v>638</v>
      </c>
      <c r="G107">
        <v>834</v>
      </c>
      <c r="H107">
        <v>572</v>
      </c>
      <c r="I107">
        <v>493</v>
      </c>
      <c r="J107">
        <v>738</v>
      </c>
      <c r="K107">
        <v>618</v>
      </c>
      <c r="L107">
        <v>650</v>
      </c>
      <c r="M107">
        <v>486</v>
      </c>
      <c r="N107">
        <v>617</v>
      </c>
      <c r="O107">
        <v>550</v>
      </c>
      <c r="P107">
        <v>500</v>
      </c>
      <c r="Q107">
        <v>492</v>
      </c>
      <c r="R107">
        <v>310</v>
      </c>
      <c r="S107">
        <v>300</v>
      </c>
      <c r="T107">
        <v>346</v>
      </c>
      <c r="U107">
        <v>297</v>
      </c>
      <c r="V107">
        <v>420</v>
      </c>
      <c r="W107">
        <v>573</v>
      </c>
      <c r="X107">
        <v>694</v>
      </c>
      <c r="AB107" s="160">
        <v>38354</v>
      </c>
      <c r="AC107">
        <v>0</v>
      </c>
      <c r="AD107">
        <v>201</v>
      </c>
      <c r="AE107" t="s">
        <v>1096</v>
      </c>
      <c r="AF107">
        <v>20</v>
      </c>
      <c r="AH107" s="160">
        <v>38354</v>
      </c>
      <c r="AI107">
        <v>0</v>
      </c>
      <c r="AJ107">
        <v>160</v>
      </c>
      <c r="AK107" t="s">
        <v>1096</v>
      </c>
      <c r="AL107">
        <v>16</v>
      </c>
      <c r="AN107" s="160">
        <v>39084</v>
      </c>
      <c r="AO107">
        <v>0</v>
      </c>
      <c r="AP107">
        <v>130</v>
      </c>
      <c r="AQ107" t="s">
        <v>1096</v>
      </c>
      <c r="AR107">
        <v>13</v>
      </c>
      <c r="AT107" s="160">
        <v>38354</v>
      </c>
      <c r="AU107">
        <v>0</v>
      </c>
      <c r="AV107">
        <v>101</v>
      </c>
      <c r="AW107" t="s">
        <v>1096</v>
      </c>
      <c r="AX107">
        <v>10</v>
      </c>
    </row>
    <row r="108" spans="3:60" x14ac:dyDescent="0.3">
      <c r="C108">
        <v>17</v>
      </c>
      <c r="D108">
        <v>871</v>
      </c>
      <c r="E108">
        <v>719</v>
      </c>
      <c r="F108">
        <v>574</v>
      </c>
      <c r="G108">
        <v>642</v>
      </c>
      <c r="H108">
        <v>535</v>
      </c>
      <c r="I108">
        <v>393</v>
      </c>
      <c r="J108">
        <v>638</v>
      </c>
      <c r="K108">
        <v>585</v>
      </c>
      <c r="L108">
        <v>623</v>
      </c>
      <c r="M108">
        <v>448</v>
      </c>
      <c r="N108">
        <v>522</v>
      </c>
      <c r="O108">
        <v>468</v>
      </c>
      <c r="P108">
        <v>432</v>
      </c>
      <c r="Q108">
        <v>354</v>
      </c>
      <c r="R108">
        <v>255</v>
      </c>
      <c r="S108">
        <v>292</v>
      </c>
      <c r="T108">
        <v>244</v>
      </c>
      <c r="U108">
        <v>233</v>
      </c>
      <c r="V108">
        <v>386</v>
      </c>
      <c r="W108">
        <v>553</v>
      </c>
      <c r="X108">
        <v>713</v>
      </c>
      <c r="AB108" s="160">
        <v>38354</v>
      </c>
      <c r="AC108">
        <v>1</v>
      </c>
      <c r="AD108">
        <v>192</v>
      </c>
      <c r="AE108" t="s">
        <v>1096</v>
      </c>
      <c r="AF108">
        <v>19</v>
      </c>
      <c r="AH108" s="160">
        <v>38354</v>
      </c>
      <c r="AI108">
        <v>1</v>
      </c>
      <c r="AJ108">
        <v>156</v>
      </c>
      <c r="AK108" t="s">
        <v>1096</v>
      </c>
      <c r="AL108">
        <v>16</v>
      </c>
      <c r="AN108" s="160">
        <v>39084</v>
      </c>
      <c r="AO108">
        <v>1</v>
      </c>
      <c r="AP108">
        <v>115</v>
      </c>
      <c r="AQ108" t="s">
        <v>1096</v>
      </c>
      <c r="AR108">
        <v>12</v>
      </c>
      <c r="AT108" s="160">
        <v>38354</v>
      </c>
      <c r="AU108">
        <v>1</v>
      </c>
      <c r="AV108">
        <v>94</v>
      </c>
      <c r="AW108" t="s">
        <v>1096</v>
      </c>
      <c r="AX108">
        <v>9</v>
      </c>
    </row>
    <row r="109" spans="3:60" x14ac:dyDescent="0.3">
      <c r="C109">
        <v>18</v>
      </c>
      <c r="D109">
        <v>821</v>
      </c>
      <c r="E109">
        <v>700</v>
      </c>
      <c r="F109">
        <v>469</v>
      </c>
      <c r="G109">
        <v>648</v>
      </c>
      <c r="H109">
        <v>358</v>
      </c>
      <c r="I109">
        <v>286</v>
      </c>
      <c r="J109">
        <v>516</v>
      </c>
      <c r="K109">
        <v>471</v>
      </c>
      <c r="L109">
        <v>482</v>
      </c>
      <c r="M109">
        <v>428</v>
      </c>
      <c r="N109">
        <v>416</v>
      </c>
      <c r="O109">
        <v>499</v>
      </c>
      <c r="P109">
        <v>249</v>
      </c>
      <c r="Q109">
        <v>296</v>
      </c>
      <c r="R109">
        <v>228</v>
      </c>
      <c r="S109">
        <v>267</v>
      </c>
      <c r="T109">
        <v>178</v>
      </c>
      <c r="U109">
        <v>193</v>
      </c>
      <c r="V109">
        <v>369</v>
      </c>
      <c r="W109">
        <v>668</v>
      </c>
      <c r="X109">
        <v>530</v>
      </c>
      <c r="AB109" s="160">
        <v>38354</v>
      </c>
      <c r="AC109">
        <v>2</v>
      </c>
      <c r="AD109">
        <v>192</v>
      </c>
      <c r="AE109" t="s">
        <v>1096</v>
      </c>
      <c r="AF109">
        <v>19</v>
      </c>
      <c r="AH109" s="160">
        <v>38354</v>
      </c>
      <c r="AI109">
        <v>2</v>
      </c>
      <c r="AJ109">
        <v>149</v>
      </c>
      <c r="AK109" t="s">
        <v>1096</v>
      </c>
      <c r="AL109">
        <v>15</v>
      </c>
      <c r="AN109" s="160">
        <v>39084</v>
      </c>
      <c r="AO109">
        <v>2</v>
      </c>
      <c r="AP109">
        <v>140</v>
      </c>
      <c r="AQ109" t="s">
        <v>1096</v>
      </c>
      <c r="AR109">
        <v>14</v>
      </c>
      <c r="AT109" s="160">
        <v>38354</v>
      </c>
      <c r="AU109">
        <v>2</v>
      </c>
      <c r="AV109">
        <v>96</v>
      </c>
      <c r="AW109" t="s">
        <v>1096</v>
      </c>
      <c r="AX109">
        <v>10</v>
      </c>
    </row>
    <row r="110" spans="3:60" x14ac:dyDescent="0.3">
      <c r="C110">
        <v>19</v>
      </c>
      <c r="D110">
        <v>620</v>
      </c>
      <c r="E110">
        <v>594</v>
      </c>
      <c r="F110">
        <v>457</v>
      </c>
      <c r="G110">
        <v>535</v>
      </c>
      <c r="H110">
        <v>246</v>
      </c>
      <c r="I110">
        <v>261</v>
      </c>
      <c r="J110">
        <v>329</v>
      </c>
      <c r="K110">
        <v>451</v>
      </c>
      <c r="L110">
        <v>368</v>
      </c>
      <c r="M110">
        <v>358</v>
      </c>
      <c r="N110">
        <v>303</v>
      </c>
      <c r="O110">
        <v>399</v>
      </c>
      <c r="P110">
        <v>175</v>
      </c>
      <c r="Q110">
        <v>201</v>
      </c>
      <c r="R110">
        <v>187</v>
      </c>
      <c r="S110">
        <v>203</v>
      </c>
      <c r="T110">
        <v>101</v>
      </c>
      <c r="U110">
        <v>87</v>
      </c>
      <c r="V110">
        <v>324</v>
      </c>
      <c r="W110">
        <v>738</v>
      </c>
      <c r="X110">
        <v>443</v>
      </c>
      <c r="AB110" s="160">
        <v>38354</v>
      </c>
      <c r="AC110">
        <v>3</v>
      </c>
      <c r="AD110">
        <v>179</v>
      </c>
      <c r="AE110" t="s">
        <v>1096</v>
      </c>
      <c r="AF110">
        <v>18</v>
      </c>
      <c r="AH110" s="160">
        <v>38354</v>
      </c>
      <c r="AI110">
        <v>3</v>
      </c>
      <c r="AJ110">
        <v>138</v>
      </c>
      <c r="AK110" t="s">
        <v>1096</v>
      </c>
      <c r="AL110">
        <v>14</v>
      </c>
      <c r="AN110" s="160">
        <v>39084</v>
      </c>
      <c r="AO110">
        <v>3</v>
      </c>
      <c r="AP110">
        <v>140</v>
      </c>
      <c r="AQ110" t="s">
        <v>1096</v>
      </c>
      <c r="AR110">
        <v>14</v>
      </c>
      <c r="AT110" s="160">
        <v>38354</v>
      </c>
      <c r="AU110">
        <v>3</v>
      </c>
      <c r="AV110">
        <v>96</v>
      </c>
      <c r="AW110" t="s">
        <v>1096</v>
      </c>
      <c r="AX110">
        <v>10</v>
      </c>
    </row>
    <row r="111" spans="3:60" x14ac:dyDescent="0.3">
      <c r="C111">
        <v>20</v>
      </c>
      <c r="D111">
        <v>389</v>
      </c>
      <c r="E111">
        <v>450</v>
      </c>
      <c r="F111">
        <v>335</v>
      </c>
      <c r="G111">
        <v>483</v>
      </c>
      <c r="H111">
        <v>186</v>
      </c>
      <c r="I111">
        <v>216</v>
      </c>
      <c r="J111">
        <v>237</v>
      </c>
      <c r="K111">
        <v>389</v>
      </c>
      <c r="L111">
        <v>272</v>
      </c>
      <c r="M111">
        <v>301</v>
      </c>
      <c r="N111">
        <v>204</v>
      </c>
      <c r="O111">
        <v>324</v>
      </c>
      <c r="P111">
        <v>126</v>
      </c>
      <c r="Q111">
        <v>166</v>
      </c>
      <c r="R111">
        <v>150</v>
      </c>
      <c r="S111">
        <v>171</v>
      </c>
      <c r="T111">
        <v>72</v>
      </c>
      <c r="U111">
        <v>57</v>
      </c>
      <c r="V111">
        <v>295</v>
      </c>
      <c r="W111">
        <v>631</v>
      </c>
      <c r="X111">
        <v>380</v>
      </c>
      <c r="AB111" s="160">
        <v>38354</v>
      </c>
      <c r="AC111">
        <v>4</v>
      </c>
      <c r="AD111">
        <v>176</v>
      </c>
      <c r="AE111" t="s">
        <v>1096</v>
      </c>
      <c r="AF111">
        <v>18</v>
      </c>
      <c r="AH111" s="160">
        <v>38354</v>
      </c>
      <c r="AI111">
        <v>4</v>
      </c>
      <c r="AJ111">
        <v>136</v>
      </c>
      <c r="AK111" t="s">
        <v>1096</v>
      </c>
      <c r="AL111">
        <v>14</v>
      </c>
      <c r="AN111" s="160">
        <v>39084</v>
      </c>
      <c r="AO111">
        <v>4</v>
      </c>
      <c r="AP111">
        <v>114</v>
      </c>
      <c r="AQ111" t="s">
        <v>1096</v>
      </c>
      <c r="AR111">
        <v>11</v>
      </c>
      <c r="AT111" s="160">
        <v>38354</v>
      </c>
      <c r="AU111">
        <v>4</v>
      </c>
      <c r="AV111">
        <v>99</v>
      </c>
      <c r="AW111" t="s">
        <v>1096</v>
      </c>
      <c r="AX111">
        <v>10</v>
      </c>
    </row>
    <row r="112" spans="3:60" x14ac:dyDescent="0.3">
      <c r="C112">
        <v>21</v>
      </c>
      <c r="D112">
        <v>327</v>
      </c>
      <c r="E112">
        <v>314</v>
      </c>
      <c r="F112">
        <v>245</v>
      </c>
      <c r="G112">
        <v>395</v>
      </c>
      <c r="H112">
        <v>158</v>
      </c>
      <c r="I112">
        <v>177</v>
      </c>
      <c r="J112">
        <v>177</v>
      </c>
      <c r="K112">
        <v>255</v>
      </c>
      <c r="L112">
        <v>143</v>
      </c>
      <c r="M112">
        <v>212</v>
      </c>
      <c r="N112">
        <v>124</v>
      </c>
      <c r="O112">
        <v>227</v>
      </c>
      <c r="P112">
        <v>70</v>
      </c>
      <c r="Q112">
        <v>119</v>
      </c>
      <c r="R112">
        <v>97</v>
      </c>
      <c r="S112">
        <v>132</v>
      </c>
      <c r="T112">
        <v>47</v>
      </c>
      <c r="U112">
        <v>26</v>
      </c>
      <c r="V112">
        <v>245</v>
      </c>
      <c r="W112">
        <v>670</v>
      </c>
      <c r="X112">
        <v>292</v>
      </c>
      <c r="AB112" s="160">
        <v>38354</v>
      </c>
      <c r="AC112">
        <v>5</v>
      </c>
      <c r="AD112">
        <v>172</v>
      </c>
      <c r="AE112" t="s">
        <v>1096</v>
      </c>
      <c r="AF112">
        <v>17</v>
      </c>
      <c r="AH112" s="160">
        <v>38354</v>
      </c>
      <c r="AI112">
        <v>5</v>
      </c>
      <c r="AJ112">
        <v>137</v>
      </c>
      <c r="AK112" t="s">
        <v>1096</v>
      </c>
      <c r="AL112">
        <v>14</v>
      </c>
      <c r="AN112" s="160">
        <v>39084</v>
      </c>
      <c r="AO112">
        <v>5</v>
      </c>
      <c r="AP112">
        <v>120</v>
      </c>
      <c r="AQ112" t="s">
        <v>1096</v>
      </c>
      <c r="AR112">
        <v>12</v>
      </c>
      <c r="AT112" s="160">
        <v>38354</v>
      </c>
      <c r="AU112">
        <v>5</v>
      </c>
      <c r="AV112">
        <v>100</v>
      </c>
      <c r="AW112" t="s">
        <v>1096</v>
      </c>
      <c r="AX112">
        <v>10</v>
      </c>
    </row>
    <row r="113" spans="3:50" x14ac:dyDescent="0.3">
      <c r="C113">
        <v>22</v>
      </c>
      <c r="D113">
        <v>211</v>
      </c>
      <c r="E113">
        <v>203</v>
      </c>
      <c r="F113">
        <v>185</v>
      </c>
      <c r="G113">
        <v>280</v>
      </c>
      <c r="H113">
        <v>102</v>
      </c>
      <c r="I113">
        <v>105</v>
      </c>
      <c r="J113">
        <v>73</v>
      </c>
      <c r="K113">
        <v>254</v>
      </c>
      <c r="L113">
        <v>66</v>
      </c>
      <c r="M113">
        <v>187</v>
      </c>
      <c r="N113">
        <v>73</v>
      </c>
      <c r="O113">
        <v>145</v>
      </c>
      <c r="P113">
        <v>13</v>
      </c>
      <c r="Q113">
        <v>85</v>
      </c>
      <c r="R113">
        <v>95</v>
      </c>
      <c r="S113">
        <v>90</v>
      </c>
      <c r="T113">
        <v>30</v>
      </c>
      <c r="U113">
        <v>14</v>
      </c>
      <c r="V113">
        <v>200</v>
      </c>
      <c r="W113">
        <v>621</v>
      </c>
      <c r="X113">
        <v>223</v>
      </c>
      <c r="AB113" s="160">
        <v>38354</v>
      </c>
      <c r="AC113">
        <v>6</v>
      </c>
      <c r="AD113">
        <v>186</v>
      </c>
      <c r="AE113" t="s">
        <v>1096</v>
      </c>
      <c r="AF113">
        <v>19</v>
      </c>
      <c r="AH113" s="160">
        <v>38354</v>
      </c>
      <c r="AI113">
        <v>6</v>
      </c>
      <c r="AJ113">
        <v>140</v>
      </c>
      <c r="AK113" t="s">
        <v>1096</v>
      </c>
      <c r="AL113">
        <v>14</v>
      </c>
      <c r="AN113" s="160">
        <v>39084</v>
      </c>
      <c r="AO113">
        <v>6</v>
      </c>
      <c r="AP113">
        <v>140</v>
      </c>
      <c r="AQ113" t="s">
        <v>1096</v>
      </c>
      <c r="AR113">
        <v>14</v>
      </c>
      <c r="AT113" s="160">
        <v>38354</v>
      </c>
      <c r="AU113">
        <v>6</v>
      </c>
      <c r="AV113">
        <v>100</v>
      </c>
      <c r="AW113" t="s">
        <v>1096</v>
      </c>
      <c r="AX113">
        <v>10</v>
      </c>
    </row>
    <row r="114" spans="3:50" x14ac:dyDescent="0.3">
      <c r="C114">
        <v>23</v>
      </c>
      <c r="D114">
        <v>140</v>
      </c>
      <c r="E114">
        <v>188</v>
      </c>
      <c r="F114">
        <v>166</v>
      </c>
      <c r="G114">
        <v>154</v>
      </c>
      <c r="H114">
        <v>69</v>
      </c>
      <c r="I114">
        <v>87</v>
      </c>
      <c r="J114">
        <v>21</v>
      </c>
      <c r="K114">
        <v>188</v>
      </c>
      <c r="L114">
        <v>33</v>
      </c>
      <c r="M114">
        <v>122</v>
      </c>
      <c r="N114">
        <v>24</v>
      </c>
      <c r="O114">
        <v>78</v>
      </c>
      <c r="P114">
        <v>6</v>
      </c>
      <c r="Q114">
        <v>77</v>
      </c>
      <c r="R114">
        <v>52</v>
      </c>
      <c r="S114">
        <v>88</v>
      </c>
      <c r="T114">
        <v>25</v>
      </c>
      <c r="U114">
        <v>13</v>
      </c>
      <c r="V114">
        <v>166</v>
      </c>
      <c r="W114">
        <v>539</v>
      </c>
      <c r="X114">
        <v>181</v>
      </c>
      <c r="AB114" s="160">
        <v>38354</v>
      </c>
      <c r="AC114">
        <v>7</v>
      </c>
      <c r="AD114">
        <v>195</v>
      </c>
      <c r="AE114" t="s">
        <v>1096</v>
      </c>
      <c r="AF114">
        <v>20</v>
      </c>
      <c r="AH114" s="160">
        <v>38354</v>
      </c>
      <c r="AI114">
        <v>7</v>
      </c>
      <c r="AJ114">
        <v>150</v>
      </c>
      <c r="AK114" t="s">
        <v>1096</v>
      </c>
      <c r="AL114">
        <v>15</v>
      </c>
      <c r="AN114" s="160">
        <v>39084</v>
      </c>
      <c r="AO114">
        <v>7</v>
      </c>
      <c r="AP114">
        <v>158</v>
      </c>
      <c r="AQ114" t="s">
        <v>1096</v>
      </c>
      <c r="AR114">
        <v>16</v>
      </c>
      <c r="AT114" s="160">
        <v>38354</v>
      </c>
      <c r="AU114">
        <v>7</v>
      </c>
      <c r="AV114">
        <v>104</v>
      </c>
      <c r="AW114" t="s">
        <v>1096</v>
      </c>
      <c r="AX114">
        <v>10</v>
      </c>
    </row>
    <row r="115" spans="3:50" x14ac:dyDescent="0.3">
      <c r="C115">
        <v>24</v>
      </c>
      <c r="D115">
        <v>87</v>
      </c>
      <c r="E115">
        <v>119</v>
      </c>
      <c r="F115">
        <v>102</v>
      </c>
      <c r="G115">
        <v>88</v>
      </c>
      <c r="H115">
        <v>43</v>
      </c>
      <c r="I115">
        <v>43</v>
      </c>
      <c r="J115">
        <v>16</v>
      </c>
      <c r="K115">
        <v>95</v>
      </c>
      <c r="L115">
        <v>11</v>
      </c>
      <c r="M115">
        <v>101</v>
      </c>
      <c r="N115">
        <v>8</v>
      </c>
      <c r="O115">
        <v>21</v>
      </c>
      <c r="P115">
        <v>10</v>
      </c>
      <c r="Q115">
        <v>49</v>
      </c>
      <c r="R115">
        <v>34</v>
      </c>
      <c r="S115">
        <v>57</v>
      </c>
      <c r="T115">
        <v>16</v>
      </c>
      <c r="U115">
        <v>7</v>
      </c>
      <c r="V115">
        <v>146</v>
      </c>
      <c r="W115">
        <v>375</v>
      </c>
      <c r="X115">
        <v>177</v>
      </c>
      <c r="AB115" s="160">
        <v>38354</v>
      </c>
      <c r="AC115">
        <v>8</v>
      </c>
      <c r="AD115">
        <v>233</v>
      </c>
      <c r="AE115" t="s">
        <v>1096</v>
      </c>
      <c r="AF115">
        <v>23</v>
      </c>
      <c r="AH115" s="160">
        <v>38354</v>
      </c>
      <c r="AI115">
        <v>8</v>
      </c>
      <c r="AJ115">
        <v>166</v>
      </c>
      <c r="AK115" t="s">
        <v>1096</v>
      </c>
      <c r="AL115">
        <v>17</v>
      </c>
      <c r="AN115" s="160">
        <v>39084</v>
      </c>
      <c r="AO115">
        <v>8</v>
      </c>
      <c r="AP115">
        <v>170</v>
      </c>
      <c r="AQ115" t="s">
        <v>1096</v>
      </c>
      <c r="AR115">
        <v>17</v>
      </c>
      <c r="AT115" s="160">
        <v>38354</v>
      </c>
      <c r="AU115">
        <v>8</v>
      </c>
      <c r="AV115">
        <v>106</v>
      </c>
      <c r="AW115" t="s">
        <v>1096</v>
      </c>
      <c r="AX115">
        <v>11</v>
      </c>
    </row>
    <row r="116" spans="3:50" x14ac:dyDescent="0.3">
      <c r="C116">
        <v>25</v>
      </c>
      <c r="D116">
        <v>31</v>
      </c>
      <c r="E116">
        <v>47</v>
      </c>
      <c r="F116">
        <v>40</v>
      </c>
      <c r="G116">
        <v>63</v>
      </c>
      <c r="H116">
        <v>21</v>
      </c>
      <c r="I116">
        <v>36</v>
      </c>
      <c r="J116">
        <v>9</v>
      </c>
      <c r="K116">
        <v>71</v>
      </c>
      <c r="L116">
        <v>1</v>
      </c>
      <c r="M116">
        <v>63</v>
      </c>
      <c r="N116">
        <v>1</v>
      </c>
      <c r="O116">
        <v>11</v>
      </c>
      <c r="P116">
        <v>7</v>
      </c>
      <c r="Q116">
        <v>29</v>
      </c>
      <c r="R116">
        <v>27</v>
      </c>
      <c r="S116">
        <v>63</v>
      </c>
      <c r="T116">
        <v>6</v>
      </c>
      <c r="U116">
        <v>14</v>
      </c>
      <c r="V116">
        <v>124</v>
      </c>
      <c r="W116">
        <v>285</v>
      </c>
      <c r="X116">
        <v>143</v>
      </c>
      <c r="AB116" s="160">
        <v>38354</v>
      </c>
      <c r="AC116">
        <v>9</v>
      </c>
      <c r="AD116">
        <v>255</v>
      </c>
      <c r="AE116" t="s">
        <v>1096</v>
      </c>
      <c r="AF116">
        <v>26</v>
      </c>
      <c r="AH116" s="160">
        <v>38354</v>
      </c>
      <c r="AI116">
        <v>9</v>
      </c>
      <c r="AJ116">
        <v>169</v>
      </c>
      <c r="AK116" t="s">
        <v>1096</v>
      </c>
      <c r="AL116">
        <v>17</v>
      </c>
      <c r="AN116" s="160">
        <v>39084</v>
      </c>
      <c r="AO116">
        <v>9</v>
      </c>
      <c r="AP116">
        <v>170</v>
      </c>
      <c r="AQ116" t="s">
        <v>1096</v>
      </c>
      <c r="AR116">
        <v>17</v>
      </c>
      <c r="AT116" s="160">
        <v>38354</v>
      </c>
      <c r="AU116">
        <v>9</v>
      </c>
      <c r="AV116">
        <v>116</v>
      </c>
      <c r="AW116" t="s">
        <v>1096</v>
      </c>
      <c r="AX116">
        <v>12</v>
      </c>
    </row>
    <row r="117" spans="3:50" x14ac:dyDescent="0.3">
      <c r="C117">
        <v>26</v>
      </c>
      <c r="D117">
        <v>4</v>
      </c>
      <c r="E117">
        <v>12</v>
      </c>
      <c r="F117">
        <v>21</v>
      </c>
      <c r="G117">
        <v>36</v>
      </c>
      <c r="H117">
        <v>5</v>
      </c>
      <c r="I117">
        <v>18</v>
      </c>
      <c r="J117">
        <v>7</v>
      </c>
      <c r="K117">
        <v>40</v>
      </c>
      <c r="L117">
        <v>1</v>
      </c>
      <c r="M117">
        <v>47</v>
      </c>
      <c r="O117">
        <v>7</v>
      </c>
      <c r="P117">
        <v>2</v>
      </c>
      <c r="Q117">
        <v>43</v>
      </c>
      <c r="R117">
        <v>13</v>
      </c>
      <c r="S117">
        <v>35</v>
      </c>
      <c r="T117">
        <v>1</v>
      </c>
      <c r="U117">
        <v>2</v>
      </c>
      <c r="V117">
        <v>100</v>
      </c>
      <c r="W117">
        <v>198</v>
      </c>
      <c r="X117">
        <v>105</v>
      </c>
      <c r="AB117" s="160">
        <v>38354</v>
      </c>
      <c r="AC117">
        <v>10</v>
      </c>
      <c r="AD117">
        <v>267</v>
      </c>
      <c r="AE117" t="s">
        <v>1096</v>
      </c>
      <c r="AF117">
        <v>27</v>
      </c>
      <c r="AH117" s="160">
        <v>38354</v>
      </c>
      <c r="AI117">
        <v>10</v>
      </c>
      <c r="AJ117">
        <v>182</v>
      </c>
      <c r="AK117" t="s">
        <v>1096</v>
      </c>
      <c r="AL117">
        <v>18</v>
      </c>
      <c r="AN117" s="160">
        <v>39084</v>
      </c>
      <c r="AO117">
        <v>10</v>
      </c>
      <c r="AP117">
        <v>184</v>
      </c>
      <c r="AQ117" t="s">
        <v>1096</v>
      </c>
      <c r="AR117">
        <v>18</v>
      </c>
      <c r="AT117" s="160">
        <v>38354</v>
      </c>
      <c r="AU117">
        <v>10</v>
      </c>
      <c r="AV117">
        <v>132</v>
      </c>
      <c r="AW117" t="s">
        <v>1096</v>
      </c>
      <c r="AX117">
        <v>13</v>
      </c>
    </row>
    <row r="118" spans="3:50" x14ac:dyDescent="0.3">
      <c r="C118">
        <v>27</v>
      </c>
      <c r="D118">
        <v>1</v>
      </c>
      <c r="E118">
        <v>4</v>
      </c>
      <c r="F118">
        <v>13</v>
      </c>
      <c r="G118">
        <v>7</v>
      </c>
      <c r="H118">
        <v>1</v>
      </c>
      <c r="I118">
        <v>9</v>
      </c>
      <c r="J118">
        <v>3</v>
      </c>
      <c r="K118">
        <v>22</v>
      </c>
      <c r="M118">
        <v>21</v>
      </c>
      <c r="O118">
        <v>5</v>
      </c>
      <c r="Q118">
        <v>35</v>
      </c>
      <c r="R118">
        <v>7</v>
      </c>
      <c r="S118">
        <v>29</v>
      </c>
      <c r="T118">
        <v>2</v>
      </c>
      <c r="V118">
        <v>89</v>
      </c>
      <c r="W118">
        <v>105</v>
      </c>
      <c r="X118">
        <v>73</v>
      </c>
      <c r="AB118" s="160">
        <v>38354</v>
      </c>
      <c r="AC118">
        <v>11</v>
      </c>
      <c r="AD118">
        <v>279</v>
      </c>
      <c r="AE118" t="s">
        <v>1096</v>
      </c>
      <c r="AF118">
        <v>28</v>
      </c>
      <c r="AH118" s="160">
        <v>38354</v>
      </c>
      <c r="AI118">
        <v>11</v>
      </c>
      <c r="AJ118">
        <v>185</v>
      </c>
      <c r="AK118" t="s">
        <v>1096</v>
      </c>
      <c r="AL118">
        <v>19</v>
      </c>
      <c r="AN118" s="160">
        <v>39084</v>
      </c>
      <c r="AO118">
        <v>11</v>
      </c>
      <c r="AP118">
        <v>180</v>
      </c>
      <c r="AQ118" t="s">
        <v>1096</v>
      </c>
      <c r="AR118">
        <v>18</v>
      </c>
      <c r="AT118" s="160">
        <v>38354</v>
      </c>
      <c r="AU118">
        <v>11</v>
      </c>
      <c r="AV118">
        <v>134</v>
      </c>
      <c r="AW118" t="s">
        <v>1096</v>
      </c>
      <c r="AX118">
        <v>13</v>
      </c>
    </row>
    <row r="119" spans="3:50" x14ac:dyDescent="0.3">
      <c r="C119">
        <v>28</v>
      </c>
      <c r="F119">
        <v>5</v>
      </c>
      <c r="G119">
        <v>1</v>
      </c>
      <c r="I119">
        <v>9</v>
      </c>
      <c r="J119">
        <v>1</v>
      </c>
      <c r="K119">
        <v>10</v>
      </c>
      <c r="M119">
        <v>10</v>
      </c>
      <c r="O119">
        <v>1</v>
      </c>
      <c r="Q119">
        <v>38</v>
      </c>
      <c r="R119">
        <v>2</v>
      </c>
      <c r="S119">
        <v>12</v>
      </c>
      <c r="T119">
        <v>2</v>
      </c>
      <c r="V119">
        <v>65</v>
      </c>
      <c r="W119">
        <v>59</v>
      </c>
      <c r="X119">
        <v>49</v>
      </c>
      <c r="AB119" s="160">
        <v>38354</v>
      </c>
      <c r="AC119">
        <v>12</v>
      </c>
      <c r="AD119">
        <v>283</v>
      </c>
      <c r="AE119" t="s">
        <v>1096</v>
      </c>
      <c r="AF119">
        <v>28</v>
      </c>
      <c r="AH119" s="160">
        <v>38354</v>
      </c>
      <c r="AI119">
        <v>12</v>
      </c>
      <c r="AJ119">
        <v>183</v>
      </c>
      <c r="AK119" t="s">
        <v>1096</v>
      </c>
      <c r="AL119">
        <v>18</v>
      </c>
      <c r="AN119" s="160">
        <v>39084</v>
      </c>
      <c r="AO119">
        <v>12</v>
      </c>
      <c r="AP119">
        <v>190</v>
      </c>
      <c r="AQ119" t="s">
        <v>1096</v>
      </c>
      <c r="AR119">
        <v>19</v>
      </c>
      <c r="AT119" s="160">
        <v>38354</v>
      </c>
      <c r="AU119">
        <v>12</v>
      </c>
      <c r="AV119">
        <v>136</v>
      </c>
      <c r="AW119" t="s">
        <v>1096</v>
      </c>
      <c r="AX119">
        <v>14</v>
      </c>
    </row>
    <row r="120" spans="3:50" x14ac:dyDescent="0.3">
      <c r="C120">
        <v>29</v>
      </c>
      <c r="F120">
        <v>4</v>
      </c>
      <c r="K120">
        <v>7</v>
      </c>
      <c r="M120">
        <v>7</v>
      </c>
      <c r="Q120">
        <v>13</v>
      </c>
      <c r="R120">
        <v>2</v>
      </c>
      <c r="S120">
        <v>7</v>
      </c>
      <c r="V120">
        <v>85</v>
      </c>
      <c r="W120">
        <v>40</v>
      </c>
      <c r="X120">
        <v>37</v>
      </c>
      <c r="AB120" s="160">
        <v>38354</v>
      </c>
      <c r="AC120">
        <v>13</v>
      </c>
      <c r="AD120">
        <v>292</v>
      </c>
      <c r="AE120" t="s">
        <v>1096</v>
      </c>
      <c r="AF120">
        <v>29</v>
      </c>
      <c r="AH120" s="160">
        <v>38354</v>
      </c>
      <c r="AI120">
        <v>13</v>
      </c>
      <c r="AJ120">
        <v>191</v>
      </c>
      <c r="AK120" t="s">
        <v>1096</v>
      </c>
      <c r="AL120">
        <v>19</v>
      </c>
      <c r="AN120" s="160">
        <v>39084</v>
      </c>
      <c r="AO120">
        <v>13</v>
      </c>
      <c r="AP120">
        <v>189</v>
      </c>
      <c r="AQ120" t="s">
        <v>1096</v>
      </c>
      <c r="AR120">
        <v>19</v>
      </c>
      <c r="AT120" s="160">
        <v>38354</v>
      </c>
      <c r="AU120">
        <v>13</v>
      </c>
      <c r="AV120">
        <v>134</v>
      </c>
      <c r="AW120" t="s">
        <v>1096</v>
      </c>
      <c r="AX120">
        <v>13</v>
      </c>
    </row>
    <row r="121" spans="3:50" x14ac:dyDescent="0.3">
      <c r="C121">
        <v>30</v>
      </c>
      <c r="K121">
        <v>6</v>
      </c>
      <c r="M121">
        <v>3</v>
      </c>
      <c r="Q121">
        <v>7</v>
      </c>
      <c r="S121">
        <v>3</v>
      </c>
      <c r="V121">
        <v>53</v>
      </c>
      <c r="W121">
        <v>22</v>
      </c>
      <c r="X121">
        <v>33</v>
      </c>
      <c r="AB121" s="160">
        <v>38354</v>
      </c>
      <c r="AC121">
        <v>14</v>
      </c>
      <c r="AD121">
        <v>294</v>
      </c>
      <c r="AE121" t="s">
        <v>1096</v>
      </c>
      <c r="AF121">
        <v>29</v>
      </c>
      <c r="AH121" s="160">
        <v>38354</v>
      </c>
      <c r="AI121">
        <v>14</v>
      </c>
      <c r="AJ121">
        <v>201</v>
      </c>
      <c r="AK121" t="s">
        <v>1096</v>
      </c>
      <c r="AL121">
        <v>20</v>
      </c>
      <c r="AN121" s="160">
        <v>39084</v>
      </c>
      <c r="AO121">
        <v>14</v>
      </c>
      <c r="AP121">
        <v>170</v>
      </c>
      <c r="AQ121" t="s">
        <v>1096</v>
      </c>
      <c r="AR121">
        <v>17</v>
      </c>
      <c r="AT121" s="160">
        <v>38354</v>
      </c>
      <c r="AU121">
        <v>14</v>
      </c>
      <c r="AV121">
        <v>130</v>
      </c>
      <c r="AW121" t="s">
        <v>1096</v>
      </c>
      <c r="AX121">
        <v>13</v>
      </c>
    </row>
    <row r="122" spans="3:50" x14ac:dyDescent="0.3">
      <c r="C122">
        <v>31</v>
      </c>
      <c r="K122">
        <v>1</v>
      </c>
      <c r="M122">
        <v>4</v>
      </c>
      <c r="Q122">
        <v>2</v>
      </c>
      <c r="S122">
        <v>1</v>
      </c>
      <c r="V122">
        <v>57</v>
      </c>
      <c r="W122">
        <v>16</v>
      </c>
      <c r="X122">
        <v>32</v>
      </c>
      <c r="AB122" s="160">
        <v>38354</v>
      </c>
      <c r="AC122">
        <v>15</v>
      </c>
      <c r="AD122">
        <v>296</v>
      </c>
      <c r="AE122" t="s">
        <v>1096</v>
      </c>
      <c r="AF122">
        <v>30</v>
      </c>
      <c r="AH122" s="160">
        <v>38354</v>
      </c>
      <c r="AI122">
        <v>15</v>
      </c>
      <c r="AJ122">
        <v>200</v>
      </c>
      <c r="AK122" t="s">
        <v>1096</v>
      </c>
      <c r="AL122">
        <v>20</v>
      </c>
      <c r="AN122" s="160">
        <v>39084</v>
      </c>
      <c r="AO122">
        <v>15</v>
      </c>
      <c r="AP122">
        <v>170</v>
      </c>
      <c r="AQ122" t="s">
        <v>1096</v>
      </c>
      <c r="AR122">
        <v>17</v>
      </c>
      <c r="AT122" s="160">
        <v>38354</v>
      </c>
      <c r="AU122">
        <v>15</v>
      </c>
      <c r="AV122">
        <v>130</v>
      </c>
      <c r="AW122" t="s">
        <v>1096</v>
      </c>
      <c r="AX122">
        <v>13</v>
      </c>
    </row>
    <row r="123" spans="3:50" x14ac:dyDescent="0.3">
      <c r="C123">
        <v>32</v>
      </c>
      <c r="M123">
        <v>2</v>
      </c>
      <c r="V123">
        <v>42</v>
      </c>
      <c r="W123">
        <v>18</v>
      </c>
      <c r="X123">
        <v>24</v>
      </c>
      <c r="AB123" s="160">
        <v>38354</v>
      </c>
      <c r="AC123">
        <v>16</v>
      </c>
      <c r="AD123">
        <v>287</v>
      </c>
      <c r="AE123" t="s">
        <v>1096</v>
      </c>
      <c r="AF123">
        <v>29</v>
      </c>
      <c r="AH123" s="160">
        <v>38354</v>
      </c>
      <c r="AI123">
        <v>16</v>
      </c>
      <c r="AJ123">
        <v>190</v>
      </c>
      <c r="AK123" t="s">
        <v>1096</v>
      </c>
      <c r="AL123">
        <v>19</v>
      </c>
      <c r="AN123" s="160">
        <v>39084</v>
      </c>
      <c r="AO123">
        <v>16</v>
      </c>
      <c r="AP123">
        <v>168</v>
      </c>
      <c r="AQ123" t="s">
        <v>1096</v>
      </c>
      <c r="AR123">
        <v>17</v>
      </c>
      <c r="AT123" s="160">
        <v>38354</v>
      </c>
      <c r="AU123">
        <v>16</v>
      </c>
      <c r="AV123">
        <v>124</v>
      </c>
      <c r="AW123" t="s">
        <v>1096</v>
      </c>
      <c r="AX123">
        <v>12</v>
      </c>
    </row>
    <row r="124" spans="3:50" x14ac:dyDescent="0.3">
      <c r="C124">
        <v>33</v>
      </c>
      <c r="V124">
        <v>26</v>
      </c>
      <c r="W124">
        <v>6</v>
      </c>
      <c r="X124">
        <v>21</v>
      </c>
      <c r="AB124" s="160">
        <v>38354</v>
      </c>
      <c r="AC124">
        <v>17</v>
      </c>
      <c r="AD124">
        <v>270</v>
      </c>
      <c r="AE124" t="s">
        <v>1096</v>
      </c>
      <c r="AF124">
        <v>27</v>
      </c>
      <c r="AH124" s="160">
        <v>38354</v>
      </c>
      <c r="AI124">
        <v>17</v>
      </c>
      <c r="AJ124">
        <v>187</v>
      </c>
      <c r="AK124" t="s">
        <v>1096</v>
      </c>
      <c r="AL124">
        <v>19</v>
      </c>
      <c r="AN124" s="160">
        <v>39084</v>
      </c>
      <c r="AO124">
        <v>17</v>
      </c>
      <c r="AP124">
        <v>170</v>
      </c>
      <c r="AQ124" t="s">
        <v>1096</v>
      </c>
      <c r="AR124">
        <v>17</v>
      </c>
      <c r="AT124" s="160">
        <v>38354</v>
      </c>
      <c r="AU124">
        <v>17</v>
      </c>
      <c r="AV124">
        <v>124</v>
      </c>
      <c r="AW124" t="s">
        <v>1096</v>
      </c>
      <c r="AX124">
        <v>12</v>
      </c>
    </row>
    <row r="125" spans="3:50" x14ac:dyDescent="0.3">
      <c r="C125">
        <v>34</v>
      </c>
      <c r="V125">
        <v>13</v>
      </c>
      <c r="W125">
        <v>12</v>
      </c>
      <c r="X125">
        <v>28</v>
      </c>
      <c r="AB125" s="160">
        <v>38354</v>
      </c>
      <c r="AC125">
        <v>18</v>
      </c>
      <c r="AD125">
        <v>265</v>
      </c>
      <c r="AE125" t="s">
        <v>1096</v>
      </c>
      <c r="AF125">
        <v>27</v>
      </c>
      <c r="AH125" s="160">
        <v>38354</v>
      </c>
      <c r="AI125">
        <v>18</v>
      </c>
      <c r="AJ125">
        <v>175</v>
      </c>
      <c r="AK125" t="s">
        <v>1096</v>
      </c>
      <c r="AL125">
        <v>18</v>
      </c>
      <c r="AN125" s="160">
        <v>39084</v>
      </c>
      <c r="AO125">
        <v>18</v>
      </c>
      <c r="AP125">
        <v>160</v>
      </c>
      <c r="AQ125" t="s">
        <v>1096</v>
      </c>
      <c r="AR125">
        <v>16</v>
      </c>
      <c r="AT125" s="160">
        <v>38354</v>
      </c>
      <c r="AU125">
        <v>18</v>
      </c>
      <c r="AV125">
        <v>119</v>
      </c>
      <c r="AW125" t="s">
        <v>1096</v>
      </c>
      <c r="AX125">
        <v>12</v>
      </c>
    </row>
    <row r="126" spans="3:50" x14ac:dyDescent="0.3">
      <c r="C126">
        <v>35</v>
      </c>
      <c r="V126">
        <v>8</v>
      </c>
      <c r="W126">
        <v>2</v>
      </c>
      <c r="X126">
        <v>15</v>
      </c>
      <c r="AB126" s="160">
        <v>38354</v>
      </c>
      <c r="AC126">
        <v>19</v>
      </c>
      <c r="AD126">
        <v>246</v>
      </c>
      <c r="AE126" t="s">
        <v>1096</v>
      </c>
      <c r="AF126">
        <v>25</v>
      </c>
      <c r="AH126" s="160">
        <v>38354</v>
      </c>
      <c r="AI126">
        <v>19</v>
      </c>
      <c r="AJ126">
        <v>167</v>
      </c>
      <c r="AK126" t="s">
        <v>1096</v>
      </c>
      <c r="AL126">
        <v>17</v>
      </c>
      <c r="AN126" s="160">
        <v>39084</v>
      </c>
      <c r="AO126">
        <v>19</v>
      </c>
      <c r="AP126">
        <v>152</v>
      </c>
      <c r="AQ126" t="s">
        <v>1096</v>
      </c>
      <c r="AR126">
        <v>15</v>
      </c>
      <c r="AT126" s="160">
        <v>38354</v>
      </c>
      <c r="AU126">
        <v>19</v>
      </c>
      <c r="AV126">
        <v>113</v>
      </c>
      <c r="AW126" t="s">
        <v>1096</v>
      </c>
      <c r="AX126">
        <v>11</v>
      </c>
    </row>
    <row r="127" spans="3:50" x14ac:dyDescent="0.3">
      <c r="C127">
        <v>36</v>
      </c>
      <c r="V127">
        <v>6</v>
      </c>
      <c r="W127">
        <v>5</v>
      </c>
      <c r="X127">
        <v>7</v>
      </c>
      <c r="AB127" s="160">
        <v>38354</v>
      </c>
      <c r="AC127">
        <v>20</v>
      </c>
      <c r="AD127">
        <v>225</v>
      </c>
      <c r="AE127" t="s">
        <v>1096</v>
      </c>
      <c r="AF127">
        <v>23</v>
      </c>
      <c r="AH127" s="160">
        <v>38354</v>
      </c>
      <c r="AI127">
        <v>20</v>
      </c>
      <c r="AJ127">
        <v>158</v>
      </c>
      <c r="AK127" t="s">
        <v>1096</v>
      </c>
      <c r="AL127">
        <v>16</v>
      </c>
      <c r="AN127" s="160">
        <v>39084</v>
      </c>
      <c r="AO127">
        <v>20</v>
      </c>
      <c r="AP127">
        <v>150</v>
      </c>
      <c r="AQ127" t="s">
        <v>1096</v>
      </c>
      <c r="AR127">
        <v>15</v>
      </c>
      <c r="AT127" s="160">
        <v>38354</v>
      </c>
      <c r="AU127">
        <v>20</v>
      </c>
      <c r="AV127">
        <v>106</v>
      </c>
      <c r="AW127" t="s">
        <v>1096</v>
      </c>
      <c r="AX127">
        <v>11</v>
      </c>
    </row>
    <row r="128" spans="3:50" x14ac:dyDescent="0.3">
      <c r="C128">
        <v>37</v>
      </c>
      <c r="V128">
        <v>2</v>
      </c>
      <c r="W128">
        <v>2</v>
      </c>
      <c r="X128">
        <v>5</v>
      </c>
      <c r="AB128" s="160">
        <v>38354</v>
      </c>
      <c r="AC128">
        <v>21</v>
      </c>
      <c r="AD128">
        <v>192</v>
      </c>
      <c r="AE128" t="s">
        <v>1096</v>
      </c>
      <c r="AF128">
        <v>19</v>
      </c>
      <c r="AH128" s="160">
        <v>38354</v>
      </c>
      <c r="AI128">
        <v>21</v>
      </c>
      <c r="AJ128">
        <v>157</v>
      </c>
      <c r="AK128" t="s">
        <v>1096</v>
      </c>
      <c r="AL128">
        <v>16</v>
      </c>
      <c r="AN128" s="160">
        <v>39084</v>
      </c>
      <c r="AO128">
        <v>21</v>
      </c>
      <c r="AP128">
        <v>150</v>
      </c>
      <c r="AQ128" t="s">
        <v>1096</v>
      </c>
      <c r="AR128">
        <v>15</v>
      </c>
      <c r="AT128" s="160">
        <v>38354</v>
      </c>
      <c r="AU128">
        <v>21</v>
      </c>
      <c r="AV128">
        <v>99</v>
      </c>
      <c r="AW128" t="s">
        <v>1096</v>
      </c>
      <c r="AX128">
        <v>10</v>
      </c>
    </row>
    <row r="129" spans="3:50" x14ac:dyDescent="0.3">
      <c r="C129">
        <v>38</v>
      </c>
      <c r="V129">
        <v>3</v>
      </c>
      <c r="W129">
        <v>1</v>
      </c>
      <c r="X129">
        <v>5</v>
      </c>
      <c r="AB129" s="160">
        <v>38354</v>
      </c>
      <c r="AC129">
        <v>22</v>
      </c>
      <c r="AD129">
        <v>183</v>
      </c>
      <c r="AE129" t="s">
        <v>1096</v>
      </c>
      <c r="AF129">
        <v>18</v>
      </c>
      <c r="AH129" s="160">
        <v>38354</v>
      </c>
      <c r="AI129">
        <v>22</v>
      </c>
      <c r="AJ129">
        <v>150</v>
      </c>
      <c r="AK129" t="s">
        <v>1096</v>
      </c>
      <c r="AL129">
        <v>15</v>
      </c>
      <c r="AN129" s="160">
        <v>39084</v>
      </c>
      <c r="AO129">
        <v>22</v>
      </c>
      <c r="AP129">
        <v>139</v>
      </c>
      <c r="AQ129" t="s">
        <v>1096</v>
      </c>
      <c r="AR129">
        <v>14</v>
      </c>
      <c r="AT129" s="160">
        <v>38354</v>
      </c>
      <c r="AU129">
        <v>22</v>
      </c>
      <c r="AV129">
        <v>98</v>
      </c>
      <c r="AW129" t="s">
        <v>1096</v>
      </c>
      <c r="AX129">
        <v>10</v>
      </c>
    </row>
    <row r="130" spans="3:50" x14ac:dyDescent="0.3">
      <c r="C130">
        <v>39</v>
      </c>
      <c r="V130">
        <v>0</v>
      </c>
      <c r="W130">
        <v>0</v>
      </c>
      <c r="X130">
        <v>9</v>
      </c>
      <c r="AB130" s="160">
        <v>38354</v>
      </c>
      <c r="AC130">
        <v>23</v>
      </c>
      <c r="AD130">
        <v>151</v>
      </c>
      <c r="AE130" t="s">
        <v>1096</v>
      </c>
      <c r="AF130">
        <v>15</v>
      </c>
      <c r="AH130" s="160">
        <v>38354</v>
      </c>
      <c r="AI130">
        <v>23</v>
      </c>
      <c r="AJ130">
        <v>150</v>
      </c>
      <c r="AK130" t="s">
        <v>1096</v>
      </c>
      <c r="AL130">
        <v>15</v>
      </c>
      <c r="AN130" s="160">
        <v>39084</v>
      </c>
      <c r="AO130">
        <v>23</v>
      </c>
      <c r="AP130">
        <v>130</v>
      </c>
      <c r="AQ130" t="s">
        <v>1096</v>
      </c>
      <c r="AR130">
        <v>13</v>
      </c>
      <c r="AT130" s="160">
        <v>38354</v>
      </c>
      <c r="AU130">
        <v>23</v>
      </c>
      <c r="AV130">
        <v>95</v>
      </c>
      <c r="AW130" t="s">
        <v>1096</v>
      </c>
      <c r="AX130">
        <v>10</v>
      </c>
    </row>
    <row r="131" spans="3:50" x14ac:dyDescent="0.3">
      <c r="C131">
        <v>40</v>
      </c>
      <c r="V131">
        <v>0</v>
      </c>
      <c r="W131">
        <v>0</v>
      </c>
      <c r="X131">
        <v>1</v>
      </c>
      <c r="AB131" s="160">
        <v>38355</v>
      </c>
      <c r="AC131">
        <v>0</v>
      </c>
      <c r="AD131">
        <v>132</v>
      </c>
      <c r="AE131" t="s">
        <v>1096</v>
      </c>
      <c r="AF131">
        <v>13</v>
      </c>
      <c r="AH131" s="160">
        <v>38355</v>
      </c>
      <c r="AI131">
        <v>0</v>
      </c>
      <c r="AJ131">
        <v>145</v>
      </c>
      <c r="AK131" t="s">
        <v>1096</v>
      </c>
      <c r="AL131">
        <v>15</v>
      </c>
      <c r="AN131" s="160">
        <v>39085</v>
      </c>
      <c r="AO131">
        <v>0</v>
      </c>
      <c r="AP131">
        <v>130</v>
      </c>
      <c r="AQ131" t="s">
        <v>1096</v>
      </c>
      <c r="AR131">
        <v>13</v>
      </c>
      <c r="AT131" s="160">
        <v>38355</v>
      </c>
      <c r="AU131">
        <v>0</v>
      </c>
      <c r="AV131">
        <v>96</v>
      </c>
      <c r="AW131" t="s">
        <v>1096</v>
      </c>
      <c r="AX131">
        <v>10</v>
      </c>
    </row>
    <row r="132" spans="3:50" x14ac:dyDescent="0.3">
      <c r="AB132" s="160">
        <v>38355</v>
      </c>
      <c r="AC132">
        <v>1</v>
      </c>
      <c r="AD132">
        <v>122</v>
      </c>
      <c r="AE132" t="s">
        <v>1096</v>
      </c>
      <c r="AF132">
        <v>12</v>
      </c>
      <c r="AH132" s="160">
        <v>38355</v>
      </c>
      <c r="AI132">
        <v>1</v>
      </c>
      <c r="AJ132">
        <v>142</v>
      </c>
      <c r="AK132" t="s">
        <v>1096</v>
      </c>
      <c r="AL132">
        <v>14</v>
      </c>
      <c r="AN132" s="160">
        <v>39085</v>
      </c>
      <c r="AO132">
        <v>1</v>
      </c>
      <c r="AP132">
        <v>123</v>
      </c>
      <c r="AQ132" t="s">
        <v>1096</v>
      </c>
      <c r="AR132">
        <v>12</v>
      </c>
      <c r="AT132" s="160">
        <v>38355</v>
      </c>
      <c r="AU132">
        <v>1</v>
      </c>
      <c r="AV132">
        <v>98</v>
      </c>
      <c r="AW132" t="s">
        <v>1096</v>
      </c>
      <c r="AX132">
        <v>10</v>
      </c>
    </row>
    <row r="133" spans="3:50" x14ac:dyDescent="0.3">
      <c r="AB133" s="160">
        <v>38355</v>
      </c>
      <c r="AC133">
        <v>2</v>
      </c>
      <c r="AD133">
        <v>114</v>
      </c>
      <c r="AE133" t="s">
        <v>1096</v>
      </c>
      <c r="AF133">
        <v>11</v>
      </c>
      <c r="AH133" s="160">
        <v>38355</v>
      </c>
      <c r="AI133">
        <v>2</v>
      </c>
      <c r="AJ133">
        <v>136</v>
      </c>
      <c r="AK133" t="s">
        <v>1096</v>
      </c>
      <c r="AL133">
        <v>14</v>
      </c>
      <c r="AN133" s="160">
        <v>39085</v>
      </c>
      <c r="AO133">
        <v>2</v>
      </c>
      <c r="AP133">
        <v>120</v>
      </c>
      <c r="AQ133" t="s">
        <v>1096</v>
      </c>
      <c r="AR133">
        <v>12</v>
      </c>
      <c r="AT133" s="160">
        <v>38355</v>
      </c>
      <c r="AU133">
        <v>2</v>
      </c>
      <c r="AV133">
        <v>99</v>
      </c>
      <c r="AW133" t="s">
        <v>1096</v>
      </c>
      <c r="AX133">
        <v>10</v>
      </c>
    </row>
    <row r="134" spans="3:50" x14ac:dyDescent="0.3">
      <c r="AB134" s="160">
        <v>38355</v>
      </c>
      <c r="AC134">
        <v>3</v>
      </c>
      <c r="AD134">
        <v>104</v>
      </c>
      <c r="AE134" t="s">
        <v>1096</v>
      </c>
      <c r="AF134">
        <v>10</v>
      </c>
      <c r="AH134" s="160">
        <v>38355</v>
      </c>
      <c r="AI134">
        <v>3</v>
      </c>
      <c r="AJ134">
        <v>124</v>
      </c>
      <c r="AK134" t="s">
        <v>1096</v>
      </c>
      <c r="AL134">
        <v>12</v>
      </c>
      <c r="AN134" s="160">
        <v>39085</v>
      </c>
      <c r="AO134">
        <v>3</v>
      </c>
      <c r="AP134">
        <v>120</v>
      </c>
      <c r="AQ134" t="s">
        <v>1096</v>
      </c>
      <c r="AR134">
        <v>12</v>
      </c>
      <c r="AT134" s="160">
        <v>38355</v>
      </c>
      <c r="AU134">
        <v>3</v>
      </c>
      <c r="AV134">
        <v>92</v>
      </c>
      <c r="AW134" t="s">
        <v>1096</v>
      </c>
      <c r="AX134">
        <v>9</v>
      </c>
    </row>
    <row r="135" spans="3:50" x14ac:dyDescent="0.3">
      <c r="AB135" s="160">
        <v>38355</v>
      </c>
      <c r="AC135">
        <v>4</v>
      </c>
      <c r="AD135">
        <v>105</v>
      </c>
      <c r="AE135" t="s">
        <v>1096</v>
      </c>
      <c r="AF135">
        <v>11</v>
      </c>
      <c r="AH135" s="160">
        <v>38355</v>
      </c>
      <c r="AI135">
        <v>4</v>
      </c>
      <c r="AJ135">
        <v>121</v>
      </c>
      <c r="AK135" t="s">
        <v>1096</v>
      </c>
      <c r="AL135">
        <v>12</v>
      </c>
      <c r="AN135" s="160">
        <v>39085</v>
      </c>
      <c r="AO135">
        <v>4</v>
      </c>
      <c r="AP135">
        <v>107</v>
      </c>
      <c r="AQ135" t="s">
        <v>1096</v>
      </c>
      <c r="AR135">
        <v>11</v>
      </c>
      <c r="AT135" s="160">
        <v>38355</v>
      </c>
      <c r="AU135">
        <v>4</v>
      </c>
      <c r="AV135">
        <v>87</v>
      </c>
      <c r="AW135" t="s">
        <v>1096</v>
      </c>
      <c r="AX135">
        <v>9</v>
      </c>
    </row>
    <row r="136" spans="3:50" x14ac:dyDescent="0.3">
      <c r="AB136" s="160">
        <v>38355</v>
      </c>
      <c r="AC136">
        <v>5</v>
      </c>
      <c r="AD136">
        <v>94</v>
      </c>
      <c r="AE136" t="s">
        <v>1096</v>
      </c>
      <c r="AF136">
        <v>9</v>
      </c>
      <c r="AH136" s="160">
        <v>38355</v>
      </c>
      <c r="AI136">
        <v>5</v>
      </c>
      <c r="AJ136">
        <v>108</v>
      </c>
      <c r="AK136" t="s">
        <v>1096</v>
      </c>
      <c r="AL136">
        <v>11</v>
      </c>
      <c r="AN136" s="160">
        <v>39085</v>
      </c>
      <c r="AO136">
        <v>5</v>
      </c>
      <c r="AP136">
        <v>120</v>
      </c>
      <c r="AQ136" t="s">
        <v>1096</v>
      </c>
      <c r="AR136">
        <v>12</v>
      </c>
      <c r="AT136" s="160">
        <v>38355</v>
      </c>
      <c r="AU136">
        <v>5</v>
      </c>
      <c r="AV136">
        <v>87</v>
      </c>
      <c r="AW136" t="s">
        <v>1096</v>
      </c>
      <c r="AX136">
        <v>9</v>
      </c>
    </row>
    <row r="137" spans="3:50" x14ac:dyDescent="0.3">
      <c r="AB137" s="160">
        <v>38355</v>
      </c>
      <c r="AC137">
        <v>6</v>
      </c>
      <c r="AD137">
        <v>118</v>
      </c>
      <c r="AE137" t="s">
        <v>1096</v>
      </c>
      <c r="AF137">
        <v>12</v>
      </c>
      <c r="AH137" s="160">
        <v>38355</v>
      </c>
      <c r="AI137">
        <v>6</v>
      </c>
      <c r="AJ137">
        <v>108</v>
      </c>
      <c r="AK137" t="s">
        <v>1096</v>
      </c>
      <c r="AL137">
        <v>11</v>
      </c>
      <c r="AN137" s="160">
        <v>39085</v>
      </c>
      <c r="AO137">
        <v>6</v>
      </c>
      <c r="AP137">
        <v>130</v>
      </c>
      <c r="AQ137" t="s">
        <v>1096</v>
      </c>
      <c r="AR137">
        <v>13</v>
      </c>
      <c r="AT137" s="160">
        <v>38355</v>
      </c>
      <c r="AU137">
        <v>6</v>
      </c>
      <c r="AV137">
        <v>110</v>
      </c>
      <c r="AW137" t="s">
        <v>1096</v>
      </c>
      <c r="AX137">
        <v>11</v>
      </c>
    </row>
    <row r="138" spans="3:50" x14ac:dyDescent="0.3">
      <c r="AB138" s="160">
        <v>38355</v>
      </c>
      <c r="AC138">
        <v>7</v>
      </c>
      <c r="AD138">
        <v>147</v>
      </c>
      <c r="AE138" t="s">
        <v>1096</v>
      </c>
      <c r="AF138">
        <v>15</v>
      </c>
      <c r="AH138" s="160">
        <v>38355</v>
      </c>
      <c r="AI138">
        <v>7</v>
      </c>
      <c r="AJ138">
        <v>131</v>
      </c>
      <c r="AK138" t="s">
        <v>1096</v>
      </c>
      <c r="AL138">
        <v>13</v>
      </c>
      <c r="AN138" s="160">
        <v>39085</v>
      </c>
      <c r="AO138">
        <v>7</v>
      </c>
      <c r="AP138">
        <v>151</v>
      </c>
      <c r="AQ138" t="s">
        <v>1096</v>
      </c>
      <c r="AR138">
        <v>15</v>
      </c>
      <c r="AT138" s="160">
        <v>38355</v>
      </c>
      <c r="AU138">
        <v>7</v>
      </c>
      <c r="AV138">
        <v>124</v>
      </c>
      <c r="AW138" t="s">
        <v>1096</v>
      </c>
      <c r="AX138">
        <v>12</v>
      </c>
    </row>
    <row r="139" spans="3:50" x14ac:dyDescent="0.3">
      <c r="AB139" s="160">
        <v>38355</v>
      </c>
      <c r="AC139">
        <v>8</v>
      </c>
      <c r="AD139">
        <v>173</v>
      </c>
      <c r="AE139" t="s">
        <v>1096</v>
      </c>
      <c r="AF139">
        <v>17</v>
      </c>
      <c r="AH139" s="160">
        <v>38355</v>
      </c>
      <c r="AI139">
        <v>8</v>
      </c>
      <c r="AJ139">
        <v>153</v>
      </c>
      <c r="AK139" t="s">
        <v>1096</v>
      </c>
      <c r="AL139">
        <v>15</v>
      </c>
      <c r="AN139" s="160">
        <v>39085</v>
      </c>
      <c r="AO139">
        <v>8</v>
      </c>
      <c r="AP139">
        <v>170</v>
      </c>
      <c r="AQ139" t="s">
        <v>1096</v>
      </c>
      <c r="AR139">
        <v>17</v>
      </c>
      <c r="AT139" s="160">
        <v>38355</v>
      </c>
      <c r="AU139">
        <v>8</v>
      </c>
      <c r="AV139">
        <v>125</v>
      </c>
      <c r="AW139" t="s">
        <v>1096</v>
      </c>
      <c r="AX139">
        <v>13</v>
      </c>
    </row>
    <row r="140" spans="3:50" x14ac:dyDescent="0.3">
      <c r="AB140" s="160">
        <v>38355</v>
      </c>
      <c r="AC140">
        <v>9</v>
      </c>
      <c r="AD140">
        <v>198</v>
      </c>
      <c r="AE140" t="s">
        <v>1096</v>
      </c>
      <c r="AF140">
        <v>20</v>
      </c>
      <c r="AH140" s="160">
        <v>38355</v>
      </c>
      <c r="AI140">
        <v>9</v>
      </c>
      <c r="AJ140">
        <v>174</v>
      </c>
      <c r="AK140" t="s">
        <v>1096</v>
      </c>
      <c r="AL140">
        <v>17</v>
      </c>
      <c r="AN140" s="160">
        <v>39085</v>
      </c>
      <c r="AO140">
        <v>9</v>
      </c>
      <c r="AP140">
        <v>180</v>
      </c>
      <c r="AQ140" t="s">
        <v>1096</v>
      </c>
      <c r="AR140">
        <v>18</v>
      </c>
      <c r="AT140" s="160">
        <v>38355</v>
      </c>
      <c r="AU140">
        <v>9</v>
      </c>
      <c r="AV140">
        <v>135</v>
      </c>
      <c r="AW140" t="s">
        <v>1096</v>
      </c>
      <c r="AX140">
        <v>14</v>
      </c>
    </row>
    <row r="141" spans="3:50" x14ac:dyDescent="0.3">
      <c r="AB141" s="160">
        <v>38355</v>
      </c>
      <c r="AC141">
        <v>10</v>
      </c>
      <c r="AD141">
        <v>230</v>
      </c>
      <c r="AE141" t="s">
        <v>1096</v>
      </c>
      <c r="AF141">
        <v>23</v>
      </c>
      <c r="AH141" s="160">
        <v>38355</v>
      </c>
      <c r="AI141">
        <v>10</v>
      </c>
      <c r="AJ141">
        <v>195</v>
      </c>
      <c r="AK141" t="s">
        <v>1096</v>
      </c>
      <c r="AL141">
        <v>20</v>
      </c>
      <c r="AN141" s="160">
        <v>39085</v>
      </c>
      <c r="AO141">
        <v>10</v>
      </c>
      <c r="AP141">
        <v>186</v>
      </c>
      <c r="AQ141" t="s">
        <v>1096</v>
      </c>
      <c r="AR141">
        <v>19</v>
      </c>
      <c r="AT141" s="160">
        <v>38355</v>
      </c>
      <c r="AU141">
        <v>10</v>
      </c>
      <c r="AV141">
        <v>131</v>
      </c>
      <c r="AW141" t="s">
        <v>1096</v>
      </c>
      <c r="AX141">
        <v>13</v>
      </c>
    </row>
    <row r="142" spans="3:50" x14ac:dyDescent="0.3">
      <c r="AB142" s="160">
        <v>38355</v>
      </c>
      <c r="AC142">
        <v>11</v>
      </c>
      <c r="AD142">
        <v>261</v>
      </c>
      <c r="AE142" t="s">
        <v>1096</v>
      </c>
      <c r="AF142">
        <v>26</v>
      </c>
      <c r="AH142" s="160">
        <v>38355</v>
      </c>
      <c r="AI142">
        <v>11</v>
      </c>
      <c r="AJ142">
        <v>210</v>
      </c>
      <c r="AK142" t="s">
        <v>1096</v>
      </c>
      <c r="AL142">
        <v>21</v>
      </c>
      <c r="AN142" s="160">
        <v>39085</v>
      </c>
      <c r="AO142">
        <v>11</v>
      </c>
      <c r="AP142">
        <v>190</v>
      </c>
      <c r="AQ142" t="s">
        <v>1096</v>
      </c>
      <c r="AR142">
        <v>19</v>
      </c>
      <c r="AT142" s="160">
        <v>38355</v>
      </c>
      <c r="AU142">
        <v>11</v>
      </c>
      <c r="AV142">
        <v>138</v>
      </c>
      <c r="AW142" t="s">
        <v>1096</v>
      </c>
      <c r="AX142">
        <v>14</v>
      </c>
    </row>
    <row r="143" spans="3:50" x14ac:dyDescent="0.3">
      <c r="AB143" s="160">
        <v>38355</v>
      </c>
      <c r="AC143">
        <v>12</v>
      </c>
      <c r="AD143">
        <v>280</v>
      </c>
      <c r="AE143" t="s">
        <v>1096</v>
      </c>
      <c r="AF143">
        <v>28</v>
      </c>
      <c r="AH143" s="160">
        <v>38355</v>
      </c>
      <c r="AI143">
        <v>12</v>
      </c>
      <c r="AJ143">
        <v>234</v>
      </c>
      <c r="AK143" t="s">
        <v>1096</v>
      </c>
      <c r="AL143">
        <v>23</v>
      </c>
      <c r="AN143" s="160">
        <v>39085</v>
      </c>
      <c r="AO143">
        <v>12</v>
      </c>
      <c r="AP143">
        <v>190</v>
      </c>
      <c r="AQ143" t="s">
        <v>1096</v>
      </c>
      <c r="AR143">
        <v>19</v>
      </c>
      <c r="AT143" s="160">
        <v>38355</v>
      </c>
      <c r="AU143">
        <v>12</v>
      </c>
      <c r="AV143">
        <v>139</v>
      </c>
      <c r="AW143" t="s">
        <v>1096</v>
      </c>
      <c r="AX143">
        <v>14</v>
      </c>
    </row>
    <row r="144" spans="3:50" x14ac:dyDescent="0.3">
      <c r="AB144" s="160">
        <v>38355</v>
      </c>
      <c r="AC144">
        <v>13</v>
      </c>
      <c r="AD144">
        <v>300</v>
      </c>
      <c r="AE144" t="s">
        <v>1096</v>
      </c>
      <c r="AF144">
        <v>30</v>
      </c>
      <c r="AH144" s="160">
        <v>38355</v>
      </c>
      <c r="AI144">
        <v>13</v>
      </c>
      <c r="AJ144">
        <v>246</v>
      </c>
      <c r="AK144" t="s">
        <v>1096</v>
      </c>
      <c r="AL144">
        <v>25</v>
      </c>
      <c r="AN144" s="160">
        <v>39085</v>
      </c>
      <c r="AO144">
        <v>13</v>
      </c>
      <c r="AP144">
        <v>188</v>
      </c>
      <c r="AQ144" t="s">
        <v>1096</v>
      </c>
      <c r="AR144">
        <v>19</v>
      </c>
      <c r="AT144" s="160">
        <v>38355</v>
      </c>
      <c r="AU144">
        <v>13</v>
      </c>
      <c r="AV144">
        <v>129</v>
      </c>
      <c r="AW144" t="s">
        <v>1096</v>
      </c>
      <c r="AX144">
        <v>13</v>
      </c>
    </row>
    <row r="145" spans="28:50" x14ac:dyDescent="0.3">
      <c r="AB145" s="160">
        <v>38355</v>
      </c>
      <c r="AC145">
        <v>14</v>
      </c>
      <c r="AD145">
        <v>312</v>
      </c>
      <c r="AE145" t="s">
        <v>1096</v>
      </c>
      <c r="AF145">
        <v>31</v>
      </c>
      <c r="AH145" s="160">
        <v>38355</v>
      </c>
      <c r="AI145">
        <v>14</v>
      </c>
      <c r="AJ145">
        <v>238</v>
      </c>
      <c r="AK145" t="s">
        <v>1096</v>
      </c>
      <c r="AL145">
        <v>24</v>
      </c>
      <c r="AN145" s="160">
        <v>39085</v>
      </c>
      <c r="AO145">
        <v>14</v>
      </c>
      <c r="AP145">
        <v>190</v>
      </c>
      <c r="AQ145" t="s">
        <v>1096</v>
      </c>
      <c r="AR145">
        <v>19</v>
      </c>
      <c r="AT145" s="160">
        <v>38355</v>
      </c>
      <c r="AU145">
        <v>14</v>
      </c>
      <c r="AV145">
        <v>123</v>
      </c>
      <c r="AW145" t="s">
        <v>1096</v>
      </c>
      <c r="AX145">
        <v>12</v>
      </c>
    </row>
    <row r="146" spans="28:50" x14ac:dyDescent="0.3">
      <c r="AB146" s="160">
        <v>38355</v>
      </c>
      <c r="AC146">
        <v>15</v>
      </c>
      <c r="AD146">
        <v>318</v>
      </c>
      <c r="AE146" t="s">
        <v>1096</v>
      </c>
      <c r="AF146">
        <v>32</v>
      </c>
      <c r="AH146" s="160">
        <v>38355</v>
      </c>
      <c r="AI146">
        <v>15</v>
      </c>
      <c r="AJ146">
        <v>255</v>
      </c>
      <c r="AK146" t="s">
        <v>1096</v>
      </c>
      <c r="AL146">
        <v>26</v>
      </c>
      <c r="AN146" s="160">
        <v>39085</v>
      </c>
      <c r="AO146">
        <v>15</v>
      </c>
      <c r="AP146">
        <v>180</v>
      </c>
      <c r="AQ146" t="s">
        <v>1096</v>
      </c>
      <c r="AR146">
        <v>18</v>
      </c>
      <c r="AT146" s="160">
        <v>38355</v>
      </c>
      <c r="AU146">
        <v>15</v>
      </c>
      <c r="AV146">
        <v>121</v>
      </c>
      <c r="AW146" t="s">
        <v>1096</v>
      </c>
      <c r="AX146">
        <v>12</v>
      </c>
    </row>
    <row r="147" spans="28:50" x14ac:dyDescent="0.3">
      <c r="AB147" s="160">
        <v>38355</v>
      </c>
      <c r="AC147">
        <v>16</v>
      </c>
      <c r="AD147">
        <v>299</v>
      </c>
      <c r="AE147" t="s">
        <v>1096</v>
      </c>
      <c r="AF147">
        <v>30</v>
      </c>
      <c r="AH147" s="160">
        <v>38355</v>
      </c>
      <c r="AI147">
        <v>16</v>
      </c>
      <c r="AJ147">
        <v>242</v>
      </c>
      <c r="AK147" t="s">
        <v>1096</v>
      </c>
      <c r="AL147">
        <v>24</v>
      </c>
      <c r="AN147" s="160">
        <v>39085</v>
      </c>
      <c r="AO147">
        <v>16</v>
      </c>
      <c r="AP147">
        <v>179</v>
      </c>
      <c r="AQ147" t="s">
        <v>1096</v>
      </c>
      <c r="AR147">
        <v>18</v>
      </c>
      <c r="AT147" s="160">
        <v>38355</v>
      </c>
      <c r="AU147">
        <v>16</v>
      </c>
      <c r="AV147">
        <v>120</v>
      </c>
      <c r="AW147" t="s">
        <v>1096</v>
      </c>
      <c r="AX147">
        <v>12</v>
      </c>
    </row>
    <row r="148" spans="28:50" x14ac:dyDescent="0.3">
      <c r="AB148" s="160">
        <v>38355</v>
      </c>
      <c r="AC148">
        <v>17</v>
      </c>
      <c r="AD148">
        <v>292</v>
      </c>
      <c r="AE148" t="s">
        <v>1096</v>
      </c>
      <c r="AF148">
        <v>29</v>
      </c>
      <c r="AH148" s="160">
        <v>38355</v>
      </c>
      <c r="AI148">
        <v>17</v>
      </c>
      <c r="AJ148">
        <v>252</v>
      </c>
      <c r="AK148" t="s">
        <v>1096</v>
      </c>
      <c r="AL148">
        <v>25</v>
      </c>
      <c r="AN148" s="160">
        <v>39085</v>
      </c>
      <c r="AO148">
        <v>17</v>
      </c>
      <c r="AP148">
        <v>170</v>
      </c>
      <c r="AQ148" t="s">
        <v>1096</v>
      </c>
      <c r="AR148">
        <v>17</v>
      </c>
      <c r="AT148" s="160">
        <v>38355</v>
      </c>
      <c r="AU148">
        <v>17</v>
      </c>
      <c r="AV148">
        <v>118</v>
      </c>
      <c r="AW148" t="s">
        <v>1096</v>
      </c>
      <c r="AX148">
        <v>12</v>
      </c>
    </row>
    <row r="149" spans="28:50" x14ac:dyDescent="0.3">
      <c r="AB149" s="160">
        <v>38355</v>
      </c>
      <c r="AC149">
        <v>18</v>
      </c>
      <c r="AD149">
        <v>287</v>
      </c>
      <c r="AE149" t="s">
        <v>1096</v>
      </c>
      <c r="AF149">
        <v>29</v>
      </c>
      <c r="AH149" s="160">
        <v>38355</v>
      </c>
      <c r="AI149">
        <v>18</v>
      </c>
      <c r="AJ149">
        <v>251</v>
      </c>
      <c r="AK149" t="s">
        <v>1096</v>
      </c>
      <c r="AL149">
        <v>25</v>
      </c>
      <c r="AN149" s="160">
        <v>39085</v>
      </c>
      <c r="AO149">
        <v>18</v>
      </c>
      <c r="AP149">
        <v>160</v>
      </c>
      <c r="AQ149" t="s">
        <v>1096</v>
      </c>
      <c r="AR149">
        <v>16</v>
      </c>
      <c r="AT149" s="160">
        <v>38355</v>
      </c>
      <c r="AU149">
        <v>18</v>
      </c>
      <c r="AV149">
        <v>119</v>
      </c>
      <c r="AW149" t="s">
        <v>1096</v>
      </c>
      <c r="AX149">
        <v>12</v>
      </c>
    </row>
    <row r="150" spans="28:50" x14ac:dyDescent="0.3">
      <c r="AB150" s="160">
        <v>38355</v>
      </c>
      <c r="AC150">
        <v>19</v>
      </c>
      <c r="AD150">
        <v>243</v>
      </c>
      <c r="AE150" t="s">
        <v>1096</v>
      </c>
      <c r="AF150">
        <v>24</v>
      </c>
      <c r="AH150" s="160">
        <v>38355</v>
      </c>
      <c r="AI150">
        <v>19</v>
      </c>
      <c r="AJ150">
        <v>227</v>
      </c>
      <c r="AK150" t="s">
        <v>1096</v>
      </c>
      <c r="AL150">
        <v>23</v>
      </c>
      <c r="AN150" s="160">
        <v>39085</v>
      </c>
      <c r="AO150">
        <v>19</v>
      </c>
      <c r="AP150">
        <v>155</v>
      </c>
      <c r="AQ150" t="s">
        <v>1096</v>
      </c>
      <c r="AR150">
        <v>16</v>
      </c>
      <c r="AT150" s="160">
        <v>38355</v>
      </c>
      <c r="AU150">
        <v>19</v>
      </c>
      <c r="AV150">
        <v>111</v>
      </c>
      <c r="AW150" t="s">
        <v>1096</v>
      </c>
      <c r="AX150">
        <v>11</v>
      </c>
    </row>
    <row r="151" spans="28:50" x14ac:dyDescent="0.3">
      <c r="AB151" s="160">
        <v>38355</v>
      </c>
      <c r="AC151">
        <v>20</v>
      </c>
      <c r="AD151">
        <v>205</v>
      </c>
      <c r="AE151" t="s">
        <v>1096</v>
      </c>
      <c r="AF151">
        <v>21</v>
      </c>
      <c r="AH151" s="160">
        <v>38355</v>
      </c>
      <c r="AI151">
        <v>20</v>
      </c>
      <c r="AJ151">
        <v>212</v>
      </c>
      <c r="AK151" t="s">
        <v>1096</v>
      </c>
      <c r="AL151">
        <v>21</v>
      </c>
      <c r="AN151" s="160">
        <v>39085</v>
      </c>
      <c r="AO151">
        <v>20</v>
      </c>
      <c r="AP151">
        <v>150</v>
      </c>
      <c r="AQ151" t="s">
        <v>1096</v>
      </c>
      <c r="AR151">
        <v>15</v>
      </c>
      <c r="AT151" s="160">
        <v>38355</v>
      </c>
      <c r="AU151">
        <v>20</v>
      </c>
      <c r="AV151">
        <v>111</v>
      </c>
      <c r="AW151" t="s">
        <v>1096</v>
      </c>
      <c r="AX151">
        <v>11</v>
      </c>
    </row>
    <row r="152" spans="28:50" x14ac:dyDescent="0.3">
      <c r="AB152" s="160">
        <v>38355</v>
      </c>
      <c r="AC152">
        <v>21</v>
      </c>
      <c r="AD152">
        <v>200</v>
      </c>
      <c r="AE152" t="s">
        <v>1096</v>
      </c>
      <c r="AF152">
        <v>20</v>
      </c>
      <c r="AH152" s="160">
        <v>38355</v>
      </c>
      <c r="AI152">
        <v>21</v>
      </c>
      <c r="AJ152">
        <v>199</v>
      </c>
      <c r="AK152" t="s">
        <v>1096</v>
      </c>
      <c r="AL152">
        <v>20</v>
      </c>
      <c r="AN152" s="160">
        <v>39085</v>
      </c>
      <c r="AO152">
        <v>21</v>
      </c>
      <c r="AP152">
        <v>150</v>
      </c>
      <c r="AQ152" t="s">
        <v>1096</v>
      </c>
      <c r="AR152">
        <v>15</v>
      </c>
      <c r="AT152" s="160">
        <v>38355</v>
      </c>
      <c r="AU152">
        <v>21</v>
      </c>
      <c r="AV152">
        <v>113</v>
      </c>
      <c r="AW152" t="s">
        <v>1096</v>
      </c>
      <c r="AX152">
        <v>11</v>
      </c>
    </row>
    <row r="153" spans="28:50" x14ac:dyDescent="0.3">
      <c r="AB153" s="160">
        <v>38355</v>
      </c>
      <c r="AC153">
        <v>22</v>
      </c>
      <c r="AD153">
        <v>192</v>
      </c>
      <c r="AE153" t="s">
        <v>1096</v>
      </c>
      <c r="AF153">
        <v>19</v>
      </c>
      <c r="AH153" s="160">
        <v>38355</v>
      </c>
      <c r="AI153">
        <v>22</v>
      </c>
      <c r="AJ153">
        <v>185</v>
      </c>
      <c r="AK153" t="s">
        <v>1096</v>
      </c>
      <c r="AL153">
        <v>19</v>
      </c>
      <c r="AN153" s="160">
        <v>39085</v>
      </c>
      <c r="AO153">
        <v>22</v>
      </c>
      <c r="AP153">
        <v>153</v>
      </c>
      <c r="AQ153" t="s">
        <v>1096</v>
      </c>
      <c r="AR153">
        <v>15</v>
      </c>
      <c r="AT153" s="160">
        <v>38355</v>
      </c>
      <c r="AU153">
        <v>22</v>
      </c>
      <c r="AV153">
        <v>114</v>
      </c>
      <c r="AW153" t="s">
        <v>1096</v>
      </c>
      <c r="AX153">
        <v>11</v>
      </c>
    </row>
    <row r="154" spans="28:50" x14ac:dyDescent="0.3">
      <c r="AB154" s="160">
        <v>38355</v>
      </c>
      <c r="AC154">
        <v>23</v>
      </c>
      <c r="AD154">
        <v>186</v>
      </c>
      <c r="AE154" t="s">
        <v>1096</v>
      </c>
      <c r="AF154">
        <v>19</v>
      </c>
      <c r="AH154" s="160">
        <v>38355</v>
      </c>
      <c r="AI154">
        <v>23</v>
      </c>
      <c r="AJ154">
        <v>172</v>
      </c>
      <c r="AK154" t="s">
        <v>1096</v>
      </c>
      <c r="AL154">
        <v>17</v>
      </c>
      <c r="AN154" s="160">
        <v>39085</v>
      </c>
      <c r="AO154">
        <v>23</v>
      </c>
      <c r="AP154">
        <v>150</v>
      </c>
      <c r="AQ154" t="s">
        <v>1096</v>
      </c>
      <c r="AR154">
        <v>15</v>
      </c>
      <c r="AT154" s="160">
        <v>38355</v>
      </c>
      <c r="AU154">
        <v>23</v>
      </c>
      <c r="AV154">
        <v>117</v>
      </c>
      <c r="AW154" t="s">
        <v>1096</v>
      </c>
      <c r="AX154">
        <v>12</v>
      </c>
    </row>
    <row r="155" spans="28:50" x14ac:dyDescent="0.3">
      <c r="AB155" s="160">
        <v>38356</v>
      </c>
      <c r="AC155">
        <v>0</v>
      </c>
      <c r="AD155">
        <v>184</v>
      </c>
      <c r="AE155" t="s">
        <v>1096</v>
      </c>
      <c r="AF155">
        <v>18</v>
      </c>
      <c r="AH155" s="160">
        <v>38356</v>
      </c>
      <c r="AI155">
        <v>0</v>
      </c>
      <c r="AJ155">
        <v>173</v>
      </c>
      <c r="AK155" t="s">
        <v>1096</v>
      </c>
      <c r="AL155">
        <v>17</v>
      </c>
      <c r="AN155" s="160">
        <v>39086</v>
      </c>
      <c r="AO155">
        <v>0</v>
      </c>
      <c r="AP155">
        <v>150</v>
      </c>
      <c r="AQ155" t="s">
        <v>1096</v>
      </c>
      <c r="AR155">
        <v>15</v>
      </c>
      <c r="AT155" s="160">
        <v>38356</v>
      </c>
      <c r="AU155">
        <v>0</v>
      </c>
      <c r="AV155">
        <v>115</v>
      </c>
      <c r="AW155" t="s">
        <v>1096</v>
      </c>
      <c r="AX155">
        <v>12</v>
      </c>
    </row>
    <row r="156" spans="28:50" x14ac:dyDescent="0.3">
      <c r="AB156" s="160">
        <v>38356</v>
      </c>
      <c r="AC156">
        <v>1</v>
      </c>
      <c r="AD156">
        <v>184</v>
      </c>
      <c r="AE156" t="s">
        <v>1096</v>
      </c>
      <c r="AF156">
        <v>18</v>
      </c>
      <c r="AH156" s="160">
        <v>38356</v>
      </c>
      <c r="AI156">
        <v>1</v>
      </c>
      <c r="AJ156">
        <v>173</v>
      </c>
      <c r="AK156" t="s">
        <v>1096</v>
      </c>
      <c r="AL156">
        <v>17</v>
      </c>
      <c r="AN156" s="160">
        <v>39086</v>
      </c>
      <c r="AO156">
        <v>1</v>
      </c>
      <c r="AP156">
        <v>150</v>
      </c>
      <c r="AQ156" t="s">
        <v>1096</v>
      </c>
      <c r="AR156">
        <v>15</v>
      </c>
      <c r="AT156" s="160">
        <v>38356</v>
      </c>
      <c r="AU156">
        <v>1</v>
      </c>
      <c r="AV156">
        <v>114</v>
      </c>
      <c r="AW156" t="s">
        <v>1096</v>
      </c>
      <c r="AX156">
        <v>11</v>
      </c>
    </row>
    <row r="157" spans="28:50" x14ac:dyDescent="0.3">
      <c r="AB157" s="160">
        <v>38356</v>
      </c>
      <c r="AC157">
        <v>2</v>
      </c>
      <c r="AD157">
        <v>184</v>
      </c>
      <c r="AE157" t="s">
        <v>1096</v>
      </c>
      <c r="AF157">
        <v>18</v>
      </c>
      <c r="AH157" s="160">
        <v>38356</v>
      </c>
      <c r="AI157">
        <v>2</v>
      </c>
      <c r="AJ157">
        <v>164</v>
      </c>
      <c r="AK157" t="s">
        <v>1096</v>
      </c>
      <c r="AL157">
        <v>16</v>
      </c>
      <c r="AN157" s="160">
        <v>39086</v>
      </c>
      <c r="AO157">
        <v>2</v>
      </c>
      <c r="AP157">
        <v>130</v>
      </c>
      <c r="AQ157" t="s">
        <v>1096</v>
      </c>
      <c r="AR157">
        <v>13</v>
      </c>
      <c r="AT157" s="160">
        <v>38356</v>
      </c>
      <c r="AU157">
        <v>2</v>
      </c>
      <c r="AV157">
        <v>114</v>
      </c>
      <c r="AW157" t="s">
        <v>1096</v>
      </c>
      <c r="AX157">
        <v>11</v>
      </c>
    </row>
    <row r="158" spans="28:50" x14ac:dyDescent="0.3">
      <c r="AB158" s="160">
        <v>38356</v>
      </c>
      <c r="AC158">
        <v>3</v>
      </c>
      <c r="AD158">
        <v>179</v>
      </c>
      <c r="AE158" t="s">
        <v>1096</v>
      </c>
      <c r="AF158">
        <v>18</v>
      </c>
      <c r="AH158" s="160">
        <v>38356</v>
      </c>
      <c r="AI158">
        <v>3</v>
      </c>
      <c r="AJ158">
        <v>166</v>
      </c>
      <c r="AK158" t="s">
        <v>1096</v>
      </c>
      <c r="AL158">
        <v>17</v>
      </c>
      <c r="AN158" s="160">
        <v>39086</v>
      </c>
      <c r="AO158">
        <v>3</v>
      </c>
      <c r="AP158">
        <v>120</v>
      </c>
      <c r="AQ158" t="s">
        <v>1096</v>
      </c>
      <c r="AR158">
        <v>12</v>
      </c>
      <c r="AT158" s="160">
        <v>38356</v>
      </c>
      <c r="AU158">
        <v>3</v>
      </c>
      <c r="AV158">
        <v>118</v>
      </c>
      <c r="AW158" t="s">
        <v>1096</v>
      </c>
      <c r="AX158">
        <v>12</v>
      </c>
    </row>
    <row r="159" spans="28:50" x14ac:dyDescent="0.3">
      <c r="AB159" s="160">
        <v>38356</v>
      </c>
      <c r="AC159">
        <v>4</v>
      </c>
      <c r="AD159">
        <v>165</v>
      </c>
      <c r="AE159" t="s">
        <v>1096</v>
      </c>
      <c r="AF159">
        <v>17</v>
      </c>
      <c r="AH159" s="160">
        <v>38356</v>
      </c>
      <c r="AI159">
        <v>4</v>
      </c>
      <c r="AJ159">
        <v>179</v>
      </c>
      <c r="AK159" t="s">
        <v>1096</v>
      </c>
      <c r="AL159">
        <v>18</v>
      </c>
      <c r="AN159" s="160">
        <v>39086</v>
      </c>
      <c r="AO159">
        <v>4</v>
      </c>
      <c r="AP159">
        <v>118</v>
      </c>
      <c r="AQ159" t="s">
        <v>1096</v>
      </c>
      <c r="AR159">
        <v>12</v>
      </c>
      <c r="AT159" s="160">
        <v>38356</v>
      </c>
      <c r="AU159">
        <v>4</v>
      </c>
      <c r="AV159">
        <v>119</v>
      </c>
      <c r="AW159" t="s">
        <v>1096</v>
      </c>
      <c r="AX159">
        <v>12</v>
      </c>
    </row>
    <row r="160" spans="28:50" x14ac:dyDescent="0.3">
      <c r="AB160" s="160">
        <v>38356</v>
      </c>
      <c r="AC160">
        <v>5</v>
      </c>
      <c r="AD160">
        <v>167</v>
      </c>
      <c r="AE160" t="s">
        <v>1096</v>
      </c>
      <c r="AF160">
        <v>17</v>
      </c>
      <c r="AH160" s="160">
        <v>38356</v>
      </c>
      <c r="AI160">
        <v>5</v>
      </c>
      <c r="AJ160">
        <v>176</v>
      </c>
      <c r="AK160" t="s">
        <v>1096</v>
      </c>
      <c r="AL160">
        <v>18</v>
      </c>
      <c r="AN160" s="160">
        <v>39086</v>
      </c>
      <c r="AO160">
        <v>5</v>
      </c>
      <c r="AP160">
        <v>110</v>
      </c>
      <c r="AQ160" t="s">
        <v>1096</v>
      </c>
      <c r="AR160">
        <v>11</v>
      </c>
      <c r="AT160" s="160">
        <v>38356</v>
      </c>
      <c r="AU160">
        <v>5</v>
      </c>
      <c r="AV160">
        <v>119</v>
      </c>
      <c r="AW160" t="s">
        <v>1096</v>
      </c>
      <c r="AX160">
        <v>12</v>
      </c>
    </row>
    <row r="161" spans="28:50" x14ac:dyDescent="0.3">
      <c r="AB161" s="160">
        <v>38356</v>
      </c>
      <c r="AC161">
        <v>6</v>
      </c>
      <c r="AD161">
        <v>172</v>
      </c>
      <c r="AE161" t="s">
        <v>1096</v>
      </c>
      <c r="AF161">
        <v>17</v>
      </c>
      <c r="AH161" s="160">
        <v>38356</v>
      </c>
      <c r="AI161">
        <v>6</v>
      </c>
      <c r="AJ161">
        <v>174</v>
      </c>
      <c r="AK161" t="s">
        <v>1096</v>
      </c>
      <c r="AL161">
        <v>17</v>
      </c>
      <c r="AN161" s="160">
        <v>39086</v>
      </c>
      <c r="AO161">
        <v>6</v>
      </c>
      <c r="AP161">
        <v>130</v>
      </c>
      <c r="AQ161" t="s">
        <v>1096</v>
      </c>
      <c r="AR161">
        <v>13</v>
      </c>
      <c r="AT161" s="160">
        <v>38356</v>
      </c>
      <c r="AU161">
        <v>6</v>
      </c>
      <c r="AV161">
        <v>121</v>
      </c>
      <c r="AW161" t="s">
        <v>1096</v>
      </c>
      <c r="AX161">
        <v>12</v>
      </c>
    </row>
    <row r="162" spans="28:50" x14ac:dyDescent="0.3">
      <c r="AB162" s="160">
        <v>38356</v>
      </c>
      <c r="AC162">
        <v>7</v>
      </c>
      <c r="AD162">
        <v>181</v>
      </c>
      <c r="AE162" t="s">
        <v>1096</v>
      </c>
      <c r="AF162">
        <v>18</v>
      </c>
      <c r="AH162" s="160">
        <v>38356</v>
      </c>
      <c r="AI162">
        <v>7</v>
      </c>
      <c r="AJ162">
        <v>179</v>
      </c>
      <c r="AK162" t="s">
        <v>1096</v>
      </c>
      <c r="AL162">
        <v>18</v>
      </c>
      <c r="AN162" s="160">
        <v>39086</v>
      </c>
      <c r="AO162">
        <v>7</v>
      </c>
      <c r="AP162">
        <v>157</v>
      </c>
      <c r="AQ162" t="s">
        <v>1096</v>
      </c>
      <c r="AR162">
        <v>16</v>
      </c>
      <c r="AT162" s="160">
        <v>38356</v>
      </c>
      <c r="AU162">
        <v>7</v>
      </c>
      <c r="AV162">
        <v>133</v>
      </c>
      <c r="AW162" t="s">
        <v>1096</v>
      </c>
      <c r="AX162">
        <v>13</v>
      </c>
    </row>
    <row r="163" spans="28:50" x14ac:dyDescent="0.3">
      <c r="AB163" s="160">
        <v>38356</v>
      </c>
      <c r="AC163">
        <v>8</v>
      </c>
      <c r="AD163">
        <v>190</v>
      </c>
      <c r="AE163" t="s">
        <v>1096</v>
      </c>
      <c r="AF163">
        <v>19</v>
      </c>
      <c r="AH163" s="160">
        <v>38356</v>
      </c>
      <c r="AI163">
        <v>8</v>
      </c>
      <c r="AJ163">
        <v>190</v>
      </c>
      <c r="AK163" t="s">
        <v>1096</v>
      </c>
      <c r="AL163">
        <v>19</v>
      </c>
      <c r="AN163" s="160">
        <v>39086</v>
      </c>
      <c r="AO163">
        <v>8</v>
      </c>
      <c r="AP163">
        <v>180</v>
      </c>
      <c r="AQ163" t="s">
        <v>1096</v>
      </c>
      <c r="AR163">
        <v>18</v>
      </c>
      <c r="AT163" s="160">
        <v>38356</v>
      </c>
      <c r="AU163">
        <v>8</v>
      </c>
      <c r="AV163">
        <v>139</v>
      </c>
      <c r="AW163" t="s">
        <v>1096</v>
      </c>
      <c r="AX163">
        <v>14</v>
      </c>
    </row>
    <row r="164" spans="28:50" x14ac:dyDescent="0.3">
      <c r="AB164" s="160">
        <v>38356</v>
      </c>
      <c r="AC164">
        <v>9</v>
      </c>
      <c r="AD164">
        <v>212</v>
      </c>
      <c r="AE164" t="s">
        <v>1096</v>
      </c>
      <c r="AF164">
        <v>21</v>
      </c>
      <c r="AH164" s="160">
        <v>38356</v>
      </c>
      <c r="AI164">
        <v>9</v>
      </c>
      <c r="AJ164">
        <v>199</v>
      </c>
      <c r="AK164" t="s">
        <v>1096</v>
      </c>
      <c r="AL164">
        <v>20</v>
      </c>
      <c r="AN164" s="160">
        <v>39086</v>
      </c>
      <c r="AO164">
        <v>9</v>
      </c>
      <c r="AP164">
        <v>180</v>
      </c>
      <c r="AQ164" t="s">
        <v>1096</v>
      </c>
      <c r="AR164">
        <v>18</v>
      </c>
      <c r="AT164" s="160">
        <v>38356</v>
      </c>
      <c r="AU164">
        <v>9</v>
      </c>
      <c r="AV164">
        <v>150</v>
      </c>
      <c r="AW164" t="s">
        <v>1096</v>
      </c>
      <c r="AX164">
        <v>15</v>
      </c>
    </row>
    <row r="165" spans="28:50" x14ac:dyDescent="0.3">
      <c r="AB165" s="160">
        <v>38356</v>
      </c>
      <c r="AC165">
        <v>10</v>
      </c>
      <c r="AD165">
        <v>220</v>
      </c>
      <c r="AE165" t="s">
        <v>1096</v>
      </c>
      <c r="AF165">
        <v>22</v>
      </c>
      <c r="AH165" s="160">
        <v>38356</v>
      </c>
      <c r="AI165">
        <v>10</v>
      </c>
      <c r="AJ165">
        <v>225</v>
      </c>
      <c r="AK165" t="s">
        <v>1096</v>
      </c>
      <c r="AL165">
        <v>23</v>
      </c>
      <c r="AN165" s="160">
        <v>39086</v>
      </c>
      <c r="AO165">
        <v>10</v>
      </c>
      <c r="AP165">
        <v>197</v>
      </c>
      <c r="AQ165" t="s">
        <v>1096</v>
      </c>
      <c r="AR165">
        <v>20</v>
      </c>
      <c r="AT165" s="160">
        <v>38356</v>
      </c>
      <c r="AU165">
        <v>10</v>
      </c>
      <c r="AV165">
        <v>149</v>
      </c>
      <c r="AW165" t="s">
        <v>1096</v>
      </c>
      <c r="AX165">
        <v>15</v>
      </c>
    </row>
    <row r="166" spans="28:50" x14ac:dyDescent="0.3">
      <c r="AB166" s="160">
        <v>38356</v>
      </c>
      <c r="AC166">
        <v>11</v>
      </c>
      <c r="AD166">
        <v>239</v>
      </c>
      <c r="AE166" t="s">
        <v>1096</v>
      </c>
      <c r="AF166">
        <v>24</v>
      </c>
      <c r="AH166" s="160">
        <v>38356</v>
      </c>
      <c r="AI166">
        <v>11</v>
      </c>
      <c r="AJ166">
        <v>236</v>
      </c>
      <c r="AK166" t="s">
        <v>1096</v>
      </c>
      <c r="AL166">
        <v>24</v>
      </c>
      <c r="AN166" s="160">
        <v>39086</v>
      </c>
      <c r="AO166">
        <v>11</v>
      </c>
      <c r="AP166">
        <v>200</v>
      </c>
      <c r="AQ166" t="s">
        <v>1096</v>
      </c>
      <c r="AR166">
        <v>20</v>
      </c>
      <c r="AT166" s="160">
        <v>38356</v>
      </c>
      <c r="AU166">
        <v>11</v>
      </c>
      <c r="AV166">
        <v>158</v>
      </c>
      <c r="AW166" t="s">
        <v>1096</v>
      </c>
      <c r="AX166">
        <v>16</v>
      </c>
    </row>
    <row r="167" spans="28:50" x14ac:dyDescent="0.3">
      <c r="AB167" s="160">
        <v>38356</v>
      </c>
      <c r="AC167">
        <v>12</v>
      </c>
      <c r="AD167">
        <v>243</v>
      </c>
      <c r="AE167" t="s">
        <v>1096</v>
      </c>
      <c r="AF167">
        <v>24</v>
      </c>
      <c r="AH167" s="160">
        <v>38356</v>
      </c>
      <c r="AI167">
        <v>12</v>
      </c>
      <c r="AJ167">
        <v>233</v>
      </c>
      <c r="AK167" t="s">
        <v>1096</v>
      </c>
      <c r="AL167">
        <v>23</v>
      </c>
      <c r="AN167" s="160">
        <v>39086</v>
      </c>
      <c r="AO167">
        <v>12</v>
      </c>
      <c r="AP167">
        <v>200</v>
      </c>
      <c r="AQ167" t="s">
        <v>1096</v>
      </c>
      <c r="AR167">
        <v>20</v>
      </c>
      <c r="AT167" s="160">
        <v>38356</v>
      </c>
      <c r="AU167">
        <v>12</v>
      </c>
      <c r="AV167">
        <v>139</v>
      </c>
      <c r="AW167" t="s">
        <v>1096</v>
      </c>
      <c r="AX167">
        <v>14</v>
      </c>
    </row>
    <row r="168" spans="28:50" x14ac:dyDescent="0.3">
      <c r="AB168" s="160">
        <v>38356</v>
      </c>
      <c r="AC168">
        <v>13</v>
      </c>
      <c r="AD168">
        <v>248</v>
      </c>
      <c r="AE168" t="s">
        <v>1096</v>
      </c>
      <c r="AF168">
        <v>25</v>
      </c>
      <c r="AH168" s="160">
        <v>38356</v>
      </c>
      <c r="AI168">
        <v>13</v>
      </c>
      <c r="AJ168">
        <v>236</v>
      </c>
      <c r="AK168" t="s">
        <v>1096</v>
      </c>
      <c r="AL168">
        <v>24</v>
      </c>
      <c r="AN168" s="160">
        <v>39086</v>
      </c>
      <c r="AO168">
        <v>13</v>
      </c>
      <c r="AP168">
        <v>197</v>
      </c>
      <c r="AQ168" t="s">
        <v>1096</v>
      </c>
      <c r="AR168">
        <v>20</v>
      </c>
      <c r="AT168" s="160">
        <v>38356</v>
      </c>
      <c r="AU168">
        <v>13</v>
      </c>
      <c r="AV168">
        <v>124</v>
      </c>
      <c r="AW168" t="s">
        <v>1096</v>
      </c>
      <c r="AX168">
        <v>12</v>
      </c>
    </row>
    <row r="169" spans="28:50" x14ac:dyDescent="0.3">
      <c r="AB169" s="160">
        <v>38356</v>
      </c>
      <c r="AC169">
        <v>14</v>
      </c>
      <c r="AD169">
        <v>228</v>
      </c>
      <c r="AE169" t="s">
        <v>1096</v>
      </c>
      <c r="AF169">
        <v>23</v>
      </c>
      <c r="AH169" s="160">
        <v>38356</v>
      </c>
      <c r="AI169">
        <v>14</v>
      </c>
      <c r="AJ169">
        <v>225</v>
      </c>
      <c r="AK169" t="s">
        <v>1096</v>
      </c>
      <c r="AL169">
        <v>23</v>
      </c>
      <c r="AN169" s="160">
        <v>39086</v>
      </c>
      <c r="AO169">
        <v>14</v>
      </c>
      <c r="AP169">
        <v>200</v>
      </c>
      <c r="AQ169" t="s">
        <v>1096</v>
      </c>
      <c r="AR169">
        <v>20</v>
      </c>
      <c r="AT169" s="160">
        <v>38356</v>
      </c>
      <c r="AU169">
        <v>14</v>
      </c>
      <c r="AV169">
        <v>123</v>
      </c>
      <c r="AW169" t="s">
        <v>1096</v>
      </c>
      <c r="AX169">
        <v>12</v>
      </c>
    </row>
    <row r="170" spans="28:50" x14ac:dyDescent="0.3">
      <c r="AB170" s="160">
        <v>38356</v>
      </c>
      <c r="AC170">
        <v>15</v>
      </c>
      <c r="AD170">
        <v>209</v>
      </c>
      <c r="AE170" t="s">
        <v>1096</v>
      </c>
      <c r="AF170">
        <v>21</v>
      </c>
      <c r="AH170" s="160">
        <v>38356</v>
      </c>
      <c r="AI170">
        <v>15</v>
      </c>
      <c r="AJ170">
        <v>219</v>
      </c>
      <c r="AK170" t="s">
        <v>1096</v>
      </c>
      <c r="AL170">
        <v>22</v>
      </c>
      <c r="AN170" s="160">
        <v>39086</v>
      </c>
      <c r="AO170">
        <v>15</v>
      </c>
      <c r="AP170">
        <v>190</v>
      </c>
      <c r="AQ170" t="s">
        <v>1096</v>
      </c>
      <c r="AR170">
        <v>19</v>
      </c>
      <c r="AT170" s="160">
        <v>38356</v>
      </c>
      <c r="AU170">
        <v>15</v>
      </c>
      <c r="AV170">
        <v>126</v>
      </c>
      <c r="AW170" t="s">
        <v>1096</v>
      </c>
      <c r="AX170">
        <v>13</v>
      </c>
    </row>
    <row r="171" spans="28:50" x14ac:dyDescent="0.3">
      <c r="AB171" s="160">
        <v>38356</v>
      </c>
      <c r="AC171">
        <v>16</v>
      </c>
      <c r="AD171">
        <v>201</v>
      </c>
      <c r="AE171" t="s">
        <v>1096</v>
      </c>
      <c r="AF171">
        <v>20</v>
      </c>
      <c r="AH171" s="160">
        <v>38356</v>
      </c>
      <c r="AI171">
        <v>16</v>
      </c>
      <c r="AJ171">
        <v>221</v>
      </c>
      <c r="AK171" t="s">
        <v>1096</v>
      </c>
      <c r="AL171">
        <v>22</v>
      </c>
      <c r="AN171" s="160">
        <v>39086</v>
      </c>
      <c r="AO171">
        <v>16</v>
      </c>
      <c r="AP171">
        <v>192</v>
      </c>
      <c r="AQ171" t="s">
        <v>1096</v>
      </c>
      <c r="AR171">
        <v>19</v>
      </c>
      <c r="AT171" s="160">
        <v>38356</v>
      </c>
      <c r="AU171">
        <v>16</v>
      </c>
      <c r="AV171">
        <v>127</v>
      </c>
      <c r="AW171" t="s">
        <v>1096</v>
      </c>
      <c r="AX171">
        <v>13</v>
      </c>
    </row>
    <row r="172" spans="28:50" x14ac:dyDescent="0.3">
      <c r="AB172" s="160">
        <v>38356</v>
      </c>
      <c r="AC172">
        <v>17</v>
      </c>
      <c r="AD172">
        <v>215</v>
      </c>
      <c r="AE172" t="s">
        <v>1096</v>
      </c>
      <c r="AF172">
        <v>22</v>
      </c>
      <c r="AH172" s="160">
        <v>38356</v>
      </c>
      <c r="AI172">
        <v>17</v>
      </c>
      <c r="AJ172">
        <v>229</v>
      </c>
      <c r="AK172" t="s">
        <v>1096</v>
      </c>
      <c r="AL172">
        <v>23</v>
      </c>
      <c r="AN172" s="160">
        <v>39086</v>
      </c>
      <c r="AO172">
        <v>17</v>
      </c>
      <c r="AP172">
        <v>180</v>
      </c>
      <c r="AQ172" t="s">
        <v>1096</v>
      </c>
      <c r="AR172">
        <v>18</v>
      </c>
      <c r="AT172" s="160">
        <v>38356</v>
      </c>
      <c r="AU172">
        <v>17</v>
      </c>
      <c r="AV172">
        <v>120</v>
      </c>
      <c r="AW172" t="s">
        <v>1096</v>
      </c>
      <c r="AX172">
        <v>12</v>
      </c>
    </row>
    <row r="173" spans="28:50" x14ac:dyDescent="0.3">
      <c r="AB173" s="160">
        <v>38356</v>
      </c>
      <c r="AC173">
        <v>18</v>
      </c>
      <c r="AD173">
        <v>231</v>
      </c>
      <c r="AE173" t="s">
        <v>1096</v>
      </c>
      <c r="AF173">
        <v>23</v>
      </c>
      <c r="AH173" s="160">
        <v>38356</v>
      </c>
      <c r="AI173">
        <v>18</v>
      </c>
      <c r="AJ173">
        <v>223</v>
      </c>
      <c r="AK173" t="s">
        <v>1096</v>
      </c>
      <c r="AL173">
        <v>22</v>
      </c>
      <c r="AN173" s="160">
        <v>39086</v>
      </c>
      <c r="AO173">
        <v>18</v>
      </c>
      <c r="AP173">
        <v>170</v>
      </c>
      <c r="AQ173" t="s">
        <v>1096</v>
      </c>
      <c r="AR173">
        <v>17</v>
      </c>
      <c r="AT173" s="160">
        <v>38356</v>
      </c>
      <c r="AU173">
        <v>18</v>
      </c>
      <c r="AV173">
        <v>124</v>
      </c>
      <c r="AW173" t="s">
        <v>1096</v>
      </c>
      <c r="AX173">
        <v>12</v>
      </c>
    </row>
    <row r="174" spans="28:50" x14ac:dyDescent="0.3">
      <c r="AB174" s="160">
        <v>38356</v>
      </c>
      <c r="AC174">
        <v>19</v>
      </c>
      <c r="AD174">
        <v>225</v>
      </c>
      <c r="AE174" t="s">
        <v>1096</v>
      </c>
      <c r="AF174">
        <v>23</v>
      </c>
      <c r="AH174" s="160">
        <v>38356</v>
      </c>
      <c r="AI174">
        <v>19</v>
      </c>
      <c r="AJ174">
        <v>216</v>
      </c>
      <c r="AK174" t="s">
        <v>1096</v>
      </c>
      <c r="AL174">
        <v>22</v>
      </c>
      <c r="AN174" s="160">
        <v>39086</v>
      </c>
      <c r="AO174">
        <v>19</v>
      </c>
      <c r="AP174">
        <v>159</v>
      </c>
      <c r="AQ174" t="s">
        <v>1096</v>
      </c>
      <c r="AR174">
        <v>16</v>
      </c>
      <c r="AT174" s="160">
        <v>38356</v>
      </c>
      <c r="AU174">
        <v>19</v>
      </c>
      <c r="AV174">
        <v>121</v>
      </c>
      <c r="AW174" t="s">
        <v>1096</v>
      </c>
      <c r="AX174">
        <v>12</v>
      </c>
    </row>
    <row r="175" spans="28:50" x14ac:dyDescent="0.3">
      <c r="AB175" s="160">
        <v>38356</v>
      </c>
      <c r="AC175">
        <v>20</v>
      </c>
      <c r="AD175">
        <v>209</v>
      </c>
      <c r="AE175" t="s">
        <v>1096</v>
      </c>
      <c r="AF175">
        <v>21</v>
      </c>
      <c r="AH175" s="160">
        <v>38356</v>
      </c>
      <c r="AI175">
        <v>20</v>
      </c>
      <c r="AJ175">
        <v>197</v>
      </c>
      <c r="AK175" t="s">
        <v>1096</v>
      </c>
      <c r="AL175">
        <v>20</v>
      </c>
      <c r="AN175" s="160">
        <v>39086</v>
      </c>
      <c r="AO175">
        <v>20</v>
      </c>
      <c r="AP175">
        <v>160</v>
      </c>
      <c r="AQ175" t="s">
        <v>1096</v>
      </c>
      <c r="AR175">
        <v>16</v>
      </c>
      <c r="AT175" s="160">
        <v>38356</v>
      </c>
      <c r="AU175">
        <v>20</v>
      </c>
      <c r="AV175">
        <v>128</v>
      </c>
      <c r="AW175" t="s">
        <v>1096</v>
      </c>
      <c r="AX175">
        <v>13</v>
      </c>
    </row>
    <row r="176" spans="28:50" x14ac:dyDescent="0.3">
      <c r="AB176" s="160">
        <v>38356</v>
      </c>
      <c r="AC176">
        <v>21</v>
      </c>
      <c r="AD176">
        <v>201</v>
      </c>
      <c r="AE176" t="s">
        <v>1096</v>
      </c>
      <c r="AF176">
        <v>20</v>
      </c>
      <c r="AH176" s="160">
        <v>38356</v>
      </c>
      <c r="AI176">
        <v>21</v>
      </c>
      <c r="AJ176">
        <v>189</v>
      </c>
      <c r="AK176" t="s">
        <v>1096</v>
      </c>
      <c r="AL176">
        <v>19</v>
      </c>
      <c r="AN176" s="160">
        <v>39086</v>
      </c>
      <c r="AO176">
        <v>21</v>
      </c>
      <c r="AP176">
        <v>160</v>
      </c>
      <c r="AQ176" t="s">
        <v>1096</v>
      </c>
      <c r="AR176">
        <v>16</v>
      </c>
      <c r="AT176" s="160">
        <v>38356</v>
      </c>
      <c r="AU176">
        <v>21</v>
      </c>
      <c r="AV176">
        <v>123</v>
      </c>
      <c r="AW176" t="s">
        <v>1096</v>
      </c>
      <c r="AX176">
        <v>12</v>
      </c>
    </row>
    <row r="177" spans="28:50" x14ac:dyDescent="0.3">
      <c r="AB177" s="160">
        <v>38356</v>
      </c>
      <c r="AC177">
        <v>22</v>
      </c>
      <c r="AD177">
        <v>185</v>
      </c>
      <c r="AE177" t="s">
        <v>1096</v>
      </c>
      <c r="AF177">
        <v>19</v>
      </c>
      <c r="AH177" s="160">
        <v>38356</v>
      </c>
      <c r="AI177">
        <v>22</v>
      </c>
      <c r="AJ177">
        <v>188</v>
      </c>
      <c r="AK177" t="s">
        <v>1096</v>
      </c>
      <c r="AL177">
        <v>19</v>
      </c>
      <c r="AN177" s="160">
        <v>39086</v>
      </c>
      <c r="AO177">
        <v>22</v>
      </c>
      <c r="AP177">
        <v>157</v>
      </c>
      <c r="AQ177" t="s">
        <v>1096</v>
      </c>
      <c r="AR177">
        <v>16</v>
      </c>
      <c r="AT177" s="160">
        <v>38356</v>
      </c>
      <c r="AU177">
        <v>22</v>
      </c>
      <c r="AV177">
        <v>120</v>
      </c>
      <c r="AW177" t="s">
        <v>1096</v>
      </c>
      <c r="AX177">
        <v>12</v>
      </c>
    </row>
    <row r="178" spans="28:50" x14ac:dyDescent="0.3">
      <c r="AB178" s="160">
        <v>38356</v>
      </c>
      <c r="AC178">
        <v>23</v>
      </c>
      <c r="AD178">
        <v>177</v>
      </c>
      <c r="AE178" t="s">
        <v>1096</v>
      </c>
      <c r="AF178">
        <v>18</v>
      </c>
      <c r="AH178" s="160">
        <v>38356</v>
      </c>
      <c r="AI178">
        <v>23</v>
      </c>
      <c r="AJ178">
        <v>174</v>
      </c>
      <c r="AK178" t="s">
        <v>1096</v>
      </c>
      <c r="AL178">
        <v>17</v>
      </c>
      <c r="AN178" s="160">
        <v>39086</v>
      </c>
      <c r="AO178">
        <v>23</v>
      </c>
      <c r="AP178">
        <v>160</v>
      </c>
      <c r="AQ178" t="s">
        <v>1096</v>
      </c>
      <c r="AR178">
        <v>16</v>
      </c>
      <c r="AT178" s="160">
        <v>38356</v>
      </c>
      <c r="AU178">
        <v>23</v>
      </c>
      <c r="AV178">
        <v>122</v>
      </c>
      <c r="AW178" t="s">
        <v>1096</v>
      </c>
      <c r="AX178">
        <v>12</v>
      </c>
    </row>
    <row r="179" spans="28:50" x14ac:dyDescent="0.3">
      <c r="AB179" s="160">
        <v>38357</v>
      </c>
      <c r="AC179">
        <v>0</v>
      </c>
      <c r="AD179">
        <v>184</v>
      </c>
      <c r="AE179" t="s">
        <v>1096</v>
      </c>
      <c r="AF179">
        <v>18</v>
      </c>
      <c r="AH179" s="160">
        <v>38357</v>
      </c>
      <c r="AI179">
        <v>0</v>
      </c>
      <c r="AJ179">
        <v>179</v>
      </c>
      <c r="AK179" t="s">
        <v>1096</v>
      </c>
      <c r="AL179">
        <v>18</v>
      </c>
      <c r="AN179" s="160">
        <v>39087</v>
      </c>
      <c r="AO179">
        <v>0</v>
      </c>
      <c r="AP179">
        <v>150</v>
      </c>
      <c r="AQ179" t="s">
        <v>1096</v>
      </c>
      <c r="AR179">
        <v>15</v>
      </c>
      <c r="AT179" s="160">
        <v>38357</v>
      </c>
      <c r="AU179">
        <v>0</v>
      </c>
      <c r="AV179">
        <v>122</v>
      </c>
      <c r="AW179" t="s">
        <v>1096</v>
      </c>
      <c r="AX179">
        <v>12</v>
      </c>
    </row>
    <row r="180" spans="28:50" x14ac:dyDescent="0.3">
      <c r="AB180" s="160">
        <v>38357</v>
      </c>
      <c r="AC180">
        <v>1</v>
      </c>
      <c r="AD180">
        <v>175</v>
      </c>
      <c r="AE180" t="s">
        <v>1096</v>
      </c>
      <c r="AF180">
        <v>18</v>
      </c>
      <c r="AH180" s="160">
        <v>38357</v>
      </c>
      <c r="AI180">
        <v>1</v>
      </c>
      <c r="AJ180">
        <v>177</v>
      </c>
      <c r="AK180" t="s">
        <v>1096</v>
      </c>
      <c r="AL180">
        <v>18</v>
      </c>
      <c r="AN180" s="160">
        <v>39087</v>
      </c>
      <c r="AO180">
        <v>1</v>
      </c>
      <c r="AP180">
        <v>150</v>
      </c>
      <c r="AQ180" t="s">
        <v>1096</v>
      </c>
      <c r="AR180">
        <v>15</v>
      </c>
      <c r="AT180" s="160">
        <v>38357</v>
      </c>
      <c r="AU180">
        <v>1</v>
      </c>
      <c r="AV180">
        <v>115</v>
      </c>
      <c r="AW180" t="s">
        <v>1096</v>
      </c>
      <c r="AX180">
        <v>12</v>
      </c>
    </row>
    <row r="181" spans="28:50" x14ac:dyDescent="0.3">
      <c r="AB181" s="160">
        <v>38357</v>
      </c>
      <c r="AC181">
        <v>2</v>
      </c>
      <c r="AD181">
        <v>171</v>
      </c>
      <c r="AE181" t="s">
        <v>1096</v>
      </c>
      <c r="AF181">
        <v>17</v>
      </c>
      <c r="AH181" s="160">
        <v>38357</v>
      </c>
      <c r="AI181">
        <v>2</v>
      </c>
      <c r="AJ181">
        <v>174</v>
      </c>
      <c r="AK181" t="s">
        <v>1096</v>
      </c>
      <c r="AL181">
        <v>17</v>
      </c>
      <c r="AN181" s="160">
        <v>39087</v>
      </c>
      <c r="AO181">
        <v>2</v>
      </c>
      <c r="AP181">
        <v>150</v>
      </c>
      <c r="AQ181" t="s">
        <v>1096</v>
      </c>
      <c r="AR181">
        <v>15</v>
      </c>
      <c r="AT181" s="160">
        <v>38357</v>
      </c>
      <c r="AU181">
        <v>2</v>
      </c>
      <c r="AV181">
        <v>113</v>
      </c>
      <c r="AW181" t="s">
        <v>1096</v>
      </c>
      <c r="AX181">
        <v>11</v>
      </c>
    </row>
    <row r="182" spans="28:50" x14ac:dyDescent="0.3">
      <c r="AB182" s="160">
        <v>38357</v>
      </c>
      <c r="AC182">
        <v>3</v>
      </c>
      <c r="AD182">
        <v>170</v>
      </c>
      <c r="AE182" t="s">
        <v>1096</v>
      </c>
      <c r="AF182">
        <v>17</v>
      </c>
      <c r="AH182" s="160">
        <v>38357</v>
      </c>
      <c r="AI182">
        <v>3</v>
      </c>
      <c r="AJ182">
        <v>174</v>
      </c>
      <c r="AK182" t="s">
        <v>1096</v>
      </c>
      <c r="AL182">
        <v>17</v>
      </c>
      <c r="AN182" s="160">
        <v>39087</v>
      </c>
      <c r="AO182">
        <v>3</v>
      </c>
      <c r="AP182">
        <v>150</v>
      </c>
      <c r="AQ182" t="s">
        <v>1096</v>
      </c>
      <c r="AR182">
        <v>15</v>
      </c>
      <c r="AT182" s="160">
        <v>38357</v>
      </c>
      <c r="AU182">
        <v>3</v>
      </c>
      <c r="AV182">
        <v>116</v>
      </c>
      <c r="AW182" t="s">
        <v>1096</v>
      </c>
      <c r="AX182">
        <v>12</v>
      </c>
    </row>
    <row r="183" spans="28:50" x14ac:dyDescent="0.3">
      <c r="AB183" s="160">
        <v>38357</v>
      </c>
      <c r="AC183">
        <v>4</v>
      </c>
      <c r="AD183">
        <v>162</v>
      </c>
      <c r="AE183" t="s">
        <v>1096</v>
      </c>
      <c r="AF183">
        <v>16</v>
      </c>
      <c r="AH183" s="160">
        <v>38357</v>
      </c>
      <c r="AI183">
        <v>4</v>
      </c>
      <c r="AJ183">
        <v>168</v>
      </c>
      <c r="AK183" t="s">
        <v>1096</v>
      </c>
      <c r="AL183">
        <v>17</v>
      </c>
      <c r="AN183" s="160">
        <v>39087</v>
      </c>
      <c r="AO183">
        <v>4</v>
      </c>
      <c r="AP183">
        <v>134</v>
      </c>
      <c r="AQ183" t="s">
        <v>1096</v>
      </c>
      <c r="AR183">
        <v>13</v>
      </c>
      <c r="AT183" s="160">
        <v>38357</v>
      </c>
      <c r="AU183">
        <v>4</v>
      </c>
      <c r="AV183">
        <v>111</v>
      </c>
      <c r="AW183" t="s">
        <v>1096</v>
      </c>
      <c r="AX183">
        <v>11</v>
      </c>
    </row>
    <row r="184" spans="28:50" x14ac:dyDescent="0.3">
      <c r="AB184" s="160">
        <v>38357</v>
      </c>
      <c r="AC184">
        <v>5</v>
      </c>
      <c r="AD184">
        <v>158</v>
      </c>
      <c r="AE184" t="s">
        <v>1096</v>
      </c>
      <c r="AF184">
        <v>16</v>
      </c>
      <c r="AH184" s="160">
        <v>38357</v>
      </c>
      <c r="AI184">
        <v>5</v>
      </c>
      <c r="AJ184">
        <v>167</v>
      </c>
      <c r="AK184" t="s">
        <v>1096</v>
      </c>
      <c r="AL184">
        <v>17</v>
      </c>
      <c r="AN184" s="160">
        <v>39087</v>
      </c>
      <c r="AO184">
        <v>5</v>
      </c>
      <c r="AP184">
        <v>140</v>
      </c>
      <c r="AQ184" t="s">
        <v>1096</v>
      </c>
      <c r="AR184">
        <v>14</v>
      </c>
      <c r="AT184" s="160">
        <v>38357</v>
      </c>
      <c r="AU184">
        <v>5</v>
      </c>
      <c r="AV184">
        <v>104</v>
      </c>
      <c r="AW184" t="s">
        <v>1096</v>
      </c>
      <c r="AX184">
        <v>10</v>
      </c>
    </row>
    <row r="185" spans="28:50" x14ac:dyDescent="0.3">
      <c r="AB185" s="160">
        <v>38357</v>
      </c>
      <c r="AC185">
        <v>6</v>
      </c>
      <c r="AD185">
        <v>160</v>
      </c>
      <c r="AE185" t="s">
        <v>1096</v>
      </c>
      <c r="AF185">
        <v>16</v>
      </c>
      <c r="AH185" s="160">
        <v>38357</v>
      </c>
      <c r="AI185">
        <v>6</v>
      </c>
      <c r="AJ185">
        <v>169</v>
      </c>
      <c r="AK185" t="s">
        <v>1096</v>
      </c>
      <c r="AL185">
        <v>17</v>
      </c>
      <c r="AN185" s="160">
        <v>39087</v>
      </c>
      <c r="AO185">
        <v>6</v>
      </c>
      <c r="AP185">
        <v>160</v>
      </c>
      <c r="AQ185" t="s">
        <v>1096</v>
      </c>
      <c r="AR185">
        <v>16</v>
      </c>
      <c r="AT185" s="160">
        <v>38357</v>
      </c>
      <c r="AU185">
        <v>6</v>
      </c>
      <c r="AV185">
        <v>128</v>
      </c>
      <c r="AW185" t="s">
        <v>1096</v>
      </c>
      <c r="AX185">
        <v>13</v>
      </c>
    </row>
    <row r="186" spans="28:50" x14ac:dyDescent="0.3">
      <c r="AB186" s="160">
        <v>38357</v>
      </c>
      <c r="AC186">
        <v>7</v>
      </c>
      <c r="AD186">
        <v>171</v>
      </c>
      <c r="AE186" t="s">
        <v>1096</v>
      </c>
      <c r="AF186">
        <v>17</v>
      </c>
      <c r="AH186" s="160">
        <v>38357</v>
      </c>
      <c r="AI186">
        <v>7</v>
      </c>
      <c r="AJ186">
        <v>171</v>
      </c>
      <c r="AK186" t="s">
        <v>1096</v>
      </c>
      <c r="AL186">
        <v>17</v>
      </c>
      <c r="AN186" s="160">
        <v>39087</v>
      </c>
      <c r="AO186">
        <v>7</v>
      </c>
      <c r="AP186">
        <v>171</v>
      </c>
      <c r="AQ186" t="s">
        <v>1096</v>
      </c>
      <c r="AR186">
        <v>17</v>
      </c>
      <c r="AT186" s="160">
        <v>38357</v>
      </c>
      <c r="AU186">
        <v>7</v>
      </c>
      <c r="AV186">
        <v>139</v>
      </c>
      <c r="AW186" t="s">
        <v>1096</v>
      </c>
      <c r="AX186">
        <v>14</v>
      </c>
    </row>
    <row r="187" spans="28:50" x14ac:dyDescent="0.3">
      <c r="AB187" s="160">
        <v>38357</v>
      </c>
      <c r="AC187">
        <v>8</v>
      </c>
      <c r="AD187">
        <v>177</v>
      </c>
      <c r="AE187" t="s">
        <v>1096</v>
      </c>
      <c r="AF187">
        <v>18</v>
      </c>
      <c r="AH187" s="160">
        <v>38357</v>
      </c>
      <c r="AI187">
        <v>8</v>
      </c>
      <c r="AJ187">
        <v>174</v>
      </c>
      <c r="AK187" t="s">
        <v>1096</v>
      </c>
      <c r="AL187">
        <v>17</v>
      </c>
      <c r="AN187" s="160">
        <v>39087</v>
      </c>
      <c r="AO187">
        <v>8</v>
      </c>
      <c r="AP187">
        <v>180</v>
      </c>
      <c r="AQ187" t="s">
        <v>1096</v>
      </c>
      <c r="AR187">
        <v>18</v>
      </c>
      <c r="AT187" s="160">
        <v>38357</v>
      </c>
      <c r="AU187">
        <v>8</v>
      </c>
      <c r="AV187">
        <v>143</v>
      </c>
      <c r="AW187" t="s">
        <v>1096</v>
      </c>
      <c r="AX187">
        <v>14</v>
      </c>
    </row>
    <row r="188" spans="28:50" x14ac:dyDescent="0.3">
      <c r="AB188" s="160">
        <v>38357</v>
      </c>
      <c r="AC188">
        <v>9</v>
      </c>
      <c r="AD188">
        <v>178</v>
      </c>
      <c r="AE188" t="s">
        <v>1096</v>
      </c>
      <c r="AF188">
        <v>18</v>
      </c>
      <c r="AH188" s="160">
        <v>38357</v>
      </c>
      <c r="AI188">
        <v>9</v>
      </c>
      <c r="AJ188">
        <v>185</v>
      </c>
      <c r="AK188" t="s">
        <v>1096</v>
      </c>
      <c r="AL188">
        <v>19</v>
      </c>
      <c r="AN188" s="160">
        <v>39087</v>
      </c>
      <c r="AO188">
        <v>9</v>
      </c>
      <c r="AP188">
        <v>190</v>
      </c>
      <c r="AQ188" t="s">
        <v>1096</v>
      </c>
      <c r="AR188">
        <v>19</v>
      </c>
      <c r="AT188" s="160">
        <v>38357</v>
      </c>
      <c r="AU188">
        <v>9</v>
      </c>
      <c r="AV188">
        <v>146</v>
      </c>
      <c r="AW188" t="s">
        <v>1096</v>
      </c>
      <c r="AX188">
        <v>15</v>
      </c>
    </row>
    <row r="189" spans="28:50" x14ac:dyDescent="0.3">
      <c r="AB189" s="160">
        <v>38357</v>
      </c>
      <c r="AC189">
        <v>10</v>
      </c>
      <c r="AD189">
        <v>175</v>
      </c>
      <c r="AE189" t="s">
        <v>1096</v>
      </c>
      <c r="AF189">
        <v>18</v>
      </c>
      <c r="AH189" s="160">
        <v>38357</v>
      </c>
      <c r="AI189">
        <v>10</v>
      </c>
      <c r="AJ189">
        <v>183</v>
      </c>
      <c r="AK189" t="s">
        <v>1096</v>
      </c>
      <c r="AL189">
        <v>18</v>
      </c>
      <c r="AN189" s="160">
        <v>39087</v>
      </c>
      <c r="AO189">
        <v>10</v>
      </c>
      <c r="AP189">
        <v>198</v>
      </c>
      <c r="AQ189" t="s">
        <v>1096</v>
      </c>
      <c r="AR189">
        <v>20</v>
      </c>
      <c r="AT189" s="160">
        <v>38357</v>
      </c>
      <c r="AU189">
        <v>10</v>
      </c>
      <c r="AV189">
        <v>151</v>
      </c>
      <c r="AW189" t="s">
        <v>1096</v>
      </c>
      <c r="AX189">
        <v>15</v>
      </c>
    </row>
    <row r="190" spans="28:50" x14ac:dyDescent="0.3">
      <c r="AB190" s="160">
        <v>38357</v>
      </c>
      <c r="AC190">
        <v>11</v>
      </c>
      <c r="AD190">
        <v>183</v>
      </c>
      <c r="AE190" t="s">
        <v>1096</v>
      </c>
      <c r="AF190">
        <v>18</v>
      </c>
      <c r="AH190" s="160">
        <v>38357</v>
      </c>
      <c r="AI190">
        <v>11</v>
      </c>
      <c r="AJ190">
        <v>191</v>
      </c>
      <c r="AK190" t="s">
        <v>1096</v>
      </c>
      <c r="AL190">
        <v>19</v>
      </c>
      <c r="AN190" s="160">
        <v>39087</v>
      </c>
      <c r="AO190">
        <v>11</v>
      </c>
      <c r="AP190">
        <v>200</v>
      </c>
      <c r="AQ190" t="s">
        <v>1096</v>
      </c>
      <c r="AR190">
        <v>20</v>
      </c>
      <c r="AT190" s="160">
        <v>38357</v>
      </c>
      <c r="AU190">
        <v>11</v>
      </c>
      <c r="AV190">
        <v>162</v>
      </c>
      <c r="AW190" t="s">
        <v>1096</v>
      </c>
      <c r="AX190">
        <v>16</v>
      </c>
    </row>
    <row r="191" spans="28:50" x14ac:dyDescent="0.3">
      <c r="AB191" s="160">
        <v>38357</v>
      </c>
      <c r="AC191">
        <v>12</v>
      </c>
      <c r="AD191">
        <v>193</v>
      </c>
      <c r="AE191" t="s">
        <v>1096</v>
      </c>
      <c r="AF191">
        <v>19</v>
      </c>
      <c r="AH191" s="160">
        <v>38357</v>
      </c>
      <c r="AI191">
        <v>12</v>
      </c>
      <c r="AJ191">
        <v>197</v>
      </c>
      <c r="AK191" t="s">
        <v>1096</v>
      </c>
      <c r="AL191">
        <v>20</v>
      </c>
      <c r="AN191" s="160">
        <v>39087</v>
      </c>
      <c r="AO191">
        <v>12</v>
      </c>
      <c r="AP191">
        <v>210</v>
      </c>
      <c r="AQ191" t="s">
        <v>1096</v>
      </c>
      <c r="AR191">
        <v>21</v>
      </c>
      <c r="AT191" s="160">
        <v>38357</v>
      </c>
      <c r="AU191">
        <v>12</v>
      </c>
      <c r="AV191">
        <v>122</v>
      </c>
      <c r="AW191" t="s">
        <v>1096</v>
      </c>
      <c r="AX191">
        <v>12</v>
      </c>
    </row>
    <row r="192" spans="28:50" x14ac:dyDescent="0.3">
      <c r="AB192" s="160">
        <v>38357</v>
      </c>
      <c r="AC192">
        <v>13</v>
      </c>
      <c r="AD192">
        <v>204</v>
      </c>
      <c r="AE192" t="s">
        <v>1096</v>
      </c>
      <c r="AF192">
        <v>20</v>
      </c>
      <c r="AH192" s="160">
        <v>38357</v>
      </c>
      <c r="AI192">
        <v>13</v>
      </c>
      <c r="AJ192">
        <v>199</v>
      </c>
      <c r="AK192" t="s">
        <v>1096</v>
      </c>
      <c r="AL192">
        <v>20</v>
      </c>
      <c r="AN192" s="160">
        <v>39087</v>
      </c>
      <c r="AO192">
        <v>13</v>
      </c>
      <c r="AP192">
        <v>203</v>
      </c>
      <c r="AQ192" t="s">
        <v>1096</v>
      </c>
      <c r="AR192">
        <v>20</v>
      </c>
      <c r="AT192" s="160">
        <v>38357</v>
      </c>
      <c r="AU192">
        <v>13</v>
      </c>
      <c r="AV192">
        <v>117</v>
      </c>
      <c r="AW192" t="s">
        <v>1096</v>
      </c>
      <c r="AX192">
        <v>12</v>
      </c>
    </row>
    <row r="193" spans="28:50" x14ac:dyDescent="0.3">
      <c r="AB193" s="160">
        <v>38357</v>
      </c>
      <c r="AC193">
        <v>14</v>
      </c>
      <c r="AD193">
        <v>196</v>
      </c>
      <c r="AE193" t="s">
        <v>1096</v>
      </c>
      <c r="AF193">
        <v>20</v>
      </c>
      <c r="AH193" s="160">
        <v>38357</v>
      </c>
      <c r="AI193">
        <v>14</v>
      </c>
      <c r="AJ193">
        <v>202</v>
      </c>
      <c r="AK193" t="s">
        <v>1096</v>
      </c>
      <c r="AL193">
        <v>20</v>
      </c>
      <c r="AN193" s="160">
        <v>39087</v>
      </c>
      <c r="AO193">
        <v>14</v>
      </c>
      <c r="AP193">
        <v>210</v>
      </c>
      <c r="AQ193" t="s">
        <v>1096</v>
      </c>
      <c r="AR193">
        <v>21</v>
      </c>
      <c r="AT193" s="160">
        <v>38357</v>
      </c>
      <c r="AU193">
        <v>14</v>
      </c>
      <c r="AV193">
        <v>128</v>
      </c>
      <c r="AW193" t="s">
        <v>1096</v>
      </c>
      <c r="AX193">
        <v>13</v>
      </c>
    </row>
    <row r="194" spans="28:50" x14ac:dyDescent="0.3">
      <c r="AB194" s="160">
        <v>38357</v>
      </c>
      <c r="AC194">
        <v>15</v>
      </c>
      <c r="AD194">
        <v>195</v>
      </c>
      <c r="AE194" t="s">
        <v>1096</v>
      </c>
      <c r="AF194">
        <v>20</v>
      </c>
      <c r="AH194" s="160">
        <v>38357</v>
      </c>
      <c r="AI194">
        <v>15</v>
      </c>
      <c r="AJ194">
        <v>212</v>
      </c>
      <c r="AK194" t="s">
        <v>1096</v>
      </c>
      <c r="AL194">
        <v>21</v>
      </c>
      <c r="AN194" s="160">
        <v>39087</v>
      </c>
      <c r="AO194">
        <v>15</v>
      </c>
      <c r="AP194">
        <v>200</v>
      </c>
      <c r="AQ194" t="s">
        <v>1096</v>
      </c>
      <c r="AR194">
        <v>20</v>
      </c>
      <c r="AT194" s="160">
        <v>38357</v>
      </c>
      <c r="AU194">
        <v>15</v>
      </c>
      <c r="AV194">
        <v>137</v>
      </c>
      <c r="AW194" t="s">
        <v>1096</v>
      </c>
      <c r="AX194">
        <v>14</v>
      </c>
    </row>
    <row r="195" spans="28:50" x14ac:dyDescent="0.3">
      <c r="AB195" s="160">
        <v>38357</v>
      </c>
      <c r="AC195">
        <v>16</v>
      </c>
      <c r="AD195">
        <v>194</v>
      </c>
      <c r="AE195" t="s">
        <v>1096</v>
      </c>
      <c r="AF195">
        <v>19</v>
      </c>
      <c r="AH195" s="160">
        <v>38357</v>
      </c>
      <c r="AI195">
        <v>16</v>
      </c>
      <c r="AJ195">
        <v>193</v>
      </c>
      <c r="AK195" t="s">
        <v>1096</v>
      </c>
      <c r="AL195">
        <v>19</v>
      </c>
      <c r="AN195" s="160">
        <v>39087</v>
      </c>
      <c r="AO195">
        <v>16</v>
      </c>
      <c r="AP195">
        <v>193</v>
      </c>
      <c r="AQ195" t="s">
        <v>1096</v>
      </c>
      <c r="AR195">
        <v>19</v>
      </c>
      <c r="AT195" s="160">
        <v>38357</v>
      </c>
      <c r="AU195">
        <v>16</v>
      </c>
      <c r="AV195">
        <v>121</v>
      </c>
      <c r="AW195" t="s">
        <v>1096</v>
      </c>
      <c r="AX195">
        <v>12</v>
      </c>
    </row>
    <row r="196" spans="28:50" x14ac:dyDescent="0.3">
      <c r="AB196" s="160">
        <v>38357</v>
      </c>
      <c r="AC196">
        <v>17</v>
      </c>
      <c r="AD196">
        <v>188</v>
      </c>
      <c r="AE196" t="s">
        <v>1096</v>
      </c>
      <c r="AF196">
        <v>19</v>
      </c>
      <c r="AH196" s="160">
        <v>38357</v>
      </c>
      <c r="AI196">
        <v>17</v>
      </c>
      <c r="AJ196">
        <v>198</v>
      </c>
      <c r="AK196" t="s">
        <v>1096</v>
      </c>
      <c r="AL196">
        <v>20</v>
      </c>
      <c r="AN196" s="160">
        <v>39087</v>
      </c>
      <c r="AO196">
        <v>17</v>
      </c>
      <c r="AP196">
        <v>190</v>
      </c>
      <c r="AQ196" t="s">
        <v>1096</v>
      </c>
      <c r="AR196">
        <v>19</v>
      </c>
      <c r="AT196" s="160">
        <v>38357</v>
      </c>
      <c r="AU196">
        <v>17</v>
      </c>
      <c r="AV196">
        <v>114</v>
      </c>
      <c r="AW196" t="s">
        <v>1096</v>
      </c>
      <c r="AX196">
        <v>11</v>
      </c>
    </row>
    <row r="197" spans="28:50" x14ac:dyDescent="0.3">
      <c r="AB197" s="160">
        <v>38357</v>
      </c>
      <c r="AC197">
        <v>18</v>
      </c>
      <c r="AD197">
        <v>184</v>
      </c>
      <c r="AE197" t="s">
        <v>1096</v>
      </c>
      <c r="AF197">
        <v>18</v>
      </c>
      <c r="AH197" s="160">
        <v>38357</v>
      </c>
      <c r="AI197">
        <v>18</v>
      </c>
      <c r="AJ197">
        <v>208</v>
      </c>
      <c r="AK197" t="s">
        <v>1096</v>
      </c>
      <c r="AL197">
        <v>21</v>
      </c>
      <c r="AN197" s="160">
        <v>39087</v>
      </c>
      <c r="AO197">
        <v>18</v>
      </c>
      <c r="AP197">
        <v>180</v>
      </c>
      <c r="AQ197" t="s">
        <v>1096</v>
      </c>
      <c r="AR197">
        <v>18</v>
      </c>
      <c r="AT197" s="160">
        <v>38357</v>
      </c>
      <c r="AU197">
        <v>18</v>
      </c>
      <c r="AV197">
        <v>109</v>
      </c>
      <c r="AW197" t="s">
        <v>1096</v>
      </c>
      <c r="AX197">
        <v>11</v>
      </c>
    </row>
    <row r="198" spans="28:50" x14ac:dyDescent="0.3">
      <c r="AB198" s="160">
        <v>38357</v>
      </c>
      <c r="AC198">
        <v>19</v>
      </c>
      <c r="AD198">
        <v>179</v>
      </c>
      <c r="AE198" t="s">
        <v>1096</v>
      </c>
      <c r="AF198">
        <v>18</v>
      </c>
      <c r="AH198" s="160">
        <v>38357</v>
      </c>
      <c r="AI198">
        <v>19</v>
      </c>
      <c r="AJ198">
        <v>200</v>
      </c>
      <c r="AK198" t="s">
        <v>1096</v>
      </c>
      <c r="AL198">
        <v>20</v>
      </c>
      <c r="AN198" s="160">
        <v>39087</v>
      </c>
      <c r="AO198">
        <v>19</v>
      </c>
      <c r="AP198">
        <v>159</v>
      </c>
      <c r="AQ198" t="s">
        <v>1096</v>
      </c>
      <c r="AR198">
        <v>16</v>
      </c>
      <c r="AT198" s="160">
        <v>38357</v>
      </c>
      <c r="AU198">
        <v>19</v>
      </c>
      <c r="AV198">
        <v>106</v>
      </c>
      <c r="AW198" t="s">
        <v>1096</v>
      </c>
      <c r="AX198">
        <v>11</v>
      </c>
    </row>
    <row r="199" spans="28:50" x14ac:dyDescent="0.3">
      <c r="AB199" s="160">
        <v>38357</v>
      </c>
      <c r="AC199">
        <v>20</v>
      </c>
      <c r="AD199">
        <v>170</v>
      </c>
      <c r="AE199" t="s">
        <v>1096</v>
      </c>
      <c r="AF199">
        <v>17</v>
      </c>
      <c r="AH199" s="160">
        <v>38357</v>
      </c>
      <c r="AI199">
        <v>20</v>
      </c>
      <c r="AJ199">
        <v>191</v>
      </c>
      <c r="AK199" t="s">
        <v>1096</v>
      </c>
      <c r="AL199">
        <v>19</v>
      </c>
      <c r="AN199" s="160">
        <v>39087</v>
      </c>
      <c r="AO199">
        <v>20</v>
      </c>
      <c r="AP199">
        <v>150</v>
      </c>
      <c r="AQ199" t="s">
        <v>1096</v>
      </c>
      <c r="AR199">
        <v>15</v>
      </c>
      <c r="AT199" s="160">
        <v>38357</v>
      </c>
      <c r="AU199">
        <v>20</v>
      </c>
      <c r="AV199">
        <v>102</v>
      </c>
      <c r="AW199" t="s">
        <v>1096</v>
      </c>
      <c r="AX199">
        <v>10</v>
      </c>
    </row>
    <row r="200" spans="28:50" x14ac:dyDescent="0.3">
      <c r="AB200" s="160">
        <v>38357</v>
      </c>
      <c r="AC200">
        <v>21</v>
      </c>
      <c r="AD200">
        <v>158</v>
      </c>
      <c r="AE200" t="s">
        <v>1096</v>
      </c>
      <c r="AF200">
        <v>16</v>
      </c>
      <c r="AH200" s="160">
        <v>38357</v>
      </c>
      <c r="AI200">
        <v>21</v>
      </c>
      <c r="AJ200">
        <v>184</v>
      </c>
      <c r="AK200" t="s">
        <v>1096</v>
      </c>
      <c r="AL200">
        <v>18</v>
      </c>
      <c r="AN200" s="160">
        <v>39087</v>
      </c>
      <c r="AO200">
        <v>21</v>
      </c>
      <c r="AP200">
        <v>160</v>
      </c>
      <c r="AQ200" t="s">
        <v>1096</v>
      </c>
      <c r="AR200">
        <v>16</v>
      </c>
      <c r="AT200" s="160">
        <v>38357</v>
      </c>
      <c r="AU200">
        <v>21</v>
      </c>
      <c r="AV200">
        <v>103</v>
      </c>
      <c r="AW200" t="s">
        <v>1096</v>
      </c>
      <c r="AX200">
        <v>10</v>
      </c>
    </row>
    <row r="201" spans="28:50" x14ac:dyDescent="0.3">
      <c r="AB201" s="160">
        <v>38357</v>
      </c>
      <c r="AC201">
        <v>22</v>
      </c>
      <c r="AD201">
        <v>148</v>
      </c>
      <c r="AE201" t="s">
        <v>1096</v>
      </c>
      <c r="AF201">
        <v>15</v>
      </c>
      <c r="AH201" s="160">
        <v>38357</v>
      </c>
      <c r="AI201">
        <v>22</v>
      </c>
      <c r="AJ201">
        <v>175</v>
      </c>
      <c r="AK201" t="s">
        <v>1096</v>
      </c>
      <c r="AL201">
        <v>18</v>
      </c>
      <c r="AN201" s="160">
        <v>39087</v>
      </c>
      <c r="AO201">
        <v>22</v>
      </c>
      <c r="AP201">
        <v>154</v>
      </c>
      <c r="AQ201" t="s">
        <v>1096</v>
      </c>
      <c r="AR201">
        <v>15</v>
      </c>
      <c r="AT201" s="160">
        <v>38357</v>
      </c>
      <c r="AU201">
        <v>22</v>
      </c>
      <c r="AV201">
        <v>104</v>
      </c>
      <c r="AW201" t="s">
        <v>1096</v>
      </c>
      <c r="AX201">
        <v>10</v>
      </c>
    </row>
    <row r="202" spans="28:50" x14ac:dyDescent="0.3">
      <c r="AB202" s="160">
        <v>38357</v>
      </c>
      <c r="AC202">
        <v>23</v>
      </c>
      <c r="AD202">
        <v>150</v>
      </c>
      <c r="AE202" t="s">
        <v>1096</v>
      </c>
      <c r="AF202">
        <v>15</v>
      </c>
      <c r="AH202" s="160">
        <v>38357</v>
      </c>
      <c r="AI202">
        <v>23</v>
      </c>
      <c r="AJ202">
        <v>157</v>
      </c>
      <c r="AK202" t="s">
        <v>1096</v>
      </c>
      <c r="AL202">
        <v>16</v>
      </c>
      <c r="AN202" s="160">
        <v>39087</v>
      </c>
      <c r="AO202">
        <v>23</v>
      </c>
      <c r="AP202">
        <v>160</v>
      </c>
      <c r="AQ202" t="s">
        <v>1096</v>
      </c>
      <c r="AR202">
        <v>16</v>
      </c>
      <c r="AT202" s="160">
        <v>38357</v>
      </c>
      <c r="AU202">
        <v>23</v>
      </c>
      <c r="AV202">
        <v>101</v>
      </c>
      <c r="AW202" t="s">
        <v>1096</v>
      </c>
      <c r="AX202">
        <v>10</v>
      </c>
    </row>
    <row r="203" spans="28:50" x14ac:dyDescent="0.3">
      <c r="AB203" s="160">
        <v>38358</v>
      </c>
      <c r="AC203">
        <v>0</v>
      </c>
      <c r="AD203">
        <v>142</v>
      </c>
      <c r="AE203" t="s">
        <v>1096</v>
      </c>
      <c r="AF203">
        <v>14</v>
      </c>
      <c r="AH203" s="160">
        <v>38358</v>
      </c>
      <c r="AI203">
        <v>0</v>
      </c>
      <c r="AJ203">
        <v>156</v>
      </c>
      <c r="AK203" t="s">
        <v>1096</v>
      </c>
      <c r="AL203">
        <v>16</v>
      </c>
      <c r="AN203" s="160">
        <v>39088</v>
      </c>
      <c r="AO203">
        <v>0</v>
      </c>
      <c r="AP203">
        <v>150</v>
      </c>
      <c r="AQ203" t="s">
        <v>1096</v>
      </c>
      <c r="AR203">
        <v>15</v>
      </c>
      <c r="AT203" s="160">
        <v>38358</v>
      </c>
      <c r="AU203">
        <v>0</v>
      </c>
      <c r="AV203">
        <v>102</v>
      </c>
      <c r="AW203" t="s">
        <v>1096</v>
      </c>
      <c r="AX203">
        <v>10</v>
      </c>
    </row>
    <row r="204" spans="28:50" x14ac:dyDescent="0.3">
      <c r="AB204" s="160">
        <v>38358</v>
      </c>
      <c r="AC204">
        <v>1</v>
      </c>
      <c r="AD204">
        <v>137</v>
      </c>
      <c r="AE204" t="s">
        <v>1096</v>
      </c>
      <c r="AF204">
        <v>14</v>
      </c>
      <c r="AH204" s="160">
        <v>38358</v>
      </c>
      <c r="AI204">
        <v>1</v>
      </c>
      <c r="AJ204">
        <v>150</v>
      </c>
      <c r="AK204" t="s">
        <v>1096</v>
      </c>
      <c r="AL204">
        <v>15</v>
      </c>
      <c r="AN204" s="160">
        <v>39088</v>
      </c>
      <c r="AO204">
        <v>1</v>
      </c>
      <c r="AP204">
        <v>159</v>
      </c>
      <c r="AQ204" t="s">
        <v>1096</v>
      </c>
      <c r="AR204">
        <v>16</v>
      </c>
      <c r="AT204" s="160">
        <v>38358</v>
      </c>
      <c r="AU204">
        <v>1</v>
      </c>
      <c r="AV204">
        <v>101</v>
      </c>
      <c r="AW204" t="s">
        <v>1096</v>
      </c>
      <c r="AX204">
        <v>10</v>
      </c>
    </row>
    <row r="205" spans="28:50" x14ac:dyDescent="0.3">
      <c r="AB205" s="160">
        <v>38358</v>
      </c>
      <c r="AC205">
        <v>2</v>
      </c>
      <c r="AD205">
        <v>127</v>
      </c>
      <c r="AE205" t="s">
        <v>1096</v>
      </c>
      <c r="AF205">
        <v>13</v>
      </c>
      <c r="AH205" s="160">
        <v>38358</v>
      </c>
      <c r="AI205">
        <v>2</v>
      </c>
      <c r="AJ205">
        <v>143</v>
      </c>
      <c r="AK205" t="s">
        <v>1096</v>
      </c>
      <c r="AL205">
        <v>14</v>
      </c>
      <c r="AN205" s="160">
        <v>39088</v>
      </c>
      <c r="AO205">
        <v>2</v>
      </c>
      <c r="AP205">
        <v>150</v>
      </c>
      <c r="AQ205" t="s">
        <v>1096</v>
      </c>
      <c r="AR205">
        <v>15</v>
      </c>
      <c r="AT205" s="160">
        <v>38358</v>
      </c>
      <c r="AU205">
        <v>2</v>
      </c>
      <c r="AV205">
        <v>98</v>
      </c>
      <c r="AW205" t="s">
        <v>1096</v>
      </c>
      <c r="AX205">
        <v>10</v>
      </c>
    </row>
    <row r="206" spans="28:50" x14ac:dyDescent="0.3">
      <c r="AB206" s="160">
        <v>38358</v>
      </c>
      <c r="AC206">
        <v>3</v>
      </c>
      <c r="AD206">
        <v>120</v>
      </c>
      <c r="AE206" t="s">
        <v>1096</v>
      </c>
      <c r="AF206">
        <v>12</v>
      </c>
      <c r="AH206" s="160">
        <v>38358</v>
      </c>
      <c r="AI206">
        <v>3</v>
      </c>
      <c r="AJ206">
        <v>134</v>
      </c>
      <c r="AK206" t="s">
        <v>1096</v>
      </c>
      <c r="AL206">
        <v>13</v>
      </c>
      <c r="AN206" s="160">
        <v>39088</v>
      </c>
      <c r="AO206">
        <v>3</v>
      </c>
      <c r="AP206">
        <v>160</v>
      </c>
      <c r="AQ206" t="s">
        <v>1096</v>
      </c>
      <c r="AR206">
        <v>16</v>
      </c>
      <c r="AT206" s="160">
        <v>38358</v>
      </c>
      <c r="AU206">
        <v>3</v>
      </c>
      <c r="AV206">
        <v>98</v>
      </c>
      <c r="AW206" t="s">
        <v>1096</v>
      </c>
      <c r="AX206">
        <v>10</v>
      </c>
    </row>
    <row r="207" spans="28:50" x14ac:dyDescent="0.3">
      <c r="AB207" s="160">
        <v>38358</v>
      </c>
      <c r="AC207">
        <v>4</v>
      </c>
      <c r="AD207">
        <v>121</v>
      </c>
      <c r="AE207" t="s">
        <v>1096</v>
      </c>
      <c r="AF207">
        <v>12</v>
      </c>
      <c r="AH207" s="160">
        <v>38358</v>
      </c>
      <c r="AI207">
        <v>4</v>
      </c>
      <c r="AJ207">
        <v>130</v>
      </c>
      <c r="AK207" t="s">
        <v>1096</v>
      </c>
      <c r="AL207">
        <v>13</v>
      </c>
      <c r="AN207" s="160">
        <v>39088</v>
      </c>
      <c r="AO207">
        <v>4</v>
      </c>
      <c r="AP207">
        <v>160</v>
      </c>
      <c r="AQ207" t="s">
        <v>1096</v>
      </c>
      <c r="AR207">
        <v>16</v>
      </c>
      <c r="AT207" s="160">
        <v>38358</v>
      </c>
      <c r="AU207">
        <v>4</v>
      </c>
      <c r="AV207">
        <v>99</v>
      </c>
      <c r="AW207" t="s">
        <v>1096</v>
      </c>
      <c r="AX207">
        <v>10</v>
      </c>
    </row>
    <row r="208" spans="28:50" x14ac:dyDescent="0.3">
      <c r="AB208" s="160">
        <v>38358</v>
      </c>
      <c r="AC208">
        <v>5</v>
      </c>
      <c r="AD208">
        <v>119</v>
      </c>
      <c r="AE208" t="s">
        <v>1096</v>
      </c>
      <c r="AF208">
        <v>12</v>
      </c>
      <c r="AH208" s="160">
        <v>38358</v>
      </c>
      <c r="AI208">
        <v>5</v>
      </c>
      <c r="AJ208">
        <v>127</v>
      </c>
      <c r="AK208" t="s">
        <v>1096</v>
      </c>
      <c r="AL208">
        <v>13</v>
      </c>
      <c r="AN208" s="160">
        <v>39088</v>
      </c>
      <c r="AO208">
        <v>5</v>
      </c>
      <c r="AP208">
        <v>160</v>
      </c>
      <c r="AQ208" t="s">
        <v>1096</v>
      </c>
      <c r="AR208">
        <v>16</v>
      </c>
      <c r="AT208" s="160">
        <v>38358</v>
      </c>
      <c r="AU208">
        <v>5</v>
      </c>
      <c r="AV208">
        <v>103</v>
      </c>
      <c r="AW208" t="s">
        <v>1096</v>
      </c>
      <c r="AX208">
        <v>10</v>
      </c>
    </row>
    <row r="209" spans="28:50" x14ac:dyDescent="0.3">
      <c r="AB209" s="160">
        <v>38358</v>
      </c>
      <c r="AC209">
        <v>6</v>
      </c>
      <c r="AD209">
        <v>125</v>
      </c>
      <c r="AE209" t="s">
        <v>1096</v>
      </c>
      <c r="AF209">
        <v>13</v>
      </c>
      <c r="AH209" s="160">
        <v>38358</v>
      </c>
      <c r="AI209">
        <v>6</v>
      </c>
      <c r="AJ209">
        <v>128</v>
      </c>
      <c r="AK209" t="s">
        <v>1096</v>
      </c>
      <c r="AL209">
        <v>13</v>
      </c>
      <c r="AN209" s="160">
        <v>39088</v>
      </c>
      <c r="AO209">
        <v>6</v>
      </c>
      <c r="AP209">
        <v>160</v>
      </c>
      <c r="AQ209" t="s">
        <v>1096</v>
      </c>
      <c r="AR209">
        <v>16</v>
      </c>
      <c r="AT209" s="160">
        <v>38358</v>
      </c>
      <c r="AU209">
        <v>6</v>
      </c>
      <c r="AV209">
        <v>105</v>
      </c>
      <c r="AW209" t="s">
        <v>1096</v>
      </c>
      <c r="AX209">
        <v>11</v>
      </c>
    </row>
    <row r="210" spans="28:50" x14ac:dyDescent="0.3">
      <c r="AB210" s="160">
        <v>38358</v>
      </c>
      <c r="AC210">
        <v>7</v>
      </c>
      <c r="AD210">
        <v>163</v>
      </c>
      <c r="AE210" t="s">
        <v>1096</v>
      </c>
      <c r="AF210">
        <v>16</v>
      </c>
      <c r="AH210" s="160">
        <v>38358</v>
      </c>
      <c r="AI210">
        <v>7</v>
      </c>
      <c r="AJ210">
        <v>139</v>
      </c>
      <c r="AK210" t="s">
        <v>1096</v>
      </c>
      <c r="AL210">
        <v>14</v>
      </c>
      <c r="AN210" s="160">
        <v>39088</v>
      </c>
      <c r="AO210">
        <v>7</v>
      </c>
      <c r="AP210">
        <v>164</v>
      </c>
      <c r="AQ210" t="s">
        <v>1096</v>
      </c>
      <c r="AR210">
        <v>16</v>
      </c>
      <c r="AT210" s="160">
        <v>38358</v>
      </c>
      <c r="AU210">
        <v>7</v>
      </c>
      <c r="AV210">
        <v>109</v>
      </c>
      <c r="AW210" t="s">
        <v>1096</v>
      </c>
      <c r="AX210">
        <v>11</v>
      </c>
    </row>
    <row r="211" spans="28:50" x14ac:dyDescent="0.3">
      <c r="AB211" s="160">
        <v>38358</v>
      </c>
      <c r="AC211">
        <v>8</v>
      </c>
      <c r="AD211">
        <v>173</v>
      </c>
      <c r="AE211" t="s">
        <v>1096</v>
      </c>
      <c r="AF211">
        <v>17</v>
      </c>
      <c r="AH211" s="160">
        <v>38358</v>
      </c>
      <c r="AI211">
        <v>8</v>
      </c>
      <c r="AJ211">
        <v>154</v>
      </c>
      <c r="AK211" t="s">
        <v>1096</v>
      </c>
      <c r="AL211">
        <v>15</v>
      </c>
      <c r="AN211" s="160">
        <v>39088</v>
      </c>
      <c r="AO211">
        <v>8</v>
      </c>
      <c r="AP211">
        <v>170</v>
      </c>
      <c r="AQ211" t="s">
        <v>1096</v>
      </c>
      <c r="AR211">
        <v>17</v>
      </c>
      <c r="AT211" s="160">
        <v>38358</v>
      </c>
      <c r="AU211">
        <v>8</v>
      </c>
      <c r="AV211">
        <v>113</v>
      </c>
      <c r="AW211" t="s">
        <v>1096</v>
      </c>
      <c r="AX211">
        <v>11</v>
      </c>
    </row>
    <row r="212" spans="28:50" x14ac:dyDescent="0.3">
      <c r="AB212" s="160">
        <v>38358</v>
      </c>
      <c r="AC212">
        <v>9</v>
      </c>
      <c r="AD212">
        <v>180</v>
      </c>
      <c r="AE212" t="s">
        <v>1096</v>
      </c>
      <c r="AF212">
        <v>18</v>
      </c>
      <c r="AH212" s="160">
        <v>38358</v>
      </c>
      <c r="AI212">
        <v>9</v>
      </c>
      <c r="AJ212">
        <v>168</v>
      </c>
      <c r="AK212" t="s">
        <v>1096</v>
      </c>
      <c r="AL212">
        <v>17</v>
      </c>
      <c r="AN212" s="160">
        <v>39088</v>
      </c>
      <c r="AO212">
        <v>9</v>
      </c>
      <c r="AP212">
        <v>170</v>
      </c>
      <c r="AQ212" t="s">
        <v>1096</v>
      </c>
      <c r="AR212">
        <v>17</v>
      </c>
      <c r="AT212" s="160">
        <v>38358</v>
      </c>
      <c r="AU212">
        <v>9</v>
      </c>
      <c r="AV212">
        <v>122</v>
      </c>
      <c r="AW212" t="s">
        <v>1096</v>
      </c>
      <c r="AX212">
        <v>12</v>
      </c>
    </row>
    <row r="213" spans="28:50" x14ac:dyDescent="0.3">
      <c r="AB213" s="160">
        <v>38358</v>
      </c>
      <c r="AC213">
        <v>10</v>
      </c>
      <c r="AD213">
        <v>203</v>
      </c>
      <c r="AE213" t="s">
        <v>1096</v>
      </c>
      <c r="AF213">
        <v>20</v>
      </c>
      <c r="AH213" s="160">
        <v>38358</v>
      </c>
      <c r="AI213">
        <v>10</v>
      </c>
      <c r="AJ213">
        <v>168</v>
      </c>
      <c r="AK213" t="s">
        <v>1096</v>
      </c>
      <c r="AL213">
        <v>17</v>
      </c>
      <c r="AN213" s="160">
        <v>39088</v>
      </c>
      <c r="AO213">
        <v>10</v>
      </c>
      <c r="AP213">
        <v>182</v>
      </c>
      <c r="AQ213" t="s">
        <v>1096</v>
      </c>
      <c r="AR213">
        <v>18</v>
      </c>
      <c r="AT213" s="160">
        <v>38358</v>
      </c>
      <c r="AU213">
        <v>10</v>
      </c>
      <c r="AV213">
        <v>119</v>
      </c>
      <c r="AW213" t="s">
        <v>1096</v>
      </c>
      <c r="AX213">
        <v>12</v>
      </c>
    </row>
    <row r="214" spans="28:50" x14ac:dyDescent="0.3">
      <c r="AB214" s="160">
        <v>38358</v>
      </c>
      <c r="AC214">
        <v>11</v>
      </c>
      <c r="AD214">
        <v>205</v>
      </c>
      <c r="AE214" t="s">
        <v>1096</v>
      </c>
      <c r="AF214">
        <v>21</v>
      </c>
      <c r="AH214" s="160">
        <v>38358</v>
      </c>
      <c r="AI214">
        <v>11</v>
      </c>
      <c r="AJ214">
        <v>177</v>
      </c>
      <c r="AK214" t="s">
        <v>1096</v>
      </c>
      <c r="AL214">
        <v>18</v>
      </c>
      <c r="AN214" s="160">
        <v>39088</v>
      </c>
      <c r="AO214">
        <v>11</v>
      </c>
      <c r="AP214">
        <v>190</v>
      </c>
      <c r="AQ214" t="s">
        <v>1096</v>
      </c>
      <c r="AR214">
        <v>19</v>
      </c>
      <c r="AT214" s="160">
        <v>38358</v>
      </c>
      <c r="AU214">
        <v>11</v>
      </c>
      <c r="AV214">
        <v>120</v>
      </c>
      <c r="AW214" t="s">
        <v>1096</v>
      </c>
      <c r="AX214">
        <v>12</v>
      </c>
    </row>
    <row r="215" spans="28:50" x14ac:dyDescent="0.3">
      <c r="AB215" s="160">
        <v>38358</v>
      </c>
      <c r="AC215">
        <v>12</v>
      </c>
      <c r="AD215">
        <v>215</v>
      </c>
      <c r="AE215" t="s">
        <v>1096</v>
      </c>
      <c r="AF215">
        <v>22</v>
      </c>
      <c r="AH215" s="160">
        <v>38358</v>
      </c>
      <c r="AI215">
        <v>12</v>
      </c>
      <c r="AJ215">
        <v>177</v>
      </c>
      <c r="AK215" t="s">
        <v>1096</v>
      </c>
      <c r="AL215">
        <v>18</v>
      </c>
      <c r="AN215" s="160">
        <v>39088</v>
      </c>
      <c r="AO215">
        <v>12</v>
      </c>
      <c r="AP215">
        <v>190</v>
      </c>
      <c r="AQ215" t="s">
        <v>1096</v>
      </c>
      <c r="AR215">
        <v>19</v>
      </c>
      <c r="AT215" s="160">
        <v>38358</v>
      </c>
      <c r="AU215">
        <v>12</v>
      </c>
      <c r="AV215">
        <v>122</v>
      </c>
      <c r="AW215" t="s">
        <v>1096</v>
      </c>
      <c r="AX215">
        <v>12</v>
      </c>
    </row>
    <row r="216" spans="28:50" x14ac:dyDescent="0.3">
      <c r="AB216" s="160">
        <v>38358</v>
      </c>
      <c r="AC216">
        <v>13</v>
      </c>
      <c r="AD216">
        <v>222</v>
      </c>
      <c r="AE216" t="s">
        <v>1096</v>
      </c>
      <c r="AF216">
        <v>22</v>
      </c>
      <c r="AH216" s="160">
        <v>38358</v>
      </c>
      <c r="AI216">
        <v>13</v>
      </c>
      <c r="AJ216">
        <v>188</v>
      </c>
      <c r="AK216" t="s">
        <v>1096</v>
      </c>
      <c r="AL216">
        <v>19</v>
      </c>
      <c r="AN216" s="160">
        <v>39088</v>
      </c>
      <c r="AO216">
        <v>13</v>
      </c>
      <c r="AP216">
        <v>182</v>
      </c>
      <c r="AQ216" t="s">
        <v>1096</v>
      </c>
      <c r="AR216">
        <v>18</v>
      </c>
      <c r="AT216" s="160">
        <v>38358</v>
      </c>
      <c r="AU216">
        <v>13</v>
      </c>
      <c r="AV216">
        <v>134</v>
      </c>
      <c r="AW216" t="s">
        <v>1096</v>
      </c>
      <c r="AX216">
        <v>13</v>
      </c>
    </row>
    <row r="217" spans="28:50" x14ac:dyDescent="0.3">
      <c r="AB217" s="160">
        <v>38358</v>
      </c>
      <c r="AC217">
        <v>14</v>
      </c>
      <c r="AD217">
        <v>235</v>
      </c>
      <c r="AE217" t="s">
        <v>1096</v>
      </c>
      <c r="AF217">
        <v>24</v>
      </c>
      <c r="AH217" s="160">
        <v>38358</v>
      </c>
      <c r="AI217">
        <v>14</v>
      </c>
      <c r="AJ217">
        <v>179</v>
      </c>
      <c r="AK217" t="s">
        <v>1096</v>
      </c>
      <c r="AL217">
        <v>18</v>
      </c>
      <c r="AN217" s="160">
        <v>39088</v>
      </c>
      <c r="AO217">
        <v>14</v>
      </c>
      <c r="AP217">
        <v>180</v>
      </c>
      <c r="AQ217" t="s">
        <v>1096</v>
      </c>
      <c r="AR217">
        <v>18</v>
      </c>
      <c r="AT217" s="160">
        <v>38358</v>
      </c>
      <c r="AU217">
        <v>14</v>
      </c>
      <c r="AV217">
        <v>150</v>
      </c>
      <c r="AW217" t="s">
        <v>1096</v>
      </c>
      <c r="AX217">
        <v>15</v>
      </c>
    </row>
    <row r="218" spans="28:50" x14ac:dyDescent="0.3">
      <c r="AB218" s="160">
        <v>38358</v>
      </c>
      <c r="AC218">
        <v>15</v>
      </c>
      <c r="AD218">
        <v>233</v>
      </c>
      <c r="AE218" t="s">
        <v>1096</v>
      </c>
      <c r="AF218">
        <v>23</v>
      </c>
      <c r="AH218" s="160">
        <v>38358</v>
      </c>
      <c r="AI218">
        <v>15</v>
      </c>
      <c r="AJ218">
        <v>182</v>
      </c>
      <c r="AK218" t="s">
        <v>1096</v>
      </c>
      <c r="AL218">
        <v>18</v>
      </c>
      <c r="AN218" s="160">
        <v>39088</v>
      </c>
      <c r="AO218">
        <v>15</v>
      </c>
      <c r="AP218">
        <v>180</v>
      </c>
      <c r="AQ218" t="s">
        <v>1096</v>
      </c>
      <c r="AR218">
        <v>18</v>
      </c>
      <c r="AT218" s="160">
        <v>38358</v>
      </c>
      <c r="AU218">
        <v>15</v>
      </c>
      <c r="AV218">
        <v>140</v>
      </c>
      <c r="AW218" t="s">
        <v>1096</v>
      </c>
      <c r="AX218">
        <v>14</v>
      </c>
    </row>
    <row r="219" spans="28:50" x14ac:dyDescent="0.3">
      <c r="AB219" s="160">
        <v>38358</v>
      </c>
      <c r="AC219">
        <v>16</v>
      </c>
      <c r="AD219">
        <v>231</v>
      </c>
      <c r="AE219" t="s">
        <v>1096</v>
      </c>
      <c r="AF219">
        <v>23</v>
      </c>
      <c r="AH219" s="160">
        <v>38358</v>
      </c>
      <c r="AI219">
        <v>16</v>
      </c>
      <c r="AJ219">
        <v>168</v>
      </c>
      <c r="AK219" t="s">
        <v>1096</v>
      </c>
      <c r="AL219">
        <v>17</v>
      </c>
      <c r="AN219" s="160">
        <v>39088</v>
      </c>
      <c r="AO219">
        <v>16</v>
      </c>
      <c r="AP219">
        <v>172</v>
      </c>
      <c r="AQ219" t="s">
        <v>1096</v>
      </c>
      <c r="AR219">
        <v>17</v>
      </c>
      <c r="AT219" s="160">
        <v>38358</v>
      </c>
      <c r="AU219">
        <v>16</v>
      </c>
      <c r="AV219">
        <v>139</v>
      </c>
      <c r="AW219" t="s">
        <v>1096</v>
      </c>
      <c r="AX219">
        <v>14</v>
      </c>
    </row>
    <row r="220" spans="28:50" x14ac:dyDescent="0.3">
      <c r="AB220" s="160">
        <v>38358</v>
      </c>
      <c r="AC220">
        <v>17</v>
      </c>
      <c r="AD220">
        <v>228</v>
      </c>
      <c r="AE220" t="s">
        <v>1096</v>
      </c>
      <c r="AF220">
        <v>23</v>
      </c>
      <c r="AH220" s="160">
        <v>38358</v>
      </c>
      <c r="AI220">
        <v>17</v>
      </c>
      <c r="AJ220">
        <v>170</v>
      </c>
      <c r="AK220" t="s">
        <v>1096</v>
      </c>
      <c r="AL220">
        <v>17</v>
      </c>
      <c r="AN220" s="160">
        <v>39088</v>
      </c>
      <c r="AO220">
        <v>17</v>
      </c>
      <c r="AP220">
        <v>170</v>
      </c>
      <c r="AQ220" t="s">
        <v>1096</v>
      </c>
      <c r="AR220">
        <v>17</v>
      </c>
      <c r="AT220" s="160">
        <v>38358</v>
      </c>
      <c r="AU220">
        <v>17</v>
      </c>
      <c r="AV220">
        <v>137</v>
      </c>
      <c r="AW220" t="s">
        <v>1096</v>
      </c>
      <c r="AX220">
        <v>14</v>
      </c>
    </row>
    <row r="221" spans="28:50" x14ac:dyDescent="0.3">
      <c r="AB221" s="160">
        <v>38358</v>
      </c>
      <c r="AC221">
        <v>18</v>
      </c>
      <c r="AD221">
        <v>219</v>
      </c>
      <c r="AE221" t="s">
        <v>1096</v>
      </c>
      <c r="AF221">
        <v>22</v>
      </c>
      <c r="AH221" s="160">
        <v>38358</v>
      </c>
      <c r="AI221">
        <v>18</v>
      </c>
      <c r="AJ221">
        <v>177</v>
      </c>
      <c r="AK221" t="s">
        <v>1096</v>
      </c>
      <c r="AL221">
        <v>18</v>
      </c>
      <c r="AN221" s="160">
        <v>39088</v>
      </c>
      <c r="AO221">
        <v>18</v>
      </c>
      <c r="AP221">
        <v>160</v>
      </c>
      <c r="AQ221" t="s">
        <v>1096</v>
      </c>
      <c r="AR221">
        <v>16</v>
      </c>
      <c r="AT221" s="160">
        <v>38358</v>
      </c>
      <c r="AU221">
        <v>18</v>
      </c>
      <c r="AV221">
        <v>132</v>
      </c>
      <c r="AW221" t="s">
        <v>1096</v>
      </c>
      <c r="AX221">
        <v>13</v>
      </c>
    </row>
    <row r="222" spans="28:50" x14ac:dyDescent="0.3">
      <c r="AB222" s="160">
        <v>38358</v>
      </c>
      <c r="AC222">
        <v>19</v>
      </c>
      <c r="AD222">
        <v>199</v>
      </c>
      <c r="AE222" t="s">
        <v>1096</v>
      </c>
      <c r="AF222">
        <v>20</v>
      </c>
      <c r="AH222" s="160">
        <v>38358</v>
      </c>
      <c r="AI222">
        <v>19</v>
      </c>
      <c r="AJ222">
        <v>166</v>
      </c>
      <c r="AK222" t="s">
        <v>1096</v>
      </c>
      <c r="AL222">
        <v>17</v>
      </c>
      <c r="AN222" s="160">
        <v>39088</v>
      </c>
      <c r="AO222">
        <v>19</v>
      </c>
      <c r="AP222">
        <v>160</v>
      </c>
      <c r="AQ222" t="s">
        <v>1096</v>
      </c>
      <c r="AR222">
        <v>16</v>
      </c>
      <c r="AT222" s="160">
        <v>38358</v>
      </c>
      <c r="AU222">
        <v>19</v>
      </c>
      <c r="AV222">
        <v>125</v>
      </c>
      <c r="AW222" t="s">
        <v>1096</v>
      </c>
      <c r="AX222">
        <v>13</v>
      </c>
    </row>
    <row r="223" spans="28:50" x14ac:dyDescent="0.3">
      <c r="AB223" s="160">
        <v>38358</v>
      </c>
      <c r="AC223">
        <v>20</v>
      </c>
      <c r="AD223">
        <v>183</v>
      </c>
      <c r="AE223" t="s">
        <v>1096</v>
      </c>
      <c r="AF223">
        <v>18</v>
      </c>
      <c r="AH223" s="160">
        <v>38358</v>
      </c>
      <c r="AI223">
        <v>20</v>
      </c>
      <c r="AJ223">
        <v>153</v>
      </c>
      <c r="AK223" t="s">
        <v>1096</v>
      </c>
      <c r="AL223">
        <v>15</v>
      </c>
      <c r="AN223" s="160">
        <v>39088</v>
      </c>
      <c r="AO223">
        <v>20</v>
      </c>
      <c r="AP223">
        <v>160</v>
      </c>
      <c r="AQ223" t="s">
        <v>1096</v>
      </c>
      <c r="AR223">
        <v>16</v>
      </c>
      <c r="AT223" s="160">
        <v>38358</v>
      </c>
      <c r="AU223">
        <v>20</v>
      </c>
      <c r="AV223">
        <v>125</v>
      </c>
      <c r="AW223" t="s">
        <v>1096</v>
      </c>
      <c r="AX223">
        <v>13</v>
      </c>
    </row>
    <row r="224" spans="28:50" x14ac:dyDescent="0.3">
      <c r="AB224" s="160">
        <v>38358</v>
      </c>
      <c r="AC224">
        <v>21</v>
      </c>
      <c r="AD224">
        <v>169</v>
      </c>
      <c r="AE224" t="s">
        <v>1096</v>
      </c>
      <c r="AF224">
        <v>17</v>
      </c>
      <c r="AH224" s="160">
        <v>38358</v>
      </c>
      <c r="AI224">
        <v>21</v>
      </c>
      <c r="AJ224">
        <v>142</v>
      </c>
      <c r="AK224" t="s">
        <v>1096</v>
      </c>
      <c r="AL224">
        <v>14</v>
      </c>
      <c r="AN224" s="160">
        <v>39088</v>
      </c>
      <c r="AO224">
        <v>21</v>
      </c>
      <c r="AP224">
        <v>160</v>
      </c>
      <c r="AQ224" t="s">
        <v>1096</v>
      </c>
      <c r="AR224">
        <v>16</v>
      </c>
      <c r="AT224" s="160">
        <v>38358</v>
      </c>
      <c r="AU224">
        <v>21</v>
      </c>
      <c r="AV224">
        <v>127</v>
      </c>
      <c r="AW224" t="s">
        <v>1096</v>
      </c>
      <c r="AX224">
        <v>13</v>
      </c>
    </row>
    <row r="225" spans="28:50" x14ac:dyDescent="0.3">
      <c r="AB225" s="160">
        <v>38358</v>
      </c>
      <c r="AC225">
        <v>22</v>
      </c>
      <c r="AD225">
        <v>154</v>
      </c>
      <c r="AE225" t="s">
        <v>1096</v>
      </c>
      <c r="AF225">
        <v>15</v>
      </c>
      <c r="AH225" s="160">
        <v>38358</v>
      </c>
      <c r="AI225">
        <v>22</v>
      </c>
      <c r="AJ225">
        <v>137</v>
      </c>
      <c r="AK225" t="s">
        <v>1096</v>
      </c>
      <c r="AL225">
        <v>14</v>
      </c>
      <c r="AN225" s="160">
        <v>39088</v>
      </c>
      <c r="AO225">
        <v>22</v>
      </c>
      <c r="AP225">
        <v>159</v>
      </c>
      <c r="AQ225" t="s">
        <v>1096</v>
      </c>
      <c r="AR225">
        <v>16</v>
      </c>
      <c r="AT225" s="160">
        <v>38358</v>
      </c>
      <c r="AU225">
        <v>22</v>
      </c>
      <c r="AV225">
        <v>127</v>
      </c>
      <c r="AW225" t="s">
        <v>1096</v>
      </c>
      <c r="AX225">
        <v>13</v>
      </c>
    </row>
    <row r="226" spans="28:50" x14ac:dyDescent="0.3">
      <c r="AB226" s="160">
        <v>38358</v>
      </c>
      <c r="AC226">
        <v>23</v>
      </c>
      <c r="AD226">
        <v>140</v>
      </c>
      <c r="AE226" t="s">
        <v>1096</v>
      </c>
      <c r="AF226">
        <v>14</v>
      </c>
      <c r="AH226" s="160">
        <v>38358</v>
      </c>
      <c r="AI226">
        <v>23</v>
      </c>
      <c r="AJ226">
        <v>128</v>
      </c>
      <c r="AK226" t="s">
        <v>1096</v>
      </c>
      <c r="AL226">
        <v>13</v>
      </c>
      <c r="AN226" s="160">
        <v>39088</v>
      </c>
      <c r="AO226">
        <v>23</v>
      </c>
      <c r="AP226">
        <v>160</v>
      </c>
      <c r="AQ226" t="s">
        <v>1096</v>
      </c>
      <c r="AR226">
        <v>16</v>
      </c>
      <c r="AT226" s="160">
        <v>38358</v>
      </c>
      <c r="AU226">
        <v>23</v>
      </c>
      <c r="AV226">
        <v>127</v>
      </c>
      <c r="AW226" t="s">
        <v>1096</v>
      </c>
      <c r="AX226">
        <v>13</v>
      </c>
    </row>
    <row r="227" spans="28:50" x14ac:dyDescent="0.3">
      <c r="AB227" s="160">
        <v>38359</v>
      </c>
      <c r="AC227">
        <v>0</v>
      </c>
      <c r="AD227">
        <v>132</v>
      </c>
      <c r="AE227" t="s">
        <v>1096</v>
      </c>
      <c r="AF227">
        <v>13</v>
      </c>
      <c r="AH227" s="160">
        <v>38359</v>
      </c>
      <c r="AI227">
        <v>0</v>
      </c>
      <c r="AJ227">
        <v>121</v>
      </c>
      <c r="AK227" t="s">
        <v>1096</v>
      </c>
      <c r="AL227">
        <v>12</v>
      </c>
      <c r="AN227" s="160">
        <v>39089</v>
      </c>
      <c r="AO227">
        <v>0</v>
      </c>
      <c r="AP227">
        <v>160</v>
      </c>
      <c r="AQ227" t="s">
        <v>1096</v>
      </c>
      <c r="AR227">
        <v>16</v>
      </c>
      <c r="AT227" s="160">
        <v>38359</v>
      </c>
      <c r="AU227">
        <v>0</v>
      </c>
      <c r="AV227">
        <v>128</v>
      </c>
      <c r="AW227" t="s">
        <v>1096</v>
      </c>
      <c r="AX227">
        <v>13</v>
      </c>
    </row>
    <row r="228" spans="28:50" x14ac:dyDescent="0.3">
      <c r="AB228" s="160">
        <v>38359</v>
      </c>
      <c r="AC228">
        <v>1</v>
      </c>
      <c r="AD228">
        <v>123</v>
      </c>
      <c r="AE228" t="s">
        <v>1096</v>
      </c>
      <c r="AF228">
        <v>12</v>
      </c>
      <c r="AH228" s="160">
        <v>38359</v>
      </c>
      <c r="AI228">
        <v>1</v>
      </c>
      <c r="AJ228">
        <v>119</v>
      </c>
      <c r="AK228" t="s">
        <v>1096</v>
      </c>
      <c r="AL228">
        <v>12</v>
      </c>
      <c r="AN228" s="160">
        <v>39089</v>
      </c>
      <c r="AO228">
        <v>1</v>
      </c>
      <c r="AP228">
        <v>152</v>
      </c>
      <c r="AQ228" t="s">
        <v>1096</v>
      </c>
      <c r="AR228">
        <v>15</v>
      </c>
      <c r="AT228" s="160">
        <v>38359</v>
      </c>
      <c r="AU228">
        <v>1</v>
      </c>
      <c r="AV228">
        <v>130</v>
      </c>
      <c r="AW228" t="s">
        <v>1096</v>
      </c>
      <c r="AX228">
        <v>13</v>
      </c>
    </row>
    <row r="229" spans="28:50" x14ac:dyDescent="0.3">
      <c r="AB229" s="160">
        <v>38359</v>
      </c>
      <c r="AC229">
        <v>2</v>
      </c>
      <c r="AD229">
        <v>112</v>
      </c>
      <c r="AE229" t="s">
        <v>1096</v>
      </c>
      <c r="AF229">
        <v>11</v>
      </c>
      <c r="AH229" s="160">
        <v>38359</v>
      </c>
      <c r="AI229">
        <v>2</v>
      </c>
      <c r="AJ229">
        <v>112</v>
      </c>
      <c r="AK229" t="s">
        <v>1096</v>
      </c>
      <c r="AL229">
        <v>11</v>
      </c>
      <c r="AN229" s="160">
        <v>39089</v>
      </c>
      <c r="AO229">
        <v>2</v>
      </c>
      <c r="AP229">
        <v>160</v>
      </c>
      <c r="AQ229" t="s">
        <v>1096</v>
      </c>
      <c r="AR229">
        <v>16</v>
      </c>
      <c r="AT229" s="160">
        <v>38359</v>
      </c>
      <c r="AU229">
        <v>2</v>
      </c>
      <c r="AV229">
        <v>128</v>
      </c>
      <c r="AW229" t="s">
        <v>1096</v>
      </c>
      <c r="AX229">
        <v>13</v>
      </c>
    </row>
    <row r="230" spans="28:50" x14ac:dyDescent="0.3">
      <c r="AB230" s="160">
        <v>38359</v>
      </c>
      <c r="AC230">
        <v>3</v>
      </c>
      <c r="AD230">
        <v>117</v>
      </c>
      <c r="AE230" t="s">
        <v>1096</v>
      </c>
      <c r="AF230">
        <v>12</v>
      </c>
      <c r="AH230" s="160">
        <v>38359</v>
      </c>
      <c r="AI230">
        <v>3</v>
      </c>
      <c r="AJ230">
        <v>110</v>
      </c>
      <c r="AK230" t="s">
        <v>1096</v>
      </c>
      <c r="AL230">
        <v>11</v>
      </c>
      <c r="AN230" s="160">
        <v>39089</v>
      </c>
      <c r="AO230">
        <v>3</v>
      </c>
      <c r="AP230">
        <v>150</v>
      </c>
      <c r="AQ230" t="s">
        <v>1096</v>
      </c>
      <c r="AR230">
        <v>15</v>
      </c>
      <c r="AT230" s="160">
        <v>38359</v>
      </c>
      <c r="AU230">
        <v>3</v>
      </c>
      <c r="AV230">
        <v>129</v>
      </c>
      <c r="AW230" t="s">
        <v>1096</v>
      </c>
      <c r="AX230">
        <v>13</v>
      </c>
    </row>
    <row r="231" spans="28:50" x14ac:dyDescent="0.3">
      <c r="AB231" s="160">
        <v>38359</v>
      </c>
      <c r="AC231">
        <v>4</v>
      </c>
      <c r="AD231">
        <v>92</v>
      </c>
      <c r="AE231" t="s">
        <v>1096</v>
      </c>
      <c r="AF231">
        <v>9</v>
      </c>
      <c r="AH231" s="160">
        <v>38359</v>
      </c>
      <c r="AI231">
        <v>4</v>
      </c>
      <c r="AJ231">
        <v>115</v>
      </c>
      <c r="AK231" t="s">
        <v>1096</v>
      </c>
      <c r="AL231">
        <v>12</v>
      </c>
      <c r="AN231" s="160">
        <v>39089</v>
      </c>
      <c r="AO231">
        <v>4</v>
      </c>
      <c r="AP231">
        <v>154</v>
      </c>
      <c r="AQ231" t="s">
        <v>1096</v>
      </c>
      <c r="AR231">
        <v>15</v>
      </c>
      <c r="AT231" s="160">
        <v>38359</v>
      </c>
      <c r="AU231">
        <v>4</v>
      </c>
      <c r="AV231">
        <v>130</v>
      </c>
      <c r="AW231" t="s">
        <v>1096</v>
      </c>
      <c r="AX231">
        <v>13</v>
      </c>
    </row>
    <row r="232" spans="28:50" x14ac:dyDescent="0.3">
      <c r="AB232" s="160">
        <v>38359</v>
      </c>
      <c r="AC232">
        <v>5</v>
      </c>
      <c r="AD232">
        <v>102</v>
      </c>
      <c r="AE232" t="s">
        <v>1096</v>
      </c>
      <c r="AF232">
        <v>10</v>
      </c>
      <c r="AH232" s="160">
        <v>38359</v>
      </c>
      <c r="AI232">
        <v>5</v>
      </c>
      <c r="AJ232">
        <v>117</v>
      </c>
      <c r="AK232" t="s">
        <v>1096</v>
      </c>
      <c r="AL232">
        <v>12</v>
      </c>
      <c r="AN232" s="160">
        <v>39089</v>
      </c>
      <c r="AO232">
        <v>5</v>
      </c>
      <c r="AP232">
        <v>160</v>
      </c>
      <c r="AQ232" t="s">
        <v>1096</v>
      </c>
      <c r="AR232">
        <v>16</v>
      </c>
      <c r="AT232" s="160">
        <v>38359</v>
      </c>
      <c r="AU232">
        <v>5</v>
      </c>
      <c r="AV232">
        <v>132</v>
      </c>
      <c r="AW232" t="s">
        <v>1096</v>
      </c>
      <c r="AX232">
        <v>13</v>
      </c>
    </row>
    <row r="233" spans="28:50" x14ac:dyDescent="0.3">
      <c r="AB233" s="160">
        <v>38359</v>
      </c>
      <c r="AC233">
        <v>6</v>
      </c>
      <c r="AD233">
        <v>119</v>
      </c>
      <c r="AE233" t="s">
        <v>1096</v>
      </c>
      <c r="AF233">
        <v>12</v>
      </c>
      <c r="AH233" s="160">
        <v>38359</v>
      </c>
      <c r="AI233">
        <v>6</v>
      </c>
      <c r="AJ233">
        <v>124</v>
      </c>
      <c r="AK233" t="s">
        <v>1096</v>
      </c>
      <c r="AL233">
        <v>12</v>
      </c>
      <c r="AN233" s="160">
        <v>39089</v>
      </c>
      <c r="AO233">
        <v>6</v>
      </c>
      <c r="AP233">
        <v>170</v>
      </c>
      <c r="AQ233" t="s">
        <v>1096</v>
      </c>
      <c r="AR233">
        <v>17</v>
      </c>
      <c r="AT233" s="160">
        <v>38359</v>
      </c>
      <c r="AU233">
        <v>6</v>
      </c>
      <c r="AV233">
        <v>136</v>
      </c>
      <c r="AW233" t="s">
        <v>1096</v>
      </c>
      <c r="AX233">
        <v>14</v>
      </c>
    </row>
    <row r="234" spans="28:50" x14ac:dyDescent="0.3">
      <c r="AB234" s="160">
        <v>38359</v>
      </c>
      <c r="AC234">
        <v>7</v>
      </c>
      <c r="AD234">
        <v>138</v>
      </c>
      <c r="AE234" t="s">
        <v>1096</v>
      </c>
      <c r="AF234">
        <v>14</v>
      </c>
      <c r="AH234" s="160">
        <v>38359</v>
      </c>
      <c r="AI234">
        <v>7</v>
      </c>
      <c r="AJ234">
        <v>133</v>
      </c>
      <c r="AK234" t="s">
        <v>1096</v>
      </c>
      <c r="AL234">
        <v>13</v>
      </c>
      <c r="AN234" s="160">
        <v>39089</v>
      </c>
      <c r="AO234">
        <v>7</v>
      </c>
      <c r="AP234">
        <v>183</v>
      </c>
      <c r="AQ234" t="s">
        <v>1096</v>
      </c>
      <c r="AR234">
        <v>18</v>
      </c>
      <c r="AT234" s="160">
        <v>38359</v>
      </c>
      <c r="AU234">
        <v>7</v>
      </c>
      <c r="AV234">
        <v>144</v>
      </c>
      <c r="AW234" t="s">
        <v>1096</v>
      </c>
      <c r="AX234">
        <v>14</v>
      </c>
    </row>
    <row r="235" spans="28:50" x14ac:dyDescent="0.3">
      <c r="AB235" s="160">
        <v>38359</v>
      </c>
      <c r="AC235">
        <v>8</v>
      </c>
      <c r="AD235">
        <v>149</v>
      </c>
      <c r="AE235" t="s">
        <v>1096</v>
      </c>
      <c r="AF235">
        <v>15</v>
      </c>
      <c r="AH235" s="160">
        <v>38359</v>
      </c>
      <c r="AI235">
        <v>8</v>
      </c>
      <c r="AJ235">
        <v>143</v>
      </c>
      <c r="AK235" t="s">
        <v>1096</v>
      </c>
      <c r="AL235">
        <v>14</v>
      </c>
      <c r="AN235" s="160">
        <v>39089</v>
      </c>
      <c r="AO235">
        <v>8</v>
      </c>
      <c r="AP235">
        <v>180</v>
      </c>
      <c r="AQ235" t="s">
        <v>1096</v>
      </c>
      <c r="AR235">
        <v>18</v>
      </c>
      <c r="AT235" s="160">
        <v>38359</v>
      </c>
      <c r="AU235">
        <v>8</v>
      </c>
      <c r="AV235">
        <v>159</v>
      </c>
      <c r="AW235" t="s">
        <v>1096</v>
      </c>
      <c r="AX235">
        <v>16</v>
      </c>
    </row>
    <row r="236" spans="28:50" x14ac:dyDescent="0.3">
      <c r="AB236" s="160">
        <v>38359</v>
      </c>
      <c r="AC236">
        <v>9</v>
      </c>
      <c r="AD236">
        <v>164</v>
      </c>
      <c r="AE236" t="s">
        <v>1096</v>
      </c>
      <c r="AF236">
        <v>16</v>
      </c>
      <c r="AH236" s="160">
        <v>38359</v>
      </c>
      <c r="AI236">
        <v>9</v>
      </c>
      <c r="AJ236">
        <v>149</v>
      </c>
      <c r="AK236" t="s">
        <v>1096</v>
      </c>
      <c r="AL236">
        <v>15</v>
      </c>
      <c r="AN236" s="160">
        <v>39089</v>
      </c>
      <c r="AO236">
        <v>9</v>
      </c>
      <c r="AP236">
        <v>190</v>
      </c>
      <c r="AQ236" t="s">
        <v>1096</v>
      </c>
      <c r="AR236">
        <v>19</v>
      </c>
      <c r="AT236" s="160">
        <v>38359</v>
      </c>
      <c r="AU236">
        <v>9</v>
      </c>
      <c r="AV236">
        <v>168</v>
      </c>
      <c r="AW236" t="s">
        <v>1096</v>
      </c>
      <c r="AX236">
        <v>17</v>
      </c>
    </row>
    <row r="237" spans="28:50" x14ac:dyDescent="0.3">
      <c r="AB237" s="160">
        <v>38359</v>
      </c>
      <c r="AC237">
        <v>10</v>
      </c>
      <c r="AD237">
        <v>171</v>
      </c>
      <c r="AE237" t="s">
        <v>1096</v>
      </c>
      <c r="AF237">
        <v>17</v>
      </c>
      <c r="AH237" s="160">
        <v>38359</v>
      </c>
      <c r="AI237">
        <v>10</v>
      </c>
      <c r="AJ237">
        <v>157</v>
      </c>
      <c r="AK237" t="s">
        <v>1096</v>
      </c>
      <c r="AL237">
        <v>16</v>
      </c>
      <c r="AN237" s="160">
        <v>39089</v>
      </c>
      <c r="AO237">
        <v>10</v>
      </c>
      <c r="AP237">
        <v>192</v>
      </c>
      <c r="AQ237" t="s">
        <v>1096</v>
      </c>
      <c r="AR237">
        <v>19</v>
      </c>
      <c r="AT237" s="160">
        <v>38359</v>
      </c>
      <c r="AU237">
        <v>10</v>
      </c>
      <c r="AV237">
        <v>172</v>
      </c>
      <c r="AW237" t="s">
        <v>1096</v>
      </c>
      <c r="AX237">
        <v>17</v>
      </c>
    </row>
    <row r="238" spans="28:50" x14ac:dyDescent="0.3">
      <c r="AB238" s="160">
        <v>38359</v>
      </c>
      <c r="AC238">
        <v>11</v>
      </c>
      <c r="AD238">
        <v>190</v>
      </c>
      <c r="AE238" t="s">
        <v>1096</v>
      </c>
      <c r="AF238">
        <v>19</v>
      </c>
      <c r="AH238" s="160">
        <v>38359</v>
      </c>
      <c r="AI238">
        <v>11</v>
      </c>
      <c r="AJ238">
        <v>173</v>
      </c>
      <c r="AK238" t="s">
        <v>1096</v>
      </c>
      <c r="AL238">
        <v>17</v>
      </c>
      <c r="AN238" s="160">
        <v>39089</v>
      </c>
      <c r="AO238">
        <v>11</v>
      </c>
      <c r="AP238">
        <v>200</v>
      </c>
      <c r="AQ238" t="s">
        <v>1096</v>
      </c>
      <c r="AR238">
        <v>20</v>
      </c>
      <c r="AT238" s="160">
        <v>38359</v>
      </c>
      <c r="AU238">
        <v>11</v>
      </c>
      <c r="AV238">
        <v>173</v>
      </c>
      <c r="AW238" t="s">
        <v>1096</v>
      </c>
      <c r="AX238">
        <v>17</v>
      </c>
    </row>
    <row r="239" spans="28:50" x14ac:dyDescent="0.3">
      <c r="AB239" s="160">
        <v>38359</v>
      </c>
      <c r="AC239">
        <v>12</v>
      </c>
      <c r="AD239">
        <v>194</v>
      </c>
      <c r="AE239" t="s">
        <v>1096</v>
      </c>
      <c r="AF239">
        <v>19</v>
      </c>
      <c r="AH239" s="160">
        <v>38359</v>
      </c>
      <c r="AI239">
        <v>12</v>
      </c>
      <c r="AJ239">
        <v>177</v>
      </c>
      <c r="AK239" t="s">
        <v>1096</v>
      </c>
      <c r="AL239">
        <v>18</v>
      </c>
      <c r="AN239" s="160">
        <v>39089</v>
      </c>
      <c r="AO239">
        <v>12</v>
      </c>
      <c r="AP239">
        <v>200</v>
      </c>
      <c r="AQ239" t="s">
        <v>1096</v>
      </c>
      <c r="AR239">
        <v>20</v>
      </c>
      <c r="AT239" s="160">
        <v>38359</v>
      </c>
      <c r="AU239">
        <v>12</v>
      </c>
      <c r="AV239">
        <v>182</v>
      </c>
      <c r="AW239" t="s">
        <v>1096</v>
      </c>
      <c r="AX239">
        <v>18</v>
      </c>
    </row>
    <row r="240" spans="28:50" x14ac:dyDescent="0.3">
      <c r="AB240" s="160">
        <v>38359</v>
      </c>
      <c r="AC240">
        <v>13</v>
      </c>
      <c r="AD240">
        <v>209</v>
      </c>
      <c r="AE240" t="s">
        <v>1096</v>
      </c>
      <c r="AF240">
        <v>21</v>
      </c>
      <c r="AH240" s="160">
        <v>38359</v>
      </c>
      <c r="AI240">
        <v>13</v>
      </c>
      <c r="AJ240">
        <v>197</v>
      </c>
      <c r="AK240" t="s">
        <v>1096</v>
      </c>
      <c r="AL240">
        <v>20</v>
      </c>
      <c r="AN240" s="160">
        <v>39089</v>
      </c>
      <c r="AO240">
        <v>13</v>
      </c>
      <c r="AP240">
        <v>213</v>
      </c>
      <c r="AQ240" t="s">
        <v>1096</v>
      </c>
      <c r="AR240">
        <v>21</v>
      </c>
      <c r="AT240" s="160">
        <v>38359</v>
      </c>
      <c r="AU240">
        <v>13</v>
      </c>
      <c r="AV240">
        <v>160</v>
      </c>
      <c r="AW240" t="s">
        <v>1096</v>
      </c>
      <c r="AX240">
        <v>16</v>
      </c>
    </row>
    <row r="241" spans="28:50" x14ac:dyDescent="0.3">
      <c r="AB241" s="160">
        <v>38359</v>
      </c>
      <c r="AC241">
        <v>14</v>
      </c>
      <c r="AD241">
        <v>218</v>
      </c>
      <c r="AE241" t="s">
        <v>1096</v>
      </c>
      <c r="AF241">
        <v>22</v>
      </c>
      <c r="AH241" s="160">
        <v>38359</v>
      </c>
      <c r="AI241">
        <v>14</v>
      </c>
      <c r="AJ241">
        <v>195</v>
      </c>
      <c r="AK241" t="s">
        <v>1096</v>
      </c>
      <c r="AL241">
        <v>20</v>
      </c>
      <c r="AN241" s="160">
        <v>39089</v>
      </c>
      <c r="AO241">
        <v>14</v>
      </c>
      <c r="AP241">
        <v>220</v>
      </c>
      <c r="AQ241" t="s">
        <v>1096</v>
      </c>
      <c r="AR241">
        <v>22</v>
      </c>
      <c r="AT241" s="160">
        <v>38359</v>
      </c>
      <c r="AU241">
        <v>14</v>
      </c>
      <c r="AV241">
        <v>148</v>
      </c>
      <c r="AW241" t="s">
        <v>1096</v>
      </c>
      <c r="AX241">
        <v>15</v>
      </c>
    </row>
    <row r="242" spans="28:50" x14ac:dyDescent="0.3">
      <c r="AB242" s="160">
        <v>38359</v>
      </c>
      <c r="AC242">
        <v>15</v>
      </c>
      <c r="AD242">
        <v>225</v>
      </c>
      <c r="AE242" t="s">
        <v>1096</v>
      </c>
      <c r="AF242">
        <v>23</v>
      </c>
      <c r="AH242" s="160">
        <v>38359</v>
      </c>
      <c r="AI242">
        <v>15</v>
      </c>
      <c r="AJ242">
        <v>190</v>
      </c>
      <c r="AK242" t="s">
        <v>1096</v>
      </c>
      <c r="AL242">
        <v>19</v>
      </c>
      <c r="AN242" s="160">
        <v>39089</v>
      </c>
      <c r="AO242">
        <v>15</v>
      </c>
      <c r="AP242">
        <v>210</v>
      </c>
      <c r="AQ242" t="s">
        <v>1096</v>
      </c>
      <c r="AR242">
        <v>21</v>
      </c>
      <c r="AT242" s="160">
        <v>38359</v>
      </c>
      <c r="AU242">
        <v>15</v>
      </c>
      <c r="AV242">
        <v>147</v>
      </c>
      <c r="AW242" t="s">
        <v>1096</v>
      </c>
      <c r="AX242">
        <v>15</v>
      </c>
    </row>
    <row r="243" spans="28:50" x14ac:dyDescent="0.3">
      <c r="AB243" s="160">
        <v>38359</v>
      </c>
      <c r="AC243">
        <v>16</v>
      </c>
      <c r="AD243">
        <v>221</v>
      </c>
      <c r="AE243" t="s">
        <v>1096</v>
      </c>
      <c r="AF243">
        <v>22</v>
      </c>
      <c r="AH243" s="160">
        <v>38359</v>
      </c>
      <c r="AI243">
        <v>16</v>
      </c>
      <c r="AJ243">
        <v>181</v>
      </c>
      <c r="AK243" t="s">
        <v>1096</v>
      </c>
      <c r="AL243">
        <v>18</v>
      </c>
      <c r="AN243" s="160">
        <v>39089</v>
      </c>
      <c r="AO243">
        <v>16</v>
      </c>
      <c r="AP243">
        <v>204</v>
      </c>
      <c r="AQ243" t="s">
        <v>1096</v>
      </c>
      <c r="AR243">
        <v>20</v>
      </c>
      <c r="AT243" s="160">
        <v>38359</v>
      </c>
      <c r="AU243">
        <v>16</v>
      </c>
      <c r="AV243">
        <v>140</v>
      </c>
      <c r="AW243" t="s">
        <v>1096</v>
      </c>
      <c r="AX243">
        <v>14</v>
      </c>
    </row>
    <row r="244" spans="28:50" x14ac:dyDescent="0.3">
      <c r="AB244" s="160">
        <v>38359</v>
      </c>
      <c r="AC244">
        <v>17</v>
      </c>
      <c r="AD244">
        <v>217</v>
      </c>
      <c r="AE244" t="s">
        <v>1096</v>
      </c>
      <c r="AF244">
        <v>22</v>
      </c>
      <c r="AH244" s="160">
        <v>38359</v>
      </c>
      <c r="AI244">
        <v>17</v>
      </c>
      <c r="AJ244">
        <v>176</v>
      </c>
      <c r="AK244" t="s">
        <v>1096</v>
      </c>
      <c r="AL244">
        <v>18</v>
      </c>
      <c r="AN244" s="160">
        <v>39089</v>
      </c>
      <c r="AO244">
        <v>17</v>
      </c>
      <c r="AP244">
        <v>190</v>
      </c>
      <c r="AQ244" t="s">
        <v>1096</v>
      </c>
      <c r="AR244">
        <v>19</v>
      </c>
      <c r="AT244" s="160">
        <v>38359</v>
      </c>
      <c r="AU244">
        <v>17</v>
      </c>
      <c r="AV244">
        <v>145</v>
      </c>
      <c r="AW244" t="s">
        <v>1096</v>
      </c>
      <c r="AX244">
        <v>15</v>
      </c>
    </row>
    <row r="245" spans="28:50" x14ac:dyDescent="0.3">
      <c r="AB245" s="160">
        <v>38359</v>
      </c>
      <c r="AC245">
        <v>18</v>
      </c>
      <c r="AD245">
        <v>222</v>
      </c>
      <c r="AE245" t="s">
        <v>1096</v>
      </c>
      <c r="AF245">
        <v>22</v>
      </c>
      <c r="AH245" s="160">
        <v>38359</v>
      </c>
      <c r="AI245">
        <v>18</v>
      </c>
      <c r="AJ245">
        <v>172</v>
      </c>
      <c r="AK245" t="s">
        <v>1096</v>
      </c>
      <c r="AL245">
        <v>17</v>
      </c>
      <c r="AN245" s="160">
        <v>39089</v>
      </c>
      <c r="AO245">
        <v>18</v>
      </c>
      <c r="AP245">
        <v>190</v>
      </c>
      <c r="AQ245" t="s">
        <v>1096</v>
      </c>
      <c r="AR245">
        <v>19</v>
      </c>
      <c r="AT245" s="160">
        <v>38359</v>
      </c>
      <c r="AU245">
        <v>18</v>
      </c>
      <c r="AV245">
        <v>145</v>
      </c>
      <c r="AW245" t="s">
        <v>1096</v>
      </c>
      <c r="AX245">
        <v>15</v>
      </c>
    </row>
    <row r="246" spans="28:50" x14ac:dyDescent="0.3">
      <c r="AB246" s="160">
        <v>38359</v>
      </c>
      <c r="AC246">
        <v>19</v>
      </c>
      <c r="AD246">
        <v>192</v>
      </c>
      <c r="AE246" t="s">
        <v>1096</v>
      </c>
      <c r="AF246">
        <v>19</v>
      </c>
      <c r="AH246" s="160">
        <v>38359</v>
      </c>
      <c r="AI246">
        <v>19</v>
      </c>
      <c r="AJ246">
        <v>166</v>
      </c>
      <c r="AK246" t="s">
        <v>1096</v>
      </c>
      <c r="AL246">
        <v>17</v>
      </c>
      <c r="AN246" s="160">
        <v>39089</v>
      </c>
      <c r="AO246">
        <v>19</v>
      </c>
      <c r="AP246">
        <v>181</v>
      </c>
      <c r="AQ246" t="s">
        <v>1096</v>
      </c>
      <c r="AR246">
        <v>18</v>
      </c>
      <c r="AT246" s="160">
        <v>38359</v>
      </c>
      <c r="AU246">
        <v>19</v>
      </c>
      <c r="AV246">
        <v>139</v>
      </c>
      <c r="AW246" t="s">
        <v>1096</v>
      </c>
      <c r="AX246">
        <v>14</v>
      </c>
    </row>
    <row r="247" spans="28:50" x14ac:dyDescent="0.3">
      <c r="AB247" s="160">
        <v>38359</v>
      </c>
      <c r="AC247">
        <v>20</v>
      </c>
      <c r="AD247">
        <v>164</v>
      </c>
      <c r="AE247" t="s">
        <v>1096</v>
      </c>
      <c r="AF247">
        <v>16</v>
      </c>
      <c r="AH247" s="160">
        <v>38359</v>
      </c>
      <c r="AI247">
        <v>20</v>
      </c>
      <c r="AJ247">
        <v>145</v>
      </c>
      <c r="AK247" t="s">
        <v>1096</v>
      </c>
      <c r="AL247">
        <v>15</v>
      </c>
      <c r="AN247" s="160">
        <v>39089</v>
      </c>
      <c r="AO247">
        <v>20</v>
      </c>
      <c r="AP247">
        <v>180</v>
      </c>
      <c r="AQ247" t="s">
        <v>1096</v>
      </c>
      <c r="AR247">
        <v>18</v>
      </c>
      <c r="AT247" s="160">
        <v>38359</v>
      </c>
      <c r="AU247">
        <v>20</v>
      </c>
      <c r="AV247">
        <v>138</v>
      </c>
      <c r="AW247" t="s">
        <v>1096</v>
      </c>
      <c r="AX247">
        <v>14</v>
      </c>
    </row>
    <row r="248" spans="28:50" x14ac:dyDescent="0.3">
      <c r="AB248" s="160">
        <v>38359</v>
      </c>
      <c r="AC248">
        <v>21</v>
      </c>
      <c r="AD248">
        <v>153</v>
      </c>
      <c r="AE248" t="s">
        <v>1096</v>
      </c>
      <c r="AF248">
        <v>15</v>
      </c>
      <c r="AH248" s="160">
        <v>38359</v>
      </c>
      <c r="AI248">
        <v>21</v>
      </c>
      <c r="AJ248">
        <v>146</v>
      </c>
      <c r="AK248" t="s">
        <v>1096</v>
      </c>
      <c r="AL248">
        <v>15</v>
      </c>
      <c r="AN248" s="160">
        <v>39089</v>
      </c>
      <c r="AO248">
        <v>21</v>
      </c>
      <c r="AP248">
        <v>170</v>
      </c>
      <c r="AQ248" t="s">
        <v>1096</v>
      </c>
      <c r="AR248">
        <v>17</v>
      </c>
      <c r="AT248" s="160">
        <v>38359</v>
      </c>
      <c r="AU248">
        <v>21</v>
      </c>
      <c r="AV248">
        <v>135</v>
      </c>
      <c r="AW248" t="s">
        <v>1096</v>
      </c>
      <c r="AX248">
        <v>14</v>
      </c>
    </row>
    <row r="249" spans="28:50" x14ac:dyDescent="0.3">
      <c r="AB249" s="160">
        <v>38359</v>
      </c>
      <c r="AC249">
        <v>22</v>
      </c>
      <c r="AD249">
        <v>151</v>
      </c>
      <c r="AE249" t="s">
        <v>1096</v>
      </c>
      <c r="AF249">
        <v>15</v>
      </c>
      <c r="AH249" s="160">
        <v>38359</v>
      </c>
      <c r="AI249">
        <v>22</v>
      </c>
      <c r="AJ249">
        <v>160</v>
      </c>
      <c r="AK249" t="s">
        <v>1096</v>
      </c>
      <c r="AL249">
        <v>16</v>
      </c>
      <c r="AN249" s="160">
        <v>39089</v>
      </c>
      <c r="AO249">
        <v>22</v>
      </c>
      <c r="AP249">
        <v>171</v>
      </c>
      <c r="AQ249" t="s">
        <v>1096</v>
      </c>
      <c r="AR249">
        <v>17</v>
      </c>
      <c r="AT249" s="160">
        <v>38359</v>
      </c>
      <c r="AU249">
        <v>22</v>
      </c>
      <c r="AV249">
        <v>130</v>
      </c>
      <c r="AW249" t="s">
        <v>1096</v>
      </c>
      <c r="AX249">
        <v>13</v>
      </c>
    </row>
    <row r="250" spans="28:50" x14ac:dyDescent="0.3">
      <c r="AB250" s="160">
        <v>38359</v>
      </c>
      <c r="AC250">
        <v>23</v>
      </c>
      <c r="AD250">
        <v>146</v>
      </c>
      <c r="AE250" t="s">
        <v>1096</v>
      </c>
      <c r="AF250">
        <v>15</v>
      </c>
      <c r="AH250" s="160">
        <v>38359</v>
      </c>
      <c r="AI250">
        <v>23</v>
      </c>
      <c r="AJ250">
        <v>141</v>
      </c>
      <c r="AK250" t="s">
        <v>1096</v>
      </c>
      <c r="AL250">
        <v>14</v>
      </c>
      <c r="AN250" s="160">
        <v>39089</v>
      </c>
      <c r="AO250">
        <v>23</v>
      </c>
      <c r="AP250">
        <v>170</v>
      </c>
      <c r="AQ250" t="s">
        <v>1096</v>
      </c>
      <c r="AR250">
        <v>17</v>
      </c>
      <c r="AT250" s="160">
        <v>38359</v>
      </c>
      <c r="AU250">
        <v>23</v>
      </c>
      <c r="AV250">
        <v>127</v>
      </c>
      <c r="AW250" t="s">
        <v>1096</v>
      </c>
      <c r="AX250">
        <v>13</v>
      </c>
    </row>
    <row r="251" spans="28:50" x14ac:dyDescent="0.3">
      <c r="AB251" s="160">
        <v>38360</v>
      </c>
      <c r="AC251">
        <v>0</v>
      </c>
      <c r="AD251">
        <v>141</v>
      </c>
      <c r="AE251" t="s">
        <v>1096</v>
      </c>
      <c r="AF251">
        <v>14</v>
      </c>
      <c r="AH251" s="160">
        <v>38360</v>
      </c>
      <c r="AI251">
        <v>0</v>
      </c>
      <c r="AJ251">
        <v>134</v>
      </c>
      <c r="AK251" t="s">
        <v>1096</v>
      </c>
      <c r="AL251">
        <v>13</v>
      </c>
      <c r="AN251" s="160">
        <v>39090</v>
      </c>
      <c r="AO251">
        <v>0</v>
      </c>
      <c r="AP251">
        <v>160</v>
      </c>
      <c r="AQ251" t="s">
        <v>1096</v>
      </c>
      <c r="AR251">
        <v>16</v>
      </c>
      <c r="AT251" s="160">
        <v>38360</v>
      </c>
      <c r="AU251">
        <v>0</v>
      </c>
      <c r="AV251">
        <v>126</v>
      </c>
      <c r="AW251" t="s">
        <v>1096</v>
      </c>
      <c r="AX251">
        <v>13</v>
      </c>
    </row>
    <row r="252" spans="28:50" x14ac:dyDescent="0.3">
      <c r="AB252" s="160">
        <v>38360</v>
      </c>
      <c r="AC252">
        <v>1</v>
      </c>
      <c r="AD252">
        <v>143</v>
      </c>
      <c r="AE252" t="s">
        <v>1096</v>
      </c>
      <c r="AF252">
        <v>14</v>
      </c>
      <c r="AH252" s="160">
        <v>38360</v>
      </c>
      <c r="AI252">
        <v>1</v>
      </c>
      <c r="AJ252">
        <v>130</v>
      </c>
      <c r="AK252" t="s">
        <v>1096</v>
      </c>
      <c r="AL252">
        <v>13</v>
      </c>
      <c r="AN252" s="160">
        <v>39090</v>
      </c>
      <c r="AO252">
        <v>1</v>
      </c>
      <c r="AP252">
        <v>157</v>
      </c>
      <c r="AQ252" t="s">
        <v>1096</v>
      </c>
      <c r="AR252">
        <v>16</v>
      </c>
      <c r="AT252" s="160">
        <v>38360</v>
      </c>
      <c r="AU252">
        <v>1</v>
      </c>
      <c r="AV252">
        <v>125</v>
      </c>
      <c r="AW252" t="s">
        <v>1096</v>
      </c>
      <c r="AX252">
        <v>13</v>
      </c>
    </row>
    <row r="253" spans="28:50" x14ac:dyDescent="0.3">
      <c r="AB253" s="160">
        <v>38360</v>
      </c>
      <c r="AC253">
        <v>2</v>
      </c>
      <c r="AD253">
        <v>141</v>
      </c>
      <c r="AE253" t="s">
        <v>1096</v>
      </c>
      <c r="AF253">
        <v>14</v>
      </c>
      <c r="AH253" s="160">
        <v>38360</v>
      </c>
      <c r="AI253">
        <v>2</v>
      </c>
      <c r="AJ253">
        <v>135</v>
      </c>
      <c r="AK253" t="s">
        <v>1096</v>
      </c>
      <c r="AL253">
        <v>14</v>
      </c>
      <c r="AN253" s="160">
        <v>39090</v>
      </c>
      <c r="AO253">
        <v>2</v>
      </c>
      <c r="AP253">
        <v>150</v>
      </c>
      <c r="AQ253" t="s">
        <v>1096</v>
      </c>
      <c r="AR253">
        <v>15</v>
      </c>
      <c r="AT253" s="160">
        <v>38360</v>
      </c>
      <c r="AU253">
        <v>2</v>
      </c>
      <c r="AV253">
        <v>124</v>
      </c>
      <c r="AW253" t="s">
        <v>1096</v>
      </c>
      <c r="AX253">
        <v>12</v>
      </c>
    </row>
    <row r="254" spans="28:50" x14ac:dyDescent="0.3">
      <c r="AB254" s="160">
        <v>38360</v>
      </c>
      <c r="AC254">
        <v>3</v>
      </c>
      <c r="AD254">
        <v>137</v>
      </c>
      <c r="AE254" t="s">
        <v>1096</v>
      </c>
      <c r="AF254">
        <v>14</v>
      </c>
      <c r="AH254" s="160">
        <v>38360</v>
      </c>
      <c r="AI254">
        <v>3</v>
      </c>
      <c r="AJ254">
        <v>138</v>
      </c>
      <c r="AK254" t="s">
        <v>1096</v>
      </c>
      <c r="AL254">
        <v>14</v>
      </c>
      <c r="AN254" s="160">
        <v>39090</v>
      </c>
      <c r="AO254">
        <v>3</v>
      </c>
      <c r="AP254">
        <v>150</v>
      </c>
      <c r="AQ254" t="s">
        <v>1096</v>
      </c>
      <c r="AR254">
        <v>15</v>
      </c>
      <c r="AT254" s="160">
        <v>38360</v>
      </c>
      <c r="AU254">
        <v>3</v>
      </c>
      <c r="AV254">
        <v>123</v>
      </c>
      <c r="AW254" t="s">
        <v>1096</v>
      </c>
      <c r="AX254">
        <v>12</v>
      </c>
    </row>
    <row r="255" spans="28:50" x14ac:dyDescent="0.3">
      <c r="AB255" s="160">
        <v>38360</v>
      </c>
      <c r="AC255">
        <v>4</v>
      </c>
      <c r="AD255">
        <v>127</v>
      </c>
      <c r="AE255" t="s">
        <v>1096</v>
      </c>
      <c r="AF255">
        <v>13</v>
      </c>
      <c r="AH255" s="160">
        <v>38360</v>
      </c>
      <c r="AI255">
        <v>4</v>
      </c>
      <c r="AJ255">
        <v>143</v>
      </c>
      <c r="AK255" t="s">
        <v>1096</v>
      </c>
      <c r="AL255">
        <v>14</v>
      </c>
      <c r="AN255" s="160">
        <v>39090</v>
      </c>
      <c r="AO255">
        <v>4</v>
      </c>
      <c r="AP255">
        <v>149</v>
      </c>
      <c r="AQ255" t="s">
        <v>1096</v>
      </c>
      <c r="AR255">
        <v>15</v>
      </c>
      <c r="AT255" s="160">
        <v>38360</v>
      </c>
      <c r="AU255">
        <v>4</v>
      </c>
      <c r="AV255">
        <v>120</v>
      </c>
      <c r="AW255" t="s">
        <v>1096</v>
      </c>
      <c r="AX255">
        <v>12</v>
      </c>
    </row>
    <row r="256" spans="28:50" x14ac:dyDescent="0.3">
      <c r="AB256" s="160">
        <v>38360</v>
      </c>
      <c r="AC256">
        <v>5</v>
      </c>
      <c r="AD256">
        <v>125</v>
      </c>
      <c r="AE256" t="s">
        <v>1096</v>
      </c>
      <c r="AF256">
        <v>13</v>
      </c>
      <c r="AH256" s="160">
        <v>38360</v>
      </c>
      <c r="AI256">
        <v>5</v>
      </c>
      <c r="AJ256">
        <v>146</v>
      </c>
      <c r="AK256" t="s">
        <v>1096</v>
      </c>
      <c r="AL256">
        <v>15</v>
      </c>
      <c r="AN256" s="160">
        <v>39090</v>
      </c>
      <c r="AO256">
        <v>5</v>
      </c>
      <c r="AP256">
        <v>160</v>
      </c>
      <c r="AQ256" t="s">
        <v>1096</v>
      </c>
      <c r="AR256">
        <v>16</v>
      </c>
      <c r="AT256" s="160">
        <v>38360</v>
      </c>
      <c r="AU256">
        <v>5</v>
      </c>
      <c r="AV256">
        <v>116</v>
      </c>
      <c r="AW256" t="s">
        <v>1096</v>
      </c>
      <c r="AX256">
        <v>12</v>
      </c>
    </row>
    <row r="257" spans="28:50" x14ac:dyDescent="0.3">
      <c r="AB257" s="160">
        <v>38360</v>
      </c>
      <c r="AC257">
        <v>6</v>
      </c>
      <c r="AD257">
        <v>124</v>
      </c>
      <c r="AE257" t="s">
        <v>1096</v>
      </c>
      <c r="AF257">
        <v>12</v>
      </c>
      <c r="AH257" s="160">
        <v>38360</v>
      </c>
      <c r="AI257">
        <v>6</v>
      </c>
      <c r="AJ257">
        <v>151</v>
      </c>
      <c r="AK257" t="s">
        <v>1096</v>
      </c>
      <c r="AL257">
        <v>15</v>
      </c>
      <c r="AN257" s="160">
        <v>39090</v>
      </c>
      <c r="AO257">
        <v>6</v>
      </c>
      <c r="AP257">
        <v>190</v>
      </c>
      <c r="AQ257" t="s">
        <v>1096</v>
      </c>
      <c r="AR257">
        <v>19</v>
      </c>
      <c r="AT257" s="160">
        <v>38360</v>
      </c>
      <c r="AU257">
        <v>6</v>
      </c>
      <c r="AV257">
        <v>117</v>
      </c>
      <c r="AW257" t="s">
        <v>1096</v>
      </c>
      <c r="AX257">
        <v>12</v>
      </c>
    </row>
    <row r="258" spans="28:50" x14ac:dyDescent="0.3">
      <c r="AB258" s="160">
        <v>38360</v>
      </c>
      <c r="AC258">
        <v>7</v>
      </c>
      <c r="AD258">
        <v>137</v>
      </c>
      <c r="AE258" t="s">
        <v>1096</v>
      </c>
      <c r="AF258">
        <v>14</v>
      </c>
      <c r="AH258" s="160">
        <v>38360</v>
      </c>
      <c r="AI258">
        <v>7</v>
      </c>
      <c r="AJ258">
        <v>163</v>
      </c>
      <c r="AK258" t="s">
        <v>1096</v>
      </c>
      <c r="AL258">
        <v>16</v>
      </c>
      <c r="AN258" s="160">
        <v>39090</v>
      </c>
      <c r="AO258">
        <v>7</v>
      </c>
      <c r="AP258">
        <v>192</v>
      </c>
      <c r="AQ258" t="s">
        <v>1096</v>
      </c>
      <c r="AR258">
        <v>19</v>
      </c>
      <c r="AT258" s="160">
        <v>38360</v>
      </c>
      <c r="AU258">
        <v>7</v>
      </c>
      <c r="AV258">
        <v>116</v>
      </c>
      <c r="AW258" t="s">
        <v>1096</v>
      </c>
      <c r="AX258">
        <v>12</v>
      </c>
    </row>
    <row r="259" spans="28:50" x14ac:dyDescent="0.3">
      <c r="AB259" s="160">
        <v>38360</v>
      </c>
      <c r="AC259">
        <v>8</v>
      </c>
      <c r="AD259">
        <v>149</v>
      </c>
      <c r="AE259" t="s">
        <v>1096</v>
      </c>
      <c r="AF259">
        <v>15</v>
      </c>
      <c r="AH259" s="160">
        <v>38360</v>
      </c>
      <c r="AI259">
        <v>8</v>
      </c>
      <c r="AJ259">
        <v>170</v>
      </c>
      <c r="AK259" t="s">
        <v>1096</v>
      </c>
      <c r="AL259">
        <v>17</v>
      </c>
      <c r="AN259" s="160">
        <v>39090</v>
      </c>
      <c r="AO259">
        <v>8</v>
      </c>
      <c r="AP259">
        <v>200</v>
      </c>
      <c r="AQ259" t="s">
        <v>1096</v>
      </c>
      <c r="AR259">
        <v>20</v>
      </c>
      <c r="AT259" s="160">
        <v>38360</v>
      </c>
      <c r="AU259">
        <v>8</v>
      </c>
      <c r="AV259">
        <v>116</v>
      </c>
      <c r="AW259" t="s">
        <v>1096</v>
      </c>
      <c r="AX259">
        <v>12</v>
      </c>
    </row>
    <row r="260" spans="28:50" x14ac:dyDescent="0.3">
      <c r="AB260" s="160">
        <v>38360</v>
      </c>
      <c r="AC260">
        <v>9</v>
      </c>
      <c r="AD260">
        <v>165</v>
      </c>
      <c r="AE260" t="s">
        <v>1096</v>
      </c>
      <c r="AF260">
        <v>17</v>
      </c>
      <c r="AH260" s="160">
        <v>38360</v>
      </c>
      <c r="AI260">
        <v>9</v>
      </c>
      <c r="AJ260">
        <v>171</v>
      </c>
      <c r="AK260" t="s">
        <v>1096</v>
      </c>
      <c r="AL260">
        <v>17</v>
      </c>
      <c r="AN260" s="160">
        <v>39090</v>
      </c>
      <c r="AO260">
        <v>9</v>
      </c>
      <c r="AP260">
        <v>200</v>
      </c>
      <c r="AQ260" t="s">
        <v>1096</v>
      </c>
      <c r="AR260">
        <v>20</v>
      </c>
      <c r="AT260" s="160">
        <v>38360</v>
      </c>
      <c r="AU260">
        <v>9</v>
      </c>
      <c r="AV260">
        <v>116</v>
      </c>
      <c r="AW260" t="s">
        <v>1096</v>
      </c>
      <c r="AX260">
        <v>12</v>
      </c>
    </row>
    <row r="261" spans="28:50" x14ac:dyDescent="0.3">
      <c r="AB261" s="160">
        <v>38360</v>
      </c>
      <c r="AC261">
        <v>10</v>
      </c>
      <c r="AD261">
        <v>172</v>
      </c>
      <c r="AE261" t="s">
        <v>1096</v>
      </c>
      <c r="AF261">
        <v>17</v>
      </c>
      <c r="AH261" s="160">
        <v>38360</v>
      </c>
      <c r="AI261">
        <v>10</v>
      </c>
      <c r="AJ261">
        <v>184</v>
      </c>
      <c r="AK261" t="s">
        <v>1096</v>
      </c>
      <c r="AL261">
        <v>18</v>
      </c>
      <c r="AN261" s="160">
        <v>39090</v>
      </c>
      <c r="AO261">
        <v>10</v>
      </c>
      <c r="AP261">
        <v>207</v>
      </c>
      <c r="AQ261" t="s">
        <v>1096</v>
      </c>
      <c r="AR261">
        <v>21</v>
      </c>
      <c r="AT261" s="160">
        <v>38360</v>
      </c>
      <c r="AU261">
        <v>10</v>
      </c>
      <c r="AV261">
        <v>117</v>
      </c>
      <c r="AW261" t="s">
        <v>1096</v>
      </c>
      <c r="AX261">
        <v>12</v>
      </c>
    </row>
    <row r="262" spans="28:50" x14ac:dyDescent="0.3">
      <c r="AB262" s="160">
        <v>38360</v>
      </c>
      <c r="AC262">
        <v>11</v>
      </c>
      <c r="AD262">
        <v>187</v>
      </c>
      <c r="AE262" t="s">
        <v>1096</v>
      </c>
      <c r="AF262">
        <v>19</v>
      </c>
      <c r="AH262" s="160">
        <v>38360</v>
      </c>
      <c r="AI262">
        <v>11</v>
      </c>
      <c r="AJ262">
        <v>192</v>
      </c>
      <c r="AK262" t="s">
        <v>1096</v>
      </c>
      <c r="AL262">
        <v>19</v>
      </c>
      <c r="AN262" s="160">
        <v>39090</v>
      </c>
      <c r="AO262">
        <v>11</v>
      </c>
      <c r="AP262">
        <v>210</v>
      </c>
      <c r="AQ262" t="s">
        <v>1096</v>
      </c>
      <c r="AR262">
        <v>21</v>
      </c>
      <c r="AT262" s="160">
        <v>38360</v>
      </c>
      <c r="AU262">
        <v>11</v>
      </c>
      <c r="AV262">
        <v>119</v>
      </c>
      <c r="AW262" t="s">
        <v>1096</v>
      </c>
      <c r="AX262">
        <v>12</v>
      </c>
    </row>
    <row r="263" spans="28:50" x14ac:dyDescent="0.3">
      <c r="AB263" s="160">
        <v>38360</v>
      </c>
      <c r="AC263">
        <v>12</v>
      </c>
      <c r="AD263">
        <v>193</v>
      </c>
      <c r="AE263" t="s">
        <v>1096</v>
      </c>
      <c r="AF263">
        <v>19</v>
      </c>
      <c r="AH263" s="160">
        <v>38360</v>
      </c>
      <c r="AI263">
        <v>12</v>
      </c>
      <c r="AJ263">
        <v>191</v>
      </c>
      <c r="AK263" t="s">
        <v>1096</v>
      </c>
      <c r="AL263">
        <v>19</v>
      </c>
      <c r="AN263" s="160">
        <v>39090</v>
      </c>
      <c r="AO263">
        <v>12</v>
      </c>
      <c r="AP263">
        <v>230</v>
      </c>
      <c r="AQ263" t="s">
        <v>1096</v>
      </c>
      <c r="AR263">
        <v>23</v>
      </c>
      <c r="AT263" s="160">
        <v>38360</v>
      </c>
      <c r="AU263">
        <v>12</v>
      </c>
      <c r="AV263">
        <v>123</v>
      </c>
      <c r="AW263" t="s">
        <v>1096</v>
      </c>
      <c r="AX263">
        <v>12</v>
      </c>
    </row>
    <row r="264" spans="28:50" x14ac:dyDescent="0.3">
      <c r="AB264" s="160">
        <v>38360</v>
      </c>
      <c r="AC264">
        <v>13</v>
      </c>
      <c r="AD264">
        <v>203</v>
      </c>
      <c r="AE264" t="s">
        <v>1096</v>
      </c>
      <c r="AF264">
        <v>20</v>
      </c>
      <c r="AH264" s="160">
        <v>38360</v>
      </c>
      <c r="AI264">
        <v>13</v>
      </c>
      <c r="AJ264">
        <v>197</v>
      </c>
      <c r="AK264" t="s">
        <v>1096</v>
      </c>
      <c r="AL264">
        <v>20</v>
      </c>
      <c r="AN264" s="160">
        <v>39090</v>
      </c>
      <c r="AO264">
        <v>13</v>
      </c>
      <c r="AP264">
        <v>226</v>
      </c>
      <c r="AQ264" t="s">
        <v>1096</v>
      </c>
      <c r="AR264">
        <v>23</v>
      </c>
      <c r="AT264" s="160">
        <v>38360</v>
      </c>
      <c r="AU264">
        <v>13</v>
      </c>
      <c r="AV264">
        <v>123</v>
      </c>
      <c r="AW264" t="s">
        <v>1096</v>
      </c>
      <c r="AX264">
        <v>12</v>
      </c>
    </row>
    <row r="265" spans="28:50" x14ac:dyDescent="0.3">
      <c r="AB265" s="160">
        <v>38360</v>
      </c>
      <c r="AC265">
        <v>14</v>
      </c>
      <c r="AD265">
        <v>219</v>
      </c>
      <c r="AE265" t="s">
        <v>1096</v>
      </c>
      <c r="AF265">
        <v>22</v>
      </c>
      <c r="AH265" s="160">
        <v>38360</v>
      </c>
      <c r="AI265">
        <v>14</v>
      </c>
      <c r="AJ265">
        <v>204</v>
      </c>
      <c r="AK265" t="s">
        <v>1096</v>
      </c>
      <c r="AL265">
        <v>20</v>
      </c>
      <c r="AN265" s="160">
        <v>39090</v>
      </c>
      <c r="AO265">
        <v>14</v>
      </c>
      <c r="AP265">
        <v>220</v>
      </c>
      <c r="AQ265" t="s">
        <v>1096</v>
      </c>
      <c r="AR265">
        <v>22</v>
      </c>
      <c r="AT265" s="160">
        <v>38360</v>
      </c>
      <c r="AU265">
        <v>14</v>
      </c>
      <c r="AV265">
        <v>122</v>
      </c>
      <c r="AW265" t="s">
        <v>1096</v>
      </c>
      <c r="AX265">
        <v>12</v>
      </c>
    </row>
    <row r="266" spans="28:50" x14ac:dyDescent="0.3">
      <c r="AB266" s="160">
        <v>38360</v>
      </c>
      <c r="AC266">
        <v>15</v>
      </c>
      <c r="AD266">
        <v>207</v>
      </c>
      <c r="AE266" t="s">
        <v>1096</v>
      </c>
      <c r="AF266">
        <v>21</v>
      </c>
      <c r="AH266" s="160">
        <v>38360</v>
      </c>
      <c r="AI266">
        <v>15</v>
      </c>
      <c r="AJ266">
        <v>207</v>
      </c>
      <c r="AK266" t="s">
        <v>1096</v>
      </c>
      <c r="AL266">
        <v>21</v>
      </c>
      <c r="AN266" s="160">
        <v>39090</v>
      </c>
      <c r="AO266">
        <v>15</v>
      </c>
      <c r="AP266">
        <v>210</v>
      </c>
      <c r="AQ266" t="s">
        <v>1096</v>
      </c>
      <c r="AR266">
        <v>21</v>
      </c>
      <c r="AT266" s="160">
        <v>38360</v>
      </c>
      <c r="AU266">
        <v>15</v>
      </c>
      <c r="AV266">
        <v>120</v>
      </c>
      <c r="AW266" t="s">
        <v>1096</v>
      </c>
      <c r="AX266">
        <v>12</v>
      </c>
    </row>
    <row r="267" spans="28:50" x14ac:dyDescent="0.3">
      <c r="AB267" s="160">
        <v>38360</v>
      </c>
      <c r="AC267">
        <v>16</v>
      </c>
      <c r="AD267">
        <v>208</v>
      </c>
      <c r="AE267" t="s">
        <v>1096</v>
      </c>
      <c r="AF267">
        <v>21</v>
      </c>
      <c r="AH267" s="160">
        <v>38360</v>
      </c>
      <c r="AI267">
        <v>16</v>
      </c>
      <c r="AJ267">
        <v>211</v>
      </c>
      <c r="AK267" t="s">
        <v>1096</v>
      </c>
      <c r="AL267">
        <v>21</v>
      </c>
      <c r="AN267" s="160">
        <v>39090</v>
      </c>
      <c r="AO267">
        <v>16</v>
      </c>
      <c r="AP267">
        <v>205</v>
      </c>
      <c r="AQ267" t="s">
        <v>1096</v>
      </c>
      <c r="AR267">
        <v>21</v>
      </c>
      <c r="AT267" s="160">
        <v>38360</v>
      </c>
      <c r="AU267">
        <v>16</v>
      </c>
      <c r="AV267">
        <v>119</v>
      </c>
      <c r="AW267" t="s">
        <v>1096</v>
      </c>
      <c r="AX267">
        <v>12</v>
      </c>
    </row>
    <row r="268" spans="28:50" x14ac:dyDescent="0.3">
      <c r="AB268" s="160">
        <v>38360</v>
      </c>
      <c r="AC268">
        <v>17</v>
      </c>
      <c r="AD268">
        <v>208</v>
      </c>
      <c r="AE268" t="s">
        <v>1096</v>
      </c>
      <c r="AF268">
        <v>21</v>
      </c>
      <c r="AH268" s="160">
        <v>38360</v>
      </c>
      <c r="AI268">
        <v>17</v>
      </c>
      <c r="AJ268">
        <v>213</v>
      </c>
      <c r="AK268" t="s">
        <v>1096</v>
      </c>
      <c r="AL268">
        <v>21</v>
      </c>
      <c r="AN268" s="160">
        <v>39090</v>
      </c>
      <c r="AO268">
        <v>17</v>
      </c>
      <c r="AP268">
        <v>200</v>
      </c>
      <c r="AQ268" t="s">
        <v>1096</v>
      </c>
      <c r="AR268">
        <v>20</v>
      </c>
      <c r="AT268" s="160">
        <v>38360</v>
      </c>
      <c r="AU268">
        <v>17</v>
      </c>
      <c r="AV268">
        <v>115</v>
      </c>
      <c r="AW268" t="s">
        <v>1096</v>
      </c>
      <c r="AX268">
        <v>12</v>
      </c>
    </row>
    <row r="269" spans="28:50" x14ac:dyDescent="0.3">
      <c r="AB269" s="160">
        <v>38360</v>
      </c>
      <c r="AC269">
        <v>18</v>
      </c>
      <c r="AD269">
        <v>197</v>
      </c>
      <c r="AE269" t="s">
        <v>1096</v>
      </c>
      <c r="AF269">
        <v>20</v>
      </c>
      <c r="AH269" s="160">
        <v>38360</v>
      </c>
      <c r="AI269">
        <v>18</v>
      </c>
      <c r="AJ269">
        <v>203</v>
      </c>
      <c r="AK269" t="s">
        <v>1096</v>
      </c>
      <c r="AL269">
        <v>20</v>
      </c>
      <c r="AN269" s="160">
        <v>39090</v>
      </c>
      <c r="AO269">
        <v>18</v>
      </c>
      <c r="AP269">
        <v>190</v>
      </c>
      <c r="AQ269" t="s">
        <v>1096</v>
      </c>
      <c r="AR269">
        <v>19</v>
      </c>
      <c r="AT269" s="160">
        <v>38360</v>
      </c>
      <c r="AU269">
        <v>18</v>
      </c>
      <c r="AV269">
        <v>115</v>
      </c>
      <c r="AW269" t="s">
        <v>1096</v>
      </c>
      <c r="AX269">
        <v>12</v>
      </c>
    </row>
    <row r="270" spans="28:50" x14ac:dyDescent="0.3">
      <c r="AB270" s="160">
        <v>38360</v>
      </c>
      <c r="AC270">
        <v>19</v>
      </c>
      <c r="AD270">
        <v>171</v>
      </c>
      <c r="AE270" t="s">
        <v>1096</v>
      </c>
      <c r="AF270">
        <v>17</v>
      </c>
      <c r="AH270" s="160">
        <v>38360</v>
      </c>
      <c r="AI270">
        <v>19</v>
      </c>
      <c r="AJ270">
        <v>192</v>
      </c>
      <c r="AK270" t="s">
        <v>1096</v>
      </c>
      <c r="AL270">
        <v>19</v>
      </c>
      <c r="AN270" s="160">
        <v>39090</v>
      </c>
      <c r="AO270">
        <v>19</v>
      </c>
      <c r="AP270">
        <v>182</v>
      </c>
      <c r="AQ270" t="s">
        <v>1096</v>
      </c>
      <c r="AR270">
        <v>18</v>
      </c>
      <c r="AT270" s="160">
        <v>38360</v>
      </c>
      <c r="AU270">
        <v>19</v>
      </c>
      <c r="AV270">
        <v>114</v>
      </c>
      <c r="AW270" t="s">
        <v>1096</v>
      </c>
      <c r="AX270">
        <v>11</v>
      </c>
    </row>
    <row r="271" spans="28:50" x14ac:dyDescent="0.3">
      <c r="AB271" s="160">
        <v>38360</v>
      </c>
      <c r="AC271">
        <v>20</v>
      </c>
      <c r="AD271">
        <v>153</v>
      </c>
      <c r="AE271" t="s">
        <v>1096</v>
      </c>
      <c r="AF271">
        <v>15</v>
      </c>
      <c r="AH271" s="160">
        <v>38360</v>
      </c>
      <c r="AI271">
        <v>20</v>
      </c>
      <c r="AJ271">
        <v>179</v>
      </c>
      <c r="AK271" t="s">
        <v>1096</v>
      </c>
      <c r="AL271">
        <v>18</v>
      </c>
      <c r="AN271" s="160">
        <v>39090</v>
      </c>
      <c r="AO271">
        <v>20</v>
      </c>
      <c r="AP271">
        <v>180</v>
      </c>
      <c r="AQ271" t="s">
        <v>1096</v>
      </c>
      <c r="AR271">
        <v>18</v>
      </c>
      <c r="AT271" s="160">
        <v>38360</v>
      </c>
      <c r="AU271">
        <v>20</v>
      </c>
      <c r="AV271">
        <v>114</v>
      </c>
      <c r="AW271" t="s">
        <v>1096</v>
      </c>
      <c r="AX271">
        <v>11</v>
      </c>
    </row>
    <row r="272" spans="28:50" x14ac:dyDescent="0.3">
      <c r="AB272" s="160">
        <v>38360</v>
      </c>
      <c r="AC272">
        <v>21</v>
      </c>
      <c r="AD272">
        <v>143</v>
      </c>
      <c r="AE272" t="s">
        <v>1096</v>
      </c>
      <c r="AF272">
        <v>14</v>
      </c>
      <c r="AH272" s="160">
        <v>38360</v>
      </c>
      <c r="AI272">
        <v>21</v>
      </c>
      <c r="AJ272">
        <v>181</v>
      </c>
      <c r="AK272" t="s">
        <v>1096</v>
      </c>
      <c r="AL272">
        <v>18</v>
      </c>
      <c r="AN272" s="160">
        <v>39090</v>
      </c>
      <c r="AO272">
        <v>21</v>
      </c>
      <c r="AP272">
        <v>180</v>
      </c>
      <c r="AQ272" t="s">
        <v>1096</v>
      </c>
      <c r="AR272">
        <v>18</v>
      </c>
      <c r="AT272" s="160">
        <v>38360</v>
      </c>
      <c r="AU272">
        <v>21</v>
      </c>
      <c r="AV272">
        <v>113</v>
      </c>
      <c r="AW272" t="s">
        <v>1096</v>
      </c>
      <c r="AX272">
        <v>11</v>
      </c>
    </row>
    <row r="273" spans="28:50" x14ac:dyDescent="0.3">
      <c r="AB273" s="160">
        <v>38360</v>
      </c>
      <c r="AC273">
        <v>22</v>
      </c>
      <c r="AD273">
        <v>133</v>
      </c>
      <c r="AE273" t="s">
        <v>1096</v>
      </c>
      <c r="AF273">
        <v>13</v>
      </c>
      <c r="AH273" s="160">
        <v>38360</v>
      </c>
      <c r="AI273">
        <v>22</v>
      </c>
      <c r="AJ273">
        <v>180</v>
      </c>
      <c r="AK273" t="s">
        <v>1096</v>
      </c>
      <c r="AL273">
        <v>18</v>
      </c>
      <c r="AN273" s="160">
        <v>39090</v>
      </c>
      <c r="AO273">
        <v>22</v>
      </c>
      <c r="AP273">
        <v>176</v>
      </c>
      <c r="AQ273" t="s">
        <v>1096</v>
      </c>
      <c r="AR273">
        <v>18</v>
      </c>
      <c r="AT273" s="160">
        <v>38360</v>
      </c>
      <c r="AU273">
        <v>22</v>
      </c>
      <c r="AV273">
        <v>112</v>
      </c>
      <c r="AW273" t="s">
        <v>1096</v>
      </c>
      <c r="AX273">
        <v>11</v>
      </c>
    </row>
    <row r="274" spans="28:50" x14ac:dyDescent="0.3">
      <c r="AB274" s="160">
        <v>38360</v>
      </c>
      <c r="AC274">
        <v>23</v>
      </c>
      <c r="AD274">
        <v>131</v>
      </c>
      <c r="AE274" t="s">
        <v>1096</v>
      </c>
      <c r="AF274">
        <v>13</v>
      </c>
      <c r="AH274" s="160">
        <v>38360</v>
      </c>
      <c r="AI274">
        <v>23</v>
      </c>
      <c r="AJ274">
        <v>174</v>
      </c>
      <c r="AK274" t="s">
        <v>1096</v>
      </c>
      <c r="AL274">
        <v>17</v>
      </c>
      <c r="AN274" s="160">
        <v>39090</v>
      </c>
      <c r="AO274">
        <v>23</v>
      </c>
      <c r="AP274">
        <v>170</v>
      </c>
      <c r="AQ274" t="s">
        <v>1096</v>
      </c>
      <c r="AR274">
        <v>17</v>
      </c>
      <c r="AT274" s="160">
        <v>38360</v>
      </c>
      <c r="AU274">
        <v>23</v>
      </c>
      <c r="AV274">
        <v>110</v>
      </c>
      <c r="AW274" t="s">
        <v>1096</v>
      </c>
      <c r="AX274">
        <v>11</v>
      </c>
    </row>
    <row r="275" spans="28:50" x14ac:dyDescent="0.3">
      <c r="AB275" s="160">
        <v>38361</v>
      </c>
      <c r="AC275">
        <v>0</v>
      </c>
      <c r="AD275">
        <v>127</v>
      </c>
      <c r="AE275" t="s">
        <v>1096</v>
      </c>
      <c r="AF275">
        <v>13</v>
      </c>
      <c r="AH275" s="160">
        <v>38361</v>
      </c>
      <c r="AI275">
        <v>0</v>
      </c>
      <c r="AJ275">
        <v>165</v>
      </c>
      <c r="AK275" t="s">
        <v>1096</v>
      </c>
      <c r="AL275">
        <v>17</v>
      </c>
      <c r="AN275" s="160">
        <v>39091</v>
      </c>
      <c r="AO275">
        <v>0</v>
      </c>
      <c r="AP275">
        <v>180</v>
      </c>
      <c r="AQ275" t="s">
        <v>1096</v>
      </c>
      <c r="AR275">
        <v>18</v>
      </c>
      <c r="AT275" s="160">
        <v>38361</v>
      </c>
      <c r="AU275">
        <v>0</v>
      </c>
      <c r="AV275">
        <v>110</v>
      </c>
      <c r="AW275" t="s">
        <v>1096</v>
      </c>
      <c r="AX275">
        <v>11</v>
      </c>
    </row>
    <row r="276" spans="28:50" x14ac:dyDescent="0.3">
      <c r="AB276" s="160">
        <v>38361</v>
      </c>
      <c r="AC276">
        <v>1</v>
      </c>
      <c r="AD276">
        <v>132</v>
      </c>
      <c r="AE276" t="s">
        <v>1096</v>
      </c>
      <c r="AF276">
        <v>13</v>
      </c>
      <c r="AH276" s="160">
        <v>38361</v>
      </c>
      <c r="AI276">
        <v>1</v>
      </c>
      <c r="AJ276">
        <v>161</v>
      </c>
      <c r="AK276" t="s">
        <v>1096</v>
      </c>
      <c r="AL276">
        <v>16</v>
      </c>
      <c r="AN276" s="160">
        <v>39091</v>
      </c>
      <c r="AO276">
        <v>1</v>
      </c>
      <c r="AP276">
        <v>178</v>
      </c>
      <c r="AQ276" t="s">
        <v>1096</v>
      </c>
      <c r="AR276">
        <v>18</v>
      </c>
      <c r="AT276" s="160">
        <v>38361</v>
      </c>
      <c r="AU276">
        <v>1</v>
      </c>
      <c r="AV276">
        <v>110</v>
      </c>
      <c r="AW276" t="s">
        <v>1096</v>
      </c>
      <c r="AX276">
        <v>11</v>
      </c>
    </row>
    <row r="277" spans="28:50" x14ac:dyDescent="0.3">
      <c r="AB277" s="160">
        <v>38361</v>
      </c>
      <c r="AC277">
        <v>2</v>
      </c>
      <c r="AD277">
        <v>138</v>
      </c>
      <c r="AE277" t="s">
        <v>1096</v>
      </c>
      <c r="AF277">
        <v>14</v>
      </c>
      <c r="AH277" s="160">
        <v>38361</v>
      </c>
      <c r="AI277">
        <v>2</v>
      </c>
      <c r="AJ277">
        <v>153</v>
      </c>
      <c r="AK277" t="s">
        <v>1096</v>
      </c>
      <c r="AL277">
        <v>15</v>
      </c>
      <c r="AN277" s="160">
        <v>39091</v>
      </c>
      <c r="AO277">
        <v>2</v>
      </c>
      <c r="AP277">
        <v>180</v>
      </c>
      <c r="AQ277" t="s">
        <v>1096</v>
      </c>
      <c r="AR277">
        <v>18</v>
      </c>
      <c r="AT277" s="160">
        <v>38361</v>
      </c>
      <c r="AU277">
        <v>2</v>
      </c>
      <c r="AV277">
        <v>109</v>
      </c>
      <c r="AW277" t="s">
        <v>1096</v>
      </c>
      <c r="AX277">
        <v>11</v>
      </c>
    </row>
    <row r="278" spans="28:50" x14ac:dyDescent="0.3">
      <c r="AB278" s="160">
        <v>38361</v>
      </c>
      <c r="AC278">
        <v>3</v>
      </c>
      <c r="AD278">
        <v>131</v>
      </c>
      <c r="AE278" t="s">
        <v>1096</v>
      </c>
      <c r="AF278">
        <v>13</v>
      </c>
      <c r="AH278" s="160">
        <v>38361</v>
      </c>
      <c r="AI278">
        <v>3</v>
      </c>
      <c r="AJ278">
        <v>145</v>
      </c>
      <c r="AK278" t="s">
        <v>1096</v>
      </c>
      <c r="AL278">
        <v>15</v>
      </c>
      <c r="AN278" s="160">
        <v>39091</v>
      </c>
      <c r="AO278">
        <v>3</v>
      </c>
      <c r="AP278">
        <v>180</v>
      </c>
      <c r="AQ278" t="s">
        <v>1096</v>
      </c>
      <c r="AR278">
        <v>18</v>
      </c>
      <c r="AT278" s="160">
        <v>38361</v>
      </c>
      <c r="AU278">
        <v>3</v>
      </c>
      <c r="AV278">
        <v>108</v>
      </c>
      <c r="AW278" t="s">
        <v>1096</v>
      </c>
      <c r="AX278">
        <v>11</v>
      </c>
    </row>
    <row r="279" spans="28:50" x14ac:dyDescent="0.3">
      <c r="AB279" s="160">
        <v>38361</v>
      </c>
      <c r="AC279">
        <v>4</v>
      </c>
      <c r="AD279">
        <v>113</v>
      </c>
      <c r="AE279" t="s">
        <v>1096</v>
      </c>
      <c r="AF279">
        <v>11</v>
      </c>
      <c r="AH279" s="160">
        <v>38361</v>
      </c>
      <c r="AI279">
        <v>4</v>
      </c>
      <c r="AJ279">
        <v>139</v>
      </c>
      <c r="AK279" t="s">
        <v>1096</v>
      </c>
      <c r="AL279">
        <v>14</v>
      </c>
      <c r="AN279" s="160">
        <v>39091</v>
      </c>
      <c r="AO279">
        <v>4</v>
      </c>
      <c r="AP279">
        <v>182</v>
      </c>
      <c r="AQ279" t="s">
        <v>1096</v>
      </c>
      <c r="AR279">
        <v>18</v>
      </c>
      <c r="AT279" s="160">
        <v>38361</v>
      </c>
      <c r="AU279">
        <v>4</v>
      </c>
      <c r="AV279">
        <v>109</v>
      </c>
      <c r="AW279" t="s">
        <v>1096</v>
      </c>
      <c r="AX279">
        <v>11</v>
      </c>
    </row>
    <row r="280" spans="28:50" x14ac:dyDescent="0.3">
      <c r="AB280" s="160">
        <v>38361</v>
      </c>
      <c r="AC280">
        <v>5</v>
      </c>
      <c r="AD280">
        <v>104</v>
      </c>
      <c r="AE280" t="s">
        <v>1096</v>
      </c>
      <c r="AF280">
        <v>10</v>
      </c>
      <c r="AH280" s="160">
        <v>38361</v>
      </c>
      <c r="AI280">
        <v>5</v>
      </c>
      <c r="AJ280">
        <v>132</v>
      </c>
      <c r="AK280" t="s">
        <v>1096</v>
      </c>
      <c r="AL280">
        <v>13</v>
      </c>
      <c r="AN280" s="160">
        <v>39091</v>
      </c>
      <c r="AO280">
        <v>5</v>
      </c>
      <c r="AP280">
        <v>180</v>
      </c>
      <c r="AQ280" t="s">
        <v>1096</v>
      </c>
      <c r="AR280">
        <v>18</v>
      </c>
      <c r="AT280" s="160">
        <v>38361</v>
      </c>
      <c r="AU280">
        <v>5</v>
      </c>
      <c r="AV280">
        <v>111</v>
      </c>
      <c r="AW280" t="s">
        <v>1096</v>
      </c>
      <c r="AX280">
        <v>11</v>
      </c>
    </row>
    <row r="281" spans="28:50" x14ac:dyDescent="0.3">
      <c r="AB281" s="160">
        <v>38361</v>
      </c>
      <c r="AC281">
        <v>6</v>
      </c>
      <c r="AD281">
        <v>120</v>
      </c>
      <c r="AE281" t="s">
        <v>1096</v>
      </c>
      <c r="AF281">
        <v>12</v>
      </c>
      <c r="AH281" s="160">
        <v>38361</v>
      </c>
      <c r="AI281">
        <v>6</v>
      </c>
      <c r="AJ281">
        <v>139</v>
      </c>
      <c r="AK281" t="s">
        <v>1096</v>
      </c>
      <c r="AL281">
        <v>14</v>
      </c>
      <c r="AN281" s="160">
        <v>39091</v>
      </c>
      <c r="AO281">
        <v>6</v>
      </c>
      <c r="AP281">
        <v>180</v>
      </c>
      <c r="AQ281" t="s">
        <v>1096</v>
      </c>
      <c r="AR281">
        <v>18</v>
      </c>
      <c r="AT281" s="160">
        <v>38361</v>
      </c>
      <c r="AU281">
        <v>6</v>
      </c>
      <c r="AV281">
        <v>115</v>
      </c>
      <c r="AW281" t="s">
        <v>1096</v>
      </c>
      <c r="AX281">
        <v>12</v>
      </c>
    </row>
    <row r="282" spans="28:50" x14ac:dyDescent="0.3">
      <c r="AB282" s="160">
        <v>38361</v>
      </c>
      <c r="AC282">
        <v>7</v>
      </c>
      <c r="AD282">
        <v>146</v>
      </c>
      <c r="AE282" t="s">
        <v>1096</v>
      </c>
      <c r="AF282">
        <v>15</v>
      </c>
      <c r="AH282" s="160">
        <v>38361</v>
      </c>
      <c r="AI282">
        <v>7</v>
      </c>
      <c r="AJ282">
        <v>153</v>
      </c>
      <c r="AK282" t="s">
        <v>1096</v>
      </c>
      <c r="AL282">
        <v>15</v>
      </c>
      <c r="AN282" s="160">
        <v>39091</v>
      </c>
      <c r="AO282">
        <v>7</v>
      </c>
      <c r="AP282">
        <v>181</v>
      </c>
      <c r="AQ282" t="s">
        <v>1096</v>
      </c>
      <c r="AR282">
        <v>18</v>
      </c>
      <c r="AT282" s="160">
        <v>38361</v>
      </c>
      <c r="AU282">
        <v>7</v>
      </c>
      <c r="AV282">
        <v>121</v>
      </c>
      <c r="AW282" t="s">
        <v>1096</v>
      </c>
      <c r="AX282">
        <v>12</v>
      </c>
    </row>
    <row r="283" spans="28:50" x14ac:dyDescent="0.3">
      <c r="AB283" s="160">
        <v>38361</v>
      </c>
      <c r="AC283">
        <v>8</v>
      </c>
      <c r="AD283">
        <v>160</v>
      </c>
      <c r="AE283" t="s">
        <v>1096</v>
      </c>
      <c r="AF283">
        <v>16</v>
      </c>
      <c r="AH283" s="160">
        <v>38361</v>
      </c>
      <c r="AI283">
        <v>8</v>
      </c>
      <c r="AJ283">
        <v>160</v>
      </c>
      <c r="AK283" t="s">
        <v>1096</v>
      </c>
      <c r="AL283">
        <v>16</v>
      </c>
      <c r="AN283" s="160">
        <v>39091</v>
      </c>
      <c r="AO283">
        <v>8</v>
      </c>
      <c r="AP283">
        <v>180</v>
      </c>
      <c r="AQ283" t="s">
        <v>1096</v>
      </c>
      <c r="AR283">
        <v>18</v>
      </c>
      <c r="AT283" s="160">
        <v>38361</v>
      </c>
      <c r="AU283">
        <v>8</v>
      </c>
      <c r="AV283">
        <v>122</v>
      </c>
      <c r="AW283" t="s">
        <v>1096</v>
      </c>
      <c r="AX283">
        <v>12</v>
      </c>
    </row>
    <row r="284" spans="28:50" x14ac:dyDescent="0.3">
      <c r="AB284" s="160">
        <v>38361</v>
      </c>
      <c r="AC284">
        <v>9</v>
      </c>
      <c r="AD284">
        <v>175</v>
      </c>
      <c r="AE284" t="s">
        <v>1096</v>
      </c>
      <c r="AF284">
        <v>18</v>
      </c>
      <c r="AH284" s="160">
        <v>38361</v>
      </c>
      <c r="AI284">
        <v>9</v>
      </c>
      <c r="AJ284">
        <v>170</v>
      </c>
      <c r="AK284" t="s">
        <v>1096</v>
      </c>
      <c r="AL284">
        <v>17</v>
      </c>
      <c r="AN284" s="160">
        <v>39091</v>
      </c>
      <c r="AO284">
        <v>9</v>
      </c>
      <c r="AP284">
        <v>180</v>
      </c>
      <c r="AQ284" t="s">
        <v>1096</v>
      </c>
      <c r="AR284">
        <v>18</v>
      </c>
      <c r="AT284" s="160">
        <v>38361</v>
      </c>
      <c r="AU284">
        <v>9</v>
      </c>
      <c r="AV284">
        <v>121</v>
      </c>
      <c r="AW284" t="s">
        <v>1096</v>
      </c>
      <c r="AX284">
        <v>12</v>
      </c>
    </row>
    <row r="285" spans="28:50" x14ac:dyDescent="0.3">
      <c r="AB285" s="160">
        <v>38361</v>
      </c>
      <c r="AC285">
        <v>10</v>
      </c>
      <c r="AD285">
        <v>191</v>
      </c>
      <c r="AE285" t="s">
        <v>1096</v>
      </c>
      <c r="AF285">
        <v>19</v>
      </c>
      <c r="AH285" s="160">
        <v>38361</v>
      </c>
      <c r="AI285">
        <v>10</v>
      </c>
      <c r="AJ285">
        <v>187</v>
      </c>
      <c r="AK285" t="s">
        <v>1096</v>
      </c>
      <c r="AL285">
        <v>19</v>
      </c>
      <c r="AN285" s="160">
        <v>39091</v>
      </c>
      <c r="AO285">
        <v>10</v>
      </c>
      <c r="AP285">
        <v>179</v>
      </c>
      <c r="AQ285" t="s">
        <v>1096</v>
      </c>
      <c r="AR285">
        <v>18</v>
      </c>
      <c r="AT285" s="160">
        <v>38361</v>
      </c>
      <c r="AU285">
        <v>10</v>
      </c>
      <c r="AV285">
        <v>126</v>
      </c>
      <c r="AW285" t="s">
        <v>1096</v>
      </c>
      <c r="AX285">
        <v>13</v>
      </c>
    </row>
    <row r="286" spans="28:50" x14ac:dyDescent="0.3">
      <c r="AB286" s="160">
        <v>38361</v>
      </c>
      <c r="AC286">
        <v>11</v>
      </c>
      <c r="AD286">
        <v>198</v>
      </c>
      <c r="AE286" t="s">
        <v>1096</v>
      </c>
      <c r="AF286">
        <v>20</v>
      </c>
      <c r="AH286" s="160">
        <v>38361</v>
      </c>
      <c r="AI286">
        <v>11</v>
      </c>
      <c r="AJ286">
        <v>205</v>
      </c>
      <c r="AK286" t="s">
        <v>1096</v>
      </c>
      <c r="AL286">
        <v>21</v>
      </c>
      <c r="AN286" s="160">
        <v>39091</v>
      </c>
      <c r="AO286">
        <v>11</v>
      </c>
      <c r="AP286">
        <v>180</v>
      </c>
      <c r="AQ286" t="s">
        <v>1096</v>
      </c>
      <c r="AR286">
        <v>18</v>
      </c>
      <c r="AT286" s="160">
        <v>38361</v>
      </c>
      <c r="AU286">
        <v>11</v>
      </c>
      <c r="AV286">
        <v>142</v>
      </c>
      <c r="AW286" t="s">
        <v>1096</v>
      </c>
      <c r="AX286">
        <v>14</v>
      </c>
    </row>
    <row r="287" spans="28:50" x14ac:dyDescent="0.3">
      <c r="AB287" s="160">
        <v>38361</v>
      </c>
      <c r="AC287">
        <v>12</v>
      </c>
      <c r="AD287">
        <v>214</v>
      </c>
      <c r="AE287" t="s">
        <v>1096</v>
      </c>
      <c r="AF287">
        <v>21</v>
      </c>
      <c r="AH287" s="160">
        <v>38361</v>
      </c>
      <c r="AI287">
        <v>12</v>
      </c>
      <c r="AJ287">
        <v>241</v>
      </c>
      <c r="AK287" t="s">
        <v>1096</v>
      </c>
      <c r="AL287">
        <v>24</v>
      </c>
      <c r="AN287" s="160">
        <v>39091</v>
      </c>
      <c r="AO287">
        <v>12</v>
      </c>
      <c r="AP287">
        <v>180</v>
      </c>
      <c r="AQ287" t="s">
        <v>1096</v>
      </c>
      <c r="AR287">
        <v>18</v>
      </c>
      <c r="AT287" s="160">
        <v>38361</v>
      </c>
      <c r="AU287">
        <v>12</v>
      </c>
      <c r="AV287">
        <v>137</v>
      </c>
      <c r="AW287" t="s">
        <v>1096</v>
      </c>
      <c r="AX287">
        <v>14</v>
      </c>
    </row>
    <row r="288" spans="28:50" x14ac:dyDescent="0.3">
      <c r="AB288" s="160">
        <v>38361</v>
      </c>
      <c r="AC288">
        <v>13</v>
      </c>
      <c r="AD288">
        <v>218</v>
      </c>
      <c r="AE288" t="s">
        <v>1096</v>
      </c>
      <c r="AF288">
        <v>22</v>
      </c>
      <c r="AH288" s="160">
        <v>38361</v>
      </c>
      <c r="AI288">
        <v>13</v>
      </c>
      <c r="AJ288">
        <v>246</v>
      </c>
      <c r="AK288" t="s">
        <v>1096</v>
      </c>
      <c r="AL288">
        <v>25</v>
      </c>
      <c r="AN288" s="160">
        <v>39091</v>
      </c>
      <c r="AO288">
        <v>13</v>
      </c>
      <c r="AP288">
        <v>187</v>
      </c>
      <c r="AQ288" t="s">
        <v>1096</v>
      </c>
      <c r="AR288">
        <v>19</v>
      </c>
      <c r="AT288" s="160">
        <v>38361</v>
      </c>
      <c r="AU288">
        <v>13</v>
      </c>
      <c r="AV288">
        <v>135</v>
      </c>
      <c r="AW288" t="s">
        <v>1096</v>
      </c>
      <c r="AX288">
        <v>14</v>
      </c>
    </row>
    <row r="289" spans="28:50" x14ac:dyDescent="0.3">
      <c r="AB289" s="160">
        <v>38361</v>
      </c>
      <c r="AC289">
        <v>14</v>
      </c>
      <c r="AD289">
        <v>212</v>
      </c>
      <c r="AE289" t="s">
        <v>1096</v>
      </c>
      <c r="AF289">
        <v>21</v>
      </c>
      <c r="AH289" s="160">
        <v>38361</v>
      </c>
      <c r="AI289">
        <v>14</v>
      </c>
      <c r="AJ289">
        <v>267</v>
      </c>
      <c r="AK289" t="s">
        <v>1096</v>
      </c>
      <c r="AL289">
        <v>27</v>
      </c>
      <c r="AN289" s="160">
        <v>39091</v>
      </c>
      <c r="AO289">
        <v>14</v>
      </c>
      <c r="AP289">
        <v>190</v>
      </c>
      <c r="AQ289" t="s">
        <v>1096</v>
      </c>
      <c r="AR289">
        <v>19</v>
      </c>
      <c r="AT289" s="160">
        <v>38361</v>
      </c>
      <c r="AU289">
        <v>14</v>
      </c>
      <c r="AV289">
        <v>134</v>
      </c>
      <c r="AW289" t="s">
        <v>1096</v>
      </c>
      <c r="AX289">
        <v>13</v>
      </c>
    </row>
    <row r="290" spans="28:50" x14ac:dyDescent="0.3">
      <c r="AB290" s="160">
        <v>38361</v>
      </c>
      <c r="AC290">
        <v>15</v>
      </c>
      <c r="AD290">
        <v>219</v>
      </c>
      <c r="AE290" t="s">
        <v>1096</v>
      </c>
      <c r="AF290">
        <v>22</v>
      </c>
      <c r="AH290" s="160">
        <v>38361</v>
      </c>
      <c r="AI290">
        <v>15</v>
      </c>
      <c r="AJ290">
        <v>250</v>
      </c>
      <c r="AK290" t="s">
        <v>1096</v>
      </c>
      <c r="AL290">
        <v>25</v>
      </c>
      <c r="AN290" s="160">
        <v>39091</v>
      </c>
      <c r="AO290">
        <v>15</v>
      </c>
      <c r="AP290">
        <v>180</v>
      </c>
      <c r="AQ290" t="s">
        <v>1096</v>
      </c>
      <c r="AR290">
        <v>18</v>
      </c>
      <c r="AT290" s="160">
        <v>38361</v>
      </c>
      <c r="AU290">
        <v>15</v>
      </c>
      <c r="AV290">
        <v>139</v>
      </c>
      <c r="AW290" t="s">
        <v>1096</v>
      </c>
      <c r="AX290">
        <v>14</v>
      </c>
    </row>
    <row r="291" spans="28:50" x14ac:dyDescent="0.3">
      <c r="AB291" s="160">
        <v>38361</v>
      </c>
      <c r="AC291">
        <v>16</v>
      </c>
      <c r="AD291">
        <v>222</v>
      </c>
      <c r="AE291" t="s">
        <v>1096</v>
      </c>
      <c r="AF291">
        <v>22</v>
      </c>
      <c r="AH291" s="160">
        <v>38361</v>
      </c>
      <c r="AI291">
        <v>16</v>
      </c>
      <c r="AJ291">
        <v>243</v>
      </c>
      <c r="AK291" t="s">
        <v>1096</v>
      </c>
      <c r="AL291">
        <v>24</v>
      </c>
      <c r="AN291" s="160">
        <v>39091</v>
      </c>
      <c r="AO291">
        <v>16</v>
      </c>
      <c r="AP291">
        <v>184</v>
      </c>
      <c r="AQ291" t="s">
        <v>1096</v>
      </c>
      <c r="AR291">
        <v>18</v>
      </c>
      <c r="AT291" s="160">
        <v>38361</v>
      </c>
      <c r="AU291">
        <v>16</v>
      </c>
      <c r="AV291">
        <v>140</v>
      </c>
      <c r="AW291" t="s">
        <v>1096</v>
      </c>
      <c r="AX291">
        <v>14</v>
      </c>
    </row>
    <row r="292" spans="28:50" x14ac:dyDescent="0.3">
      <c r="AB292" s="160">
        <v>38361</v>
      </c>
      <c r="AC292">
        <v>17</v>
      </c>
      <c r="AD292">
        <v>220</v>
      </c>
      <c r="AE292" t="s">
        <v>1096</v>
      </c>
      <c r="AF292">
        <v>22</v>
      </c>
      <c r="AH292" s="160">
        <v>38361</v>
      </c>
      <c r="AI292">
        <v>17</v>
      </c>
      <c r="AJ292">
        <v>231</v>
      </c>
      <c r="AK292" t="s">
        <v>1096</v>
      </c>
      <c r="AL292">
        <v>23</v>
      </c>
      <c r="AN292" s="160">
        <v>39091</v>
      </c>
      <c r="AO292">
        <v>17</v>
      </c>
      <c r="AP292">
        <v>190</v>
      </c>
      <c r="AQ292" t="s">
        <v>1096</v>
      </c>
      <c r="AR292">
        <v>19</v>
      </c>
      <c r="AT292" s="160">
        <v>38361</v>
      </c>
      <c r="AU292">
        <v>17</v>
      </c>
      <c r="AV292">
        <v>133</v>
      </c>
      <c r="AW292" t="s">
        <v>1096</v>
      </c>
      <c r="AX292">
        <v>13</v>
      </c>
    </row>
    <row r="293" spans="28:50" x14ac:dyDescent="0.3">
      <c r="AB293" s="160">
        <v>38361</v>
      </c>
      <c r="AC293">
        <v>18</v>
      </c>
      <c r="AD293">
        <v>198</v>
      </c>
      <c r="AE293" t="s">
        <v>1096</v>
      </c>
      <c r="AF293">
        <v>20</v>
      </c>
      <c r="AH293" s="160">
        <v>38361</v>
      </c>
      <c r="AI293">
        <v>18</v>
      </c>
      <c r="AJ293">
        <v>225</v>
      </c>
      <c r="AK293" t="s">
        <v>1096</v>
      </c>
      <c r="AL293">
        <v>23</v>
      </c>
      <c r="AN293" s="160">
        <v>39091</v>
      </c>
      <c r="AO293">
        <v>18</v>
      </c>
      <c r="AP293">
        <v>190</v>
      </c>
      <c r="AQ293" t="s">
        <v>1096</v>
      </c>
      <c r="AR293">
        <v>19</v>
      </c>
      <c r="AT293" s="160">
        <v>38361</v>
      </c>
      <c r="AU293">
        <v>18</v>
      </c>
      <c r="AV293">
        <v>128</v>
      </c>
      <c r="AW293" t="s">
        <v>1096</v>
      </c>
      <c r="AX293">
        <v>13</v>
      </c>
    </row>
    <row r="294" spans="28:50" x14ac:dyDescent="0.3">
      <c r="AB294" s="160">
        <v>38361</v>
      </c>
      <c r="AC294">
        <v>19</v>
      </c>
      <c r="AD294">
        <v>181</v>
      </c>
      <c r="AE294" t="s">
        <v>1096</v>
      </c>
      <c r="AF294">
        <v>18</v>
      </c>
      <c r="AH294" s="160">
        <v>38361</v>
      </c>
      <c r="AI294">
        <v>19</v>
      </c>
      <c r="AJ294">
        <v>219</v>
      </c>
      <c r="AK294" t="s">
        <v>1096</v>
      </c>
      <c r="AL294">
        <v>22</v>
      </c>
      <c r="AN294" s="160">
        <v>39091</v>
      </c>
      <c r="AO294">
        <v>19</v>
      </c>
      <c r="AP294">
        <v>193</v>
      </c>
      <c r="AQ294" t="s">
        <v>1096</v>
      </c>
      <c r="AR294">
        <v>19</v>
      </c>
      <c r="AT294" s="160">
        <v>38361</v>
      </c>
      <c r="AU294">
        <v>19</v>
      </c>
      <c r="AV294">
        <v>126</v>
      </c>
      <c r="AW294" t="s">
        <v>1096</v>
      </c>
      <c r="AX294">
        <v>13</v>
      </c>
    </row>
    <row r="295" spans="28:50" x14ac:dyDescent="0.3">
      <c r="AB295" s="160">
        <v>38361</v>
      </c>
      <c r="AC295">
        <v>20</v>
      </c>
      <c r="AD295">
        <v>165</v>
      </c>
      <c r="AE295" t="s">
        <v>1096</v>
      </c>
      <c r="AF295">
        <v>17</v>
      </c>
      <c r="AH295" s="160">
        <v>38361</v>
      </c>
      <c r="AI295">
        <v>20</v>
      </c>
      <c r="AJ295">
        <v>210</v>
      </c>
      <c r="AK295" t="s">
        <v>1096</v>
      </c>
      <c r="AL295">
        <v>21</v>
      </c>
      <c r="AN295" s="160">
        <v>39091</v>
      </c>
      <c r="AO295">
        <v>20</v>
      </c>
      <c r="AP295">
        <v>200</v>
      </c>
      <c r="AQ295" t="s">
        <v>1096</v>
      </c>
      <c r="AR295">
        <v>20</v>
      </c>
      <c r="AT295" s="160">
        <v>38361</v>
      </c>
      <c r="AU295">
        <v>20</v>
      </c>
      <c r="AV295">
        <v>123</v>
      </c>
      <c r="AW295" t="s">
        <v>1096</v>
      </c>
      <c r="AX295">
        <v>12</v>
      </c>
    </row>
    <row r="296" spans="28:50" x14ac:dyDescent="0.3">
      <c r="AB296" s="160">
        <v>38361</v>
      </c>
      <c r="AC296">
        <v>21</v>
      </c>
      <c r="AD296">
        <v>155</v>
      </c>
      <c r="AE296" t="s">
        <v>1096</v>
      </c>
      <c r="AF296">
        <v>16</v>
      </c>
      <c r="AH296" s="160">
        <v>38361</v>
      </c>
      <c r="AI296">
        <v>21</v>
      </c>
      <c r="AJ296">
        <v>209</v>
      </c>
      <c r="AK296" t="s">
        <v>1096</v>
      </c>
      <c r="AL296">
        <v>21</v>
      </c>
      <c r="AN296" s="160">
        <v>39091</v>
      </c>
      <c r="AO296">
        <v>21</v>
      </c>
      <c r="AP296">
        <v>200</v>
      </c>
      <c r="AQ296" t="s">
        <v>1096</v>
      </c>
      <c r="AR296">
        <v>20</v>
      </c>
      <c r="AT296" s="160">
        <v>38361</v>
      </c>
      <c r="AU296">
        <v>21</v>
      </c>
      <c r="AV296">
        <v>120</v>
      </c>
      <c r="AW296" t="s">
        <v>1096</v>
      </c>
      <c r="AX296">
        <v>12</v>
      </c>
    </row>
    <row r="297" spans="28:50" x14ac:dyDescent="0.3">
      <c r="AB297" s="160">
        <v>38361</v>
      </c>
      <c r="AC297">
        <v>22</v>
      </c>
      <c r="AD297">
        <v>141</v>
      </c>
      <c r="AE297" t="s">
        <v>1096</v>
      </c>
      <c r="AF297">
        <v>14</v>
      </c>
      <c r="AH297" s="160">
        <v>38361</v>
      </c>
      <c r="AI297">
        <v>22</v>
      </c>
      <c r="AJ297">
        <v>208</v>
      </c>
      <c r="AK297" t="s">
        <v>1096</v>
      </c>
      <c r="AL297">
        <v>21</v>
      </c>
      <c r="AN297" s="160">
        <v>39091</v>
      </c>
      <c r="AO297">
        <v>22</v>
      </c>
      <c r="AP297">
        <v>195</v>
      </c>
      <c r="AQ297" t="s">
        <v>1096</v>
      </c>
      <c r="AR297">
        <v>20</v>
      </c>
      <c r="AT297" s="160">
        <v>38361</v>
      </c>
      <c r="AU297">
        <v>22</v>
      </c>
      <c r="AV297">
        <v>120</v>
      </c>
      <c r="AW297" t="s">
        <v>1096</v>
      </c>
      <c r="AX297">
        <v>12</v>
      </c>
    </row>
    <row r="298" spans="28:50" x14ac:dyDescent="0.3">
      <c r="AB298" s="160">
        <v>38361</v>
      </c>
      <c r="AC298">
        <v>23</v>
      </c>
      <c r="AD298">
        <v>131</v>
      </c>
      <c r="AE298" t="s">
        <v>1096</v>
      </c>
      <c r="AF298">
        <v>13</v>
      </c>
      <c r="AH298" s="160">
        <v>38361</v>
      </c>
      <c r="AI298">
        <v>23</v>
      </c>
      <c r="AJ298">
        <v>197</v>
      </c>
      <c r="AK298" t="s">
        <v>1096</v>
      </c>
      <c r="AL298">
        <v>20</v>
      </c>
      <c r="AN298" s="160">
        <v>39091</v>
      </c>
      <c r="AO298">
        <v>23</v>
      </c>
      <c r="AP298">
        <v>200</v>
      </c>
      <c r="AQ298" t="s">
        <v>1096</v>
      </c>
      <c r="AR298">
        <v>20</v>
      </c>
      <c r="AT298" s="160">
        <v>38361</v>
      </c>
      <c r="AU298">
        <v>23</v>
      </c>
      <c r="AV298">
        <v>120</v>
      </c>
      <c r="AW298" t="s">
        <v>1096</v>
      </c>
      <c r="AX298">
        <v>12</v>
      </c>
    </row>
    <row r="299" spans="28:50" x14ac:dyDescent="0.3">
      <c r="AB299" s="160">
        <v>38362</v>
      </c>
      <c r="AC299">
        <v>0</v>
      </c>
      <c r="AD299">
        <v>125</v>
      </c>
      <c r="AE299" t="s">
        <v>1096</v>
      </c>
      <c r="AF299">
        <v>13</v>
      </c>
      <c r="AH299" s="160">
        <v>38362</v>
      </c>
      <c r="AI299">
        <v>0</v>
      </c>
      <c r="AJ299">
        <v>184</v>
      </c>
      <c r="AK299" t="s">
        <v>1096</v>
      </c>
      <c r="AL299">
        <v>18</v>
      </c>
      <c r="AN299" s="160">
        <v>39092</v>
      </c>
      <c r="AO299">
        <v>0</v>
      </c>
      <c r="AP299">
        <v>200</v>
      </c>
      <c r="AQ299" t="s">
        <v>1096</v>
      </c>
      <c r="AR299">
        <v>20</v>
      </c>
      <c r="AT299" s="160">
        <v>38362</v>
      </c>
      <c r="AU299">
        <v>0</v>
      </c>
      <c r="AV299">
        <v>120</v>
      </c>
      <c r="AW299" t="s">
        <v>1096</v>
      </c>
      <c r="AX299">
        <v>12</v>
      </c>
    </row>
    <row r="300" spans="28:50" x14ac:dyDescent="0.3">
      <c r="AB300" s="160">
        <v>38362</v>
      </c>
      <c r="AC300">
        <v>1</v>
      </c>
      <c r="AD300">
        <v>117</v>
      </c>
      <c r="AE300" t="s">
        <v>1096</v>
      </c>
      <c r="AF300">
        <v>12</v>
      </c>
      <c r="AH300" s="160">
        <v>38362</v>
      </c>
      <c r="AI300">
        <v>1</v>
      </c>
      <c r="AJ300">
        <v>169</v>
      </c>
      <c r="AK300" t="s">
        <v>1096</v>
      </c>
      <c r="AL300">
        <v>17</v>
      </c>
      <c r="AN300" s="160">
        <v>39092</v>
      </c>
      <c r="AO300">
        <v>1</v>
      </c>
      <c r="AP300">
        <v>194</v>
      </c>
      <c r="AQ300" t="s">
        <v>1096</v>
      </c>
      <c r="AR300">
        <v>19</v>
      </c>
      <c r="AT300" s="160">
        <v>38362</v>
      </c>
      <c r="AU300">
        <v>1</v>
      </c>
      <c r="AV300">
        <v>113</v>
      </c>
      <c r="AW300" t="s">
        <v>1096</v>
      </c>
      <c r="AX300">
        <v>11</v>
      </c>
    </row>
    <row r="301" spans="28:50" x14ac:dyDescent="0.3">
      <c r="AB301" s="160">
        <v>38362</v>
      </c>
      <c r="AC301">
        <v>2</v>
      </c>
      <c r="AD301">
        <v>114</v>
      </c>
      <c r="AE301" t="s">
        <v>1096</v>
      </c>
      <c r="AF301">
        <v>11</v>
      </c>
      <c r="AH301" s="160">
        <v>38362</v>
      </c>
      <c r="AI301">
        <v>2</v>
      </c>
      <c r="AJ301">
        <v>166</v>
      </c>
      <c r="AK301" t="s">
        <v>1096</v>
      </c>
      <c r="AL301">
        <v>17</v>
      </c>
      <c r="AN301" s="160">
        <v>39092</v>
      </c>
      <c r="AO301">
        <v>2</v>
      </c>
      <c r="AP301">
        <v>190</v>
      </c>
      <c r="AQ301" t="s">
        <v>1096</v>
      </c>
      <c r="AR301">
        <v>19</v>
      </c>
      <c r="AT301" s="160">
        <v>38362</v>
      </c>
      <c r="AU301">
        <v>2</v>
      </c>
      <c r="AV301">
        <v>110</v>
      </c>
      <c r="AW301" t="s">
        <v>1096</v>
      </c>
      <c r="AX301">
        <v>11</v>
      </c>
    </row>
    <row r="302" spans="28:50" x14ac:dyDescent="0.3">
      <c r="AB302" s="160">
        <v>38362</v>
      </c>
      <c r="AC302">
        <v>3</v>
      </c>
      <c r="AD302">
        <v>96</v>
      </c>
      <c r="AE302" t="s">
        <v>1096</v>
      </c>
      <c r="AF302">
        <v>10</v>
      </c>
      <c r="AH302" s="160">
        <v>38362</v>
      </c>
      <c r="AI302">
        <v>3</v>
      </c>
      <c r="AJ302">
        <v>155</v>
      </c>
      <c r="AK302" t="s">
        <v>1096</v>
      </c>
      <c r="AL302">
        <v>16</v>
      </c>
      <c r="AN302" s="160">
        <v>39092</v>
      </c>
      <c r="AO302">
        <v>3</v>
      </c>
      <c r="AP302">
        <v>190</v>
      </c>
      <c r="AQ302" t="s">
        <v>1096</v>
      </c>
      <c r="AR302">
        <v>19</v>
      </c>
      <c r="AT302" s="160">
        <v>38362</v>
      </c>
      <c r="AU302">
        <v>3</v>
      </c>
      <c r="AV302">
        <v>106</v>
      </c>
      <c r="AW302" t="s">
        <v>1096</v>
      </c>
      <c r="AX302">
        <v>11</v>
      </c>
    </row>
    <row r="303" spans="28:50" x14ac:dyDescent="0.3">
      <c r="AB303" s="160">
        <v>38362</v>
      </c>
      <c r="AC303">
        <v>4</v>
      </c>
      <c r="AD303">
        <v>88</v>
      </c>
      <c r="AE303" t="s">
        <v>1096</v>
      </c>
      <c r="AF303">
        <v>9</v>
      </c>
      <c r="AH303" s="160">
        <v>38362</v>
      </c>
      <c r="AI303">
        <v>4</v>
      </c>
      <c r="AJ303">
        <v>150</v>
      </c>
      <c r="AK303" t="s">
        <v>1096</v>
      </c>
      <c r="AL303">
        <v>15</v>
      </c>
      <c r="AN303" s="160">
        <v>39092</v>
      </c>
      <c r="AO303">
        <v>4</v>
      </c>
      <c r="AP303">
        <v>188</v>
      </c>
      <c r="AQ303" t="s">
        <v>1096</v>
      </c>
      <c r="AR303">
        <v>19</v>
      </c>
      <c r="AT303" s="160">
        <v>38362</v>
      </c>
      <c r="AU303">
        <v>4</v>
      </c>
      <c r="AV303">
        <v>101</v>
      </c>
      <c r="AW303" t="s">
        <v>1096</v>
      </c>
      <c r="AX303">
        <v>10</v>
      </c>
    </row>
    <row r="304" spans="28:50" x14ac:dyDescent="0.3">
      <c r="AB304" s="160">
        <v>38362</v>
      </c>
      <c r="AC304">
        <v>5</v>
      </c>
      <c r="AD304">
        <v>86</v>
      </c>
      <c r="AE304" t="s">
        <v>1096</v>
      </c>
      <c r="AF304">
        <v>9</v>
      </c>
      <c r="AH304" s="160">
        <v>38362</v>
      </c>
      <c r="AI304">
        <v>5</v>
      </c>
      <c r="AJ304">
        <v>145</v>
      </c>
      <c r="AK304" t="s">
        <v>1096</v>
      </c>
      <c r="AL304">
        <v>15</v>
      </c>
      <c r="AN304" s="160">
        <v>39092</v>
      </c>
      <c r="AO304">
        <v>5</v>
      </c>
      <c r="AP304">
        <v>190</v>
      </c>
      <c r="AQ304" t="s">
        <v>1096</v>
      </c>
      <c r="AR304">
        <v>19</v>
      </c>
      <c r="AT304" s="160">
        <v>38362</v>
      </c>
      <c r="AU304">
        <v>5</v>
      </c>
      <c r="AV304">
        <v>102</v>
      </c>
      <c r="AW304" t="s">
        <v>1096</v>
      </c>
      <c r="AX304">
        <v>10</v>
      </c>
    </row>
    <row r="305" spans="28:50" x14ac:dyDescent="0.3">
      <c r="AB305" s="160">
        <v>38362</v>
      </c>
      <c r="AC305">
        <v>6</v>
      </c>
      <c r="AD305">
        <v>98</v>
      </c>
      <c r="AE305" t="s">
        <v>1096</v>
      </c>
      <c r="AF305">
        <v>10</v>
      </c>
      <c r="AH305" s="160">
        <v>38362</v>
      </c>
      <c r="AI305">
        <v>6</v>
      </c>
      <c r="AJ305">
        <v>146</v>
      </c>
      <c r="AK305" t="s">
        <v>1096</v>
      </c>
      <c r="AL305">
        <v>15</v>
      </c>
      <c r="AN305" s="160">
        <v>39092</v>
      </c>
      <c r="AO305">
        <v>6</v>
      </c>
      <c r="AP305">
        <v>190</v>
      </c>
      <c r="AQ305" t="s">
        <v>1096</v>
      </c>
      <c r="AR305">
        <v>19</v>
      </c>
      <c r="AT305" s="160">
        <v>38362</v>
      </c>
      <c r="AU305">
        <v>6</v>
      </c>
      <c r="AV305">
        <v>101</v>
      </c>
      <c r="AW305" t="s">
        <v>1096</v>
      </c>
      <c r="AX305">
        <v>10</v>
      </c>
    </row>
    <row r="306" spans="28:50" x14ac:dyDescent="0.3">
      <c r="AB306" s="160">
        <v>38362</v>
      </c>
      <c r="AC306">
        <v>7</v>
      </c>
      <c r="AD306">
        <v>137</v>
      </c>
      <c r="AE306" t="s">
        <v>1096</v>
      </c>
      <c r="AF306">
        <v>14</v>
      </c>
      <c r="AH306" s="160">
        <v>38362</v>
      </c>
      <c r="AI306">
        <v>7</v>
      </c>
      <c r="AJ306">
        <v>163</v>
      </c>
      <c r="AK306" t="s">
        <v>1096</v>
      </c>
      <c r="AL306">
        <v>16</v>
      </c>
      <c r="AN306" s="160">
        <v>39092</v>
      </c>
      <c r="AO306">
        <v>7</v>
      </c>
      <c r="AP306">
        <v>201</v>
      </c>
      <c r="AQ306" t="s">
        <v>1096</v>
      </c>
      <c r="AR306">
        <v>20</v>
      </c>
      <c r="AT306" s="160">
        <v>38362</v>
      </c>
      <c r="AU306">
        <v>7</v>
      </c>
      <c r="AV306">
        <v>102</v>
      </c>
      <c r="AW306" t="s">
        <v>1096</v>
      </c>
      <c r="AX306">
        <v>10</v>
      </c>
    </row>
    <row r="307" spans="28:50" x14ac:dyDescent="0.3">
      <c r="AB307" s="160">
        <v>38362</v>
      </c>
      <c r="AC307">
        <v>8</v>
      </c>
      <c r="AD307">
        <v>154</v>
      </c>
      <c r="AE307" t="s">
        <v>1096</v>
      </c>
      <c r="AF307">
        <v>15</v>
      </c>
      <c r="AH307" s="160">
        <v>38362</v>
      </c>
      <c r="AI307">
        <v>8</v>
      </c>
      <c r="AJ307">
        <v>183</v>
      </c>
      <c r="AK307" t="s">
        <v>1096</v>
      </c>
      <c r="AL307">
        <v>18</v>
      </c>
      <c r="AN307" s="160">
        <v>39092</v>
      </c>
      <c r="AO307">
        <v>8</v>
      </c>
      <c r="AP307">
        <v>200</v>
      </c>
      <c r="AQ307" t="s">
        <v>1096</v>
      </c>
      <c r="AR307">
        <v>20</v>
      </c>
      <c r="AT307" s="160">
        <v>38362</v>
      </c>
      <c r="AU307">
        <v>8</v>
      </c>
      <c r="AV307">
        <v>108</v>
      </c>
      <c r="AW307" t="s">
        <v>1096</v>
      </c>
      <c r="AX307">
        <v>11</v>
      </c>
    </row>
    <row r="308" spans="28:50" x14ac:dyDescent="0.3">
      <c r="AB308" s="160">
        <v>38362</v>
      </c>
      <c r="AC308">
        <v>9</v>
      </c>
      <c r="AD308">
        <v>170</v>
      </c>
      <c r="AE308" t="s">
        <v>1096</v>
      </c>
      <c r="AF308">
        <v>17</v>
      </c>
      <c r="AH308" s="160">
        <v>38362</v>
      </c>
      <c r="AI308">
        <v>9</v>
      </c>
      <c r="AJ308">
        <v>213</v>
      </c>
      <c r="AK308" t="s">
        <v>1096</v>
      </c>
      <c r="AL308">
        <v>21</v>
      </c>
      <c r="AN308" s="160">
        <v>39092</v>
      </c>
      <c r="AO308">
        <v>9</v>
      </c>
      <c r="AP308">
        <v>210</v>
      </c>
      <c r="AQ308" t="s">
        <v>1096</v>
      </c>
      <c r="AR308">
        <v>21</v>
      </c>
      <c r="AT308" s="160">
        <v>38362</v>
      </c>
      <c r="AU308">
        <v>9</v>
      </c>
      <c r="AV308">
        <v>121</v>
      </c>
      <c r="AW308" t="s">
        <v>1096</v>
      </c>
      <c r="AX308">
        <v>12</v>
      </c>
    </row>
    <row r="309" spans="28:50" x14ac:dyDescent="0.3">
      <c r="AB309" s="160">
        <v>38362</v>
      </c>
      <c r="AC309">
        <v>10</v>
      </c>
      <c r="AD309">
        <v>190</v>
      </c>
      <c r="AE309" t="s">
        <v>1096</v>
      </c>
      <c r="AF309">
        <v>19</v>
      </c>
      <c r="AH309" s="160">
        <v>38362</v>
      </c>
      <c r="AI309">
        <v>10</v>
      </c>
      <c r="AJ309">
        <v>236</v>
      </c>
      <c r="AK309" t="s">
        <v>1096</v>
      </c>
      <c r="AL309">
        <v>24</v>
      </c>
      <c r="AN309" s="160">
        <v>39092</v>
      </c>
      <c r="AO309">
        <v>10</v>
      </c>
      <c r="AP309">
        <v>227</v>
      </c>
      <c r="AQ309" t="s">
        <v>1096</v>
      </c>
      <c r="AR309">
        <v>23</v>
      </c>
      <c r="AT309" s="160">
        <v>38362</v>
      </c>
      <c r="AU309">
        <v>10</v>
      </c>
      <c r="AV309">
        <v>122</v>
      </c>
      <c r="AW309" t="s">
        <v>1096</v>
      </c>
      <c r="AX309">
        <v>12</v>
      </c>
    </row>
    <row r="310" spans="28:50" x14ac:dyDescent="0.3">
      <c r="AB310" s="160">
        <v>38362</v>
      </c>
      <c r="AC310">
        <v>11</v>
      </c>
      <c r="AD310">
        <v>208</v>
      </c>
      <c r="AE310" t="s">
        <v>1096</v>
      </c>
      <c r="AF310">
        <v>21</v>
      </c>
      <c r="AH310" s="160">
        <v>38362</v>
      </c>
      <c r="AI310">
        <v>11</v>
      </c>
      <c r="AJ310">
        <v>251</v>
      </c>
      <c r="AK310" t="s">
        <v>1096</v>
      </c>
      <c r="AL310">
        <v>25</v>
      </c>
      <c r="AN310" s="160">
        <v>39092</v>
      </c>
      <c r="AO310">
        <v>11</v>
      </c>
      <c r="AP310">
        <v>220</v>
      </c>
      <c r="AQ310" t="s">
        <v>1096</v>
      </c>
      <c r="AR310">
        <v>22</v>
      </c>
      <c r="AT310" s="160">
        <v>38362</v>
      </c>
      <c r="AU310">
        <v>11</v>
      </c>
      <c r="AV310">
        <v>133</v>
      </c>
      <c r="AW310" t="s">
        <v>1096</v>
      </c>
      <c r="AX310">
        <v>13</v>
      </c>
    </row>
    <row r="311" spans="28:50" x14ac:dyDescent="0.3">
      <c r="AB311" s="160">
        <v>38362</v>
      </c>
      <c r="AC311">
        <v>12</v>
      </c>
      <c r="AD311">
        <v>203</v>
      </c>
      <c r="AE311" t="s">
        <v>1096</v>
      </c>
      <c r="AF311">
        <v>20</v>
      </c>
      <c r="AH311" s="160">
        <v>38362</v>
      </c>
      <c r="AI311">
        <v>12</v>
      </c>
      <c r="AJ311">
        <v>266</v>
      </c>
      <c r="AK311" t="s">
        <v>1096</v>
      </c>
      <c r="AL311">
        <v>27</v>
      </c>
      <c r="AN311" s="160">
        <v>39092</v>
      </c>
      <c r="AO311">
        <v>12</v>
      </c>
      <c r="AP311">
        <v>240</v>
      </c>
      <c r="AQ311" t="s">
        <v>1096</v>
      </c>
      <c r="AR311">
        <v>24</v>
      </c>
      <c r="AT311" s="160">
        <v>38362</v>
      </c>
      <c r="AU311">
        <v>12</v>
      </c>
      <c r="AV311">
        <v>137</v>
      </c>
      <c r="AW311" t="s">
        <v>1096</v>
      </c>
      <c r="AX311">
        <v>14</v>
      </c>
    </row>
    <row r="312" spans="28:50" x14ac:dyDescent="0.3">
      <c r="AB312" s="160">
        <v>38362</v>
      </c>
      <c r="AC312">
        <v>13</v>
      </c>
      <c r="AD312">
        <v>200</v>
      </c>
      <c r="AE312" t="s">
        <v>1096</v>
      </c>
      <c r="AF312">
        <v>20</v>
      </c>
      <c r="AH312" s="160">
        <v>38362</v>
      </c>
      <c r="AI312">
        <v>13</v>
      </c>
      <c r="AJ312">
        <v>279</v>
      </c>
      <c r="AK312" t="s">
        <v>1096</v>
      </c>
      <c r="AL312">
        <v>28</v>
      </c>
      <c r="AN312" s="160">
        <v>39092</v>
      </c>
      <c r="AO312">
        <v>13</v>
      </c>
      <c r="AP312">
        <v>228</v>
      </c>
      <c r="AQ312" t="s">
        <v>1096</v>
      </c>
      <c r="AR312">
        <v>23</v>
      </c>
      <c r="AT312" s="160">
        <v>38362</v>
      </c>
      <c r="AU312">
        <v>13</v>
      </c>
      <c r="AV312">
        <v>146</v>
      </c>
      <c r="AW312" t="s">
        <v>1096</v>
      </c>
      <c r="AX312">
        <v>15</v>
      </c>
    </row>
    <row r="313" spans="28:50" x14ac:dyDescent="0.3">
      <c r="AB313" s="160">
        <v>38362</v>
      </c>
      <c r="AC313">
        <v>14</v>
      </c>
      <c r="AD313">
        <v>218</v>
      </c>
      <c r="AE313" t="s">
        <v>1096</v>
      </c>
      <c r="AF313">
        <v>22</v>
      </c>
      <c r="AH313" s="160">
        <v>38362</v>
      </c>
      <c r="AI313">
        <v>14</v>
      </c>
      <c r="AJ313">
        <v>292</v>
      </c>
      <c r="AK313" t="s">
        <v>1096</v>
      </c>
      <c r="AL313">
        <v>29</v>
      </c>
      <c r="AN313" s="160">
        <v>39092</v>
      </c>
      <c r="AO313">
        <v>14</v>
      </c>
      <c r="AP313">
        <v>210</v>
      </c>
      <c r="AQ313" t="s">
        <v>1096</v>
      </c>
      <c r="AR313">
        <v>21</v>
      </c>
      <c r="AT313" s="160">
        <v>38362</v>
      </c>
      <c r="AU313">
        <v>14</v>
      </c>
      <c r="AV313">
        <v>130</v>
      </c>
      <c r="AW313" t="s">
        <v>1096</v>
      </c>
      <c r="AX313">
        <v>13</v>
      </c>
    </row>
    <row r="314" spans="28:50" x14ac:dyDescent="0.3">
      <c r="AB314" s="160">
        <v>38362</v>
      </c>
      <c r="AC314">
        <v>15</v>
      </c>
      <c r="AD314">
        <v>191</v>
      </c>
      <c r="AE314" t="s">
        <v>1096</v>
      </c>
      <c r="AF314">
        <v>19</v>
      </c>
      <c r="AH314" s="160">
        <v>38362</v>
      </c>
      <c r="AI314">
        <v>15</v>
      </c>
      <c r="AJ314">
        <v>296</v>
      </c>
      <c r="AK314" t="s">
        <v>1096</v>
      </c>
      <c r="AL314">
        <v>30</v>
      </c>
      <c r="AN314" s="160">
        <v>39092</v>
      </c>
      <c r="AO314">
        <v>15</v>
      </c>
      <c r="AP314">
        <v>200</v>
      </c>
      <c r="AQ314" t="s">
        <v>1096</v>
      </c>
      <c r="AR314">
        <v>20</v>
      </c>
      <c r="AT314" s="160">
        <v>38362</v>
      </c>
      <c r="AU314">
        <v>15</v>
      </c>
      <c r="AV314">
        <v>124</v>
      </c>
      <c r="AW314" t="s">
        <v>1096</v>
      </c>
      <c r="AX314">
        <v>12</v>
      </c>
    </row>
    <row r="315" spans="28:50" x14ac:dyDescent="0.3">
      <c r="AB315" s="160">
        <v>38362</v>
      </c>
      <c r="AC315">
        <v>16</v>
      </c>
      <c r="AD315">
        <v>188</v>
      </c>
      <c r="AE315" t="s">
        <v>1096</v>
      </c>
      <c r="AF315">
        <v>19</v>
      </c>
      <c r="AH315" s="160">
        <v>38362</v>
      </c>
      <c r="AI315">
        <v>16</v>
      </c>
      <c r="AJ315">
        <v>306</v>
      </c>
      <c r="AK315" t="s">
        <v>1096</v>
      </c>
      <c r="AL315">
        <v>31</v>
      </c>
      <c r="AN315" s="160">
        <v>39092</v>
      </c>
      <c r="AO315">
        <v>16</v>
      </c>
      <c r="AP315">
        <v>204</v>
      </c>
      <c r="AQ315" t="s">
        <v>1096</v>
      </c>
      <c r="AR315">
        <v>20</v>
      </c>
      <c r="AT315" s="160">
        <v>38362</v>
      </c>
      <c r="AU315">
        <v>16</v>
      </c>
      <c r="AV315">
        <v>141</v>
      </c>
      <c r="AW315" t="s">
        <v>1096</v>
      </c>
      <c r="AX315">
        <v>14</v>
      </c>
    </row>
    <row r="316" spans="28:50" x14ac:dyDescent="0.3">
      <c r="AB316" s="160">
        <v>38362</v>
      </c>
      <c r="AC316">
        <v>17</v>
      </c>
      <c r="AD316">
        <v>192</v>
      </c>
      <c r="AE316" t="s">
        <v>1096</v>
      </c>
      <c r="AF316">
        <v>19</v>
      </c>
      <c r="AH316" s="160">
        <v>38362</v>
      </c>
      <c r="AI316">
        <v>17</v>
      </c>
      <c r="AJ316">
        <v>316</v>
      </c>
      <c r="AK316" t="s">
        <v>1096</v>
      </c>
      <c r="AL316">
        <v>32</v>
      </c>
      <c r="AN316" s="160">
        <v>39092</v>
      </c>
      <c r="AO316">
        <v>17</v>
      </c>
      <c r="AP316">
        <v>210</v>
      </c>
      <c r="AQ316" t="s">
        <v>1096</v>
      </c>
      <c r="AR316">
        <v>21</v>
      </c>
      <c r="AT316" s="160">
        <v>38362</v>
      </c>
      <c r="AU316">
        <v>17</v>
      </c>
      <c r="AV316">
        <v>135</v>
      </c>
      <c r="AW316" t="s">
        <v>1096</v>
      </c>
      <c r="AX316">
        <v>14</v>
      </c>
    </row>
    <row r="317" spans="28:50" x14ac:dyDescent="0.3">
      <c r="AB317" s="160">
        <v>38362</v>
      </c>
      <c r="AC317">
        <v>18</v>
      </c>
      <c r="AD317">
        <v>190</v>
      </c>
      <c r="AE317" t="s">
        <v>1096</v>
      </c>
      <c r="AF317">
        <v>19</v>
      </c>
      <c r="AH317" s="160">
        <v>38362</v>
      </c>
      <c r="AI317">
        <v>18</v>
      </c>
      <c r="AJ317">
        <v>304</v>
      </c>
      <c r="AK317" t="s">
        <v>1096</v>
      </c>
      <c r="AL317">
        <v>30</v>
      </c>
      <c r="AN317" s="160">
        <v>39092</v>
      </c>
      <c r="AO317">
        <v>18</v>
      </c>
      <c r="AP317">
        <v>200</v>
      </c>
      <c r="AQ317" t="s">
        <v>1096</v>
      </c>
      <c r="AR317">
        <v>20</v>
      </c>
      <c r="AT317" s="160">
        <v>38362</v>
      </c>
      <c r="AU317">
        <v>18</v>
      </c>
      <c r="AV317">
        <v>128</v>
      </c>
      <c r="AW317" t="s">
        <v>1096</v>
      </c>
      <c r="AX317">
        <v>13</v>
      </c>
    </row>
    <row r="318" spans="28:50" x14ac:dyDescent="0.3">
      <c r="AB318" s="160">
        <v>38362</v>
      </c>
      <c r="AC318">
        <v>19</v>
      </c>
      <c r="AD318">
        <v>170</v>
      </c>
      <c r="AE318" t="s">
        <v>1096</v>
      </c>
      <c r="AF318">
        <v>17</v>
      </c>
      <c r="AH318" s="160">
        <v>38362</v>
      </c>
      <c r="AI318">
        <v>19</v>
      </c>
      <c r="AJ318">
        <v>287</v>
      </c>
      <c r="AK318" t="s">
        <v>1096</v>
      </c>
      <c r="AL318">
        <v>29</v>
      </c>
      <c r="AN318" s="160">
        <v>39092</v>
      </c>
      <c r="AO318">
        <v>19</v>
      </c>
      <c r="AP318">
        <v>190</v>
      </c>
      <c r="AQ318" t="s">
        <v>1096</v>
      </c>
      <c r="AR318">
        <v>19</v>
      </c>
      <c r="AT318" s="160">
        <v>38362</v>
      </c>
      <c r="AU318">
        <v>19</v>
      </c>
      <c r="AV318">
        <v>125</v>
      </c>
      <c r="AW318" t="s">
        <v>1096</v>
      </c>
      <c r="AX318">
        <v>13</v>
      </c>
    </row>
    <row r="319" spans="28:50" x14ac:dyDescent="0.3">
      <c r="AB319" s="160">
        <v>38362</v>
      </c>
      <c r="AC319">
        <v>20</v>
      </c>
      <c r="AD319">
        <v>153</v>
      </c>
      <c r="AE319" t="s">
        <v>1096</v>
      </c>
      <c r="AF319">
        <v>15</v>
      </c>
      <c r="AH319" s="160">
        <v>38362</v>
      </c>
      <c r="AI319">
        <v>20</v>
      </c>
      <c r="AJ319">
        <v>268</v>
      </c>
      <c r="AK319" t="s">
        <v>1096</v>
      </c>
      <c r="AL319">
        <v>27</v>
      </c>
      <c r="AN319" s="160">
        <v>39092</v>
      </c>
      <c r="AO319">
        <v>20</v>
      </c>
      <c r="AP319">
        <v>190</v>
      </c>
      <c r="AQ319" t="s">
        <v>1096</v>
      </c>
      <c r="AR319">
        <v>19</v>
      </c>
      <c r="AT319" s="160">
        <v>38362</v>
      </c>
      <c r="AU319">
        <v>20</v>
      </c>
      <c r="AV319">
        <v>124</v>
      </c>
      <c r="AW319" t="s">
        <v>1096</v>
      </c>
      <c r="AX319">
        <v>12</v>
      </c>
    </row>
    <row r="320" spans="28:50" x14ac:dyDescent="0.3">
      <c r="AB320" s="160">
        <v>38362</v>
      </c>
      <c r="AC320">
        <v>21</v>
      </c>
      <c r="AD320">
        <v>142</v>
      </c>
      <c r="AE320" t="s">
        <v>1096</v>
      </c>
      <c r="AF320">
        <v>14</v>
      </c>
      <c r="AH320" s="160">
        <v>38362</v>
      </c>
      <c r="AI320">
        <v>21</v>
      </c>
      <c r="AJ320">
        <v>255</v>
      </c>
      <c r="AK320" t="s">
        <v>1096</v>
      </c>
      <c r="AL320">
        <v>26</v>
      </c>
      <c r="AN320" s="160">
        <v>39092</v>
      </c>
      <c r="AO320">
        <v>21</v>
      </c>
      <c r="AP320">
        <v>190</v>
      </c>
      <c r="AQ320" t="s">
        <v>1096</v>
      </c>
      <c r="AR320">
        <v>19</v>
      </c>
      <c r="AT320" s="160">
        <v>38362</v>
      </c>
      <c r="AU320">
        <v>21</v>
      </c>
      <c r="AV320">
        <v>122</v>
      </c>
      <c r="AW320" t="s">
        <v>1096</v>
      </c>
      <c r="AX320">
        <v>12</v>
      </c>
    </row>
    <row r="321" spans="28:50" x14ac:dyDescent="0.3">
      <c r="AB321" s="160">
        <v>38362</v>
      </c>
      <c r="AC321">
        <v>22</v>
      </c>
      <c r="AD321">
        <v>135</v>
      </c>
      <c r="AE321" t="s">
        <v>1096</v>
      </c>
      <c r="AF321">
        <v>14</v>
      </c>
      <c r="AH321" s="160">
        <v>38362</v>
      </c>
      <c r="AI321">
        <v>22</v>
      </c>
      <c r="AJ321">
        <v>234</v>
      </c>
      <c r="AK321" t="s">
        <v>1096</v>
      </c>
      <c r="AL321">
        <v>23</v>
      </c>
      <c r="AN321" s="160">
        <v>39092</v>
      </c>
      <c r="AO321">
        <v>22</v>
      </c>
      <c r="AP321">
        <v>192</v>
      </c>
      <c r="AQ321" t="s">
        <v>1096</v>
      </c>
      <c r="AR321">
        <v>19</v>
      </c>
      <c r="AT321" s="160">
        <v>38362</v>
      </c>
      <c r="AU321">
        <v>22</v>
      </c>
      <c r="AV321">
        <v>120</v>
      </c>
      <c r="AW321" t="s">
        <v>1096</v>
      </c>
      <c r="AX321">
        <v>12</v>
      </c>
    </row>
    <row r="322" spans="28:50" x14ac:dyDescent="0.3">
      <c r="AB322" s="160">
        <v>38362</v>
      </c>
      <c r="AC322">
        <v>23</v>
      </c>
      <c r="AD322">
        <v>130</v>
      </c>
      <c r="AE322" t="s">
        <v>1096</v>
      </c>
      <c r="AF322">
        <v>13</v>
      </c>
      <c r="AH322" s="160">
        <v>38362</v>
      </c>
      <c r="AI322">
        <v>23</v>
      </c>
      <c r="AJ322">
        <v>228</v>
      </c>
      <c r="AK322" t="s">
        <v>1096</v>
      </c>
      <c r="AL322">
        <v>23</v>
      </c>
      <c r="AN322" s="160">
        <v>39092</v>
      </c>
      <c r="AO322">
        <v>23</v>
      </c>
      <c r="AP322">
        <v>190</v>
      </c>
      <c r="AQ322" t="s">
        <v>1096</v>
      </c>
      <c r="AR322">
        <v>19</v>
      </c>
      <c r="AT322" s="160">
        <v>38362</v>
      </c>
      <c r="AU322">
        <v>23</v>
      </c>
      <c r="AV322">
        <v>116</v>
      </c>
      <c r="AW322" t="s">
        <v>1096</v>
      </c>
      <c r="AX322">
        <v>12</v>
      </c>
    </row>
    <row r="323" spans="28:50" x14ac:dyDescent="0.3">
      <c r="AB323" s="160">
        <v>38363</v>
      </c>
      <c r="AC323">
        <v>0</v>
      </c>
      <c r="AD323">
        <v>131</v>
      </c>
      <c r="AE323" t="s">
        <v>1096</v>
      </c>
      <c r="AF323">
        <v>13</v>
      </c>
      <c r="AH323" s="160">
        <v>38363</v>
      </c>
      <c r="AI323">
        <v>0</v>
      </c>
      <c r="AJ323">
        <v>215</v>
      </c>
      <c r="AK323" t="s">
        <v>1096</v>
      </c>
      <c r="AL323">
        <v>22</v>
      </c>
      <c r="AN323" s="160">
        <v>39093</v>
      </c>
      <c r="AO323">
        <v>0</v>
      </c>
      <c r="AP323">
        <v>190</v>
      </c>
      <c r="AQ323" t="s">
        <v>1096</v>
      </c>
      <c r="AR323">
        <v>19</v>
      </c>
      <c r="AT323" s="160">
        <v>38363</v>
      </c>
      <c r="AU323">
        <v>0</v>
      </c>
      <c r="AV323">
        <v>115</v>
      </c>
      <c r="AW323" t="s">
        <v>1096</v>
      </c>
      <c r="AX323">
        <v>12</v>
      </c>
    </row>
    <row r="324" spans="28:50" x14ac:dyDescent="0.3">
      <c r="AB324" s="160">
        <v>38363</v>
      </c>
      <c r="AC324">
        <v>1</v>
      </c>
      <c r="AD324">
        <v>125</v>
      </c>
      <c r="AE324" t="s">
        <v>1096</v>
      </c>
      <c r="AF324">
        <v>13</v>
      </c>
      <c r="AH324" s="160">
        <v>38363</v>
      </c>
      <c r="AI324">
        <v>1</v>
      </c>
      <c r="AJ324">
        <v>213</v>
      </c>
      <c r="AK324" t="s">
        <v>1096</v>
      </c>
      <c r="AL324">
        <v>21</v>
      </c>
      <c r="AN324" s="160">
        <v>39093</v>
      </c>
      <c r="AO324">
        <v>1</v>
      </c>
      <c r="AP324">
        <v>179</v>
      </c>
      <c r="AQ324" t="s">
        <v>1096</v>
      </c>
      <c r="AR324">
        <v>18</v>
      </c>
      <c r="AT324" s="160">
        <v>38363</v>
      </c>
      <c r="AU324">
        <v>1</v>
      </c>
      <c r="AV324">
        <v>113</v>
      </c>
      <c r="AW324" t="s">
        <v>1096</v>
      </c>
      <c r="AX324">
        <v>11</v>
      </c>
    </row>
    <row r="325" spans="28:50" x14ac:dyDescent="0.3">
      <c r="AB325" s="160">
        <v>38363</v>
      </c>
      <c r="AC325">
        <v>2</v>
      </c>
      <c r="AD325">
        <v>112</v>
      </c>
      <c r="AE325" t="s">
        <v>1096</v>
      </c>
      <c r="AF325">
        <v>11</v>
      </c>
      <c r="AH325" s="160">
        <v>38363</v>
      </c>
      <c r="AI325">
        <v>2</v>
      </c>
      <c r="AJ325">
        <v>203</v>
      </c>
      <c r="AK325" t="s">
        <v>1096</v>
      </c>
      <c r="AL325">
        <v>20</v>
      </c>
      <c r="AN325" s="160">
        <v>39093</v>
      </c>
      <c r="AO325">
        <v>2</v>
      </c>
      <c r="AP325">
        <v>170</v>
      </c>
      <c r="AQ325" t="s">
        <v>1096</v>
      </c>
      <c r="AR325">
        <v>17</v>
      </c>
      <c r="AT325" s="160">
        <v>38363</v>
      </c>
      <c r="AU325">
        <v>2</v>
      </c>
      <c r="AV325">
        <v>114</v>
      </c>
      <c r="AW325" t="s">
        <v>1096</v>
      </c>
      <c r="AX325">
        <v>11</v>
      </c>
    </row>
    <row r="326" spans="28:50" x14ac:dyDescent="0.3">
      <c r="AB326" s="160">
        <v>38363</v>
      </c>
      <c r="AC326">
        <v>3</v>
      </c>
      <c r="AD326">
        <v>99</v>
      </c>
      <c r="AE326" t="s">
        <v>1096</v>
      </c>
      <c r="AF326">
        <v>10</v>
      </c>
      <c r="AH326" s="160">
        <v>38363</v>
      </c>
      <c r="AI326">
        <v>3</v>
      </c>
      <c r="AJ326">
        <v>211</v>
      </c>
      <c r="AK326" t="s">
        <v>1096</v>
      </c>
      <c r="AL326">
        <v>21</v>
      </c>
      <c r="AN326" s="160">
        <v>39093</v>
      </c>
      <c r="AO326">
        <v>3</v>
      </c>
      <c r="AP326">
        <v>170</v>
      </c>
      <c r="AQ326" t="s">
        <v>1096</v>
      </c>
      <c r="AR326">
        <v>17</v>
      </c>
      <c r="AT326" s="160">
        <v>38363</v>
      </c>
      <c r="AU326">
        <v>3</v>
      </c>
      <c r="AV326">
        <v>114</v>
      </c>
      <c r="AW326" t="s">
        <v>1096</v>
      </c>
      <c r="AX326">
        <v>11</v>
      </c>
    </row>
    <row r="327" spans="28:50" x14ac:dyDescent="0.3">
      <c r="AB327" s="160">
        <v>38363</v>
      </c>
      <c r="AC327">
        <v>4</v>
      </c>
      <c r="AD327">
        <v>93</v>
      </c>
      <c r="AE327" t="s">
        <v>1096</v>
      </c>
      <c r="AF327">
        <v>9</v>
      </c>
      <c r="AH327" s="160">
        <v>38363</v>
      </c>
      <c r="AI327">
        <v>4</v>
      </c>
      <c r="AJ327">
        <v>222</v>
      </c>
      <c r="AK327" t="s">
        <v>1096</v>
      </c>
      <c r="AL327">
        <v>22</v>
      </c>
      <c r="AN327" s="160">
        <v>39093</v>
      </c>
      <c r="AO327">
        <v>4</v>
      </c>
      <c r="AP327">
        <v>168</v>
      </c>
      <c r="AQ327" t="s">
        <v>1096</v>
      </c>
      <c r="AR327">
        <v>17</v>
      </c>
      <c r="AT327" s="160">
        <v>38363</v>
      </c>
      <c r="AU327">
        <v>4</v>
      </c>
      <c r="AV327">
        <v>114</v>
      </c>
      <c r="AW327" t="s">
        <v>1096</v>
      </c>
      <c r="AX327">
        <v>11</v>
      </c>
    </row>
    <row r="328" spans="28:50" x14ac:dyDescent="0.3">
      <c r="AB328" s="160">
        <v>38363</v>
      </c>
      <c r="AC328">
        <v>5</v>
      </c>
      <c r="AD328">
        <v>96</v>
      </c>
      <c r="AE328" t="s">
        <v>1096</v>
      </c>
      <c r="AF328">
        <v>10</v>
      </c>
      <c r="AH328" s="160">
        <v>38363</v>
      </c>
      <c r="AI328">
        <v>5</v>
      </c>
      <c r="AJ328">
        <v>227</v>
      </c>
      <c r="AK328" t="s">
        <v>1096</v>
      </c>
      <c r="AL328">
        <v>23</v>
      </c>
      <c r="AN328" s="160">
        <v>39093</v>
      </c>
      <c r="AO328">
        <v>5</v>
      </c>
      <c r="AP328">
        <v>170</v>
      </c>
      <c r="AQ328" t="s">
        <v>1096</v>
      </c>
      <c r="AR328">
        <v>17</v>
      </c>
      <c r="AT328" s="160">
        <v>38363</v>
      </c>
      <c r="AU328">
        <v>5</v>
      </c>
      <c r="AV328">
        <v>116</v>
      </c>
      <c r="AW328" t="s">
        <v>1096</v>
      </c>
      <c r="AX328">
        <v>12</v>
      </c>
    </row>
    <row r="329" spans="28:50" x14ac:dyDescent="0.3">
      <c r="AB329" s="160">
        <v>38363</v>
      </c>
      <c r="AC329">
        <v>6</v>
      </c>
      <c r="AD329">
        <v>111</v>
      </c>
      <c r="AE329" t="s">
        <v>1096</v>
      </c>
      <c r="AF329">
        <v>11</v>
      </c>
      <c r="AH329" s="160">
        <v>38363</v>
      </c>
      <c r="AI329">
        <v>6</v>
      </c>
      <c r="AJ329">
        <v>226</v>
      </c>
      <c r="AK329" t="s">
        <v>1096</v>
      </c>
      <c r="AL329">
        <v>23</v>
      </c>
      <c r="AN329" s="160">
        <v>39093</v>
      </c>
      <c r="AO329">
        <v>6</v>
      </c>
      <c r="AP329">
        <v>180</v>
      </c>
      <c r="AQ329" t="s">
        <v>1096</v>
      </c>
      <c r="AR329">
        <v>18</v>
      </c>
      <c r="AT329" s="160">
        <v>38363</v>
      </c>
      <c r="AU329">
        <v>6</v>
      </c>
      <c r="AV329">
        <v>121</v>
      </c>
      <c r="AW329" t="s">
        <v>1096</v>
      </c>
      <c r="AX329">
        <v>12</v>
      </c>
    </row>
    <row r="330" spans="28:50" x14ac:dyDescent="0.3">
      <c r="AB330" s="160">
        <v>38363</v>
      </c>
      <c r="AC330">
        <v>7</v>
      </c>
      <c r="AD330">
        <v>139</v>
      </c>
      <c r="AE330" t="s">
        <v>1096</v>
      </c>
      <c r="AF330">
        <v>14</v>
      </c>
      <c r="AH330" s="160">
        <v>38363</v>
      </c>
      <c r="AI330">
        <v>7</v>
      </c>
      <c r="AJ330">
        <v>231</v>
      </c>
      <c r="AK330" t="s">
        <v>1096</v>
      </c>
      <c r="AL330">
        <v>23</v>
      </c>
      <c r="AN330" s="160">
        <v>39093</v>
      </c>
      <c r="AO330">
        <v>7</v>
      </c>
      <c r="AP330">
        <v>204</v>
      </c>
      <c r="AQ330" t="s">
        <v>1096</v>
      </c>
      <c r="AR330">
        <v>20</v>
      </c>
      <c r="AT330" s="160">
        <v>38363</v>
      </c>
      <c r="AU330">
        <v>7</v>
      </c>
      <c r="AV330">
        <v>122</v>
      </c>
      <c r="AW330" t="s">
        <v>1096</v>
      </c>
      <c r="AX330">
        <v>12</v>
      </c>
    </row>
    <row r="331" spans="28:50" x14ac:dyDescent="0.3">
      <c r="AB331" s="160">
        <v>38363</v>
      </c>
      <c r="AC331">
        <v>8</v>
      </c>
      <c r="AD331">
        <v>153</v>
      </c>
      <c r="AE331" t="s">
        <v>1096</v>
      </c>
      <c r="AF331">
        <v>15</v>
      </c>
      <c r="AH331" s="160">
        <v>38363</v>
      </c>
      <c r="AI331">
        <v>8</v>
      </c>
      <c r="AJ331">
        <v>252</v>
      </c>
      <c r="AK331" t="s">
        <v>1096</v>
      </c>
      <c r="AL331">
        <v>25</v>
      </c>
      <c r="AN331" s="160">
        <v>39093</v>
      </c>
      <c r="AO331">
        <v>8</v>
      </c>
      <c r="AP331">
        <v>210</v>
      </c>
      <c r="AQ331" t="s">
        <v>1096</v>
      </c>
      <c r="AR331">
        <v>21</v>
      </c>
      <c r="AT331" s="160">
        <v>38363</v>
      </c>
      <c r="AU331">
        <v>8</v>
      </c>
      <c r="AV331">
        <v>127</v>
      </c>
      <c r="AW331" t="s">
        <v>1096</v>
      </c>
      <c r="AX331">
        <v>13</v>
      </c>
    </row>
    <row r="332" spans="28:50" x14ac:dyDescent="0.3">
      <c r="AB332" s="160">
        <v>38363</v>
      </c>
      <c r="AC332">
        <v>9</v>
      </c>
      <c r="AD332">
        <v>174</v>
      </c>
      <c r="AE332" t="s">
        <v>1096</v>
      </c>
      <c r="AF332">
        <v>17</v>
      </c>
      <c r="AH332" s="160">
        <v>38363</v>
      </c>
      <c r="AI332">
        <v>9</v>
      </c>
      <c r="AJ332">
        <v>270</v>
      </c>
      <c r="AK332" t="s">
        <v>1096</v>
      </c>
      <c r="AL332">
        <v>27</v>
      </c>
      <c r="AN332" s="160">
        <v>39093</v>
      </c>
      <c r="AO332">
        <v>9</v>
      </c>
      <c r="AP332">
        <v>230</v>
      </c>
      <c r="AQ332" t="s">
        <v>1096</v>
      </c>
      <c r="AR332">
        <v>23</v>
      </c>
      <c r="AT332" s="160">
        <v>38363</v>
      </c>
      <c r="AU332">
        <v>9</v>
      </c>
      <c r="AV332">
        <v>128</v>
      </c>
      <c r="AW332" t="s">
        <v>1096</v>
      </c>
      <c r="AX332">
        <v>13</v>
      </c>
    </row>
    <row r="333" spans="28:50" x14ac:dyDescent="0.3">
      <c r="AB333" s="160">
        <v>38363</v>
      </c>
      <c r="AC333">
        <v>10</v>
      </c>
      <c r="AD333">
        <v>197</v>
      </c>
      <c r="AE333" t="s">
        <v>1096</v>
      </c>
      <c r="AF333">
        <v>20</v>
      </c>
      <c r="AH333" s="160">
        <v>38363</v>
      </c>
      <c r="AI333">
        <v>10</v>
      </c>
      <c r="AJ333">
        <v>279</v>
      </c>
      <c r="AK333" t="s">
        <v>1096</v>
      </c>
      <c r="AL333">
        <v>28</v>
      </c>
      <c r="AN333" s="160">
        <v>39093</v>
      </c>
      <c r="AO333">
        <v>10</v>
      </c>
      <c r="AP333">
        <v>237</v>
      </c>
      <c r="AQ333" t="s">
        <v>1096</v>
      </c>
      <c r="AR333">
        <v>24</v>
      </c>
      <c r="AT333" s="160">
        <v>38363</v>
      </c>
      <c r="AU333">
        <v>10</v>
      </c>
      <c r="AV333">
        <v>149</v>
      </c>
      <c r="AW333" t="s">
        <v>1096</v>
      </c>
      <c r="AX333">
        <v>15</v>
      </c>
    </row>
    <row r="334" spans="28:50" x14ac:dyDescent="0.3">
      <c r="AB334" s="160">
        <v>38363</v>
      </c>
      <c r="AC334">
        <v>11</v>
      </c>
      <c r="AD334">
        <v>227</v>
      </c>
      <c r="AE334" t="s">
        <v>1096</v>
      </c>
      <c r="AF334">
        <v>23</v>
      </c>
      <c r="AH334" s="160">
        <v>38363</v>
      </c>
      <c r="AI334">
        <v>11</v>
      </c>
      <c r="AJ334">
        <v>296</v>
      </c>
      <c r="AK334" t="s">
        <v>1096</v>
      </c>
      <c r="AL334">
        <v>30</v>
      </c>
      <c r="AN334" s="160">
        <v>39093</v>
      </c>
      <c r="AO334">
        <v>11</v>
      </c>
      <c r="AP334">
        <v>250</v>
      </c>
      <c r="AQ334" t="s">
        <v>1096</v>
      </c>
      <c r="AR334">
        <v>25</v>
      </c>
      <c r="AT334" s="160">
        <v>38363</v>
      </c>
      <c r="AU334">
        <v>11</v>
      </c>
      <c r="AV334">
        <v>152</v>
      </c>
      <c r="AW334" t="s">
        <v>1096</v>
      </c>
      <c r="AX334">
        <v>15</v>
      </c>
    </row>
    <row r="335" spans="28:50" x14ac:dyDescent="0.3">
      <c r="AB335" s="160">
        <v>38363</v>
      </c>
      <c r="AC335">
        <v>12</v>
      </c>
      <c r="AD335">
        <v>259</v>
      </c>
      <c r="AE335" t="s">
        <v>1096</v>
      </c>
      <c r="AF335">
        <v>26</v>
      </c>
      <c r="AH335" s="160">
        <v>38363</v>
      </c>
      <c r="AI335">
        <v>12</v>
      </c>
      <c r="AJ335">
        <v>305</v>
      </c>
      <c r="AK335" t="s">
        <v>1096</v>
      </c>
      <c r="AL335">
        <v>31</v>
      </c>
      <c r="AN335" s="160">
        <v>39093</v>
      </c>
      <c r="AO335">
        <v>12</v>
      </c>
      <c r="AP335">
        <v>250</v>
      </c>
      <c r="AQ335" t="s">
        <v>1096</v>
      </c>
      <c r="AR335">
        <v>25</v>
      </c>
      <c r="AT335" s="160">
        <v>38363</v>
      </c>
      <c r="AU335">
        <v>12</v>
      </c>
      <c r="AV335">
        <v>141</v>
      </c>
      <c r="AW335" t="s">
        <v>1096</v>
      </c>
      <c r="AX335">
        <v>14</v>
      </c>
    </row>
    <row r="336" spans="28:50" x14ac:dyDescent="0.3">
      <c r="AB336" s="160">
        <v>38363</v>
      </c>
      <c r="AC336">
        <v>13</v>
      </c>
      <c r="AD336">
        <v>279</v>
      </c>
      <c r="AE336" t="s">
        <v>1096</v>
      </c>
      <c r="AF336">
        <v>28</v>
      </c>
      <c r="AH336" s="160">
        <v>38363</v>
      </c>
      <c r="AI336">
        <v>13</v>
      </c>
      <c r="AJ336">
        <v>331</v>
      </c>
      <c r="AK336" t="s">
        <v>1096</v>
      </c>
      <c r="AL336">
        <v>33</v>
      </c>
      <c r="AN336" s="160">
        <v>39093</v>
      </c>
      <c r="AO336">
        <v>13</v>
      </c>
      <c r="AP336">
        <v>254</v>
      </c>
      <c r="AQ336" t="s">
        <v>1096</v>
      </c>
      <c r="AR336">
        <v>25</v>
      </c>
      <c r="AT336" s="160">
        <v>38363</v>
      </c>
      <c r="AU336">
        <v>13</v>
      </c>
      <c r="AV336">
        <v>146</v>
      </c>
      <c r="AW336" t="s">
        <v>1096</v>
      </c>
      <c r="AX336">
        <v>15</v>
      </c>
    </row>
    <row r="337" spans="28:50" x14ac:dyDescent="0.3">
      <c r="AB337" s="160">
        <v>38363</v>
      </c>
      <c r="AC337">
        <v>14</v>
      </c>
      <c r="AD337">
        <v>289</v>
      </c>
      <c r="AE337" t="s">
        <v>1096</v>
      </c>
      <c r="AF337">
        <v>29</v>
      </c>
      <c r="AH337" s="160">
        <v>38363</v>
      </c>
      <c r="AI337">
        <v>14</v>
      </c>
      <c r="AJ337">
        <v>342</v>
      </c>
      <c r="AK337" t="s">
        <v>1096</v>
      </c>
      <c r="AL337">
        <v>34</v>
      </c>
      <c r="AN337" s="160">
        <v>39093</v>
      </c>
      <c r="AO337">
        <v>14</v>
      </c>
      <c r="AP337">
        <v>230</v>
      </c>
      <c r="AQ337" t="s">
        <v>1096</v>
      </c>
      <c r="AR337">
        <v>23</v>
      </c>
      <c r="AT337" s="160">
        <v>38363</v>
      </c>
      <c r="AU337">
        <v>14</v>
      </c>
      <c r="AV337">
        <v>149</v>
      </c>
      <c r="AW337" t="s">
        <v>1096</v>
      </c>
      <c r="AX337">
        <v>15</v>
      </c>
    </row>
    <row r="338" spans="28:50" x14ac:dyDescent="0.3">
      <c r="AB338" s="160">
        <v>38363</v>
      </c>
      <c r="AC338">
        <v>15</v>
      </c>
      <c r="AD338">
        <v>290</v>
      </c>
      <c r="AE338" t="s">
        <v>1096</v>
      </c>
      <c r="AF338">
        <v>29</v>
      </c>
      <c r="AH338" s="160">
        <v>38363</v>
      </c>
      <c r="AI338">
        <v>15</v>
      </c>
      <c r="AJ338">
        <v>357</v>
      </c>
      <c r="AK338" t="s">
        <v>1096</v>
      </c>
      <c r="AL338">
        <v>36</v>
      </c>
      <c r="AN338" s="160">
        <v>39093</v>
      </c>
      <c r="AO338">
        <v>15</v>
      </c>
      <c r="AP338">
        <v>230</v>
      </c>
      <c r="AQ338" t="s">
        <v>1096</v>
      </c>
      <c r="AR338">
        <v>23</v>
      </c>
      <c r="AT338" s="160">
        <v>38363</v>
      </c>
      <c r="AU338">
        <v>15</v>
      </c>
      <c r="AV338">
        <v>140</v>
      </c>
      <c r="AW338" t="s">
        <v>1096</v>
      </c>
      <c r="AX338">
        <v>14</v>
      </c>
    </row>
    <row r="339" spans="28:50" x14ac:dyDescent="0.3">
      <c r="AB339" s="160">
        <v>38363</v>
      </c>
      <c r="AC339">
        <v>16</v>
      </c>
      <c r="AD339">
        <v>298</v>
      </c>
      <c r="AE339" t="s">
        <v>1096</v>
      </c>
      <c r="AF339">
        <v>30</v>
      </c>
      <c r="AH339" s="160">
        <v>38363</v>
      </c>
      <c r="AI339">
        <v>16</v>
      </c>
      <c r="AJ339">
        <v>378</v>
      </c>
      <c r="AK339" t="s">
        <v>1096</v>
      </c>
      <c r="AL339">
        <v>38</v>
      </c>
      <c r="AN339" s="160">
        <v>39093</v>
      </c>
      <c r="AO339">
        <v>16</v>
      </c>
      <c r="AP339">
        <v>227</v>
      </c>
      <c r="AQ339" t="s">
        <v>1096</v>
      </c>
      <c r="AR339">
        <v>23</v>
      </c>
      <c r="AT339" s="160">
        <v>38363</v>
      </c>
      <c r="AU339">
        <v>16</v>
      </c>
      <c r="AV339">
        <v>130</v>
      </c>
      <c r="AW339" t="s">
        <v>1096</v>
      </c>
      <c r="AX339">
        <v>13</v>
      </c>
    </row>
    <row r="340" spans="28:50" x14ac:dyDescent="0.3">
      <c r="AB340" s="160">
        <v>38363</v>
      </c>
      <c r="AC340">
        <v>17</v>
      </c>
      <c r="AD340">
        <v>294</v>
      </c>
      <c r="AE340" t="s">
        <v>1096</v>
      </c>
      <c r="AF340">
        <v>29</v>
      </c>
      <c r="AH340" s="160">
        <v>38363</v>
      </c>
      <c r="AI340">
        <v>17</v>
      </c>
      <c r="AJ340">
        <v>374</v>
      </c>
      <c r="AK340" t="s">
        <v>1096</v>
      </c>
      <c r="AL340">
        <v>37</v>
      </c>
      <c r="AN340" s="160">
        <v>39093</v>
      </c>
      <c r="AO340">
        <v>17</v>
      </c>
      <c r="AP340">
        <v>220</v>
      </c>
      <c r="AQ340" t="s">
        <v>1096</v>
      </c>
      <c r="AR340">
        <v>22</v>
      </c>
      <c r="AT340" s="160">
        <v>38363</v>
      </c>
      <c r="AU340">
        <v>17</v>
      </c>
      <c r="AV340">
        <v>125</v>
      </c>
      <c r="AW340" t="s">
        <v>1096</v>
      </c>
      <c r="AX340">
        <v>13</v>
      </c>
    </row>
    <row r="341" spans="28:50" x14ac:dyDescent="0.3">
      <c r="AB341" s="160">
        <v>38363</v>
      </c>
      <c r="AC341">
        <v>18</v>
      </c>
      <c r="AD341">
        <v>289</v>
      </c>
      <c r="AE341" t="s">
        <v>1096</v>
      </c>
      <c r="AF341">
        <v>29</v>
      </c>
      <c r="AH341" s="160">
        <v>38363</v>
      </c>
      <c r="AI341">
        <v>18</v>
      </c>
      <c r="AJ341">
        <v>367</v>
      </c>
      <c r="AK341" t="s">
        <v>1096</v>
      </c>
      <c r="AL341">
        <v>37</v>
      </c>
      <c r="AN341" s="160">
        <v>39093</v>
      </c>
      <c r="AO341">
        <v>18</v>
      </c>
      <c r="AP341">
        <v>220</v>
      </c>
      <c r="AQ341" t="s">
        <v>1096</v>
      </c>
      <c r="AR341">
        <v>22</v>
      </c>
      <c r="AT341" s="160">
        <v>38363</v>
      </c>
      <c r="AU341">
        <v>18</v>
      </c>
      <c r="AV341">
        <v>121</v>
      </c>
      <c r="AW341" t="s">
        <v>1096</v>
      </c>
      <c r="AX341">
        <v>12</v>
      </c>
    </row>
    <row r="342" spans="28:50" x14ac:dyDescent="0.3">
      <c r="AB342" s="160">
        <v>38363</v>
      </c>
      <c r="AC342">
        <v>19</v>
      </c>
      <c r="AD342">
        <v>275</v>
      </c>
      <c r="AE342" t="s">
        <v>1096</v>
      </c>
      <c r="AF342">
        <v>28</v>
      </c>
      <c r="AH342" s="160">
        <v>38363</v>
      </c>
      <c r="AI342">
        <v>19</v>
      </c>
      <c r="AJ342">
        <v>357</v>
      </c>
      <c r="AK342" t="s">
        <v>1096</v>
      </c>
      <c r="AL342">
        <v>36</v>
      </c>
      <c r="AN342" s="160">
        <v>39093</v>
      </c>
      <c r="AO342">
        <v>19</v>
      </c>
      <c r="AP342">
        <v>207</v>
      </c>
      <c r="AQ342" t="s">
        <v>1096</v>
      </c>
      <c r="AR342">
        <v>21</v>
      </c>
      <c r="AT342" s="160">
        <v>38363</v>
      </c>
      <c r="AU342">
        <v>19</v>
      </c>
      <c r="AV342">
        <v>119</v>
      </c>
      <c r="AW342" t="s">
        <v>1096</v>
      </c>
      <c r="AX342">
        <v>12</v>
      </c>
    </row>
    <row r="343" spans="28:50" x14ac:dyDescent="0.3">
      <c r="AB343" s="160">
        <v>38363</v>
      </c>
      <c r="AC343">
        <v>20</v>
      </c>
      <c r="AD343">
        <v>230</v>
      </c>
      <c r="AE343" t="s">
        <v>1096</v>
      </c>
      <c r="AF343">
        <v>23</v>
      </c>
      <c r="AH343" s="160">
        <v>38363</v>
      </c>
      <c r="AI343">
        <v>20</v>
      </c>
      <c r="AJ343">
        <v>343</v>
      </c>
      <c r="AK343" t="s">
        <v>1096</v>
      </c>
      <c r="AL343">
        <v>34</v>
      </c>
      <c r="AN343" s="160">
        <v>39093</v>
      </c>
      <c r="AO343">
        <v>20</v>
      </c>
      <c r="AP343">
        <v>210</v>
      </c>
      <c r="AQ343" t="s">
        <v>1096</v>
      </c>
      <c r="AR343">
        <v>21</v>
      </c>
      <c r="AT343" s="160">
        <v>38363</v>
      </c>
      <c r="AU343">
        <v>20</v>
      </c>
      <c r="AV343">
        <v>118</v>
      </c>
      <c r="AW343" t="s">
        <v>1096</v>
      </c>
      <c r="AX343">
        <v>12</v>
      </c>
    </row>
    <row r="344" spans="28:50" x14ac:dyDescent="0.3">
      <c r="AB344" s="160">
        <v>38363</v>
      </c>
      <c r="AC344">
        <v>21</v>
      </c>
      <c r="AD344">
        <v>207</v>
      </c>
      <c r="AE344" t="s">
        <v>1096</v>
      </c>
      <c r="AF344">
        <v>21</v>
      </c>
      <c r="AH344" s="160">
        <v>38363</v>
      </c>
      <c r="AI344">
        <v>21</v>
      </c>
      <c r="AJ344">
        <v>333</v>
      </c>
      <c r="AK344" t="s">
        <v>1096</v>
      </c>
      <c r="AL344">
        <v>33</v>
      </c>
      <c r="AN344" s="160">
        <v>39093</v>
      </c>
      <c r="AO344">
        <v>21</v>
      </c>
      <c r="AP344">
        <v>190</v>
      </c>
      <c r="AQ344" t="s">
        <v>1096</v>
      </c>
      <c r="AR344">
        <v>19</v>
      </c>
      <c r="AT344" s="160">
        <v>38363</v>
      </c>
      <c r="AU344">
        <v>21</v>
      </c>
      <c r="AV344">
        <v>117</v>
      </c>
      <c r="AW344" t="s">
        <v>1096</v>
      </c>
      <c r="AX344">
        <v>12</v>
      </c>
    </row>
    <row r="345" spans="28:50" x14ac:dyDescent="0.3">
      <c r="AB345" s="160">
        <v>38363</v>
      </c>
      <c r="AC345">
        <v>22</v>
      </c>
      <c r="AD345">
        <v>189</v>
      </c>
      <c r="AE345" t="s">
        <v>1096</v>
      </c>
      <c r="AF345">
        <v>19</v>
      </c>
      <c r="AH345" s="160">
        <v>38363</v>
      </c>
      <c r="AI345">
        <v>22</v>
      </c>
      <c r="AJ345">
        <v>259</v>
      </c>
      <c r="AK345" t="s">
        <v>1096</v>
      </c>
      <c r="AL345">
        <v>26</v>
      </c>
      <c r="AN345" s="160">
        <v>39093</v>
      </c>
      <c r="AO345">
        <v>22</v>
      </c>
      <c r="AP345">
        <v>194</v>
      </c>
      <c r="AQ345" t="s">
        <v>1096</v>
      </c>
      <c r="AR345">
        <v>19</v>
      </c>
      <c r="AT345" s="160">
        <v>38363</v>
      </c>
      <c r="AU345">
        <v>22</v>
      </c>
      <c r="AV345">
        <v>117</v>
      </c>
      <c r="AW345" t="s">
        <v>1096</v>
      </c>
      <c r="AX345">
        <v>12</v>
      </c>
    </row>
    <row r="346" spans="28:50" x14ac:dyDescent="0.3">
      <c r="AB346" s="160">
        <v>38363</v>
      </c>
      <c r="AC346">
        <v>23</v>
      </c>
      <c r="AD346">
        <v>177</v>
      </c>
      <c r="AE346" t="s">
        <v>1096</v>
      </c>
      <c r="AF346">
        <v>18</v>
      </c>
      <c r="AH346" s="160">
        <v>38363</v>
      </c>
      <c r="AI346">
        <v>23</v>
      </c>
      <c r="AJ346">
        <v>234</v>
      </c>
      <c r="AK346" t="s">
        <v>1096</v>
      </c>
      <c r="AL346">
        <v>23</v>
      </c>
      <c r="AN346" s="160">
        <v>39093</v>
      </c>
      <c r="AO346">
        <v>23</v>
      </c>
      <c r="AP346">
        <v>190</v>
      </c>
      <c r="AQ346" t="s">
        <v>1096</v>
      </c>
      <c r="AR346">
        <v>19</v>
      </c>
      <c r="AT346" s="160">
        <v>38363</v>
      </c>
      <c r="AU346">
        <v>23</v>
      </c>
      <c r="AV346">
        <v>118</v>
      </c>
      <c r="AW346" t="s">
        <v>1096</v>
      </c>
      <c r="AX346">
        <v>12</v>
      </c>
    </row>
    <row r="347" spans="28:50" x14ac:dyDescent="0.3">
      <c r="AB347" s="160">
        <v>38364</v>
      </c>
      <c r="AC347">
        <v>0</v>
      </c>
      <c r="AD347">
        <v>165</v>
      </c>
      <c r="AE347" t="s">
        <v>1096</v>
      </c>
      <c r="AF347">
        <v>17</v>
      </c>
      <c r="AH347" s="160">
        <v>38364</v>
      </c>
      <c r="AI347">
        <v>0</v>
      </c>
      <c r="AJ347">
        <v>227</v>
      </c>
      <c r="AK347" t="s">
        <v>1096</v>
      </c>
      <c r="AL347">
        <v>23</v>
      </c>
      <c r="AN347" s="160">
        <v>39094</v>
      </c>
      <c r="AO347">
        <v>0</v>
      </c>
      <c r="AP347">
        <v>190</v>
      </c>
      <c r="AQ347" t="s">
        <v>1096</v>
      </c>
      <c r="AR347">
        <v>19</v>
      </c>
      <c r="AT347" s="160">
        <v>38364</v>
      </c>
      <c r="AU347">
        <v>0</v>
      </c>
      <c r="AV347">
        <v>117</v>
      </c>
      <c r="AW347" t="s">
        <v>1096</v>
      </c>
      <c r="AX347">
        <v>12</v>
      </c>
    </row>
    <row r="348" spans="28:50" x14ac:dyDescent="0.3">
      <c r="AB348" s="160">
        <v>38364</v>
      </c>
      <c r="AC348">
        <v>1</v>
      </c>
      <c r="AD348">
        <v>154</v>
      </c>
      <c r="AE348" t="s">
        <v>1096</v>
      </c>
      <c r="AF348">
        <v>15</v>
      </c>
      <c r="AH348" s="160">
        <v>38364</v>
      </c>
      <c r="AI348">
        <v>1</v>
      </c>
      <c r="AJ348">
        <v>214</v>
      </c>
      <c r="AK348" t="s">
        <v>1096</v>
      </c>
      <c r="AL348">
        <v>21</v>
      </c>
      <c r="AN348" s="160">
        <v>39094</v>
      </c>
      <c r="AO348">
        <v>1</v>
      </c>
      <c r="AP348">
        <v>196</v>
      </c>
      <c r="AQ348" t="s">
        <v>1096</v>
      </c>
      <c r="AR348">
        <v>20</v>
      </c>
      <c r="AT348" s="160">
        <v>38364</v>
      </c>
      <c r="AU348">
        <v>1</v>
      </c>
      <c r="AV348">
        <v>111</v>
      </c>
      <c r="AW348" t="s">
        <v>1096</v>
      </c>
      <c r="AX348">
        <v>11</v>
      </c>
    </row>
    <row r="349" spans="28:50" x14ac:dyDescent="0.3">
      <c r="AB349" s="160">
        <v>38364</v>
      </c>
      <c r="AC349">
        <v>2</v>
      </c>
      <c r="AD349">
        <v>145</v>
      </c>
      <c r="AE349" t="s">
        <v>1096</v>
      </c>
      <c r="AF349">
        <v>15</v>
      </c>
      <c r="AH349" s="160">
        <v>38364</v>
      </c>
      <c r="AI349">
        <v>2</v>
      </c>
      <c r="AJ349">
        <v>210</v>
      </c>
      <c r="AK349" t="s">
        <v>1096</v>
      </c>
      <c r="AL349">
        <v>21</v>
      </c>
      <c r="AN349" s="160">
        <v>39094</v>
      </c>
      <c r="AO349">
        <v>2</v>
      </c>
      <c r="AP349">
        <v>190</v>
      </c>
      <c r="AQ349" t="s">
        <v>1096</v>
      </c>
      <c r="AR349">
        <v>19</v>
      </c>
      <c r="AT349" s="160">
        <v>38364</v>
      </c>
      <c r="AU349">
        <v>2</v>
      </c>
      <c r="AV349">
        <v>103</v>
      </c>
      <c r="AW349" t="s">
        <v>1096</v>
      </c>
      <c r="AX349">
        <v>10</v>
      </c>
    </row>
    <row r="350" spans="28:50" x14ac:dyDescent="0.3">
      <c r="AB350" s="160">
        <v>38364</v>
      </c>
      <c r="AC350">
        <v>3</v>
      </c>
      <c r="AD350">
        <v>139</v>
      </c>
      <c r="AE350" t="s">
        <v>1096</v>
      </c>
      <c r="AF350">
        <v>14</v>
      </c>
      <c r="AH350" s="160">
        <v>38364</v>
      </c>
      <c r="AI350">
        <v>3</v>
      </c>
      <c r="AJ350">
        <v>201</v>
      </c>
      <c r="AK350" t="s">
        <v>1096</v>
      </c>
      <c r="AL350">
        <v>20</v>
      </c>
      <c r="AN350" s="160">
        <v>39094</v>
      </c>
      <c r="AO350">
        <v>3</v>
      </c>
      <c r="AP350">
        <v>190</v>
      </c>
      <c r="AQ350" t="s">
        <v>1096</v>
      </c>
      <c r="AR350">
        <v>19</v>
      </c>
      <c r="AT350" s="160">
        <v>38364</v>
      </c>
      <c r="AU350">
        <v>3</v>
      </c>
      <c r="AV350">
        <v>107</v>
      </c>
      <c r="AW350" t="s">
        <v>1096</v>
      </c>
      <c r="AX350">
        <v>11</v>
      </c>
    </row>
    <row r="351" spans="28:50" x14ac:dyDescent="0.3">
      <c r="AB351" s="160">
        <v>38364</v>
      </c>
      <c r="AC351">
        <v>4</v>
      </c>
      <c r="AD351">
        <v>131</v>
      </c>
      <c r="AE351" t="s">
        <v>1096</v>
      </c>
      <c r="AF351">
        <v>13</v>
      </c>
      <c r="AH351" s="160">
        <v>38364</v>
      </c>
      <c r="AI351">
        <v>4</v>
      </c>
      <c r="AJ351">
        <v>192</v>
      </c>
      <c r="AK351" t="s">
        <v>1096</v>
      </c>
      <c r="AL351">
        <v>19</v>
      </c>
      <c r="AN351" s="160">
        <v>39094</v>
      </c>
      <c r="AO351">
        <v>4</v>
      </c>
      <c r="AP351">
        <v>193</v>
      </c>
      <c r="AQ351" t="s">
        <v>1096</v>
      </c>
      <c r="AR351">
        <v>19</v>
      </c>
      <c r="AT351" s="160">
        <v>38364</v>
      </c>
      <c r="AU351">
        <v>4</v>
      </c>
      <c r="AV351">
        <v>111</v>
      </c>
      <c r="AW351" t="s">
        <v>1096</v>
      </c>
      <c r="AX351">
        <v>11</v>
      </c>
    </row>
    <row r="352" spans="28:50" x14ac:dyDescent="0.3">
      <c r="AB352" s="160">
        <v>38364</v>
      </c>
      <c r="AC352">
        <v>5</v>
      </c>
      <c r="AD352">
        <v>149</v>
      </c>
      <c r="AE352" t="s">
        <v>1096</v>
      </c>
      <c r="AF352">
        <v>15</v>
      </c>
      <c r="AH352" s="160">
        <v>38364</v>
      </c>
      <c r="AI352">
        <v>5</v>
      </c>
      <c r="AJ352">
        <v>187</v>
      </c>
      <c r="AK352" t="s">
        <v>1096</v>
      </c>
      <c r="AL352">
        <v>19</v>
      </c>
      <c r="AN352" s="160">
        <v>39094</v>
      </c>
      <c r="AO352">
        <v>5</v>
      </c>
      <c r="AP352">
        <v>190</v>
      </c>
      <c r="AQ352" t="s">
        <v>1096</v>
      </c>
      <c r="AR352">
        <v>19</v>
      </c>
      <c r="AT352" s="160">
        <v>38364</v>
      </c>
      <c r="AU352">
        <v>5</v>
      </c>
      <c r="AV352">
        <v>116</v>
      </c>
      <c r="AW352" t="s">
        <v>1096</v>
      </c>
      <c r="AX352">
        <v>12</v>
      </c>
    </row>
    <row r="353" spans="28:50" x14ac:dyDescent="0.3">
      <c r="AB353" s="160">
        <v>38364</v>
      </c>
      <c r="AC353">
        <v>6</v>
      </c>
      <c r="AD353">
        <v>186</v>
      </c>
      <c r="AE353" t="s">
        <v>1096</v>
      </c>
      <c r="AF353">
        <v>19</v>
      </c>
      <c r="AH353" s="160">
        <v>38364</v>
      </c>
      <c r="AI353">
        <v>6</v>
      </c>
      <c r="AJ353">
        <v>186</v>
      </c>
      <c r="AK353" t="s">
        <v>1096</v>
      </c>
      <c r="AL353">
        <v>19</v>
      </c>
      <c r="AN353" s="160">
        <v>39094</v>
      </c>
      <c r="AO353">
        <v>6</v>
      </c>
      <c r="AP353">
        <v>200</v>
      </c>
      <c r="AQ353" t="s">
        <v>1096</v>
      </c>
      <c r="AR353">
        <v>20</v>
      </c>
      <c r="AT353" s="160">
        <v>38364</v>
      </c>
      <c r="AU353">
        <v>6</v>
      </c>
      <c r="AV353">
        <v>124</v>
      </c>
      <c r="AW353" t="s">
        <v>1096</v>
      </c>
      <c r="AX353">
        <v>12</v>
      </c>
    </row>
    <row r="354" spans="28:50" x14ac:dyDescent="0.3">
      <c r="AB354" s="160">
        <v>38364</v>
      </c>
      <c r="AC354">
        <v>7</v>
      </c>
      <c r="AD354">
        <v>221</v>
      </c>
      <c r="AE354" t="s">
        <v>1096</v>
      </c>
      <c r="AF354">
        <v>22</v>
      </c>
      <c r="AH354" s="160">
        <v>38364</v>
      </c>
      <c r="AI354">
        <v>7</v>
      </c>
      <c r="AJ354">
        <v>191</v>
      </c>
      <c r="AK354" t="s">
        <v>1096</v>
      </c>
      <c r="AL354">
        <v>19</v>
      </c>
      <c r="AN354" s="160">
        <v>39094</v>
      </c>
      <c r="AO354">
        <v>7</v>
      </c>
      <c r="AP354">
        <v>200</v>
      </c>
      <c r="AQ354" t="s">
        <v>1096</v>
      </c>
      <c r="AR354">
        <v>20</v>
      </c>
      <c r="AT354" s="160">
        <v>38364</v>
      </c>
      <c r="AU354">
        <v>7</v>
      </c>
      <c r="AV354">
        <v>130</v>
      </c>
      <c r="AW354" t="s">
        <v>1096</v>
      </c>
      <c r="AX354">
        <v>13</v>
      </c>
    </row>
    <row r="355" spans="28:50" x14ac:dyDescent="0.3">
      <c r="AB355" s="160">
        <v>38364</v>
      </c>
      <c r="AC355">
        <v>8</v>
      </c>
      <c r="AD355">
        <v>239</v>
      </c>
      <c r="AE355" t="s">
        <v>1096</v>
      </c>
      <c r="AF355">
        <v>24</v>
      </c>
      <c r="AH355" s="160">
        <v>38364</v>
      </c>
      <c r="AI355">
        <v>8</v>
      </c>
      <c r="AJ355">
        <v>188</v>
      </c>
      <c r="AK355" t="s">
        <v>1096</v>
      </c>
      <c r="AL355">
        <v>19</v>
      </c>
      <c r="AN355" s="160">
        <v>39094</v>
      </c>
      <c r="AO355">
        <v>8</v>
      </c>
      <c r="AP355">
        <v>210</v>
      </c>
      <c r="AQ355" t="s">
        <v>1096</v>
      </c>
      <c r="AR355">
        <v>21</v>
      </c>
      <c r="AT355" s="160">
        <v>38364</v>
      </c>
      <c r="AU355">
        <v>8</v>
      </c>
      <c r="AV355">
        <v>133</v>
      </c>
      <c r="AW355" t="s">
        <v>1096</v>
      </c>
      <c r="AX355">
        <v>13</v>
      </c>
    </row>
    <row r="356" spans="28:50" x14ac:dyDescent="0.3">
      <c r="AB356" s="160">
        <v>38364</v>
      </c>
      <c r="AC356">
        <v>9</v>
      </c>
      <c r="AD356">
        <v>259</v>
      </c>
      <c r="AE356" t="s">
        <v>1096</v>
      </c>
      <c r="AF356">
        <v>26</v>
      </c>
      <c r="AH356" s="160">
        <v>38364</v>
      </c>
      <c r="AI356">
        <v>9</v>
      </c>
      <c r="AJ356">
        <v>205</v>
      </c>
      <c r="AK356" t="s">
        <v>1096</v>
      </c>
      <c r="AL356">
        <v>21</v>
      </c>
      <c r="AN356" s="160">
        <v>39094</v>
      </c>
      <c r="AO356">
        <v>9</v>
      </c>
      <c r="AP356">
        <v>210</v>
      </c>
      <c r="AQ356" t="s">
        <v>1096</v>
      </c>
      <c r="AR356">
        <v>21</v>
      </c>
      <c r="AT356" s="160">
        <v>38364</v>
      </c>
      <c r="AU356">
        <v>9</v>
      </c>
      <c r="AV356">
        <v>131</v>
      </c>
      <c r="AW356" t="s">
        <v>1096</v>
      </c>
      <c r="AX356">
        <v>13</v>
      </c>
    </row>
    <row r="357" spans="28:50" x14ac:dyDescent="0.3">
      <c r="AB357" s="160">
        <v>38364</v>
      </c>
      <c r="AC357">
        <v>10</v>
      </c>
      <c r="AD357">
        <v>281</v>
      </c>
      <c r="AE357" t="s">
        <v>1096</v>
      </c>
      <c r="AF357">
        <v>28</v>
      </c>
      <c r="AH357" s="160">
        <v>38364</v>
      </c>
      <c r="AI357">
        <v>10</v>
      </c>
      <c r="AJ357">
        <v>222</v>
      </c>
      <c r="AK357" t="s">
        <v>1096</v>
      </c>
      <c r="AL357">
        <v>22</v>
      </c>
      <c r="AN357" s="160">
        <v>39094</v>
      </c>
      <c r="AO357">
        <v>10</v>
      </c>
      <c r="AP357">
        <v>206</v>
      </c>
      <c r="AQ357" t="s">
        <v>1096</v>
      </c>
      <c r="AR357">
        <v>21</v>
      </c>
      <c r="AT357" s="160">
        <v>38364</v>
      </c>
      <c r="AU357">
        <v>10</v>
      </c>
      <c r="AV357">
        <v>133</v>
      </c>
      <c r="AW357" t="s">
        <v>1096</v>
      </c>
      <c r="AX357">
        <v>13</v>
      </c>
    </row>
    <row r="358" spans="28:50" x14ac:dyDescent="0.3">
      <c r="AB358" s="160">
        <v>38364</v>
      </c>
      <c r="AC358">
        <v>11</v>
      </c>
      <c r="AD358">
        <v>294</v>
      </c>
      <c r="AE358" t="s">
        <v>1096</v>
      </c>
      <c r="AF358">
        <v>29</v>
      </c>
      <c r="AH358" s="160">
        <v>38364</v>
      </c>
      <c r="AI358">
        <v>11</v>
      </c>
      <c r="AJ358">
        <v>222</v>
      </c>
      <c r="AK358" t="s">
        <v>1096</v>
      </c>
      <c r="AL358">
        <v>22</v>
      </c>
      <c r="AN358" s="160">
        <v>39094</v>
      </c>
      <c r="AO358">
        <v>11</v>
      </c>
      <c r="AP358">
        <v>220</v>
      </c>
      <c r="AQ358" t="s">
        <v>1096</v>
      </c>
      <c r="AR358">
        <v>22</v>
      </c>
      <c r="AT358" s="160">
        <v>38364</v>
      </c>
      <c r="AU358">
        <v>11</v>
      </c>
      <c r="AV358">
        <v>136</v>
      </c>
      <c r="AW358" t="s">
        <v>1096</v>
      </c>
      <c r="AX358">
        <v>14</v>
      </c>
    </row>
    <row r="359" spans="28:50" x14ac:dyDescent="0.3">
      <c r="AB359" s="160">
        <v>38364</v>
      </c>
      <c r="AC359">
        <v>12</v>
      </c>
      <c r="AD359">
        <v>311</v>
      </c>
      <c r="AE359" t="s">
        <v>1096</v>
      </c>
      <c r="AF359">
        <v>31</v>
      </c>
      <c r="AH359" s="160">
        <v>38364</v>
      </c>
      <c r="AI359">
        <v>12</v>
      </c>
      <c r="AJ359">
        <v>246</v>
      </c>
      <c r="AK359" t="s">
        <v>1096</v>
      </c>
      <c r="AL359">
        <v>25</v>
      </c>
      <c r="AN359" s="160">
        <v>39094</v>
      </c>
      <c r="AO359">
        <v>12</v>
      </c>
      <c r="AP359">
        <v>220</v>
      </c>
      <c r="AQ359" t="s">
        <v>1096</v>
      </c>
      <c r="AR359">
        <v>22</v>
      </c>
      <c r="AT359" s="160">
        <v>38364</v>
      </c>
      <c r="AU359">
        <v>12</v>
      </c>
      <c r="AV359">
        <v>149</v>
      </c>
      <c r="AW359" t="s">
        <v>1096</v>
      </c>
      <c r="AX359">
        <v>15</v>
      </c>
    </row>
    <row r="360" spans="28:50" x14ac:dyDescent="0.3">
      <c r="AB360" s="160">
        <v>38364</v>
      </c>
      <c r="AC360">
        <v>13</v>
      </c>
      <c r="AD360">
        <v>332</v>
      </c>
      <c r="AE360" t="s">
        <v>1096</v>
      </c>
      <c r="AF360">
        <v>33</v>
      </c>
      <c r="AH360" s="160">
        <v>38364</v>
      </c>
      <c r="AI360">
        <v>13</v>
      </c>
      <c r="AJ360">
        <v>250</v>
      </c>
      <c r="AK360" t="s">
        <v>1096</v>
      </c>
      <c r="AL360">
        <v>25</v>
      </c>
      <c r="AN360" s="160">
        <v>39094</v>
      </c>
      <c r="AO360">
        <v>13</v>
      </c>
      <c r="AP360">
        <v>210</v>
      </c>
      <c r="AQ360" t="s">
        <v>1096</v>
      </c>
      <c r="AR360">
        <v>21</v>
      </c>
      <c r="AT360" s="160">
        <v>38364</v>
      </c>
      <c r="AU360">
        <v>13</v>
      </c>
      <c r="AV360">
        <v>147</v>
      </c>
      <c r="AW360" t="s">
        <v>1096</v>
      </c>
      <c r="AX360">
        <v>15</v>
      </c>
    </row>
    <row r="361" spans="28:50" x14ac:dyDescent="0.3">
      <c r="AB361" s="160">
        <v>38364</v>
      </c>
      <c r="AC361">
        <v>14</v>
      </c>
      <c r="AD361">
        <v>337</v>
      </c>
      <c r="AE361" t="s">
        <v>1096</v>
      </c>
      <c r="AF361">
        <v>34</v>
      </c>
      <c r="AH361" s="160">
        <v>38364</v>
      </c>
      <c r="AI361">
        <v>14</v>
      </c>
      <c r="AJ361">
        <v>258</v>
      </c>
      <c r="AK361" t="s">
        <v>1096</v>
      </c>
      <c r="AL361">
        <v>26</v>
      </c>
      <c r="AN361" s="160">
        <v>39094</v>
      </c>
      <c r="AO361">
        <v>14</v>
      </c>
      <c r="AP361">
        <v>220</v>
      </c>
      <c r="AQ361" t="s">
        <v>1096</v>
      </c>
      <c r="AR361">
        <v>22</v>
      </c>
      <c r="AT361" s="160">
        <v>38364</v>
      </c>
      <c r="AU361">
        <v>14</v>
      </c>
      <c r="AV361">
        <v>147</v>
      </c>
      <c r="AW361" t="s">
        <v>1096</v>
      </c>
      <c r="AX361">
        <v>15</v>
      </c>
    </row>
    <row r="362" spans="28:50" x14ac:dyDescent="0.3">
      <c r="AB362" s="160">
        <v>38364</v>
      </c>
      <c r="AC362">
        <v>15</v>
      </c>
      <c r="AD362">
        <v>344</v>
      </c>
      <c r="AE362" t="s">
        <v>1096</v>
      </c>
      <c r="AF362">
        <v>34</v>
      </c>
      <c r="AH362" s="160">
        <v>38364</v>
      </c>
      <c r="AI362">
        <v>15</v>
      </c>
      <c r="AJ362">
        <v>253</v>
      </c>
      <c r="AK362" t="s">
        <v>1096</v>
      </c>
      <c r="AL362">
        <v>25</v>
      </c>
      <c r="AN362" s="160">
        <v>39094</v>
      </c>
      <c r="AO362">
        <v>15</v>
      </c>
      <c r="AP362">
        <v>220</v>
      </c>
      <c r="AQ362" t="s">
        <v>1096</v>
      </c>
      <c r="AR362">
        <v>22</v>
      </c>
      <c r="AT362" s="160">
        <v>38364</v>
      </c>
      <c r="AU362">
        <v>15</v>
      </c>
      <c r="AV362">
        <v>149</v>
      </c>
      <c r="AW362" t="s">
        <v>1096</v>
      </c>
      <c r="AX362">
        <v>15</v>
      </c>
    </row>
    <row r="363" spans="28:50" x14ac:dyDescent="0.3">
      <c r="AB363" s="160">
        <v>38364</v>
      </c>
      <c r="AC363">
        <v>16</v>
      </c>
      <c r="AD363">
        <v>342</v>
      </c>
      <c r="AE363" t="s">
        <v>1096</v>
      </c>
      <c r="AF363">
        <v>34</v>
      </c>
      <c r="AH363" s="160">
        <v>38364</v>
      </c>
      <c r="AI363">
        <v>16</v>
      </c>
      <c r="AJ363">
        <v>250</v>
      </c>
      <c r="AK363" t="s">
        <v>1096</v>
      </c>
      <c r="AL363">
        <v>25</v>
      </c>
      <c r="AN363" s="160">
        <v>39094</v>
      </c>
      <c r="AO363">
        <v>16</v>
      </c>
      <c r="AP363">
        <v>217</v>
      </c>
      <c r="AQ363" t="s">
        <v>1096</v>
      </c>
      <c r="AR363">
        <v>22</v>
      </c>
      <c r="AT363" s="160">
        <v>38364</v>
      </c>
      <c r="AU363">
        <v>16</v>
      </c>
      <c r="AV363">
        <v>150</v>
      </c>
      <c r="AW363" t="s">
        <v>1096</v>
      </c>
      <c r="AX363">
        <v>15</v>
      </c>
    </row>
    <row r="364" spans="28:50" x14ac:dyDescent="0.3">
      <c r="AB364" s="160">
        <v>38364</v>
      </c>
      <c r="AC364">
        <v>17</v>
      </c>
      <c r="AD364">
        <v>343</v>
      </c>
      <c r="AE364" t="s">
        <v>1096</v>
      </c>
      <c r="AF364">
        <v>34</v>
      </c>
      <c r="AH364" s="160">
        <v>38364</v>
      </c>
      <c r="AI364">
        <v>17</v>
      </c>
      <c r="AJ364">
        <v>261</v>
      </c>
      <c r="AK364" t="s">
        <v>1096</v>
      </c>
      <c r="AL364">
        <v>26</v>
      </c>
      <c r="AN364" s="160">
        <v>39094</v>
      </c>
      <c r="AO364">
        <v>17</v>
      </c>
      <c r="AP364">
        <v>220</v>
      </c>
      <c r="AQ364" t="s">
        <v>1096</v>
      </c>
      <c r="AR364">
        <v>22</v>
      </c>
      <c r="AT364" s="160">
        <v>38364</v>
      </c>
      <c r="AU364">
        <v>17</v>
      </c>
      <c r="AV364">
        <v>152</v>
      </c>
      <c r="AW364" t="s">
        <v>1096</v>
      </c>
      <c r="AX364">
        <v>15</v>
      </c>
    </row>
    <row r="365" spans="28:50" x14ac:dyDescent="0.3">
      <c r="AB365" s="160">
        <v>38364</v>
      </c>
      <c r="AC365">
        <v>18</v>
      </c>
      <c r="AD365">
        <v>334</v>
      </c>
      <c r="AE365" t="s">
        <v>1096</v>
      </c>
      <c r="AF365">
        <v>33</v>
      </c>
      <c r="AH365" s="160">
        <v>38364</v>
      </c>
      <c r="AI365">
        <v>18</v>
      </c>
      <c r="AJ365">
        <v>236</v>
      </c>
      <c r="AK365" t="s">
        <v>1096</v>
      </c>
      <c r="AL365">
        <v>24</v>
      </c>
      <c r="AN365" s="160">
        <v>39094</v>
      </c>
      <c r="AO365">
        <v>18</v>
      </c>
      <c r="AP365">
        <v>210</v>
      </c>
      <c r="AQ365" t="s">
        <v>1096</v>
      </c>
      <c r="AR365">
        <v>21</v>
      </c>
      <c r="AT365" s="160">
        <v>38364</v>
      </c>
      <c r="AU365">
        <v>18</v>
      </c>
      <c r="AV365">
        <v>151</v>
      </c>
      <c r="AW365" t="s">
        <v>1096</v>
      </c>
      <c r="AX365">
        <v>15</v>
      </c>
    </row>
    <row r="366" spans="28:50" x14ac:dyDescent="0.3">
      <c r="AB366" s="160">
        <v>38364</v>
      </c>
      <c r="AC366">
        <v>19</v>
      </c>
      <c r="AD366">
        <v>318</v>
      </c>
      <c r="AE366" t="s">
        <v>1096</v>
      </c>
      <c r="AF366">
        <v>32</v>
      </c>
      <c r="AH366" s="160">
        <v>38364</v>
      </c>
      <c r="AI366">
        <v>19</v>
      </c>
      <c r="AJ366">
        <v>208</v>
      </c>
      <c r="AK366" t="s">
        <v>1096</v>
      </c>
      <c r="AL366">
        <v>21</v>
      </c>
      <c r="AN366" s="160">
        <v>39094</v>
      </c>
      <c r="AO366">
        <v>19</v>
      </c>
      <c r="AP366">
        <v>209</v>
      </c>
      <c r="AQ366" t="s">
        <v>1096</v>
      </c>
      <c r="AR366">
        <v>21</v>
      </c>
      <c r="AT366" s="160">
        <v>38364</v>
      </c>
      <c r="AU366">
        <v>19</v>
      </c>
      <c r="AV366">
        <v>139</v>
      </c>
      <c r="AW366" t="s">
        <v>1096</v>
      </c>
      <c r="AX366">
        <v>14</v>
      </c>
    </row>
    <row r="367" spans="28:50" x14ac:dyDescent="0.3">
      <c r="AB367" s="160">
        <v>38364</v>
      </c>
      <c r="AC367">
        <v>20</v>
      </c>
      <c r="AD367">
        <v>275</v>
      </c>
      <c r="AE367" t="s">
        <v>1096</v>
      </c>
      <c r="AF367">
        <v>28</v>
      </c>
      <c r="AH367" s="160">
        <v>38364</v>
      </c>
      <c r="AI367">
        <v>20</v>
      </c>
      <c r="AJ367">
        <v>208</v>
      </c>
      <c r="AK367" t="s">
        <v>1096</v>
      </c>
      <c r="AL367">
        <v>21</v>
      </c>
      <c r="AN367" s="160">
        <v>39094</v>
      </c>
      <c r="AO367">
        <v>20</v>
      </c>
      <c r="AP367">
        <v>210</v>
      </c>
      <c r="AQ367" t="s">
        <v>1096</v>
      </c>
      <c r="AR367">
        <v>21</v>
      </c>
      <c r="AT367" s="160">
        <v>38364</v>
      </c>
      <c r="AU367">
        <v>20</v>
      </c>
      <c r="AV367">
        <v>137</v>
      </c>
      <c r="AW367" t="s">
        <v>1096</v>
      </c>
      <c r="AX367">
        <v>14</v>
      </c>
    </row>
    <row r="368" spans="28:50" x14ac:dyDescent="0.3">
      <c r="AB368" s="160">
        <v>38364</v>
      </c>
      <c r="AC368">
        <v>21</v>
      </c>
      <c r="AD368">
        <v>263</v>
      </c>
      <c r="AE368" t="s">
        <v>1096</v>
      </c>
      <c r="AF368">
        <v>26</v>
      </c>
      <c r="AH368" s="160">
        <v>38364</v>
      </c>
      <c r="AI368">
        <v>21</v>
      </c>
      <c r="AJ368">
        <v>194</v>
      </c>
      <c r="AK368" t="s">
        <v>1096</v>
      </c>
      <c r="AL368">
        <v>19</v>
      </c>
      <c r="AN368" s="160">
        <v>39094</v>
      </c>
      <c r="AO368">
        <v>21</v>
      </c>
      <c r="AP368">
        <v>210</v>
      </c>
      <c r="AQ368" t="s">
        <v>1096</v>
      </c>
      <c r="AR368">
        <v>21</v>
      </c>
      <c r="AT368" s="160">
        <v>38364</v>
      </c>
      <c r="AU368">
        <v>21</v>
      </c>
      <c r="AV368">
        <v>138</v>
      </c>
      <c r="AW368" t="s">
        <v>1096</v>
      </c>
      <c r="AX368">
        <v>14</v>
      </c>
    </row>
    <row r="369" spans="28:50" x14ac:dyDescent="0.3">
      <c r="AB369" s="160">
        <v>38364</v>
      </c>
      <c r="AC369">
        <v>22</v>
      </c>
      <c r="AD369">
        <v>246</v>
      </c>
      <c r="AE369" t="s">
        <v>1096</v>
      </c>
      <c r="AF369">
        <v>25</v>
      </c>
      <c r="AH369" s="160">
        <v>38364</v>
      </c>
      <c r="AI369">
        <v>22</v>
      </c>
      <c r="AJ369">
        <v>185</v>
      </c>
      <c r="AK369" t="s">
        <v>1096</v>
      </c>
      <c r="AL369">
        <v>19</v>
      </c>
      <c r="AN369" s="160">
        <v>39094</v>
      </c>
      <c r="AO369">
        <v>22</v>
      </c>
      <c r="AP369">
        <v>209</v>
      </c>
      <c r="AQ369" t="s">
        <v>1096</v>
      </c>
      <c r="AR369">
        <v>21</v>
      </c>
      <c r="AT369" s="160">
        <v>38364</v>
      </c>
      <c r="AU369">
        <v>22</v>
      </c>
      <c r="AV369">
        <v>140</v>
      </c>
      <c r="AW369" t="s">
        <v>1096</v>
      </c>
      <c r="AX369">
        <v>14</v>
      </c>
    </row>
    <row r="370" spans="28:50" x14ac:dyDescent="0.3">
      <c r="AB370" s="160">
        <v>38364</v>
      </c>
      <c r="AC370">
        <v>23</v>
      </c>
      <c r="AD370">
        <v>246</v>
      </c>
      <c r="AE370" t="s">
        <v>1096</v>
      </c>
      <c r="AF370">
        <v>25</v>
      </c>
      <c r="AH370" s="160">
        <v>38364</v>
      </c>
      <c r="AI370">
        <v>23</v>
      </c>
      <c r="AJ370">
        <v>180</v>
      </c>
      <c r="AK370" t="s">
        <v>1096</v>
      </c>
      <c r="AL370">
        <v>18</v>
      </c>
      <c r="AN370" s="160">
        <v>39094</v>
      </c>
      <c r="AO370">
        <v>23</v>
      </c>
      <c r="AP370">
        <v>210</v>
      </c>
      <c r="AQ370" t="s">
        <v>1096</v>
      </c>
      <c r="AR370">
        <v>21</v>
      </c>
      <c r="AT370" s="160">
        <v>38364</v>
      </c>
      <c r="AU370">
        <v>23</v>
      </c>
      <c r="AV370">
        <v>137</v>
      </c>
      <c r="AW370" t="s">
        <v>1096</v>
      </c>
      <c r="AX370">
        <v>14</v>
      </c>
    </row>
    <row r="371" spans="28:50" x14ac:dyDescent="0.3">
      <c r="AB371" s="160">
        <v>38365</v>
      </c>
      <c r="AC371">
        <v>0</v>
      </c>
      <c r="AD371">
        <v>240</v>
      </c>
      <c r="AE371" t="s">
        <v>1096</v>
      </c>
      <c r="AF371">
        <v>24</v>
      </c>
      <c r="AH371" s="160">
        <v>38365</v>
      </c>
      <c r="AI371">
        <v>0</v>
      </c>
      <c r="AJ371">
        <v>174</v>
      </c>
      <c r="AK371" t="s">
        <v>1096</v>
      </c>
      <c r="AL371">
        <v>17</v>
      </c>
      <c r="AN371" s="160">
        <v>39095</v>
      </c>
      <c r="AO371">
        <v>0</v>
      </c>
      <c r="AP371">
        <v>210</v>
      </c>
      <c r="AQ371" t="s">
        <v>1096</v>
      </c>
      <c r="AR371">
        <v>21</v>
      </c>
      <c r="AT371" s="160">
        <v>38365</v>
      </c>
      <c r="AU371">
        <v>0</v>
      </c>
      <c r="AV371">
        <v>136</v>
      </c>
      <c r="AW371" t="s">
        <v>1096</v>
      </c>
      <c r="AX371">
        <v>14</v>
      </c>
    </row>
    <row r="372" spans="28:50" x14ac:dyDescent="0.3">
      <c r="AB372" s="160">
        <v>38365</v>
      </c>
      <c r="AC372">
        <v>1</v>
      </c>
      <c r="AD372">
        <v>193</v>
      </c>
      <c r="AE372" t="s">
        <v>1096</v>
      </c>
      <c r="AF372">
        <v>19</v>
      </c>
      <c r="AH372" s="160">
        <v>38365</v>
      </c>
      <c r="AI372">
        <v>1</v>
      </c>
      <c r="AJ372">
        <v>168</v>
      </c>
      <c r="AK372" t="s">
        <v>1096</v>
      </c>
      <c r="AL372">
        <v>17</v>
      </c>
      <c r="AN372" s="160">
        <v>39095</v>
      </c>
      <c r="AO372">
        <v>1</v>
      </c>
      <c r="AP372">
        <v>203</v>
      </c>
      <c r="AQ372" t="s">
        <v>1096</v>
      </c>
      <c r="AR372">
        <v>20</v>
      </c>
      <c r="AT372" s="160">
        <v>38365</v>
      </c>
      <c r="AU372">
        <v>1</v>
      </c>
      <c r="AV372">
        <v>138</v>
      </c>
      <c r="AW372" t="s">
        <v>1096</v>
      </c>
      <c r="AX372">
        <v>14</v>
      </c>
    </row>
    <row r="373" spans="28:50" x14ac:dyDescent="0.3">
      <c r="AB373" s="160">
        <v>38365</v>
      </c>
      <c r="AC373">
        <v>2</v>
      </c>
      <c r="AD373">
        <v>166</v>
      </c>
      <c r="AE373" t="s">
        <v>1096</v>
      </c>
      <c r="AF373">
        <v>17</v>
      </c>
      <c r="AH373" s="160">
        <v>38365</v>
      </c>
      <c r="AI373">
        <v>2</v>
      </c>
      <c r="AJ373">
        <v>165</v>
      </c>
      <c r="AK373" t="s">
        <v>1096</v>
      </c>
      <c r="AL373">
        <v>17</v>
      </c>
      <c r="AN373" s="160">
        <v>39095</v>
      </c>
      <c r="AO373">
        <v>2</v>
      </c>
      <c r="AP373">
        <v>200</v>
      </c>
      <c r="AQ373" t="s">
        <v>1096</v>
      </c>
      <c r="AR373">
        <v>20</v>
      </c>
      <c r="AT373" s="160">
        <v>38365</v>
      </c>
      <c r="AU373">
        <v>2</v>
      </c>
      <c r="AV373">
        <v>131</v>
      </c>
      <c r="AW373" t="s">
        <v>1096</v>
      </c>
      <c r="AX373">
        <v>13</v>
      </c>
    </row>
    <row r="374" spans="28:50" x14ac:dyDescent="0.3">
      <c r="AB374" s="160">
        <v>38365</v>
      </c>
      <c r="AC374">
        <v>3</v>
      </c>
      <c r="AD374">
        <v>169</v>
      </c>
      <c r="AE374" t="s">
        <v>1096</v>
      </c>
      <c r="AF374">
        <v>17</v>
      </c>
      <c r="AH374" s="160">
        <v>38365</v>
      </c>
      <c r="AI374">
        <v>3</v>
      </c>
      <c r="AJ374">
        <v>159</v>
      </c>
      <c r="AK374" t="s">
        <v>1096</v>
      </c>
      <c r="AL374">
        <v>16</v>
      </c>
      <c r="AN374" s="160">
        <v>39095</v>
      </c>
      <c r="AO374">
        <v>3</v>
      </c>
      <c r="AP374">
        <v>210</v>
      </c>
      <c r="AQ374" t="s">
        <v>1096</v>
      </c>
      <c r="AR374">
        <v>21</v>
      </c>
      <c r="AT374" s="160">
        <v>38365</v>
      </c>
      <c r="AU374">
        <v>3</v>
      </c>
      <c r="AV374">
        <v>133</v>
      </c>
      <c r="AW374" t="s">
        <v>1096</v>
      </c>
      <c r="AX374">
        <v>13</v>
      </c>
    </row>
    <row r="375" spans="28:50" x14ac:dyDescent="0.3">
      <c r="AB375" s="160">
        <v>38365</v>
      </c>
      <c r="AC375">
        <v>4</v>
      </c>
      <c r="AD375">
        <v>154</v>
      </c>
      <c r="AE375" t="s">
        <v>1096</v>
      </c>
      <c r="AF375">
        <v>15</v>
      </c>
      <c r="AH375" s="160">
        <v>38365</v>
      </c>
      <c r="AI375">
        <v>4</v>
      </c>
      <c r="AJ375">
        <v>161</v>
      </c>
      <c r="AK375" t="s">
        <v>1096</v>
      </c>
      <c r="AL375">
        <v>16</v>
      </c>
      <c r="AN375" s="160">
        <v>39095</v>
      </c>
      <c r="AO375">
        <v>4</v>
      </c>
      <c r="AP375">
        <v>206</v>
      </c>
      <c r="AQ375" t="s">
        <v>1096</v>
      </c>
      <c r="AR375">
        <v>21</v>
      </c>
      <c r="AT375" s="160">
        <v>38365</v>
      </c>
      <c r="AU375">
        <v>4</v>
      </c>
      <c r="AV375">
        <v>139</v>
      </c>
      <c r="AW375" t="s">
        <v>1096</v>
      </c>
      <c r="AX375">
        <v>14</v>
      </c>
    </row>
    <row r="376" spans="28:50" x14ac:dyDescent="0.3">
      <c r="AB376" s="160">
        <v>38365</v>
      </c>
      <c r="AC376">
        <v>5</v>
      </c>
      <c r="AD376">
        <v>155</v>
      </c>
      <c r="AE376" t="s">
        <v>1096</v>
      </c>
      <c r="AF376">
        <v>16</v>
      </c>
      <c r="AH376" s="160">
        <v>38365</v>
      </c>
      <c r="AI376">
        <v>5</v>
      </c>
      <c r="AJ376">
        <v>154</v>
      </c>
      <c r="AK376" t="s">
        <v>1096</v>
      </c>
      <c r="AL376">
        <v>15</v>
      </c>
      <c r="AN376" s="160">
        <v>39095</v>
      </c>
      <c r="AO376">
        <v>5</v>
      </c>
      <c r="AP376">
        <v>210</v>
      </c>
      <c r="AQ376" t="s">
        <v>1096</v>
      </c>
      <c r="AR376">
        <v>21</v>
      </c>
      <c r="AT376" s="160">
        <v>38365</v>
      </c>
      <c r="AU376">
        <v>5</v>
      </c>
      <c r="AV376">
        <v>141</v>
      </c>
      <c r="AW376" t="s">
        <v>1096</v>
      </c>
      <c r="AX376">
        <v>14</v>
      </c>
    </row>
    <row r="377" spans="28:50" x14ac:dyDescent="0.3">
      <c r="AB377" s="160">
        <v>38365</v>
      </c>
      <c r="AC377">
        <v>6</v>
      </c>
      <c r="AD377">
        <v>153</v>
      </c>
      <c r="AE377" t="s">
        <v>1096</v>
      </c>
      <c r="AF377">
        <v>15</v>
      </c>
      <c r="AH377" s="160">
        <v>38365</v>
      </c>
      <c r="AI377">
        <v>6</v>
      </c>
      <c r="AJ377">
        <v>158</v>
      </c>
      <c r="AK377" t="s">
        <v>1096</v>
      </c>
      <c r="AL377">
        <v>16</v>
      </c>
      <c r="AN377" s="160">
        <v>39095</v>
      </c>
      <c r="AO377">
        <v>6</v>
      </c>
      <c r="AP377">
        <v>210</v>
      </c>
      <c r="AQ377" t="s">
        <v>1096</v>
      </c>
      <c r="AR377">
        <v>21</v>
      </c>
      <c r="AT377" s="160">
        <v>38365</v>
      </c>
      <c r="AU377">
        <v>6</v>
      </c>
      <c r="AV377">
        <v>137</v>
      </c>
      <c r="AW377" t="s">
        <v>1096</v>
      </c>
      <c r="AX377">
        <v>14</v>
      </c>
    </row>
    <row r="378" spans="28:50" x14ac:dyDescent="0.3">
      <c r="AB378" s="160">
        <v>38365</v>
      </c>
      <c r="AC378">
        <v>7</v>
      </c>
      <c r="AD378">
        <v>200</v>
      </c>
      <c r="AE378" t="s">
        <v>1096</v>
      </c>
      <c r="AF378">
        <v>20</v>
      </c>
      <c r="AH378" s="160">
        <v>38365</v>
      </c>
      <c r="AI378">
        <v>7</v>
      </c>
      <c r="AJ378">
        <v>178</v>
      </c>
      <c r="AK378" t="s">
        <v>1096</v>
      </c>
      <c r="AL378">
        <v>18</v>
      </c>
      <c r="AN378" s="160">
        <v>39095</v>
      </c>
      <c r="AO378">
        <v>7</v>
      </c>
      <c r="AP378">
        <v>212</v>
      </c>
      <c r="AQ378" t="s">
        <v>1096</v>
      </c>
      <c r="AR378">
        <v>21</v>
      </c>
      <c r="AT378" s="160">
        <v>38365</v>
      </c>
      <c r="AU378">
        <v>7</v>
      </c>
      <c r="AV378">
        <v>148</v>
      </c>
      <c r="AW378" t="s">
        <v>1096</v>
      </c>
      <c r="AX378">
        <v>15</v>
      </c>
    </row>
    <row r="379" spans="28:50" x14ac:dyDescent="0.3">
      <c r="AB379" s="160">
        <v>38365</v>
      </c>
      <c r="AC379">
        <v>8</v>
      </c>
      <c r="AD379">
        <v>242</v>
      </c>
      <c r="AE379" t="s">
        <v>1096</v>
      </c>
      <c r="AF379">
        <v>24</v>
      </c>
      <c r="AH379" s="160">
        <v>38365</v>
      </c>
      <c r="AI379">
        <v>8</v>
      </c>
      <c r="AJ379">
        <v>192</v>
      </c>
      <c r="AK379" t="s">
        <v>1096</v>
      </c>
      <c r="AL379">
        <v>19</v>
      </c>
      <c r="AN379" s="160">
        <v>39095</v>
      </c>
      <c r="AO379">
        <v>8</v>
      </c>
      <c r="AP379">
        <v>210</v>
      </c>
      <c r="AQ379" t="s">
        <v>1096</v>
      </c>
      <c r="AR379">
        <v>21</v>
      </c>
      <c r="AT379" s="160">
        <v>38365</v>
      </c>
      <c r="AU379">
        <v>8</v>
      </c>
      <c r="AV379">
        <v>164</v>
      </c>
      <c r="AW379" t="s">
        <v>1096</v>
      </c>
      <c r="AX379">
        <v>16</v>
      </c>
    </row>
    <row r="380" spans="28:50" x14ac:dyDescent="0.3">
      <c r="AB380" s="160">
        <v>38365</v>
      </c>
      <c r="AC380">
        <v>9</v>
      </c>
      <c r="AD380">
        <v>285</v>
      </c>
      <c r="AE380" t="s">
        <v>1096</v>
      </c>
      <c r="AF380">
        <v>29</v>
      </c>
      <c r="AH380" s="160">
        <v>38365</v>
      </c>
      <c r="AI380">
        <v>9</v>
      </c>
      <c r="AJ380">
        <v>210</v>
      </c>
      <c r="AK380" t="s">
        <v>1096</v>
      </c>
      <c r="AL380">
        <v>21</v>
      </c>
      <c r="AN380" s="160">
        <v>39095</v>
      </c>
      <c r="AO380">
        <v>9</v>
      </c>
      <c r="AP380">
        <v>230</v>
      </c>
      <c r="AQ380" t="s">
        <v>1096</v>
      </c>
      <c r="AR380">
        <v>23</v>
      </c>
      <c r="AT380" s="160">
        <v>38365</v>
      </c>
      <c r="AU380">
        <v>9</v>
      </c>
      <c r="AV380">
        <v>183</v>
      </c>
      <c r="AW380" t="s">
        <v>1096</v>
      </c>
      <c r="AX380">
        <v>18</v>
      </c>
    </row>
    <row r="381" spans="28:50" x14ac:dyDescent="0.3">
      <c r="AB381" s="160">
        <v>38365</v>
      </c>
      <c r="AC381">
        <v>10</v>
      </c>
      <c r="AD381">
        <v>306</v>
      </c>
      <c r="AE381" t="s">
        <v>1096</v>
      </c>
      <c r="AF381">
        <v>31</v>
      </c>
      <c r="AH381" s="160">
        <v>38365</v>
      </c>
      <c r="AI381">
        <v>10</v>
      </c>
      <c r="AJ381">
        <v>235</v>
      </c>
      <c r="AK381" t="s">
        <v>1096</v>
      </c>
      <c r="AL381">
        <v>24</v>
      </c>
      <c r="AN381" s="160">
        <v>39095</v>
      </c>
      <c r="AO381">
        <v>10</v>
      </c>
      <c r="AP381">
        <v>229</v>
      </c>
      <c r="AQ381" t="s">
        <v>1096</v>
      </c>
      <c r="AR381">
        <v>23</v>
      </c>
      <c r="AT381" s="160">
        <v>38365</v>
      </c>
      <c r="AU381">
        <v>10</v>
      </c>
      <c r="AV381">
        <v>184</v>
      </c>
      <c r="AW381" t="s">
        <v>1096</v>
      </c>
      <c r="AX381">
        <v>18</v>
      </c>
    </row>
    <row r="382" spans="28:50" x14ac:dyDescent="0.3">
      <c r="AB382" s="160">
        <v>38365</v>
      </c>
      <c r="AC382">
        <v>11</v>
      </c>
      <c r="AD382">
        <v>327</v>
      </c>
      <c r="AE382" t="s">
        <v>1096</v>
      </c>
      <c r="AF382">
        <v>33</v>
      </c>
      <c r="AH382" s="160">
        <v>38365</v>
      </c>
      <c r="AI382">
        <v>11</v>
      </c>
      <c r="AJ382">
        <v>261</v>
      </c>
      <c r="AK382" t="s">
        <v>1096</v>
      </c>
      <c r="AL382">
        <v>26</v>
      </c>
      <c r="AN382" s="160">
        <v>39095</v>
      </c>
      <c r="AO382">
        <v>11</v>
      </c>
      <c r="AP382">
        <v>230</v>
      </c>
      <c r="AQ382" t="s">
        <v>1096</v>
      </c>
      <c r="AR382">
        <v>23</v>
      </c>
      <c r="AT382" s="160">
        <v>38365</v>
      </c>
      <c r="AU382">
        <v>11</v>
      </c>
      <c r="AV382">
        <v>200</v>
      </c>
      <c r="AW382" t="s">
        <v>1096</v>
      </c>
      <c r="AX382">
        <v>20</v>
      </c>
    </row>
    <row r="383" spans="28:50" x14ac:dyDescent="0.3">
      <c r="AB383" s="160">
        <v>38365</v>
      </c>
      <c r="AC383">
        <v>12</v>
      </c>
      <c r="AD383">
        <v>342</v>
      </c>
      <c r="AE383" t="s">
        <v>1096</v>
      </c>
      <c r="AF383">
        <v>34</v>
      </c>
      <c r="AH383" s="160">
        <v>38365</v>
      </c>
      <c r="AI383">
        <v>12</v>
      </c>
      <c r="AJ383">
        <v>289</v>
      </c>
      <c r="AK383" t="s">
        <v>1096</v>
      </c>
      <c r="AL383">
        <v>29</v>
      </c>
      <c r="AN383" s="160">
        <v>39095</v>
      </c>
      <c r="AO383">
        <v>12</v>
      </c>
      <c r="AP383">
        <v>220</v>
      </c>
      <c r="AQ383" t="s">
        <v>1096</v>
      </c>
      <c r="AR383">
        <v>22</v>
      </c>
      <c r="AT383" s="160">
        <v>38365</v>
      </c>
      <c r="AU383">
        <v>12</v>
      </c>
      <c r="AV383">
        <v>204</v>
      </c>
      <c r="AW383" t="s">
        <v>1096</v>
      </c>
      <c r="AX383">
        <v>20</v>
      </c>
    </row>
    <row r="384" spans="28:50" x14ac:dyDescent="0.3">
      <c r="AB384" s="160">
        <v>38365</v>
      </c>
      <c r="AC384">
        <v>13</v>
      </c>
      <c r="AD384">
        <v>346</v>
      </c>
      <c r="AE384" t="s">
        <v>1096</v>
      </c>
      <c r="AF384">
        <v>35</v>
      </c>
      <c r="AH384" s="160">
        <v>38365</v>
      </c>
      <c r="AI384">
        <v>13</v>
      </c>
      <c r="AJ384">
        <v>302</v>
      </c>
      <c r="AK384" t="s">
        <v>1096</v>
      </c>
      <c r="AL384">
        <v>30</v>
      </c>
      <c r="AN384" s="160">
        <v>39095</v>
      </c>
      <c r="AO384">
        <v>13</v>
      </c>
      <c r="AP384">
        <v>218</v>
      </c>
      <c r="AQ384" t="s">
        <v>1096</v>
      </c>
      <c r="AR384">
        <v>22</v>
      </c>
      <c r="AT384" s="160">
        <v>38365</v>
      </c>
      <c r="AU384">
        <v>13</v>
      </c>
      <c r="AV384">
        <v>228</v>
      </c>
      <c r="AW384" t="s">
        <v>1096</v>
      </c>
      <c r="AX384">
        <v>23</v>
      </c>
    </row>
    <row r="385" spans="28:50" x14ac:dyDescent="0.3">
      <c r="AB385" s="160">
        <v>38365</v>
      </c>
      <c r="AC385">
        <v>14</v>
      </c>
      <c r="AD385">
        <v>350</v>
      </c>
      <c r="AE385" t="s">
        <v>1096</v>
      </c>
      <c r="AF385">
        <v>35</v>
      </c>
      <c r="AH385" s="160">
        <v>38365</v>
      </c>
      <c r="AI385">
        <v>14</v>
      </c>
      <c r="AJ385">
        <v>323</v>
      </c>
      <c r="AK385" t="s">
        <v>1096</v>
      </c>
      <c r="AL385">
        <v>32</v>
      </c>
      <c r="AN385" s="160">
        <v>39095</v>
      </c>
      <c r="AO385">
        <v>14</v>
      </c>
      <c r="AP385">
        <v>210</v>
      </c>
      <c r="AQ385" t="s">
        <v>1096</v>
      </c>
      <c r="AR385">
        <v>21</v>
      </c>
      <c r="AT385" s="160">
        <v>38365</v>
      </c>
      <c r="AU385">
        <v>14</v>
      </c>
      <c r="AV385">
        <v>226</v>
      </c>
      <c r="AW385" t="s">
        <v>1096</v>
      </c>
      <c r="AX385">
        <v>23</v>
      </c>
    </row>
    <row r="386" spans="28:50" x14ac:dyDescent="0.3">
      <c r="AB386" s="160">
        <v>38365</v>
      </c>
      <c r="AC386">
        <v>15</v>
      </c>
      <c r="AD386">
        <v>357</v>
      </c>
      <c r="AE386" t="s">
        <v>1096</v>
      </c>
      <c r="AF386">
        <v>36</v>
      </c>
      <c r="AH386" s="160">
        <v>38365</v>
      </c>
      <c r="AI386">
        <v>15</v>
      </c>
      <c r="AJ386">
        <v>304</v>
      </c>
      <c r="AK386" t="s">
        <v>1096</v>
      </c>
      <c r="AL386">
        <v>30</v>
      </c>
      <c r="AN386" s="160">
        <v>39095</v>
      </c>
      <c r="AO386">
        <v>15</v>
      </c>
      <c r="AP386">
        <v>220</v>
      </c>
      <c r="AQ386" t="s">
        <v>1096</v>
      </c>
      <c r="AR386">
        <v>22</v>
      </c>
      <c r="AT386" s="160">
        <v>38365</v>
      </c>
      <c r="AU386">
        <v>15</v>
      </c>
      <c r="AV386">
        <v>236</v>
      </c>
      <c r="AW386" t="s">
        <v>1096</v>
      </c>
      <c r="AX386">
        <v>24</v>
      </c>
    </row>
    <row r="387" spans="28:50" x14ac:dyDescent="0.3">
      <c r="AB387" s="160">
        <v>38365</v>
      </c>
      <c r="AC387">
        <v>16</v>
      </c>
      <c r="AD387">
        <v>352</v>
      </c>
      <c r="AE387" t="s">
        <v>1096</v>
      </c>
      <c r="AF387">
        <v>35</v>
      </c>
      <c r="AH387" s="160">
        <v>38365</v>
      </c>
      <c r="AI387">
        <v>16</v>
      </c>
      <c r="AJ387">
        <v>330</v>
      </c>
      <c r="AK387" t="s">
        <v>1096</v>
      </c>
      <c r="AL387">
        <v>33</v>
      </c>
      <c r="AN387" s="160">
        <v>39095</v>
      </c>
      <c r="AO387">
        <v>16</v>
      </c>
      <c r="AP387">
        <v>224</v>
      </c>
      <c r="AQ387" t="s">
        <v>1096</v>
      </c>
      <c r="AR387">
        <v>22</v>
      </c>
      <c r="AT387" s="160">
        <v>38365</v>
      </c>
      <c r="AU387">
        <v>16</v>
      </c>
      <c r="AV387">
        <v>197</v>
      </c>
      <c r="AW387" t="s">
        <v>1096</v>
      </c>
      <c r="AX387">
        <v>20</v>
      </c>
    </row>
    <row r="388" spans="28:50" x14ac:dyDescent="0.3">
      <c r="AB388" s="160">
        <v>38365</v>
      </c>
      <c r="AC388">
        <v>17</v>
      </c>
      <c r="AD388">
        <v>353</v>
      </c>
      <c r="AE388" t="s">
        <v>1096</v>
      </c>
      <c r="AF388">
        <v>35</v>
      </c>
      <c r="AH388" s="160">
        <v>38365</v>
      </c>
      <c r="AI388">
        <v>17</v>
      </c>
      <c r="AJ388">
        <v>340</v>
      </c>
      <c r="AK388" t="s">
        <v>1096</v>
      </c>
      <c r="AL388">
        <v>34</v>
      </c>
      <c r="AN388" s="160">
        <v>39095</v>
      </c>
      <c r="AO388">
        <v>17</v>
      </c>
      <c r="AP388">
        <v>220</v>
      </c>
      <c r="AQ388" t="s">
        <v>1096</v>
      </c>
      <c r="AR388">
        <v>22</v>
      </c>
      <c r="AT388" s="160">
        <v>38365</v>
      </c>
      <c r="AU388">
        <v>17</v>
      </c>
      <c r="AV388">
        <v>187</v>
      </c>
      <c r="AW388" t="s">
        <v>1096</v>
      </c>
      <c r="AX388">
        <v>19</v>
      </c>
    </row>
    <row r="389" spans="28:50" x14ac:dyDescent="0.3">
      <c r="AB389" s="160">
        <v>38365</v>
      </c>
      <c r="AC389">
        <v>18</v>
      </c>
      <c r="AD389">
        <v>344</v>
      </c>
      <c r="AE389" t="s">
        <v>1096</v>
      </c>
      <c r="AF389">
        <v>34</v>
      </c>
      <c r="AH389" s="160">
        <v>38365</v>
      </c>
      <c r="AI389">
        <v>18</v>
      </c>
      <c r="AJ389">
        <v>342</v>
      </c>
      <c r="AK389" t="s">
        <v>1096</v>
      </c>
      <c r="AL389">
        <v>34</v>
      </c>
      <c r="AN389" s="160">
        <v>39095</v>
      </c>
      <c r="AO389">
        <v>18</v>
      </c>
      <c r="AP389">
        <v>210</v>
      </c>
      <c r="AQ389" t="s">
        <v>1096</v>
      </c>
      <c r="AR389">
        <v>21</v>
      </c>
      <c r="AT389" s="160">
        <v>38365</v>
      </c>
      <c r="AU389">
        <v>18</v>
      </c>
      <c r="AV389">
        <v>154</v>
      </c>
      <c r="AW389" t="s">
        <v>1096</v>
      </c>
      <c r="AX389">
        <v>15</v>
      </c>
    </row>
    <row r="390" spans="28:50" x14ac:dyDescent="0.3">
      <c r="AB390" s="160">
        <v>38365</v>
      </c>
      <c r="AC390">
        <v>19</v>
      </c>
      <c r="AD390">
        <v>321</v>
      </c>
      <c r="AE390" t="s">
        <v>1096</v>
      </c>
      <c r="AF390">
        <v>32</v>
      </c>
      <c r="AH390" s="160">
        <v>38365</v>
      </c>
      <c r="AI390">
        <v>19</v>
      </c>
      <c r="AJ390">
        <v>296</v>
      </c>
      <c r="AK390" t="s">
        <v>1096</v>
      </c>
      <c r="AL390">
        <v>30</v>
      </c>
      <c r="AN390" s="160">
        <v>39095</v>
      </c>
      <c r="AO390">
        <v>19</v>
      </c>
      <c r="AP390">
        <v>198</v>
      </c>
      <c r="AQ390" t="s">
        <v>1096</v>
      </c>
      <c r="AR390">
        <v>20</v>
      </c>
      <c r="AT390" s="160">
        <v>38365</v>
      </c>
      <c r="AU390">
        <v>19</v>
      </c>
      <c r="AV390">
        <v>146</v>
      </c>
      <c r="AW390" t="s">
        <v>1096</v>
      </c>
      <c r="AX390">
        <v>15</v>
      </c>
    </row>
    <row r="391" spans="28:50" x14ac:dyDescent="0.3">
      <c r="AB391" s="160">
        <v>38365</v>
      </c>
      <c r="AC391">
        <v>20</v>
      </c>
      <c r="AD391">
        <v>253</v>
      </c>
      <c r="AE391" t="s">
        <v>1096</v>
      </c>
      <c r="AF391">
        <v>25</v>
      </c>
      <c r="AH391" s="160">
        <v>38365</v>
      </c>
      <c r="AI391">
        <v>20</v>
      </c>
      <c r="AJ391">
        <v>260</v>
      </c>
      <c r="AK391" t="s">
        <v>1096</v>
      </c>
      <c r="AL391">
        <v>26</v>
      </c>
      <c r="AN391" s="160">
        <v>39095</v>
      </c>
      <c r="AO391">
        <v>20</v>
      </c>
      <c r="AP391">
        <v>190</v>
      </c>
      <c r="AQ391" t="s">
        <v>1096</v>
      </c>
      <c r="AR391">
        <v>19</v>
      </c>
      <c r="AT391" s="160">
        <v>38365</v>
      </c>
      <c r="AU391">
        <v>20</v>
      </c>
      <c r="AV391">
        <v>142</v>
      </c>
      <c r="AW391" t="s">
        <v>1096</v>
      </c>
      <c r="AX391">
        <v>14</v>
      </c>
    </row>
    <row r="392" spans="28:50" x14ac:dyDescent="0.3">
      <c r="AB392" s="160">
        <v>38365</v>
      </c>
      <c r="AC392">
        <v>21</v>
      </c>
      <c r="AD392">
        <v>230</v>
      </c>
      <c r="AE392" t="s">
        <v>1096</v>
      </c>
      <c r="AF392">
        <v>23</v>
      </c>
      <c r="AH392" s="160">
        <v>38365</v>
      </c>
      <c r="AI392">
        <v>21</v>
      </c>
      <c r="AJ392">
        <v>242</v>
      </c>
      <c r="AK392" t="s">
        <v>1096</v>
      </c>
      <c r="AL392">
        <v>24</v>
      </c>
      <c r="AN392" s="160">
        <v>39095</v>
      </c>
      <c r="AO392">
        <v>21</v>
      </c>
      <c r="AP392">
        <v>200</v>
      </c>
      <c r="AQ392" t="s">
        <v>1096</v>
      </c>
      <c r="AR392">
        <v>20</v>
      </c>
      <c r="AT392" s="160">
        <v>38365</v>
      </c>
      <c r="AU392">
        <v>21</v>
      </c>
      <c r="AV392">
        <v>139</v>
      </c>
      <c r="AW392" t="s">
        <v>1096</v>
      </c>
      <c r="AX392">
        <v>14</v>
      </c>
    </row>
    <row r="393" spans="28:50" x14ac:dyDescent="0.3">
      <c r="AB393" s="160">
        <v>38365</v>
      </c>
      <c r="AC393">
        <v>22</v>
      </c>
      <c r="AD393">
        <v>216</v>
      </c>
      <c r="AE393" t="s">
        <v>1096</v>
      </c>
      <c r="AF393">
        <v>22</v>
      </c>
      <c r="AH393" s="160">
        <v>38365</v>
      </c>
      <c r="AI393">
        <v>22</v>
      </c>
      <c r="AJ393">
        <v>235</v>
      </c>
      <c r="AK393" t="s">
        <v>1096</v>
      </c>
      <c r="AL393">
        <v>24</v>
      </c>
      <c r="AN393" s="160">
        <v>39095</v>
      </c>
      <c r="AO393">
        <v>22</v>
      </c>
      <c r="AP393">
        <v>196</v>
      </c>
      <c r="AQ393" t="s">
        <v>1096</v>
      </c>
      <c r="AR393">
        <v>20</v>
      </c>
      <c r="AT393" s="160">
        <v>38365</v>
      </c>
      <c r="AU393">
        <v>22</v>
      </c>
      <c r="AV393">
        <v>135</v>
      </c>
      <c r="AW393" t="s">
        <v>1096</v>
      </c>
      <c r="AX393">
        <v>14</v>
      </c>
    </row>
    <row r="394" spans="28:50" x14ac:dyDescent="0.3">
      <c r="AB394" s="160">
        <v>38365</v>
      </c>
      <c r="AC394">
        <v>23</v>
      </c>
      <c r="AD394">
        <v>196</v>
      </c>
      <c r="AE394" t="s">
        <v>1096</v>
      </c>
      <c r="AF394">
        <v>20</v>
      </c>
      <c r="AH394" s="160">
        <v>38365</v>
      </c>
      <c r="AI394">
        <v>23</v>
      </c>
      <c r="AJ394">
        <v>207</v>
      </c>
      <c r="AK394" t="s">
        <v>1096</v>
      </c>
      <c r="AL394">
        <v>21</v>
      </c>
      <c r="AN394" s="160">
        <v>39095</v>
      </c>
      <c r="AO394">
        <v>23</v>
      </c>
      <c r="AP394">
        <v>200</v>
      </c>
      <c r="AQ394" t="s">
        <v>1096</v>
      </c>
      <c r="AR394">
        <v>20</v>
      </c>
      <c r="AT394" s="160">
        <v>38365</v>
      </c>
      <c r="AU394">
        <v>23</v>
      </c>
      <c r="AV394">
        <v>131</v>
      </c>
      <c r="AW394" t="s">
        <v>1096</v>
      </c>
      <c r="AX394">
        <v>13</v>
      </c>
    </row>
    <row r="395" spans="28:50" x14ac:dyDescent="0.3">
      <c r="AB395" s="160">
        <v>38366</v>
      </c>
      <c r="AC395">
        <v>0</v>
      </c>
      <c r="AD395">
        <v>183</v>
      </c>
      <c r="AE395" t="s">
        <v>1096</v>
      </c>
      <c r="AF395">
        <v>18</v>
      </c>
      <c r="AH395" s="160">
        <v>38366</v>
      </c>
      <c r="AI395">
        <v>0</v>
      </c>
      <c r="AJ395">
        <v>193</v>
      </c>
      <c r="AK395" t="s">
        <v>1096</v>
      </c>
      <c r="AL395">
        <v>19</v>
      </c>
      <c r="AN395" s="160">
        <v>39096</v>
      </c>
      <c r="AO395">
        <v>0</v>
      </c>
      <c r="AP395">
        <v>200</v>
      </c>
      <c r="AQ395" t="s">
        <v>1096</v>
      </c>
      <c r="AR395">
        <v>20</v>
      </c>
      <c r="AT395" s="160">
        <v>38366</v>
      </c>
      <c r="AU395">
        <v>0</v>
      </c>
      <c r="AV395">
        <v>130</v>
      </c>
      <c r="AW395" t="s">
        <v>1096</v>
      </c>
      <c r="AX395">
        <v>13</v>
      </c>
    </row>
    <row r="396" spans="28:50" x14ac:dyDescent="0.3">
      <c r="AB396" s="160">
        <v>38366</v>
      </c>
      <c r="AC396">
        <v>1</v>
      </c>
      <c r="AD396">
        <v>171</v>
      </c>
      <c r="AE396" t="s">
        <v>1096</v>
      </c>
      <c r="AF396">
        <v>17</v>
      </c>
      <c r="AH396" s="160">
        <v>38366</v>
      </c>
      <c r="AI396">
        <v>1</v>
      </c>
      <c r="AJ396">
        <v>195</v>
      </c>
      <c r="AK396" t="s">
        <v>1096</v>
      </c>
      <c r="AL396">
        <v>20</v>
      </c>
      <c r="AN396" s="160">
        <v>39096</v>
      </c>
      <c r="AO396">
        <v>1</v>
      </c>
      <c r="AP396">
        <v>195</v>
      </c>
      <c r="AQ396" t="s">
        <v>1096</v>
      </c>
      <c r="AR396">
        <v>20</v>
      </c>
      <c r="AT396" s="160">
        <v>38366</v>
      </c>
      <c r="AU396">
        <v>1</v>
      </c>
      <c r="AV396">
        <v>129</v>
      </c>
      <c r="AW396" t="s">
        <v>1096</v>
      </c>
      <c r="AX396">
        <v>13</v>
      </c>
    </row>
    <row r="397" spans="28:50" x14ac:dyDescent="0.3">
      <c r="AB397" s="160">
        <v>38366</v>
      </c>
      <c r="AC397">
        <v>2</v>
      </c>
      <c r="AD397">
        <v>153</v>
      </c>
      <c r="AE397" t="s">
        <v>1096</v>
      </c>
      <c r="AF397">
        <v>15</v>
      </c>
      <c r="AH397" s="160">
        <v>38366</v>
      </c>
      <c r="AI397">
        <v>2</v>
      </c>
      <c r="AJ397">
        <v>182</v>
      </c>
      <c r="AK397" t="s">
        <v>1096</v>
      </c>
      <c r="AL397">
        <v>18</v>
      </c>
      <c r="AN397" s="160">
        <v>39096</v>
      </c>
      <c r="AO397">
        <v>2</v>
      </c>
      <c r="AP397">
        <v>200</v>
      </c>
      <c r="AQ397" t="s">
        <v>1096</v>
      </c>
      <c r="AR397">
        <v>20</v>
      </c>
      <c r="AT397" s="160">
        <v>38366</v>
      </c>
      <c r="AU397">
        <v>2</v>
      </c>
      <c r="AV397">
        <v>130</v>
      </c>
      <c r="AW397" t="s">
        <v>1096</v>
      </c>
      <c r="AX397">
        <v>13</v>
      </c>
    </row>
    <row r="398" spans="28:50" x14ac:dyDescent="0.3">
      <c r="AB398" s="160">
        <v>38366</v>
      </c>
      <c r="AC398">
        <v>3</v>
      </c>
      <c r="AD398">
        <v>153</v>
      </c>
      <c r="AE398" t="s">
        <v>1096</v>
      </c>
      <c r="AF398">
        <v>15</v>
      </c>
      <c r="AH398" s="160">
        <v>38366</v>
      </c>
      <c r="AI398">
        <v>3</v>
      </c>
      <c r="AJ398">
        <v>181</v>
      </c>
      <c r="AK398" t="s">
        <v>1096</v>
      </c>
      <c r="AL398">
        <v>18</v>
      </c>
      <c r="AN398" s="160">
        <v>39096</v>
      </c>
      <c r="AO398">
        <v>3</v>
      </c>
      <c r="AP398">
        <v>190</v>
      </c>
      <c r="AQ398" t="s">
        <v>1096</v>
      </c>
      <c r="AR398">
        <v>19</v>
      </c>
      <c r="AT398" s="160">
        <v>38366</v>
      </c>
      <c r="AU398">
        <v>3</v>
      </c>
      <c r="AV398">
        <v>131</v>
      </c>
      <c r="AW398" t="s">
        <v>1096</v>
      </c>
      <c r="AX398">
        <v>13</v>
      </c>
    </row>
    <row r="399" spans="28:50" x14ac:dyDescent="0.3">
      <c r="AB399" s="160">
        <v>38366</v>
      </c>
      <c r="AC399">
        <v>4</v>
      </c>
      <c r="AD399">
        <v>148</v>
      </c>
      <c r="AE399" t="s">
        <v>1096</v>
      </c>
      <c r="AF399">
        <v>15</v>
      </c>
      <c r="AH399" s="160">
        <v>38366</v>
      </c>
      <c r="AI399">
        <v>4</v>
      </c>
      <c r="AJ399">
        <v>174</v>
      </c>
      <c r="AK399" t="s">
        <v>1096</v>
      </c>
      <c r="AL399">
        <v>17</v>
      </c>
      <c r="AN399" s="160">
        <v>39096</v>
      </c>
      <c r="AO399">
        <v>4</v>
      </c>
      <c r="AP399">
        <v>186</v>
      </c>
      <c r="AQ399" t="s">
        <v>1096</v>
      </c>
      <c r="AR399">
        <v>19</v>
      </c>
      <c r="AT399" s="160">
        <v>38366</v>
      </c>
      <c r="AU399">
        <v>4</v>
      </c>
      <c r="AV399">
        <v>137</v>
      </c>
      <c r="AW399" t="s">
        <v>1096</v>
      </c>
      <c r="AX399">
        <v>14</v>
      </c>
    </row>
    <row r="400" spans="28:50" x14ac:dyDescent="0.3">
      <c r="AB400" s="160">
        <v>38366</v>
      </c>
      <c r="AC400">
        <v>5</v>
      </c>
      <c r="AD400">
        <v>140</v>
      </c>
      <c r="AE400" t="s">
        <v>1096</v>
      </c>
      <c r="AF400">
        <v>14</v>
      </c>
      <c r="AH400" s="160">
        <v>38366</v>
      </c>
      <c r="AI400">
        <v>5</v>
      </c>
      <c r="AJ400">
        <v>175</v>
      </c>
      <c r="AK400" t="s">
        <v>1096</v>
      </c>
      <c r="AL400">
        <v>18</v>
      </c>
      <c r="AN400" s="160">
        <v>39096</v>
      </c>
      <c r="AO400">
        <v>5</v>
      </c>
      <c r="AP400">
        <v>190</v>
      </c>
      <c r="AQ400" t="s">
        <v>1096</v>
      </c>
      <c r="AR400">
        <v>19</v>
      </c>
      <c r="AT400" s="160">
        <v>38366</v>
      </c>
      <c r="AU400">
        <v>5</v>
      </c>
      <c r="AV400">
        <v>143</v>
      </c>
      <c r="AW400" t="s">
        <v>1096</v>
      </c>
      <c r="AX400">
        <v>14</v>
      </c>
    </row>
    <row r="401" spans="28:50" x14ac:dyDescent="0.3">
      <c r="AB401" s="160">
        <v>38366</v>
      </c>
      <c r="AC401">
        <v>6</v>
      </c>
      <c r="AD401">
        <v>159</v>
      </c>
      <c r="AE401" t="s">
        <v>1096</v>
      </c>
      <c r="AF401">
        <v>16</v>
      </c>
      <c r="AH401" s="160">
        <v>38366</v>
      </c>
      <c r="AI401">
        <v>6</v>
      </c>
      <c r="AJ401">
        <v>177</v>
      </c>
      <c r="AK401" t="s">
        <v>1096</v>
      </c>
      <c r="AL401">
        <v>18</v>
      </c>
      <c r="AN401" s="160">
        <v>39096</v>
      </c>
      <c r="AO401">
        <v>6</v>
      </c>
      <c r="AP401">
        <v>190</v>
      </c>
      <c r="AQ401" t="s">
        <v>1096</v>
      </c>
      <c r="AR401">
        <v>19</v>
      </c>
      <c r="AT401" s="160">
        <v>38366</v>
      </c>
      <c r="AU401">
        <v>6</v>
      </c>
      <c r="AV401">
        <v>159</v>
      </c>
      <c r="AW401" t="s">
        <v>1096</v>
      </c>
      <c r="AX401">
        <v>16</v>
      </c>
    </row>
    <row r="402" spans="28:50" x14ac:dyDescent="0.3">
      <c r="AB402" s="160">
        <v>38366</v>
      </c>
      <c r="AC402">
        <v>7</v>
      </c>
      <c r="AD402">
        <v>201</v>
      </c>
      <c r="AE402" t="s">
        <v>1096</v>
      </c>
      <c r="AF402">
        <v>20</v>
      </c>
      <c r="AH402" s="160">
        <v>38366</v>
      </c>
      <c r="AI402">
        <v>7</v>
      </c>
      <c r="AJ402">
        <v>196</v>
      </c>
      <c r="AK402" t="s">
        <v>1096</v>
      </c>
      <c r="AL402">
        <v>20</v>
      </c>
      <c r="AN402" s="160">
        <v>39096</v>
      </c>
      <c r="AO402">
        <v>7</v>
      </c>
      <c r="AP402">
        <v>198</v>
      </c>
      <c r="AQ402" t="s">
        <v>1096</v>
      </c>
      <c r="AR402">
        <v>20</v>
      </c>
      <c r="AT402" s="160">
        <v>38366</v>
      </c>
      <c r="AU402">
        <v>7</v>
      </c>
      <c r="AV402">
        <v>167</v>
      </c>
      <c r="AW402" t="s">
        <v>1096</v>
      </c>
      <c r="AX402">
        <v>17</v>
      </c>
    </row>
    <row r="403" spans="28:50" x14ac:dyDescent="0.3">
      <c r="AB403" s="160">
        <v>38366</v>
      </c>
      <c r="AC403">
        <v>8</v>
      </c>
      <c r="AD403">
        <v>245</v>
      </c>
      <c r="AE403" t="s">
        <v>1096</v>
      </c>
      <c r="AF403">
        <v>25</v>
      </c>
      <c r="AH403" s="160">
        <v>38366</v>
      </c>
      <c r="AI403">
        <v>8</v>
      </c>
      <c r="AJ403">
        <v>231</v>
      </c>
      <c r="AK403" t="s">
        <v>1096</v>
      </c>
      <c r="AL403">
        <v>23</v>
      </c>
      <c r="AN403" s="160">
        <v>39096</v>
      </c>
      <c r="AO403">
        <v>8</v>
      </c>
      <c r="AP403">
        <v>210</v>
      </c>
      <c r="AQ403" t="s">
        <v>1096</v>
      </c>
      <c r="AR403">
        <v>21</v>
      </c>
      <c r="AT403" s="160">
        <v>38366</v>
      </c>
      <c r="AU403">
        <v>8</v>
      </c>
      <c r="AV403">
        <v>184</v>
      </c>
      <c r="AW403" t="s">
        <v>1096</v>
      </c>
      <c r="AX403">
        <v>18</v>
      </c>
    </row>
    <row r="404" spans="28:50" x14ac:dyDescent="0.3">
      <c r="AB404" s="160">
        <v>38366</v>
      </c>
      <c r="AC404">
        <v>9</v>
      </c>
      <c r="AD404">
        <v>295</v>
      </c>
      <c r="AE404" t="s">
        <v>1096</v>
      </c>
      <c r="AF404">
        <v>30</v>
      </c>
      <c r="AH404" s="160">
        <v>38366</v>
      </c>
      <c r="AI404">
        <v>9</v>
      </c>
      <c r="AJ404">
        <v>252</v>
      </c>
      <c r="AK404" t="s">
        <v>1096</v>
      </c>
      <c r="AL404">
        <v>25</v>
      </c>
      <c r="AN404" s="160">
        <v>39096</v>
      </c>
      <c r="AO404">
        <v>9</v>
      </c>
      <c r="AP404">
        <v>210</v>
      </c>
      <c r="AQ404" t="s">
        <v>1096</v>
      </c>
      <c r="AR404">
        <v>21</v>
      </c>
      <c r="AT404" s="160">
        <v>38366</v>
      </c>
      <c r="AU404">
        <v>9</v>
      </c>
      <c r="AV404">
        <v>198</v>
      </c>
      <c r="AW404" t="s">
        <v>1096</v>
      </c>
      <c r="AX404">
        <v>20</v>
      </c>
    </row>
    <row r="405" spans="28:50" x14ac:dyDescent="0.3">
      <c r="AB405" s="160">
        <v>38366</v>
      </c>
      <c r="AC405">
        <v>10</v>
      </c>
      <c r="AD405">
        <v>320</v>
      </c>
      <c r="AE405" t="s">
        <v>1096</v>
      </c>
      <c r="AF405">
        <v>32</v>
      </c>
      <c r="AH405" s="160">
        <v>38366</v>
      </c>
      <c r="AI405">
        <v>10</v>
      </c>
      <c r="AJ405">
        <v>261</v>
      </c>
      <c r="AK405" t="s">
        <v>1096</v>
      </c>
      <c r="AL405">
        <v>26</v>
      </c>
      <c r="AN405" s="160">
        <v>39096</v>
      </c>
      <c r="AO405">
        <v>10</v>
      </c>
      <c r="AP405">
        <v>217</v>
      </c>
      <c r="AQ405" t="s">
        <v>1096</v>
      </c>
      <c r="AR405">
        <v>22</v>
      </c>
      <c r="AT405" s="160">
        <v>38366</v>
      </c>
      <c r="AU405">
        <v>10</v>
      </c>
      <c r="AV405">
        <v>203</v>
      </c>
      <c r="AW405" t="s">
        <v>1096</v>
      </c>
      <c r="AX405">
        <v>20</v>
      </c>
    </row>
    <row r="406" spans="28:50" x14ac:dyDescent="0.3">
      <c r="AB406" s="160">
        <v>38366</v>
      </c>
      <c r="AC406">
        <v>11</v>
      </c>
      <c r="AD406">
        <v>351</v>
      </c>
      <c r="AE406" t="s">
        <v>1096</v>
      </c>
      <c r="AF406">
        <v>35</v>
      </c>
      <c r="AH406" s="160">
        <v>38366</v>
      </c>
      <c r="AI406">
        <v>11</v>
      </c>
      <c r="AJ406">
        <v>251</v>
      </c>
      <c r="AK406" t="s">
        <v>1096</v>
      </c>
      <c r="AL406">
        <v>25</v>
      </c>
      <c r="AN406" s="160">
        <v>39096</v>
      </c>
      <c r="AO406">
        <v>11</v>
      </c>
      <c r="AP406">
        <v>230</v>
      </c>
      <c r="AQ406" t="s">
        <v>1096</v>
      </c>
      <c r="AR406">
        <v>23</v>
      </c>
      <c r="AT406" s="160">
        <v>38366</v>
      </c>
      <c r="AU406">
        <v>11</v>
      </c>
      <c r="AV406">
        <v>217</v>
      </c>
      <c r="AW406" t="s">
        <v>1096</v>
      </c>
      <c r="AX406">
        <v>22</v>
      </c>
    </row>
    <row r="407" spans="28:50" x14ac:dyDescent="0.3">
      <c r="AB407" s="160">
        <v>38366</v>
      </c>
      <c r="AC407">
        <v>12</v>
      </c>
      <c r="AD407">
        <v>366</v>
      </c>
      <c r="AE407" t="s">
        <v>1096</v>
      </c>
      <c r="AF407">
        <v>37</v>
      </c>
      <c r="AH407" s="160">
        <v>38366</v>
      </c>
      <c r="AI407">
        <v>12</v>
      </c>
      <c r="AJ407">
        <v>265</v>
      </c>
      <c r="AK407" t="s">
        <v>1096</v>
      </c>
      <c r="AL407">
        <v>27</v>
      </c>
      <c r="AN407" s="160">
        <v>39096</v>
      </c>
      <c r="AO407">
        <v>12</v>
      </c>
      <c r="AP407">
        <v>240</v>
      </c>
      <c r="AQ407" t="s">
        <v>1096</v>
      </c>
      <c r="AR407">
        <v>24</v>
      </c>
      <c r="AT407" s="160">
        <v>38366</v>
      </c>
      <c r="AU407">
        <v>12</v>
      </c>
      <c r="AV407">
        <v>236</v>
      </c>
      <c r="AW407" t="s">
        <v>1096</v>
      </c>
      <c r="AX407">
        <v>24</v>
      </c>
    </row>
    <row r="408" spans="28:50" x14ac:dyDescent="0.3">
      <c r="AB408" s="160">
        <v>38366</v>
      </c>
      <c r="AC408">
        <v>13</v>
      </c>
      <c r="AD408">
        <v>373</v>
      </c>
      <c r="AE408" t="s">
        <v>1096</v>
      </c>
      <c r="AF408">
        <v>37</v>
      </c>
      <c r="AH408" s="160">
        <v>38366</v>
      </c>
      <c r="AI408">
        <v>13</v>
      </c>
      <c r="AJ408">
        <v>254</v>
      </c>
      <c r="AK408" t="s">
        <v>1096</v>
      </c>
      <c r="AL408">
        <v>25</v>
      </c>
      <c r="AN408" s="160">
        <v>39096</v>
      </c>
      <c r="AO408">
        <v>13</v>
      </c>
      <c r="AP408">
        <v>245</v>
      </c>
      <c r="AQ408" t="s">
        <v>1096</v>
      </c>
      <c r="AR408">
        <v>25</v>
      </c>
      <c r="AT408" s="160">
        <v>38366</v>
      </c>
      <c r="AU408">
        <v>13</v>
      </c>
      <c r="AV408">
        <v>238</v>
      </c>
      <c r="AW408" t="s">
        <v>1096</v>
      </c>
      <c r="AX408">
        <v>24</v>
      </c>
    </row>
    <row r="409" spans="28:50" x14ac:dyDescent="0.3">
      <c r="AB409" s="160">
        <v>38366</v>
      </c>
      <c r="AC409">
        <v>14</v>
      </c>
      <c r="AD409">
        <v>378</v>
      </c>
      <c r="AE409" t="s">
        <v>1096</v>
      </c>
      <c r="AF409">
        <v>38</v>
      </c>
      <c r="AH409" s="160">
        <v>38366</v>
      </c>
      <c r="AI409">
        <v>14</v>
      </c>
      <c r="AJ409">
        <v>247</v>
      </c>
      <c r="AK409" t="s">
        <v>1096</v>
      </c>
      <c r="AL409">
        <v>25</v>
      </c>
      <c r="AN409" s="160">
        <v>39096</v>
      </c>
      <c r="AO409">
        <v>14</v>
      </c>
      <c r="AP409">
        <v>240</v>
      </c>
      <c r="AQ409" t="s">
        <v>1096</v>
      </c>
      <c r="AR409">
        <v>24</v>
      </c>
      <c r="AT409" s="160">
        <v>38366</v>
      </c>
      <c r="AU409">
        <v>14</v>
      </c>
      <c r="AV409">
        <v>248</v>
      </c>
      <c r="AW409" t="s">
        <v>1096</v>
      </c>
      <c r="AX409">
        <v>25</v>
      </c>
    </row>
    <row r="410" spans="28:50" x14ac:dyDescent="0.3">
      <c r="AB410" s="160">
        <v>38366</v>
      </c>
      <c r="AC410">
        <v>15</v>
      </c>
      <c r="AD410">
        <v>383</v>
      </c>
      <c r="AE410" t="s">
        <v>1096</v>
      </c>
      <c r="AF410">
        <v>38</v>
      </c>
      <c r="AH410" s="160">
        <v>38366</v>
      </c>
      <c r="AI410">
        <v>15</v>
      </c>
      <c r="AJ410">
        <v>227</v>
      </c>
      <c r="AK410" t="s">
        <v>1096</v>
      </c>
      <c r="AL410">
        <v>23</v>
      </c>
      <c r="AN410" s="160">
        <v>39096</v>
      </c>
      <c r="AO410">
        <v>15</v>
      </c>
      <c r="AP410">
        <v>240</v>
      </c>
      <c r="AQ410" t="s">
        <v>1096</v>
      </c>
      <c r="AR410">
        <v>24</v>
      </c>
      <c r="AT410" s="160">
        <v>38366</v>
      </c>
      <c r="AU410">
        <v>15</v>
      </c>
      <c r="AV410">
        <v>256</v>
      </c>
      <c r="AW410" t="s">
        <v>1096</v>
      </c>
      <c r="AX410">
        <v>26</v>
      </c>
    </row>
    <row r="411" spans="28:50" x14ac:dyDescent="0.3">
      <c r="AB411" s="160">
        <v>38366</v>
      </c>
      <c r="AC411">
        <v>16</v>
      </c>
      <c r="AD411">
        <v>384</v>
      </c>
      <c r="AE411" t="s">
        <v>1096</v>
      </c>
      <c r="AF411">
        <v>38</v>
      </c>
      <c r="AH411" s="160">
        <v>38366</v>
      </c>
      <c r="AI411">
        <v>16</v>
      </c>
      <c r="AJ411">
        <v>210</v>
      </c>
      <c r="AK411" t="s">
        <v>1096</v>
      </c>
      <c r="AL411">
        <v>21</v>
      </c>
      <c r="AN411" s="160">
        <v>39096</v>
      </c>
      <c r="AO411">
        <v>16</v>
      </c>
      <c r="AP411">
        <v>235</v>
      </c>
      <c r="AQ411" t="s">
        <v>1096</v>
      </c>
      <c r="AR411">
        <v>24</v>
      </c>
      <c r="AT411" s="160">
        <v>38366</v>
      </c>
      <c r="AU411">
        <v>16</v>
      </c>
      <c r="AV411">
        <v>251</v>
      </c>
      <c r="AW411" t="s">
        <v>1096</v>
      </c>
      <c r="AX411">
        <v>25</v>
      </c>
    </row>
    <row r="412" spans="28:50" x14ac:dyDescent="0.3">
      <c r="AB412" s="160">
        <v>38366</v>
      </c>
      <c r="AC412">
        <v>17</v>
      </c>
      <c r="AD412">
        <v>362</v>
      </c>
      <c r="AE412" t="s">
        <v>1096</v>
      </c>
      <c r="AF412">
        <v>36</v>
      </c>
      <c r="AH412" s="160">
        <v>38366</v>
      </c>
      <c r="AI412">
        <v>17</v>
      </c>
      <c r="AJ412">
        <v>206</v>
      </c>
      <c r="AK412" t="s">
        <v>1096</v>
      </c>
      <c r="AL412">
        <v>21</v>
      </c>
      <c r="AN412" s="160">
        <v>39096</v>
      </c>
      <c r="AO412">
        <v>17</v>
      </c>
      <c r="AP412">
        <v>230</v>
      </c>
      <c r="AQ412" t="s">
        <v>1096</v>
      </c>
      <c r="AR412">
        <v>23</v>
      </c>
      <c r="AT412" s="160">
        <v>38366</v>
      </c>
      <c r="AU412">
        <v>17</v>
      </c>
      <c r="AV412">
        <v>252</v>
      </c>
      <c r="AW412" t="s">
        <v>1096</v>
      </c>
      <c r="AX412">
        <v>25</v>
      </c>
    </row>
    <row r="413" spans="28:50" x14ac:dyDescent="0.3">
      <c r="AB413" s="160">
        <v>38366</v>
      </c>
      <c r="AC413">
        <v>18</v>
      </c>
      <c r="AD413">
        <v>345</v>
      </c>
      <c r="AE413" t="s">
        <v>1096</v>
      </c>
      <c r="AF413">
        <v>35</v>
      </c>
      <c r="AH413" s="160">
        <v>38366</v>
      </c>
      <c r="AI413">
        <v>18</v>
      </c>
      <c r="AJ413">
        <v>205</v>
      </c>
      <c r="AK413" t="s">
        <v>1096</v>
      </c>
      <c r="AL413">
        <v>21</v>
      </c>
      <c r="AN413" s="160">
        <v>39096</v>
      </c>
      <c r="AO413">
        <v>18</v>
      </c>
      <c r="AP413">
        <v>210</v>
      </c>
      <c r="AQ413" t="s">
        <v>1096</v>
      </c>
      <c r="AR413">
        <v>21</v>
      </c>
      <c r="AT413" s="160">
        <v>38366</v>
      </c>
      <c r="AU413">
        <v>18</v>
      </c>
      <c r="AV413">
        <v>238</v>
      </c>
      <c r="AW413" t="s">
        <v>1096</v>
      </c>
      <c r="AX413">
        <v>24</v>
      </c>
    </row>
    <row r="414" spans="28:50" x14ac:dyDescent="0.3">
      <c r="AB414" s="160">
        <v>38366</v>
      </c>
      <c r="AC414">
        <v>19</v>
      </c>
      <c r="AD414">
        <v>342</v>
      </c>
      <c r="AE414" t="s">
        <v>1096</v>
      </c>
      <c r="AF414">
        <v>34</v>
      </c>
      <c r="AH414" s="160">
        <v>38366</v>
      </c>
      <c r="AI414">
        <v>19</v>
      </c>
      <c r="AJ414">
        <v>199</v>
      </c>
      <c r="AK414" t="s">
        <v>1096</v>
      </c>
      <c r="AL414">
        <v>20</v>
      </c>
      <c r="AN414" s="160">
        <v>39096</v>
      </c>
      <c r="AO414">
        <v>19</v>
      </c>
      <c r="AP414">
        <v>197</v>
      </c>
      <c r="AQ414" t="s">
        <v>1096</v>
      </c>
      <c r="AR414">
        <v>20</v>
      </c>
      <c r="AT414" s="160">
        <v>38366</v>
      </c>
      <c r="AU414">
        <v>19</v>
      </c>
      <c r="AV414">
        <v>231</v>
      </c>
      <c r="AW414" t="s">
        <v>1096</v>
      </c>
      <c r="AX414">
        <v>23</v>
      </c>
    </row>
    <row r="415" spans="28:50" x14ac:dyDescent="0.3">
      <c r="AB415" s="160">
        <v>38366</v>
      </c>
      <c r="AC415">
        <v>20</v>
      </c>
      <c r="AD415">
        <v>292</v>
      </c>
      <c r="AE415" t="s">
        <v>1096</v>
      </c>
      <c r="AF415">
        <v>29</v>
      </c>
      <c r="AH415" s="160">
        <v>38366</v>
      </c>
      <c r="AI415">
        <v>20</v>
      </c>
      <c r="AJ415">
        <v>193</v>
      </c>
      <c r="AK415" t="s">
        <v>1096</v>
      </c>
      <c r="AL415">
        <v>19</v>
      </c>
      <c r="AN415" s="160">
        <v>39096</v>
      </c>
      <c r="AO415">
        <v>20</v>
      </c>
      <c r="AP415">
        <v>190</v>
      </c>
      <c r="AQ415" t="s">
        <v>1096</v>
      </c>
      <c r="AR415">
        <v>19</v>
      </c>
      <c r="AT415" s="160">
        <v>38366</v>
      </c>
      <c r="AU415">
        <v>20</v>
      </c>
      <c r="AV415">
        <v>214</v>
      </c>
      <c r="AW415" t="s">
        <v>1096</v>
      </c>
      <c r="AX415">
        <v>21</v>
      </c>
    </row>
    <row r="416" spans="28:50" x14ac:dyDescent="0.3">
      <c r="AB416" s="160">
        <v>38366</v>
      </c>
      <c r="AC416">
        <v>21</v>
      </c>
      <c r="AD416">
        <v>281</v>
      </c>
      <c r="AE416" t="s">
        <v>1096</v>
      </c>
      <c r="AF416">
        <v>28</v>
      </c>
      <c r="AH416" s="160">
        <v>38366</v>
      </c>
      <c r="AI416">
        <v>21</v>
      </c>
      <c r="AJ416">
        <v>191</v>
      </c>
      <c r="AK416" t="s">
        <v>1096</v>
      </c>
      <c r="AL416">
        <v>19</v>
      </c>
      <c r="AN416" s="160">
        <v>39096</v>
      </c>
      <c r="AO416">
        <v>21</v>
      </c>
      <c r="AP416">
        <v>190</v>
      </c>
      <c r="AQ416" t="s">
        <v>1096</v>
      </c>
      <c r="AR416">
        <v>19</v>
      </c>
      <c r="AT416" s="160">
        <v>38366</v>
      </c>
      <c r="AU416">
        <v>21</v>
      </c>
      <c r="AV416">
        <v>230</v>
      </c>
      <c r="AW416" t="s">
        <v>1096</v>
      </c>
      <c r="AX416">
        <v>23</v>
      </c>
    </row>
    <row r="417" spans="28:50" x14ac:dyDescent="0.3">
      <c r="AB417" s="160">
        <v>38366</v>
      </c>
      <c r="AC417">
        <v>22</v>
      </c>
      <c r="AD417">
        <v>243</v>
      </c>
      <c r="AE417" t="s">
        <v>1096</v>
      </c>
      <c r="AF417">
        <v>24</v>
      </c>
      <c r="AH417" s="160">
        <v>38366</v>
      </c>
      <c r="AI417">
        <v>22</v>
      </c>
      <c r="AJ417">
        <v>186</v>
      </c>
      <c r="AK417" t="s">
        <v>1096</v>
      </c>
      <c r="AL417">
        <v>19</v>
      </c>
      <c r="AN417" s="160">
        <v>39096</v>
      </c>
      <c r="AO417">
        <v>22</v>
      </c>
      <c r="AP417">
        <v>190</v>
      </c>
      <c r="AQ417" t="s">
        <v>1096</v>
      </c>
      <c r="AR417">
        <v>19</v>
      </c>
      <c r="AT417" s="160">
        <v>38366</v>
      </c>
      <c r="AU417">
        <v>22</v>
      </c>
      <c r="AV417">
        <v>230</v>
      </c>
      <c r="AW417" t="s">
        <v>1096</v>
      </c>
      <c r="AX417">
        <v>23</v>
      </c>
    </row>
    <row r="418" spans="28:50" x14ac:dyDescent="0.3">
      <c r="AB418" s="160">
        <v>38366</v>
      </c>
      <c r="AC418">
        <v>23</v>
      </c>
      <c r="AD418">
        <v>248</v>
      </c>
      <c r="AE418" t="s">
        <v>1096</v>
      </c>
      <c r="AF418">
        <v>25</v>
      </c>
      <c r="AH418" s="160">
        <v>38366</v>
      </c>
      <c r="AI418">
        <v>23</v>
      </c>
      <c r="AJ418">
        <v>180</v>
      </c>
      <c r="AK418" t="s">
        <v>1096</v>
      </c>
      <c r="AL418">
        <v>18</v>
      </c>
      <c r="AN418" s="160">
        <v>39096</v>
      </c>
      <c r="AO418">
        <v>23</v>
      </c>
      <c r="AP418">
        <v>180</v>
      </c>
      <c r="AQ418" t="s">
        <v>1096</v>
      </c>
      <c r="AR418">
        <v>18</v>
      </c>
      <c r="AT418" s="160">
        <v>38366</v>
      </c>
      <c r="AU418">
        <v>23</v>
      </c>
      <c r="AV418">
        <v>230</v>
      </c>
      <c r="AW418" t="s">
        <v>1096</v>
      </c>
      <c r="AX418">
        <v>23</v>
      </c>
    </row>
    <row r="419" spans="28:50" x14ac:dyDescent="0.3">
      <c r="AB419" s="160">
        <v>38367</v>
      </c>
      <c r="AC419">
        <v>0</v>
      </c>
      <c r="AD419">
        <v>239</v>
      </c>
      <c r="AE419" t="s">
        <v>1096</v>
      </c>
      <c r="AF419">
        <v>24</v>
      </c>
      <c r="AH419" s="160">
        <v>38367</v>
      </c>
      <c r="AI419">
        <v>0</v>
      </c>
      <c r="AJ419">
        <v>178</v>
      </c>
      <c r="AK419" t="s">
        <v>1096</v>
      </c>
      <c r="AL419">
        <v>18</v>
      </c>
      <c r="AN419" s="160">
        <v>39097</v>
      </c>
      <c r="AO419">
        <v>0</v>
      </c>
      <c r="AP419">
        <v>180</v>
      </c>
      <c r="AQ419" t="s">
        <v>1096</v>
      </c>
      <c r="AR419">
        <v>18</v>
      </c>
      <c r="AT419" s="160">
        <v>38367</v>
      </c>
      <c r="AU419">
        <v>0</v>
      </c>
      <c r="AV419">
        <v>230</v>
      </c>
      <c r="AW419" t="s">
        <v>1096</v>
      </c>
      <c r="AX419">
        <v>23</v>
      </c>
    </row>
    <row r="420" spans="28:50" x14ac:dyDescent="0.3">
      <c r="AB420" s="160">
        <v>38367</v>
      </c>
      <c r="AC420">
        <v>1</v>
      </c>
      <c r="AD420">
        <v>231</v>
      </c>
      <c r="AE420" t="s">
        <v>1096</v>
      </c>
      <c r="AF420">
        <v>23</v>
      </c>
      <c r="AH420" s="160">
        <v>38367</v>
      </c>
      <c r="AI420">
        <v>1</v>
      </c>
      <c r="AJ420">
        <v>170</v>
      </c>
      <c r="AK420" t="s">
        <v>1096</v>
      </c>
      <c r="AL420">
        <v>17</v>
      </c>
      <c r="AN420" s="160">
        <v>39097</v>
      </c>
      <c r="AO420">
        <v>1</v>
      </c>
      <c r="AP420">
        <v>179</v>
      </c>
      <c r="AQ420" t="s">
        <v>1096</v>
      </c>
      <c r="AR420">
        <v>18</v>
      </c>
      <c r="AT420" s="160">
        <v>38367</v>
      </c>
      <c r="AU420">
        <v>1</v>
      </c>
      <c r="AV420">
        <v>227</v>
      </c>
      <c r="AW420" t="s">
        <v>1096</v>
      </c>
      <c r="AX420">
        <v>23</v>
      </c>
    </row>
    <row r="421" spans="28:50" x14ac:dyDescent="0.3">
      <c r="AB421" s="160">
        <v>38367</v>
      </c>
      <c r="AC421">
        <v>2</v>
      </c>
      <c r="AD421">
        <v>211</v>
      </c>
      <c r="AE421" t="s">
        <v>1096</v>
      </c>
      <c r="AF421">
        <v>21</v>
      </c>
      <c r="AH421" s="160">
        <v>38367</v>
      </c>
      <c r="AI421">
        <v>2</v>
      </c>
      <c r="AJ421">
        <v>170</v>
      </c>
      <c r="AK421" t="s">
        <v>1096</v>
      </c>
      <c r="AL421">
        <v>17</v>
      </c>
      <c r="AN421" s="160">
        <v>39097</v>
      </c>
      <c r="AO421">
        <v>2</v>
      </c>
      <c r="AP421">
        <v>180</v>
      </c>
      <c r="AQ421" t="s">
        <v>1096</v>
      </c>
      <c r="AR421">
        <v>18</v>
      </c>
      <c r="AT421" s="160">
        <v>38367</v>
      </c>
      <c r="AU421">
        <v>2</v>
      </c>
      <c r="AV421">
        <v>228</v>
      </c>
      <c r="AW421" t="s">
        <v>1096</v>
      </c>
      <c r="AX421">
        <v>23</v>
      </c>
    </row>
    <row r="422" spans="28:50" x14ac:dyDescent="0.3">
      <c r="AB422" s="160">
        <v>38367</v>
      </c>
      <c r="AC422">
        <v>3</v>
      </c>
      <c r="AD422">
        <v>201</v>
      </c>
      <c r="AE422" t="s">
        <v>1096</v>
      </c>
      <c r="AF422">
        <v>20</v>
      </c>
      <c r="AH422" s="160">
        <v>38367</v>
      </c>
      <c r="AI422">
        <v>3</v>
      </c>
      <c r="AJ422">
        <v>167</v>
      </c>
      <c r="AK422" t="s">
        <v>1096</v>
      </c>
      <c r="AL422">
        <v>17</v>
      </c>
      <c r="AN422" s="160">
        <v>39097</v>
      </c>
      <c r="AO422">
        <v>3</v>
      </c>
      <c r="AP422">
        <v>180</v>
      </c>
      <c r="AQ422" t="s">
        <v>1096</v>
      </c>
      <c r="AR422">
        <v>18</v>
      </c>
      <c r="AT422" s="160">
        <v>38367</v>
      </c>
      <c r="AU422">
        <v>3</v>
      </c>
      <c r="AV422">
        <v>220</v>
      </c>
      <c r="AW422" t="s">
        <v>1096</v>
      </c>
      <c r="AX422">
        <v>22</v>
      </c>
    </row>
    <row r="423" spans="28:50" x14ac:dyDescent="0.3">
      <c r="AB423" s="160">
        <v>38367</v>
      </c>
      <c r="AC423">
        <v>4</v>
      </c>
      <c r="AD423">
        <v>176</v>
      </c>
      <c r="AE423" t="s">
        <v>1096</v>
      </c>
      <c r="AF423">
        <v>18</v>
      </c>
      <c r="AH423" s="160">
        <v>38367</v>
      </c>
      <c r="AI423">
        <v>4</v>
      </c>
      <c r="AJ423">
        <v>167</v>
      </c>
      <c r="AK423" t="s">
        <v>1096</v>
      </c>
      <c r="AL423">
        <v>17</v>
      </c>
      <c r="AN423" s="160">
        <v>39097</v>
      </c>
      <c r="AO423">
        <v>4</v>
      </c>
      <c r="AP423">
        <v>174</v>
      </c>
      <c r="AQ423" t="s">
        <v>1096</v>
      </c>
      <c r="AR423">
        <v>17</v>
      </c>
      <c r="AT423" s="160">
        <v>38367</v>
      </c>
      <c r="AU423">
        <v>4</v>
      </c>
      <c r="AV423">
        <v>221</v>
      </c>
      <c r="AW423" t="s">
        <v>1096</v>
      </c>
      <c r="AX423">
        <v>22</v>
      </c>
    </row>
    <row r="424" spans="28:50" x14ac:dyDescent="0.3">
      <c r="AB424" s="160">
        <v>38367</v>
      </c>
      <c r="AC424">
        <v>5</v>
      </c>
      <c r="AD424">
        <v>171</v>
      </c>
      <c r="AE424" t="s">
        <v>1096</v>
      </c>
      <c r="AF424">
        <v>17</v>
      </c>
      <c r="AH424" s="160">
        <v>38367</v>
      </c>
      <c r="AI424">
        <v>5</v>
      </c>
      <c r="AJ424">
        <v>169</v>
      </c>
      <c r="AK424" t="s">
        <v>1096</v>
      </c>
      <c r="AL424">
        <v>17</v>
      </c>
      <c r="AN424" s="160">
        <v>39097</v>
      </c>
      <c r="AO424">
        <v>5</v>
      </c>
      <c r="AP424">
        <v>180</v>
      </c>
      <c r="AQ424" t="s">
        <v>1096</v>
      </c>
      <c r="AR424">
        <v>18</v>
      </c>
      <c r="AT424" s="160">
        <v>38367</v>
      </c>
      <c r="AU424">
        <v>5</v>
      </c>
      <c r="AV424">
        <v>215</v>
      </c>
      <c r="AW424" t="s">
        <v>1096</v>
      </c>
      <c r="AX424">
        <v>22</v>
      </c>
    </row>
    <row r="425" spans="28:50" x14ac:dyDescent="0.3">
      <c r="AB425" s="160">
        <v>38367</v>
      </c>
      <c r="AC425">
        <v>6</v>
      </c>
      <c r="AD425">
        <v>177</v>
      </c>
      <c r="AE425" t="s">
        <v>1096</v>
      </c>
      <c r="AF425">
        <v>18</v>
      </c>
      <c r="AH425" s="160">
        <v>38367</v>
      </c>
      <c r="AI425">
        <v>6</v>
      </c>
      <c r="AJ425">
        <v>161</v>
      </c>
      <c r="AK425" t="s">
        <v>1096</v>
      </c>
      <c r="AL425">
        <v>16</v>
      </c>
      <c r="AN425" s="160">
        <v>39097</v>
      </c>
      <c r="AO425">
        <v>6</v>
      </c>
      <c r="AP425">
        <v>180</v>
      </c>
      <c r="AQ425" t="s">
        <v>1096</v>
      </c>
      <c r="AR425">
        <v>18</v>
      </c>
      <c r="AT425" s="160">
        <v>38367</v>
      </c>
      <c r="AU425">
        <v>6</v>
      </c>
      <c r="AV425">
        <v>219</v>
      </c>
      <c r="AW425" t="s">
        <v>1096</v>
      </c>
      <c r="AX425">
        <v>22</v>
      </c>
    </row>
    <row r="426" spans="28:50" x14ac:dyDescent="0.3">
      <c r="AB426" s="160">
        <v>38367</v>
      </c>
      <c r="AC426">
        <v>7</v>
      </c>
      <c r="AD426">
        <v>195</v>
      </c>
      <c r="AE426" t="s">
        <v>1096</v>
      </c>
      <c r="AF426">
        <v>20</v>
      </c>
      <c r="AH426" s="160">
        <v>38367</v>
      </c>
      <c r="AI426">
        <v>7</v>
      </c>
      <c r="AJ426">
        <v>162</v>
      </c>
      <c r="AK426" t="s">
        <v>1096</v>
      </c>
      <c r="AL426">
        <v>16</v>
      </c>
      <c r="AN426" s="160">
        <v>39097</v>
      </c>
      <c r="AO426">
        <v>7</v>
      </c>
      <c r="AP426">
        <v>194</v>
      </c>
      <c r="AQ426" t="s">
        <v>1096</v>
      </c>
      <c r="AR426">
        <v>19</v>
      </c>
      <c r="AT426" s="160">
        <v>38367</v>
      </c>
      <c r="AU426">
        <v>7</v>
      </c>
      <c r="AV426">
        <v>217</v>
      </c>
      <c r="AW426" t="s">
        <v>1096</v>
      </c>
      <c r="AX426">
        <v>22</v>
      </c>
    </row>
    <row r="427" spans="28:50" x14ac:dyDescent="0.3">
      <c r="AB427" s="160">
        <v>38367</v>
      </c>
      <c r="AC427">
        <v>8</v>
      </c>
      <c r="AD427">
        <v>218</v>
      </c>
      <c r="AE427" t="s">
        <v>1096</v>
      </c>
      <c r="AF427">
        <v>22</v>
      </c>
      <c r="AH427" s="160">
        <v>38367</v>
      </c>
      <c r="AI427">
        <v>8</v>
      </c>
      <c r="AJ427">
        <v>170</v>
      </c>
      <c r="AK427" t="s">
        <v>1096</v>
      </c>
      <c r="AL427">
        <v>17</v>
      </c>
      <c r="AN427" s="160">
        <v>39097</v>
      </c>
      <c r="AO427">
        <v>8</v>
      </c>
      <c r="AP427">
        <v>210</v>
      </c>
      <c r="AQ427" t="s">
        <v>1096</v>
      </c>
      <c r="AR427">
        <v>21</v>
      </c>
      <c r="AT427" s="160">
        <v>38367</v>
      </c>
      <c r="AU427">
        <v>8</v>
      </c>
      <c r="AV427">
        <v>225</v>
      </c>
      <c r="AW427" t="s">
        <v>1096</v>
      </c>
      <c r="AX427">
        <v>23</v>
      </c>
    </row>
    <row r="428" spans="28:50" x14ac:dyDescent="0.3">
      <c r="AB428" s="160">
        <v>38367</v>
      </c>
      <c r="AC428">
        <v>9</v>
      </c>
      <c r="AD428">
        <v>242</v>
      </c>
      <c r="AE428" t="s">
        <v>1096</v>
      </c>
      <c r="AF428">
        <v>24</v>
      </c>
      <c r="AH428" s="160">
        <v>38367</v>
      </c>
      <c r="AI428">
        <v>9</v>
      </c>
      <c r="AJ428">
        <v>174</v>
      </c>
      <c r="AK428" t="s">
        <v>1096</v>
      </c>
      <c r="AL428">
        <v>17</v>
      </c>
      <c r="AN428" s="160">
        <v>39097</v>
      </c>
      <c r="AO428">
        <v>9</v>
      </c>
      <c r="AP428">
        <v>210</v>
      </c>
      <c r="AQ428" t="s">
        <v>1096</v>
      </c>
      <c r="AR428">
        <v>21</v>
      </c>
      <c r="AT428" s="160">
        <v>38367</v>
      </c>
      <c r="AU428">
        <v>9</v>
      </c>
      <c r="AV428">
        <v>247</v>
      </c>
      <c r="AW428" t="s">
        <v>1096</v>
      </c>
      <c r="AX428">
        <v>25</v>
      </c>
    </row>
    <row r="429" spans="28:50" x14ac:dyDescent="0.3">
      <c r="AB429" s="160">
        <v>38367</v>
      </c>
      <c r="AC429">
        <v>10</v>
      </c>
      <c r="AD429">
        <v>266</v>
      </c>
      <c r="AE429" t="s">
        <v>1096</v>
      </c>
      <c r="AF429">
        <v>27</v>
      </c>
      <c r="AH429" s="160">
        <v>38367</v>
      </c>
      <c r="AI429">
        <v>10</v>
      </c>
      <c r="AJ429">
        <v>179</v>
      </c>
      <c r="AK429" t="s">
        <v>1096</v>
      </c>
      <c r="AL429">
        <v>18</v>
      </c>
      <c r="AN429" s="160">
        <v>39097</v>
      </c>
      <c r="AO429">
        <v>10</v>
      </c>
      <c r="AP429">
        <v>226</v>
      </c>
      <c r="AQ429" t="s">
        <v>1096</v>
      </c>
      <c r="AR429">
        <v>23</v>
      </c>
      <c r="AT429" s="160">
        <v>38367</v>
      </c>
      <c r="AU429">
        <v>10</v>
      </c>
      <c r="AV429">
        <v>270</v>
      </c>
      <c r="AW429" t="s">
        <v>1096</v>
      </c>
      <c r="AX429">
        <v>27</v>
      </c>
    </row>
    <row r="430" spans="28:50" x14ac:dyDescent="0.3">
      <c r="AB430" s="160">
        <v>38367</v>
      </c>
      <c r="AC430">
        <v>11</v>
      </c>
      <c r="AD430">
        <v>297</v>
      </c>
      <c r="AE430" t="s">
        <v>1096</v>
      </c>
      <c r="AF430">
        <v>30</v>
      </c>
      <c r="AH430" s="160">
        <v>38367</v>
      </c>
      <c r="AI430">
        <v>11</v>
      </c>
      <c r="AJ430">
        <v>171</v>
      </c>
      <c r="AK430" t="s">
        <v>1096</v>
      </c>
      <c r="AL430">
        <v>17</v>
      </c>
      <c r="AN430" s="160">
        <v>39097</v>
      </c>
      <c r="AO430">
        <v>11</v>
      </c>
      <c r="AP430">
        <v>230</v>
      </c>
      <c r="AQ430" t="s">
        <v>1096</v>
      </c>
      <c r="AR430">
        <v>23</v>
      </c>
      <c r="AT430" s="160">
        <v>38367</v>
      </c>
      <c r="AU430">
        <v>11</v>
      </c>
      <c r="AV430">
        <v>274</v>
      </c>
      <c r="AW430" t="s">
        <v>1096</v>
      </c>
      <c r="AX430">
        <v>27</v>
      </c>
    </row>
    <row r="431" spans="28:50" x14ac:dyDescent="0.3">
      <c r="AB431" s="160">
        <v>38367</v>
      </c>
      <c r="AC431">
        <v>12</v>
      </c>
      <c r="AD431">
        <v>321</v>
      </c>
      <c r="AE431" t="s">
        <v>1096</v>
      </c>
      <c r="AF431">
        <v>32</v>
      </c>
      <c r="AH431" s="160">
        <v>38367</v>
      </c>
      <c r="AI431">
        <v>12</v>
      </c>
      <c r="AJ431">
        <v>172</v>
      </c>
      <c r="AK431" t="s">
        <v>1096</v>
      </c>
      <c r="AL431">
        <v>17</v>
      </c>
      <c r="AN431" s="160">
        <v>39097</v>
      </c>
      <c r="AO431">
        <v>12</v>
      </c>
      <c r="AP431">
        <v>230</v>
      </c>
      <c r="AQ431" t="s">
        <v>1096</v>
      </c>
      <c r="AR431">
        <v>23</v>
      </c>
      <c r="AT431" s="160">
        <v>38367</v>
      </c>
      <c r="AU431">
        <v>12</v>
      </c>
      <c r="AV431">
        <v>191</v>
      </c>
      <c r="AW431" t="s">
        <v>1096</v>
      </c>
      <c r="AX431">
        <v>19</v>
      </c>
    </row>
    <row r="432" spans="28:50" x14ac:dyDescent="0.3">
      <c r="AB432" s="160">
        <v>38367</v>
      </c>
      <c r="AC432">
        <v>13</v>
      </c>
      <c r="AD432">
        <v>348</v>
      </c>
      <c r="AE432" t="s">
        <v>1096</v>
      </c>
      <c r="AF432">
        <v>35</v>
      </c>
      <c r="AH432" s="160">
        <v>38367</v>
      </c>
      <c r="AI432">
        <v>13</v>
      </c>
      <c r="AJ432">
        <v>177</v>
      </c>
      <c r="AK432" t="s">
        <v>1096</v>
      </c>
      <c r="AL432">
        <v>18</v>
      </c>
      <c r="AN432" s="160">
        <v>39097</v>
      </c>
      <c r="AO432">
        <v>13</v>
      </c>
      <c r="AP432">
        <v>226</v>
      </c>
      <c r="AQ432" t="s">
        <v>1096</v>
      </c>
      <c r="AR432">
        <v>23</v>
      </c>
      <c r="AT432" s="160">
        <v>38367</v>
      </c>
      <c r="AU432">
        <v>13</v>
      </c>
      <c r="AV432">
        <v>187</v>
      </c>
      <c r="AW432" t="s">
        <v>1096</v>
      </c>
      <c r="AX432">
        <v>19</v>
      </c>
    </row>
    <row r="433" spans="28:50" x14ac:dyDescent="0.3">
      <c r="AB433" s="160">
        <v>38367</v>
      </c>
      <c r="AC433">
        <v>14</v>
      </c>
      <c r="AD433">
        <v>356</v>
      </c>
      <c r="AE433" t="s">
        <v>1096</v>
      </c>
      <c r="AF433">
        <v>36</v>
      </c>
      <c r="AH433" s="160">
        <v>38367</v>
      </c>
      <c r="AI433">
        <v>14</v>
      </c>
      <c r="AJ433">
        <v>203</v>
      </c>
      <c r="AK433" t="s">
        <v>1096</v>
      </c>
      <c r="AL433">
        <v>20</v>
      </c>
      <c r="AN433" s="160">
        <v>39097</v>
      </c>
      <c r="AO433">
        <v>14</v>
      </c>
      <c r="AP433">
        <v>230</v>
      </c>
      <c r="AQ433" t="s">
        <v>1096</v>
      </c>
      <c r="AR433">
        <v>23</v>
      </c>
      <c r="AT433" s="160">
        <v>38367</v>
      </c>
      <c r="AU433">
        <v>14</v>
      </c>
      <c r="AV433">
        <v>174</v>
      </c>
      <c r="AW433" t="s">
        <v>1096</v>
      </c>
      <c r="AX433">
        <v>17</v>
      </c>
    </row>
    <row r="434" spans="28:50" x14ac:dyDescent="0.3">
      <c r="AB434" s="160">
        <v>38367</v>
      </c>
      <c r="AC434">
        <v>15</v>
      </c>
      <c r="AD434">
        <v>363</v>
      </c>
      <c r="AE434" t="s">
        <v>1096</v>
      </c>
      <c r="AF434">
        <v>36</v>
      </c>
      <c r="AH434" s="160">
        <v>38367</v>
      </c>
      <c r="AI434">
        <v>15</v>
      </c>
      <c r="AJ434">
        <v>221</v>
      </c>
      <c r="AK434" t="s">
        <v>1096</v>
      </c>
      <c r="AL434">
        <v>22</v>
      </c>
      <c r="AN434" s="160">
        <v>39097</v>
      </c>
      <c r="AO434">
        <v>15</v>
      </c>
      <c r="AP434">
        <v>220</v>
      </c>
      <c r="AQ434" t="s">
        <v>1096</v>
      </c>
      <c r="AR434">
        <v>22</v>
      </c>
      <c r="AT434" s="160">
        <v>38367</v>
      </c>
      <c r="AU434">
        <v>15</v>
      </c>
      <c r="AV434">
        <v>170</v>
      </c>
      <c r="AW434" t="s">
        <v>1096</v>
      </c>
      <c r="AX434">
        <v>17</v>
      </c>
    </row>
    <row r="435" spans="28:50" x14ac:dyDescent="0.3">
      <c r="AB435" s="160">
        <v>38367</v>
      </c>
      <c r="AC435">
        <v>16</v>
      </c>
      <c r="AD435">
        <v>360</v>
      </c>
      <c r="AE435" t="s">
        <v>1096</v>
      </c>
      <c r="AF435">
        <v>36</v>
      </c>
      <c r="AH435" s="160">
        <v>38367</v>
      </c>
      <c r="AI435">
        <v>16</v>
      </c>
      <c r="AJ435">
        <v>227</v>
      </c>
      <c r="AK435" t="s">
        <v>1096</v>
      </c>
      <c r="AL435">
        <v>23</v>
      </c>
      <c r="AN435" s="160">
        <v>39097</v>
      </c>
      <c r="AO435">
        <v>16</v>
      </c>
      <c r="AP435">
        <v>212</v>
      </c>
      <c r="AQ435" t="s">
        <v>1096</v>
      </c>
      <c r="AR435">
        <v>21</v>
      </c>
      <c r="AT435" s="160">
        <v>38367</v>
      </c>
      <c r="AU435">
        <v>16</v>
      </c>
      <c r="AV435">
        <v>156</v>
      </c>
      <c r="AW435" t="s">
        <v>1096</v>
      </c>
      <c r="AX435">
        <v>16</v>
      </c>
    </row>
    <row r="436" spans="28:50" x14ac:dyDescent="0.3">
      <c r="AB436" s="160">
        <v>38367</v>
      </c>
      <c r="AC436">
        <v>17</v>
      </c>
      <c r="AD436">
        <v>355</v>
      </c>
      <c r="AE436" t="s">
        <v>1096</v>
      </c>
      <c r="AF436">
        <v>36</v>
      </c>
      <c r="AH436" s="160">
        <v>38367</v>
      </c>
      <c r="AI436">
        <v>17</v>
      </c>
      <c r="AJ436">
        <v>228</v>
      </c>
      <c r="AK436" t="s">
        <v>1096</v>
      </c>
      <c r="AL436">
        <v>23</v>
      </c>
      <c r="AN436" s="160">
        <v>39097</v>
      </c>
      <c r="AO436">
        <v>17</v>
      </c>
      <c r="AP436">
        <v>210</v>
      </c>
      <c r="AQ436" t="s">
        <v>1096</v>
      </c>
      <c r="AR436">
        <v>21</v>
      </c>
      <c r="AT436" s="160">
        <v>38367</v>
      </c>
      <c r="AU436">
        <v>17</v>
      </c>
      <c r="AV436">
        <v>156</v>
      </c>
      <c r="AW436" t="s">
        <v>1096</v>
      </c>
      <c r="AX436">
        <v>16</v>
      </c>
    </row>
    <row r="437" spans="28:50" x14ac:dyDescent="0.3">
      <c r="AB437" s="160">
        <v>38367</v>
      </c>
      <c r="AC437">
        <v>18</v>
      </c>
      <c r="AD437">
        <v>352</v>
      </c>
      <c r="AE437" t="s">
        <v>1096</v>
      </c>
      <c r="AF437">
        <v>35</v>
      </c>
      <c r="AH437" s="160">
        <v>38367</v>
      </c>
      <c r="AI437">
        <v>18</v>
      </c>
      <c r="AJ437">
        <v>204</v>
      </c>
      <c r="AK437" t="s">
        <v>1096</v>
      </c>
      <c r="AL437">
        <v>20</v>
      </c>
      <c r="AN437" s="160">
        <v>39097</v>
      </c>
      <c r="AO437">
        <v>18</v>
      </c>
      <c r="AP437">
        <v>190</v>
      </c>
      <c r="AQ437" t="s">
        <v>1096</v>
      </c>
      <c r="AR437">
        <v>19</v>
      </c>
      <c r="AT437" s="160">
        <v>38367</v>
      </c>
      <c r="AU437">
        <v>18</v>
      </c>
      <c r="AV437">
        <v>152</v>
      </c>
      <c r="AW437" t="s">
        <v>1096</v>
      </c>
      <c r="AX437">
        <v>15</v>
      </c>
    </row>
    <row r="438" spans="28:50" x14ac:dyDescent="0.3">
      <c r="AB438" s="160">
        <v>38367</v>
      </c>
      <c r="AC438">
        <v>19</v>
      </c>
      <c r="AD438">
        <v>305</v>
      </c>
      <c r="AE438" t="s">
        <v>1096</v>
      </c>
      <c r="AF438">
        <v>31</v>
      </c>
      <c r="AH438" s="160">
        <v>38367</v>
      </c>
      <c r="AI438">
        <v>19</v>
      </c>
      <c r="AJ438">
        <v>192</v>
      </c>
      <c r="AK438" t="s">
        <v>1096</v>
      </c>
      <c r="AL438">
        <v>19</v>
      </c>
      <c r="AN438" s="160">
        <v>39097</v>
      </c>
      <c r="AO438">
        <v>19</v>
      </c>
      <c r="AP438">
        <v>184</v>
      </c>
      <c r="AQ438" t="s">
        <v>1096</v>
      </c>
      <c r="AR438">
        <v>18</v>
      </c>
      <c r="AT438" s="160">
        <v>38367</v>
      </c>
      <c r="AU438">
        <v>19</v>
      </c>
      <c r="AV438">
        <v>150</v>
      </c>
      <c r="AW438" t="s">
        <v>1096</v>
      </c>
      <c r="AX438">
        <v>15</v>
      </c>
    </row>
    <row r="439" spans="28:50" x14ac:dyDescent="0.3">
      <c r="AB439" s="160">
        <v>38367</v>
      </c>
      <c r="AC439">
        <v>20</v>
      </c>
      <c r="AD439">
        <v>257</v>
      </c>
      <c r="AE439" t="s">
        <v>1096</v>
      </c>
      <c r="AF439">
        <v>26</v>
      </c>
      <c r="AH439" s="160">
        <v>38367</v>
      </c>
      <c r="AI439">
        <v>20</v>
      </c>
      <c r="AJ439">
        <v>188</v>
      </c>
      <c r="AK439" t="s">
        <v>1096</v>
      </c>
      <c r="AL439">
        <v>19</v>
      </c>
      <c r="AN439" s="160">
        <v>39097</v>
      </c>
      <c r="AO439">
        <v>20</v>
      </c>
      <c r="AP439">
        <v>180</v>
      </c>
      <c r="AQ439" t="s">
        <v>1096</v>
      </c>
      <c r="AR439">
        <v>18</v>
      </c>
      <c r="AT439" s="160">
        <v>38367</v>
      </c>
      <c r="AU439">
        <v>20</v>
      </c>
      <c r="AV439">
        <v>147</v>
      </c>
      <c r="AW439" t="s">
        <v>1096</v>
      </c>
      <c r="AX439">
        <v>15</v>
      </c>
    </row>
    <row r="440" spans="28:50" x14ac:dyDescent="0.3">
      <c r="AB440" s="160">
        <v>38367</v>
      </c>
      <c r="AC440">
        <v>21</v>
      </c>
      <c r="AD440">
        <v>246</v>
      </c>
      <c r="AE440" t="s">
        <v>1096</v>
      </c>
      <c r="AF440">
        <v>25</v>
      </c>
      <c r="AH440" s="160">
        <v>38367</v>
      </c>
      <c r="AI440">
        <v>21</v>
      </c>
      <c r="AJ440">
        <v>188</v>
      </c>
      <c r="AK440" t="s">
        <v>1096</v>
      </c>
      <c r="AL440">
        <v>19</v>
      </c>
      <c r="AN440" s="160">
        <v>39097</v>
      </c>
      <c r="AO440">
        <v>21</v>
      </c>
      <c r="AP440">
        <v>180</v>
      </c>
      <c r="AQ440" t="s">
        <v>1096</v>
      </c>
      <c r="AR440">
        <v>18</v>
      </c>
      <c r="AT440" s="160">
        <v>38367</v>
      </c>
      <c r="AU440">
        <v>21</v>
      </c>
      <c r="AV440">
        <v>139</v>
      </c>
      <c r="AW440" t="s">
        <v>1096</v>
      </c>
      <c r="AX440">
        <v>14</v>
      </c>
    </row>
    <row r="441" spans="28:50" x14ac:dyDescent="0.3">
      <c r="AB441" s="160">
        <v>38367</v>
      </c>
      <c r="AC441">
        <v>22</v>
      </c>
      <c r="AD441">
        <v>230</v>
      </c>
      <c r="AE441" t="s">
        <v>1096</v>
      </c>
      <c r="AF441">
        <v>23</v>
      </c>
      <c r="AH441" s="160">
        <v>38367</v>
      </c>
      <c r="AI441">
        <v>22</v>
      </c>
      <c r="AJ441">
        <v>183</v>
      </c>
      <c r="AK441" t="s">
        <v>1096</v>
      </c>
      <c r="AL441">
        <v>18</v>
      </c>
      <c r="AN441" s="160">
        <v>39097</v>
      </c>
      <c r="AO441">
        <v>22</v>
      </c>
      <c r="AP441">
        <v>179</v>
      </c>
      <c r="AQ441" t="s">
        <v>1096</v>
      </c>
      <c r="AR441">
        <v>18</v>
      </c>
      <c r="AT441" s="160">
        <v>38367</v>
      </c>
      <c r="AU441">
        <v>22</v>
      </c>
      <c r="AV441">
        <v>137</v>
      </c>
      <c r="AW441" t="s">
        <v>1096</v>
      </c>
      <c r="AX441">
        <v>14</v>
      </c>
    </row>
    <row r="442" spans="28:50" x14ac:dyDescent="0.3">
      <c r="AB442" s="160">
        <v>38367</v>
      </c>
      <c r="AC442">
        <v>23</v>
      </c>
      <c r="AD442">
        <v>225</v>
      </c>
      <c r="AE442" t="s">
        <v>1096</v>
      </c>
      <c r="AF442">
        <v>23</v>
      </c>
      <c r="AH442" s="160">
        <v>38367</v>
      </c>
      <c r="AI442">
        <v>23</v>
      </c>
      <c r="AJ442">
        <v>176</v>
      </c>
      <c r="AK442" t="s">
        <v>1096</v>
      </c>
      <c r="AL442">
        <v>18</v>
      </c>
      <c r="AN442" s="160">
        <v>39097</v>
      </c>
      <c r="AO442">
        <v>23</v>
      </c>
      <c r="AP442">
        <v>180</v>
      </c>
      <c r="AQ442" t="s">
        <v>1096</v>
      </c>
      <c r="AR442">
        <v>18</v>
      </c>
      <c r="AT442" s="160">
        <v>38367</v>
      </c>
      <c r="AU442">
        <v>23</v>
      </c>
      <c r="AV442">
        <v>142</v>
      </c>
      <c r="AW442" t="s">
        <v>1096</v>
      </c>
      <c r="AX442">
        <v>14</v>
      </c>
    </row>
    <row r="443" spans="28:50" x14ac:dyDescent="0.3">
      <c r="AB443" s="160">
        <v>38368</v>
      </c>
      <c r="AC443">
        <v>0</v>
      </c>
      <c r="AD443">
        <v>221</v>
      </c>
      <c r="AE443" t="s">
        <v>1096</v>
      </c>
      <c r="AF443">
        <v>22</v>
      </c>
      <c r="AH443" s="160">
        <v>38368</v>
      </c>
      <c r="AI443">
        <v>0</v>
      </c>
      <c r="AJ443">
        <v>180</v>
      </c>
      <c r="AK443" t="s">
        <v>1096</v>
      </c>
      <c r="AL443">
        <v>18</v>
      </c>
      <c r="AN443" s="160">
        <v>39098</v>
      </c>
      <c r="AO443">
        <v>0</v>
      </c>
      <c r="AP443">
        <v>180</v>
      </c>
      <c r="AQ443" t="s">
        <v>1096</v>
      </c>
      <c r="AR443">
        <v>18</v>
      </c>
      <c r="AT443" s="160">
        <v>38368</v>
      </c>
      <c r="AU443">
        <v>0</v>
      </c>
      <c r="AV443">
        <v>142</v>
      </c>
      <c r="AW443" t="s">
        <v>1096</v>
      </c>
      <c r="AX443">
        <v>14</v>
      </c>
    </row>
    <row r="444" spans="28:50" x14ac:dyDescent="0.3">
      <c r="AB444" s="160">
        <v>38368</v>
      </c>
      <c r="AC444">
        <v>1</v>
      </c>
      <c r="AD444">
        <v>222</v>
      </c>
      <c r="AE444" t="s">
        <v>1096</v>
      </c>
      <c r="AF444">
        <v>22</v>
      </c>
      <c r="AH444" s="160">
        <v>38368</v>
      </c>
      <c r="AI444">
        <v>1</v>
      </c>
      <c r="AJ444">
        <v>179</v>
      </c>
      <c r="AK444" t="s">
        <v>1096</v>
      </c>
      <c r="AL444">
        <v>18</v>
      </c>
      <c r="AN444" s="160">
        <v>39098</v>
      </c>
      <c r="AO444">
        <v>1</v>
      </c>
      <c r="AP444">
        <v>171</v>
      </c>
      <c r="AQ444" t="s">
        <v>1096</v>
      </c>
      <c r="AR444">
        <v>17</v>
      </c>
      <c r="AT444" s="160">
        <v>38368</v>
      </c>
      <c r="AU444">
        <v>1</v>
      </c>
      <c r="AV444">
        <v>137</v>
      </c>
      <c r="AW444" t="s">
        <v>1096</v>
      </c>
      <c r="AX444">
        <v>14</v>
      </c>
    </row>
    <row r="445" spans="28:50" x14ac:dyDescent="0.3">
      <c r="AB445" s="160">
        <v>38368</v>
      </c>
      <c r="AC445">
        <v>2</v>
      </c>
      <c r="AD445">
        <v>207</v>
      </c>
      <c r="AE445" t="s">
        <v>1096</v>
      </c>
      <c r="AF445">
        <v>21</v>
      </c>
      <c r="AH445" s="160">
        <v>38368</v>
      </c>
      <c r="AI445">
        <v>2</v>
      </c>
      <c r="AJ445">
        <v>174</v>
      </c>
      <c r="AK445" t="s">
        <v>1096</v>
      </c>
      <c r="AL445">
        <v>17</v>
      </c>
      <c r="AN445" s="160">
        <v>39098</v>
      </c>
      <c r="AO445">
        <v>2</v>
      </c>
      <c r="AP445">
        <v>170</v>
      </c>
      <c r="AQ445" t="s">
        <v>1096</v>
      </c>
      <c r="AR445">
        <v>17</v>
      </c>
      <c r="AT445" s="160">
        <v>38368</v>
      </c>
      <c r="AU445">
        <v>2</v>
      </c>
      <c r="AV445">
        <v>137</v>
      </c>
      <c r="AW445" t="s">
        <v>1096</v>
      </c>
      <c r="AX445">
        <v>14</v>
      </c>
    </row>
    <row r="446" spans="28:50" x14ac:dyDescent="0.3">
      <c r="AB446" s="160">
        <v>38368</v>
      </c>
      <c r="AC446">
        <v>3</v>
      </c>
      <c r="AD446">
        <v>205</v>
      </c>
      <c r="AE446" t="s">
        <v>1096</v>
      </c>
      <c r="AF446">
        <v>21</v>
      </c>
      <c r="AH446" s="160">
        <v>38368</v>
      </c>
      <c r="AI446">
        <v>3</v>
      </c>
      <c r="AJ446">
        <v>170</v>
      </c>
      <c r="AK446" t="s">
        <v>1096</v>
      </c>
      <c r="AL446">
        <v>17</v>
      </c>
      <c r="AN446" s="160">
        <v>39098</v>
      </c>
      <c r="AO446">
        <v>3</v>
      </c>
      <c r="AP446">
        <v>170</v>
      </c>
      <c r="AQ446" t="s">
        <v>1096</v>
      </c>
      <c r="AR446">
        <v>17</v>
      </c>
      <c r="AT446" s="160">
        <v>38368</v>
      </c>
      <c r="AU446">
        <v>3</v>
      </c>
      <c r="AV446">
        <v>138</v>
      </c>
      <c r="AW446" t="s">
        <v>1096</v>
      </c>
      <c r="AX446">
        <v>14</v>
      </c>
    </row>
    <row r="447" spans="28:50" x14ac:dyDescent="0.3">
      <c r="AB447" s="160">
        <v>38368</v>
      </c>
      <c r="AC447">
        <v>4</v>
      </c>
      <c r="AD447">
        <v>185</v>
      </c>
      <c r="AE447" t="s">
        <v>1096</v>
      </c>
      <c r="AF447">
        <v>19</v>
      </c>
      <c r="AH447" s="160">
        <v>38368</v>
      </c>
      <c r="AI447">
        <v>4</v>
      </c>
      <c r="AJ447">
        <v>157</v>
      </c>
      <c r="AK447" t="s">
        <v>1096</v>
      </c>
      <c r="AL447">
        <v>16</v>
      </c>
      <c r="AN447" s="160">
        <v>39098</v>
      </c>
      <c r="AO447">
        <v>4</v>
      </c>
      <c r="AP447">
        <v>167</v>
      </c>
      <c r="AQ447" t="s">
        <v>1096</v>
      </c>
      <c r="AR447">
        <v>17</v>
      </c>
      <c r="AT447" s="160">
        <v>38368</v>
      </c>
      <c r="AU447">
        <v>4</v>
      </c>
      <c r="AV447">
        <v>131</v>
      </c>
      <c r="AW447" t="s">
        <v>1096</v>
      </c>
      <c r="AX447">
        <v>13</v>
      </c>
    </row>
    <row r="448" spans="28:50" x14ac:dyDescent="0.3">
      <c r="AB448" s="160">
        <v>38368</v>
      </c>
      <c r="AC448">
        <v>5</v>
      </c>
      <c r="AD448">
        <v>179</v>
      </c>
      <c r="AE448" t="s">
        <v>1096</v>
      </c>
      <c r="AF448">
        <v>18</v>
      </c>
      <c r="AH448" s="160">
        <v>38368</v>
      </c>
      <c r="AI448">
        <v>5</v>
      </c>
      <c r="AJ448">
        <v>139</v>
      </c>
      <c r="AK448" t="s">
        <v>1096</v>
      </c>
      <c r="AL448">
        <v>14</v>
      </c>
      <c r="AN448" s="160">
        <v>39098</v>
      </c>
      <c r="AO448">
        <v>5</v>
      </c>
      <c r="AP448">
        <v>170</v>
      </c>
      <c r="AQ448" t="s">
        <v>1096</v>
      </c>
      <c r="AR448">
        <v>17</v>
      </c>
      <c r="AT448" s="160">
        <v>38368</v>
      </c>
      <c r="AU448">
        <v>5</v>
      </c>
      <c r="AV448">
        <v>137</v>
      </c>
      <c r="AW448" t="s">
        <v>1096</v>
      </c>
      <c r="AX448">
        <v>14</v>
      </c>
    </row>
    <row r="449" spans="28:50" x14ac:dyDescent="0.3">
      <c r="AB449" s="160">
        <v>38368</v>
      </c>
      <c r="AC449">
        <v>6</v>
      </c>
      <c r="AD449">
        <v>180</v>
      </c>
      <c r="AE449" t="s">
        <v>1096</v>
      </c>
      <c r="AF449">
        <v>18</v>
      </c>
      <c r="AH449" s="160">
        <v>38368</v>
      </c>
      <c r="AI449">
        <v>6</v>
      </c>
      <c r="AJ449">
        <v>147</v>
      </c>
      <c r="AK449" t="s">
        <v>1096</v>
      </c>
      <c r="AL449">
        <v>15</v>
      </c>
      <c r="AN449" s="160">
        <v>39098</v>
      </c>
      <c r="AO449">
        <v>6</v>
      </c>
      <c r="AP449">
        <v>180</v>
      </c>
      <c r="AQ449" t="s">
        <v>1096</v>
      </c>
      <c r="AR449">
        <v>18</v>
      </c>
      <c r="AT449" s="160">
        <v>38368</v>
      </c>
      <c r="AU449">
        <v>6</v>
      </c>
      <c r="AV449">
        <v>148</v>
      </c>
      <c r="AW449" t="s">
        <v>1096</v>
      </c>
      <c r="AX449">
        <v>15</v>
      </c>
    </row>
    <row r="450" spans="28:50" x14ac:dyDescent="0.3">
      <c r="AB450" s="160">
        <v>38368</v>
      </c>
      <c r="AC450">
        <v>7</v>
      </c>
      <c r="AD450">
        <v>199</v>
      </c>
      <c r="AE450" t="s">
        <v>1096</v>
      </c>
      <c r="AF450">
        <v>20</v>
      </c>
      <c r="AH450" s="160">
        <v>38368</v>
      </c>
      <c r="AI450">
        <v>7</v>
      </c>
      <c r="AJ450">
        <v>154</v>
      </c>
      <c r="AK450" t="s">
        <v>1096</v>
      </c>
      <c r="AL450">
        <v>15</v>
      </c>
      <c r="AN450" s="160">
        <v>39098</v>
      </c>
      <c r="AO450">
        <v>7</v>
      </c>
      <c r="AP450">
        <v>195</v>
      </c>
      <c r="AQ450" t="s">
        <v>1096</v>
      </c>
      <c r="AR450">
        <v>20</v>
      </c>
      <c r="AT450" s="160">
        <v>38368</v>
      </c>
      <c r="AU450">
        <v>7</v>
      </c>
      <c r="AV450">
        <v>150</v>
      </c>
      <c r="AW450" t="s">
        <v>1096</v>
      </c>
      <c r="AX450">
        <v>15</v>
      </c>
    </row>
    <row r="451" spans="28:50" x14ac:dyDescent="0.3">
      <c r="AB451" s="160">
        <v>38368</v>
      </c>
      <c r="AC451">
        <v>8</v>
      </c>
      <c r="AD451">
        <v>216</v>
      </c>
      <c r="AE451" t="s">
        <v>1096</v>
      </c>
      <c r="AF451">
        <v>22</v>
      </c>
      <c r="AH451" s="160">
        <v>38368</v>
      </c>
      <c r="AI451">
        <v>8</v>
      </c>
      <c r="AJ451">
        <v>158</v>
      </c>
      <c r="AK451" t="s">
        <v>1096</v>
      </c>
      <c r="AL451">
        <v>16</v>
      </c>
      <c r="AN451" s="160">
        <v>39098</v>
      </c>
      <c r="AO451">
        <v>8</v>
      </c>
      <c r="AP451">
        <v>200</v>
      </c>
      <c r="AQ451" t="s">
        <v>1096</v>
      </c>
      <c r="AR451">
        <v>20</v>
      </c>
      <c r="AT451" s="160">
        <v>38368</v>
      </c>
      <c r="AU451">
        <v>8</v>
      </c>
      <c r="AV451">
        <v>148</v>
      </c>
      <c r="AW451" t="s">
        <v>1096</v>
      </c>
      <c r="AX451">
        <v>15</v>
      </c>
    </row>
    <row r="452" spans="28:50" x14ac:dyDescent="0.3">
      <c r="AB452" s="160">
        <v>38368</v>
      </c>
      <c r="AC452">
        <v>9</v>
      </c>
      <c r="AD452">
        <v>231</v>
      </c>
      <c r="AE452" t="s">
        <v>1096</v>
      </c>
      <c r="AF452">
        <v>23</v>
      </c>
      <c r="AH452" s="160">
        <v>38368</v>
      </c>
      <c r="AI452">
        <v>9</v>
      </c>
      <c r="AJ452">
        <v>165</v>
      </c>
      <c r="AK452" t="s">
        <v>1096</v>
      </c>
      <c r="AL452">
        <v>17</v>
      </c>
      <c r="AN452" s="160">
        <v>39098</v>
      </c>
      <c r="AO452">
        <v>9</v>
      </c>
      <c r="AP452">
        <v>200</v>
      </c>
      <c r="AQ452" t="s">
        <v>1096</v>
      </c>
      <c r="AR452">
        <v>20</v>
      </c>
      <c r="AT452" s="160">
        <v>38368</v>
      </c>
      <c r="AU452">
        <v>9</v>
      </c>
      <c r="AV452">
        <v>151</v>
      </c>
      <c r="AW452" t="s">
        <v>1096</v>
      </c>
      <c r="AX452">
        <v>15</v>
      </c>
    </row>
    <row r="453" spans="28:50" x14ac:dyDescent="0.3">
      <c r="AB453" s="160">
        <v>38368</v>
      </c>
      <c r="AC453">
        <v>10</v>
      </c>
      <c r="AD453">
        <v>229</v>
      </c>
      <c r="AE453" t="s">
        <v>1096</v>
      </c>
      <c r="AF453">
        <v>23</v>
      </c>
      <c r="AH453" s="160">
        <v>38368</v>
      </c>
      <c r="AI453">
        <v>10</v>
      </c>
      <c r="AJ453">
        <v>186</v>
      </c>
      <c r="AK453" t="s">
        <v>1096</v>
      </c>
      <c r="AL453">
        <v>19</v>
      </c>
      <c r="AN453" s="160">
        <v>39098</v>
      </c>
      <c r="AO453">
        <v>10</v>
      </c>
      <c r="AP453">
        <v>213</v>
      </c>
      <c r="AQ453" t="s">
        <v>1096</v>
      </c>
      <c r="AR453">
        <v>21</v>
      </c>
      <c r="AT453" s="160">
        <v>38368</v>
      </c>
      <c r="AU453">
        <v>10</v>
      </c>
      <c r="AV453">
        <v>155</v>
      </c>
      <c r="AW453" t="s">
        <v>1096</v>
      </c>
      <c r="AX453">
        <v>16</v>
      </c>
    </row>
    <row r="454" spans="28:50" x14ac:dyDescent="0.3">
      <c r="AB454" s="160">
        <v>38368</v>
      </c>
      <c r="AC454">
        <v>11</v>
      </c>
      <c r="AD454">
        <v>218</v>
      </c>
      <c r="AE454" t="s">
        <v>1096</v>
      </c>
      <c r="AF454">
        <v>22</v>
      </c>
      <c r="AH454" s="160">
        <v>38368</v>
      </c>
      <c r="AI454">
        <v>11</v>
      </c>
      <c r="AJ454">
        <v>191</v>
      </c>
      <c r="AK454" t="s">
        <v>1096</v>
      </c>
      <c r="AL454">
        <v>19</v>
      </c>
      <c r="AN454" s="160">
        <v>39098</v>
      </c>
      <c r="AO454">
        <v>11</v>
      </c>
      <c r="AP454">
        <v>220</v>
      </c>
      <c r="AQ454" t="s">
        <v>1096</v>
      </c>
      <c r="AR454">
        <v>22</v>
      </c>
      <c r="AT454" s="160">
        <v>38368</v>
      </c>
      <c r="AU454">
        <v>11</v>
      </c>
      <c r="AV454">
        <v>154</v>
      </c>
      <c r="AW454" t="s">
        <v>1096</v>
      </c>
      <c r="AX454">
        <v>15</v>
      </c>
    </row>
    <row r="455" spans="28:50" x14ac:dyDescent="0.3">
      <c r="AB455" s="160">
        <v>38368</v>
      </c>
      <c r="AC455">
        <v>12</v>
      </c>
      <c r="AD455">
        <v>215</v>
      </c>
      <c r="AE455" t="s">
        <v>1096</v>
      </c>
      <c r="AF455">
        <v>22</v>
      </c>
      <c r="AH455" s="160">
        <v>38368</v>
      </c>
      <c r="AI455">
        <v>12</v>
      </c>
      <c r="AJ455">
        <v>192</v>
      </c>
      <c r="AK455" t="s">
        <v>1096</v>
      </c>
      <c r="AL455">
        <v>19</v>
      </c>
      <c r="AN455" s="160">
        <v>39098</v>
      </c>
      <c r="AO455">
        <v>12</v>
      </c>
      <c r="AP455">
        <v>220</v>
      </c>
      <c r="AQ455" t="s">
        <v>1096</v>
      </c>
      <c r="AR455">
        <v>22</v>
      </c>
      <c r="AT455" s="160">
        <v>38368</v>
      </c>
      <c r="AU455">
        <v>12</v>
      </c>
      <c r="AV455">
        <v>181</v>
      </c>
      <c r="AW455" t="s">
        <v>1096</v>
      </c>
      <c r="AX455">
        <v>18</v>
      </c>
    </row>
    <row r="456" spans="28:50" x14ac:dyDescent="0.3">
      <c r="AB456" s="160">
        <v>38368</v>
      </c>
      <c r="AC456">
        <v>13</v>
      </c>
      <c r="AD456">
        <v>212</v>
      </c>
      <c r="AE456" t="s">
        <v>1096</v>
      </c>
      <c r="AF456">
        <v>21</v>
      </c>
      <c r="AH456" s="160">
        <v>38368</v>
      </c>
      <c r="AI456">
        <v>13</v>
      </c>
      <c r="AJ456">
        <v>198</v>
      </c>
      <c r="AK456" t="s">
        <v>1096</v>
      </c>
      <c r="AL456">
        <v>20</v>
      </c>
      <c r="AN456" s="160">
        <v>39098</v>
      </c>
      <c r="AO456">
        <v>13</v>
      </c>
      <c r="AP456">
        <v>211</v>
      </c>
      <c r="AQ456" t="s">
        <v>1096</v>
      </c>
      <c r="AR456">
        <v>21</v>
      </c>
      <c r="AT456" s="160">
        <v>38368</v>
      </c>
      <c r="AU456">
        <v>13</v>
      </c>
      <c r="AV456">
        <v>176</v>
      </c>
      <c r="AW456" t="s">
        <v>1096</v>
      </c>
      <c r="AX456">
        <v>18</v>
      </c>
    </row>
    <row r="457" spans="28:50" x14ac:dyDescent="0.3">
      <c r="AB457" s="160">
        <v>38368</v>
      </c>
      <c r="AC457">
        <v>14</v>
      </c>
      <c r="AD457">
        <v>200</v>
      </c>
      <c r="AE457" t="s">
        <v>1096</v>
      </c>
      <c r="AF457">
        <v>20</v>
      </c>
      <c r="AH457" s="160">
        <v>38368</v>
      </c>
      <c r="AI457">
        <v>14</v>
      </c>
      <c r="AJ457">
        <v>202</v>
      </c>
      <c r="AK457" t="s">
        <v>1096</v>
      </c>
      <c r="AL457">
        <v>20</v>
      </c>
      <c r="AN457" s="160">
        <v>39098</v>
      </c>
      <c r="AO457">
        <v>14</v>
      </c>
      <c r="AP457">
        <v>210</v>
      </c>
      <c r="AQ457" t="s">
        <v>1096</v>
      </c>
      <c r="AR457">
        <v>21</v>
      </c>
      <c r="AT457" s="160">
        <v>38368</v>
      </c>
      <c r="AU457">
        <v>14</v>
      </c>
      <c r="AV457">
        <v>167</v>
      </c>
      <c r="AW457" t="s">
        <v>1096</v>
      </c>
      <c r="AX457">
        <v>17</v>
      </c>
    </row>
    <row r="458" spans="28:50" x14ac:dyDescent="0.3">
      <c r="AB458" s="160">
        <v>38368</v>
      </c>
      <c r="AC458">
        <v>15</v>
      </c>
      <c r="AD458">
        <v>201</v>
      </c>
      <c r="AE458" t="s">
        <v>1096</v>
      </c>
      <c r="AF458">
        <v>20</v>
      </c>
      <c r="AH458" s="160">
        <v>38368</v>
      </c>
      <c r="AI458">
        <v>15</v>
      </c>
      <c r="AJ458">
        <v>205</v>
      </c>
      <c r="AK458" t="s">
        <v>1096</v>
      </c>
      <c r="AL458">
        <v>21</v>
      </c>
      <c r="AN458" s="160">
        <v>39098</v>
      </c>
      <c r="AO458">
        <v>15</v>
      </c>
      <c r="AP458">
        <v>200</v>
      </c>
      <c r="AQ458" t="s">
        <v>1096</v>
      </c>
      <c r="AR458">
        <v>20</v>
      </c>
      <c r="AT458" s="160">
        <v>38368</v>
      </c>
      <c r="AU458">
        <v>15</v>
      </c>
      <c r="AV458">
        <v>182</v>
      </c>
      <c r="AW458" t="s">
        <v>1096</v>
      </c>
      <c r="AX458">
        <v>18</v>
      </c>
    </row>
    <row r="459" spans="28:50" x14ac:dyDescent="0.3">
      <c r="AB459" s="160">
        <v>38368</v>
      </c>
      <c r="AC459">
        <v>16</v>
      </c>
      <c r="AD459">
        <v>203</v>
      </c>
      <c r="AE459" t="s">
        <v>1096</v>
      </c>
      <c r="AF459">
        <v>20</v>
      </c>
      <c r="AH459" s="160">
        <v>38368</v>
      </c>
      <c r="AI459">
        <v>16</v>
      </c>
      <c r="AJ459">
        <v>206</v>
      </c>
      <c r="AK459" t="s">
        <v>1096</v>
      </c>
      <c r="AL459">
        <v>21</v>
      </c>
      <c r="AN459" s="160">
        <v>39098</v>
      </c>
      <c r="AO459">
        <v>16</v>
      </c>
      <c r="AP459">
        <v>191</v>
      </c>
      <c r="AQ459" t="s">
        <v>1096</v>
      </c>
      <c r="AR459">
        <v>19</v>
      </c>
      <c r="AT459" s="160">
        <v>38368</v>
      </c>
      <c r="AU459">
        <v>16</v>
      </c>
      <c r="AV459">
        <v>196</v>
      </c>
      <c r="AW459" t="s">
        <v>1096</v>
      </c>
      <c r="AX459">
        <v>20</v>
      </c>
    </row>
    <row r="460" spans="28:50" x14ac:dyDescent="0.3">
      <c r="AB460" s="160">
        <v>38368</v>
      </c>
      <c r="AC460">
        <v>17</v>
      </c>
      <c r="AD460">
        <v>200</v>
      </c>
      <c r="AE460" t="s">
        <v>1096</v>
      </c>
      <c r="AF460">
        <v>20</v>
      </c>
      <c r="AH460" s="160">
        <v>38368</v>
      </c>
      <c r="AI460">
        <v>17</v>
      </c>
      <c r="AJ460">
        <v>187</v>
      </c>
      <c r="AK460" t="s">
        <v>1096</v>
      </c>
      <c r="AL460">
        <v>19</v>
      </c>
      <c r="AN460" s="160">
        <v>39098</v>
      </c>
      <c r="AO460">
        <v>17</v>
      </c>
      <c r="AP460">
        <v>190</v>
      </c>
      <c r="AQ460" t="s">
        <v>1096</v>
      </c>
      <c r="AR460">
        <v>19</v>
      </c>
      <c r="AT460" s="160">
        <v>38368</v>
      </c>
      <c r="AU460">
        <v>17</v>
      </c>
      <c r="AV460">
        <v>206</v>
      </c>
      <c r="AW460" t="s">
        <v>1096</v>
      </c>
      <c r="AX460">
        <v>21</v>
      </c>
    </row>
    <row r="461" spans="28:50" x14ac:dyDescent="0.3">
      <c r="AB461" s="160">
        <v>38368</v>
      </c>
      <c r="AC461">
        <v>18</v>
      </c>
      <c r="AD461">
        <v>190</v>
      </c>
      <c r="AE461" t="s">
        <v>1096</v>
      </c>
      <c r="AF461">
        <v>19</v>
      </c>
      <c r="AH461" s="160">
        <v>38368</v>
      </c>
      <c r="AI461">
        <v>18</v>
      </c>
      <c r="AJ461">
        <v>189</v>
      </c>
      <c r="AK461" t="s">
        <v>1096</v>
      </c>
      <c r="AL461">
        <v>19</v>
      </c>
      <c r="AN461" s="160">
        <v>39098</v>
      </c>
      <c r="AO461">
        <v>18</v>
      </c>
      <c r="AP461">
        <v>180</v>
      </c>
      <c r="AQ461" t="s">
        <v>1096</v>
      </c>
      <c r="AR461">
        <v>18</v>
      </c>
      <c r="AT461" s="160">
        <v>38368</v>
      </c>
      <c r="AU461">
        <v>18</v>
      </c>
      <c r="AV461">
        <v>220</v>
      </c>
      <c r="AW461" t="s">
        <v>1096</v>
      </c>
      <c r="AX461">
        <v>22</v>
      </c>
    </row>
    <row r="462" spans="28:50" x14ac:dyDescent="0.3">
      <c r="AB462" s="160">
        <v>38368</v>
      </c>
      <c r="AC462">
        <v>19</v>
      </c>
      <c r="AD462">
        <v>182</v>
      </c>
      <c r="AE462" t="s">
        <v>1096</v>
      </c>
      <c r="AF462">
        <v>18</v>
      </c>
      <c r="AH462" s="160">
        <v>38368</v>
      </c>
      <c r="AI462">
        <v>19</v>
      </c>
      <c r="AJ462">
        <v>181</v>
      </c>
      <c r="AK462" t="s">
        <v>1096</v>
      </c>
      <c r="AL462">
        <v>18</v>
      </c>
      <c r="AN462" s="160">
        <v>39098</v>
      </c>
      <c r="AO462">
        <v>19</v>
      </c>
      <c r="AP462">
        <v>179</v>
      </c>
      <c r="AQ462" t="s">
        <v>1096</v>
      </c>
      <c r="AR462">
        <v>18</v>
      </c>
      <c r="AT462" s="160">
        <v>38368</v>
      </c>
      <c r="AU462">
        <v>19</v>
      </c>
      <c r="AV462">
        <v>219</v>
      </c>
      <c r="AW462" t="s">
        <v>1096</v>
      </c>
      <c r="AX462">
        <v>22</v>
      </c>
    </row>
    <row r="463" spans="28:50" x14ac:dyDescent="0.3">
      <c r="AB463" s="160">
        <v>38368</v>
      </c>
      <c r="AC463">
        <v>20</v>
      </c>
      <c r="AD463">
        <v>175</v>
      </c>
      <c r="AE463" t="s">
        <v>1096</v>
      </c>
      <c r="AF463">
        <v>18</v>
      </c>
      <c r="AH463" s="160">
        <v>38368</v>
      </c>
      <c r="AI463">
        <v>20</v>
      </c>
      <c r="AJ463">
        <v>177</v>
      </c>
      <c r="AK463" t="s">
        <v>1096</v>
      </c>
      <c r="AL463">
        <v>18</v>
      </c>
      <c r="AN463" s="160">
        <v>39098</v>
      </c>
      <c r="AO463">
        <v>20</v>
      </c>
      <c r="AP463">
        <v>180</v>
      </c>
      <c r="AQ463" t="s">
        <v>1096</v>
      </c>
      <c r="AR463">
        <v>18</v>
      </c>
      <c r="AT463" s="160">
        <v>38368</v>
      </c>
      <c r="AU463">
        <v>20</v>
      </c>
      <c r="AV463">
        <v>240</v>
      </c>
      <c r="AW463" t="s">
        <v>1096</v>
      </c>
      <c r="AX463">
        <v>24</v>
      </c>
    </row>
    <row r="464" spans="28:50" x14ac:dyDescent="0.3">
      <c r="AB464" s="160">
        <v>38368</v>
      </c>
      <c r="AC464">
        <v>21</v>
      </c>
      <c r="AD464">
        <v>157</v>
      </c>
      <c r="AE464" t="s">
        <v>1096</v>
      </c>
      <c r="AF464">
        <v>16</v>
      </c>
      <c r="AH464" s="160">
        <v>38368</v>
      </c>
      <c r="AI464">
        <v>21</v>
      </c>
      <c r="AJ464">
        <v>164</v>
      </c>
      <c r="AK464" t="s">
        <v>1096</v>
      </c>
      <c r="AL464">
        <v>16</v>
      </c>
      <c r="AN464" s="160">
        <v>39098</v>
      </c>
      <c r="AO464">
        <v>21</v>
      </c>
      <c r="AP464">
        <v>180</v>
      </c>
      <c r="AQ464" t="s">
        <v>1096</v>
      </c>
      <c r="AR464">
        <v>18</v>
      </c>
      <c r="AT464" s="160">
        <v>38368</v>
      </c>
      <c r="AU464">
        <v>21</v>
      </c>
      <c r="AV464">
        <v>227</v>
      </c>
      <c r="AW464" t="s">
        <v>1096</v>
      </c>
      <c r="AX464">
        <v>23</v>
      </c>
    </row>
    <row r="465" spans="28:50" x14ac:dyDescent="0.3">
      <c r="AB465" s="160">
        <v>38368</v>
      </c>
      <c r="AC465">
        <v>22</v>
      </c>
      <c r="AD465">
        <v>153</v>
      </c>
      <c r="AE465" t="s">
        <v>1096</v>
      </c>
      <c r="AF465">
        <v>15</v>
      </c>
      <c r="AH465" s="160">
        <v>38368</v>
      </c>
      <c r="AI465">
        <v>22</v>
      </c>
      <c r="AJ465">
        <v>166</v>
      </c>
      <c r="AK465" t="s">
        <v>1096</v>
      </c>
      <c r="AL465">
        <v>17</v>
      </c>
      <c r="AN465" s="160">
        <v>39098</v>
      </c>
      <c r="AO465">
        <v>22</v>
      </c>
      <c r="AP465">
        <v>174</v>
      </c>
      <c r="AQ465" t="s">
        <v>1096</v>
      </c>
      <c r="AR465">
        <v>17</v>
      </c>
      <c r="AT465" s="160">
        <v>38368</v>
      </c>
      <c r="AU465">
        <v>22</v>
      </c>
      <c r="AV465">
        <v>208</v>
      </c>
      <c r="AW465" t="s">
        <v>1096</v>
      </c>
      <c r="AX465">
        <v>21</v>
      </c>
    </row>
    <row r="466" spans="28:50" x14ac:dyDescent="0.3">
      <c r="AB466" s="160">
        <v>38368</v>
      </c>
      <c r="AC466">
        <v>23</v>
      </c>
      <c r="AD466">
        <v>148</v>
      </c>
      <c r="AE466" t="s">
        <v>1096</v>
      </c>
      <c r="AF466">
        <v>15</v>
      </c>
      <c r="AH466" s="160">
        <v>38368</v>
      </c>
      <c r="AI466">
        <v>23</v>
      </c>
      <c r="AJ466">
        <v>163</v>
      </c>
      <c r="AK466" t="s">
        <v>1096</v>
      </c>
      <c r="AL466">
        <v>16</v>
      </c>
      <c r="AN466" s="160">
        <v>39098</v>
      </c>
      <c r="AO466">
        <v>23</v>
      </c>
      <c r="AP466">
        <v>170</v>
      </c>
      <c r="AQ466" t="s">
        <v>1096</v>
      </c>
      <c r="AR466">
        <v>17</v>
      </c>
      <c r="AT466" s="160">
        <v>38368</v>
      </c>
      <c r="AU466">
        <v>23</v>
      </c>
      <c r="AV466">
        <v>184</v>
      </c>
      <c r="AW466" t="s">
        <v>1096</v>
      </c>
      <c r="AX466">
        <v>18</v>
      </c>
    </row>
    <row r="467" spans="28:50" x14ac:dyDescent="0.3">
      <c r="AB467" s="160">
        <v>38369</v>
      </c>
      <c r="AC467">
        <v>0</v>
      </c>
      <c r="AD467">
        <v>150</v>
      </c>
      <c r="AE467" t="s">
        <v>1096</v>
      </c>
      <c r="AF467">
        <v>15</v>
      </c>
      <c r="AH467" s="160">
        <v>38369</v>
      </c>
      <c r="AI467">
        <v>0</v>
      </c>
      <c r="AJ467">
        <v>159</v>
      </c>
      <c r="AK467" t="s">
        <v>1096</v>
      </c>
      <c r="AL467">
        <v>16</v>
      </c>
      <c r="AN467" s="160">
        <v>39099</v>
      </c>
      <c r="AO467">
        <v>0</v>
      </c>
      <c r="AP467">
        <v>170</v>
      </c>
      <c r="AQ467" t="s">
        <v>1096</v>
      </c>
      <c r="AR467">
        <v>17</v>
      </c>
      <c r="AT467" s="160">
        <v>38369</v>
      </c>
      <c r="AU467">
        <v>0</v>
      </c>
      <c r="AV467">
        <v>150</v>
      </c>
      <c r="AW467" t="s">
        <v>1096</v>
      </c>
      <c r="AX467">
        <v>15</v>
      </c>
    </row>
    <row r="468" spans="28:50" x14ac:dyDescent="0.3">
      <c r="AB468" s="160">
        <v>38369</v>
      </c>
      <c r="AC468">
        <v>1</v>
      </c>
      <c r="AD468">
        <v>150</v>
      </c>
      <c r="AE468" t="s">
        <v>1096</v>
      </c>
      <c r="AF468">
        <v>15</v>
      </c>
      <c r="AH468" s="160">
        <v>38369</v>
      </c>
      <c r="AI468">
        <v>1</v>
      </c>
      <c r="AJ468">
        <v>157</v>
      </c>
      <c r="AK468" t="s">
        <v>1096</v>
      </c>
      <c r="AL468">
        <v>16</v>
      </c>
      <c r="AN468" s="160">
        <v>39099</v>
      </c>
      <c r="AO468">
        <v>1</v>
      </c>
      <c r="AP468">
        <v>166</v>
      </c>
      <c r="AQ468" t="s">
        <v>1096</v>
      </c>
      <c r="AR468">
        <v>17</v>
      </c>
      <c r="AT468" s="160">
        <v>38369</v>
      </c>
      <c r="AU468">
        <v>1</v>
      </c>
      <c r="AV468">
        <v>133</v>
      </c>
      <c r="AW468" t="s">
        <v>1096</v>
      </c>
      <c r="AX468">
        <v>13</v>
      </c>
    </row>
    <row r="469" spans="28:50" x14ac:dyDescent="0.3">
      <c r="AB469" s="160">
        <v>38369</v>
      </c>
      <c r="AC469">
        <v>2</v>
      </c>
      <c r="AD469">
        <v>141</v>
      </c>
      <c r="AE469" t="s">
        <v>1096</v>
      </c>
      <c r="AF469">
        <v>14</v>
      </c>
      <c r="AH469" s="160">
        <v>38369</v>
      </c>
      <c r="AI469">
        <v>2</v>
      </c>
      <c r="AJ469">
        <v>148</v>
      </c>
      <c r="AK469" t="s">
        <v>1096</v>
      </c>
      <c r="AL469">
        <v>15</v>
      </c>
      <c r="AN469" s="160">
        <v>39099</v>
      </c>
      <c r="AO469">
        <v>2</v>
      </c>
      <c r="AP469">
        <v>170</v>
      </c>
      <c r="AQ469" t="s">
        <v>1096</v>
      </c>
      <c r="AR469">
        <v>17</v>
      </c>
      <c r="AT469" s="160">
        <v>38369</v>
      </c>
      <c r="AU469">
        <v>2</v>
      </c>
      <c r="AV469">
        <v>130</v>
      </c>
      <c r="AW469" t="s">
        <v>1096</v>
      </c>
      <c r="AX469">
        <v>13</v>
      </c>
    </row>
    <row r="470" spans="28:50" x14ac:dyDescent="0.3">
      <c r="AB470" s="160">
        <v>38369</v>
      </c>
      <c r="AC470">
        <v>3</v>
      </c>
      <c r="AD470">
        <v>144</v>
      </c>
      <c r="AE470" t="s">
        <v>1096</v>
      </c>
      <c r="AF470">
        <v>14</v>
      </c>
      <c r="AH470" s="160">
        <v>38369</v>
      </c>
      <c r="AI470">
        <v>3</v>
      </c>
      <c r="AJ470">
        <v>144</v>
      </c>
      <c r="AK470" t="s">
        <v>1096</v>
      </c>
      <c r="AL470">
        <v>14</v>
      </c>
      <c r="AN470" s="160">
        <v>39099</v>
      </c>
      <c r="AO470">
        <v>3</v>
      </c>
      <c r="AP470">
        <v>170</v>
      </c>
      <c r="AQ470" t="s">
        <v>1096</v>
      </c>
      <c r="AR470">
        <v>17</v>
      </c>
      <c r="AT470" s="160">
        <v>38369</v>
      </c>
      <c r="AU470">
        <v>3</v>
      </c>
      <c r="AV470">
        <v>131</v>
      </c>
      <c r="AW470" t="s">
        <v>1096</v>
      </c>
      <c r="AX470">
        <v>13</v>
      </c>
    </row>
    <row r="471" spans="28:50" x14ac:dyDescent="0.3">
      <c r="AB471" s="160">
        <v>38369</v>
      </c>
      <c r="AC471">
        <v>4</v>
      </c>
      <c r="AD471">
        <v>141</v>
      </c>
      <c r="AE471" t="s">
        <v>1096</v>
      </c>
      <c r="AF471">
        <v>14</v>
      </c>
      <c r="AH471" s="160">
        <v>38369</v>
      </c>
      <c r="AI471">
        <v>4</v>
      </c>
      <c r="AJ471">
        <v>145</v>
      </c>
      <c r="AK471" t="s">
        <v>1096</v>
      </c>
      <c r="AL471">
        <v>15</v>
      </c>
      <c r="AN471" s="160">
        <v>39099</v>
      </c>
      <c r="AO471">
        <v>4</v>
      </c>
      <c r="AP471">
        <v>165</v>
      </c>
      <c r="AQ471" t="s">
        <v>1096</v>
      </c>
      <c r="AR471">
        <v>17</v>
      </c>
      <c r="AT471" s="160">
        <v>38369</v>
      </c>
      <c r="AU471">
        <v>4</v>
      </c>
      <c r="AV471">
        <v>132</v>
      </c>
      <c r="AW471" t="s">
        <v>1096</v>
      </c>
      <c r="AX471">
        <v>13</v>
      </c>
    </row>
    <row r="472" spans="28:50" x14ac:dyDescent="0.3">
      <c r="AB472" s="160">
        <v>38369</v>
      </c>
      <c r="AC472">
        <v>5</v>
      </c>
      <c r="AD472">
        <v>138</v>
      </c>
      <c r="AE472" t="s">
        <v>1096</v>
      </c>
      <c r="AF472">
        <v>14</v>
      </c>
      <c r="AH472" s="160">
        <v>38369</v>
      </c>
      <c r="AI472">
        <v>5</v>
      </c>
      <c r="AJ472">
        <v>141</v>
      </c>
      <c r="AK472" t="s">
        <v>1096</v>
      </c>
      <c r="AL472">
        <v>14</v>
      </c>
      <c r="AN472" s="160">
        <v>39099</v>
      </c>
      <c r="AO472">
        <v>5</v>
      </c>
      <c r="AP472">
        <v>170</v>
      </c>
      <c r="AQ472" t="s">
        <v>1096</v>
      </c>
      <c r="AR472">
        <v>17</v>
      </c>
      <c r="AT472" s="160">
        <v>38369</v>
      </c>
      <c r="AU472">
        <v>5</v>
      </c>
      <c r="AV472">
        <v>133</v>
      </c>
      <c r="AW472" t="s">
        <v>1096</v>
      </c>
      <c r="AX472">
        <v>13</v>
      </c>
    </row>
    <row r="473" spans="28:50" x14ac:dyDescent="0.3">
      <c r="AB473" s="160">
        <v>38369</v>
      </c>
      <c r="AC473">
        <v>6</v>
      </c>
      <c r="AD473">
        <v>135</v>
      </c>
      <c r="AE473" t="s">
        <v>1096</v>
      </c>
      <c r="AF473">
        <v>14</v>
      </c>
      <c r="AH473" s="160">
        <v>38369</v>
      </c>
      <c r="AI473">
        <v>6</v>
      </c>
      <c r="AJ473">
        <v>143</v>
      </c>
      <c r="AK473" t="s">
        <v>1096</v>
      </c>
      <c r="AL473">
        <v>14</v>
      </c>
      <c r="AN473" s="160">
        <v>39099</v>
      </c>
      <c r="AO473">
        <v>6</v>
      </c>
      <c r="AP473">
        <v>170</v>
      </c>
      <c r="AQ473" t="s">
        <v>1096</v>
      </c>
      <c r="AR473">
        <v>17</v>
      </c>
      <c r="AT473" s="160">
        <v>38369</v>
      </c>
      <c r="AU473">
        <v>6</v>
      </c>
      <c r="AV473">
        <v>128</v>
      </c>
      <c r="AW473" t="s">
        <v>1096</v>
      </c>
      <c r="AX473">
        <v>13</v>
      </c>
    </row>
    <row r="474" spans="28:50" x14ac:dyDescent="0.3">
      <c r="AB474" s="160">
        <v>38369</v>
      </c>
      <c r="AC474">
        <v>7</v>
      </c>
      <c r="AD474">
        <v>136</v>
      </c>
      <c r="AE474" t="s">
        <v>1096</v>
      </c>
      <c r="AF474">
        <v>14</v>
      </c>
      <c r="AH474" s="160">
        <v>38369</v>
      </c>
      <c r="AI474">
        <v>7</v>
      </c>
      <c r="AJ474">
        <v>152</v>
      </c>
      <c r="AK474" t="s">
        <v>1096</v>
      </c>
      <c r="AL474">
        <v>15</v>
      </c>
      <c r="AN474" s="160">
        <v>39099</v>
      </c>
      <c r="AO474">
        <v>7</v>
      </c>
      <c r="AP474">
        <v>171</v>
      </c>
      <c r="AQ474" t="s">
        <v>1096</v>
      </c>
      <c r="AR474">
        <v>17</v>
      </c>
      <c r="AT474" s="160">
        <v>38369</v>
      </c>
      <c r="AU474">
        <v>7</v>
      </c>
      <c r="AV474">
        <v>127</v>
      </c>
      <c r="AW474" t="s">
        <v>1096</v>
      </c>
      <c r="AX474">
        <v>13</v>
      </c>
    </row>
    <row r="475" spans="28:50" x14ac:dyDescent="0.3">
      <c r="AB475" s="160">
        <v>38369</v>
      </c>
      <c r="AC475">
        <v>8</v>
      </c>
      <c r="AD475">
        <v>142</v>
      </c>
      <c r="AE475" t="s">
        <v>1096</v>
      </c>
      <c r="AF475">
        <v>14</v>
      </c>
      <c r="AH475" s="160">
        <v>38369</v>
      </c>
      <c r="AI475">
        <v>8</v>
      </c>
      <c r="AJ475">
        <v>162</v>
      </c>
      <c r="AK475" t="s">
        <v>1096</v>
      </c>
      <c r="AL475">
        <v>16</v>
      </c>
      <c r="AN475" s="160">
        <v>39099</v>
      </c>
      <c r="AO475">
        <v>8</v>
      </c>
      <c r="AP475">
        <v>180</v>
      </c>
      <c r="AQ475" t="s">
        <v>1096</v>
      </c>
      <c r="AR475">
        <v>18</v>
      </c>
      <c r="AT475" s="160">
        <v>38369</v>
      </c>
      <c r="AU475">
        <v>8</v>
      </c>
      <c r="AV475">
        <v>129</v>
      </c>
      <c r="AW475" t="s">
        <v>1096</v>
      </c>
      <c r="AX475">
        <v>13</v>
      </c>
    </row>
    <row r="476" spans="28:50" x14ac:dyDescent="0.3">
      <c r="AB476" s="160">
        <v>38369</v>
      </c>
      <c r="AC476">
        <v>9</v>
      </c>
      <c r="AD476">
        <v>145</v>
      </c>
      <c r="AE476" t="s">
        <v>1096</v>
      </c>
      <c r="AF476">
        <v>15</v>
      </c>
      <c r="AH476" s="160">
        <v>38369</v>
      </c>
      <c r="AI476">
        <v>9</v>
      </c>
      <c r="AJ476">
        <v>174</v>
      </c>
      <c r="AK476" t="s">
        <v>1096</v>
      </c>
      <c r="AL476">
        <v>17</v>
      </c>
      <c r="AN476" s="160">
        <v>39099</v>
      </c>
      <c r="AO476">
        <v>9</v>
      </c>
      <c r="AP476">
        <v>180</v>
      </c>
      <c r="AQ476" t="s">
        <v>1096</v>
      </c>
      <c r="AR476">
        <v>18</v>
      </c>
      <c r="AT476" s="160">
        <v>38369</v>
      </c>
      <c r="AU476">
        <v>9</v>
      </c>
      <c r="AV476">
        <v>132</v>
      </c>
      <c r="AW476" t="s">
        <v>1096</v>
      </c>
      <c r="AX476">
        <v>13</v>
      </c>
    </row>
    <row r="477" spans="28:50" x14ac:dyDescent="0.3">
      <c r="AB477" s="160">
        <v>38369</v>
      </c>
      <c r="AC477">
        <v>10</v>
      </c>
      <c r="AD477">
        <v>153</v>
      </c>
      <c r="AE477" t="s">
        <v>1096</v>
      </c>
      <c r="AF477">
        <v>15</v>
      </c>
      <c r="AH477" s="160">
        <v>38369</v>
      </c>
      <c r="AI477">
        <v>10</v>
      </c>
      <c r="AJ477">
        <v>181</v>
      </c>
      <c r="AK477" t="s">
        <v>1096</v>
      </c>
      <c r="AL477">
        <v>18</v>
      </c>
      <c r="AN477" s="160">
        <v>39099</v>
      </c>
      <c r="AO477">
        <v>10</v>
      </c>
      <c r="AP477">
        <v>190</v>
      </c>
      <c r="AQ477" t="s">
        <v>1096</v>
      </c>
      <c r="AR477">
        <v>19</v>
      </c>
      <c r="AT477" s="160">
        <v>38369</v>
      </c>
      <c r="AU477">
        <v>10</v>
      </c>
      <c r="AV477">
        <v>154</v>
      </c>
      <c r="AW477" t="s">
        <v>1096</v>
      </c>
      <c r="AX477">
        <v>15</v>
      </c>
    </row>
    <row r="478" spans="28:50" x14ac:dyDescent="0.3">
      <c r="AB478" s="160">
        <v>38369</v>
      </c>
      <c r="AC478">
        <v>11</v>
      </c>
      <c r="AD478">
        <v>176</v>
      </c>
      <c r="AE478" t="s">
        <v>1096</v>
      </c>
      <c r="AF478">
        <v>18</v>
      </c>
      <c r="AH478" s="160">
        <v>38369</v>
      </c>
      <c r="AI478">
        <v>11</v>
      </c>
      <c r="AJ478">
        <v>204</v>
      </c>
      <c r="AK478" t="s">
        <v>1096</v>
      </c>
      <c r="AL478">
        <v>20</v>
      </c>
      <c r="AN478" s="160">
        <v>39099</v>
      </c>
      <c r="AO478">
        <v>11</v>
      </c>
      <c r="AP478">
        <v>200</v>
      </c>
      <c r="AQ478" t="s">
        <v>1096</v>
      </c>
      <c r="AR478">
        <v>20</v>
      </c>
      <c r="AT478" s="160">
        <v>38369</v>
      </c>
      <c r="AU478">
        <v>11</v>
      </c>
      <c r="AV478">
        <v>138</v>
      </c>
      <c r="AW478" t="s">
        <v>1096</v>
      </c>
      <c r="AX478">
        <v>14</v>
      </c>
    </row>
    <row r="479" spans="28:50" x14ac:dyDescent="0.3">
      <c r="AB479" s="160">
        <v>38369</v>
      </c>
      <c r="AC479">
        <v>12</v>
      </c>
      <c r="AD479">
        <v>194</v>
      </c>
      <c r="AE479" t="s">
        <v>1096</v>
      </c>
      <c r="AF479">
        <v>19</v>
      </c>
      <c r="AH479" s="160">
        <v>38369</v>
      </c>
      <c r="AI479">
        <v>12</v>
      </c>
      <c r="AJ479">
        <v>218</v>
      </c>
      <c r="AK479" t="s">
        <v>1096</v>
      </c>
      <c r="AL479">
        <v>22</v>
      </c>
      <c r="AN479" s="160">
        <v>39099</v>
      </c>
      <c r="AO479">
        <v>12</v>
      </c>
      <c r="AP479">
        <v>200</v>
      </c>
      <c r="AQ479" t="s">
        <v>1096</v>
      </c>
      <c r="AR479">
        <v>20</v>
      </c>
      <c r="AT479" s="160">
        <v>38369</v>
      </c>
      <c r="AU479">
        <v>12</v>
      </c>
      <c r="AV479">
        <v>101</v>
      </c>
      <c r="AW479" t="s">
        <v>1096</v>
      </c>
      <c r="AX479">
        <v>10</v>
      </c>
    </row>
    <row r="480" spans="28:50" x14ac:dyDescent="0.3">
      <c r="AB480" s="160">
        <v>38369</v>
      </c>
      <c r="AC480">
        <v>13</v>
      </c>
      <c r="AD480">
        <v>212</v>
      </c>
      <c r="AE480" t="s">
        <v>1096</v>
      </c>
      <c r="AF480">
        <v>21</v>
      </c>
      <c r="AH480" s="160">
        <v>38369</v>
      </c>
      <c r="AI480">
        <v>13</v>
      </c>
      <c r="AJ480">
        <v>222</v>
      </c>
      <c r="AK480" t="s">
        <v>1096</v>
      </c>
      <c r="AL480">
        <v>22</v>
      </c>
      <c r="AN480" s="160">
        <v>39099</v>
      </c>
      <c r="AO480">
        <v>13</v>
      </c>
      <c r="AP480">
        <v>212</v>
      </c>
      <c r="AQ480" t="s">
        <v>1096</v>
      </c>
      <c r="AR480">
        <v>21</v>
      </c>
      <c r="AT480" s="160">
        <v>38369</v>
      </c>
      <c r="AU480">
        <v>13</v>
      </c>
      <c r="AV480">
        <v>95</v>
      </c>
      <c r="AW480" t="s">
        <v>1096</v>
      </c>
      <c r="AX480">
        <v>10</v>
      </c>
    </row>
    <row r="481" spans="28:50" x14ac:dyDescent="0.3">
      <c r="AB481" s="160">
        <v>38369</v>
      </c>
      <c r="AC481">
        <v>14</v>
      </c>
      <c r="AD481">
        <v>214</v>
      </c>
      <c r="AE481" t="s">
        <v>1096</v>
      </c>
      <c r="AF481">
        <v>21</v>
      </c>
      <c r="AH481" s="160">
        <v>38369</v>
      </c>
      <c r="AI481">
        <v>14</v>
      </c>
      <c r="AJ481">
        <v>218</v>
      </c>
      <c r="AK481" t="s">
        <v>1096</v>
      </c>
      <c r="AL481">
        <v>22</v>
      </c>
      <c r="AN481" s="160">
        <v>39099</v>
      </c>
      <c r="AO481">
        <v>14</v>
      </c>
      <c r="AP481">
        <v>210</v>
      </c>
      <c r="AQ481" t="s">
        <v>1096</v>
      </c>
      <c r="AR481">
        <v>21</v>
      </c>
      <c r="AT481" s="160">
        <v>38369</v>
      </c>
      <c r="AU481">
        <v>14</v>
      </c>
      <c r="AV481">
        <v>115</v>
      </c>
      <c r="AW481" t="s">
        <v>1096</v>
      </c>
      <c r="AX481">
        <v>12</v>
      </c>
    </row>
    <row r="482" spans="28:50" x14ac:dyDescent="0.3">
      <c r="AB482" s="160">
        <v>38369</v>
      </c>
      <c r="AC482">
        <v>15</v>
      </c>
      <c r="AD482">
        <v>220</v>
      </c>
      <c r="AE482" t="s">
        <v>1096</v>
      </c>
      <c r="AF482">
        <v>22</v>
      </c>
      <c r="AH482" s="160">
        <v>38369</v>
      </c>
      <c r="AI482">
        <v>15</v>
      </c>
      <c r="AJ482">
        <v>218</v>
      </c>
      <c r="AK482" t="s">
        <v>1096</v>
      </c>
      <c r="AL482">
        <v>22</v>
      </c>
      <c r="AN482" s="160">
        <v>39099</v>
      </c>
      <c r="AO482">
        <v>15</v>
      </c>
      <c r="AP482">
        <v>200</v>
      </c>
      <c r="AQ482" t="s">
        <v>1096</v>
      </c>
      <c r="AR482">
        <v>20</v>
      </c>
      <c r="AT482" s="160">
        <v>38369</v>
      </c>
      <c r="AU482">
        <v>15</v>
      </c>
      <c r="AV482">
        <v>130</v>
      </c>
      <c r="AW482" t="s">
        <v>1096</v>
      </c>
      <c r="AX482">
        <v>13</v>
      </c>
    </row>
    <row r="483" spans="28:50" x14ac:dyDescent="0.3">
      <c r="AB483" s="160">
        <v>38369</v>
      </c>
      <c r="AC483">
        <v>16</v>
      </c>
      <c r="AD483">
        <v>229</v>
      </c>
      <c r="AE483" t="s">
        <v>1096</v>
      </c>
      <c r="AF483">
        <v>23</v>
      </c>
      <c r="AH483" s="160">
        <v>38369</v>
      </c>
      <c r="AI483">
        <v>16</v>
      </c>
      <c r="AJ483">
        <v>230</v>
      </c>
      <c r="AK483" t="s">
        <v>1096</v>
      </c>
      <c r="AL483">
        <v>23</v>
      </c>
      <c r="AN483" s="160">
        <v>39099</v>
      </c>
      <c r="AO483">
        <v>16</v>
      </c>
      <c r="AP483">
        <v>196</v>
      </c>
      <c r="AQ483" t="s">
        <v>1096</v>
      </c>
      <c r="AR483">
        <v>20</v>
      </c>
      <c r="AT483" s="160">
        <v>38369</v>
      </c>
      <c r="AU483">
        <v>16</v>
      </c>
      <c r="AV483">
        <v>129</v>
      </c>
      <c r="AW483" t="s">
        <v>1096</v>
      </c>
      <c r="AX483">
        <v>13</v>
      </c>
    </row>
    <row r="484" spans="28:50" x14ac:dyDescent="0.3">
      <c r="AB484" s="160">
        <v>38369</v>
      </c>
      <c r="AC484">
        <v>17</v>
      </c>
      <c r="AD484">
        <v>217</v>
      </c>
      <c r="AE484" t="s">
        <v>1096</v>
      </c>
      <c r="AF484">
        <v>22</v>
      </c>
      <c r="AH484" s="160">
        <v>38369</v>
      </c>
      <c r="AI484">
        <v>17</v>
      </c>
      <c r="AJ484">
        <v>219</v>
      </c>
      <c r="AK484" t="s">
        <v>1096</v>
      </c>
      <c r="AL484">
        <v>22</v>
      </c>
      <c r="AN484" s="160">
        <v>39099</v>
      </c>
      <c r="AO484">
        <v>17</v>
      </c>
      <c r="AP484">
        <v>200</v>
      </c>
      <c r="AQ484" t="s">
        <v>1096</v>
      </c>
      <c r="AR484">
        <v>20</v>
      </c>
      <c r="AT484" s="160">
        <v>38369</v>
      </c>
      <c r="AU484">
        <v>17</v>
      </c>
      <c r="AV484">
        <v>141</v>
      </c>
      <c r="AW484" t="s">
        <v>1096</v>
      </c>
      <c r="AX484">
        <v>14</v>
      </c>
    </row>
    <row r="485" spans="28:50" x14ac:dyDescent="0.3">
      <c r="AB485" s="160">
        <v>38369</v>
      </c>
      <c r="AC485">
        <v>18</v>
      </c>
      <c r="AD485">
        <v>206</v>
      </c>
      <c r="AE485" t="s">
        <v>1096</v>
      </c>
      <c r="AF485">
        <v>21</v>
      </c>
      <c r="AH485" s="160">
        <v>38369</v>
      </c>
      <c r="AI485">
        <v>18</v>
      </c>
      <c r="AJ485">
        <v>201</v>
      </c>
      <c r="AK485" t="s">
        <v>1096</v>
      </c>
      <c r="AL485">
        <v>20</v>
      </c>
      <c r="AN485" s="160">
        <v>39099</v>
      </c>
      <c r="AO485">
        <v>18</v>
      </c>
      <c r="AP485">
        <v>190</v>
      </c>
      <c r="AQ485" t="s">
        <v>1096</v>
      </c>
      <c r="AR485">
        <v>19</v>
      </c>
      <c r="AT485" s="160">
        <v>38369</v>
      </c>
      <c r="AU485">
        <v>18</v>
      </c>
      <c r="AV485">
        <v>133</v>
      </c>
      <c r="AW485" t="s">
        <v>1096</v>
      </c>
      <c r="AX485">
        <v>13</v>
      </c>
    </row>
    <row r="486" spans="28:50" x14ac:dyDescent="0.3">
      <c r="AB486" s="160">
        <v>38369</v>
      </c>
      <c r="AC486">
        <v>19</v>
      </c>
      <c r="AD486">
        <v>181</v>
      </c>
      <c r="AE486" t="s">
        <v>1096</v>
      </c>
      <c r="AF486">
        <v>18</v>
      </c>
      <c r="AH486" s="160">
        <v>38369</v>
      </c>
      <c r="AI486">
        <v>19</v>
      </c>
      <c r="AJ486">
        <v>193</v>
      </c>
      <c r="AK486" t="s">
        <v>1096</v>
      </c>
      <c r="AL486">
        <v>19</v>
      </c>
      <c r="AN486" s="160">
        <v>39099</v>
      </c>
      <c r="AO486">
        <v>19</v>
      </c>
      <c r="AP486">
        <v>192</v>
      </c>
      <c r="AQ486" t="s">
        <v>1096</v>
      </c>
      <c r="AR486">
        <v>19</v>
      </c>
      <c r="AT486" s="160">
        <v>38369</v>
      </c>
      <c r="AU486">
        <v>19</v>
      </c>
      <c r="AV486">
        <v>133</v>
      </c>
      <c r="AW486" t="s">
        <v>1096</v>
      </c>
      <c r="AX486">
        <v>13</v>
      </c>
    </row>
    <row r="487" spans="28:50" x14ac:dyDescent="0.3">
      <c r="AB487" s="160">
        <v>38369</v>
      </c>
      <c r="AC487">
        <v>20</v>
      </c>
      <c r="AD487">
        <v>160</v>
      </c>
      <c r="AE487" t="s">
        <v>1096</v>
      </c>
      <c r="AF487">
        <v>16</v>
      </c>
      <c r="AH487" s="160">
        <v>38369</v>
      </c>
      <c r="AI487">
        <v>20</v>
      </c>
      <c r="AJ487">
        <v>190</v>
      </c>
      <c r="AK487" t="s">
        <v>1096</v>
      </c>
      <c r="AL487">
        <v>19</v>
      </c>
      <c r="AN487" s="160">
        <v>39099</v>
      </c>
      <c r="AO487">
        <v>20</v>
      </c>
      <c r="AP487">
        <v>190</v>
      </c>
      <c r="AQ487" t="s">
        <v>1096</v>
      </c>
      <c r="AR487">
        <v>19</v>
      </c>
      <c r="AT487" s="160">
        <v>38369</v>
      </c>
      <c r="AU487">
        <v>20</v>
      </c>
      <c r="AV487">
        <v>121</v>
      </c>
      <c r="AW487" t="s">
        <v>1096</v>
      </c>
      <c r="AX487">
        <v>12</v>
      </c>
    </row>
    <row r="488" spans="28:50" x14ac:dyDescent="0.3">
      <c r="AB488" s="160">
        <v>38369</v>
      </c>
      <c r="AC488">
        <v>21</v>
      </c>
      <c r="AD488">
        <v>155</v>
      </c>
      <c r="AE488" t="s">
        <v>1096</v>
      </c>
      <c r="AF488">
        <v>16</v>
      </c>
      <c r="AH488" s="160">
        <v>38369</v>
      </c>
      <c r="AI488">
        <v>21</v>
      </c>
      <c r="AJ488">
        <v>185</v>
      </c>
      <c r="AK488" t="s">
        <v>1096</v>
      </c>
      <c r="AL488">
        <v>19</v>
      </c>
      <c r="AN488" s="160">
        <v>39099</v>
      </c>
      <c r="AO488">
        <v>21</v>
      </c>
      <c r="AP488">
        <v>190</v>
      </c>
      <c r="AQ488" t="s">
        <v>1096</v>
      </c>
      <c r="AR488">
        <v>19</v>
      </c>
      <c r="AT488" s="160">
        <v>38369</v>
      </c>
      <c r="AU488">
        <v>21</v>
      </c>
      <c r="AV488">
        <v>105</v>
      </c>
      <c r="AW488" t="s">
        <v>1096</v>
      </c>
      <c r="AX488">
        <v>11</v>
      </c>
    </row>
    <row r="489" spans="28:50" x14ac:dyDescent="0.3">
      <c r="AB489" s="160">
        <v>38369</v>
      </c>
      <c r="AC489">
        <v>22</v>
      </c>
      <c r="AD489">
        <v>154</v>
      </c>
      <c r="AE489" t="s">
        <v>1096</v>
      </c>
      <c r="AF489">
        <v>15</v>
      </c>
      <c r="AH489" s="160">
        <v>38369</v>
      </c>
      <c r="AI489">
        <v>22</v>
      </c>
      <c r="AJ489">
        <v>183</v>
      </c>
      <c r="AK489" t="s">
        <v>1096</v>
      </c>
      <c r="AL489">
        <v>18</v>
      </c>
      <c r="AN489" s="160">
        <v>39099</v>
      </c>
      <c r="AO489">
        <v>22</v>
      </c>
      <c r="AP489">
        <v>191</v>
      </c>
      <c r="AQ489" t="s">
        <v>1096</v>
      </c>
      <c r="AR489">
        <v>19</v>
      </c>
      <c r="AT489" s="160">
        <v>38369</v>
      </c>
      <c r="AU489">
        <v>22</v>
      </c>
      <c r="AV489">
        <v>102</v>
      </c>
      <c r="AW489" t="s">
        <v>1096</v>
      </c>
      <c r="AX489">
        <v>10</v>
      </c>
    </row>
    <row r="490" spans="28:50" x14ac:dyDescent="0.3">
      <c r="AB490" s="160">
        <v>38369</v>
      </c>
      <c r="AC490">
        <v>23</v>
      </c>
      <c r="AD490">
        <v>153</v>
      </c>
      <c r="AE490" t="s">
        <v>1096</v>
      </c>
      <c r="AF490">
        <v>15</v>
      </c>
      <c r="AH490" s="160">
        <v>38369</v>
      </c>
      <c r="AI490">
        <v>23</v>
      </c>
      <c r="AJ490">
        <v>178</v>
      </c>
      <c r="AK490" t="s">
        <v>1096</v>
      </c>
      <c r="AL490">
        <v>18</v>
      </c>
      <c r="AN490" s="160">
        <v>39099</v>
      </c>
      <c r="AO490">
        <v>23</v>
      </c>
      <c r="AP490">
        <v>190</v>
      </c>
      <c r="AQ490" t="s">
        <v>1096</v>
      </c>
      <c r="AR490">
        <v>19</v>
      </c>
      <c r="AT490" s="160">
        <v>38369</v>
      </c>
      <c r="AU490">
        <v>23</v>
      </c>
      <c r="AV490">
        <v>93</v>
      </c>
      <c r="AW490" t="s">
        <v>1096</v>
      </c>
      <c r="AX490">
        <v>9</v>
      </c>
    </row>
    <row r="491" spans="28:50" x14ac:dyDescent="0.3">
      <c r="AB491" s="160">
        <v>38370</v>
      </c>
      <c r="AC491">
        <v>0</v>
      </c>
      <c r="AD491">
        <v>150</v>
      </c>
      <c r="AE491" t="s">
        <v>1096</v>
      </c>
      <c r="AF491">
        <v>15</v>
      </c>
      <c r="AH491" s="160">
        <v>38370</v>
      </c>
      <c r="AI491">
        <v>0</v>
      </c>
      <c r="AJ491">
        <v>173</v>
      </c>
      <c r="AK491" t="s">
        <v>1096</v>
      </c>
      <c r="AL491">
        <v>17</v>
      </c>
      <c r="AN491" s="160">
        <v>39100</v>
      </c>
      <c r="AO491">
        <v>0</v>
      </c>
      <c r="AP491">
        <v>190</v>
      </c>
      <c r="AQ491" t="s">
        <v>1096</v>
      </c>
      <c r="AR491">
        <v>19</v>
      </c>
      <c r="AT491" s="160">
        <v>38370</v>
      </c>
      <c r="AU491">
        <v>0</v>
      </c>
      <c r="AV491">
        <v>98</v>
      </c>
      <c r="AW491" t="s">
        <v>1096</v>
      </c>
      <c r="AX491">
        <v>10</v>
      </c>
    </row>
    <row r="492" spans="28:50" x14ac:dyDescent="0.3">
      <c r="AB492" s="160">
        <v>38370</v>
      </c>
      <c r="AC492">
        <v>1</v>
      </c>
      <c r="AD492">
        <v>148</v>
      </c>
      <c r="AE492" t="s">
        <v>1096</v>
      </c>
      <c r="AF492">
        <v>15</v>
      </c>
      <c r="AH492" s="160">
        <v>38370</v>
      </c>
      <c r="AI492">
        <v>1</v>
      </c>
      <c r="AJ492">
        <v>173</v>
      </c>
      <c r="AK492" t="s">
        <v>1096</v>
      </c>
      <c r="AL492">
        <v>17</v>
      </c>
      <c r="AN492" s="160">
        <v>39100</v>
      </c>
      <c r="AO492">
        <v>1</v>
      </c>
      <c r="AP492">
        <v>183</v>
      </c>
      <c r="AQ492" t="s">
        <v>1096</v>
      </c>
      <c r="AR492">
        <v>18</v>
      </c>
      <c r="AT492" s="160">
        <v>38370</v>
      </c>
      <c r="AU492">
        <v>1</v>
      </c>
      <c r="AV492">
        <v>102</v>
      </c>
      <c r="AW492" t="s">
        <v>1096</v>
      </c>
      <c r="AX492">
        <v>10</v>
      </c>
    </row>
    <row r="493" spans="28:50" x14ac:dyDescent="0.3">
      <c r="AB493" s="160">
        <v>38370</v>
      </c>
      <c r="AC493">
        <v>2</v>
      </c>
      <c r="AD493">
        <v>146</v>
      </c>
      <c r="AE493" t="s">
        <v>1096</v>
      </c>
      <c r="AF493">
        <v>15</v>
      </c>
      <c r="AH493" s="160">
        <v>38370</v>
      </c>
      <c r="AI493">
        <v>2</v>
      </c>
      <c r="AJ493">
        <v>172</v>
      </c>
      <c r="AK493" t="s">
        <v>1096</v>
      </c>
      <c r="AL493">
        <v>17</v>
      </c>
      <c r="AN493" s="160">
        <v>39100</v>
      </c>
      <c r="AO493">
        <v>2</v>
      </c>
      <c r="AP493">
        <v>180</v>
      </c>
      <c r="AQ493" t="s">
        <v>1096</v>
      </c>
      <c r="AR493">
        <v>18</v>
      </c>
      <c r="AT493" s="160">
        <v>38370</v>
      </c>
      <c r="AU493">
        <v>2</v>
      </c>
      <c r="AV493">
        <v>102</v>
      </c>
      <c r="AW493" t="s">
        <v>1096</v>
      </c>
      <c r="AX493">
        <v>10</v>
      </c>
    </row>
    <row r="494" spans="28:50" x14ac:dyDescent="0.3">
      <c r="AB494" s="160">
        <v>38370</v>
      </c>
      <c r="AC494">
        <v>3</v>
      </c>
      <c r="AD494">
        <v>145</v>
      </c>
      <c r="AE494" t="s">
        <v>1096</v>
      </c>
      <c r="AF494">
        <v>15</v>
      </c>
      <c r="AH494" s="160">
        <v>38370</v>
      </c>
      <c r="AI494">
        <v>3</v>
      </c>
      <c r="AJ494">
        <v>167</v>
      </c>
      <c r="AK494" t="s">
        <v>1096</v>
      </c>
      <c r="AL494">
        <v>17</v>
      </c>
      <c r="AN494" s="160">
        <v>39100</v>
      </c>
      <c r="AO494">
        <v>3</v>
      </c>
      <c r="AP494">
        <v>180</v>
      </c>
      <c r="AQ494" t="s">
        <v>1096</v>
      </c>
      <c r="AR494">
        <v>18</v>
      </c>
      <c r="AT494" s="160">
        <v>38370</v>
      </c>
      <c r="AU494">
        <v>3</v>
      </c>
      <c r="AV494">
        <v>103</v>
      </c>
      <c r="AW494" t="s">
        <v>1096</v>
      </c>
      <c r="AX494">
        <v>10</v>
      </c>
    </row>
    <row r="495" spans="28:50" x14ac:dyDescent="0.3">
      <c r="AB495" s="160">
        <v>38370</v>
      </c>
      <c r="AC495">
        <v>4</v>
      </c>
      <c r="AD495">
        <v>145</v>
      </c>
      <c r="AE495" t="s">
        <v>1096</v>
      </c>
      <c r="AF495">
        <v>15</v>
      </c>
      <c r="AH495" s="160">
        <v>38370</v>
      </c>
      <c r="AI495">
        <v>4</v>
      </c>
      <c r="AJ495">
        <v>165</v>
      </c>
      <c r="AK495" t="s">
        <v>1096</v>
      </c>
      <c r="AL495">
        <v>17</v>
      </c>
      <c r="AN495" s="160">
        <v>39100</v>
      </c>
      <c r="AO495">
        <v>4</v>
      </c>
      <c r="AP495">
        <v>170</v>
      </c>
      <c r="AQ495" t="s">
        <v>1096</v>
      </c>
      <c r="AR495">
        <v>17</v>
      </c>
      <c r="AT495" s="160">
        <v>38370</v>
      </c>
      <c r="AU495">
        <v>4</v>
      </c>
      <c r="AV495">
        <v>105</v>
      </c>
      <c r="AW495" t="s">
        <v>1096</v>
      </c>
      <c r="AX495">
        <v>11</v>
      </c>
    </row>
    <row r="496" spans="28:50" x14ac:dyDescent="0.3">
      <c r="AB496" s="160">
        <v>38370</v>
      </c>
      <c r="AC496">
        <v>5</v>
      </c>
      <c r="AD496">
        <v>145</v>
      </c>
      <c r="AE496" t="s">
        <v>1096</v>
      </c>
      <c r="AF496">
        <v>15</v>
      </c>
      <c r="AH496" s="160">
        <v>38370</v>
      </c>
      <c r="AI496">
        <v>5</v>
      </c>
      <c r="AJ496">
        <v>164</v>
      </c>
      <c r="AK496" t="s">
        <v>1096</v>
      </c>
      <c r="AL496">
        <v>16</v>
      </c>
      <c r="AN496" s="160">
        <v>39100</v>
      </c>
      <c r="AO496">
        <v>5</v>
      </c>
      <c r="AP496">
        <v>170</v>
      </c>
      <c r="AQ496" t="s">
        <v>1096</v>
      </c>
      <c r="AR496">
        <v>17</v>
      </c>
      <c r="AT496" s="160">
        <v>38370</v>
      </c>
      <c r="AU496">
        <v>5</v>
      </c>
      <c r="AV496">
        <v>104</v>
      </c>
      <c r="AW496" t="s">
        <v>1096</v>
      </c>
      <c r="AX496">
        <v>10</v>
      </c>
    </row>
    <row r="497" spans="28:50" x14ac:dyDescent="0.3">
      <c r="AB497" s="160">
        <v>38370</v>
      </c>
      <c r="AC497">
        <v>6</v>
      </c>
      <c r="AD497">
        <v>156</v>
      </c>
      <c r="AE497" t="s">
        <v>1096</v>
      </c>
      <c r="AF497">
        <v>16</v>
      </c>
      <c r="AH497" s="160">
        <v>38370</v>
      </c>
      <c r="AI497">
        <v>6</v>
      </c>
      <c r="AJ497">
        <v>166</v>
      </c>
      <c r="AK497" t="s">
        <v>1096</v>
      </c>
      <c r="AL497">
        <v>17</v>
      </c>
      <c r="AN497" s="160">
        <v>39100</v>
      </c>
      <c r="AO497">
        <v>6</v>
      </c>
      <c r="AP497">
        <v>160</v>
      </c>
      <c r="AQ497" t="s">
        <v>1096</v>
      </c>
      <c r="AR497">
        <v>16</v>
      </c>
      <c r="AT497" s="160">
        <v>38370</v>
      </c>
      <c r="AU497">
        <v>6</v>
      </c>
      <c r="AV497">
        <v>113</v>
      </c>
      <c r="AW497" t="s">
        <v>1096</v>
      </c>
      <c r="AX497">
        <v>11</v>
      </c>
    </row>
    <row r="498" spans="28:50" x14ac:dyDescent="0.3">
      <c r="AB498" s="160">
        <v>38370</v>
      </c>
      <c r="AC498">
        <v>7</v>
      </c>
      <c r="AD498">
        <v>163</v>
      </c>
      <c r="AE498" t="s">
        <v>1096</v>
      </c>
      <c r="AF498">
        <v>16</v>
      </c>
      <c r="AH498" s="160">
        <v>38370</v>
      </c>
      <c r="AI498">
        <v>7</v>
      </c>
      <c r="AJ498">
        <v>168</v>
      </c>
      <c r="AK498" t="s">
        <v>1096</v>
      </c>
      <c r="AL498">
        <v>17</v>
      </c>
      <c r="AN498" s="160">
        <v>39100</v>
      </c>
      <c r="AO498">
        <v>7</v>
      </c>
      <c r="AP498">
        <v>178</v>
      </c>
      <c r="AQ498" t="s">
        <v>1096</v>
      </c>
      <c r="AR498">
        <v>18</v>
      </c>
      <c r="AT498" s="160">
        <v>38370</v>
      </c>
      <c r="AU498">
        <v>7</v>
      </c>
      <c r="AV498">
        <v>129</v>
      </c>
      <c r="AW498" t="s">
        <v>1096</v>
      </c>
      <c r="AX498">
        <v>13</v>
      </c>
    </row>
    <row r="499" spans="28:50" x14ac:dyDescent="0.3">
      <c r="AB499" s="160">
        <v>38370</v>
      </c>
      <c r="AC499">
        <v>8</v>
      </c>
      <c r="AD499">
        <v>180</v>
      </c>
      <c r="AE499" t="s">
        <v>1096</v>
      </c>
      <c r="AF499">
        <v>18</v>
      </c>
      <c r="AH499" s="160">
        <v>38370</v>
      </c>
      <c r="AI499">
        <v>8</v>
      </c>
      <c r="AJ499">
        <v>169</v>
      </c>
      <c r="AK499" t="s">
        <v>1096</v>
      </c>
      <c r="AL499">
        <v>17</v>
      </c>
      <c r="AN499" s="160">
        <v>39100</v>
      </c>
      <c r="AO499">
        <v>8</v>
      </c>
      <c r="AP499">
        <v>190</v>
      </c>
      <c r="AQ499" t="s">
        <v>1096</v>
      </c>
      <c r="AR499">
        <v>19</v>
      </c>
      <c r="AT499" s="160">
        <v>38370</v>
      </c>
      <c r="AU499">
        <v>8</v>
      </c>
      <c r="AV499">
        <v>128</v>
      </c>
      <c r="AW499" t="s">
        <v>1096</v>
      </c>
      <c r="AX499">
        <v>13</v>
      </c>
    </row>
    <row r="500" spans="28:50" x14ac:dyDescent="0.3">
      <c r="AB500" s="160">
        <v>38370</v>
      </c>
      <c r="AC500">
        <v>9</v>
      </c>
      <c r="AD500">
        <v>195</v>
      </c>
      <c r="AE500" t="s">
        <v>1096</v>
      </c>
      <c r="AF500">
        <v>20</v>
      </c>
      <c r="AH500" s="160">
        <v>38370</v>
      </c>
      <c r="AI500">
        <v>9</v>
      </c>
      <c r="AJ500">
        <v>174</v>
      </c>
      <c r="AK500" t="s">
        <v>1096</v>
      </c>
      <c r="AL500">
        <v>17</v>
      </c>
      <c r="AN500" s="160">
        <v>39100</v>
      </c>
      <c r="AO500">
        <v>9</v>
      </c>
      <c r="AP500">
        <v>200</v>
      </c>
      <c r="AQ500" t="s">
        <v>1096</v>
      </c>
      <c r="AR500">
        <v>20</v>
      </c>
      <c r="AT500" s="160">
        <v>38370</v>
      </c>
      <c r="AU500">
        <v>9</v>
      </c>
      <c r="AV500">
        <v>137</v>
      </c>
      <c r="AW500" t="s">
        <v>1096</v>
      </c>
      <c r="AX500">
        <v>14</v>
      </c>
    </row>
    <row r="501" spans="28:50" x14ac:dyDescent="0.3">
      <c r="AB501" s="160">
        <v>38370</v>
      </c>
      <c r="AC501">
        <v>10</v>
      </c>
      <c r="AD501">
        <v>209</v>
      </c>
      <c r="AE501" t="s">
        <v>1096</v>
      </c>
      <c r="AF501">
        <v>21</v>
      </c>
      <c r="AH501" s="160">
        <v>38370</v>
      </c>
      <c r="AI501">
        <v>10</v>
      </c>
      <c r="AJ501">
        <v>181</v>
      </c>
      <c r="AK501" t="s">
        <v>1096</v>
      </c>
      <c r="AL501">
        <v>18</v>
      </c>
      <c r="AN501" s="160">
        <v>39100</v>
      </c>
      <c r="AO501">
        <v>10</v>
      </c>
      <c r="AP501">
        <v>204</v>
      </c>
      <c r="AQ501" t="s">
        <v>1096</v>
      </c>
      <c r="AR501">
        <v>20</v>
      </c>
      <c r="AT501" s="160">
        <v>38370</v>
      </c>
      <c r="AU501">
        <v>10</v>
      </c>
      <c r="AV501">
        <v>102</v>
      </c>
      <c r="AW501" t="s">
        <v>1096</v>
      </c>
      <c r="AX501">
        <v>10</v>
      </c>
    </row>
    <row r="502" spans="28:50" x14ac:dyDescent="0.3">
      <c r="AB502" s="160">
        <v>38370</v>
      </c>
      <c r="AC502">
        <v>11</v>
      </c>
      <c r="AD502">
        <v>227</v>
      </c>
      <c r="AE502" t="s">
        <v>1096</v>
      </c>
      <c r="AF502">
        <v>23</v>
      </c>
      <c r="AH502" s="160">
        <v>38370</v>
      </c>
      <c r="AI502">
        <v>11</v>
      </c>
      <c r="AJ502">
        <v>194</v>
      </c>
      <c r="AK502" t="s">
        <v>1096</v>
      </c>
      <c r="AL502">
        <v>19</v>
      </c>
      <c r="AN502" s="160">
        <v>39100</v>
      </c>
      <c r="AO502">
        <v>11</v>
      </c>
      <c r="AP502">
        <v>210</v>
      </c>
      <c r="AQ502" t="s">
        <v>1096</v>
      </c>
      <c r="AR502">
        <v>21</v>
      </c>
      <c r="AT502" s="160">
        <v>38370</v>
      </c>
      <c r="AU502">
        <v>11</v>
      </c>
      <c r="AV502">
        <v>125</v>
      </c>
      <c r="AW502" t="s">
        <v>1096</v>
      </c>
      <c r="AX502">
        <v>13</v>
      </c>
    </row>
    <row r="503" spans="28:50" x14ac:dyDescent="0.3">
      <c r="AB503" s="160">
        <v>38370</v>
      </c>
      <c r="AC503">
        <v>12</v>
      </c>
      <c r="AD503">
        <v>237</v>
      </c>
      <c r="AE503" t="s">
        <v>1096</v>
      </c>
      <c r="AF503">
        <v>24</v>
      </c>
      <c r="AH503" s="160">
        <v>38370</v>
      </c>
      <c r="AI503">
        <v>12</v>
      </c>
      <c r="AJ503">
        <v>218</v>
      </c>
      <c r="AK503" t="s">
        <v>1096</v>
      </c>
      <c r="AL503">
        <v>22</v>
      </c>
      <c r="AN503" s="160">
        <v>39100</v>
      </c>
      <c r="AO503">
        <v>12</v>
      </c>
      <c r="AP503">
        <v>220</v>
      </c>
      <c r="AQ503" t="s">
        <v>1096</v>
      </c>
      <c r="AR503">
        <v>22</v>
      </c>
      <c r="AT503" s="160">
        <v>38370</v>
      </c>
      <c r="AU503">
        <v>12</v>
      </c>
      <c r="AV503">
        <v>137</v>
      </c>
      <c r="AW503" t="s">
        <v>1096</v>
      </c>
      <c r="AX503">
        <v>14</v>
      </c>
    </row>
    <row r="504" spans="28:50" x14ac:dyDescent="0.3">
      <c r="AB504" s="160">
        <v>38370</v>
      </c>
      <c r="AC504">
        <v>13</v>
      </c>
      <c r="AD504">
        <v>254</v>
      </c>
      <c r="AE504" t="s">
        <v>1096</v>
      </c>
      <c r="AF504">
        <v>25</v>
      </c>
      <c r="AH504" s="160">
        <v>38370</v>
      </c>
      <c r="AI504">
        <v>13</v>
      </c>
      <c r="AJ504">
        <v>223</v>
      </c>
      <c r="AK504" t="s">
        <v>1096</v>
      </c>
      <c r="AL504">
        <v>22</v>
      </c>
      <c r="AN504" s="160">
        <v>39100</v>
      </c>
      <c r="AO504">
        <v>13</v>
      </c>
      <c r="AP504">
        <v>224</v>
      </c>
      <c r="AQ504" t="s">
        <v>1096</v>
      </c>
      <c r="AR504">
        <v>22</v>
      </c>
      <c r="AT504" s="160">
        <v>38370</v>
      </c>
      <c r="AU504">
        <v>13</v>
      </c>
      <c r="AV504">
        <v>134</v>
      </c>
      <c r="AW504" t="s">
        <v>1096</v>
      </c>
      <c r="AX504">
        <v>13</v>
      </c>
    </row>
    <row r="505" spans="28:50" x14ac:dyDescent="0.3">
      <c r="AB505" s="160">
        <v>38370</v>
      </c>
      <c r="AC505">
        <v>14</v>
      </c>
      <c r="AD505">
        <v>259</v>
      </c>
      <c r="AE505" t="s">
        <v>1096</v>
      </c>
      <c r="AF505">
        <v>26</v>
      </c>
      <c r="AH505" s="160">
        <v>38370</v>
      </c>
      <c r="AI505">
        <v>14</v>
      </c>
      <c r="AJ505">
        <v>219</v>
      </c>
      <c r="AK505" t="s">
        <v>1096</v>
      </c>
      <c r="AL505">
        <v>22</v>
      </c>
      <c r="AN505" s="160">
        <v>39100</v>
      </c>
      <c r="AO505">
        <v>14</v>
      </c>
      <c r="AP505">
        <v>230</v>
      </c>
      <c r="AQ505" t="s">
        <v>1096</v>
      </c>
      <c r="AR505">
        <v>23</v>
      </c>
      <c r="AT505" s="160">
        <v>38370</v>
      </c>
      <c r="AU505">
        <v>14</v>
      </c>
      <c r="AV505">
        <v>142</v>
      </c>
      <c r="AW505" t="s">
        <v>1096</v>
      </c>
      <c r="AX505">
        <v>14</v>
      </c>
    </row>
    <row r="506" spans="28:50" x14ac:dyDescent="0.3">
      <c r="AB506" s="160">
        <v>38370</v>
      </c>
      <c r="AC506">
        <v>15</v>
      </c>
      <c r="AD506">
        <v>264</v>
      </c>
      <c r="AE506" t="s">
        <v>1096</v>
      </c>
      <c r="AF506">
        <v>26</v>
      </c>
      <c r="AH506" s="160">
        <v>38370</v>
      </c>
      <c r="AI506">
        <v>15</v>
      </c>
      <c r="AJ506">
        <v>229</v>
      </c>
      <c r="AK506" t="s">
        <v>1096</v>
      </c>
      <c r="AL506">
        <v>23</v>
      </c>
      <c r="AN506" s="160">
        <v>39100</v>
      </c>
      <c r="AO506">
        <v>15</v>
      </c>
      <c r="AP506">
        <v>220</v>
      </c>
      <c r="AQ506" t="s">
        <v>1096</v>
      </c>
      <c r="AR506">
        <v>22</v>
      </c>
      <c r="AT506" s="160">
        <v>38370</v>
      </c>
      <c r="AU506">
        <v>15</v>
      </c>
      <c r="AV506">
        <v>138</v>
      </c>
      <c r="AW506" t="s">
        <v>1096</v>
      </c>
      <c r="AX506">
        <v>14</v>
      </c>
    </row>
    <row r="507" spans="28:50" x14ac:dyDescent="0.3">
      <c r="AB507" s="160">
        <v>38370</v>
      </c>
      <c r="AC507">
        <v>16</v>
      </c>
      <c r="AD507">
        <v>268</v>
      </c>
      <c r="AE507" t="s">
        <v>1096</v>
      </c>
      <c r="AF507">
        <v>27</v>
      </c>
      <c r="AH507" s="160">
        <v>38370</v>
      </c>
      <c r="AI507">
        <v>16</v>
      </c>
      <c r="AJ507">
        <v>224</v>
      </c>
      <c r="AK507" t="s">
        <v>1096</v>
      </c>
      <c r="AL507">
        <v>22</v>
      </c>
      <c r="AN507" s="160">
        <v>39100</v>
      </c>
      <c r="AO507">
        <v>16</v>
      </c>
      <c r="AP507">
        <v>216</v>
      </c>
      <c r="AQ507" t="s">
        <v>1096</v>
      </c>
      <c r="AR507">
        <v>22</v>
      </c>
      <c r="AT507" s="160">
        <v>38370</v>
      </c>
      <c r="AU507">
        <v>16</v>
      </c>
      <c r="AV507">
        <v>113</v>
      </c>
      <c r="AW507" t="s">
        <v>1096</v>
      </c>
      <c r="AX507">
        <v>11</v>
      </c>
    </row>
    <row r="508" spans="28:50" x14ac:dyDescent="0.3">
      <c r="AB508" s="160">
        <v>38370</v>
      </c>
      <c r="AC508">
        <v>17</v>
      </c>
      <c r="AD508">
        <v>266</v>
      </c>
      <c r="AE508" t="s">
        <v>1096</v>
      </c>
      <c r="AF508">
        <v>27</v>
      </c>
      <c r="AH508" s="160">
        <v>38370</v>
      </c>
      <c r="AI508">
        <v>17</v>
      </c>
      <c r="AJ508">
        <v>225</v>
      </c>
      <c r="AK508" t="s">
        <v>1096</v>
      </c>
      <c r="AL508">
        <v>23</v>
      </c>
      <c r="AN508" s="160">
        <v>39100</v>
      </c>
      <c r="AO508">
        <v>17</v>
      </c>
      <c r="AP508">
        <v>210</v>
      </c>
      <c r="AQ508" t="s">
        <v>1096</v>
      </c>
      <c r="AR508">
        <v>21</v>
      </c>
      <c r="AT508" s="160">
        <v>38370</v>
      </c>
      <c r="AU508">
        <v>17</v>
      </c>
      <c r="AV508">
        <v>136</v>
      </c>
      <c r="AW508" t="s">
        <v>1096</v>
      </c>
      <c r="AX508">
        <v>14</v>
      </c>
    </row>
    <row r="509" spans="28:50" x14ac:dyDescent="0.3">
      <c r="AB509" s="160">
        <v>38370</v>
      </c>
      <c r="AC509">
        <v>18</v>
      </c>
      <c r="AD509">
        <v>257</v>
      </c>
      <c r="AE509" t="s">
        <v>1096</v>
      </c>
      <c r="AF509">
        <v>26</v>
      </c>
      <c r="AH509" s="160">
        <v>38370</v>
      </c>
      <c r="AI509">
        <v>18</v>
      </c>
      <c r="AJ509">
        <v>234</v>
      </c>
      <c r="AK509" t="s">
        <v>1096</v>
      </c>
      <c r="AL509">
        <v>23</v>
      </c>
      <c r="AN509" s="160">
        <v>39100</v>
      </c>
      <c r="AO509">
        <v>18</v>
      </c>
      <c r="AP509">
        <v>200</v>
      </c>
      <c r="AQ509" t="s">
        <v>1096</v>
      </c>
      <c r="AR509">
        <v>20</v>
      </c>
      <c r="AT509" s="160">
        <v>38370</v>
      </c>
      <c r="AU509">
        <v>18</v>
      </c>
      <c r="AV509">
        <v>128</v>
      </c>
      <c r="AW509" t="s">
        <v>1096</v>
      </c>
      <c r="AX509">
        <v>13</v>
      </c>
    </row>
    <row r="510" spans="28:50" x14ac:dyDescent="0.3">
      <c r="AB510" s="160">
        <v>38370</v>
      </c>
      <c r="AC510">
        <v>19</v>
      </c>
      <c r="AD510">
        <v>230</v>
      </c>
      <c r="AE510" t="s">
        <v>1096</v>
      </c>
      <c r="AF510">
        <v>23</v>
      </c>
      <c r="AH510" s="160">
        <v>38370</v>
      </c>
      <c r="AI510">
        <v>19</v>
      </c>
      <c r="AJ510">
        <v>229</v>
      </c>
      <c r="AK510" t="s">
        <v>1096</v>
      </c>
      <c r="AL510">
        <v>23</v>
      </c>
      <c r="AN510" s="160">
        <v>39100</v>
      </c>
      <c r="AO510">
        <v>19</v>
      </c>
      <c r="AP510">
        <v>183</v>
      </c>
      <c r="AQ510" t="s">
        <v>1096</v>
      </c>
      <c r="AR510">
        <v>18</v>
      </c>
      <c r="AT510" s="160">
        <v>38370</v>
      </c>
      <c r="AU510">
        <v>19</v>
      </c>
      <c r="AV510">
        <v>114</v>
      </c>
      <c r="AW510" t="s">
        <v>1096</v>
      </c>
      <c r="AX510">
        <v>11</v>
      </c>
    </row>
    <row r="511" spans="28:50" x14ac:dyDescent="0.3">
      <c r="AB511" s="160">
        <v>38370</v>
      </c>
      <c r="AC511">
        <v>20</v>
      </c>
      <c r="AD511">
        <v>195</v>
      </c>
      <c r="AE511" t="s">
        <v>1096</v>
      </c>
      <c r="AF511">
        <v>20</v>
      </c>
      <c r="AH511" s="160">
        <v>38370</v>
      </c>
      <c r="AI511">
        <v>20</v>
      </c>
      <c r="AJ511">
        <v>214</v>
      </c>
      <c r="AK511" t="s">
        <v>1096</v>
      </c>
      <c r="AL511">
        <v>21</v>
      </c>
      <c r="AN511" s="160">
        <v>39100</v>
      </c>
      <c r="AO511">
        <v>20</v>
      </c>
      <c r="AP511">
        <v>180</v>
      </c>
      <c r="AQ511" t="s">
        <v>1096</v>
      </c>
      <c r="AR511">
        <v>18</v>
      </c>
      <c r="AT511" s="160">
        <v>38370</v>
      </c>
      <c r="AU511">
        <v>20</v>
      </c>
      <c r="AV511">
        <v>101</v>
      </c>
      <c r="AW511" t="s">
        <v>1096</v>
      </c>
      <c r="AX511">
        <v>10</v>
      </c>
    </row>
    <row r="512" spans="28:50" x14ac:dyDescent="0.3">
      <c r="AB512" s="160">
        <v>38370</v>
      </c>
      <c r="AC512">
        <v>21</v>
      </c>
      <c r="AD512">
        <v>173</v>
      </c>
      <c r="AE512" t="s">
        <v>1096</v>
      </c>
      <c r="AF512">
        <v>17</v>
      </c>
      <c r="AH512" s="160">
        <v>38370</v>
      </c>
      <c r="AI512">
        <v>21</v>
      </c>
      <c r="AJ512">
        <v>207</v>
      </c>
      <c r="AK512" t="s">
        <v>1096</v>
      </c>
      <c r="AL512">
        <v>21</v>
      </c>
      <c r="AN512" s="160">
        <v>39100</v>
      </c>
      <c r="AO512">
        <v>21</v>
      </c>
      <c r="AP512">
        <v>180</v>
      </c>
      <c r="AQ512" t="s">
        <v>1096</v>
      </c>
      <c r="AR512">
        <v>18</v>
      </c>
      <c r="AT512" s="160">
        <v>38370</v>
      </c>
      <c r="AU512">
        <v>21</v>
      </c>
      <c r="AV512">
        <v>100</v>
      </c>
      <c r="AW512" t="s">
        <v>1096</v>
      </c>
      <c r="AX512">
        <v>10</v>
      </c>
    </row>
    <row r="513" spans="28:50" x14ac:dyDescent="0.3">
      <c r="AB513" s="160">
        <v>38370</v>
      </c>
      <c r="AC513">
        <v>22</v>
      </c>
      <c r="AD513">
        <v>160</v>
      </c>
      <c r="AE513" t="s">
        <v>1096</v>
      </c>
      <c r="AF513">
        <v>16</v>
      </c>
      <c r="AH513" s="160">
        <v>38370</v>
      </c>
      <c r="AI513">
        <v>22</v>
      </c>
      <c r="AJ513">
        <v>196</v>
      </c>
      <c r="AK513" t="s">
        <v>1096</v>
      </c>
      <c r="AL513">
        <v>20</v>
      </c>
      <c r="AN513" s="160">
        <v>39100</v>
      </c>
      <c r="AO513">
        <v>22</v>
      </c>
      <c r="AP513">
        <v>175</v>
      </c>
      <c r="AQ513" t="s">
        <v>1096</v>
      </c>
      <c r="AR513">
        <v>18</v>
      </c>
      <c r="AT513" s="160">
        <v>38370</v>
      </c>
      <c r="AU513">
        <v>22</v>
      </c>
      <c r="AV513">
        <v>95</v>
      </c>
      <c r="AW513" t="s">
        <v>1096</v>
      </c>
      <c r="AX513">
        <v>10</v>
      </c>
    </row>
    <row r="514" spans="28:50" x14ac:dyDescent="0.3">
      <c r="AB514" s="160">
        <v>38370</v>
      </c>
      <c r="AC514">
        <v>23</v>
      </c>
      <c r="AD514">
        <v>151</v>
      </c>
      <c r="AE514" t="s">
        <v>1096</v>
      </c>
      <c r="AF514">
        <v>15</v>
      </c>
      <c r="AH514" s="160">
        <v>38370</v>
      </c>
      <c r="AI514">
        <v>23</v>
      </c>
      <c r="AJ514">
        <v>188</v>
      </c>
      <c r="AK514" t="s">
        <v>1096</v>
      </c>
      <c r="AL514">
        <v>19</v>
      </c>
      <c r="AN514" s="160">
        <v>39100</v>
      </c>
      <c r="AO514">
        <v>23</v>
      </c>
      <c r="AP514">
        <v>180</v>
      </c>
      <c r="AQ514" t="s">
        <v>1096</v>
      </c>
      <c r="AR514">
        <v>18</v>
      </c>
      <c r="AT514" s="160">
        <v>38370</v>
      </c>
      <c r="AU514">
        <v>23</v>
      </c>
      <c r="AV514">
        <v>95</v>
      </c>
      <c r="AW514" t="s">
        <v>1096</v>
      </c>
      <c r="AX514">
        <v>10</v>
      </c>
    </row>
    <row r="515" spans="28:50" x14ac:dyDescent="0.3">
      <c r="AB515" s="160">
        <v>38371</v>
      </c>
      <c r="AC515">
        <v>0</v>
      </c>
      <c r="AD515">
        <v>148</v>
      </c>
      <c r="AE515" t="s">
        <v>1096</v>
      </c>
      <c r="AF515">
        <v>15</v>
      </c>
      <c r="AH515" s="160">
        <v>38371</v>
      </c>
      <c r="AI515">
        <v>0</v>
      </c>
      <c r="AJ515">
        <v>182</v>
      </c>
      <c r="AK515" t="s">
        <v>1096</v>
      </c>
      <c r="AL515">
        <v>18</v>
      </c>
      <c r="AN515" s="160">
        <v>39101</v>
      </c>
      <c r="AO515">
        <v>0</v>
      </c>
      <c r="AP515">
        <v>170</v>
      </c>
      <c r="AQ515" t="s">
        <v>1096</v>
      </c>
      <c r="AR515">
        <v>17</v>
      </c>
      <c r="AT515" s="160">
        <v>38371</v>
      </c>
      <c r="AU515">
        <v>0</v>
      </c>
      <c r="AV515">
        <v>94</v>
      </c>
      <c r="AW515" t="s">
        <v>1096</v>
      </c>
      <c r="AX515">
        <v>9</v>
      </c>
    </row>
    <row r="516" spans="28:50" x14ac:dyDescent="0.3">
      <c r="AB516" s="160">
        <v>38371</v>
      </c>
      <c r="AC516">
        <v>1</v>
      </c>
      <c r="AD516">
        <v>147</v>
      </c>
      <c r="AE516" t="s">
        <v>1096</v>
      </c>
      <c r="AF516">
        <v>15</v>
      </c>
      <c r="AH516" s="160">
        <v>38371</v>
      </c>
      <c r="AI516">
        <v>1</v>
      </c>
      <c r="AJ516">
        <v>174</v>
      </c>
      <c r="AK516" t="s">
        <v>1096</v>
      </c>
      <c r="AL516">
        <v>17</v>
      </c>
      <c r="AN516" s="160">
        <v>39101</v>
      </c>
      <c r="AO516">
        <v>1</v>
      </c>
      <c r="AP516">
        <v>161</v>
      </c>
      <c r="AQ516" t="s">
        <v>1096</v>
      </c>
      <c r="AR516">
        <v>16</v>
      </c>
      <c r="AT516" s="160">
        <v>38371</v>
      </c>
      <c r="AU516">
        <v>1</v>
      </c>
      <c r="AV516">
        <v>93</v>
      </c>
      <c r="AW516" t="s">
        <v>1096</v>
      </c>
      <c r="AX516">
        <v>9</v>
      </c>
    </row>
    <row r="517" spans="28:50" x14ac:dyDescent="0.3">
      <c r="AB517" s="160">
        <v>38371</v>
      </c>
      <c r="AC517">
        <v>2</v>
      </c>
      <c r="AD517">
        <v>139</v>
      </c>
      <c r="AE517" t="s">
        <v>1096</v>
      </c>
      <c r="AF517">
        <v>14</v>
      </c>
      <c r="AH517" s="160">
        <v>38371</v>
      </c>
      <c r="AI517">
        <v>2</v>
      </c>
      <c r="AJ517">
        <v>167</v>
      </c>
      <c r="AK517" t="s">
        <v>1096</v>
      </c>
      <c r="AL517">
        <v>17</v>
      </c>
      <c r="AN517" s="160">
        <v>39101</v>
      </c>
      <c r="AO517">
        <v>2</v>
      </c>
      <c r="AP517">
        <v>160</v>
      </c>
      <c r="AQ517" t="s">
        <v>1096</v>
      </c>
      <c r="AR517">
        <v>16</v>
      </c>
      <c r="AT517" s="160">
        <v>38371</v>
      </c>
      <c r="AU517">
        <v>2</v>
      </c>
      <c r="AV517">
        <v>81</v>
      </c>
      <c r="AW517" t="s">
        <v>1096</v>
      </c>
      <c r="AX517">
        <v>8</v>
      </c>
    </row>
    <row r="518" spans="28:50" x14ac:dyDescent="0.3">
      <c r="AB518" s="160">
        <v>38371</v>
      </c>
      <c r="AC518">
        <v>3</v>
      </c>
      <c r="AD518">
        <v>132</v>
      </c>
      <c r="AE518" t="s">
        <v>1096</v>
      </c>
      <c r="AF518">
        <v>13</v>
      </c>
      <c r="AH518" s="160">
        <v>38371</v>
      </c>
      <c r="AI518">
        <v>3</v>
      </c>
      <c r="AJ518">
        <v>166</v>
      </c>
      <c r="AK518" t="s">
        <v>1096</v>
      </c>
      <c r="AL518">
        <v>17</v>
      </c>
      <c r="AN518" s="160">
        <v>39101</v>
      </c>
      <c r="AO518">
        <v>3</v>
      </c>
      <c r="AP518">
        <v>160</v>
      </c>
      <c r="AQ518" t="s">
        <v>1096</v>
      </c>
      <c r="AR518">
        <v>16</v>
      </c>
      <c r="AT518" s="160">
        <v>38371</v>
      </c>
      <c r="AU518">
        <v>3</v>
      </c>
      <c r="AV518">
        <v>85</v>
      </c>
      <c r="AW518" t="s">
        <v>1096</v>
      </c>
      <c r="AX518">
        <v>9</v>
      </c>
    </row>
    <row r="519" spans="28:50" x14ac:dyDescent="0.3">
      <c r="AB519" s="160">
        <v>38371</v>
      </c>
      <c r="AC519">
        <v>4</v>
      </c>
      <c r="AD519">
        <v>117</v>
      </c>
      <c r="AE519" t="s">
        <v>1096</v>
      </c>
      <c r="AF519">
        <v>12</v>
      </c>
      <c r="AH519" s="160">
        <v>38371</v>
      </c>
      <c r="AI519">
        <v>4</v>
      </c>
      <c r="AJ519">
        <v>163</v>
      </c>
      <c r="AK519" t="s">
        <v>1096</v>
      </c>
      <c r="AL519">
        <v>16</v>
      </c>
      <c r="AN519" s="160">
        <v>39101</v>
      </c>
      <c r="AO519">
        <v>4</v>
      </c>
      <c r="AP519">
        <v>165</v>
      </c>
      <c r="AQ519" t="s">
        <v>1096</v>
      </c>
      <c r="AR519">
        <v>17</v>
      </c>
      <c r="AT519" s="160">
        <v>38371</v>
      </c>
      <c r="AU519">
        <v>4</v>
      </c>
      <c r="AV519">
        <v>84</v>
      </c>
      <c r="AW519" t="s">
        <v>1096</v>
      </c>
      <c r="AX519">
        <v>8</v>
      </c>
    </row>
    <row r="520" spans="28:50" x14ac:dyDescent="0.3">
      <c r="AB520" s="160">
        <v>38371</v>
      </c>
      <c r="AC520">
        <v>5</v>
      </c>
      <c r="AD520">
        <v>104</v>
      </c>
      <c r="AE520" t="s">
        <v>1096</v>
      </c>
      <c r="AF520">
        <v>10</v>
      </c>
      <c r="AH520" s="160">
        <v>38371</v>
      </c>
      <c r="AI520">
        <v>5</v>
      </c>
      <c r="AJ520">
        <v>160</v>
      </c>
      <c r="AK520" t="s">
        <v>1096</v>
      </c>
      <c r="AL520">
        <v>16</v>
      </c>
      <c r="AN520" s="160">
        <v>39101</v>
      </c>
      <c r="AO520">
        <v>5</v>
      </c>
      <c r="AP520">
        <v>160</v>
      </c>
      <c r="AQ520" t="s">
        <v>1096</v>
      </c>
      <c r="AR520">
        <v>16</v>
      </c>
      <c r="AT520" s="160">
        <v>38371</v>
      </c>
      <c r="AU520">
        <v>5</v>
      </c>
      <c r="AV520">
        <v>85</v>
      </c>
      <c r="AW520" t="s">
        <v>1096</v>
      </c>
      <c r="AX520">
        <v>9</v>
      </c>
    </row>
    <row r="521" spans="28:50" x14ac:dyDescent="0.3">
      <c r="AB521" s="160">
        <v>38371</v>
      </c>
      <c r="AC521">
        <v>6</v>
      </c>
      <c r="AD521">
        <v>121</v>
      </c>
      <c r="AE521" t="s">
        <v>1096</v>
      </c>
      <c r="AF521">
        <v>12</v>
      </c>
      <c r="AH521" s="160">
        <v>38371</v>
      </c>
      <c r="AI521">
        <v>6</v>
      </c>
      <c r="AJ521">
        <v>161</v>
      </c>
      <c r="AK521" t="s">
        <v>1096</v>
      </c>
      <c r="AL521">
        <v>16</v>
      </c>
      <c r="AN521" s="160">
        <v>39101</v>
      </c>
      <c r="AO521">
        <v>6</v>
      </c>
      <c r="AP521">
        <v>180</v>
      </c>
      <c r="AQ521" t="s">
        <v>1096</v>
      </c>
      <c r="AR521">
        <v>18</v>
      </c>
      <c r="AT521" s="160">
        <v>38371</v>
      </c>
      <c r="AU521">
        <v>6</v>
      </c>
      <c r="AV521">
        <v>86</v>
      </c>
      <c r="AW521" t="s">
        <v>1096</v>
      </c>
      <c r="AX521">
        <v>9</v>
      </c>
    </row>
    <row r="522" spans="28:50" x14ac:dyDescent="0.3">
      <c r="AB522" s="160">
        <v>38371</v>
      </c>
      <c r="AC522">
        <v>7</v>
      </c>
      <c r="AD522">
        <v>153</v>
      </c>
      <c r="AE522" t="s">
        <v>1096</v>
      </c>
      <c r="AF522">
        <v>15</v>
      </c>
      <c r="AH522" s="160">
        <v>38371</v>
      </c>
      <c r="AI522">
        <v>7</v>
      </c>
      <c r="AJ522">
        <v>218</v>
      </c>
      <c r="AK522" t="s">
        <v>1096</v>
      </c>
      <c r="AL522">
        <v>22</v>
      </c>
      <c r="AN522" s="160">
        <v>39101</v>
      </c>
      <c r="AO522">
        <v>7</v>
      </c>
      <c r="AP522">
        <v>176</v>
      </c>
      <c r="AQ522" t="s">
        <v>1096</v>
      </c>
      <c r="AR522">
        <v>18</v>
      </c>
      <c r="AT522" s="160">
        <v>38371</v>
      </c>
      <c r="AU522">
        <v>7</v>
      </c>
      <c r="AV522">
        <v>105</v>
      </c>
      <c r="AW522" t="s">
        <v>1096</v>
      </c>
      <c r="AX522">
        <v>11</v>
      </c>
    </row>
    <row r="523" spans="28:50" x14ac:dyDescent="0.3">
      <c r="AB523" s="160">
        <v>38371</v>
      </c>
      <c r="AC523">
        <v>8</v>
      </c>
      <c r="AD523">
        <v>172</v>
      </c>
      <c r="AE523" t="s">
        <v>1096</v>
      </c>
      <c r="AF523">
        <v>17</v>
      </c>
      <c r="AH523" s="160">
        <v>38371</v>
      </c>
      <c r="AI523">
        <v>8</v>
      </c>
      <c r="AJ523">
        <v>250</v>
      </c>
      <c r="AK523" t="s">
        <v>1096</v>
      </c>
      <c r="AL523">
        <v>25</v>
      </c>
      <c r="AN523" s="160">
        <v>39101</v>
      </c>
      <c r="AO523">
        <v>8</v>
      </c>
      <c r="AP523">
        <v>190</v>
      </c>
      <c r="AQ523" t="s">
        <v>1096</v>
      </c>
      <c r="AR523">
        <v>19</v>
      </c>
      <c r="AT523" s="160">
        <v>38371</v>
      </c>
      <c r="AU523">
        <v>8</v>
      </c>
      <c r="AV523">
        <v>115</v>
      </c>
      <c r="AW523" t="s">
        <v>1096</v>
      </c>
      <c r="AX523">
        <v>12</v>
      </c>
    </row>
    <row r="524" spans="28:50" x14ac:dyDescent="0.3">
      <c r="AB524" s="160">
        <v>38371</v>
      </c>
      <c r="AC524">
        <v>9</v>
      </c>
      <c r="AD524">
        <v>187</v>
      </c>
      <c r="AE524" t="s">
        <v>1096</v>
      </c>
      <c r="AF524">
        <v>19</v>
      </c>
      <c r="AH524" s="160">
        <v>38371</v>
      </c>
      <c r="AI524">
        <v>9</v>
      </c>
      <c r="AJ524">
        <v>266</v>
      </c>
      <c r="AK524" t="s">
        <v>1096</v>
      </c>
      <c r="AL524">
        <v>27</v>
      </c>
      <c r="AN524" s="160">
        <v>39101</v>
      </c>
      <c r="AO524">
        <v>9</v>
      </c>
      <c r="AP524">
        <v>190</v>
      </c>
      <c r="AQ524" t="s">
        <v>1096</v>
      </c>
      <c r="AR524">
        <v>19</v>
      </c>
      <c r="AT524" s="160">
        <v>38371</v>
      </c>
      <c r="AU524">
        <v>9</v>
      </c>
      <c r="AV524">
        <v>121</v>
      </c>
      <c r="AW524" t="s">
        <v>1096</v>
      </c>
      <c r="AX524">
        <v>12</v>
      </c>
    </row>
    <row r="525" spans="28:50" x14ac:dyDescent="0.3">
      <c r="AB525" s="160">
        <v>38371</v>
      </c>
      <c r="AC525">
        <v>10</v>
      </c>
      <c r="AD525">
        <v>218</v>
      </c>
      <c r="AE525" t="s">
        <v>1096</v>
      </c>
      <c r="AF525">
        <v>22</v>
      </c>
      <c r="AH525" s="160">
        <v>38371</v>
      </c>
      <c r="AI525">
        <v>10</v>
      </c>
      <c r="AJ525">
        <v>295</v>
      </c>
      <c r="AK525" t="s">
        <v>1096</v>
      </c>
      <c r="AL525">
        <v>30</v>
      </c>
      <c r="AN525" s="160">
        <v>39101</v>
      </c>
      <c r="AO525">
        <v>10</v>
      </c>
      <c r="AP525">
        <v>205</v>
      </c>
      <c r="AQ525" t="s">
        <v>1096</v>
      </c>
      <c r="AR525">
        <v>21</v>
      </c>
      <c r="AT525" s="160">
        <v>38371</v>
      </c>
      <c r="AU525">
        <v>10</v>
      </c>
      <c r="AV525">
        <v>113</v>
      </c>
      <c r="AW525" t="s">
        <v>1096</v>
      </c>
      <c r="AX525">
        <v>11</v>
      </c>
    </row>
    <row r="526" spans="28:50" x14ac:dyDescent="0.3">
      <c r="AB526" s="160">
        <v>38371</v>
      </c>
      <c r="AC526">
        <v>11</v>
      </c>
      <c r="AD526">
        <v>247</v>
      </c>
      <c r="AE526" t="s">
        <v>1096</v>
      </c>
      <c r="AF526">
        <v>25</v>
      </c>
      <c r="AH526" s="160">
        <v>38371</v>
      </c>
      <c r="AI526">
        <v>11</v>
      </c>
      <c r="AJ526">
        <v>313</v>
      </c>
      <c r="AK526" t="s">
        <v>1096</v>
      </c>
      <c r="AL526">
        <v>31</v>
      </c>
      <c r="AN526" s="160">
        <v>39101</v>
      </c>
      <c r="AO526">
        <v>11</v>
      </c>
      <c r="AP526">
        <v>220</v>
      </c>
      <c r="AQ526" t="s">
        <v>1096</v>
      </c>
      <c r="AR526">
        <v>22</v>
      </c>
      <c r="AT526" s="160">
        <v>38371</v>
      </c>
      <c r="AU526">
        <v>11</v>
      </c>
      <c r="AV526">
        <v>134</v>
      </c>
      <c r="AW526" t="s">
        <v>1096</v>
      </c>
      <c r="AX526">
        <v>13</v>
      </c>
    </row>
    <row r="527" spans="28:50" x14ac:dyDescent="0.3">
      <c r="AB527" s="160">
        <v>38371</v>
      </c>
      <c r="AC527">
        <v>12</v>
      </c>
      <c r="AD527">
        <v>275</v>
      </c>
      <c r="AE527" t="s">
        <v>1096</v>
      </c>
      <c r="AF527">
        <v>28</v>
      </c>
      <c r="AH527" s="160">
        <v>38371</v>
      </c>
      <c r="AI527">
        <v>12</v>
      </c>
      <c r="AJ527">
        <v>330</v>
      </c>
      <c r="AK527" t="s">
        <v>1096</v>
      </c>
      <c r="AL527">
        <v>33</v>
      </c>
      <c r="AN527" s="160">
        <v>39101</v>
      </c>
      <c r="AO527">
        <v>12</v>
      </c>
      <c r="AP527">
        <v>230</v>
      </c>
      <c r="AQ527" t="s">
        <v>1096</v>
      </c>
      <c r="AR527">
        <v>23</v>
      </c>
      <c r="AT527" s="160">
        <v>38371</v>
      </c>
      <c r="AU527">
        <v>12</v>
      </c>
      <c r="AV527">
        <v>130</v>
      </c>
      <c r="AW527" t="s">
        <v>1096</v>
      </c>
      <c r="AX527">
        <v>13</v>
      </c>
    </row>
    <row r="528" spans="28:50" x14ac:dyDescent="0.3">
      <c r="AB528" s="160">
        <v>38371</v>
      </c>
      <c r="AC528">
        <v>13</v>
      </c>
      <c r="AD528">
        <v>285</v>
      </c>
      <c r="AE528" t="s">
        <v>1096</v>
      </c>
      <c r="AF528">
        <v>29</v>
      </c>
      <c r="AH528" s="160">
        <v>38371</v>
      </c>
      <c r="AI528">
        <v>13</v>
      </c>
      <c r="AJ528">
        <v>332</v>
      </c>
      <c r="AK528" t="s">
        <v>1096</v>
      </c>
      <c r="AL528">
        <v>33</v>
      </c>
      <c r="AN528" s="160">
        <v>39101</v>
      </c>
      <c r="AO528">
        <v>13</v>
      </c>
      <c r="AP528">
        <v>219</v>
      </c>
      <c r="AQ528" t="s">
        <v>1096</v>
      </c>
      <c r="AR528">
        <v>22</v>
      </c>
      <c r="AT528" s="160">
        <v>38371</v>
      </c>
      <c r="AU528">
        <v>13</v>
      </c>
      <c r="AV528">
        <v>137</v>
      </c>
      <c r="AW528" t="s">
        <v>1096</v>
      </c>
      <c r="AX528">
        <v>14</v>
      </c>
    </row>
    <row r="529" spans="28:50" x14ac:dyDescent="0.3">
      <c r="AB529" s="160">
        <v>38371</v>
      </c>
      <c r="AC529">
        <v>14</v>
      </c>
      <c r="AD529">
        <v>291</v>
      </c>
      <c r="AE529" t="s">
        <v>1096</v>
      </c>
      <c r="AF529">
        <v>29</v>
      </c>
      <c r="AH529" s="160">
        <v>38371</v>
      </c>
      <c r="AI529">
        <v>14</v>
      </c>
      <c r="AJ529">
        <v>338</v>
      </c>
      <c r="AK529" t="s">
        <v>1096</v>
      </c>
      <c r="AL529">
        <v>34</v>
      </c>
      <c r="AN529" s="160">
        <v>39101</v>
      </c>
      <c r="AO529">
        <v>14</v>
      </c>
      <c r="AP529">
        <v>220</v>
      </c>
      <c r="AQ529" t="s">
        <v>1096</v>
      </c>
      <c r="AR529">
        <v>22</v>
      </c>
      <c r="AT529" s="160">
        <v>38371</v>
      </c>
      <c r="AU529">
        <v>14</v>
      </c>
      <c r="AV529">
        <v>137</v>
      </c>
      <c r="AW529" t="s">
        <v>1096</v>
      </c>
      <c r="AX529">
        <v>14</v>
      </c>
    </row>
    <row r="530" spans="28:50" x14ac:dyDescent="0.3">
      <c r="AB530" s="160">
        <v>38371</v>
      </c>
      <c r="AC530">
        <v>15</v>
      </c>
      <c r="AD530">
        <v>293</v>
      </c>
      <c r="AE530" t="s">
        <v>1096</v>
      </c>
      <c r="AF530">
        <v>29</v>
      </c>
      <c r="AH530" s="160">
        <v>38371</v>
      </c>
      <c r="AI530">
        <v>15</v>
      </c>
      <c r="AJ530">
        <v>337</v>
      </c>
      <c r="AK530" t="s">
        <v>1096</v>
      </c>
      <c r="AL530">
        <v>34</v>
      </c>
      <c r="AN530" s="160">
        <v>39101</v>
      </c>
      <c r="AO530">
        <v>15</v>
      </c>
      <c r="AP530">
        <v>200</v>
      </c>
      <c r="AQ530" t="s">
        <v>1096</v>
      </c>
      <c r="AR530">
        <v>20</v>
      </c>
      <c r="AT530" s="160">
        <v>38371</v>
      </c>
      <c r="AU530">
        <v>15</v>
      </c>
      <c r="AV530">
        <v>141</v>
      </c>
      <c r="AW530" t="s">
        <v>1096</v>
      </c>
      <c r="AX530">
        <v>14</v>
      </c>
    </row>
    <row r="531" spans="28:50" x14ac:dyDescent="0.3">
      <c r="AB531" s="160">
        <v>38371</v>
      </c>
      <c r="AC531">
        <v>16</v>
      </c>
      <c r="AD531">
        <v>294</v>
      </c>
      <c r="AE531" t="s">
        <v>1096</v>
      </c>
      <c r="AF531">
        <v>29</v>
      </c>
      <c r="AH531" s="160">
        <v>38371</v>
      </c>
      <c r="AI531">
        <v>16</v>
      </c>
      <c r="AJ531">
        <v>336</v>
      </c>
      <c r="AK531" t="s">
        <v>1096</v>
      </c>
      <c r="AL531">
        <v>34</v>
      </c>
      <c r="AN531" s="160">
        <v>39101</v>
      </c>
      <c r="AO531">
        <v>16</v>
      </c>
      <c r="AP531">
        <v>196</v>
      </c>
      <c r="AQ531" t="s">
        <v>1096</v>
      </c>
      <c r="AR531">
        <v>20</v>
      </c>
      <c r="AT531" s="160">
        <v>38371</v>
      </c>
      <c r="AU531">
        <v>16</v>
      </c>
      <c r="AV531">
        <v>138</v>
      </c>
      <c r="AW531" t="s">
        <v>1096</v>
      </c>
      <c r="AX531">
        <v>14</v>
      </c>
    </row>
    <row r="532" spans="28:50" x14ac:dyDescent="0.3">
      <c r="AB532" s="160">
        <v>38371</v>
      </c>
      <c r="AC532">
        <v>17</v>
      </c>
      <c r="AD532">
        <v>295</v>
      </c>
      <c r="AE532" t="s">
        <v>1096</v>
      </c>
      <c r="AF532">
        <v>30</v>
      </c>
      <c r="AH532" s="160">
        <v>38371</v>
      </c>
      <c r="AI532">
        <v>17</v>
      </c>
      <c r="AJ532">
        <v>260</v>
      </c>
      <c r="AK532" t="s">
        <v>1096</v>
      </c>
      <c r="AL532">
        <v>26</v>
      </c>
      <c r="AN532" s="160">
        <v>39101</v>
      </c>
      <c r="AO532">
        <v>17</v>
      </c>
      <c r="AP532">
        <v>200</v>
      </c>
      <c r="AQ532" t="s">
        <v>1096</v>
      </c>
      <c r="AR532">
        <v>20</v>
      </c>
      <c r="AT532" s="160">
        <v>38371</v>
      </c>
      <c r="AU532">
        <v>17</v>
      </c>
      <c r="AV532">
        <v>126</v>
      </c>
      <c r="AW532" t="s">
        <v>1096</v>
      </c>
      <c r="AX532">
        <v>13</v>
      </c>
    </row>
    <row r="533" spans="28:50" x14ac:dyDescent="0.3">
      <c r="AB533" s="160">
        <v>38371</v>
      </c>
      <c r="AC533">
        <v>18</v>
      </c>
      <c r="AD533">
        <v>295</v>
      </c>
      <c r="AE533" t="s">
        <v>1096</v>
      </c>
      <c r="AF533">
        <v>30</v>
      </c>
      <c r="AH533" s="160">
        <v>38371</v>
      </c>
      <c r="AI533">
        <v>18</v>
      </c>
      <c r="AJ533">
        <v>247</v>
      </c>
      <c r="AK533" t="s">
        <v>1096</v>
      </c>
      <c r="AL533">
        <v>25</v>
      </c>
      <c r="AN533" s="160">
        <v>39101</v>
      </c>
      <c r="AO533">
        <v>18</v>
      </c>
      <c r="AP533">
        <v>190</v>
      </c>
      <c r="AQ533" t="s">
        <v>1096</v>
      </c>
      <c r="AR533">
        <v>19</v>
      </c>
      <c r="AT533" s="160">
        <v>38371</v>
      </c>
      <c r="AU533">
        <v>18</v>
      </c>
      <c r="AV533">
        <v>126</v>
      </c>
      <c r="AW533" t="s">
        <v>1096</v>
      </c>
      <c r="AX533">
        <v>13</v>
      </c>
    </row>
    <row r="534" spans="28:50" x14ac:dyDescent="0.3">
      <c r="AB534" s="160">
        <v>38371</v>
      </c>
      <c r="AC534">
        <v>19</v>
      </c>
      <c r="AD534">
        <v>277</v>
      </c>
      <c r="AE534" t="s">
        <v>1096</v>
      </c>
      <c r="AF534">
        <v>28</v>
      </c>
      <c r="AH534" s="160">
        <v>38371</v>
      </c>
      <c r="AI534">
        <v>19</v>
      </c>
      <c r="AJ534">
        <v>237</v>
      </c>
      <c r="AK534" t="s">
        <v>1096</v>
      </c>
      <c r="AL534">
        <v>24</v>
      </c>
      <c r="AN534" s="160">
        <v>39101</v>
      </c>
      <c r="AO534">
        <v>19</v>
      </c>
      <c r="AP534">
        <v>177</v>
      </c>
      <c r="AQ534" t="s">
        <v>1096</v>
      </c>
      <c r="AR534">
        <v>18</v>
      </c>
      <c r="AT534" s="160">
        <v>38371</v>
      </c>
      <c r="AU534">
        <v>19</v>
      </c>
      <c r="AV534">
        <v>117</v>
      </c>
      <c r="AW534" t="s">
        <v>1096</v>
      </c>
      <c r="AX534">
        <v>12</v>
      </c>
    </row>
    <row r="535" spans="28:50" x14ac:dyDescent="0.3">
      <c r="AB535" s="160">
        <v>38371</v>
      </c>
      <c r="AC535">
        <v>20</v>
      </c>
      <c r="AD535">
        <v>237</v>
      </c>
      <c r="AE535" t="s">
        <v>1096</v>
      </c>
      <c r="AF535">
        <v>24</v>
      </c>
      <c r="AH535" s="160">
        <v>38371</v>
      </c>
      <c r="AI535">
        <v>20</v>
      </c>
      <c r="AJ535">
        <v>224</v>
      </c>
      <c r="AK535" t="s">
        <v>1096</v>
      </c>
      <c r="AL535">
        <v>22</v>
      </c>
      <c r="AN535" s="160">
        <v>39101</v>
      </c>
      <c r="AO535">
        <v>20</v>
      </c>
      <c r="AP535">
        <v>180</v>
      </c>
      <c r="AQ535" t="s">
        <v>1096</v>
      </c>
      <c r="AR535">
        <v>18</v>
      </c>
      <c r="AT535" s="160">
        <v>38371</v>
      </c>
      <c r="AU535">
        <v>20</v>
      </c>
      <c r="AV535">
        <v>115</v>
      </c>
      <c r="AW535" t="s">
        <v>1096</v>
      </c>
      <c r="AX535">
        <v>12</v>
      </c>
    </row>
    <row r="536" spans="28:50" x14ac:dyDescent="0.3">
      <c r="AB536" s="160">
        <v>38371</v>
      </c>
      <c r="AC536">
        <v>21</v>
      </c>
      <c r="AD536">
        <v>218</v>
      </c>
      <c r="AE536" t="s">
        <v>1096</v>
      </c>
      <c r="AF536">
        <v>22</v>
      </c>
      <c r="AH536" s="160">
        <v>38371</v>
      </c>
      <c r="AI536">
        <v>21</v>
      </c>
      <c r="AJ536">
        <v>219</v>
      </c>
      <c r="AK536" t="s">
        <v>1096</v>
      </c>
      <c r="AL536">
        <v>22</v>
      </c>
      <c r="AN536" s="160">
        <v>39101</v>
      </c>
      <c r="AO536">
        <v>21</v>
      </c>
      <c r="AP536">
        <v>170</v>
      </c>
      <c r="AQ536" t="s">
        <v>1096</v>
      </c>
      <c r="AR536">
        <v>17</v>
      </c>
      <c r="AT536" s="160">
        <v>38371</v>
      </c>
      <c r="AU536">
        <v>21</v>
      </c>
      <c r="AV536">
        <v>113</v>
      </c>
      <c r="AW536" t="s">
        <v>1096</v>
      </c>
      <c r="AX536">
        <v>11</v>
      </c>
    </row>
    <row r="537" spans="28:50" x14ac:dyDescent="0.3">
      <c r="AB537" s="160">
        <v>38371</v>
      </c>
      <c r="AC537">
        <v>22</v>
      </c>
      <c r="AD537">
        <v>209</v>
      </c>
      <c r="AE537" t="s">
        <v>1096</v>
      </c>
      <c r="AF537">
        <v>21</v>
      </c>
      <c r="AH537" s="160">
        <v>38371</v>
      </c>
      <c r="AI537">
        <v>22</v>
      </c>
      <c r="AJ537">
        <v>209</v>
      </c>
      <c r="AK537" t="s">
        <v>1096</v>
      </c>
      <c r="AL537">
        <v>21</v>
      </c>
      <c r="AN537" s="160">
        <v>39101</v>
      </c>
      <c r="AO537">
        <v>22</v>
      </c>
      <c r="AP537">
        <v>170</v>
      </c>
      <c r="AQ537" t="s">
        <v>1096</v>
      </c>
      <c r="AR537">
        <v>17</v>
      </c>
      <c r="AT537" s="160">
        <v>38371</v>
      </c>
      <c r="AU537">
        <v>22</v>
      </c>
      <c r="AV537">
        <v>114</v>
      </c>
      <c r="AW537" t="s">
        <v>1096</v>
      </c>
      <c r="AX537">
        <v>11</v>
      </c>
    </row>
    <row r="538" spans="28:50" x14ac:dyDescent="0.3">
      <c r="AB538" s="160">
        <v>38371</v>
      </c>
      <c r="AC538">
        <v>23</v>
      </c>
      <c r="AD538">
        <v>199</v>
      </c>
      <c r="AE538" t="s">
        <v>1096</v>
      </c>
      <c r="AF538">
        <v>20</v>
      </c>
      <c r="AH538" s="160">
        <v>38371</v>
      </c>
      <c r="AI538">
        <v>23</v>
      </c>
      <c r="AJ538">
        <v>203</v>
      </c>
      <c r="AK538" t="s">
        <v>1096</v>
      </c>
      <c r="AL538">
        <v>20</v>
      </c>
      <c r="AN538" s="160">
        <v>39101</v>
      </c>
      <c r="AO538">
        <v>23</v>
      </c>
      <c r="AP538">
        <v>170</v>
      </c>
      <c r="AQ538" t="s">
        <v>1096</v>
      </c>
      <c r="AR538">
        <v>17</v>
      </c>
      <c r="AT538" s="160">
        <v>38371</v>
      </c>
      <c r="AU538">
        <v>23</v>
      </c>
      <c r="AV538">
        <v>108</v>
      </c>
      <c r="AW538" t="s">
        <v>1096</v>
      </c>
      <c r="AX538">
        <v>11</v>
      </c>
    </row>
    <row r="539" spans="28:50" x14ac:dyDescent="0.3">
      <c r="AB539" s="160">
        <v>38372</v>
      </c>
      <c r="AC539">
        <v>0</v>
      </c>
      <c r="AD539">
        <v>196</v>
      </c>
      <c r="AE539" t="s">
        <v>1096</v>
      </c>
      <c r="AF539">
        <v>20</v>
      </c>
      <c r="AH539" s="160">
        <v>38372</v>
      </c>
      <c r="AI539">
        <v>0</v>
      </c>
      <c r="AJ539">
        <v>198</v>
      </c>
      <c r="AK539" t="s">
        <v>1096</v>
      </c>
      <c r="AL539">
        <v>20</v>
      </c>
      <c r="AN539" s="160">
        <v>39102</v>
      </c>
      <c r="AO539">
        <v>0</v>
      </c>
      <c r="AP539">
        <v>170</v>
      </c>
      <c r="AQ539" t="s">
        <v>1096</v>
      </c>
      <c r="AR539">
        <v>17</v>
      </c>
      <c r="AT539" s="160">
        <v>38372</v>
      </c>
      <c r="AU539">
        <v>0</v>
      </c>
      <c r="AV539">
        <v>105</v>
      </c>
      <c r="AW539" t="s">
        <v>1096</v>
      </c>
      <c r="AX539">
        <v>11</v>
      </c>
    </row>
    <row r="540" spans="28:50" x14ac:dyDescent="0.3">
      <c r="AB540" s="160">
        <v>38372</v>
      </c>
      <c r="AC540">
        <v>1</v>
      </c>
      <c r="AD540">
        <v>186</v>
      </c>
      <c r="AE540" t="s">
        <v>1096</v>
      </c>
      <c r="AF540">
        <v>19</v>
      </c>
      <c r="AH540" s="160">
        <v>38372</v>
      </c>
      <c r="AI540">
        <v>1</v>
      </c>
      <c r="AJ540">
        <v>193</v>
      </c>
      <c r="AK540" t="s">
        <v>1096</v>
      </c>
      <c r="AL540">
        <v>19</v>
      </c>
      <c r="AN540" s="160">
        <v>39102</v>
      </c>
      <c r="AO540">
        <v>1</v>
      </c>
      <c r="AP540">
        <v>171</v>
      </c>
      <c r="AQ540" t="s">
        <v>1096</v>
      </c>
      <c r="AR540">
        <v>17</v>
      </c>
      <c r="AT540" s="160">
        <v>38372</v>
      </c>
      <c r="AU540">
        <v>1</v>
      </c>
      <c r="AV540">
        <v>105</v>
      </c>
      <c r="AW540" t="s">
        <v>1096</v>
      </c>
      <c r="AX540">
        <v>11</v>
      </c>
    </row>
    <row r="541" spans="28:50" x14ac:dyDescent="0.3">
      <c r="AB541" s="160">
        <v>38372</v>
      </c>
      <c r="AC541">
        <v>2</v>
      </c>
      <c r="AD541">
        <v>178</v>
      </c>
      <c r="AE541" t="s">
        <v>1096</v>
      </c>
      <c r="AF541">
        <v>18</v>
      </c>
      <c r="AH541" s="160">
        <v>38372</v>
      </c>
      <c r="AI541">
        <v>2</v>
      </c>
      <c r="AJ541">
        <v>188</v>
      </c>
      <c r="AK541" t="s">
        <v>1096</v>
      </c>
      <c r="AL541">
        <v>19</v>
      </c>
      <c r="AN541" s="160">
        <v>39102</v>
      </c>
      <c r="AO541">
        <v>2</v>
      </c>
      <c r="AP541">
        <v>170</v>
      </c>
      <c r="AQ541" t="s">
        <v>1096</v>
      </c>
      <c r="AR541">
        <v>17</v>
      </c>
      <c r="AT541" s="160">
        <v>38372</v>
      </c>
      <c r="AU541">
        <v>2</v>
      </c>
      <c r="AV541">
        <v>105</v>
      </c>
      <c r="AW541" t="s">
        <v>1096</v>
      </c>
      <c r="AX541">
        <v>11</v>
      </c>
    </row>
    <row r="542" spans="28:50" x14ac:dyDescent="0.3">
      <c r="AB542" s="160">
        <v>38372</v>
      </c>
      <c r="AC542">
        <v>3</v>
      </c>
      <c r="AD542">
        <v>174</v>
      </c>
      <c r="AE542" t="s">
        <v>1096</v>
      </c>
      <c r="AF542">
        <v>17</v>
      </c>
      <c r="AH542" s="160">
        <v>38372</v>
      </c>
      <c r="AI542">
        <v>3</v>
      </c>
      <c r="AJ542">
        <v>185</v>
      </c>
      <c r="AK542" t="s">
        <v>1096</v>
      </c>
      <c r="AL542">
        <v>19</v>
      </c>
      <c r="AN542" s="160">
        <v>39102</v>
      </c>
      <c r="AO542">
        <v>3</v>
      </c>
      <c r="AP542">
        <v>170</v>
      </c>
      <c r="AQ542" t="s">
        <v>1096</v>
      </c>
      <c r="AR542">
        <v>17</v>
      </c>
      <c r="AT542" s="160">
        <v>38372</v>
      </c>
      <c r="AU542">
        <v>3</v>
      </c>
      <c r="AV542">
        <v>107</v>
      </c>
      <c r="AW542" t="s">
        <v>1096</v>
      </c>
      <c r="AX542">
        <v>11</v>
      </c>
    </row>
    <row r="543" spans="28:50" x14ac:dyDescent="0.3">
      <c r="AB543" s="160">
        <v>38372</v>
      </c>
      <c r="AC543">
        <v>4</v>
      </c>
      <c r="AD543">
        <v>172</v>
      </c>
      <c r="AE543" t="s">
        <v>1096</v>
      </c>
      <c r="AF543">
        <v>17</v>
      </c>
      <c r="AH543" s="160">
        <v>38372</v>
      </c>
      <c r="AI543">
        <v>4</v>
      </c>
      <c r="AJ543">
        <v>185</v>
      </c>
      <c r="AK543" t="s">
        <v>1096</v>
      </c>
      <c r="AL543">
        <v>19</v>
      </c>
      <c r="AN543" s="160">
        <v>39102</v>
      </c>
      <c r="AO543">
        <v>4</v>
      </c>
      <c r="AP543">
        <v>170</v>
      </c>
      <c r="AQ543" t="s">
        <v>1096</v>
      </c>
      <c r="AR543">
        <v>17</v>
      </c>
      <c r="AT543" s="160">
        <v>38372</v>
      </c>
      <c r="AU543">
        <v>4</v>
      </c>
      <c r="AV543">
        <v>106</v>
      </c>
      <c r="AW543" t="s">
        <v>1096</v>
      </c>
      <c r="AX543">
        <v>11</v>
      </c>
    </row>
    <row r="544" spans="28:50" x14ac:dyDescent="0.3">
      <c r="AB544" s="160">
        <v>38372</v>
      </c>
      <c r="AC544">
        <v>5</v>
      </c>
      <c r="AD544">
        <v>157</v>
      </c>
      <c r="AE544" t="s">
        <v>1096</v>
      </c>
      <c r="AF544">
        <v>16</v>
      </c>
      <c r="AH544" s="160">
        <v>38372</v>
      </c>
      <c r="AI544">
        <v>5</v>
      </c>
      <c r="AJ544">
        <v>180</v>
      </c>
      <c r="AK544" t="s">
        <v>1096</v>
      </c>
      <c r="AL544">
        <v>18</v>
      </c>
      <c r="AN544" s="160">
        <v>39102</v>
      </c>
      <c r="AO544">
        <v>5</v>
      </c>
      <c r="AP544">
        <v>170</v>
      </c>
      <c r="AQ544" t="s">
        <v>1096</v>
      </c>
      <c r="AR544">
        <v>17</v>
      </c>
      <c r="AT544" s="160">
        <v>38372</v>
      </c>
      <c r="AU544">
        <v>5</v>
      </c>
      <c r="AV544">
        <v>106</v>
      </c>
      <c r="AW544" t="s">
        <v>1096</v>
      </c>
      <c r="AX544">
        <v>11</v>
      </c>
    </row>
    <row r="545" spans="28:50" x14ac:dyDescent="0.3">
      <c r="AB545" s="160">
        <v>38372</v>
      </c>
      <c r="AC545">
        <v>6</v>
      </c>
      <c r="AD545">
        <v>174</v>
      </c>
      <c r="AE545" t="s">
        <v>1096</v>
      </c>
      <c r="AF545">
        <v>17</v>
      </c>
      <c r="AH545" s="160">
        <v>38372</v>
      </c>
      <c r="AI545">
        <v>6</v>
      </c>
      <c r="AJ545">
        <v>182</v>
      </c>
      <c r="AK545" t="s">
        <v>1096</v>
      </c>
      <c r="AL545">
        <v>18</v>
      </c>
      <c r="AN545" s="160">
        <v>39102</v>
      </c>
      <c r="AO545">
        <v>6</v>
      </c>
      <c r="AP545">
        <v>170</v>
      </c>
      <c r="AQ545" t="s">
        <v>1096</v>
      </c>
      <c r="AR545">
        <v>17</v>
      </c>
      <c r="AT545" s="160">
        <v>38372</v>
      </c>
      <c r="AU545">
        <v>6</v>
      </c>
      <c r="AV545">
        <v>117</v>
      </c>
      <c r="AW545" t="s">
        <v>1096</v>
      </c>
      <c r="AX545">
        <v>12</v>
      </c>
    </row>
    <row r="546" spans="28:50" x14ac:dyDescent="0.3">
      <c r="AB546" s="160">
        <v>38372</v>
      </c>
      <c r="AC546">
        <v>7</v>
      </c>
      <c r="AD546">
        <v>225</v>
      </c>
      <c r="AE546" t="s">
        <v>1096</v>
      </c>
      <c r="AF546">
        <v>23</v>
      </c>
      <c r="AH546" s="160">
        <v>38372</v>
      </c>
      <c r="AI546">
        <v>7</v>
      </c>
      <c r="AJ546">
        <v>195</v>
      </c>
      <c r="AK546" t="s">
        <v>1096</v>
      </c>
      <c r="AL546">
        <v>20</v>
      </c>
      <c r="AN546" s="160">
        <v>39102</v>
      </c>
      <c r="AO546">
        <v>7</v>
      </c>
      <c r="AP546">
        <v>185</v>
      </c>
      <c r="AQ546" t="s">
        <v>1096</v>
      </c>
      <c r="AR546">
        <v>19</v>
      </c>
      <c r="AT546" s="160">
        <v>38372</v>
      </c>
      <c r="AU546">
        <v>7</v>
      </c>
      <c r="AV546">
        <v>142</v>
      </c>
      <c r="AW546" t="s">
        <v>1096</v>
      </c>
      <c r="AX546">
        <v>14</v>
      </c>
    </row>
    <row r="547" spans="28:50" x14ac:dyDescent="0.3">
      <c r="AB547" s="160">
        <v>38372</v>
      </c>
      <c r="AC547">
        <v>8</v>
      </c>
      <c r="AD547">
        <v>244</v>
      </c>
      <c r="AE547" t="s">
        <v>1096</v>
      </c>
      <c r="AF547">
        <v>24</v>
      </c>
      <c r="AH547" s="160">
        <v>38372</v>
      </c>
      <c r="AI547">
        <v>8</v>
      </c>
      <c r="AJ547">
        <v>197</v>
      </c>
      <c r="AK547" t="s">
        <v>1096</v>
      </c>
      <c r="AL547">
        <v>20</v>
      </c>
      <c r="AN547" s="160">
        <v>39102</v>
      </c>
      <c r="AO547">
        <v>8</v>
      </c>
      <c r="AP547">
        <v>190</v>
      </c>
      <c r="AQ547" t="s">
        <v>1096</v>
      </c>
      <c r="AR547">
        <v>19</v>
      </c>
      <c r="AT547" s="160">
        <v>38372</v>
      </c>
      <c r="AU547">
        <v>8</v>
      </c>
      <c r="AV547">
        <v>156</v>
      </c>
      <c r="AW547" t="s">
        <v>1096</v>
      </c>
      <c r="AX547">
        <v>16</v>
      </c>
    </row>
    <row r="548" spans="28:50" x14ac:dyDescent="0.3">
      <c r="AB548" s="160">
        <v>38372</v>
      </c>
      <c r="AC548">
        <v>9</v>
      </c>
      <c r="AD548">
        <v>229</v>
      </c>
      <c r="AE548" t="s">
        <v>1096</v>
      </c>
      <c r="AF548">
        <v>23</v>
      </c>
      <c r="AH548" s="160">
        <v>38372</v>
      </c>
      <c r="AI548">
        <v>9</v>
      </c>
      <c r="AJ548">
        <v>198</v>
      </c>
      <c r="AK548" t="s">
        <v>1096</v>
      </c>
      <c r="AL548">
        <v>20</v>
      </c>
      <c r="AN548" s="160">
        <v>39102</v>
      </c>
      <c r="AO548">
        <v>9</v>
      </c>
      <c r="AP548">
        <v>190</v>
      </c>
      <c r="AQ548" t="s">
        <v>1096</v>
      </c>
      <c r="AR548">
        <v>19</v>
      </c>
      <c r="AT548" s="160">
        <v>38372</v>
      </c>
      <c r="AU548">
        <v>9</v>
      </c>
      <c r="AV548">
        <v>152</v>
      </c>
      <c r="AW548" t="s">
        <v>1096</v>
      </c>
      <c r="AX548">
        <v>15</v>
      </c>
    </row>
    <row r="549" spans="28:50" x14ac:dyDescent="0.3">
      <c r="AB549" s="160">
        <v>38372</v>
      </c>
      <c r="AC549">
        <v>10</v>
      </c>
      <c r="AD549">
        <v>243</v>
      </c>
      <c r="AE549" t="s">
        <v>1096</v>
      </c>
      <c r="AF549">
        <v>24</v>
      </c>
      <c r="AH549" s="160">
        <v>38372</v>
      </c>
      <c r="AI549">
        <v>10</v>
      </c>
      <c r="AJ549">
        <v>201</v>
      </c>
      <c r="AK549" t="s">
        <v>1096</v>
      </c>
      <c r="AL549">
        <v>20</v>
      </c>
      <c r="AN549" s="160">
        <v>39102</v>
      </c>
      <c r="AO549">
        <v>10</v>
      </c>
      <c r="AP549">
        <v>208</v>
      </c>
      <c r="AQ549" t="s">
        <v>1096</v>
      </c>
      <c r="AR549">
        <v>21</v>
      </c>
      <c r="AT549" s="160">
        <v>38372</v>
      </c>
      <c r="AU549">
        <v>10</v>
      </c>
      <c r="AV549">
        <v>158</v>
      </c>
      <c r="AW549" t="s">
        <v>1096</v>
      </c>
      <c r="AX549">
        <v>16</v>
      </c>
    </row>
    <row r="550" spans="28:50" x14ac:dyDescent="0.3">
      <c r="AB550" s="160">
        <v>38372</v>
      </c>
      <c r="AC550">
        <v>11</v>
      </c>
      <c r="AD550">
        <v>265</v>
      </c>
      <c r="AE550" t="s">
        <v>1096</v>
      </c>
      <c r="AF550">
        <v>27</v>
      </c>
      <c r="AH550" s="160">
        <v>38372</v>
      </c>
      <c r="AI550">
        <v>11</v>
      </c>
      <c r="AJ550">
        <v>214</v>
      </c>
      <c r="AK550" t="s">
        <v>1096</v>
      </c>
      <c r="AL550">
        <v>21</v>
      </c>
      <c r="AN550" s="160">
        <v>39102</v>
      </c>
      <c r="AO550">
        <v>11</v>
      </c>
      <c r="AP550">
        <v>210</v>
      </c>
      <c r="AQ550" t="s">
        <v>1096</v>
      </c>
      <c r="AR550">
        <v>21</v>
      </c>
      <c r="AT550" s="160">
        <v>38372</v>
      </c>
      <c r="AU550">
        <v>11</v>
      </c>
      <c r="AV550">
        <v>166</v>
      </c>
      <c r="AW550" t="s">
        <v>1096</v>
      </c>
      <c r="AX550">
        <v>17</v>
      </c>
    </row>
    <row r="551" spans="28:50" x14ac:dyDescent="0.3">
      <c r="AB551" s="160">
        <v>38372</v>
      </c>
      <c r="AC551">
        <v>12</v>
      </c>
      <c r="AD551">
        <v>231</v>
      </c>
      <c r="AE551" t="s">
        <v>1096</v>
      </c>
      <c r="AF551">
        <v>23</v>
      </c>
      <c r="AH551" s="160">
        <v>38372</v>
      </c>
      <c r="AI551">
        <v>12</v>
      </c>
      <c r="AJ551">
        <v>220</v>
      </c>
      <c r="AK551" t="s">
        <v>1096</v>
      </c>
      <c r="AL551">
        <v>22</v>
      </c>
      <c r="AN551" s="160">
        <v>39102</v>
      </c>
      <c r="AO551">
        <v>12</v>
      </c>
      <c r="AP551">
        <v>170</v>
      </c>
      <c r="AQ551" t="s">
        <v>1096</v>
      </c>
      <c r="AR551">
        <v>17</v>
      </c>
      <c r="AT551" s="160">
        <v>38372</v>
      </c>
      <c r="AU551">
        <v>12</v>
      </c>
      <c r="AV551">
        <v>163</v>
      </c>
      <c r="AW551" t="s">
        <v>1096</v>
      </c>
      <c r="AX551">
        <v>16</v>
      </c>
    </row>
    <row r="552" spans="28:50" x14ac:dyDescent="0.3">
      <c r="AB552" s="160">
        <v>38372</v>
      </c>
      <c r="AC552">
        <v>13</v>
      </c>
      <c r="AD552">
        <v>196</v>
      </c>
      <c r="AE552" t="s">
        <v>1096</v>
      </c>
      <c r="AF552">
        <v>20</v>
      </c>
      <c r="AH552" s="160">
        <v>38372</v>
      </c>
      <c r="AI552">
        <v>13</v>
      </c>
      <c r="AJ552">
        <v>226</v>
      </c>
      <c r="AK552" t="s">
        <v>1096</v>
      </c>
      <c r="AL552">
        <v>23</v>
      </c>
      <c r="AN552" s="160">
        <v>39102</v>
      </c>
      <c r="AO552">
        <v>13</v>
      </c>
      <c r="AP552">
        <v>190</v>
      </c>
      <c r="AQ552" t="s">
        <v>1096</v>
      </c>
      <c r="AR552">
        <v>19</v>
      </c>
      <c r="AT552" s="160">
        <v>38372</v>
      </c>
      <c r="AU552">
        <v>13</v>
      </c>
      <c r="AV552">
        <v>158</v>
      </c>
      <c r="AW552" t="s">
        <v>1096</v>
      </c>
      <c r="AX552">
        <v>16</v>
      </c>
    </row>
    <row r="553" spans="28:50" x14ac:dyDescent="0.3">
      <c r="AB553" s="160">
        <v>38372</v>
      </c>
      <c r="AC553">
        <v>14</v>
      </c>
      <c r="AD553">
        <v>164</v>
      </c>
      <c r="AE553" t="s">
        <v>1096</v>
      </c>
      <c r="AF553">
        <v>16</v>
      </c>
      <c r="AH553" s="160">
        <v>38372</v>
      </c>
      <c r="AI553">
        <v>14</v>
      </c>
      <c r="AJ553">
        <v>219</v>
      </c>
      <c r="AK553" t="s">
        <v>1096</v>
      </c>
      <c r="AL553">
        <v>22</v>
      </c>
      <c r="AN553" s="160">
        <v>39102</v>
      </c>
      <c r="AO553">
        <v>14</v>
      </c>
      <c r="AP553">
        <v>200</v>
      </c>
      <c r="AQ553" t="s">
        <v>1096</v>
      </c>
      <c r="AR553">
        <v>20</v>
      </c>
      <c r="AT553" s="160">
        <v>38372</v>
      </c>
      <c r="AU553">
        <v>14</v>
      </c>
      <c r="AV553">
        <v>178</v>
      </c>
      <c r="AW553" t="s">
        <v>1096</v>
      </c>
      <c r="AX553">
        <v>18</v>
      </c>
    </row>
    <row r="554" spans="28:50" x14ac:dyDescent="0.3">
      <c r="AB554" s="160">
        <v>38372</v>
      </c>
      <c r="AC554">
        <v>15</v>
      </c>
      <c r="AD554">
        <v>161</v>
      </c>
      <c r="AE554" t="s">
        <v>1096</v>
      </c>
      <c r="AF554">
        <v>16</v>
      </c>
      <c r="AH554" s="160">
        <v>38372</v>
      </c>
      <c r="AI554">
        <v>15</v>
      </c>
      <c r="AJ554">
        <v>223</v>
      </c>
      <c r="AK554" t="s">
        <v>1096</v>
      </c>
      <c r="AL554">
        <v>22</v>
      </c>
      <c r="AN554" s="160">
        <v>39102</v>
      </c>
      <c r="AO554">
        <v>15</v>
      </c>
      <c r="AP554">
        <v>190</v>
      </c>
      <c r="AQ554" t="s">
        <v>1096</v>
      </c>
      <c r="AR554">
        <v>19</v>
      </c>
      <c r="AT554" s="160">
        <v>38372</v>
      </c>
      <c r="AU554">
        <v>15</v>
      </c>
      <c r="AV554">
        <v>195</v>
      </c>
      <c r="AW554" t="s">
        <v>1096</v>
      </c>
      <c r="AX554">
        <v>20</v>
      </c>
    </row>
    <row r="555" spans="28:50" x14ac:dyDescent="0.3">
      <c r="AB555" s="160">
        <v>38372</v>
      </c>
      <c r="AC555">
        <v>16</v>
      </c>
      <c r="AD555">
        <v>158</v>
      </c>
      <c r="AE555" t="s">
        <v>1096</v>
      </c>
      <c r="AF555">
        <v>16</v>
      </c>
      <c r="AH555" s="160">
        <v>38372</v>
      </c>
      <c r="AI555">
        <v>16</v>
      </c>
      <c r="AJ555">
        <v>216</v>
      </c>
      <c r="AK555" t="s">
        <v>1096</v>
      </c>
      <c r="AL555">
        <v>22</v>
      </c>
      <c r="AN555" s="160">
        <v>39102</v>
      </c>
      <c r="AO555">
        <v>16</v>
      </c>
      <c r="AP555">
        <v>198</v>
      </c>
      <c r="AQ555" t="s">
        <v>1096</v>
      </c>
      <c r="AR555">
        <v>20</v>
      </c>
      <c r="AT555" s="160">
        <v>38372</v>
      </c>
      <c r="AU555">
        <v>16</v>
      </c>
      <c r="AV555">
        <v>232</v>
      </c>
      <c r="AW555" t="s">
        <v>1096</v>
      </c>
      <c r="AX555">
        <v>23</v>
      </c>
    </row>
    <row r="556" spans="28:50" x14ac:dyDescent="0.3">
      <c r="AB556" s="160">
        <v>38372</v>
      </c>
      <c r="AC556">
        <v>17</v>
      </c>
      <c r="AD556">
        <v>156</v>
      </c>
      <c r="AE556" t="s">
        <v>1096</v>
      </c>
      <c r="AF556">
        <v>16</v>
      </c>
      <c r="AH556" s="160">
        <v>38372</v>
      </c>
      <c r="AI556">
        <v>17</v>
      </c>
      <c r="AJ556">
        <v>213</v>
      </c>
      <c r="AK556" t="s">
        <v>1096</v>
      </c>
      <c r="AL556">
        <v>21</v>
      </c>
      <c r="AN556" s="160">
        <v>39102</v>
      </c>
      <c r="AO556">
        <v>17</v>
      </c>
      <c r="AP556">
        <v>190</v>
      </c>
      <c r="AQ556" t="s">
        <v>1096</v>
      </c>
      <c r="AR556">
        <v>19</v>
      </c>
      <c r="AT556" s="160">
        <v>38372</v>
      </c>
      <c r="AU556">
        <v>17</v>
      </c>
      <c r="AV556">
        <v>230</v>
      </c>
      <c r="AW556" t="s">
        <v>1096</v>
      </c>
      <c r="AX556">
        <v>23</v>
      </c>
    </row>
    <row r="557" spans="28:50" x14ac:dyDescent="0.3">
      <c r="AB557" s="160">
        <v>38372</v>
      </c>
      <c r="AC557">
        <v>18</v>
      </c>
      <c r="AD557">
        <v>159</v>
      </c>
      <c r="AE557" t="s">
        <v>1096</v>
      </c>
      <c r="AF557">
        <v>16</v>
      </c>
      <c r="AH557" s="160">
        <v>38372</v>
      </c>
      <c r="AI557">
        <v>18</v>
      </c>
      <c r="AJ557">
        <v>202</v>
      </c>
      <c r="AK557" t="s">
        <v>1096</v>
      </c>
      <c r="AL557">
        <v>20</v>
      </c>
      <c r="AN557" s="160">
        <v>39102</v>
      </c>
      <c r="AO557">
        <v>18</v>
      </c>
      <c r="AP557">
        <v>180</v>
      </c>
      <c r="AQ557" t="s">
        <v>1096</v>
      </c>
      <c r="AR557">
        <v>18</v>
      </c>
      <c r="AT557" s="160">
        <v>38372</v>
      </c>
      <c r="AU557">
        <v>18</v>
      </c>
      <c r="AV557">
        <v>226</v>
      </c>
      <c r="AW557" t="s">
        <v>1096</v>
      </c>
      <c r="AX557">
        <v>23</v>
      </c>
    </row>
    <row r="558" spans="28:50" x14ac:dyDescent="0.3">
      <c r="AB558" s="160">
        <v>38372</v>
      </c>
      <c r="AC558">
        <v>19</v>
      </c>
      <c r="AD558">
        <v>168</v>
      </c>
      <c r="AE558" t="s">
        <v>1096</v>
      </c>
      <c r="AF558">
        <v>17</v>
      </c>
      <c r="AH558" s="160">
        <v>38372</v>
      </c>
      <c r="AI558">
        <v>19</v>
      </c>
      <c r="AJ558">
        <v>195</v>
      </c>
      <c r="AK558" t="s">
        <v>1096</v>
      </c>
      <c r="AL558">
        <v>20</v>
      </c>
      <c r="AN558" s="160">
        <v>39102</v>
      </c>
      <c r="AO558">
        <v>19</v>
      </c>
      <c r="AP558">
        <v>179</v>
      </c>
      <c r="AQ558" t="s">
        <v>1096</v>
      </c>
      <c r="AR558">
        <v>18</v>
      </c>
      <c r="AT558" s="160">
        <v>38372</v>
      </c>
      <c r="AU558">
        <v>19</v>
      </c>
      <c r="AV558">
        <v>213</v>
      </c>
      <c r="AW558" t="s">
        <v>1096</v>
      </c>
      <c r="AX558">
        <v>21</v>
      </c>
    </row>
    <row r="559" spans="28:50" x14ac:dyDescent="0.3">
      <c r="AB559" s="160">
        <v>38372</v>
      </c>
      <c r="AC559">
        <v>20</v>
      </c>
      <c r="AD559">
        <v>165</v>
      </c>
      <c r="AE559" t="s">
        <v>1096</v>
      </c>
      <c r="AF559">
        <v>17</v>
      </c>
      <c r="AH559" s="160">
        <v>38372</v>
      </c>
      <c r="AI559">
        <v>20</v>
      </c>
      <c r="AJ559">
        <v>190</v>
      </c>
      <c r="AK559" t="s">
        <v>1096</v>
      </c>
      <c r="AL559">
        <v>19</v>
      </c>
      <c r="AN559" s="160">
        <v>39102</v>
      </c>
      <c r="AO559">
        <v>20</v>
      </c>
      <c r="AP559">
        <v>180</v>
      </c>
      <c r="AQ559" t="s">
        <v>1096</v>
      </c>
      <c r="AR559">
        <v>18</v>
      </c>
      <c r="AT559" s="160">
        <v>38372</v>
      </c>
      <c r="AU559">
        <v>20</v>
      </c>
      <c r="AV559">
        <v>204</v>
      </c>
      <c r="AW559" t="s">
        <v>1096</v>
      </c>
      <c r="AX559">
        <v>20</v>
      </c>
    </row>
    <row r="560" spans="28:50" x14ac:dyDescent="0.3">
      <c r="AB560" s="160">
        <v>38372</v>
      </c>
      <c r="AC560">
        <v>21</v>
      </c>
      <c r="AD560">
        <v>147</v>
      </c>
      <c r="AE560" t="s">
        <v>1096</v>
      </c>
      <c r="AF560">
        <v>15</v>
      </c>
      <c r="AH560" s="160">
        <v>38372</v>
      </c>
      <c r="AI560">
        <v>21</v>
      </c>
      <c r="AJ560">
        <v>188</v>
      </c>
      <c r="AK560" t="s">
        <v>1096</v>
      </c>
      <c r="AL560">
        <v>19</v>
      </c>
      <c r="AN560" s="160">
        <v>39102</v>
      </c>
      <c r="AO560">
        <v>21</v>
      </c>
      <c r="AP560">
        <v>170</v>
      </c>
      <c r="AQ560" t="s">
        <v>1096</v>
      </c>
      <c r="AR560">
        <v>17</v>
      </c>
      <c r="AT560" s="160">
        <v>38372</v>
      </c>
      <c r="AU560">
        <v>21</v>
      </c>
      <c r="AV560">
        <v>200</v>
      </c>
      <c r="AW560" t="s">
        <v>1096</v>
      </c>
      <c r="AX560">
        <v>20</v>
      </c>
    </row>
    <row r="561" spans="28:50" x14ac:dyDescent="0.3">
      <c r="AB561" s="160">
        <v>38372</v>
      </c>
      <c r="AC561">
        <v>22</v>
      </c>
      <c r="AD561">
        <v>152</v>
      </c>
      <c r="AE561" t="s">
        <v>1096</v>
      </c>
      <c r="AF561">
        <v>15</v>
      </c>
      <c r="AH561" s="160">
        <v>38372</v>
      </c>
      <c r="AI561">
        <v>22</v>
      </c>
      <c r="AJ561">
        <v>181</v>
      </c>
      <c r="AK561" t="s">
        <v>1096</v>
      </c>
      <c r="AL561">
        <v>18</v>
      </c>
      <c r="AN561" s="160">
        <v>39102</v>
      </c>
      <c r="AO561">
        <v>22</v>
      </c>
      <c r="AP561">
        <v>177</v>
      </c>
      <c r="AQ561" t="s">
        <v>1096</v>
      </c>
      <c r="AR561">
        <v>18</v>
      </c>
      <c r="AT561" s="160">
        <v>38372</v>
      </c>
      <c r="AU561">
        <v>22</v>
      </c>
      <c r="AV561">
        <v>196</v>
      </c>
      <c r="AW561" t="s">
        <v>1096</v>
      </c>
      <c r="AX561">
        <v>20</v>
      </c>
    </row>
    <row r="562" spans="28:50" x14ac:dyDescent="0.3">
      <c r="AB562" s="160">
        <v>38372</v>
      </c>
      <c r="AC562">
        <v>23</v>
      </c>
      <c r="AD562">
        <v>146</v>
      </c>
      <c r="AE562" t="s">
        <v>1096</v>
      </c>
      <c r="AF562">
        <v>15</v>
      </c>
      <c r="AH562" s="160">
        <v>38372</v>
      </c>
      <c r="AI562">
        <v>23</v>
      </c>
      <c r="AJ562">
        <v>179</v>
      </c>
      <c r="AK562" t="s">
        <v>1096</v>
      </c>
      <c r="AL562">
        <v>18</v>
      </c>
      <c r="AN562" s="160">
        <v>39102</v>
      </c>
      <c r="AO562">
        <v>23</v>
      </c>
      <c r="AP562">
        <v>170</v>
      </c>
      <c r="AQ562" t="s">
        <v>1096</v>
      </c>
      <c r="AR562">
        <v>17</v>
      </c>
      <c r="AT562" s="160">
        <v>38372</v>
      </c>
      <c r="AU562">
        <v>23</v>
      </c>
      <c r="AV562">
        <v>191</v>
      </c>
      <c r="AW562" t="s">
        <v>1096</v>
      </c>
      <c r="AX562">
        <v>19</v>
      </c>
    </row>
    <row r="563" spans="28:50" x14ac:dyDescent="0.3">
      <c r="AB563" s="160">
        <v>38373</v>
      </c>
      <c r="AC563">
        <v>0</v>
      </c>
      <c r="AD563">
        <v>145</v>
      </c>
      <c r="AE563" t="s">
        <v>1096</v>
      </c>
      <c r="AF563">
        <v>15</v>
      </c>
      <c r="AH563" s="160">
        <v>38373</v>
      </c>
      <c r="AI563">
        <v>0</v>
      </c>
      <c r="AJ563">
        <v>172</v>
      </c>
      <c r="AK563" t="s">
        <v>1096</v>
      </c>
      <c r="AL563">
        <v>17</v>
      </c>
      <c r="AN563" s="160">
        <v>39103</v>
      </c>
      <c r="AO563">
        <v>0</v>
      </c>
      <c r="AP563">
        <v>180</v>
      </c>
      <c r="AQ563" t="s">
        <v>1096</v>
      </c>
      <c r="AR563">
        <v>18</v>
      </c>
      <c r="AT563" s="160">
        <v>38373</v>
      </c>
      <c r="AU563">
        <v>0</v>
      </c>
      <c r="AV563">
        <v>192</v>
      </c>
      <c r="AW563" t="s">
        <v>1096</v>
      </c>
      <c r="AX563">
        <v>19</v>
      </c>
    </row>
    <row r="564" spans="28:50" x14ac:dyDescent="0.3">
      <c r="AB564" s="160">
        <v>38373</v>
      </c>
      <c r="AC564">
        <v>1</v>
      </c>
      <c r="AD564">
        <v>139</v>
      </c>
      <c r="AE564" t="s">
        <v>1096</v>
      </c>
      <c r="AF564">
        <v>14</v>
      </c>
      <c r="AH564" s="160">
        <v>38373</v>
      </c>
      <c r="AI564">
        <v>1</v>
      </c>
      <c r="AJ564">
        <v>174</v>
      </c>
      <c r="AK564" t="s">
        <v>1096</v>
      </c>
      <c r="AL564">
        <v>17</v>
      </c>
      <c r="AN564" s="160">
        <v>39103</v>
      </c>
      <c r="AO564">
        <v>1</v>
      </c>
      <c r="AP564">
        <v>177</v>
      </c>
      <c r="AQ564" t="s">
        <v>1096</v>
      </c>
      <c r="AR564">
        <v>18</v>
      </c>
      <c r="AT564" s="160">
        <v>38373</v>
      </c>
      <c r="AU564">
        <v>1</v>
      </c>
      <c r="AV564">
        <v>190</v>
      </c>
      <c r="AW564" t="s">
        <v>1096</v>
      </c>
      <c r="AX564">
        <v>19</v>
      </c>
    </row>
    <row r="565" spans="28:50" x14ac:dyDescent="0.3">
      <c r="AB565" s="160">
        <v>38373</v>
      </c>
      <c r="AC565">
        <v>2</v>
      </c>
      <c r="AD565">
        <v>130</v>
      </c>
      <c r="AE565" t="s">
        <v>1096</v>
      </c>
      <c r="AF565">
        <v>13</v>
      </c>
      <c r="AH565" s="160">
        <v>38373</v>
      </c>
      <c r="AI565">
        <v>2</v>
      </c>
      <c r="AJ565">
        <v>174</v>
      </c>
      <c r="AK565" t="s">
        <v>1096</v>
      </c>
      <c r="AL565">
        <v>17</v>
      </c>
      <c r="AN565" s="160">
        <v>39103</v>
      </c>
      <c r="AO565">
        <v>2</v>
      </c>
      <c r="AP565">
        <v>170</v>
      </c>
      <c r="AQ565" t="s">
        <v>1096</v>
      </c>
      <c r="AR565">
        <v>17</v>
      </c>
      <c r="AT565" s="160">
        <v>38373</v>
      </c>
      <c r="AU565">
        <v>2</v>
      </c>
      <c r="AV565">
        <v>191</v>
      </c>
      <c r="AW565" t="s">
        <v>1096</v>
      </c>
      <c r="AX565">
        <v>19</v>
      </c>
    </row>
    <row r="566" spans="28:50" x14ac:dyDescent="0.3">
      <c r="AB566" s="160">
        <v>38373</v>
      </c>
      <c r="AC566">
        <v>3</v>
      </c>
      <c r="AD566">
        <v>125</v>
      </c>
      <c r="AE566" t="s">
        <v>1096</v>
      </c>
      <c r="AF566">
        <v>13</v>
      </c>
      <c r="AH566" s="160">
        <v>38373</v>
      </c>
      <c r="AI566">
        <v>3</v>
      </c>
      <c r="AJ566">
        <v>170</v>
      </c>
      <c r="AK566" t="s">
        <v>1096</v>
      </c>
      <c r="AL566">
        <v>17</v>
      </c>
      <c r="AN566" s="160">
        <v>39103</v>
      </c>
      <c r="AO566">
        <v>3</v>
      </c>
      <c r="AP566">
        <v>170</v>
      </c>
      <c r="AQ566" t="s">
        <v>1096</v>
      </c>
      <c r="AR566">
        <v>17</v>
      </c>
      <c r="AT566" s="160">
        <v>38373</v>
      </c>
      <c r="AU566">
        <v>3</v>
      </c>
      <c r="AV566">
        <v>186</v>
      </c>
      <c r="AW566" t="s">
        <v>1096</v>
      </c>
      <c r="AX566">
        <v>19</v>
      </c>
    </row>
    <row r="567" spans="28:50" x14ac:dyDescent="0.3">
      <c r="AB567" s="160">
        <v>38373</v>
      </c>
      <c r="AC567">
        <v>4</v>
      </c>
      <c r="AD567">
        <v>118</v>
      </c>
      <c r="AE567" t="s">
        <v>1096</v>
      </c>
      <c r="AF567">
        <v>12</v>
      </c>
      <c r="AH567" s="160">
        <v>38373</v>
      </c>
      <c r="AI567">
        <v>4</v>
      </c>
      <c r="AJ567">
        <v>168</v>
      </c>
      <c r="AK567" t="s">
        <v>1096</v>
      </c>
      <c r="AL567">
        <v>17</v>
      </c>
      <c r="AN567" s="160">
        <v>39103</v>
      </c>
      <c r="AO567">
        <v>4</v>
      </c>
      <c r="AP567">
        <v>176</v>
      </c>
      <c r="AQ567" t="s">
        <v>1096</v>
      </c>
      <c r="AR567">
        <v>18</v>
      </c>
      <c r="AT567" s="160">
        <v>38373</v>
      </c>
      <c r="AU567">
        <v>4</v>
      </c>
      <c r="AV567">
        <v>195</v>
      </c>
      <c r="AW567" t="s">
        <v>1096</v>
      </c>
      <c r="AX567">
        <v>20</v>
      </c>
    </row>
    <row r="568" spans="28:50" x14ac:dyDescent="0.3">
      <c r="AB568" s="160">
        <v>38373</v>
      </c>
      <c r="AC568">
        <v>5</v>
      </c>
      <c r="AD568">
        <v>115</v>
      </c>
      <c r="AE568" t="s">
        <v>1096</v>
      </c>
      <c r="AF568">
        <v>12</v>
      </c>
      <c r="AH568" s="160">
        <v>38373</v>
      </c>
      <c r="AI568">
        <v>5</v>
      </c>
      <c r="AJ568">
        <v>165</v>
      </c>
      <c r="AK568" t="s">
        <v>1096</v>
      </c>
      <c r="AL568">
        <v>17</v>
      </c>
      <c r="AN568" s="160">
        <v>39103</v>
      </c>
      <c r="AO568">
        <v>5</v>
      </c>
      <c r="AP568">
        <v>180</v>
      </c>
      <c r="AQ568" t="s">
        <v>1096</v>
      </c>
      <c r="AR568">
        <v>18</v>
      </c>
      <c r="AT568" s="160">
        <v>38373</v>
      </c>
      <c r="AU568">
        <v>5</v>
      </c>
      <c r="AV568">
        <v>181</v>
      </c>
      <c r="AW568" t="s">
        <v>1096</v>
      </c>
      <c r="AX568">
        <v>18</v>
      </c>
    </row>
    <row r="569" spans="28:50" x14ac:dyDescent="0.3">
      <c r="AB569" s="160">
        <v>38373</v>
      </c>
      <c r="AC569">
        <v>6</v>
      </c>
      <c r="AD569">
        <v>128</v>
      </c>
      <c r="AE569" t="s">
        <v>1096</v>
      </c>
      <c r="AF569">
        <v>13</v>
      </c>
      <c r="AH569" s="160">
        <v>38373</v>
      </c>
      <c r="AI569">
        <v>6</v>
      </c>
      <c r="AJ569">
        <v>168</v>
      </c>
      <c r="AK569" t="s">
        <v>1096</v>
      </c>
      <c r="AL569">
        <v>17</v>
      </c>
      <c r="AN569" s="160">
        <v>39103</v>
      </c>
      <c r="AO569">
        <v>6</v>
      </c>
      <c r="AP569">
        <v>180</v>
      </c>
      <c r="AQ569" t="s">
        <v>1096</v>
      </c>
      <c r="AR569">
        <v>18</v>
      </c>
      <c r="AT569" s="160">
        <v>38373</v>
      </c>
      <c r="AU569">
        <v>6</v>
      </c>
      <c r="AV569">
        <v>186</v>
      </c>
      <c r="AW569" t="s">
        <v>1096</v>
      </c>
      <c r="AX569">
        <v>19</v>
      </c>
    </row>
    <row r="570" spans="28:50" x14ac:dyDescent="0.3">
      <c r="AB570" s="160">
        <v>38373</v>
      </c>
      <c r="AC570">
        <v>7</v>
      </c>
      <c r="AD570">
        <v>147</v>
      </c>
      <c r="AE570" t="s">
        <v>1096</v>
      </c>
      <c r="AF570">
        <v>15</v>
      </c>
      <c r="AH570" s="160">
        <v>38373</v>
      </c>
      <c r="AI570">
        <v>7</v>
      </c>
      <c r="AJ570">
        <v>171</v>
      </c>
      <c r="AK570" t="s">
        <v>1096</v>
      </c>
      <c r="AL570">
        <v>17</v>
      </c>
      <c r="AN570" s="160">
        <v>39103</v>
      </c>
      <c r="AO570">
        <v>7</v>
      </c>
      <c r="AP570">
        <v>188</v>
      </c>
      <c r="AQ570" t="s">
        <v>1096</v>
      </c>
      <c r="AR570">
        <v>19</v>
      </c>
      <c r="AT570" s="160">
        <v>38373</v>
      </c>
      <c r="AU570">
        <v>7</v>
      </c>
      <c r="AV570">
        <v>131</v>
      </c>
      <c r="AW570" t="s">
        <v>1096</v>
      </c>
      <c r="AX570">
        <v>13</v>
      </c>
    </row>
    <row r="571" spans="28:50" x14ac:dyDescent="0.3">
      <c r="AB571" s="160">
        <v>38373</v>
      </c>
      <c r="AC571">
        <v>8</v>
      </c>
      <c r="AD571">
        <v>177</v>
      </c>
      <c r="AE571" t="s">
        <v>1096</v>
      </c>
      <c r="AF571">
        <v>18</v>
      </c>
      <c r="AH571" s="160">
        <v>38373</v>
      </c>
      <c r="AI571">
        <v>8</v>
      </c>
      <c r="AJ571">
        <v>172</v>
      </c>
      <c r="AK571" t="s">
        <v>1096</v>
      </c>
      <c r="AL571">
        <v>17</v>
      </c>
      <c r="AN571" s="160">
        <v>39103</v>
      </c>
      <c r="AO571">
        <v>8</v>
      </c>
      <c r="AP571">
        <v>210</v>
      </c>
      <c r="AQ571" t="s">
        <v>1096</v>
      </c>
      <c r="AR571">
        <v>21</v>
      </c>
      <c r="AT571" s="160">
        <v>38373</v>
      </c>
      <c r="AU571">
        <v>8</v>
      </c>
      <c r="AV571">
        <v>128</v>
      </c>
      <c r="AW571" t="s">
        <v>1096</v>
      </c>
      <c r="AX571">
        <v>13</v>
      </c>
    </row>
    <row r="572" spans="28:50" x14ac:dyDescent="0.3">
      <c r="AB572" s="160">
        <v>38373</v>
      </c>
      <c r="AC572">
        <v>9</v>
      </c>
      <c r="AD572">
        <v>204</v>
      </c>
      <c r="AE572" t="s">
        <v>1096</v>
      </c>
      <c r="AF572">
        <v>20</v>
      </c>
      <c r="AH572" s="160">
        <v>38373</v>
      </c>
      <c r="AI572">
        <v>9</v>
      </c>
      <c r="AJ572">
        <v>175</v>
      </c>
      <c r="AK572" t="s">
        <v>1096</v>
      </c>
      <c r="AL572">
        <v>18</v>
      </c>
      <c r="AN572" s="160">
        <v>39103</v>
      </c>
      <c r="AO572">
        <v>9</v>
      </c>
      <c r="AP572">
        <v>210</v>
      </c>
      <c r="AQ572" t="s">
        <v>1096</v>
      </c>
      <c r="AR572">
        <v>21</v>
      </c>
      <c r="AT572" s="160">
        <v>38373</v>
      </c>
      <c r="AU572">
        <v>9</v>
      </c>
      <c r="AV572">
        <v>128</v>
      </c>
      <c r="AW572" t="s">
        <v>1096</v>
      </c>
      <c r="AX572">
        <v>13</v>
      </c>
    </row>
    <row r="573" spans="28:50" x14ac:dyDescent="0.3">
      <c r="AB573" s="160">
        <v>38373</v>
      </c>
      <c r="AC573">
        <v>10</v>
      </c>
      <c r="AD573">
        <v>224</v>
      </c>
      <c r="AE573" t="s">
        <v>1096</v>
      </c>
      <c r="AF573">
        <v>22</v>
      </c>
      <c r="AH573" s="160">
        <v>38373</v>
      </c>
      <c r="AI573">
        <v>10</v>
      </c>
      <c r="AJ573">
        <v>190</v>
      </c>
      <c r="AK573" t="s">
        <v>1096</v>
      </c>
      <c r="AL573">
        <v>19</v>
      </c>
      <c r="AN573" s="160">
        <v>39103</v>
      </c>
      <c r="AO573">
        <v>10</v>
      </c>
      <c r="AP573">
        <v>223</v>
      </c>
      <c r="AQ573" t="s">
        <v>1096</v>
      </c>
      <c r="AR573">
        <v>22</v>
      </c>
      <c r="AT573" s="160">
        <v>38373</v>
      </c>
      <c r="AU573">
        <v>10</v>
      </c>
      <c r="AV573">
        <v>129</v>
      </c>
      <c r="AW573" t="s">
        <v>1096</v>
      </c>
      <c r="AX573">
        <v>13</v>
      </c>
    </row>
    <row r="574" spans="28:50" x14ac:dyDescent="0.3">
      <c r="AB574" s="160">
        <v>38373</v>
      </c>
      <c r="AC574">
        <v>11</v>
      </c>
      <c r="AD574">
        <v>249</v>
      </c>
      <c r="AE574" t="s">
        <v>1096</v>
      </c>
      <c r="AF574">
        <v>25</v>
      </c>
      <c r="AH574" s="160">
        <v>38373</v>
      </c>
      <c r="AI574">
        <v>11</v>
      </c>
      <c r="AJ574">
        <v>199</v>
      </c>
      <c r="AK574" t="s">
        <v>1096</v>
      </c>
      <c r="AL574">
        <v>20</v>
      </c>
      <c r="AN574" s="160">
        <v>39103</v>
      </c>
      <c r="AO574">
        <v>11</v>
      </c>
      <c r="AP574">
        <v>230</v>
      </c>
      <c r="AQ574" t="s">
        <v>1096</v>
      </c>
      <c r="AR574">
        <v>23</v>
      </c>
      <c r="AT574" s="160">
        <v>38373</v>
      </c>
      <c r="AU574">
        <v>11</v>
      </c>
      <c r="AV574">
        <v>129</v>
      </c>
      <c r="AW574" t="s">
        <v>1096</v>
      </c>
      <c r="AX574">
        <v>13</v>
      </c>
    </row>
    <row r="575" spans="28:50" x14ac:dyDescent="0.3">
      <c r="AB575" s="160">
        <v>38373</v>
      </c>
      <c r="AC575">
        <v>12</v>
      </c>
      <c r="AD575">
        <v>262</v>
      </c>
      <c r="AE575" t="s">
        <v>1096</v>
      </c>
      <c r="AF575">
        <v>26</v>
      </c>
      <c r="AH575" s="160">
        <v>38373</v>
      </c>
      <c r="AI575">
        <v>12</v>
      </c>
      <c r="AJ575">
        <v>201</v>
      </c>
      <c r="AK575" t="s">
        <v>1096</v>
      </c>
      <c r="AL575">
        <v>20</v>
      </c>
      <c r="AN575" s="160">
        <v>39103</v>
      </c>
      <c r="AO575">
        <v>12</v>
      </c>
      <c r="AP575">
        <v>220</v>
      </c>
      <c r="AQ575" t="s">
        <v>1096</v>
      </c>
      <c r="AR575">
        <v>22</v>
      </c>
      <c r="AT575" s="160">
        <v>38373</v>
      </c>
      <c r="AU575">
        <v>12</v>
      </c>
      <c r="AV575">
        <v>131</v>
      </c>
      <c r="AW575" t="s">
        <v>1096</v>
      </c>
      <c r="AX575">
        <v>13</v>
      </c>
    </row>
    <row r="576" spans="28:50" x14ac:dyDescent="0.3">
      <c r="AB576" s="160">
        <v>38373</v>
      </c>
      <c r="AC576">
        <v>13</v>
      </c>
      <c r="AD576">
        <v>283</v>
      </c>
      <c r="AE576" t="s">
        <v>1096</v>
      </c>
      <c r="AF576">
        <v>28</v>
      </c>
      <c r="AH576" s="160">
        <v>38373</v>
      </c>
      <c r="AI576">
        <v>13</v>
      </c>
      <c r="AJ576">
        <v>209</v>
      </c>
      <c r="AK576" t="s">
        <v>1096</v>
      </c>
      <c r="AL576">
        <v>21</v>
      </c>
      <c r="AN576" s="160">
        <v>39103</v>
      </c>
      <c r="AO576">
        <v>13</v>
      </c>
      <c r="AP576">
        <v>217</v>
      </c>
      <c r="AQ576" t="s">
        <v>1096</v>
      </c>
      <c r="AR576">
        <v>22</v>
      </c>
      <c r="AT576" s="160">
        <v>38373</v>
      </c>
      <c r="AU576">
        <v>13</v>
      </c>
      <c r="AV576">
        <v>134</v>
      </c>
      <c r="AW576" t="s">
        <v>1096</v>
      </c>
      <c r="AX576">
        <v>13</v>
      </c>
    </row>
    <row r="577" spans="28:50" x14ac:dyDescent="0.3">
      <c r="AB577" s="160">
        <v>38373</v>
      </c>
      <c r="AC577">
        <v>14</v>
      </c>
      <c r="AD577">
        <v>294</v>
      </c>
      <c r="AE577" t="s">
        <v>1096</v>
      </c>
      <c r="AF577">
        <v>29</v>
      </c>
      <c r="AH577" s="160">
        <v>38373</v>
      </c>
      <c r="AI577">
        <v>14</v>
      </c>
      <c r="AJ577">
        <v>222</v>
      </c>
      <c r="AK577" t="s">
        <v>1096</v>
      </c>
      <c r="AL577">
        <v>22</v>
      </c>
      <c r="AN577" s="160">
        <v>39103</v>
      </c>
      <c r="AO577">
        <v>14</v>
      </c>
      <c r="AP577">
        <v>220</v>
      </c>
      <c r="AQ577" t="s">
        <v>1096</v>
      </c>
      <c r="AR577">
        <v>22</v>
      </c>
      <c r="AT577" s="160">
        <v>38373</v>
      </c>
      <c r="AU577">
        <v>14</v>
      </c>
      <c r="AV577">
        <v>123</v>
      </c>
      <c r="AW577" t="s">
        <v>1096</v>
      </c>
      <c r="AX577">
        <v>12</v>
      </c>
    </row>
    <row r="578" spans="28:50" x14ac:dyDescent="0.3">
      <c r="AB578" s="160">
        <v>38373</v>
      </c>
      <c r="AC578">
        <v>15</v>
      </c>
      <c r="AD578">
        <v>292</v>
      </c>
      <c r="AE578" t="s">
        <v>1096</v>
      </c>
      <c r="AF578">
        <v>29</v>
      </c>
      <c r="AH578" s="160">
        <v>38373</v>
      </c>
      <c r="AI578">
        <v>15</v>
      </c>
      <c r="AJ578">
        <v>218</v>
      </c>
      <c r="AK578" t="s">
        <v>1096</v>
      </c>
      <c r="AL578">
        <v>22</v>
      </c>
      <c r="AN578" s="160">
        <v>39103</v>
      </c>
      <c r="AO578">
        <v>15</v>
      </c>
      <c r="AP578">
        <v>210</v>
      </c>
      <c r="AQ578" t="s">
        <v>1096</v>
      </c>
      <c r="AR578">
        <v>21</v>
      </c>
      <c r="AT578" s="160">
        <v>38373</v>
      </c>
      <c r="AU578">
        <v>15</v>
      </c>
      <c r="AV578">
        <v>125</v>
      </c>
      <c r="AW578" t="s">
        <v>1096</v>
      </c>
      <c r="AX578">
        <v>13</v>
      </c>
    </row>
    <row r="579" spans="28:50" x14ac:dyDescent="0.3">
      <c r="AB579" s="160">
        <v>38373</v>
      </c>
      <c r="AC579">
        <v>16</v>
      </c>
      <c r="AD579">
        <v>296</v>
      </c>
      <c r="AE579" t="s">
        <v>1096</v>
      </c>
      <c r="AF579">
        <v>30</v>
      </c>
      <c r="AH579" s="160">
        <v>38373</v>
      </c>
      <c r="AI579">
        <v>16</v>
      </c>
      <c r="AJ579">
        <v>213</v>
      </c>
      <c r="AK579" t="s">
        <v>1096</v>
      </c>
      <c r="AL579">
        <v>21</v>
      </c>
      <c r="AN579" s="160">
        <v>39103</v>
      </c>
      <c r="AO579">
        <v>16</v>
      </c>
      <c r="AP579">
        <v>206</v>
      </c>
      <c r="AQ579" t="s">
        <v>1096</v>
      </c>
      <c r="AR579">
        <v>21</v>
      </c>
      <c r="AT579" s="160">
        <v>38373</v>
      </c>
      <c r="AU579">
        <v>16</v>
      </c>
      <c r="AV579">
        <v>118</v>
      </c>
      <c r="AW579" t="s">
        <v>1096</v>
      </c>
      <c r="AX579">
        <v>12</v>
      </c>
    </row>
    <row r="580" spans="28:50" x14ac:dyDescent="0.3">
      <c r="AB580" s="160">
        <v>38373</v>
      </c>
      <c r="AC580">
        <v>17</v>
      </c>
      <c r="AD580">
        <v>297</v>
      </c>
      <c r="AE580" t="s">
        <v>1096</v>
      </c>
      <c r="AF580">
        <v>30</v>
      </c>
      <c r="AH580" s="160">
        <v>38373</v>
      </c>
      <c r="AI580">
        <v>17</v>
      </c>
      <c r="AJ580">
        <v>207</v>
      </c>
      <c r="AK580" t="s">
        <v>1096</v>
      </c>
      <c r="AL580">
        <v>21</v>
      </c>
      <c r="AN580" s="160">
        <v>39103</v>
      </c>
      <c r="AO580">
        <v>17</v>
      </c>
      <c r="AP580">
        <v>200</v>
      </c>
      <c r="AQ580" t="s">
        <v>1096</v>
      </c>
      <c r="AR580">
        <v>20</v>
      </c>
      <c r="AT580" s="160">
        <v>38373</v>
      </c>
      <c r="AU580">
        <v>17</v>
      </c>
      <c r="AV580">
        <v>119</v>
      </c>
      <c r="AW580" t="s">
        <v>1096</v>
      </c>
      <c r="AX580">
        <v>12</v>
      </c>
    </row>
    <row r="581" spans="28:50" x14ac:dyDescent="0.3">
      <c r="AB581" s="160">
        <v>38373</v>
      </c>
      <c r="AC581">
        <v>18</v>
      </c>
      <c r="AD581">
        <v>290</v>
      </c>
      <c r="AE581" t="s">
        <v>1096</v>
      </c>
      <c r="AF581">
        <v>29</v>
      </c>
      <c r="AH581" s="160">
        <v>38373</v>
      </c>
      <c r="AI581">
        <v>18</v>
      </c>
      <c r="AJ581">
        <v>199</v>
      </c>
      <c r="AK581" t="s">
        <v>1096</v>
      </c>
      <c r="AL581">
        <v>20</v>
      </c>
      <c r="AN581" s="160">
        <v>39103</v>
      </c>
      <c r="AO581">
        <v>18</v>
      </c>
      <c r="AP581">
        <v>190</v>
      </c>
      <c r="AQ581" t="s">
        <v>1096</v>
      </c>
      <c r="AR581">
        <v>19</v>
      </c>
      <c r="AT581" s="160">
        <v>38373</v>
      </c>
      <c r="AU581">
        <v>18</v>
      </c>
      <c r="AV581">
        <v>119</v>
      </c>
      <c r="AW581" t="s">
        <v>1096</v>
      </c>
      <c r="AX581">
        <v>12</v>
      </c>
    </row>
    <row r="582" spans="28:50" x14ac:dyDescent="0.3">
      <c r="AB582" s="160">
        <v>38373</v>
      </c>
      <c r="AC582">
        <v>19</v>
      </c>
      <c r="AD582">
        <v>271</v>
      </c>
      <c r="AE582" t="s">
        <v>1096</v>
      </c>
      <c r="AF582">
        <v>27</v>
      </c>
      <c r="AH582" s="160">
        <v>38373</v>
      </c>
      <c r="AI582">
        <v>19</v>
      </c>
      <c r="AJ582">
        <v>185</v>
      </c>
      <c r="AK582" t="s">
        <v>1096</v>
      </c>
      <c r="AL582">
        <v>19</v>
      </c>
      <c r="AN582" s="160">
        <v>39103</v>
      </c>
      <c r="AO582">
        <v>19</v>
      </c>
      <c r="AP582">
        <v>188</v>
      </c>
      <c r="AQ582" t="s">
        <v>1096</v>
      </c>
      <c r="AR582">
        <v>19</v>
      </c>
      <c r="AT582" s="160">
        <v>38373</v>
      </c>
      <c r="AU582">
        <v>19</v>
      </c>
      <c r="AV582">
        <v>122</v>
      </c>
      <c r="AW582" t="s">
        <v>1096</v>
      </c>
      <c r="AX582">
        <v>12</v>
      </c>
    </row>
    <row r="583" spans="28:50" x14ac:dyDescent="0.3">
      <c r="AB583" s="160">
        <v>38373</v>
      </c>
      <c r="AC583">
        <v>20</v>
      </c>
      <c r="AD583">
        <v>245</v>
      </c>
      <c r="AE583" t="s">
        <v>1096</v>
      </c>
      <c r="AF583">
        <v>25</v>
      </c>
      <c r="AH583" s="160">
        <v>38373</v>
      </c>
      <c r="AI583">
        <v>20</v>
      </c>
      <c r="AJ583">
        <v>182</v>
      </c>
      <c r="AK583" t="s">
        <v>1096</v>
      </c>
      <c r="AL583">
        <v>18</v>
      </c>
      <c r="AN583" s="160">
        <v>39103</v>
      </c>
      <c r="AO583">
        <v>20</v>
      </c>
      <c r="AP583">
        <v>180</v>
      </c>
      <c r="AQ583" t="s">
        <v>1096</v>
      </c>
      <c r="AR583">
        <v>18</v>
      </c>
      <c r="AT583" s="160">
        <v>38373</v>
      </c>
      <c r="AU583">
        <v>20</v>
      </c>
      <c r="AV583">
        <v>123</v>
      </c>
      <c r="AW583" t="s">
        <v>1096</v>
      </c>
      <c r="AX583">
        <v>12</v>
      </c>
    </row>
    <row r="584" spans="28:50" x14ac:dyDescent="0.3">
      <c r="AB584" s="160">
        <v>38373</v>
      </c>
      <c r="AC584">
        <v>21</v>
      </c>
      <c r="AD584">
        <v>202</v>
      </c>
      <c r="AE584" t="s">
        <v>1096</v>
      </c>
      <c r="AF584">
        <v>20</v>
      </c>
      <c r="AH584" s="160">
        <v>38373</v>
      </c>
      <c r="AI584">
        <v>21</v>
      </c>
      <c r="AJ584">
        <v>179</v>
      </c>
      <c r="AK584" t="s">
        <v>1096</v>
      </c>
      <c r="AL584">
        <v>18</v>
      </c>
      <c r="AN584" s="160">
        <v>39103</v>
      </c>
      <c r="AO584">
        <v>21</v>
      </c>
      <c r="AP584">
        <v>180</v>
      </c>
      <c r="AQ584" t="s">
        <v>1096</v>
      </c>
      <c r="AR584">
        <v>18</v>
      </c>
      <c r="AT584" s="160">
        <v>38373</v>
      </c>
      <c r="AU584">
        <v>21</v>
      </c>
      <c r="AV584">
        <v>132</v>
      </c>
      <c r="AW584" t="s">
        <v>1096</v>
      </c>
      <c r="AX584">
        <v>13</v>
      </c>
    </row>
    <row r="585" spans="28:50" x14ac:dyDescent="0.3">
      <c r="AB585" s="160">
        <v>38373</v>
      </c>
      <c r="AC585">
        <v>22</v>
      </c>
      <c r="AD585">
        <v>187</v>
      </c>
      <c r="AE585" t="s">
        <v>1096</v>
      </c>
      <c r="AF585">
        <v>19</v>
      </c>
      <c r="AH585" s="160">
        <v>38373</v>
      </c>
      <c r="AI585">
        <v>22</v>
      </c>
      <c r="AJ585">
        <v>167</v>
      </c>
      <c r="AK585" t="s">
        <v>1096</v>
      </c>
      <c r="AL585">
        <v>17</v>
      </c>
      <c r="AN585" s="160">
        <v>39103</v>
      </c>
      <c r="AO585">
        <v>22</v>
      </c>
      <c r="AP585">
        <v>180</v>
      </c>
      <c r="AQ585" t="s">
        <v>1096</v>
      </c>
      <c r="AR585">
        <v>18</v>
      </c>
      <c r="AT585" s="160">
        <v>38373</v>
      </c>
      <c r="AU585">
        <v>22</v>
      </c>
      <c r="AV585">
        <v>134</v>
      </c>
      <c r="AW585" t="s">
        <v>1096</v>
      </c>
      <c r="AX585">
        <v>13</v>
      </c>
    </row>
    <row r="586" spans="28:50" x14ac:dyDescent="0.3">
      <c r="AB586" s="160">
        <v>38373</v>
      </c>
      <c r="AC586">
        <v>23</v>
      </c>
      <c r="AD586">
        <v>180</v>
      </c>
      <c r="AE586" t="s">
        <v>1096</v>
      </c>
      <c r="AF586">
        <v>18</v>
      </c>
      <c r="AH586" s="160">
        <v>38373</v>
      </c>
      <c r="AI586">
        <v>23</v>
      </c>
      <c r="AJ586">
        <v>166</v>
      </c>
      <c r="AK586" t="s">
        <v>1096</v>
      </c>
      <c r="AL586">
        <v>17</v>
      </c>
      <c r="AN586" s="160">
        <v>39103</v>
      </c>
      <c r="AO586">
        <v>23</v>
      </c>
      <c r="AP586">
        <v>180</v>
      </c>
      <c r="AQ586" t="s">
        <v>1096</v>
      </c>
      <c r="AR586">
        <v>18</v>
      </c>
      <c r="AT586" s="160">
        <v>38373</v>
      </c>
      <c r="AU586">
        <v>23</v>
      </c>
      <c r="AV586">
        <v>130</v>
      </c>
      <c r="AW586" t="s">
        <v>1096</v>
      </c>
      <c r="AX586">
        <v>13</v>
      </c>
    </row>
    <row r="587" spans="28:50" x14ac:dyDescent="0.3">
      <c r="AB587" s="160">
        <v>38374</v>
      </c>
      <c r="AC587">
        <v>0</v>
      </c>
      <c r="AD587">
        <v>177</v>
      </c>
      <c r="AE587" t="s">
        <v>1096</v>
      </c>
      <c r="AF587">
        <v>18</v>
      </c>
      <c r="AH587" s="160">
        <v>38374</v>
      </c>
      <c r="AI587">
        <v>0</v>
      </c>
      <c r="AJ587">
        <v>168</v>
      </c>
      <c r="AK587" t="s">
        <v>1096</v>
      </c>
      <c r="AL587">
        <v>17</v>
      </c>
      <c r="AN587" s="160">
        <v>39104</v>
      </c>
      <c r="AO587">
        <v>0</v>
      </c>
      <c r="AP587">
        <v>180</v>
      </c>
      <c r="AQ587" t="s">
        <v>1096</v>
      </c>
      <c r="AR587">
        <v>18</v>
      </c>
      <c r="AT587" s="160">
        <v>38374</v>
      </c>
      <c r="AU587">
        <v>0</v>
      </c>
      <c r="AV587">
        <v>128</v>
      </c>
      <c r="AW587" t="s">
        <v>1096</v>
      </c>
      <c r="AX587">
        <v>13</v>
      </c>
    </row>
    <row r="588" spans="28:50" x14ac:dyDescent="0.3">
      <c r="AB588" s="160">
        <v>38374</v>
      </c>
      <c r="AC588">
        <v>1</v>
      </c>
      <c r="AD588">
        <v>177</v>
      </c>
      <c r="AE588" t="s">
        <v>1096</v>
      </c>
      <c r="AF588">
        <v>18</v>
      </c>
      <c r="AH588" s="160">
        <v>38374</v>
      </c>
      <c r="AI588">
        <v>1</v>
      </c>
      <c r="AJ588">
        <v>167</v>
      </c>
      <c r="AK588" t="s">
        <v>1096</v>
      </c>
      <c r="AL588">
        <v>17</v>
      </c>
      <c r="AN588" s="160">
        <v>39104</v>
      </c>
      <c r="AO588">
        <v>1</v>
      </c>
      <c r="AP588">
        <v>186</v>
      </c>
      <c r="AQ588" t="s">
        <v>1096</v>
      </c>
      <c r="AR588">
        <v>19</v>
      </c>
      <c r="AT588" s="160">
        <v>38374</v>
      </c>
      <c r="AU588">
        <v>1</v>
      </c>
      <c r="AV588">
        <v>127</v>
      </c>
      <c r="AW588" t="s">
        <v>1096</v>
      </c>
      <c r="AX588">
        <v>13</v>
      </c>
    </row>
    <row r="589" spans="28:50" x14ac:dyDescent="0.3">
      <c r="AB589" s="160">
        <v>38374</v>
      </c>
      <c r="AC589">
        <v>2</v>
      </c>
      <c r="AD589">
        <v>176</v>
      </c>
      <c r="AE589" t="s">
        <v>1096</v>
      </c>
      <c r="AF589">
        <v>18</v>
      </c>
      <c r="AH589" s="160">
        <v>38374</v>
      </c>
      <c r="AI589">
        <v>2</v>
      </c>
      <c r="AJ589">
        <v>165</v>
      </c>
      <c r="AK589" t="s">
        <v>1096</v>
      </c>
      <c r="AL589">
        <v>17</v>
      </c>
      <c r="AN589" s="160">
        <v>39104</v>
      </c>
      <c r="AO589">
        <v>2</v>
      </c>
      <c r="AP589">
        <v>190</v>
      </c>
      <c r="AQ589" t="s">
        <v>1096</v>
      </c>
      <c r="AR589">
        <v>19</v>
      </c>
      <c r="AT589" s="160">
        <v>38374</v>
      </c>
      <c r="AU589">
        <v>2</v>
      </c>
      <c r="AV589">
        <v>128</v>
      </c>
      <c r="AW589" t="s">
        <v>1096</v>
      </c>
      <c r="AX589">
        <v>13</v>
      </c>
    </row>
    <row r="590" spans="28:50" x14ac:dyDescent="0.3">
      <c r="AB590" s="160">
        <v>38374</v>
      </c>
      <c r="AC590">
        <v>3</v>
      </c>
      <c r="AD590">
        <v>177</v>
      </c>
      <c r="AE590" t="s">
        <v>1096</v>
      </c>
      <c r="AF590">
        <v>18</v>
      </c>
      <c r="AH590" s="160">
        <v>38374</v>
      </c>
      <c r="AI590">
        <v>3</v>
      </c>
      <c r="AJ590">
        <v>156</v>
      </c>
      <c r="AK590" t="s">
        <v>1096</v>
      </c>
      <c r="AL590">
        <v>16</v>
      </c>
      <c r="AN590" s="160">
        <v>39104</v>
      </c>
      <c r="AO590">
        <v>3</v>
      </c>
      <c r="AP590">
        <v>190</v>
      </c>
      <c r="AQ590" t="s">
        <v>1096</v>
      </c>
      <c r="AR590">
        <v>19</v>
      </c>
      <c r="AT590" s="160">
        <v>38374</v>
      </c>
      <c r="AU590">
        <v>3</v>
      </c>
      <c r="AV590">
        <v>131</v>
      </c>
      <c r="AW590" t="s">
        <v>1096</v>
      </c>
      <c r="AX590">
        <v>13</v>
      </c>
    </row>
    <row r="591" spans="28:50" x14ac:dyDescent="0.3">
      <c r="AB591" s="160">
        <v>38374</v>
      </c>
      <c r="AC591">
        <v>4</v>
      </c>
      <c r="AD591">
        <v>177</v>
      </c>
      <c r="AE591" t="s">
        <v>1096</v>
      </c>
      <c r="AF591">
        <v>18</v>
      </c>
      <c r="AH591" s="160">
        <v>38374</v>
      </c>
      <c r="AI591">
        <v>4</v>
      </c>
      <c r="AJ591">
        <v>161</v>
      </c>
      <c r="AK591" t="s">
        <v>1096</v>
      </c>
      <c r="AL591">
        <v>16</v>
      </c>
      <c r="AN591" s="160">
        <v>39104</v>
      </c>
      <c r="AO591">
        <v>4</v>
      </c>
      <c r="AP591">
        <v>188</v>
      </c>
      <c r="AQ591" t="s">
        <v>1096</v>
      </c>
      <c r="AR591">
        <v>19</v>
      </c>
      <c r="AT591" s="160">
        <v>38374</v>
      </c>
      <c r="AU591">
        <v>4</v>
      </c>
      <c r="AV591">
        <v>127</v>
      </c>
      <c r="AW591" t="s">
        <v>1096</v>
      </c>
      <c r="AX591">
        <v>13</v>
      </c>
    </row>
    <row r="592" spans="28:50" x14ac:dyDescent="0.3">
      <c r="AB592" s="160">
        <v>38374</v>
      </c>
      <c r="AC592">
        <v>5</v>
      </c>
      <c r="AD592">
        <v>177</v>
      </c>
      <c r="AE592" t="s">
        <v>1096</v>
      </c>
      <c r="AF592">
        <v>18</v>
      </c>
      <c r="AH592" s="160">
        <v>38374</v>
      </c>
      <c r="AI592">
        <v>5</v>
      </c>
      <c r="AJ592">
        <v>163</v>
      </c>
      <c r="AK592" t="s">
        <v>1096</v>
      </c>
      <c r="AL592">
        <v>16</v>
      </c>
      <c r="AN592" s="160">
        <v>39104</v>
      </c>
      <c r="AO592">
        <v>5</v>
      </c>
      <c r="AP592">
        <v>190</v>
      </c>
      <c r="AQ592" t="s">
        <v>1096</v>
      </c>
      <c r="AR592">
        <v>19</v>
      </c>
      <c r="AT592" s="160">
        <v>38374</v>
      </c>
      <c r="AU592">
        <v>5</v>
      </c>
      <c r="AV592">
        <v>123</v>
      </c>
      <c r="AW592" t="s">
        <v>1096</v>
      </c>
      <c r="AX592">
        <v>12</v>
      </c>
    </row>
    <row r="593" spans="28:50" x14ac:dyDescent="0.3">
      <c r="AB593" s="160">
        <v>38374</v>
      </c>
      <c r="AC593">
        <v>6</v>
      </c>
      <c r="AD593">
        <v>180</v>
      </c>
      <c r="AE593" t="s">
        <v>1096</v>
      </c>
      <c r="AF593">
        <v>18</v>
      </c>
      <c r="AH593" s="160">
        <v>38374</v>
      </c>
      <c r="AI593">
        <v>6</v>
      </c>
      <c r="AJ593">
        <v>159</v>
      </c>
      <c r="AK593" t="s">
        <v>1096</v>
      </c>
      <c r="AL593">
        <v>16</v>
      </c>
      <c r="AN593" s="160">
        <v>39104</v>
      </c>
      <c r="AO593">
        <v>6</v>
      </c>
      <c r="AP593">
        <v>190</v>
      </c>
      <c r="AQ593" t="s">
        <v>1096</v>
      </c>
      <c r="AR593">
        <v>19</v>
      </c>
      <c r="AT593" s="160">
        <v>38374</v>
      </c>
      <c r="AU593">
        <v>6</v>
      </c>
      <c r="AV593">
        <v>127</v>
      </c>
      <c r="AW593" t="s">
        <v>1096</v>
      </c>
      <c r="AX593">
        <v>13</v>
      </c>
    </row>
    <row r="594" spans="28:50" x14ac:dyDescent="0.3">
      <c r="AB594" s="160">
        <v>38374</v>
      </c>
      <c r="AC594">
        <v>7</v>
      </c>
      <c r="AD594">
        <v>187</v>
      </c>
      <c r="AE594" t="s">
        <v>1096</v>
      </c>
      <c r="AF594">
        <v>19</v>
      </c>
      <c r="AH594" s="160">
        <v>38374</v>
      </c>
      <c r="AI594">
        <v>7</v>
      </c>
      <c r="AJ594">
        <v>164</v>
      </c>
      <c r="AK594" t="s">
        <v>1096</v>
      </c>
      <c r="AL594">
        <v>16</v>
      </c>
      <c r="AN594" s="160">
        <v>39104</v>
      </c>
      <c r="AO594">
        <v>7</v>
      </c>
      <c r="AP594">
        <v>191</v>
      </c>
      <c r="AQ594" t="s">
        <v>1096</v>
      </c>
      <c r="AR594">
        <v>19</v>
      </c>
      <c r="AT594" s="160">
        <v>38374</v>
      </c>
      <c r="AU594">
        <v>7</v>
      </c>
      <c r="AV594">
        <v>137</v>
      </c>
      <c r="AW594" t="s">
        <v>1096</v>
      </c>
      <c r="AX594">
        <v>14</v>
      </c>
    </row>
    <row r="595" spans="28:50" x14ac:dyDescent="0.3">
      <c r="AB595" s="160">
        <v>38374</v>
      </c>
      <c r="AC595">
        <v>8</v>
      </c>
      <c r="AD595">
        <v>207</v>
      </c>
      <c r="AE595" t="s">
        <v>1096</v>
      </c>
      <c r="AF595">
        <v>21</v>
      </c>
      <c r="AH595" s="160">
        <v>38374</v>
      </c>
      <c r="AI595">
        <v>8</v>
      </c>
      <c r="AJ595">
        <v>177</v>
      </c>
      <c r="AK595" t="s">
        <v>1096</v>
      </c>
      <c r="AL595">
        <v>18</v>
      </c>
      <c r="AN595" s="160">
        <v>39104</v>
      </c>
      <c r="AO595">
        <v>8</v>
      </c>
      <c r="AP595">
        <v>200</v>
      </c>
      <c r="AQ595" t="s">
        <v>1096</v>
      </c>
      <c r="AR595">
        <v>20</v>
      </c>
      <c r="AT595" s="160">
        <v>38374</v>
      </c>
      <c r="AU595">
        <v>8</v>
      </c>
      <c r="AV595">
        <v>146</v>
      </c>
      <c r="AW595" t="s">
        <v>1096</v>
      </c>
      <c r="AX595">
        <v>15</v>
      </c>
    </row>
    <row r="596" spans="28:50" x14ac:dyDescent="0.3">
      <c r="AB596" s="160">
        <v>38374</v>
      </c>
      <c r="AC596">
        <v>9</v>
      </c>
      <c r="AD596">
        <v>215</v>
      </c>
      <c r="AE596" t="s">
        <v>1096</v>
      </c>
      <c r="AF596">
        <v>22</v>
      </c>
      <c r="AH596" s="160">
        <v>38374</v>
      </c>
      <c r="AI596">
        <v>9</v>
      </c>
      <c r="AJ596">
        <v>187</v>
      </c>
      <c r="AK596" t="s">
        <v>1096</v>
      </c>
      <c r="AL596">
        <v>19</v>
      </c>
      <c r="AN596" s="160">
        <v>39104</v>
      </c>
      <c r="AO596">
        <v>9</v>
      </c>
      <c r="AP596">
        <v>200</v>
      </c>
      <c r="AQ596" t="s">
        <v>1096</v>
      </c>
      <c r="AR596">
        <v>20</v>
      </c>
      <c r="AT596" s="160">
        <v>38374</v>
      </c>
      <c r="AU596">
        <v>9</v>
      </c>
      <c r="AV596">
        <v>172</v>
      </c>
      <c r="AW596" t="s">
        <v>1096</v>
      </c>
      <c r="AX596">
        <v>17</v>
      </c>
    </row>
    <row r="597" spans="28:50" x14ac:dyDescent="0.3">
      <c r="AB597" s="160">
        <v>38374</v>
      </c>
      <c r="AC597">
        <v>10</v>
      </c>
      <c r="AD597">
        <v>237</v>
      </c>
      <c r="AE597" t="s">
        <v>1096</v>
      </c>
      <c r="AF597">
        <v>24</v>
      </c>
      <c r="AH597" s="160">
        <v>38374</v>
      </c>
      <c r="AI597">
        <v>10</v>
      </c>
      <c r="AJ597">
        <v>196</v>
      </c>
      <c r="AK597" t="s">
        <v>1096</v>
      </c>
      <c r="AL597">
        <v>20</v>
      </c>
      <c r="AN597" s="160">
        <v>39104</v>
      </c>
      <c r="AO597">
        <v>10</v>
      </c>
      <c r="AP597">
        <v>217</v>
      </c>
      <c r="AQ597" t="s">
        <v>1096</v>
      </c>
      <c r="AR597">
        <v>22</v>
      </c>
      <c r="AT597" s="160">
        <v>38374</v>
      </c>
      <c r="AU597">
        <v>10</v>
      </c>
      <c r="AV597">
        <v>162</v>
      </c>
      <c r="AW597" t="s">
        <v>1096</v>
      </c>
      <c r="AX597">
        <v>16</v>
      </c>
    </row>
    <row r="598" spans="28:50" x14ac:dyDescent="0.3">
      <c r="AB598" s="160">
        <v>38374</v>
      </c>
      <c r="AC598">
        <v>11</v>
      </c>
      <c r="AD598">
        <v>268</v>
      </c>
      <c r="AE598" t="s">
        <v>1096</v>
      </c>
      <c r="AF598">
        <v>27</v>
      </c>
      <c r="AH598" s="160">
        <v>38374</v>
      </c>
      <c r="AI598">
        <v>11</v>
      </c>
      <c r="AJ598">
        <v>208</v>
      </c>
      <c r="AK598" t="s">
        <v>1096</v>
      </c>
      <c r="AL598">
        <v>21</v>
      </c>
      <c r="AN598" s="160">
        <v>39104</v>
      </c>
      <c r="AO598">
        <v>11</v>
      </c>
      <c r="AP598">
        <v>220</v>
      </c>
      <c r="AQ598" t="s">
        <v>1096</v>
      </c>
      <c r="AR598">
        <v>22</v>
      </c>
      <c r="AT598" s="160">
        <v>38374</v>
      </c>
      <c r="AU598">
        <v>11</v>
      </c>
      <c r="AV598">
        <v>147</v>
      </c>
      <c r="AW598" t="s">
        <v>1096</v>
      </c>
      <c r="AX598">
        <v>15</v>
      </c>
    </row>
    <row r="599" spans="28:50" x14ac:dyDescent="0.3">
      <c r="AB599" s="160">
        <v>38374</v>
      </c>
      <c r="AC599">
        <v>12</v>
      </c>
      <c r="AD599">
        <v>284</v>
      </c>
      <c r="AE599" t="s">
        <v>1096</v>
      </c>
      <c r="AF599">
        <v>28</v>
      </c>
      <c r="AH599" s="160">
        <v>38374</v>
      </c>
      <c r="AI599">
        <v>12</v>
      </c>
      <c r="AJ599">
        <v>216</v>
      </c>
      <c r="AK599" t="s">
        <v>1096</v>
      </c>
      <c r="AL599">
        <v>22</v>
      </c>
      <c r="AN599" s="160">
        <v>39104</v>
      </c>
      <c r="AO599">
        <v>12</v>
      </c>
      <c r="AP599">
        <v>230</v>
      </c>
      <c r="AQ599" t="s">
        <v>1096</v>
      </c>
      <c r="AR599">
        <v>23</v>
      </c>
      <c r="AT599" s="160">
        <v>38374</v>
      </c>
      <c r="AU599">
        <v>12</v>
      </c>
      <c r="AV599">
        <v>145</v>
      </c>
      <c r="AW599" t="s">
        <v>1096</v>
      </c>
      <c r="AX599">
        <v>15</v>
      </c>
    </row>
    <row r="600" spans="28:50" x14ac:dyDescent="0.3">
      <c r="AB600" s="160">
        <v>38374</v>
      </c>
      <c r="AC600">
        <v>13</v>
      </c>
      <c r="AD600">
        <v>295</v>
      </c>
      <c r="AE600" t="s">
        <v>1096</v>
      </c>
      <c r="AF600">
        <v>30</v>
      </c>
      <c r="AH600" s="160">
        <v>38374</v>
      </c>
      <c r="AI600">
        <v>13</v>
      </c>
      <c r="AJ600">
        <v>220</v>
      </c>
      <c r="AK600" t="s">
        <v>1096</v>
      </c>
      <c r="AL600">
        <v>22</v>
      </c>
      <c r="AN600" s="160">
        <v>39104</v>
      </c>
      <c r="AO600">
        <v>13</v>
      </c>
      <c r="AP600">
        <v>231</v>
      </c>
      <c r="AQ600" t="s">
        <v>1096</v>
      </c>
      <c r="AR600">
        <v>23</v>
      </c>
      <c r="AT600" s="160">
        <v>38374</v>
      </c>
      <c r="AU600">
        <v>13</v>
      </c>
      <c r="AV600">
        <v>151</v>
      </c>
      <c r="AW600" t="s">
        <v>1096</v>
      </c>
      <c r="AX600">
        <v>15</v>
      </c>
    </row>
    <row r="601" spans="28:50" x14ac:dyDescent="0.3">
      <c r="AB601" s="160">
        <v>38374</v>
      </c>
      <c r="AC601">
        <v>14</v>
      </c>
      <c r="AD601">
        <v>313</v>
      </c>
      <c r="AE601" t="s">
        <v>1096</v>
      </c>
      <c r="AF601">
        <v>31</v>
      </c>
      <c r="AH601" s="160">
        <v>38374</v>
      </c>
      <c r="AI601">
        <v>14</v>
      </c>
      <c r="AJ601">
        <v>220</v>
      </c>
      <c r="AK601" t="s">
        <v>1096</v>
      </c>
      <c r="AL601">
        <v>22</v>
      </c>
      <c r="AN601" s="160">
        <v>39104</v>
      </c>
      <c r="AO601">
        <v>14</v>
      </c>
      <c r="AP601">
        <v>210</v>
      </c>
      <c r="AQ601" t="s">
        <v>1096</v>
      </c>
      <c r="AR601">
        <v>21</v>
      </c>
      <c r="AT601" s="160">
        <v>38374</v>
      </c>
      <c r="AU601">
        <v>14</v>
      </c>
      <c r="AV601">
        <v>175</v>
      </c>
      <c r="AW601" t="s">
        <v>1096</v>
      </c>
      <c r="AX601">
        <v>18</v>
      </c>
    </row>
    <row r="602" spans="28:50" x14ac:dyDescent="0.3">
      <c r="AB602" s="160">
        <v>38374</v>
      </c>
      <c r="AC602">
        <v>15</v>
      </c>
      <c r="AD602">
        <v>318</v>
      </c>
      <c r="AE602" t="s">
        <v>1096</v>
      </c>
      <c r="AF602">
        <v>32</v>
      </c>
      <c r="AH602" s="160">
        <v>38374</v>
      </c>
      <c r="AI602">
        <v>15</v>
      </c>
      <c r="AJ602">
        <v>234</v>
      </c>
      <c r="AK602" t="s">
        <v>1096</v>
      </c>
      <c r="AL602">
        <v>23</v>
      </c>
      <c r="AN602" s="160">
        <v>39104</v>
      </c>
      <c r="AO602">
        <v>15</v>
      </c>
      <c r="AP602">
        <v>230</v>
      </c>
      <c r="AQ602" t="s">
        <v>1096</v>
      </c>
      <c r="AR602">
        <v>23</v>
      </c>
      <c r="AT602" s="160">
        <v>38374</v>
      </c>
      <c r="AU602">
        <v>15</v>
      </c>
      <c r="AV602">
        <v>192</v>
      </c>
      <c r="AW602" t="s">
        <v>1096</v>
      </c>
      <c r="AX602">
        <v>19</v>
      </c>
    </row>
    <row r="603" spans="28:50" x14ac:dyDescent="0.3">
      <c r="AB603" s="160">
        <v>38374</v>
      </c>
      <c r="AC603">
        <v>16</v>
      </c>
      <c r="AD603">
        <v>313</v>
      </c>
      <c r="AE603" t="s">
        <v>1096</v>
      </c>
      <c r="AF603">
        <v>31</v>
      </c>
      <c r="AH603" s="160">
        <v>38374</v>
      </c>
      <c r="AI603">
        <v>16</v>
      </c>
      <c r="AJ603">
        <v>232</v>
      </c>
      <c r="AK603" t="s">
        <v>1096</v>
      </c>
      <c r="AL603">
        <v>23</v>
      </c>
      <c r="AN603" s="160">
        <v>39104</v>
      </c>
      <c r="AO603">
        <v>16</v>
      </c>
      <c r="AP603">
        <v>222</v>
      </c>
      <c r="AQ603" t="s">
        <v>1096</v>
      </c>
      <c r="AR603">
        <v>22</v>
      </c>
      <c r="AT603" s="160">
        <v>38374</v>
      </c>
      <c r="AU603">
        <v>16</v>
      </c>
      <c r="AV603">
        <v>193</v>
      </c>
      <c r="AW603" t="s">
        <v>1096</v>
      </c>
      <c r="AX603">
        <v>19</v>
      </c>
    </row>
    <row r="604" spans="28:50" x14ac:dyDescent="0.3">
      <c r="AB604" s="160">
        <v>38374</v>
      </c>
      <c r="AC604">
        <v>17</v>
      </c>
      <c r="AD604">
        <v>311</v>
      </c>
      <c r="AE604" t="s">
        <v>1096</v>
      </c>
      <c r="AF604">
        <v>31</v>
      </c>
      <c r="AH604" s="160">
        <v>38374</v>
      </c>
      <c r="AI604">
        <v>17</v>
      </c>
      <c r="AJ604">
        <v>226</v>
      </c>
      <c r="AK604" t="s">
        <v>1096</v>
      </c>
      <c r="AL604">
        <v>23</v>
      </c>
      <c r="AN604" s="160">
        <v>39104</v>
      </c>
      <c r="AO604">
        <v>17</v>
      </c>
      <c r="AP604">
        <v>210</v>
      </c>
      <c r="AQ604" t="s">
        <v>1096</v>
      </c>
      <c r="AR604">
        <v>21</v>
      </c>
      <c r="AT604" s="160">
        <v>38374</v>
      </c>
      <c r="AU604">
        <v>17</v>
      </c>
      <c r="AV604">
        <v>216</v>
      </c>
      <c r="AW604" t="s">
        <v>1096</v>
      </c>
      <c r="AX604">
        <v>22</v>
      </c>
    </row>
    <row r="605" spans="28:50" x14ac:dyDescent="0.3">
      <c r="AB605" s="160">
        <v>38374</v>
      </c>
      <c r="AC605">
        <v>18</v>
      </c>
      <c r="AD605">
        <v>222</v>
      </c>
      <c r="AE605" t="s">
        <v>1096</v>
      </c>
      <c r="AF605">
        <v>22</v>
      </c>
      <c r="AH605" s="160">
        <v>38374</v>
      </c>
      <c r="AI605">
        <v>18</v>
      </c>
      <c r="AJ605">
        <v>215</v>
      </c>
      <c r="AK605" t="s">
        <v>1096</v>
      </c>
      <c r="AL605">
        <v>22</v>
      </c>
      <c r="AN605" s="160">
        <v>39104</v>
      </c>
      <c r="AO605">
        <v>18</v>
      </c>
      <c r="AP605">
        <v>200</v>
      </c>
      <c r="AQ605" t="s">
        <v>1096</v>
      </c>
      <c r="AR605">
        <v>20</v>
      </c>
      <c r="AT605" s="160">
        <v>38374</v>
      </c>
      <c r="AU605">
        <v>18</v>
      </c>
      <c r="AV605">
        <v>221</v>
      </c>
      <c r="AW605" t="s">
        <v>1096</v>
      </c>
      <c r="AX605">
        <v>22</v>
      </c>
    </row>
    <row r="606" spans="28:50" x14ac:dyDescent="0.3">
      <c r="AB606" s="160">
        <v>38374</v>
      </c>
      <c r="AC606">
        <v>19</v>
      </c>
      <c r="AD606">
        <v>209</v>
      </c>
      <c r="AE606" t="s">
        <v>1096</v>
      </c>
      <c r="AF606">
        <v>21</v>
      </c>
      <c r="AH606" s="160">
        <v>38374</v>
      </c>
      <c r="AI606">
        <v>19</v>
      </c>
      <c r="AJ606">
        <v>205</v>
      </c>
      <c r="AK606" t="s">
        <v>1096</v>
      </c>
      <c r="AL606">
        <v>21</v>
      </c>
      <c r="AN606" s="160">
        <v>39104</v>
      </c>
      <c r="AO606">
        <v>19</v>
      </c>
      <c r="AP606">
        <v>188</v>
      </c>
      <c r="AQ606" t="s">
        <v>1096</v>
      </c>
      <c r="AR606">
        <v>19</v>
      </c>
      <c r="AT606" s="160">
        <v>38374</v>
      </c>
      <c r="AU606">
        <v>19</v>
      </c>
      <c r="AV606">
        <v>187</v>
      </c>
      <c r="AW606" t="s">
        <v>1096</v>
      </c>
      <c r="AX606">
        <v>19</v>
      </c>
    </row>
    <row r="607" spans="28:50" x14ac:dyDescent="0.3">
      <c r="AB607" s="160">
        <v>38374</v>
      </c>
      <c r="AC607">
        <v>20</v>
      </c>
      <c r="AD607">
        <v>200</v>
      </c>
      <c r="AE607" t="s">
        <v>1096</v>
      </c>
      <c r="AF607">
        <v>20</v>
      </c>
      <c r="AH607" s="160">
        <v>38374</v>
      </c>
      <c r="AI607">
        <v>20</v>
      </c>
      <c r="AJ607">
        <v>197</v>
      </c>
      <c r="AK607" t="s">
        <v>1096</v>
      </c>
      <c r="AL607">
        <v>20</v>
      </c>
      <c r="AN607" s="160">
        <v>39104</v>
      </c>
      <c r="AO607">
        <v>20</v>
      </c>
      <c r="AP607">
        <v>180</v>
      </c>
      <c r="AQ607" t="s">
        <v>1096</v>
      </c>
      <c r="AR607">
        <v>18</v>
      </c>
      <c r="AT607" s="160">
        <v>38374</v>
      </c>
      <c r="AU607">
        <v>20</v>
      </c>
      <c r="AV607">
        <v>160</v>
      </c>
      <c r="AW607" t="s">
        <v>1096</v>
      </c>
      <c r="AX607">
        <v>16</v>
      </c>
    </row>
    <row r="608" spans="28:50" x14ac:dyDescent="0.3">
      <c r="AB608" s="160">
        <v>38374</v>
      </c>
      <c r="AC608">
        <v>21</v>
      </c>
      <c r="AD608">
        <v>201</v>
      </c>
      <c r="AE608" t="s">
        <v>1096</v>
      </c>
      <c r="AF608">
        <v>20</v>
      </c>
      <c r="AH608" s="160">
        <v>38374</v>
      </c>
      <c r="AI608">
        <v>21</v>
      </c>
      <c r="AJ608">
        <v>187</v>
      </c>
      <c r="AK608" t="s">
        <v>1096</v>
      </c>
      <c r="AL608">
        <v>19</v>
      </c>
      <c r="AN608" s="160">
        <v>39104</v>
      </c>
      <c r="AO608">
        <v>21</v>
      </c>
      <c r="AP608">
        <v>180</v>
      </c>
      <c r="AQ608" t="s">
        <v>1096</v>
      </c>
      <c r="AR608">
        <v>18</v>
      </c>
      <c r="AT608" s="160">
        <v>38374</v>
      </c>
      <c r="AU608">
        <v>21</v>
      </c>
      <c r="AV608">
        <v>148</v>
      </c>
      <c r="AW608" t="s">
        <v>1096</v>
      </c>
      <c r="AX608">
        <v>15</v>
      </c>
    </row>
    <row r="609" spans="28:50" x14ac:dyDescent="0.3">
      <c r="AB609" s="160">
        <v>38374</v>
      </c>
      <c r="AC609">
        <v>22</v>
      </c>
      <c r="AD609">
        <v>199</v>
      </c>
      <c r="AE609" t="s">
        <v>1096</v>
      </c>
      <c r="AF609">
        <v>20</v>
      </c>
      <c r="AH609" s="160">
        <v>38374</v>
      </c>
      <c r="AI609">
        <v>22</v>
      </c>
      <c r="AJ609">
        <v>179</v>
      </c>
      <c r="AK609" t="s">
        <v>1096</v>
      </c>
      <c r="AL609">
        <v>18</v>
      </c>
      <c r="AN609" s="160">
        <v>39104</v>
      </c>
      <c r="AO609">
        <v>22</v>
      </c>
      <c r="AP609">
        <v>180</v>
      </c>
      <c r="AQ609" t="s">
        <v>1096</v>
      </c>
      <c r="AR609">
        <v>18</v>
      </c>
      <c r="AT609" s="160">
        <v>38374</v>
      </c>
      <c r="AU609">
        <v>22</v>
      </c>
      <c r="AV609">
        <v>143</v>
      </c>
      <c r="AW609" t="s">
        <v>1096</v>
      </c>
      <c r="AX609">
        <v>14</v>
      </c>
    </row>
    <row r="610" spans="28:50" x14ac:dyDescent="0.3">
      <c r="AB610" s="160">
        <v>38374</v>
      </c>
      <c r="AC610">
        <v>23</v>
      </c>
      <c r="AD610">
        <v>199</v>
      </c>
      <c r="AE610" t="s">
        <v>1096</v>
      </c>
      <c r="AF610">
        <v>20</v>
      </c>
      <c r="AH610" s="160">
        <v>38374</v>
      </c>
      <c r="AI610">
        <v>23</v>
      </c>
      <c r="AJ610">
        <v>172</v>
      </c>
      <c r="AK610" t="s">
        <v>1096</v>
      </c>
      <c r="AL610">
        <v>17</v>
      </c>
      <c r="AN610" s="160">
        <v>39104</v>
      </c>
      <c r="AO610">
        <v>23</v>
      </c>
      <c r="AP610">
        <v>180</v>
      </c>
      <c r="AQ610" t="s">
        <v>1096</v>
      </c>
      <c r="AR610">
        <v>18</v>
      </c>
      <c r="AT610" s="160">
        <v>38374</v>
      </c>
      <c r="AU610">
        <v>23</v>
      </c>
      <c r="AV610">
        <v>141</v>
      </c>
      <c r="AW610" t="s">
        <v>1096</v>
      </c>
      <c r="AX610">
        <v>14</v>
      </c>
    </row>
    <row r="611" spans="28:50" x14ac:dyDescent="0.3">
      <c r="AB611" s="160">
        <v>38375</v>
      </c>
      <c r="AC611">
        <v>0</v>
      </c>
      <c r="AD611">
        <v>196</v>
      </c>
      <c r="AE611" t="s">
        <v>1096</v>
      </c>
      <c r="AF611">
        <v>20</v>
      </c>
      <c r="AH611" s="160">
        <v>38375</v>
      </c>
      <c r="AI611">
        <v>0</v>
      </c>
      <c r="AJ611">
        <v>168</v>
      </c>
      <c r="AK611" t="s">
        <v>1096</v>
      </c>
      <c r="AL611">
        <v>17</v>
      </c>
      <c r="AN611" s="160">
        <v>39105</v>
      </c>
      <c r="AO611">
        <v>0</v>
      </c>
      <c r="AP611">
        <v>180</v>
      </c>
      <c r="AQ611" t="s">
        <v>1096</v>
      </c>
      <c r="AR611">
        <v>18</v>
      </c>
      <c r="AT611" s="160">
        <v>38375</v>
      </c>
      <c r="AU611">
        <v>0</v>
      </c>
      <c r="AV611">
        <v>142</v>
      </c>
      <c r="AW611" t="s">
        <v>1096</v>
      </c>
      <c r="AX611">
        <v>14</v>
      </c>
    </row>
    <row r="612" spans="28:50" x14ac:dyDescent="0.3">
      <c r="AB612" s="160">
        <v>38375</v>
      </c>
      <c r="AC612">
        <v>1</v>
      </c>
      <c r="AD612">
        <v>190</v>
      </c>
      <c r="AE612" t="s">
        <v>1096</v>
      </c>
      <c r="AF612">
        <v>19</v>
      </c>
      <c r="AH612" s="160">
        <v>38375</v>
      </c>
      <c r="AI612">
        <v>1</v>
      </c>
      <c r="AJ612">
        <v>164</v>
      </c>
      <c r="AK612" t="s">
        <v>1096</v>
      </c>
      <c r="AL612">
        <v>16</v>
      </c>
      <c r="AN612" s="160">
        <v>39105</v>
      </c>
      <c r="AO612">
        <v>1</v>
      </c>
      <c r="AP612">
        <v>184</v>
      </c>
      <c r="AQ612" t="s">
        <v>1096</v>
      </c>
      <c r="AR612">
        <v>18</v>
      </c>
      <c r="AT612" s="160">
        <v>38375</v>
      </c>
      <c r="AU612">
        <v>1</v>
      </c>
      <c r="AV612">
        <v>134</v>
      </c>
      <c r="AW612" t="s">
        <v>1096</v>
      </c>
      <c r="AX612">
        <v>13</v>
      </c>
    </row>
    <row r="613" spans="28:50" x14ac:dyDescent="0.3">
      <c r="AB613" s="160">
        <v>38375</v>
      </c>
      <c r="AC613">
        <v>2</v>
      </c>
      <c r="AD613">
        <v>188</v>
      </c>
      <c r="AE613" t="s">
        <v>1096</v>
      </c>
      <c r="AF613">
        <v>19</v>
      </c>
      <c r="AH613" s="160">
        <v>38375</v>
      </c>
      <c r="AI613">
        <v>2</v>
      </c>
      <c r="AJ613">
        <v>161</v>
      </c>
      <c r="AK613" t="s">
        <v>1096</v>
      </c>
      <c r="AL613">
        <v>16</v>
      </c>
      <c r="AN613" s="160">
        <v>39105</v>
      </c>
      <c r="AO613">
        <v>2</v>
      </c>
      <c r="AP613">
        <v>180</v>
      </c>
      <c r="AQ613" t="s">
        <v>1096</v>
      </c>
      <c r="AR613">
        <v>18</v>
      </c>
      <c r="AT613" s="160">
        <v>38375</v>
      </c>
      <c r="AU613">
        <v>2</v>
      </c>
      <c r="AV613">
        <v>135</v>
      </c>
      <c r="AW613" t="s">
        <v>1096</v>
      </c>
      <c r="AX613">
        <v>14</v>
      </c>
    </row>
    <row r="614" spans="28:50" x14ac:dyDescent="0.3">
      <c r="AB614" s="160">
        <v>38375</v>
      </c>
      <c r="AC614">
        <v>3</v>
      </c>
      <c r="AD614">
        <v>178</v>
      </c>
      <c r="AE614" t="s">
        <v>1096</v>
      </c>
      <c r="AF614">
        <v>18</v>
      </c>
      <c r="AH614" s="160">
        <v>38375</v>
      </c>
      <c r="AI614">
        <v>3</v>
      </c>
      <c r="AJ614">
        <v>155</v>
      </c>
      <c r="AK614" t="s">
        <v>1096</v>
      </c>
      <c r="AL614">
        <v>16</v>
      </c>
      <c r="AN614" s="160">
        <v>39105</v>
      </c>
      <c r="AO614">
        <v>3</v>
      </c>
      <c r="AP614">
        <v>180</v>
      </c>
      <c r="AQ614" t="s">
        <v>1096</v>
      </c>
      <c r="AR614">
        <v>18</v>
      </c>
      <c r="AT614" s="160">
        <v>38375</v>
      </c>
      <c r="AU614">
        <v>3</v>
      </c>
      <c r="AV614">
        <v>135</v>
      </c>
      <c r="AW614" t="s">
        <v>1096</v>
      </c>
      <c r="AX614">
        <v>14</v>
      </c>
    </row>
    <row r="615" spans="28:50" x14ac:dyDescent="0.3">
      <c r="AB615" s="160">
        <v>38375</v>
      </c>
      <c r="AC615">
        <v>4</v>
      </c>
      <c r="AD615">
        <v>169</v>
      </c>
      <c r="AE615" t="s">
        <v>1096</v>
      </c>
      <c r="AF615">
        <v>17</v>
      </c>
      <c r="AH615" s="160">
        <v>38375</v>
      </c>
      <c r="AI615">
        <v>4</v>
      </c>
      <c r="AJ615">
        <v>151</v>
      </c>
      <c r="AK615" t="s">
        <v>1096</v>
      </c>
      <c r="AL615">
        <v>15</v>
      </c>
      <c r="AN615" s="160">
        <v>39105</v>
      </c>
      <c r="AO615">
        <v>4</v>
      </c>
      <c r="AP615">
        <v>181</v>
      </c>
      <c r="AQ615" t="s">
        <v>1096</v>
      </c>
      <c r="AR615">
        <v>18</v>
      </c>
      <c r="AT615" s="160">
        <v>38375</v>
      </c>
      <c r="AU615">
        <v>4</v>
      </c>
      <c r="AV615">
        <v>131</v>
      </c>
      <c r="AW615" t="s">
        <v>1096</v>
      </c>
      <c r="AX615">
        <v>13</v>
      </c>
    </row>
    <row r="616" spans="28:50" x14ac:dyDescent="0.3">
      <c r="AB616" s="160">
        <v>38375</v>
      </c>
      <c r="AC616">
        <v>5</v>
      </c>
      <c r="AD616">
        <v>164</v>
      </c>
      <c r="AE616" t="s">
        <v>1096</v>
      </c>
      <c r="AF616">
        <v>16</v>
      </c>
      <c r="AH616" s="160">
        <v>38375</v>
      </c>
      <c r="AI616">
        <v>5</v>
      </c>
      <c r="AJ616">
        <v>156</v>
      </c>
      <c r="AK616" t="s">
        <v>1096</v>
      </c>
      <c r="AL616">
        <v>16</v>
      </c>
      <c r="AN616" s="160">
        <v>39105</v>
      </c>
      <c r="AO616">
        <v>5</v>
      </c>
      <c r="AP616">
        <v>180</v>
      </c>
      <c r="AQ616" t="s">
        <v>1096</v>
      </c>
      <c r="AR616">
        <v>18</v>
      </c>
      <c r="AT616" s="160">
        <v>38375</v>
      </c>
      <c r="AU616">
        <v>5</v>
      </c>
      <c r="AV616">
        <v>132</v>
      </c>
      <c r="AW616" t="s">
        <v>1096</v>
      </c>
      <c r="AX616">
        <v>13</v>
      </c>
    </row>
    <row r="617" spans="28:50" x14ac:dyDescent="0.3">
      <c r="AB617" s="160">
        <v>38375</v>
      </c>
      <c r="AC617">
        <v>6</v>
      </c>
      <c r="AD617">
        <v>171</v>
      </c>
      <c r="AE617" t="s">
        <v>1096</v>
      </c>
      <c r="AF617">
        <v>17</v>
      </c>
      <c r="AH617" s="160">
        <v>38375</v>
      </c>
      <c r="AI617">
        <v>6</v>
      </c>
      <c r="AJ617">
        <v>153</v>
      </c>
      <c r="AK617" t="s">
        <v>1096</v>
      </c>
      <c r="AL617">
        <v>15</v>
      </c>
      <c r="AN617" s="160">
        <v>39105</v>
      </c>
      <c r="AO617">
        <v>6</v>
      </c>
      <c r="AP617">
        <v>190</v>
      </c>
      <c r="AQ617" t="s">
        <v>1096</v>
      </c>
      <c r="AR617">
        <v>19</v>
      </c>
      <c r="AT617" s="160">
        <v>38375</v>
      </c>
      <c r="AU617">
        <v>6</v>
      </c>
      <c r="AV617">
        <v>136</v>
      </c>
      <c r="AW617" t="s">
        <v>1096</v>
      </c>
      <c r="AX617">
        <v>14</v>
      </c>
    </row>
    <row r="618" spans="28:50" x14ac:dyDescent="0.3">
      <c r="AB618" s="160">
        <v>38375</v>
      </c>
      <c r="AC618">
        <v>7</v>
      </c>
      <c r="AD618">
        <v>183</v>
      </c>
      <c r="AE618" t="s">
        <v>1096</v>
      </c>
      <c r="AF618">
        <v>18</v>
      </c>
      <c r="AH618" s="160">
        <v>38375</v>
      </c>
      <c r="AI618">
        <v>7</v>
      </c>
      <c r="AJ618">
        <v>162</v>
      </c>
      <c r="AK618" t="s">
        <v>1096</v>
      </c>
      <c r="AL618">
        <v>16</v>
      </c>
      <c r="AN618" s="160">
        <v>39105</v>
      </c>
      <c r="AO618">
        <v>7</v>
      </c>
      <c r="AP618">
        <v>209</v>
      </c>
      <c r="AQ618" t="s">
        <v>1096</v>
      </c>
      <c r="AR618">
        <v>21</v>
      </c>
      <c r="AT618" s="160">
        <v>38375</v>
      </c>
      <c r="AU618">
        <v>7</v>
      </c>
      <c r="AV618">
        <v>136</v>
      </c>
      <c r="AW618" t="s">
        <v>1096</v>
      </c>
      <c r="AX618">
        <v>14</v>
      </c>
    </row>
    <row r="619" spans="28:50" x14ac:dyDescent="0.3">
      <c r="AB619" s="160">
        <v>38375</v>
      </c>
      <c r="AC619">
        <v>8</v>
      </c>
      <c r="AD619">
        <v>200</v>
      </c>
      <c r="AE619" t="s">
        <v>1096</v>
      </c>
      <c r="AF619">
        <v>20</v>
      </c>
      <c r="AH619" s="160">
        <v>38375</v>
      </c>
      <c r="AI619">
        <v>8</v>
      </c>
      <c r="AJ619">
        <v>178</v>
      </c>
      <c r="AK619" t="s">
        <v>1096</v>
      </c>
      <c r="AL619">
        <v>18</v>
      </c>
      <c r="AN619" s="160">
        <v>39105</v>
      </c>
      <c r="AO619">
        <v>8</v>
      </c>
      <c r="AP619">
        <v>220</v>
      </c>
      <c r="AQ619" t="s">
        <v>1096</v>
      </c>
      <c r="AR619">
        <v>22</v>
      </c>
      <c r="AT619" s="160">
        <v>38375</v>
      </c>
      <c r="AU619">
        <v>8</v>
      </c>
      <c r="AV619">
        <v>142</v>
      </c>
      <c r="AW619" t="s">
        <v>1096</v>
      </c>
      <c r="AX619">
        <v>14</v>
      </c>
    </row>
    <row r="620" spans="28:50" x14ac:dyDescent="0.3">
      <c r="AB620" s="160">
        <v>38375</v>
      </c>
      <c r="AC620">
        <v>9</v>
      </c>
      <c r="AD620">
        <v>211</v>
      </c>
      <c r="AE620" t="s">
        <v>1096</v>
      </c>
      <c r="AF620">
        <v>21</v>
      </c>
      <c r="AH620" s="160">
        <v>38375</v>
      </c>
      <c r="AI620">
        <v>9</v>
      </c>
      <c r="AJ620">
        <v>195</v>
      </c>
      <c r="AK620" t="s">
        <v>1096</v>
      </c>
      <c r="AL620">
        <v>20</v>
      </c>
      <c r="AN620" s="160">
        <v>39105</v>
      </c>
      <c r="AO620">
        <v>9</v>
      </c>
      <c r="AP620">
        <v>230</v>
      </c>
      <c r="AQ620" t="s">
        <v>1096</v>
      </c>
      <c r="AR620">
        <v>23</v>
      </c>
      <c r="AT620" s="160">
        <v>38375</v>
      </c>
      <c r="AU620">
        <v>9</v>
      </c>
      <c r="AV620">
        <v>164</v>
      </c>
      <c r="AW620" t="s">
        <v>1096</v>
      </c>
      <c r="AX620">
        <v>16</v>
      </c>
    </row>
    <row r="621" spans="28:50" x14ac:dyDescent="0.3">
      <c r="AB621" s="160">
        <v>38375</v>
      </c>
      <c r="AC621">
        <v>10</v>
      </c>
      <c r="AD621">
        <v>209</v>
      </c>
      <c r="AE621" t="s">
        <v>1096</v>
      </c>
      <c r="AF621">
        <v>21</v>
      </c>
      <c r="AH621" s="160">
        <v>38375</v>
      </c>
      <c r="AI621">
        <v>10</v>
      </c>
      <c r="AJ621">
        <v>218</v>
      </c>
      <c r="AK621" t="s">
        <v>1096</v>
      </c>
      <c r="AL621">
        <v>22</v>
      </c>
      <c r="AN621" s="160">
        <v>39105</v>
      </c>
      <c r="AO621">
        <v>10</v>
      </c>
      <c r="AP621">
        <v>238</v>
      </c>
      <c r="AQ621" t="s">
        <v>1096</v>
      </c>
      <c r="AR621">
        <v>24</v>
      </c>
      <c r="AT621" s="160">
        <v>38375</v>
      </c>
      <c r="AU621">
        <v>10</v>
      </c>
      <c r="AV621">
        <v>168</v>
      </c>
      <c r="AW621" t="s">
        <v>1096</v>
      </c>
      <c r="AX621">
        <v>17</v>
      </c>
    </row>
    <row r="622" spans="28:50" x14ac:dyDescent="0.3">
      <c r="AB622" s="160">
        <v>38375</v>
      </c>
      <c r="AC622">
        <v>11</v>
      </c>
      <c r="AD622">
        <v>211</v>
      </c>
      <c r="AE622" t="s">
        <v>1096</v>
      </c>
      <c r="AF622">
        <v>21</v>
      </c>
      <c r="AH622" s="160">
        <v>38375</v>
      </c>
      <c r="AI622">
        <v>11</v>
      </c>
      <c r="AJ622">
        <v>222</v>
      </c>
      <c r="AK622" t="s">
        <v>1096</v>
      </c>
      <c r="AL622">
        <v>22</v>
      </c>
      <c r="AN622" s="160">
        <v>39105</v>
      </c>
      <c r="AO622">
        <v>11</v>
      </c>
      <c r="AP622">
        <v>240</v>
      </c>
      <c r="AQ622" t="s">
        <v>1096</v>
      </c>
      <c r="AR622">
        <v>24</v>
      </c>
      <c r="AT622" s="160">
        <v>38375</v>
      </c>
      <c r="AU622">
        <v>11</v>
      </c>
      <c r="AV622">
        <v>182</v>
      </c>
      <c r="AW622" t="s">
        <v>1096</v>
      </c>
      <c r="AX622">
        <v>18</v>
      </c>
    </row>
    <row r="623" spans="28:50" x14ac:dyDescent="0.3">
      <c r="AB623" s="160">
        <v>38375</v>
      </c>
      <c r="AC623">
        <v>12</v>
      </c>
      <c r="AD623">
        <v>214</v>
      </c>
      <c r="AE623" t="s">
        <v>1096</v>
      </c>
      <c r="AF623">
        <v>21</v>
      </c>
      <c r="AH623" s="160">
        <v>38375</v>
      </c>
      <c r="AI623">
        <v>12</v>
      </c>
      <c r="AJ623">
        <v>235</v>
      </c>
      <c r="AK623" t="s">
        <v>1096</v>
      </c>
      <c r="AL623">
        <v>24</v>
      </c>
      <c r="AN623" s="160">
        <v>39105</v>
      </c>
      <c r="AO623">
        <v>12</v>
      </c>
      <c r="AP623">
        <v>240</v>
      </c>
      <c r="AQ623" t="s">
        <v>1096</v>
      </c>
      <c r="AR623">
        <v>24</v>
      </c>
      <c r="AT623" s="160">
        <v>38375</v>
      </c>
      <c r="AU623">
        <v>12</v>
      </c>
      <c r="AV623">
        <v>159</v>
      </c>
      <c r="AW623" t="s">
        <v>1096</v>
      </c>
      <c r="AX623">
        <v>16</v>
      </c>
    </row>
    <row r="624" spans="28:50" x14ac:dyDescent="0.3">
      <c r="AB624" s="160">
        <v>38375</v>
      </c>
      <c r="AC624">
        <v>13</v>
      </c>
      <c r="AD624">
        <v>223</v>
      </c>
      <c r="AE624" t="s">
        <v>1096</v>
      </c>
      <c r="AF624">
        <v>22</v>
      </c>
      <c r="AH624" s="160">
        <v>38375</v>
      </c>
      <c r="AI624">
        <v>13</v>
      </c>
      <c r="AJ624">
        <v>241</v>
      </c>
      <c r="AK624" t="s">
        <v>1096</v>
      </c>
      <c r="AL624">
        <v>24</v>
      </c>
      <c r="AN624" s="160">
        <v>39105</v>
      </c>
      <c r="AO624">
        <v>13</v>
      </c>
      <c r="AP624">
        <v>238</v>
      </c>
      <c r="AQ624" t="s">
        <v>1096</v>
      </c>
      <c r="AR624">
        <v>24</v>
      </c>
      <c r="AT624" s="160">
        <v>38375</v>
      </c>
      <c r="AU624">
        <v>13</v>
      </c>
      <c r="AV624">
        <v>162</v>
      </c>
      <c r="AW624" t="s">
        <v>1096</v>
      </c>
      <c r="AX624">
        <v>16</v>
      </c>
    </row>
    <row r="625" spans="28:50" x14ac:dyDescent="0.3">
      <c r="AB625" s="160">
        <v>38375</v>
      </c>
      <c r="AC625">
        <v>14</v>
      </c>
      <c r="AD625">
        <v>231</v>
      </c>
      <c r="AE625" t="s">
        <v>1096</v>
      </c>
      <c r="AF625">
        <v>23</v>
      </c>
      <c r="AH625" s="160">
        <v>38375</v>
      </c>
      <c r="AI625">
        <v>14</v>
      </c>
      <c r="AJ625">
        <v>240</v>
      </c>
      <c r="AK625" t="s">
        <v>1096</v>
      </c>
      <c r="AL625">
        <v>24</v>
      </c>
      <c r="AN625" s="160">
        <v>39105</v>
      </c>
      <c r="AO625">
        <v>14</v>
      </c>
      <c r="AP625">
        <v>240</v>
      </c>
      <c r="AQ625" t="s">
        <v>1096</v>
      </c>
      <c r="AR625">
        <v>24</v>
      </c>
      <c r="AT625" s="160">
        <v>38375</v>
      </c>
      <c r="AU625">
        <v>14</v>
      </c>
      <c r="AV625">
        <v>154</v>
      </c>
      <c r="AW625" t="s">
        <v>1096</v>
      </c>
      <c r="AX625">
        <v>15</v>
      </c>
    </row>
    <row r="626" spans="28:50" x14ac:dyDescent="0.3">
      <c r="AB626" s="160">
        <v>38375</v>
      </c>
      <c r="AC626">
        <v>15</v>
      </c>
      <c r="AD626">
        <v>242</v>
      </c>
      <c r="AE626" t="s">
        <v>1096</v>
      </c>
      <c r="AF626">
        <v>24</v>
      </c>
      <c r="AH626" s="160">
        <v>38375</v>
      </c>
      <c r="AI626">
        <v>15</v>
      </c>
      <c r="AJ626">
        <v>242</v>
      </c>
      <c r="AK626" t="s">
        <v>1096</v>
      </c>
      <c r="AL626">
        <v>24</v>
      </c>
      <c r="AN626" s="160">
        <v>39105</v>
      </c>
      <c r="AO626">
        <v>15</v>
      </c>
      <c r="AP626">
        <v>220</v>
      </c>
      <c r="AQ626" t="s">
        <v>1096</v>
      </c>
      <c r="AR626">
        <v>22</v>
      </c>
      <c r="AT626" s="160">
        <v>38375</v>
      </c>
      <c r="AU626">
        <v>15</v>
      </c>
      <c r="AV626">
        <v>143</v>
      </c>
      <c r="AW626" t="s">
        <v>1096</v>
      </c>
      <c r="AX626">
        <v>14</v>
      </c>
    </row>
    <row r="627" spans="28:50" x14ac:dyDescent="0.3">
      <c r="AB627" s="160">
        <v>38375</v>
      </c>
      <c r="AC627">
        <v>16</v>
      </c>
      <c r="AD627">
        <v>238</v>
      </c>
      <c r="AE627" t="s">
        <v>1096</v>
      </c>
      <c r="AF627">
        <v>24</v>
      </c>
      <c r="AH627" s="160">
        <v>38375</v>
      </c>
      <c r="AI627">
        <v>16</v>
      </c>
      <c r="AJ627">
        <v>236</v>
      </c>
      <c r="AK627" t="s">
        <v>1096</v>
      </c>
      <c r="AL627">
        <v>24</v>
      </c>
      <c r="AN627" s="160">
        <v>39105</v>
      </c>
      <c r="AO627">
        <v>16</v>
      </c>
      <c r="AP627">
        <v>218</v>
      </c>
      <c r="AQ627" t="s">
        <v>1096</v>
      </c>
      <c r="AR627">
        <v>22</v>
      </c>
      <c r="AT627" s="160">
        <v>38375</v>
      </c>
      <c r="AU627">
        <v>16</v>
      </c>
      <c r="AV627">
        <v>131</v>
      </c>
      <c r="AW627" t="s">
        <v>1096</v>
      </c>
      <c r="AX627">
        <v>13</v>
      </c>
    </row>
    <row r="628" spans="28:50" x14ac:dyDescent="0.3">
      <c r="AB628" s="160">
        <v>38375</v>
      </c>
      <c r="AC628">
        <v>17</v>
      </c>
      <c r="AD628">
        <v>231</v>
      </c>
      <c r="AE628" t="s">
        <v>1096</v>
      </c>
      <c r="AF628">
        <v>23</v>
      </c>
      <c r="AH628" s="160">
        <v>38375</v>
      </c>
      <c r="AI628">
        <v>17</v>
      </c>
      <c r="AJ628">
        <v>233</v>
      </c>
      <c r="AK628" t="s">
        <v>1096</v>
      </c>
      <c r="AL628">
        <v>23</v>
      </c>
      <c r="AN628" s="160">
        <v>39105</v>
      </c>
      <c r="AO628">
        <v>17</v>
      </c>
      <c r="AP628">
        <v>210</v>
      </c>
      <c r="AQ628" t="s">
        <v>1096</v>
      </c>
      <c r="AR628">
        <v>21</v>
      </c>
      <c r="AT628" s="160">
        <v>38375</v>
      </c>
      <c r="AU628">
        <v>17</v>
      </c>
      <c r="AV628">
        <v>124</v>
      </c>
      <c r="AW628" t="s">
        <v>1096</v>
      </c>
      <c r="AX628">
        <v>12</v>
      </c>
    </row>
    <row r="629" spans="28:50" x14ac:dyDescent="0.3">
      <c r="AB629" s="160">
        <v>38375</v>
      </c>
      <c r="AC629">
        <v>18</v>
      </c>
      <c r="AD629">
        <v>224</v>
      </c>
      <c r="AE629" t="s">
        <v>1096</v>
      </c>
      <c r="AF629">
        <v>22</v>
      </c>
      <c r="AH629" s="160">
        <v>38375</v>
      </c>
      <c r="AI629">
        <v>18</v>
      </c>
      <c r="AJ629">
        <v>223</v>
      </c>
      <c r="AK629" t="s">
        <v>1096</v>
      </c>
      <c r="AL629">
        <v>22</v>
      </c>
      <c r="AN629" s="160">
        <v>39105</v>
      </c>
      <c r="AO629">
        <v>18</v>
      </c>
      <c r="AP629">
        <v>210</v>
      </c>
      <c r="AQ629" t="s">
        <v>1096</v>
      </c>
      <c r="AR629">
        <v>21</v>
      </c>
      <c r="AT629" s="160">
        <v>38375</v>
      </c>
      <c r="AU629">
        <v>18</v>
      </c>
      <c r="AV629">
        <v>117</v>
      </c>
      <c r="AW629" t="s">
        <v>1096</v>
      </c>
      <c r="AX629">
        <v>12</v>
      </c>
    </row>
    <row r="630" spans="28:50" x14ac:dyDescent="0.3">
      <c r="AB630" s="160">
        <v>38375</v>
      </c>
      <c r="AC630">
        <v>19</v>
      </c>
      <c r="AD630">
        <v>213</v>
      </c>
      <c r="AE630" t="s">
        <v>1096</v>
      </c>
      <c r="AF630">
        <v>21</v>
      </c>
      <c r="AH630" s="160">
        <v>38375</v>
      </c>
      <c r="AI630">
        <v>19</v>
      </c>
      <c r="AJ630">
        <v>207</v>
      </c>
      <c r="AK630" t="s">
        <v>1096</v>
      </c>
      <c r="AL630">
        <v>21</v>
      </c>
      <c r="AN630" s="160">
        <v>39105</v>
      </c>
      <c r="AO630">
        <v>19</v>
      </c>
      <c r="AP630">
        <v>197</v>
      </c>
      <c r="AQ630" t="s">
        <v>1096</v>
      </c>
      <c r="AR630">
        <v>20</v>
      </c>
      <c r="AT630" s="160">
        <v>38375</v>
      </c>
      <c r="AU630">
        <v>19</v>
      </c>
      <c r="AV630">
        <v>125</v>
      </c>
      <c r="AW630" t="s">
        <v>1096</v>
      </c>
      <c r="AX630">
        <v>13</v>
      </c>
    </row>
    <row r="631" spans="28:50" x14ac:dyDescent="0.3">
      <c r="AB631" s="160">
        <v>38375</v>
      </c>
      <c r="AC631">
        <v>20</v>
      </c>
      <c r="AD631">
        <v>194</v>
      </c>
      <c r="AE631" t="s">
        <v>1096</v>
      </c>
      <c r="AF631">
        <v>19</v>
      </c>
      <c r="AH631" s="160">
        <v>38375</v>
      </c>
      <c r="AI631">
        <v>20</v>
      </c>
      <c r="AJ631">
        <v>196</v>
      </c>
      <c r="AK631" t="s">
        <v>1096</v>
      </c>
      <c r="AL631">
        <v>20</v>
      </c>
      <c r="AN631" s="160">
        <v>39105</v>
      </c>
      <c r="AO631">
        <v>20</v>
      </c>
      <c r="AP631">
        <v>190</v>
      </c>
      <c r="AQ631" t="s">
        <v>1096</v>
      </c>
      <c r="AR631">
        <v>19</v>
      </c>
      <c r="AT631" s="160">
        <v>38375</v>
      </c>
      <c r="AU631">
        <v>20</v>
      </c>
      <c r="AV631">
        <v>122</v>
      </c>
      <c r="AW631" t="s">
        <v>1096</v>
      </c>
      <c r="AX631">
        <v>12</v>
      </c>
    </row>
    <row r="632" spans="28:50" x14ac:dyDescent="0.3">
      <c r="AB632" s="160">
        <v>38375</v>
      </c>
      <c r="AC632">
        <v>21</v>
      </c>
      <c r="AD632">
        <v>190</v>
      </c>
      <c r="AE632" t="s">
        <v>1096</v>
      </c>
      <c r="AF632">
        <v>19</v>
      </c>
      <c r="AH632" s="160">
        <v>38375</v>
      </c>
      <c r="AI632">
        <v>21</v>
      </c>
      <c r="AJ632">
        <v>187</v>
      </c>
      <c r="AK632" t="s">
        <v>1096</v>
      </c>
      <c r="AL632">
        <v>19</v>
      </c>
      <c r="AN632" s="160">
        <v>39105</v>
      </c>
      <c r="AO632">
        <v>21</v>
      </c>
      <c r="AP632">
        <v>190</v>
      </c>
      <c r="AQ632" t="s">
        <v>1096</v>
      </c>
      <c r="AR632">
        <v>19</v>
      </c>
      <c r="AT632" s="160">
        <v>38375</v>
      </c>
      <c r="AU632">
        <v>21</v>
      </c>
      <c r="AV632">
        <v>123</v>
      </c>
      <c r="AW632" t="s">
        <v>1096</v>
      </c>
      <c r="AX632">
        <v>12</v>
      </c>
    </row>
    <row r="633" spans="28:50" x14ac:dyDescent="0.3">
      <c r="AB633" s="160">
        <v>38375</v>
      </c>
      <c r="AC633">
        <v>22</v>
      </c>
      <c r="AD633">
        <v>195</v>
      </c>
      <c r="AE633" t="s">
        <v>1096</v>
      </c>
      <c r="AF633">
        <v>20</v>
      </c>
      <c r="AH633" s="160">
        <v>38375</v>
      </c>
      <c r="AI633">
        <v>22</v>
      </c>
      <c r="AJ633">
        <v>181</v>
      </c>
      <c r="AK633" t="s">
        <v>1096</v>
      </c>
      <c r="AL633">
        <v>18</v>
      </c>
      <c r="AN633" s="160">
        <v>39105</v>
      </c>
      <c r="AO633">
        <v>22</v>
      </c>
      <c r="AP633">
        <v>194</v>
      </c>
      <c r="AQ633" t="s">
        <v>1096</v>
      </c>
      <c r="AR633">
        <v>19</v>
      </c>
      <c r="AT633" s="160">
        <v>38375</v>
      </c>
      <c r="AU633">
        <v>22</v>
      </c>
      <c r="AV633">
        <v>119</v>
      </c>
      <c r="AW633" t="s">
        <v>1096</v>
      </c>
      <c r="AX633">
        <v>12</v>
      </c>
    </row>
    <row r="634" spans="28:50" x14ac:dyDescent="0.3">
      <c r="AB634" s="160">
        <v>38375</v>
      </c>
      <c r="AC634">
        <v>23</v>
      </c>
      <c r="AD634">
        <v>194</v>
      </c>
      <c r="AE634" t="s">
        <v>1096</v>
      </c>
      <c r="AF634">
        <v>19</v>
      </c>
      <c r="AH634" s="160">
        <v>38375</v>
      </c>
      <c r="AI634">
        <v>23</v>
      </c>
      <c r="AJ634">
        <v>174</v>
      </c>
      <c r="AK634" t="s">
        <v>1096</v>
      </c>
      <c r="AL634">
        <v>17</v>
      </c>
      <c r="AN634" s="160">
        <v>39105</v>
      </c>
      <c r="AO634">
        <v>23</v>
      </c>
      <c r="AP634">
        <v>200</v>
      </c>
      <c r="AQ634" t="s">
        <v>1096</v>
      </c>
      <c r="AR634">
        <v>20</v>
      </c>
      <c r="AT634" s="160">
        <v>38375</v>
      </c>
      <c r="AU634">
        <v>23</v>
      </c>
      <c r="AV634">
        <v>120</v>
      </c>
      <c r="AW634" t="s">
        <v>1096</v>
      </c>
      <c r="AX634">
        <v>12</v>
      </c>
    </row>
    <row r="635" spans="28:50" x14ac:dyDescent="0.3">
      <c r="AB635" s="160">
        <v>38376</v>
      </c>
      <c r="AC635">
        <v>0</v>
      </c>
      <c r="AD635">
        <v>192</v>
      </c>
      <c r="AE635" t="s">
        <v>1096</v>
      </c>
      <c r="AF635">
        <v>19</v>
      </c>
      <c r="AH635" s="160">
        <v>38376</v>
      </c>
      <c r="AI635">
        <v>0</v>
      </c>
      <c r="AJ635">
        <v>174</v>
      </c>
      <c r="AK635" t="s">
        <v>1096</v>
      </c>
      <c r="AL635">
        <v>17</v>
      </c>
      <c r="AN635" s="160">
        <v>39106</v>
      </c>
      <c r="AO635">
        <v>0</v>
      </c>
      <c r="AP635">
        <v>200</v>
      </c>
      <c r="AQ635" t="s">
        <v>1096</v>
      </c>
      <c r="AR635">
        <v>20</v>
      </c>
      <c r="AT635" s="160">
        <v>38376</v>
      </c>
      <c r="AU635">
        <v>0</v>
      </c>
      <c r="AV635">
        <v>122</v>
      </c>
      <c r="AW635" t="s">
        <v>1096</v>
      </c>
      <c r="AX635">
        <v>12</v>
      </c>
    </row>
    <row r="636" spans="28:50" x14ac:dyDescent="0.3">
      <c r="AB636" s="160">
        <v>38376</v>
      </c>
      <c r="AC636">
        <v>1</v>
      </c>
      <c r="AD636">
        <v>188</v>
      </c>
      <c r="AE636" t="s">
        <v>1096</v>
      </c>
      <c r="AF636">
        <v>19</v>
      </c>
      <c r="AH636" s="160">
        <v>38376</v>
      </c>
      <c r="AI636">
        <v>1</v>
      </c>
      <c r="AJ636">
        <v>166</v>
      </c>
      <c r="AK636" t="s">
        <v>1096</v>
      </c>
      <c r="AL636">
        <v>17</v>
      </c>
      <c r="AN636" s="160">
        <v>39106</v>
      </c>
      <c r="AO636">
        <v>1</v>
      </c>
      <c r="AP636">
        <v>199</v>
      </c>
      <c r="AQ636" t="s">
        <v>1096</v>
      </c>
      <c r="AR636">
        <v>20</v>
      </c>
      <c r="AT636" s="160">
        <v>38376</v>
      </c>
      <c r="AU636">
        <v>1</v>
      </c>
      <c r="AV636">
        <v>124</v>
      </c>
      <c r="AW636" t="s">
        <v>1096</v>
      </c>
      <c r="AX636">
        <v>12</v>
      </c>
    </row>
    <row r="637" spans="28:50" x14ac:dyDescent="0.3">
      <c r="AB637" s="160">
        <v>38376</v>
      </c>
      <c r="AC637">
        <v>2</v>
      </c>
      <c r="AD637">
        <v>189</v>
      </c>
      <c r="AE637" t="s">
        <v>1096</v>
      </c>
      <c r="AF637">
        <v>19</v>
      </c>
      <c r="AH637" s="160">
        <v>38376</v>
      </c>
      <c r="AI637">
        <v>2</v>
      </c>
      <c r="AJ637">
        <v>170</v>
      </c>
      <c r="AK637" t="s">
        <v>1096</v>
      </c>
      <c r="AL637">
        <v>17</v>
      </c>
      <c r="AN637" s="160">
        <v>39106</v>
      </c>
      <c r="AO637">
        <v>2</v>
      </c>
      <c r="AP637">
        <v>200</v>
      </c>
      <c r="AQ637" t="s">
        <v>1096</v>
      </c>
      <c r="AR637">
        <v>20</v>
      </c>
      <c r="AT637" s="160">
        <v>38376</v>
      </c>
      <c r="AU637">
        <v>2</v>
      </c>
      <c r="AV637">
        <v>124</v>
      </c>
      <c r="AW637" t="s">
        <v>1096</v>
      </c>
      <c r="AX637">
        <v>12</v>
      </c>
    </row>
    <row r="638" spans="28:50" x14ac:dyDescent="0.3">
      <c r="AB638" s="160">
        <v>38376</v>
      </c>
      <c r="AC638">
        <v>3</v>
      </c>
      <c r="AD638">
        <v>188</v>
      </c>
      <c r="AE638" t="s">
        <v>1096</v>
      </c>
      <c r="AF638">
        <v>19</v>
      </c>
      <c r="AH638" s="160">
        <v>38376</v>
      </c>
      <c r="AI638">
        <v>3</v>
      </c>
      <c r="AJ638">
        <v>172</v>
      </c>
      <c r="AK638" t="s">
        <v>1096</v>
      </c>
      <c r="AL638">
        <v>17</v>
      </c>
      <c r="AN638" s="160">
        <v>39106</v>
      </c>
      <c r="AO638">
        <v>3</v>
      </c>
      <c r="AP638">
        <v>200</v>
      </c>
      <c r="AQ638" t="s">
        <v>1096</v>
      </c>
      <c r="AR638">
        <v>20</v>
      </c>
      <c r="AT638" s="160">
        <v>38376</v>
      </c>
      <c r="AU638">
        <v>3</v>
      </c>
      <c r="AV638">
        <v>123</v>
      </c>
      <c r="AW638" t="s">
        <v>1096</v>
      </c>
      <c r="AX638">
        <v>12</v>
      </c>
    </row>
    <row r="639" spans="28:50" x14ac:dyDescent="0.3">
      <c r="AB639" s="160">
        <v>38376</v>
      </c>
      <c r="AC639">
        <v>4</v>
      </c>
      <c r="AD639">
        <v>187</v>
      </c>
      <c r="AE639" t="s">
        <v>1096</v>
      </c>
      <c r="AF639">
        <v>19</v>
      </c>
      <c r="AH639" s="160">
        <v>38376</v>
      </c>
      <c r="AI639">
        <v>4</v>
      </c>
      <c r="AJ639">
        <v>172</v>
      </c>
      <c r="AK639" t="s">
        <v>1096</v>
      </c>
      <c r="AL639">
        <v>17</v>
      </c>
      <c r="AN639" s="160">
        <v>39106</v>
      </c>
      <c r="AO639">
        <v>4</v>
      </c>
      <c r="AP639">
        <v>198</v>
      </c>
      <c r="AQ639" t="s">
        <v>1096</v>
      </c>
      <c r="AR639">
        <v>20</v>
      </c>
      <c r="AT639" s="160">
        <v>38376</v>
      </c>
      <c r="AU639">
        <v>4</v>
      </c>
      <c r="AV639">
        <v>119</v>
      </c>
      <c r="AW639" t="s">
        <v>1096</v>
      </c>
      <c r="AX639">
        <v>12</v>
      </c>
    </row>
    <row r="640" spans="28:50" x14ac:dyDescent="0.3">
      <c r="AB640" s="160">
        <v>38376</v>
      </c>
      <c r="AC640">
        <v>5</v>
      </c>
      <c r="AD640">
        <v>187</v>
      </c>
      <c r="AE640" t="s">
        <v>1096</v>
      </c>
      <c r="AF640">
        <v>19</v>
      </c>
      <c r="AH640" s="160">
        <v>38376</v>
      </c>
      <c r="AI640">
        <v>5</v>
      </c>
      <c r="AJ640">
        <v>170</v>
      </c>
      <c r="AK640" t="s">
        <v>1096</v>
      </c>
      <c r="AL640">
        <v>17</v>
      </c>
      <c r="AN640" s="160">
        <v>39106</v>
      </c>
      <c r="AO640">
        <v>5</v>
      </c>
      <c r="AP640">
        <v>200</v>
      </c>
      <c r="AQ640" t="s">
        <v>1096</v>
      </c>
      <c r="AR640">
        <v>20</v>
      </c>
      <c r="AT640" s="160">
        <v>38376</v>
      </c>
      <c r="AU640">
        <v>5</v>
      </c>
      <c r="AV640">
        <v>118</v>
      </c>
      <c r="AW640" t="s">
        <v>1096</v>
      </c>
      <c r="AX640">
        <v>12</v>
      </c>
    </row>
    <row r="641" spans="28:50" x14ac:dyDescent="0.3">
      <c r="AB641" s="160">
        <v>38376</v>
      </c>
      <c r="AC641">
        <v>6</v>
      </c>
      <c r="AD641">
        <v>191</v>
      </c>
      <c r="AE641" t="s">
        <v>1096</v>
      </c>
      <c r="AF641">
        <v>19</v>
      </c>
      <c r="AH641" s="160">
        <v>38376</v>
      </c>
      <c r="AI641">
        <v>6</v>
      </c>
      <c r="AJ641">
        <v>174</v>
      </c>
      <c r="AK641" t="s">
        <v>1096</v>
      </c>
      <c r="AL641">
        <v>17</v>
      </c>
      <c r="AN641" s="160">
        <v>39106</v>
      </c>
      <c r="AO641">
        <v>6</v>
      </c>
      <c r="AP641">
        <v>210</v>
      </c>
      <c r="AQ641" t="s">
        <v>1096</v>
      </c>
      <c r="AR641">
        <v>21</v>
      </c>
      <c r="AT641" s="160">
        <v>38376</v>
      </c>
      <c r="AU641">
        <v>6</v>
      </c>
      <c r="AV641">
        <v>127</v>
      </c>
      <c r="AW641" t="s">
        <v>1096</v>
      </c>
      <c r="AX641">
        <v>13</v>
      </c>
    </row>
    <row r="642" spans="28:50" x14ac:dyDescent="0.3">
      <c r="AB642" s="160">
        <v>38376</v>
      </c>
      <c r="AC642">
        <v>7</v>
      </c>
      <c r="AD642">
        <v>199</v>
      </c>
      <c r="AE642" t="s">
        <v>1096</v>
      </c>
      <c r="AF642">
        <v>20</v>
      </c>
      <c r="AH642" s="160">
        <v>38376</v>
      </c>
      <c r="AI642">
        <v>7</v>
      </c>
      <c r="AJ642">
        <v>175</v>
      </c>
      <c r="AK642" t="s">
        <v>1096</v>
      </c>
      <c r="AL642">
        <v>18</v>
      </c>
      <c r="AN642" s="160">
        <v>39106</v>
      </c>
      <c r="AO642">
        <v>7</v>
      </c>
      <c r="AP642">
        <v>219</v>
      </c>
      <c r="AQ642" t="s">
        <v>1096</v>
      </c>
      <c r="AR642">
        <v>22</v>
      </c>
      <c r="AT642" s="160">
        <v>38376</v>
      </c>
      <c r="AU642">
        <v>7</v>
      </c>
      <c r="AV642">
        <v>137</v>
      </c>
      <c r="AW642" t="s">
        <v>1096</v>
      </c>
      <c r="AX642">
        <v>14</v>
      </c>
    </row>
    <row r="643" spans="28:50" x14ac:dyDescent="0.3">
      <c r="AB643" s="160">
        <v>38376</v>
      </c>
      <c r="AC643">
        <v>8</v>
      </c>
      <c r="AD643">
        <v>208</v>
      </c>
      <c r="AE643" t="s">
        <v>1096</v>
      </c>
      <c r="AF643">
        <v>21</v>
      </c>
      <c r="AH643" s="160">
        <v>38376</v>
      </c>
      <c r="AI643">
        <v>8</v>
      </c>
      <c r="AJ643">
        <v>181</v>
      </c>
      <c r="AK643" t="s">
        <v>1096</v>
      </c>
      <c r="AL643">
        <v>18</v>
      </c>
      <c r="AN643" s="160">
        <v>39106</v>
      </c>
      <c r="AO643">
        <v>8</v>
      </c>
      <c r="AP643">
        <v>230</v>
      </c>
      <c r="AQ643" t="s">
        <v>1096</v>
      </c>
      <c r="AR643">
        <v>23</v>
      </c>
      <c r="AT643" s="160">
        <v>38376</v>
      </c>
      <c r="AU643">
        <v>8</v>
      </c>
      <c r="AV643">
        <v>162</v>
      </c>
      <c r="AW643" t="s">
        <v>1096</v>
      </c>
      <c r="AX643">
        <v>16</v>
      </c>
    </row>
    <row r="644" spans="28:50" x14ac:dyDescent="0.3">
      <c r="AB644" s="160">
        <v>38376</v>
      </c>
      <c r="AC644">
        <v>9</v>
      </c>
      <c r="AD644">
        <v>221</v>
      </c>
      <c r="AE644" t="s">
        <v>1096</v>
      </c>
      <c r="AF644">
        <v>22</v>
      </c>
      <c r="AH644" s="160">
        <v>38376</v>
      </c>
      <c r="AI644">
        <v>9</v>
      </c>
      <c r="AJ644">
        <v>192</v>
      </c>
      <c r="AK644" t="s">
        <v>1096</v>
      </c>
      <c r="AL644">
        <v>19</v>
      </c>
      <c r="AN644" s="160">
        <v>39106</v>
      </c>
      <c r="AO644">
        <v>9</v>
      </c>
      <c r="AP644">
        <v>230</v>
      </c>
      <c r="AQ644" t="s">
        <v>1096</v>
      </c>
      <c r="AR644">
        <v>23</v>
      </c>
      <c r="AT644" s="160">
        <v>38376</v>
      </c>
      <c r="AU644">
        <v>9</v>
      </c>
      <c r="AV644">
        <v>161</v>
      </c>
      <c r="AW644" t="s">
        <v>1096</v>
      </c>
      <c r="AX644">
        <v>16</v>
      </c>
    </row>
    <row r="645" spans="28:50" x14ac:dyDescent="0.3">
      <c r="AB645" s="160">
        <v>38376</v>
      </c>
      <c r="AC645">
        <v>10</v>
      </c>
      <c r="AD645">
        <v>233</v>
      </c>
      <c r="AE645" t="s">
        <v>1096</v>
      </c>
      <c r="AF645">
        <v>23</v>
      </c>
      <c r="AH645" s="160">
        <v>38376</v>
      </c>
      <c r="AI645">
        <v>10</v>
      </c>
      <c r="AJ645">
        <v>203</v>
      </c>
      <c r="AK645" t="s">
        <v>1096</v>
      </c>
      <c r="AL645">
        <v>20</v>
      </c>
      <c r="AN645" s="160">
        <v>39106</v>
      </c>
      <c r="AO645">
        <v>10</v>
      </c>
      <c r="AP645">
        <v>221</v>
      </c>
      <c r="AQ645" t="s">
        <v>1096</v>
      </c>
      <c r="AR645">
        <v>22</v>
      </c>
      <c r="AT645" s="160">
        <v>38376</v>
      </c>
      <c r="AU645">
        <v>10</v>
      </c>
      <c r="AV645">
        <v>161</v>
      </c>
      <c r="AW645" t="s">
        <v>1096</v>
      </c>
      <c r="AX645">
        <v>16</v>
      </c>
    </row>
    <row r="646" spans="28:50" x14ac:dyDescent="0.3">
      <c r="AB646" s="160">
        <v>38376</v>
      </c>
      <c r="AC646">
        <v>11</v>
      </c>
      <c r="AD646">
        <v>243</v>
      </c>
      <c r="AE646" t="s">
        <v>1096</v>
      </c>
      <c r="AF646">
        <v>24</v>
      </c>
      <c r="AH646" s="160">
        <v>38376</v>
      </c>
      <c r="AI646">
        <v>11</v>
      </c>
      <c r="AJ646">
        <v>224</v>
      </c>
      <c r="AK646" t="s">
        <v>1096</v>
      </c>
      <c r="AL646">
        <v>22</v>
      </c>
      <c r="AN646" s="160">
        <v>39106</v>
      </c>
      <c r="AO646">
        <v>11</v>
      </c>
      <c r="AP646">
        <v>240</v>
      </c>
      <c r="AQ646" t="s">
        <v>1096</v>
      </c>
      <c r="AR646">
        <v>24</v>
      </c>
      <c r="AT646" s="160">
        <v>38376</v>
      </c>
      <c r="AU646">
        <v>11</v>
      </c>
      <c r="AV646">
        <v>171</v>
      </c>
      <c r="AW646" t="s">
        <v>1096</v>
      </c>
      <c r="AX646">
        <v>17</v>
      </c>
    </row>
    <row r="647" spans="28:50" x14ac:dyDescent="0.3">
      <c r="AB647" s="160">
        <v>38376</v>
      </c>
      <c r="AC647">
        <v>12</v>
      </c>
      <c r="AD647">
        <v>250</v>
      </c>
      <c r="AE647" t="s">
        <v>1096</v>
      </c>
      <c r="AF647">
        <v>25</v>
      </c>
      <c r="AH647" s="160">
        <v>38376</v>
      </c>
      <c r="AI647">
        <v>12</v>
      </c>
      <c r="AJ647">
        <v>229</v>
      </c>
      <c r="AK647" t="s">
        <v>1096</v>
      </c>
      <c r="AL647">
        <v>23</v>
      </c>
      <c r="AN647" s="160">
        <v>39106</v>
      </c>
      <c r="AO647">
        <v>12</v>
      </c>
      <c r="AP647">
        <v>240</v>
      </c>
      <c r="AQ647" t="s">
        <v>1096</v>
      </c>
      <c r="AR647">
        <v>24</v>
      </c>
      <c r="AT647" s="160">
        <v>38376</v>
      </c>
      <c r="AU647">
        <v>12</v>
      </c>
      <c r="AV647">
        <v>167</v>
      </c>
      <c r="AW647" t="s">
        <v>1096</v>
      </c>
      <c r="AX647">
        <v>17</v>
      </c>
    </row>
    <row r="648" spans="28:50" x14ac:dyDescent="0.3">
      <c r="AB648" s="160">
        <v>38376</v>
      </c>
      <c r="AC648">
        <v>13</v>
      </c>
      <c r="AD648">
        <v>255</v>
      </c>
      <c r="AE648" t="s">
        <v>1096</v>
      </c>
      <c r="AF648">
        <v>26</v>
      </c>
      <c r="AH648" s="160">
        <v>38376</v>
      </c>
      <c r="AI648">
        <v>13</v>
      </c>
      <c r="AJ648">
        <v>236</v>
      </c>
      <c r="AK648" t="s">
        <v>1096</v>
      </c>
      <c r="AL648">
        <v>24</v>
      </c>
      <c r="AN648" s="160">
        <v>39106</v>
      </c>
      <c r="AO648">
        <v>13</v>
      </c>
      <c r="AP648">
        <v>246</v>
      </c>
      <c r="AQ648" t="s">
        <v>1096</v>
      </c>
      <c r="AR648">
        <v>25</v>
      </c>
      <c r="AT648" s="160">
        <v>38376</v>
      </c>
      <c r="AU648">
        <v>13</v>
      </c>
      <c r="AV648">
        <v>158</v>
      </c>
      <c r="AW648" t="s">
        <v>1096</v>
      </c>
      <c r="AX648">
        <v>16</v>
      </c>
    </row>
    <row r="649" spans="28:50" x14ac:dyDescent="0.3">
      <c r="AB649" s="160">
        <v>38376</v>
      </c>
      <c r="AC649">
        <v>14</v>
      </c>
      <c r="AD649">
        <v>256</v>
      </c>
      <c r="AE649" t="s">
        <v>1096</v>
      </c>
      <c r="AF649">
        <v>26</v>
      </c>
      <c r="AH649" s="160">
        <v>38376</v>
      </c>
      <c r="AI649">
        <v>14</v>
      </c>
      <c r="AJ649">
        <v>245</v>
      </c>
      <c r="AK649" t="s">
        <v>1096</v>
      </c>
      <c r="AL649">
        <v>25</v>
      </c>
      <c r="AN649" s="160">
        <v>39106</v>
      </c>
      <c r="AO649">
        <v>14</v>
      </c>
      <c r="AP649">
        <v>240</v>
      </c>
      <c r="AQ649" t="s">
        <v>1096</v>
      </c>
      <c r="AR649">
        <v>24</v>
      </c>
      <c r="AT649" s="160">
        <v>38376</v>
      </c>
      <c r="AU649">
        <v>14</v>
      </c>
      <c r="AV649">
        <v>169</v>
      </c>
      <c r="AW649" t="s">
        <v>1096</v>
      </c>
      <c r="AX649">
        <v>17</v>
      </c>
    </row>
    <row r="650" spans="28:50" x14ac:dyDescent="0.3">
      <c r="AB650" s="160">
        <v>38376</v>
      </c>
      <c r="AC650">
        <v>15</v>
      </c>
      <c r="AD650">
        <v>264</v>
      </c>
      <c r="AE650" t="s">
        <v>1096</v>
      </c>
      <c r="AF650">
        <v>26</v>
      </c>
      <c r="AH650" s="160">
        <v>38376</v>
      </c>
      <c r="AI650">
        <v>15</v>
      </c>
      <c r="AJ650">
        <v>240</v>
      </c>
      <c r="AK650" t="s">
        <v>1096</v>
      </c>
      <c r="AL650">
        <v>24</v>
      </c>
      <c r="AN650" s="160">
        <v>39106</v>
      </c>
      <c r="AO650">
        <v>15</v>
      </c>
      <c r="AP650">
        <v>230</v>
      </c>
      <c r="AQ650" t="s">
        <v>1096</v>
      </c>
      <c r="AR650">
        <v>23</v>
      </c>
      <c r="AT650" s="160">
        <v>38376</v>
      </c>
      <c r="AU650">
        <v>15</v>
      </c>
      <c r="AV650">
        <v>160</v>
      </c>
      <c r="AW650" t="s">
        <v>1096</v>
      </c>
      <c r="AX650">
        <v>16</v>
      </c>
    </row>
    <row r="651" spans="28:50" x14ac:dyDescent="0.3">
      <c r="AB651" s="160">
        <v>38376</v>
      </c>
      <c r="AC651">
        <v>16</v>
      </c>
      <c r="AD651">
        <v>259</v>
      </c>
      <c r="AE651" t="s">
        <v>1096</v>
      </c>
      <c r="AF651">
        <v>26</v>
      </c>
      <c r="AH651" s="160">
        <v>38376</v>
      </c>
      <c r="AI651">
        <v>16</v>
      </c>
      <c r="AJ651">
        <v>252</v>
      </c>
      <c r="AK651" t="s">
        <v>1096</v>
      </c>
      <c r="AL651">
        <v>25</v>
      </c>
      <c r="AN651" s="160">
        <v>39106</v>
      </c>
      <c r="AO651">
        <v>16</v>
      </c>
      <c r="AP651">
        <v>225</v>
      </c>
      <c r="AQ651" t="s">
        <v>1096</v>
      </c>
      <c r="AR651">
        <v>23</v>
      </c>
      <c r="AT651" s="160">
        <v>38376</v>
      </c>
      <c r="AU651">
        <v>16</v>
      </c>
      <c r="AV651">
        <v>160</v>
      </c>
      <c r="AW651" t="s">
        <v>1096</v>
      </c>
      <c r="AX651">
        <v>16</v>
      </c>
    </row>
    <row r="652" spans="28:50" x14ac:dyDescent="0.3">
      <c r="AB652" s="160">
        <v>38376</v>
      </c>
      <c r="AC652">
        <v>17</v>
      </c>
      <c r="AD652">
        <v>252</v>
      </c>
      <c r="AE652" t="s">
        <v>1096</v>
      </c>
      <c r="AF652">
        <v>25</v>
      </c>
      <c r="AH652" s="160">
        <v>38376</v>
      </c>
      <c r="AI652">
        <v>17</v>
      </c>
      <c r="AJ652">
        <v>248</v>
      </c>
      <c r="AK652" t="s">
        <v>1096</v>
      </c>
      <c r="AL652">
        <v>25</v>
      </c>
      <c r="AN652" s="160">
        <v>39106</v>
      </c>
      <c r="AO652">
        <v>17</v>
      </c>
      <c r="AP652">
        <v>230</v>
      </c>
      <c r="AQ652" t="s">
        <v>1096</v>
      </c>
      <c r="AR652">
        <v>23</v>
      </c>
      <c r="AT652" s="160">
        <v>38376</v>
      </c>
      <c r="AU652">
        <v>17</v>
      </c>
      <c r="AV652">
        <v>169</v>
      </c>
      <c r="AW652" t="s">
        <v>1096</v>
      </c>
      <c r="AX652">
        <v>17</v>
      </c>
    </row>
    <row r="653" spans="28:50" x14ac:dyDescent="0.3">
      <c r="AB653" s="160">
        <v>38376</v>
      </c>
      <c r="AC653">
        <v>18</v>
      </c>
      <c r="AD653">
        <v>234</v>
      </c>
      <c r="AE653" t="s">
        <v>1096</v>
      </c>
      <c r="AF653">
        <v>23</v>
      </c>
      <c r="AH653" s="160">
        <v>38376</v>
      </c>
      <c r="AI653">
        <v>18</v>
      </c>
      <c r="AJ653">
        <v>238</v>
      </c>
      <c r="AK653" t="s">
        <v>1096</v>
      </c>
      <c r="AL653">
        <v>24</v>
      </c>
      <c r="AN653" s="160">
        <v>39106</v>
      </c>
      <c r="AO653">
        <v>18</v>
      </c>
      <c r="AP653">
        <v>220</v>
      </c>
      <c r="AQ653" t="s">
        <v>1096</v>
      </c>
      <c r="AR653">
        <v>22</v>
      </c>
      <c r="AT653" s="160">
        <v>38376</v>
      </c>
      <c r="AU653">
        <v>18</v>
      </c>
      <c r="AV653">
        <v>158</v>
      </c>
      <c r="AW653" t="s">
        <v>1096</v>
      </c>
      <c r="AX653">
        <v>16</v>
      </c>
    </row>
    <row r="654" spans="28:50" x14ac:dyDescent="0.3">
      <c r="AB654" s="160">
        <v>38376</v>
      </c>
      <c r="AC654">
        <v>19</v>
      </c>
      <c r="AD654">
        <v>217</v>
      </c>
      <c r="AE654" t="s">
        <v>1096</v>
      </c>
      <c r="AF654">
        <v>22</v>
      </c>
      <c r="AH654" s="160">
        <v>38376</v>
      </c>
      <c r="AI654">
        <v>19</v>
      </c>
      <c r="AJ654">
        <v>228</v>
      </c>
      <c r="AK654" t="s">
        <v>1096</v>
      </c>
      <c r="AL654">
        <v>23</v>
      </c>
      <c r="AN654" s="160">
        <v>39106</v>
      </c>
      <c r="AO654">
        <v>19</v>
      </c>
      <c r="AP654">
        <v>209</v>
      </c>
      <c r="AQ654" t="s">
        <v>1096</v>
      </c>
      <c r="AR654">
        <v>21</v>
      </c>
      <c r="AT654" s="160">
        <v>38376</v>
      </c>
      <c r="AU654">
        <v>19</v>
      </c>
      <c r="AV654">
        <v>157</v>
      </c>
      <c r="AW654" t="s">
        <v>1096</v>
      </c>
      <c r="AX654">
        <v>16</v>
      </c>
    </row>
    <row r="655" spans="28:50" x14ac:dyDescent="0.3">
      <c r="AB655" s="160">
        <v>38376</v>
      </c>
      <c r="AC655">
        <v>20</v>
      </c>
      <c r="AD655">
        <v>203</v>
      </c>
      <c r="AE655" t="s">
        <v>1096</v>
      </c>
      <c r="AF655">
        <v>20</v>
      </c>
      <c r="AH655" s="160">
        <v>38376</v>
      </c>
      <c r="AI655">
        <v>20</v>
      </c>
      <c r="AJ655">
        <v>218</v>
      </c>
      <c r="AK655" t="s">
        <v>1096</v>
      </c>
      <c r="AL655">
        <v>22</v>
      </c>
      <c r="AN655" s="160">
        <v>39106</v>
      </c>
      <c r="AO655">
        <v>20</v>
      </c>
      <c r="AP655">
        <v>200</v>
      </c>
      <c r="AQ655" t="s">
        <v>1096</v>
      </c>
      <c r="AR655">
        <v>20</v>
      </c>
      <c r="AT655" s="160">
        <v>38376</v>
      </c>
      <c r="AU655">
        <v>20</v>
      </c>
      <c r="AV655">
        <v>152</v>
      </c>
      <c r="AW655" t="s">
        <v>1096</v>
      </c>
      <c r="AX655">
        <v>15</v>
      </c>
    </row>
    <row r="656" spans="28:50" x14ac:dyDescent="0.3">
      <c r="AB656" s="160">
        <v>38376</v>
      </c>
      <c r="AC656">
        <v>21</v>
      </c>
      <c r="AD656">
        <v>193</v>
      </c>
      <c r="AE656" t="s">
        <v>1096</v>
      </c>
      <c r="AF656">
        <v>19</v>
      </c>
      <c r="AH656" s="160">
        <v>38376</v>
      </c>
      <c r="AI656">
        <v>21</v>
      </c>
      <c r="AJ656">
        <v>212</v>
      </c>
      <c r="AK656" t="s">
        <v>1096</v>
      </c>
      <c r="AL656">
        <v>21</v>
      </c>
      <c r="AN656" s="160">
        <v>39106</v>
      </c>
      <c r="AO656">
        <v>21</v>
      </c>
      <c r="AP656">
        <v>200</v>
      </c>
      <c r="AQ656" t="s">
        <v>1096</v>
      </c>
      <c r="AR656">
        <v>20</v>
      </c>
      <c r="AT656" s="160">
        <v>38376</v>
      </c>
      <c r="AU656">
        <v>21</v>
      </c>
      <c r="AV656">
        <v>147</v>
      </c>
      <c r="AW656" t="s">
        <v>1096</v>
      </c>
      <c r="AX656">
        <v>15</v>
      </c>
    </row>
    <row r="657" spans="28:50" x14ac:dyDescent="0.3">
      <c r="AB657" s="160">
        <v>38376</v>
      </c>
      <c r="AC657">
        <v>22</v>
      </c>
      <c r="AD657">
        <v>188</v>
      </c>
      <c r="AE657" t="s">
        <v>1096</v>
      </c>
      <c r="AF657">
        <v>19</v>
      </c>
      <c r="AH657" s="160">
        <v>38376</v>
      </c>
      <c r="AI657">
        <v>22</v>
      </c>
      <c r="AJ657">
        <v>206</v>
      </c>
      <c r="AK657" t="s">
        <v>1096</v>
      </c>
      <c r="AL657">
        <v>21</v>
      </c>
      <c r="AN657" s="160">
        <v>39106</v>
      </c>
      <c r="AO657">
        <v>22</v>
      </c>
      <c r="AP657">
        <v>206</v>
      </c>
      <c r="AQ657" t="s">
        <v>1096</v>
      </c>
      <c r="AR657">
        <v>21</v>
      </c>
      <c r="AT657" s="160">
        <v>38376</v>
      </c>
      <c r="AU657">
        <v>22</v>
      </c>
      <c r="AV657">
        <v>149</v>
      </c>
      <c r="AW657" t="s">
        <v>1096</v>
      </c>
      <c r="AX657">
        <v>15</v>
      </c>
    </row>
    <row r="658" spans="28:50" x14ac:dyDescent="0.3">
      <c r="AB658" s="160">
        <v>38376</v>
      </c>
      <c r="AC658">
        <v>23</v>
      </c>
      <c r="AD658">
        <v>182</v>
      </c>
      <c r="AE658" t="s">
        <v>1096</v>
      </c>
      <c r="AF658">
        <v>18</v>
      </c>
      <c r="AH658" s="160">
        <v>38376</v>
      </c>
      <c r="AI658">
        <v>23</v>
      </c>
      <c r="AJ658">
        <v>195</v>
      </c>
      <c r="AK658" t="s">
        <v>1096</v>
      </c>
      <c r="AL658">
        <v>20</v>
      </c>
      <c r="AN658" s="160">
        <v>39106</v>
      </c>
      <c r="AO658">
        <v>23</v>
      </c>
      <c r="AP658">
        <v>200</v>
      </c>
      <c r="AQ658" t="s">
        <v>1096</v>
      </c>
      <c r="AR658">
        <v>20</v>
      </c>
      <c r="AT658" s="160">
        <v>38376</v>
      </c>
      <c r="AU658">
        <v>23</v>
      </c>
      <c r="AV658">
        <v>142</v>
      </c>
      <c r="AW658" t="s">
        <v>1096</v>
      </c>
      <c r="AX658">
        <v>14</v>
      </c>
    </row>
    <row r="659" spans="28:50" x14ac:dyDescent="0.3">
      <c r="AB659" s="160">
        <v>38377</v>
      </c>
      <c r="AC659">
        <v>0</v>
      </c>
      <c r="AD659">
        <v>177</v>
      </c>
      <c r="AE659" t="s">
        <v>1096</v>
      </c>
      <c r="AF659">
        <v>18</v>
      </c>
      <c r="AH659" s="160">
        <v>38377</v>
      </c>
      <c r="AI659">
        <v>0</v>
      </c>
      <c r="AJ659">
        <v>183</v>
      </c>
      <c r="AK659" t="s">
        <v>1096</v>
      </c>
      <c r="AL659">
        <v>18</v>
      </c>
      <c r="AN659" s="160">
        <v>39107</v>
      </c>
      <c r="AO659">
        <v>0</v>
      </c>
      <c r="AP659">
        <v>200</v>
      </c>
      <c r="AQ659" t="s">
        <v>1096</v>
      </c>
      <c r="AR659">
        <v>20</v>
      </c>
      <c r="AT659" s="160">
        <v>38377</v>
      </c>
      <c r="AU659">
        <v>0</v>
      </c>
      <c r="AV659">
        <v>142</v>
      </c>
      <c r="AW659" t="s">
        <v>1096</v>
      </c>
      <c r="AX659">
        <v>14</v>
      </c>
    </row>
    <row r="660" spans="28:50" x14ac:dyDescent="0.3">
      <c r="AB660" s="160">
        <v>38377</v>
      </c>
      <c r="AC660">
        <v>1</v>
      </c>
      <c r="AD660">
        <v>179</v>
      </c>
      <c r="AE660" t="s">
        <v>1096</v>
      </c>
      <c r="AF660">
        <v>18</v>
      </c>
      <c r="AH660" s="160">
        <v>38377</v>
      </c>
      <c r="AI660">
        <v>1</v>
      </c>
      <c r="AJ660">
        <v>185</v>
      </c>
      <c r="AK660" t="s">
        <v>1096</v>
      </c>
      <c r="AL660">
        <v>19</v>
      </c>
      <c r="AN660" s="160">
        <v>39107</v>
      </c>
      <c r="AO660">
        <v>1</v>
      </c>
      <c r="AP660">
        <v>203</v>
      </c>
      <c r="AQ660" t="s">
        <v>1096</v>
      </c>
      <c r="AR660">
        <v>20</v>
      </c>
      <c r="AT660" s="160">
        <v>38377</v>
      </c>
      <c r="AU660">
        <v>1</v>
      </c>
      <c r="AV660">
        <v>140</v>
      </c>
      <c r="AW660" t="s">
        <v>1096</v>
      </c>
      <c r="AX660">
        <v>14</v>
      </c>
    </row>
    <row r="661" spans="28:50" x14ac:dyDescent="0.3">
      <c r="AB661" s="160">
        <v>38377</v>
      </c>
      <c r="AC661">
        <v>2</v>
      </c>
      <c r="AD661">
        <v>168</v>
      </c>
      <c r="AE661" t="s">
        <v>1096</v>
      </c>
      <c r="AF661">
        <v>17</v>
      </c>
      <c r="AH661" s="160">
        <v>38377</v>
      </c>
      <c r="AI661">
        <v>2</v>
      </c>
      <c r="AJ661">
        <v>190</v>
      </c>
      <c r="AK661" t="s">
        <v>1096</v>
      </c>
      <c r="AL661">
        <v>19</v>
      </c>
      <c r="AN661" s="160">
        <v>39107</v>
      </c>
      <c r="AO661">
        <v>2</v>
      </c>
      <c r="AP661">
        <v>200</v>
      </c>
      <c r="AQ661" t="s">
        <v>1096</v>
      </c>
      <c r="AR661">
        <v>20</v>
      </c>
      <c r="AT661" s="160">
        <v>38377</v>
      </c>
      <c r="AU661">
        <v>2</v>
      </c>
      <c r="AV661">
        <v>135</v>
      </c>
      <c r="AW661" t="s">
        <v>1096</v>
      </c>
      <c r="AX661">
        <v>14</v>
      </c>
    </row>
    <row r="662" spans="28:50" x14ac:dyDescent="0.3">
      <c r="AB662" s="160">
        <v>38377</v>
      </c>
      <c r="AC662">
        <v>3</v>
      </c>
      <c r="AD662">
        <v>165</v>
      </c>
      <c r="AE662" t="s">
        <v>1096</v>
      </c>
      <c r="AF662">
        <v>17</v>
      </c>
      <c r="AH662" s="160">
        <v>38377</v>
      </c>
      <c r="AI662">
        <v>3</v>
      </c>
      <c r="AJ662">
        <v>188</v>
      </c>
      <c r="AK662" t="s">
        <v>1096</v>
      </c>
      <c r="AL662">
        <v>19</v>
      </c>
      <c r="AN662" s="160">
        <v>39107</v>
      </c>
      <c r="AO662">
        <v>3</v>
      </c>
      <c r="AP662">
        <v>200</v>
      </c>
      <c r="AQ662" t="s">
        <v>1096</v>
      </c>
      <c r="AR662">
        <v>20</v>
      </c>
      <c r="AT662" s="160">
        <v>38377</v>
      </c>
      <c r="AU662">
        <v>3</v>
      </c>
      <c r="AV662">
        <v>120</v>
      </c>
      <c r="AW662" t="s">
        <v>1096</v>
      </c>
      <c r="AX662">
        <v>12</v>
      </c>
    </row>
    <row r="663" spans="28:50" x14ac:dyDescent="0.3">
      <c r="AB663" s="160">
        <v>38377</v>
      </c>
      <c r="AC663">
        <v>4</v>
      </c>
      <c r="AD663">
        <v>161</v>
      </c>
      <c r="AE663" t="s">
        <v>1096</v>
      </c>
      <c r="AF663">
        <v>16</v>
      </c>
      <c r="AH663" s="160">
        <v>38377</v>
      </c>
      <c r="AI663">
        <v>4</v>
      </c>
      <c r="AJ663">
        <v>183</v>
      </c>
      <c r="AK663" t="s">
        <v>1096</v>
      </c>
      <c r="AL663">
        <v>18</v>
      </c>
      <c r="AN663" s="160">
        <v>39107</v>
      </c>
      <c r="AO663">
        <v>4</v>
      </c>
      <c r="AP663">
        <v>196</v>
      </c>
      <c r="AQ663" t="s">
        <v>1096</v>
      </c>
      <c r="AR663">
        <v>20</v>
      </c>
      <c r="AT663" s="160">
        <v>38377</v>
      </c>
      <c r="AU663">
        <v>4</v>
      </c>
      <c r="AV663">
        <v>116</v>
      </c>
      <c r="AW663" t="s">
        <v>1096</v>
      </c>
      <c r="AX663">
        <v>12</v>
      </c>
    </row>
    <row r="664" spans="28:50" x14ac:dyDescent="0.3">
      <c r="AB664" s="160">
        <v>38377</v>
      </c>
      <c r="AC664">
        <v>5</v>
      </c>
      <c r="AD664">
        <v>162</v>
      </c>
      <c r="AE664" t="s">
        <v>1096</v>
      </c>
      <c r="AF664">
        <v>16</v>
      </c>
      <c r="AH664" s="160">
        <v>38377</v>
      </c>
      <c r="AI664">
        <v>5</v>
      </c>
      <c r="AJ664">
        <v>184</v>
      </c>
      <c r="AK664" t="s">
        <v>1096</v>
      </c>
      <c r="AL664">
        <v>18</v>
      </c>
      <c r="AN664" s="160">
        <v>39107</v>
      </c>
      <c r="AO664">
        <v>5</v>
      </c>
      <c r="AP664">
        <v>200</v>
      </c>
      <c r="AQ664" t="s">
        <v>1096</v>
      </c>
      <c r="AR664">
        <v>20</v>
      </c>
      <c r="AT664" s="160">
        <v>38377</v>
      </c>
      <c r="AU664">
        <v>5</v>
      </c>
      <c r="AV664">
        <v>118</v>
      </c>
      <c r="AW664" t="s">
        <v>1096</v>
      </c>
      <c r="AX664">
        <v>12</v>
      </c>
    </row>
    <row r="665" spans="28:50" x14ac:dyDescent="0.3">
      <c r="AB665" s="160">
        <v>38377</v>
      </c>
      <c r="AC665">
        <v>6</v>
      </c>
      <c r="AD665">
        <v>163</v>
      </c>
      <c r="AE665" t="s">
        <v>1096</v>
      </c>
      <c r="AF665">
        <v>16</v>
      </c>
      <c r="AH665" s="160">
        <v>38377</v>
      </c>
      <c r="AI665">
        <v>6</v>
      </c>
      <c r="AJ665">
        <v>182</v>
      </c>
      <c r="AK665" t="s">
        <v>1096</v>
      </c>
      <c r="AL665">
        <v>18</v>
      </c>
      <c r="AN665" s="160">
        <v>39107</v>
      </c>
      <c r="AO665">
        <v>6</v>
      </c>
      <c r="AP665">
        <v>200</v>
      </c>
      <c r="AQ665" t="s">
        <v>1096</v>
      </c>
      <c r="AR665">
        <v>20</v>
      </c>
      <c r="AT665" s="160">
        <v>38377</v>
      </c>
      <c r="AU665">
        <v>6</v>
      </c>
      <c r="AV665">
        <v>141</v>
      </c>
      <c r="AW665" t="s">
        <v>1096</v>
      </c>
      <c r="AX665">
        <v>14</v>
      </c>
    </row>
    <row r="666" spans="28:50" x14ac:dyDescent="0.3">
      <c r="AB666" s="160">
        <v>38377</v>
      </c>
      <c r="AC666">
        <v>7</v>
      </c>
      <c r="AD666">
        <v>185</v>
      </c>
      <c r="AE666" t="s">
        <v>1096</v>
      </c>
      <c r="AF666">
        <v>19</v>
      </c>
      <c r="AH666" s="160">
        <v>38377</v>
      </c>
      <c r="AI666">
        <v>7</v>
      </c>
      <c r="AJ666">
        <v>201</v>
      </c>
      <c r="AK666" t="s">
        <v>1096</v>
      </c>
      <c r="AL666">
        <v>20</v>
      </c>
      <c r="AN666" s="160">
        <v>39107</v>
      </c>
      <c r="AO666">
        <v>7</v>
      </c>
      <c r="AP666">
        <v>218</v>
      </c>
      <c r="AQ666" t="s">
        <v>1096</v>
      </c>
      <c r="AR666">
        <v>22</v>
      </c>
      <c r="AT666" s="160">
        <v>38377</v>
      </c>
      <c r="AU666">
        <v>7</v>
      </c>
      <c r="AV666">
        <v>155</v>
      </c>
      <c r="AW666" t="s">
        <v>1096</v>
      </c>
      <c r="AX666">
        <v>16</v>
      </c>
    </row>
    <row r="667" spans="28:50" x14ac:dyDescent="0.3">
      <c r="AB667" s="160">
        <v>38377</v>
      </c>
      <c r="AC667">
        <v>8</v>
      </c>
      <c r="AD667">
        <v>203</v>
      </c>
      <c r="AE667" t="s">
        <v>1096</v>
      </c>
      <c r="AF667">
        <v>20</v>
      </c>
      <c r="AH667" s="160">
        <v>38377</v>
      </c>
      <c r="AI667">
        <v>8</v>
      </c>
      <c r="AJ667">
        <v>237</v>
      </c>
      <c r="AK667" t="s">
        <v>1096</v>
      </c>
      <c r="AL667">
        <v>24</v>
      </c>
      <c r="AN667" s="160">
        <v>39107</v>
      </c>
      <c r="AO667">
        <v>8</v>
      </c>
      <c r="AP667">
        <v>220</v>
      </c>
      <c r="AQ667" t="s">
        <v>1096</v>
      </c>
      <c r="AR667">
        <v>22</v>
      </c>
      <c r="AT667" s="160">
        <v>38377</v>
      </c>
      <c r="AU667">
        <v>8</v>
      </c>
      <c r="AV667">
        <v>166</v>
      </c>
      <c r="AW667" t="s">
        <v>1096</v>
      </c>
      <c r="AX667">
        <v>17</v>
      </c>
    </row>
    <row r="668" spans="28:50" x14ac:dyDescent="0.3">
      <c r="AB668" s="160">
        <v>38377</v>
      </c>
      <c r="AC668">
        <v>9</v>
      </c>
      <c r="AD668">
        <v>218</v>
      </c>
      <c r="AE668" t="s">
        <v>1096</v>
      </c>
      <c r="AF668">
        <v>22</v>
      </c>
      <c r="AH668" s="160">
        <v>38377</v>
      </c>
      <c r="AI668">
        <v>9</v>
      </c>
      <c r="AJ668">
        <v>289</v>
      </c>
      <c r="AK668" t="s">
        <v>1096</v>
      </c>
      <c r="AL668">
        <v>29</v>
      </c>
      <c r="AN668" s="160">
        <v>39107</v>
      </c>
      <c r="AO668">
        <v>9</v>
      </c>
      <c r="AP668">
        <v>230</v>
      </c>
      <c r="AQ668" t="s">
        <v>1096</v>
      </c>
      <c r="AR668">
        <v>23</v>
      </c>
      <c r="AT668" s="160">
        <v>38377</v>
      </c>
      <c r="AU668">
        <v>9</v>
      </c>
      <c r="AV668">
        <v>166</v>
      </c>
      <c r="AW668" t="s">
        <v>1096</v>
      </c>
      <c r="AX668">
        <v>17</v>
      </c>
    </row>
    <row r="669" spans="28:50" x14ac:dyDescent="0.3">
      <c r="AB669" s="160">
        <v>38377</v>
      </c>
      <c r="AC669">
        <v>10</v>
      </c>
      <c r="AD669">
        <v>219</v>
      </c>
      <c r="AE669" t="s">
        <v>1096</v>
      </c>
      <c r="AF669">
        <v>22</v>
      </c>
      <c r="AH669" s="160">
        <v>38377</v>
      </c>
      <c r="AI669">
        <v>10</v>
      </c>
      <c r="AJ669">
        <v>301</v>
      </c>
      <c r="AK669" t="s">
        <v>1096</v>
      </c>
      <c r="AL669">
        <v>30</v>
      </c>
      <c r="AN669" s="160">
        <v>39107</v>
      </c>
      <c r="AO669">
        <v>10</v>
      </c>
      <c r="AP669">
        <v>246</v>
      </c>
      <c r="AQ669" t="s">
        <v>1096</v>
      </c>
      <c r="AR669">
        <v>25</v>
      </c>
      <c r="AT669" s="160">
        <v>38377</v>
      </c>
      <c r="AU669">
        <v>10</v>
      </c>
      <c r="AV669">
        <v>174</v>
      </c>
      <c r="AW669" t="s">
        <v>1096</v>
      </c>
      <c r="AX669">
        <v>17</v>
      </c>
    </row>
    <row r="670" spans="28:50" x14ac:dyDescent="0.3">
      <c r="AB670" s="160">
        <v>38377</v>
      </c>
      <c r="AC670">
        <v>11</v>
      </c>
      <c r="AD670">
        <v>221</v>
      </c>
      <c r="AE670" t="s">
        <v>1096</v>
      </c>
      <c r="AF670">
        <v>22</v>
      </c>
      <c r="AH670" s="160">
        <v>38377</v>
      </c>
      <c r="AI670">
        <v>11</v>
      </c>
      <c r="AJ670">
        <v>315</v>
      </c>
      <c r="AK670" t="s">
        <v>1096</v>
      </c>
      <c r="AL670">
        <v>32</v>
      </c>
      <c r="AN670" s="160">
        <v>39107</v>
      </c>
      <c r="AO670">
        <v>11</v>
      </c>
      <c r="AP670">
        <v>240</v>
      </c>
      <c r="AQ670" t="s">
        <v>1096</v>
      </c>
      <c r="AR670">
        <v>24</v>
      </c>
      <c r="AT670" s="160">
        <v>38377</v>
      </c>
      <c r="AU670">
        <v>11</v>
      </c>
      <c r="AV670">
        <v>176</v>
      </c>
      <c r="AW670" t="s">
        <v>1096</v>
      </c>
      <c r="AX670">
        <v>18</v>
      </c>
    </row>
    <row r="671" spans="28:50" x14ac:dyDescent="0.3">
      <c r="AB671" s="160">
        <v>38377</v>
      </c>
      <c r="AC671">
        <v>12</v>
      </c>
      <c r="AD671">
        <v>231</v>
      </c>
      <c r="AE671" t="s">
        <v>1096</v>
      </c>
      <c r="AF671">
        <v>23</v>
      </c>
      <c r="AH671" s="160">
        <v>38377</v>
      </c>
      <c r="AI671">
        <v>12</v>
      </c>
      <c r="AJ671">
        <v>326</v>
      </c>
      <c r="AK671" t="s">
        <v>1096</v>
      </c>
      <c r="AL671">
        <v>33</v>
      </c>
      <c r="AN671" s="160">
        <v>39107</v>
      </c>
      <c r="AO671">
        <v>12</v>
      </c>
      <c r="AP671">
        <v>260</v>
      </c>
      <c r="AQ671" t="s">
        <v>1096</v>
      </c>
      <c r="AR671">
        <v>26</v>
      </c>
      <c r="AT671" s="160">
        <v>38377</v>
      </c>
      <c r="AU671">
        <v>12</v>
      </c>
      <c r="AV671">
        <v>166</v>
      </c>
      <c r="AW671" t="s">
        <v>1096</v>
      </c>
      <c r="AX671">
        <v>17</v>
      </c>
    </row>
    <row r="672" spans="28:50" x14ac:dyDescent="0.3">
      <c r="AB672" s="160">
        <v>38377</v>
      </c>
      <c r="AC672">
        <v>13</v>
      </c>
      <c r="AD672">
        <v>243</v>
      </c>
      <c r="AE672" t="s">
        <v>1096</v>
      </c>
      <c r="AF672">
        <v>24</v>
      </c>
      <c r="AH672" s="160">
        <v>38377</v>
      </c>
      <c r="AI672">
        <v>13</v>
      </c>
      <c r="AJ672">
        <v>343</v>
      </c>
      <c r="AK672" t="s">
        <v>1096</v>
      </c>
      <c r="AL672">
        <v>34</v>
      </c>
      <c r="AN672" s="160">
        <v>39107</v>
      </c>
      <c r="AO672">
        <v>13</v>
      </c>
      <c r="AP672">
        <v>247</v>
      </c>
      <c r="AQ672" t="s">
        <v>1096</v>
      </c>
      <c r="AR672">
        <v>25</v>
      </c>
      <c r="AT672" s="160">
        <v>38377</v>
      </c>
      <c r="AU672">
        <v>13</v>
      </c>
      <c r="AV672">
        <v>171</v>
      </c>
      <c r="AW672" t="s">
        <v>1096</v>
      </c>
      <c r="AX672">
        <v>17</v>
      </c>
    </row>
    <row r="673" spans="28:50" x14ac:dyDescent="0.3">
      <c r="AB673" s="160">
        <v>38377</v>
      </c>
      <c r="AC673">
        <v>14</v>
      </c>
      <c r="AD673">
        <v>258</v>
      </c>
      <c r="AE673" t="s">
        <v>1096</v>
      </c>
      <c r="AF673">
        <v>26</v>
      </c>
      <c r="AH673" s="160">
        <v>38377</v>
      </c>
      <c r="AI673">
        <v>14</v>
      </c>
      <c r="AJ673">
        <v>354</v>
      </c>
      <c r="AK673" t="s">
        <v>1096</v>
      </c>
      <c r="AL673">
        <v>35</v>
      </c>
      <c r="AN673" s="160">
        <v>39107</v>
      </c>
      <c r="AO673">
        <v>14</v>
      </c>
      <c r="AP673">
        <v>250</v>
      </c>
      <c r="AQ673" t="s">
        <v>1096</v>
      </c>
      <c r="AR673">
        <v>25</v>
      </c>
      <c r="AT673" s="160">
        <v>38377</v>
      </c>
      <c r="AU673">
        <v>14</v>
      </c>
      <c r="AV673">
        <v>167</v>
      </c>
      <c r="AW673" t="s">
        <v>1096</v>
      </c>
      <c r="AX673">
        <v>17</v>
      </c>
    </row>
    <row r="674" spans="28:50" x14ac:dyDescent="0.3">
      <c r="AB674" s="160">
        <v>38377</v>
      </c>
      <c r="AC674">
        <v>15</v>
      </c>
      <c r="AD674">
        <v>252</v>
      </c>
      <c r="AE674" t="s">
        <v>1096</v>
      </c>
      <c r="AF674">
        <v>25</v>
      </c>
      <c r="AH674" s="160">
        <v>38377</v>
      </c>
      <c r="AI674">
        <v>15</v>
      </c>
      <c r="AJ674">
        <v>348</v>
      </c>
      <c r="AK674" t="s">
        <v>1096</v>
      </c>
      <c r="AL674">
        <v>35</v>
      </c>
      <c r="AN674" s="160">
        <v>39107</v>
      </c>
      <c r="AO674">
        <v>15</v>
      </c>
      <c r="AP674">
        <v>260</v>
      </c>
      <c r="AQ674" t="s">
        <v>1096</v>
      </c>
      <c r="AR674">
        <v>26</v>
      </c>
      <c r="AT674" s="160">
        <v>38377</v>
      </c>
      <c r="AU674">
        <v>15</v>
      </c>
      <c r="AV674">
        <v>161</v>
      </c>
      <c r="AW674" t="s">
        <v>1096</v>
      </c>
      <c r="AX674">
        <v>16</v>
      </c>
    </row>
    <row r="675" spans="28:50" x14ac:dyDescent="0.3">
      <c r="AB675" s="160">
        <v>38377</v>
      </c>
      <c r="AC675">
        <v>16</v>
      </c>
      <c r="AD675">
        <v>258</v>
      </c>
      <c r="AE675" t="s">
        <v>1096</v>
      </c>
      <c r="AF675">
        <v>26</v>
      </c>
      <c r="AH675" s="160">
        <v>38377</v>
      </c>
      <c r="AI675">
        <v>16</v>
      </c>
      <c r="AJ675">
        <v>361</v>
      </c>
      <c r="AK675" t="s">
        <v>1096</v>
      </c>
      <c r="AL675">
        <v>36</v>
      </c>
      <c r="AN675" s="160">
        <v>39107</v>
      </c>
      <c r="AO675">
        <v>16</v>
      </c>
      <c r="AP675">
        <v>241</v>
      </c>
      <c r="AQ675" t="s">
        <v>1096</v>
      </c>
      <c r="AR675">
        <v>24</v>
      </c>
      <c r="AT675" s="160">
        <v>38377</v>
      </c>
      <c r="AU675">
        <v>16</v>
      </c>
      <c r="AV675">
        <v>151</v>
      </c>
      <c r="AW675" t="s">
        <v>1096</v>
      </c>
      <c r="AX675">
        <v>15</v>
      </c>
    </row>
    <row r="676" spans="28:50" x14ac:dyDescent="0.3">
      <c r="AB676" s="160">
        <v>38377</v>
      </c>
      <c r="AC676">
        <v>17</v>
      </c>
      <c r="AD676">
        <v>250</v>
      </c>
      <c r="AE676" t="s">
        <v>1096</v>
      </c>
      <c r="AF676">
        <v>25</v>
      </c>
      <c r="AH676" s="160">
        <v>38377</v>
      </c>
      <c r="AI676">
        <v>17</v>
      </c>
      <c r="AJ676">
        <v>355</v>
      </c>
      <c r="AK676" t="s">
        <v>1096</v>
      </c>
      <c r="AL676">
        <v>36</v>
      </c>
      <c r="AN676" s="160">
        <v>39107</v>
      </c>
      <c r="AO676">
        <v>17</v>
      </c>
      <c r="AP676">
        <v>220</v>
      </c>
      <c r="AQ676" t="s">
        <v>1096</v>
      </c>
      <c r="AR676">
        <v>22</v>
      </c>
      <c r="AT676" s="160">
        <v>38377</v>
      </c>
      <c r="AU676">
        <v>17</v>
      </c>
      <c r="AV676">
        <v>145</v>
      </c>
      <c r="AW676" t="s">
        <v>1096</v>
      </c>
      <c r="AX676">
        <v>15</v>
      </c>
    </row>
    <row r="677" spans="28:50" x14ac:dyDescent="0.3">
      <c r="AB677" s="160">
        <v>38377</v>
      </c>
      <c r="AC677">
        <v>18</v>
      </c>
      <c r="AD677">
        <v>241</v>
      </c>
      <c r="AE677" t="s">
        <v>1096</v>
      </c>
      <c r="AF677">
        <v>24</v>
      </c>
      <c r="AH677" s="160">
        <v>38377</v>
      </c>
      <c r="AI677">
        <v>18</v>
      </c>
      <c r="AJ677">
        <v>345</v>
      </c>
      <c r="AK677" t="s">
        <v>1096</v>
      </c>
      <c r="AL677">
        <v>35</v>
      </c>
      <c r="AN677" s="160">
        <v>39107</v>
      </c>
      <c r="AO677">
        <v>18</v>
      </c>
      <c r="AP677">
        <v>220</v>
      </c>
      <c r="AQ677" t="s">
        <v>1096</v>
      </c>
      <c r="AR677">
        <v>22</v>
      </c>
      <c r="AT677" s="160">
        <v>38377</v>
      </c>
      <c r="AU677">
        <v>18</v>
      </c>
      <c r="AV677">
        <v>139</v>
      </c>
      <c r="AW677" t="s">
        <v>1096</v>
      </c>
      <c r="AX677">
        <v>14</v>
      </c>
    </row>
    <row r="678" spans="28:50" x14ac:dyDescent="0.3">
      <c r="AB678" s="160">
        <v>38377</v>
      </c>
      <c r="AC678">
        <v>19</v>
      </c>
      <c r="AD678">
        <v>223</v>
      </c>
      <c r="AE678" t="s">
        <v>1096</v>
      </c>
      <c r="AF678">
        <v>22</v>
      </c>
      <c r="AH678" s="160">
        <v>38377</v>
      </c>
      <c r="AI678">
        <v>19</v>
      </c>
      <c r="AJ678">
        <v>340</v>
      </c>
      <c r="AK678" t="s">
        <v>1096</v>
      </c>
      <c r="AL678">
        <v>34</v>
      </c>
      <c r="AN678" s="160">
        <v>39107</v>
      </c>
      <c r="AO678">
        <v>19</v>
      </c>
      <c r="AP678">
        <v>215</v>
      </c>
      <c r="AQ678" t="s">
        <v>1096</v>
      </c>
      <c r="AR678">
        <v>22</v>
      </c>
      <c r="AT678" s="160">
        <v>38377</v>
      </c>
      <c r="AU678">
        <v>19</v>
      </c>
      <c r="AV678">
        <v>133</v>
      </c>
      <c r="AW678" t="s">
        <v>1096</v>
      </c>
      <c r="AX678">
        <v>13</v>
      </c>
    </row>
    <row r="679" spans="28:50" x14ac:dyDescent="0.3">
      <c r="AB679" s="160">
        <v>38377</v>
      </c>
      <c r="AC679">
        <v>20</v>
      </c>
      <c r="AD679">
        <v>207</v>
      </c>
      <c r="AE679" t="s">
        <v>1096</v>
      </c>
      <c r="AF679">
        <v>21</v>
      </c>
      <c r="AH679" s="160">
        <v>38377</v>
      </c>
      <c r="AI679">
        <v>20</v>
      </c>
      <c r="AJ679">
        <v>309</v>
      </c>
      <c r="AK679" t="s">
        <v>1096</v>
      </c>
      <c r="AL679">
        <v>31</v>
      </c>
      <c r="AN679" s="160">
        <v>39107</v>
      </c>
      <c r="AO679">
        <v>20</v>
      </c>
      <c r="AP679">
        <v>210</v>
      </c>
      <c r="AQ679" t="s">
        <v>1096</v>
      </c>
      <c r="AR679">
        <v>21</v>
      </c>
      <c r="AT679" s="160">
        <v>38377</v>
      </c>
      <c r="AU679">
        <v>20</v>
      </c>
      <c r="AV679">
        <v>131</v>
      </c>
      <c r="AW679" t="s">
        <v>1096</v>
      </c>
      <c r="AX679">
        <v>13</v>
      </c>
    </row>
    <row r="680" spans="28:50" x14ac:dyDescent="0.3">
      <c r="AB680" s="160">
        <v>38377</v>
      </c>
      <c r="AC680">
        <v>21</v>
      </c>
      <c r="AD680">
        <v>195</v>
      </c>
      <c r="AE680" t="s">
        <v>1096</v>
      </c>
      <c r="AF680">
        <v>20</v>
      </c>
      <c r="AH680" s="160">
        <v>38377</v>
      </c>
      <c r="AI680">
        <v>21</v>
      </c>
      <c r="AJ680">
        <v>309</v>
      </c>
      <c r="AK680" t="s">
        <v>1096</v>
      </c>
      <c r="AL680">
        <v>31</v>
      </c>
      <c r="AN680" s="160">
        <v>39107</v>
      </c>
      <c r="AO680">
        <v>21</v>
      </c>
      <c r="AP680">
        <v>210</v>
      </c>
      <c r="AQ680" t="s">
        <v>1096</v>
      </c>
      <c r="AR680">
        <v>21</v>
      </c>
      <c r="AT680" s="160">
        <v>38377</v>
      </c>
      <c r="AU680">
        <v>21</v>
      </c>
      <c r="AV680">
        <v>130</v>
      </c>
      <c r="AW680" t="s">
        <v>1096</v>
      </c>
      <c r="AX680">
        <v>13</v>
      </c>
    </row>
    <row r="681" spans="28:50" x14ac:dyDescent="0.3">
      <c r="AB681" s="160">
        <v>38377</v>
      </c>
      <c r="AC681">
        <v>22</v>
      </c>
      <c r="AD681">
        <v>182</v>
      </c>
      <c r="AE681" t="s">
        <v>1096</v>
      </c>
      <c r="AF681">
        <v>18</v>
      </c>
      <c r="AH681" s="160">
        <v>38377</v>
      </c>
      <c r="AI681">
        <v>22</v>
      </c>
      <c r="AJ681">
        <v>289</v>
      </c>
      <c r="AK681" t="s">
        <v>1096</v>
      </c>
      <c r="AL681">
        <v>29</v>
      </c>
      <c r="AN681" s="160">
        <v>39107</v>
      </c>
      <c r="AO681">
        <v>22</v>
      </c>
      <c r="AP681">
        <v>207</v>
      </c>
      <c r="AQ681" t="s">
        <v>1096</v>
      </c>
      <c r="AR681">
        <v>21</v>
      </c>
      <c r="AT681" s="160">
        <v>38377</v>
      </c>
      <c r="AU681">
        <v>22</v>
      </c>
      <c r="AV681">
        <v>129</v>
      </c>
      <c r="AW681" t="s">
        <v>1096</v>
      </c>
      <c r="AX681">
        <v>13</v>
      </c>
    </row>
    <row r="682" spans="28:50" x14ac:dyDescent="0.3">
      <c r="AB682" s="160">
        <v>38377</v>
      </c>
      <c r="AC682">
        <v>23</v>
      </c>
      <c r="AD682">
        <v>171</v>
      </c>
      <c r="AE682" t="s">
        <v>1096</v>
      </c>
      <c r="AF682">
        <v>17</v>
      </c>
      <c r="AH682" s="160">
        <v>38377</v>
      </c>
      <c r="AI682">
        <v>23</v>
      </c>
      <c r="AJ682">
        <v>282</v>
      </c>
      <c r="AK682" t="s">
        <v>1096</v>
      </c>
      <c r="AL682">
        <v>28</v>
      </c>
      <c r="AN682" s="160">
        <v>39107</v>
      </c>
      <c r="AO682">
        <v>23</v>
      </c>
      <c r="AP682">
        <v>210</v>
      </c>
      <c r="AQ682" t="s">
        <v>1096</v>
      </c>
      <c r="AR682">
        <v>21</v>
      </c>
      <c r="AT682" s="160">
        <v>38377</v>
      </c>
      <c r="AU682">
        <v>23</v>
      </c>
      <c r="AV682">
        <v>129</v>
      </c>
      <c r="AW682" t="s">
        <v>1096</v>
      </c>
      <c r="AX682">
        <v>13</v>
      </c>
    </row>
    <row r="683" spans="28:50" x14ac:dyDescent="0.3">
      <c r="AB683" s="160">
        <v>38378</v>
      </c>
      <c r="AC683">
        <v>0</v>
      </c>
      <c r="AD683">
        <v>163</v>
      </c>
      <c r="AE683" t="s">
        <v>1096</v>
      </c>
      <c r="AF683">
        <v>16</v>
      </c>
      <c r="AH683" s="160">
        <v>38378</v>
      </c>
      <c r="AI683">
        <v>0</v>
      </c>
      <c r="AJ683">
        <v>271</v>
      </c>
      <c r="AK683" t="s">
        <v>1096</v>
      </c>
      <c r="AL683">
        <v>27</v>
      </c>
      <c r="AN683" s="160">
        <v>39108</v>
      </c>
      <c r="AO683">
        <v>0</v>
      </c>
      <c r="AP683">
        <v>200</v>
      </c>
      <c r="AQ683" t="s">
        <v>1096</v>
      </c>
      <c r="AR683">
        <v>20</v>
      </c>
      <c r="AT683" s="160">
        <v>38378</v>
      </c>
      <c r="AU683">
        <v>0</v>
      </c>
      <c r="AV683">
        <v>129</v>
      </c>
      <c r="AW683" t="s">
        <v>1096</v>
      </c>
      <c r="AX683">
        <v>13</v>
      </c>
    </row>
    <row r="684" spans="28:50" x14ac:dyDescent="0.3">
      <c r="AB684" s="160">
        <v>38378</v>
      </c>
      <c r="AC684">
        <v>1</v>
      </c>
      <c r="AD684">
        <v>151</v>
      </c>
      <c r="AE684" t="s">
        <v>1096</v>
      </c>
      <c r="AF684">
        <v>15</v>
      </c>
      <c r="AH684" s="160">
        <v>38378</v>
      </c>
      <c r="AI684">
        <v>1</v>
      </c>
      <c r="AJ684">
        <v>256</v>
      </c>
      <c r="AK684" t="s">
        <v>1096</v>
      </c>
      <c r="AL684">
        <v>26</v>
      </c>
      <c r="AN684" s="160">
        <v>39108</v>
      </c>
      <c r="AO684">
        <v>1</v>
      </c>
      <c r="AP684">
        <v>204</v>
      </c>
      <c r="AQ684" t="s">
        <v>1096</v>
      </c>
      <c r="AR684">
        <v>20</v>
      </c>
      <c r="AT684" s="160">
        <v>38378</v>
      </c>
      <c r="AU684">
        <v>1</v>
      </c>
      <c r="AV684">
        <v>124</v>
      </c>
      <c r="AW684" t="s">
        <v>1096</v>
      </c>
      <c r="AX684">
        <v>12</v>
      </c>
    </row>
    <row r="685" spans="28:50" x14ac:dyDescent="0.3">
      <c r="AB685" s="160">
        <v>38378</v>
      </c>
      <c r="AC685">
        <v>2</v>
      </c>
      <c r="AD685">
        <v>152</v>
      </c>
      <c r="AE685" t="s">
        <v>1096</v>
      </c>
      <c r="AF685">
        <v>15</v>
      </c>
      <c r="AH685" s="160">
        <v>38378</v>
      </c>
      <c r="AI685">
        <v>2</v>
      </c>
      <c r="AJ685">
        <v>257</v>
      </c>
      <c r="AK685" t="s">
        <v>1096</v>
      </c>
      <c r="AL685">
        <v>26</v>
      </c>
      <c r="AN685" s="160">
        <v>39108</v>
      </c>
      <c r="AO685">
        <v>2</v>
      </c>
      <c r="AP685">
        <v>200</v>
      </c>
      <c r="AQ685" t="s">
        <v>1096</v>
      </c>
      <c r="AR685">
        <v>20</v>
      </c>
      <c r="AT685" s="160">
        <v>38378</v>
      </c>
      <c r="AU685">
        <v>2</v>
      </c>
      <c r="AV685">
        <v>129</v>
      </c>
      <c r="AW685" t="s">
        <v>1096</v>
      </c>
      <c r="AX685">
        <v>13</v>
      </c>
    </row>
    <row r="686" spans="28:50" x14ac:dyDescent="0.3">
      <c r="AB686" s="160">
        <v>38378</v>
      </c>
      <c r="AC686">
        <v>3</v>
      </c>
      <c r="AD686">
        <v>141</v>
      </c>
      <c r="AE686" t="s">
        <v>1096</v>
      </c>
      <c r="AF686">
        <v>14</v>
      </c>
      <c r="AH686" s="160">
        <v>38378</v>
      </c>
      <c r="AI686">
        <v>3</v>
      </c>
      <c r="AJ686">
        <v>263</v>
      </c>
      <c r="AK686" t="s">
        <v>1096</v>
      </c>
      <c r="AL686">
        <v>26</v>
      </c>
      <c r="AN686" s="160">
        <v>39108</v>
      </c>
      <c r="AO686">
        <v>3</v>
      </c>
      <c r="AP686">
        <v>190</v>
      </c>
      <c r="AQ686" t="s">
        <v>1096</v>
      </c>
      <c r="AR686">
        <v>19</v>
      </c>
      <c r="AT686" s="160">
        <v>38378</v>
      </c>
      <c r="AU686">
        <v>3</v>
      </c>
      <c r="AV686">
        <v>123</v>
      </c>
      <c r="AW686" t="s">
        <v>1096</v>
      </c>
      <c r="AX686">
        <v>12</v>
      </c>
    </row>
    <row r="687" spans="28:50" x14ac:dyDescent="0.3">
      <c r="AB687" s="160">
        <v>38378</v>
      </c>
      <c r="AC687">
        <v>4</v>
      </c>
      <c r="AD687">
        <v>141</v>
      </c>
      <c r="AE687" t="s">
        <v>1096</v>
      </c>
      <c r="AF687">
        <v>14</v>
      </c>
      <c r="AH687" s="160">
        <v>38378</v>
      </c>
      <c r="AI687">
        <v>4</v>
      </c>
      <c r="AJ687">
        <v>262</v>
      </c>
      <c r="AK687" t="s">
        <v>1096</v>
      </c>
      <c r="AL687">
        <v>26</v>
      </c>
      <c r="AN687" s="160">
        <v>39108</v>
      </c>
      <c r="AO687">
        <v>4</v>
      </c>
      <c r="AP687">
        <v>184</v>
      </c>
      <c r="AQ687" t="s">
        <v>1096</v>
      </c>
      <c r="AR687">
        <v>18</v>
      </c>
      <c r="AT687" s="160">
        <v>38378</v>
      </c>
      <c r="AU687">
        <v>4</v>
      </c>
      <c r="AV687">
        <v>117</v>
      </c>
      <c r="AW687" t="s">
        <v>1096</v>
      </c>
      <c r="AX687">
        <v>12</v>
      </c>
    </row>
    <row r="688" spans="28:50" x14ac:dyDescent="0.3">
      <c r="AB688" s="160">
        <v>38378</v>
      </c>
      <c r="AC688">
        <v>5</v>
      </c>
      <c r="AD688">
        <v>144</v>
      </c>
      <c r="AE688" t="s">
        <v>1096</v>
      </c>
      <c r="AF688">
        <v>14</v>
      </c>
      <c r="AH688" s="160">
        <v>38378</v>
      </c>
      <c r="AI688">
        <v>5</v>
      </c>
      <c r="AJ688">
        <v>260</v>
      </c>
      <c r="AK688" t="s">
        <v>1096</v>
      </c>
      <c r="AL688">
        <v>26</v>
      </c>
      <c r="AN688" s="160">
        <v>39108</v>
      </c>
      <c r="AO688">
        <v>5</v>
      </c>
      <c r="AP688">
        <v>180</v>
      </c>
      <c r="AQ688" t="s">
        <v>1096</v>
      </c>
      <c r="AR688">
        <v>18</v>
      </c>
      <c r="AT688" s="160">
        <v>38378</v>
      </c>
      <c r="AU688">
        <v>5</v>
      </c>
      <c r="AV688">
        <v>117</v>
      </c>
      <c r="AW688" t="s">
        <v>1096</v>
      </c>
      <c r="AX688">
        <v>12</v>
      </c>
    </row>
    <row r="689" spans="28:50" x14ac:dyDescent="0.3">
      <c r="AB689" s="160">
        <v>38378</v>
      </c>
      <c r="AC689">
        <v>6</v>
      </c>
      <c r="AD689">
        <v>145</v>
      </c>
      <c r="AE689" t="s">
        <v>1096</v>
      </c>
      <c r="AF689">
        <v>15</v>
      </c>
      <c r="AH689" s="160">
        <v>38378</v>
      </c>
      <c r="AI689">
        <v>6</v>
      </c>
      <c r="AJ689">
        <v>255</v>
      </c>
      <c r="AK689" t="s">
        <v>1096</v>
      </c>
      <c r="AL689">
        <v>26</v>
      </c>
      <c r="AN689" s="160">
        <v>39108</v>
      </c>
      <c r="AO689">
        <v>6</v>
      </c>
      <c r="AP689">
        <v>190</v>
      </c>
      <c r="AQ689" t="s">
        <v>1096</v>
      </c>
      <c r="AR689">
        <v>19</v>
      </c>
      <c r="AT689" s="160">
        <v>38378</v>
      </c>
      <c r="AU689">
        <v>6</v>
      </c>
      <c r="AV689">
        <v>133</v>
      </c>
      <c r="AW689" t="s">
        <v>1096</v>
      </c>
      <c r="AX689">
        <v>13</v>
      </c>
    </row>
    <row r="690" spans="28:50" x14ac:dyDescent="0.3">
      <c r="AB690" s="160">
        <v>38378</v>
      </c>
      <c r="AC690">
        <v>7</v>
      </c>
      <c r="AD690">
        <v>166</v>
      </c>
      <c r="AE690" t="s">
        <v>1096</v>
      </c>
      <c r="AF690">
        <v>17</v>
      </c>
      <c r="AH690" s="160">
        <v>38378</v>
      </c>
      <c r="AI690">
        <v>7</v>
      </c>
      <c r="AJ690">
        <v>265</v>
      </c>
      <c r="AK690" t="s">
        <v>1096</v>
      </c>
      <c r="AL690">
        <v>27</v>
      </c>
      <c r="AN690" s="160">
        <v>39108</v>
      </c>
      <c r="AO690">
        <v>7</v>
      </c>
      <c r="AP690">
        <v>196</v>
      </c>
      <c r="AQ690" t="s">
        <v>1096</v>
      </c>
      <c r="AR690">
        <v>20</v>
      </c>
      <c r="AT690" s="160">
        <v>38378</v>
      </c>
      <c r="AU690">
        <v>7</v>
      </c>
      <c r="AV690">
        <v>149</v>
      </c>
      <c r="AW690" t="s">
        <v>1096</v>
      </c>
      <c r="AX690">
        <v>15</v>
      </c>
    </row>
    <row r="691" spans="28:50" x14ac:dyDescent="0.3">
      <c r="AB691" s="160">
        <v>38378</v>
      </c>
      <c r="AC691">
        <v>8</v>
      </c>
      <c r="AD691">
        <v>193</v>
      </c>
      <c r="AE691" t="s">
        <v>1096</v>
      </c>
      <c r="AF691">
        <v>19</v>
      </c>
      <c r="AH691" s="160">
        <v>38378</v>
      </c>
      <c r="AI691">
        <v>8</v>
      </c>
      <c r="AJ691">
        <v>274</v>
      </c>
      <c r="AK691" t="s">
        <v>1096</v>
      </c>
      <c r="AL691">
        <v>27</v>
      </c>
      <c r="AN691" s="160">
        <v>39108</v>
      </c>
      <c r="AO691">
        <v>8</v>
      </c>
      <c r="AP691">
        <v>200</v>
      </c>
      <c r="AQ691" t="s">
        <v>1096</v>
      </c>
      <c r="AR691">
        <v>20</v>
      </c>
      <c r="AT691" s="160">
        <v>38378</v>
      </c>
      <c r="AU691">
        <v>8</v>
      </c>
      <c r="AV691">
        <v>158</v>
      </c>
      <c r="AW691" t="s">
        <v>1096</v>
      </c>
      <c r="AX691">
        <v>16</v>
      </c>
    </row>
    <row r="692" spans="28:50" x14ac:dyDescent="0.3">
      <c r="AB692" s="160">
        <v>38378</v>
      </c>
      <c r="AC692">
        <v>9</v>
      </c>
      <c r="AD692">
        <v>206</v>
      </c>
      <c r="AE692" t="s">
        <v>1096</v>
      </c>
      <c r="AF692">
        <v>21</v>
      </c>
      <c r="AH692" s="160">
        <v>38378</v>
      </c>
      <c r="AI692">
        <v>9</v>
      </c>
      <c r="AJ692">
        <v>283</v>
      </c>
      <c r="AK692" t="s">
        <v>1096</v>
      </c>
      <c r="AL692">
        <v>28</v>
      </c>
      <c r="AN692" s="160">
        <v>39108</v>
      </c>
      <c r="AO692">
        <v>9</v>
      </c>
      <c r="AP692">
        <v>220</v>
      </c>
      <c r="AQ692" t="s">
        <v>1096</v>
      </c>
      <c r="AR692">
        <v>22</v>
      </c>
      <c r="AT692" s="160">
        <v>38378</v>
      </c>
      <c r="AU692">
        <v>9</v>
      </c>
      <c r="AV692">
        <v>163</v>
      </c>
      <c r="AW692" t="s">
        <v>1096</v>
      </c>
      <c r="AX692">
        <v>16</v>
      </c>
    </row>
    <row r="693" spans="28:50" x14ac:dyDescent="0.3">
      <c r="AB693" s="160">
        <v>38378</v>
      </c>
      <c r="AC693">
        <v>10</v>
      </c>
      <c r="AD693">
        <v>221</v>
      </c>
      <c r="AE693" t="s">
        <v>1096</v>
      </c>
      <c r="AF693">
        <v>22</v>
      </c>
      <c r="AH693" s="160">
        <v>38378</v>
      </c>
      <c r="AI693">
        <v>10</v>
      </c>
      <c r="AJ693">
        <v>289</v>
      </c>
      <c r="AK693" t="s">
        <v>1096</v>
      </c>
      <c r="AL693">
        <v>29</v>
      </c>
      <c r="AN693" s="160">
        <v>39108</v>
      </c>
      <c r="AO693">
        <v>10</v>
      </c>
      <c r="AP693">
        <v>209</v>
      </c>
      <c r="AQ693" t="s">
        <v>1096</v>
      </c>
      <c r="AR693">
        <v>21</v>
      </c>
      <c r="AT693" s="160">
        <v>38378</v>
      </c>
      <c r="AU693">
        <v>10</v>
      </c>
      <c r="AV693">
        <v>173</v>
      </c>
      <c r="AW693" t="s">
        <v>1096</v>
      </c>
      <c r="AX693">
        <v>17</v>
      </c>
    </row>
    <row r="694" spans="28:50" x14ac:dyDescent="0.3">
      <c r="AB694" s="160">
        <v>38378</v>
      </c>
      <c r="AC694">
        <v>11</v>
      </c>
      <c r="AD694">
        <v>237</v>
      </c>
      <c r="AE694" t="s">
        <v>1096</v>
      </c>
      <c r="AF694">
        <v>24</v>
      </c>
      <c r="AH694" s="160">
        <v>38378</v>
      </c>
      <c r="AI694">
        <v>11</v>
      </c>
      <c r="AJ694">
        <v>294</v>
      </c>
      <c r="AK694" t="s">
        <v>1096</v>
      </c>
      <c r="AL694">
        <v>29</v>
      </c>
      <c r="AN694" s="160">
        <v>39108</v>
      </c>
      <c r="AO694">
        <v>11</v>
      </c>
      <c r="AP694">
        <v>220</v>
      </c>
      <c r="AQ694" t="s">
        <v>1096</v>
      </c>
      <c r="AR694">
        <v>22</v>
      </c>
      <c r="AT694" s="160">
        <v>38378</v>
      </c>
      <c r="AU694">
        <v>11</v>
      </c>
      <c r="AV694">
        <v>178</v>
      </c>
      <c r="AW694" t="s">
        <v>1096</v>
      </c>
      <c r="AX694">
        <v>18</v>
      </c>
    </row>
    <row r="695" spans="28:50" x14ac:dyDescent="0.3">
      <c r="AB695" s="160">
        <v>38378</v>
      </c>
      <c r="AC695">
        <v>12</v>
      </c>
      <c r="AD695">
        <v>255</v>
      </c>
      <c r="AE695" t="s">
        <v>1096</v>
      </c>
      <c r="AF695">
        <v>26</v>
      </c>
      <c r="AH695" s="160">
        <v>38378</v>
      </c>
      <c r="AI695">
        <v>12</v>
      </c>
      <c r="AJ695">
        <v>313</v>
      </c>
      <c r="AK695" t="s">
        <v>1096</v>
      </c>
      <c r="AL695">
        <v>31</v>
      </c>
      <c r="AN695" s="160">
        <v>39108</v>
      </c>
      <c r="AO695">
        <v>12</v>
      </c>
      <c r="AP695">
        <v>240</v>
      </c>
      <c r="AQ695" t="s">
        <v>1096</v>
      </c>
      <c r="AR695">
        <v>24</v>
      </c>
      <c r="AT695" s="160">
        <v>38378</v>
      </c>
      <c r="AU695">
        <v>12</v>
      </c>
      <c r="AV695">
        <v>179</v>
      </c>
      <c r="AW695" t="s">
        <v>1096</v>
      </c>
      <c r="AX695">
        <v>18</v>
      </c>
    </row>
    <row r="696" spans="28:50" x14ac:dyDescent="0.3">
      <c r="AB696" s="160">
        <v>38378</v>
      </c>
      <c r="AC696">
        <v>13</v>
      </c>
      <c r="AD696">
        <v>253</v>
      </c>
      <c r="AE696" t="s">
        <v>1096</v>
      </c>
      <c r="AF696">
        <v>25</v>
      </c>
      <c r="AH696" s="160">
        <v>38378</v>
      </c>
      <c r="AI696">
        <v>13</v>
      </c>
      <c r="AJ696">
        <v>322</v>
      </c>
      <c r="AK696" t="s">
        <v>1096</v>
      </c>
      <c r="AL696">
        <v>32</v>
      </c>
      <c r="AN696" s="160">
        <v>39108</v>
      </c>
      <c r="AO696">
        <v>13</v>
      </c>
      <c r="AP696">
        <v>227</v>
      </c>
      <c r="AQ696" t="s">
        <v>1096</v>
      </c>
      <c r="AR696">
        <v>23</v>
      </c>
      <c r="AT696" s="160">
        <v>38378</v>
      </c>
      <c r="AU696">
        <v>13</v>
      </c>
      <c r="AV696">
        <v>183</v>
      </c>
      <c r="AW696" t="s">
        <v>1096</v>
      </c>
      <c r="AX696">
        <v>18</v>
      </c>
    </row>
    <row r="697" spans="28:50" x14ac:dyDescent="0.3">
      <c r="AB697" s="160">
        <v>38378</v>
      </c>
      <c r="AC697">
        <v>14</v>
      </c>
      <c r="AD697">
        <v>262</v>
      </c>
      <c r="AE697" t="s">
        <v>1096</v>
      </c>
      <c r="AF697">
        <v>26</v>
      </c>
      <c r="AH697" s="160">
        <v>38378</v>
      </c>
      <c r="AI697">
        <v>14</v>
      </c>
      <c r="AJ697">
        <v>328</v>
      </c>
      <c r="AK697" t="s">
        <v>1096</v>
      </c>
      <c r="AL697">
        <v>33</v>
      </c>
      <c r="AN697" s="160">
        <v>39108</v>
      </c>
      <c r="AO697">
        <v>14</v>
      </c>
      <c r="AP697">
        <v>230</v>
      </c>
      <c r="AQ697" t="s">
        <v>1096</v>
      </c>
      <c r="AR697">
        <v>23</v>
      </c>
      <c r="AT697" s="160">
        <v>38378</v>
      </c>
      <c r="AU697">
        <v>14</v>
      </c>
      <c r="AV697">
        <v>185</v>
      </c>
      <c r="AW697" t="s">
        <v>1096</v>
      </c>
      <c r="AX697">
        <v>19</v>
      </c>
    </row>
    <row r="698" spans="28:50" x14ac:dyDescent="0.3">
      <c r="AB698" s="160">
        <v>38378</v>
      </c>
      <c r="AC698">
        <v>15</v>
      </c>
      <c r="AD698">
        <v>270</v>
      </c>
      <c r="AE698" t="s">
        <v>1096</v>
      </c>
      <c r="AF698">
        <v>27</v>
      </c>
      <c r="AH698" s="160">
        <v>38378</v>
      </c>
      <c r="AI698">
        <v>15</v>
      </c>
      <c r="AJ698">
        <v>343</v>
      </c>
      <c r="AK698" t="s">
        <v>1096</v>
      </c>
      <c r="AL698">
        <v>34</v>
      </c>
      <c r="AN698" s="160">
        <v>39108</v>
      </c>
      <c r="AO698">
        <v>15</v>
      </c>
      <c r="AP698">
        <v>240</v>
      </c>
      <c r="AQ698" t="s">
        <v>1096</v>
      </c>
      <c r="AR698">
        <v>24</v>
      </c>
      <c r="AT698" s="160">
        <v>38378</v>
      </c>
      <c r="AU698">
        <v>15</v>
      </c>
      <c r="AV698">
        <v>186</v>
      </c>
      <c r="AW698" t="s">
        <v>1096</v>
      </c>
      <c r="AX698">
        <v>19</v>
      </c>
    </row>
    <row r="699" spans="28:50" x14ac:dyDescent="0.3">
      <c r="AB699" s="160">
        <v>38378</v>
      </c>
      <c r="AC699">
        <v>16</v>
      </c>
      <c r="AD699">
        <v>271</v>
      </c>
      <c r="AE699" t="s">
        <v>1096</v>
      </c>
      <c r="AF699">
        <v>27</v>
      </c>
      <c r="AH699" s="160">
        <v>38378</v>
      </c>
      <c r="AI699">
        <v>16</v>
      </c>
      <c r="AJ699">
        <v>338</v>
      </c>
      <c r="AK699" t="s">
        <v>1096</v>
      </c>
      <c r="AL699">
        <v>34</v>
      </c>
      <c r="AN699" s="160">
        <v>39108</v>
      </c>
      <c r="AO699">
        <v>16</v>
      </c>
      <c r="AP699">
        <v>231</v>
      </c>
      <c r="AQ699" t="s">
        <v>1096</v>
      </c>
      <c r="AR699">
        <v>23</v>
      </c>
      <c r="AT699" s="160">
        <v>38378</v>
      </c>
      <c r="AU699">
        <v>16</v>
      </c>
      <c r="AV699">
        <v>178</v>
      </c>
      <c r="AW699" t="s">
        <v>1096</v>
      </c>
      <c r="AX699">
        <v>18</v>
      </c>
    </row>
    <row r="700" spans="28:50" x14ac:dyDescent="0.3">
      <c r="AB700" s="160">
        <v>38378</v>
      </c>
      <c r="AC700">
        <v>17</v>
      </c>
      <c r="AD700">
        <v>270</v>
      </c>
      <c r="AE700" t="s">
        <v>1096</v>
      </c>
      <c r="AF700">
        <v>27</v>
      </c>
      <c r="AH700" s="160">
        <v>38378</v>
      </c>
      <c r="AI700">
        <v>17</v>
      </c>
      <c r="AJ700">
        <v>346</v>
      </c>
      <c r="AK700" t="s">
        <v>1096</v>
      </c>
      <c r="AL700">
        <v>35</v>
      </c>
      <c r="AN700" s="160">
        <v>39108</v>
      </c>
      <c r="AO700">
        <v>17</v>
      </c>
      <c r="AP700">
        <v>220</v>
      </c>
      <c r="AQ700" t="s">
        <v>1096</v>
      </c>
      <c r="AR700">
        <v>22</v>
      </c>
      <c r="AT700" s="160">
        <v>38378</v>
      </c>
      <c r="AU700">
        <v>17</v>
      </c>
      <c r="AV700">
        <v>179</v>
      </c>
      <c r="AW700" t="s">
        <v>1096</v>
      </c>
      <c r="AX700">
        <v>18</v>
      </c>
    </row>
    <row r="701" spans="28:50" x14ac:dyDescent="0.3">
      <c r="AB701" s="160">
        <v>38378</v>
      </c>
      <c r="AC701">
        <v>18</v>
      </c>
      <c r="AD701">
        <v>256</v>
      </c>
      <c r="AE701" t="s">
        <v>1096</v>
      </c>
      <c r="AF701">
        <v>26</v>
      </c>
      <c r="AH701" s="160">
        <v>38378</v>
      </c>
      <c r="AI701">
        <v>18</v>
      </c>
      <c r="AJ701">
        <v>334</v>
      </c>
      <c r="AK701" t="s">
        <v>1096</v>
      </c>
      <c r="AL701">
        <v>33</v>
      </c>
      <c r="AN701" s="160">
        <v>39108</v>
      </c>
      <c r="AO701">
        <v>18</v>
      </c>
      <c r="AP701">
        <v>200</v>
      </c>
      <c r="AQ701" t="s">
        <v>1096</v>
      </c>
      <c r="AR701">
        <v>20</v>
      </c>
      <c r="AT701" s="160">
        <v>38378</v>
      </c>
      <c r="AU701">
        <v>18</v>
      </c>
      <c r="AV701">
        <v>176</v>
      </c>
      <c r="AW701" t="s">
        <v>1096</v>
      </c>
      <c r="AX701">
        <v>18</v>
      </c>
    </row>
    <row r="702" spans="28:50" x14ac:dyDescent="0.3">
      <c r="AB702" s="160">
        <v>38378</v>
      </c>
      <c r="AC702">
        <v>19</v>
      </c>
      <c r="AD702">
        <v>237</v>
      </c>
      <c r="AE702" t="s">
        <v>1096</v>
      </c>
      <c r="AF702">
        <v>24</v>
      </c>
      <c r="AH702" s="160">
        <v>38378</v>
      </c>
      <c r="AI702">
        <v>19</v>
      </c>
      <c r="AJ702">
        <v>330</v>
      </c>
      <c r="AK702" t="s">
        <v>1096</v>
      </c>
      <c r="AL702">
        <v>33</v>
      </c>
      <c r="AN702" s="160">
        <v>39108</v>
      </c>
      <c r="AO702">
        <v>19</v>
      </c>
      <c r="AP702">
        <v>190</v>
      </c>
      <c r="AQ702" t="s">
        <v>1096</v>
      </c>
      <c r="AR702">
        <v>19</v>
      </c>
      <c r="AT702" s="160">
        <v>38378</v>
      </c>
      <c r="AU702">
        <v>19</v>
      </c>
      <c r="AV702">
        <v>161</v>
      </c>
      <c r="AW702" t="s">
        <v>1096</v>
      </c>
      <c r="AX702">
        <v>16</v>
      </c>
    </row>
    <row r="703" spans="28:50" x14ac:dyDescent="0.3">
      <c r="AB703" s="160">
        <v>38378</v>
      </c>
      <c r="AC703">
        <v>20</v>
      </c>
      <c r="AD703">
        <v>213</v>
      </c>
      <c r="AE703" t="s">
        <v>1096</v>
      </c>
      <c r="AF703">
        <v>21</v>
      </c>
      <c r="AH703" s="160">
        <v>38378</v>
      </c>
      <c r="AI703">
        <v>20</v>
      </c>
      <c r="AJ703">
        <v>286</v>
      </c>
      <c r="AK703" t="s">
        <v>1096</v>
      </c>
      <c r="AL703">
        <v>29</v>
      </c>
      <c r="AN703" s="160">
        <v>39108</v>
      </c>
      <c r="AO703">
        <v>20</v>
      </c>
      <c r="AP703">
        <v>190</v>
      </c>
      <c r="AQ703" t="s">
        <v>1096</v>
      </c>
      <c r="AR703">
        <v>19</v>
      </c>
      <c r="AT703" s="160">
        <v>38378</v>
      </c>
      <c r="AU703">
        <v>20</v>
      </c>
      <c r="AV703">
        <v>153</v>
      </c>
      <c r="AW703" t="s">
        <v>1096</v>
      </c>
      <c r="AX703">
        <v>15</v>
      </c>
    </row>
    <row r="704" spans="28:50" x14ac:dyDescent="0.3">
      <c r="AB704" s="160">
        <v>38378</v>
      </c>
      <c r="AC704">
        <v>21</v>
      </c>
      <c r="AD704">
        <v>198</v>
      </c>
      <c r="AE704" t="s">
        <v>1096</v>
      </c>
      <c r="AF704">
        <v>20</v>
      </c>
      <c r="AH704" s="160">
        <v>38378</v>
      </c>
      <c r="AI704">
        <v>21</v>
      </c>
      <c r="AJ704">
        <v>234</v>
      </c>
      <c r="AK704" t="s">
        <v>1096</v>
      </c>
      <c r="AL704">
        <v>23</v>
      </c>
      <c r="AN704" s="160">
        <v>39108</v>
      </c>
      <c r="AO704">
        <v>21</v>
      </c>
      <c r="AP704">
        <v>190</v>
      </c>
      <c r="AQ704" t="s">
        <v>1096</v>
      </c>
      <c r="AR704">
        <v>19</v>
      </c>
      <c r="AT704" s="160">
        <v>38378</v>
      </c>
      <c r="AU704">
        <v>21</v>
      </c>
      <c r="AV704">
        <v>149</v>
      </c>
      <c r="AW704" t="s">
        <v>1096</v>
      </c>
      <c r="AX704">
        <v>15</v>
      </c>
    </row>
    <row r="705" spans="28:50" x14ac:dyDescent="0.3">
      <c r="AB705" s="160">
        <v>38378</v>
      </c>
      <c r="AC705">
        <v>22</v>
      </c>
      <c r="AD705">
        <v>185</v>
      </c>
      <c r="AE705" t="s">
        <v>1096</v>
      </c>
      <c r="AF705">
        <v>19</v>
      </c>
      <c r="AH705" s="160">
        <v>38378</v>
      </c>
      <c r="AI705">
        <v>22</v>
      </c>
      <c r="AJ705">
        <v>235</v>
      </c>
      <c r="AK705" t="s">
        <v>1096</v>
      </c>
      <c r="AL705">
        <v>24</v>
      </c>
      <c r="AN705" s="160">
        <v>39108</v>
      </c>
      <c r="AO705">
        <v>22</v>
      </c>
      <c r="AP705">
        <v>191</v>
      </c>
      <c r="AQ705" t="s">
        <v>1096</v>
      </c>
      <c r="AR705">
        <v>19</v>
      </c>
      <c r="AT705" s="160">
        <v>38378</v>
      </c>
      <c r="AU705">
        <v>22</v>
      </c>
      <c r="AV705">
        <v>141</v>
      </c>
      <c r="AW705" t="s">
        <v>1096</v>
      </c>
      <c r="AX705">
        <v>14</v>
      </c>
    </row>
    <row r="706" spans="28:50" x14ac:dyDescent="0.3">
      <c r="AB706" s="160">
        <v>38378</v>
      </c>
      <c r="AC706">
        <v>23</v>
      </c>
      <c r="AD706">
        <v>178</v>
      </c>
      <c r="AE706" t="s">
        <v>1096</v>
      </c>
      <c r="AF706">
        <v>18</v>
      </c>
      <c r="AH706" s="160">
        <v>38378</v>
      </c>
      <c r="AI706">
        <v>23</v>
      </c>
      <c r="AJ706">
        <v>226</v>
      </c>
      <c r="AK706" t="s">
        <v>1096</v>
      </c>
      <c r="AL706">
        <v>23</v>
      </c>
      <c r="AN706" s="160">
        <v>39108</v>
      </c>
      <c r="AO706">
        <v>23</v>
      </c>
      <c r="AP706">
        <v>190</v>
      </c>
      <c r="AQ706" t="s">
        <v>1096</v>
      </c>
      <c r="AR706">
        <v>19</v>
      </c>
      <c r="AT706" s="160">
        <v>38378</v>
      </c>
      <c r="AU706">
        <v>23</v>
      </c>
      <c r="AV706">
        <v>136</v>
      </c>
      <c r="AW706" t="s">
        <v>1096</v>
      </c>
      <c r="AX706">
        <v>14</v>
      </c>
    </row>
    <row r="707" spans="28:50" x14ac:dyDescent="0.3">
      <c r="AB707" s="160">
        <v>38379</v>
      </c>
      <c r="AC707">
        <v>0</v>
      </c>
      <c r="AD707">
        <v>161</v>
      </c>
      <c r="AE707" t="s">
        <v>1096</v>
      </c>
      <c r="AF707">
        <v>16</v>
      </c>
      <c r="AH707" s="160">
        <v>38379</v>
      </c>
      <c r="AI707">
        <v>0</v>
      </c>
      <c r="AJ707">
        <v>225</v>
      </c>
      <c r="AK707" t="s">
        <v>1096</v>
      </c>
      <c r="AL707">
        <v>23</v>
      </c>
      <c r="AN707" s="160">
        <v>39109</v>
      </c>
      <c r="AO707">
        <v>0</v>
      </c>
      <c r="AP707">
        <v>190</v>
      </c>
      <c r="AQ707" t="s">
        <v>1096</v>
      </c>
      <c r="AR707">
        <v>19</v>
      </c>
      <c r="AT707" s="160">
        <v>38379</v>
      </c>
      <c r="AU707">
        <v>0</v>
      </c>
      <c r="AV707">
        <v>136</v>
      </c>
      <c r="AW707" t="s">
        <v>1096</v>
      </c>
      <c r="AX707">
        <v>14</v>
      </c>
    </row>
    <row r="708" spans="28:50" x14ac:dyDescent="0.3">
      <c r="AB708" s="160">
        <v>38379</v>
      </c>
      <c r="AC708">
        <v>1</v>
      </c>
      <c r="AD708">
        <v>160</v>
      </c>
      <c r="AE708" t="s">
        <v>1096</v>
      </c>
      <c r="AF708">
        <v>16</v>
      </c>
      <c r="AH708" s="160">
        <v>38379</v>
      </c>
      <c r="AI708">
        <v>1</v>
      </c>
      <c r="AJ708">
        <v>214</v>
      </c>
      <c r="AK708" t="s">
        <v>1096</v>
      </c>
      <c r="AL708">
        <v>21</v>
      </c>
      <c r="AN708" s="160">
        <v>39109</v>
      </c>
      <c r="AO708">
        <v>1</v>
      </c>
      <c r="AP708">
        <v>188</v>
      </c>
      <c r="AQ708" t="s">
        <v>1096</v>
      </c>
      <c r="AR708">
        <v>19</v>
      </c>
      <c r="AT708" s="160">
        <v>38379</v>
      </c>
      <c r="AU708">
        <v>1</v>
      </c>
      <c r="AV708">
        <v>129</v>
      </c>
      <c r="AW708" t="s">
        <v>1096</v>
      </c>
      <c r="AX708">
        <v>13</v>
      </c>
    </row>
    <row r="709" spans="28:50" x14ac:dyDescent="0.3">
      <c r="AB709" s="160">
        <v>38379</v>
      </c>
      <c r="AC709">
        <v>2</v>
      </c>
      <c r="AD709">
        <v>153</v>
      </c>
      <c r="AE709" t="s">
        <v>1096</v>
      </c>
      <c r="AF709">
        <v>15</v>
      </c>
      <c r="AH709" s="160">
        <v>38379</v>
      </c>
      <c r="AI709">
        <v>2</v>
      </c>
      <c r="AJ709">
        <v>212</v>
      </c>
      <c r="AK709" t="s">
        <v>1096</v>
      </c>
      <c r="AL709">
        <v>21</v>
      </c>
      <c r="AN709" s="160">
        <v>39109</v>
      </c>
      <c r="AO709">
        <v>2</v>
      </c>
      <c r="AP709">
        <v>190</v>
      </c>
      <c r="AQ709" t="s">
        <v>1096</v>
      </c>
      <c r="AR709">
        <v>19</v>
      </c>
      <c r="AT709" s="160">
        <v>38379</v>
      </c>
      <c r="AU709">
        <v>2</v>
      </c>
      <c r="AV709">
        <v>118</v>
      </c>
      <c r="AW709" t="s">
        <v>1096</v>
      </c>
      <c r="AX709">
        <v>12</v>
      </c>
    </row>
    <row r="710" spans="28:50" x14ac:dyDescent="0.3">
      <c r="AB710" s="160">
        <v>38379</v>
      </c>
      <c r="AC710">
        <v>3</v>
      </c>
      <c r="AD710">
        <v>146</v>
      </c>
      <c r="AE710" t="s">
        <v>1096</v>
      </c>
      <c r="AF710">
        <v>15</v>
      </c>
      <c r="AH710" s="160">
        <v>38379</v>
      </c>
      <c r="AI710">
        <v>3</v>
      </c>
      <c r="AJ710">
        <v>209</v>
      </c>
      <c r="AK710" t="s">
        <v>1096</v>
      </c>
      <c r="AL710">
        <v>21</v>
      </c>
      <c r="AN710" s="160">
        <v>39109</v>
      </c>
      <c r="AO710">
        <v>3</v>
      </c>
      <c r="AP710">
        <v>190</v>
      </c>
      <c r="AQ710" t="s">
        <v>1096</v>
      </c>
      <c r="AR710">
        <v>19</v>
      </c>
      <c r="AT710" s="160">
        <v>38379</v>
      </c>
      <c r="AU710">
        <v>3</v>
      </c>
      <c r="AV710">
        <v>124</v>
      </c>
      <c r="AW710" t="s">
        <v>1096</v>
      </c>
      <c r="AX710">
        <v>12</v>
      </c>
    </row>
    <row r="711" spans="28:50" x14ac:dyDescent="0.3">
      <c r="AB711" s="160">
        <v>38379</v>
      </c>
      <c r="AC711">
        <v>4</v>
      </c>
      <c r="AD711">
        <v>129</v>
      </c>
      <c r="AE711" t="s">
        <v>1096</v>
      </c>
      <c r="AF711">
        <v>13</v>
      </c>
      <c r="AH711" s="160">
        <v>38379</v>
      </c>
      <c r="AI711">
        <v>4</v>
      </c>
      <c r="AJ711">
        <v>213</v>
      </c>
      <c r="AK711" t="s">
        <v>1096</v>
      </c>
      <c r="AL711">
        <v>21</v>
      </c>
      <c r="AN711" s="160">
        <v>39109</v>
      </c>
      <c r="AO711">
        <v>4</v>
      </c>
      <c r="AP711">
        <v>186</v>
      </c>
      <c r="AQ711" t="s">
        <v>1096</v>
      </c>
      <c r="AR711">
        <v>19</v>
      </c>
      <c r="AT711" s="160">
        <v>38379</v>
      </c>
      <c r="AU711">
        <v>4</v>
      </c>
      <c r="AV711">
        <v>129</v>
      </c>
      <c r="AW711" t="s">
        <v>1096</v>
      </c>
      <c r="AX711">
        <v>13</v>
      </c>
    </row>
    <row r="712" spans="28:50" x14ac:dyDescent="0.3">
      <c r="AB712" s="160">
        <v>38379</v>
      </c>
      <c r="AC712">
        <v>5</v>
      </c>
      <c r="AD712">
        <v>130</v>
      </c>
      <c r="AE712" t="s">
        <v>1096</v>
      </c>
      <c r="AF712">
        <v>13</v>
      </c>
      <c r="AH712" s="160">
        <v>38379</v>
      </c>
      <c r="AI712">
        <v>5</v>
      </c>
      <c r="AJ712">
        <v>213</v>
      </c>
      <c r="AK712" t="s">
        <v>1096</v>
      </c>
      <c r="AL712">
        <v>21</v>
      </c>
      <c r="AN712" s="160">
        <v>39109</v>
      </c>
      <c r="AO712">
        <v>5</v>
      </c>
      <c r="AP712">
        <v>180</v>
      </c>
      <c r="AQ712" t="s">
        <v>1096</v>
      </c>
      <c r="AR712">
        <v>18</v>
      </c>
      <c r="AT712" s="160">
        <v>38379</v>
      </c>
      <c r="AU712">
        <v>5</v>
      </c>
      <c r="AV712">
        <v>129</v>
      </c>
      <c r="AW712" t="s">
        <v>1096</v>
      </c>
      <c r="AX712">
        <v>13</v>
      </c>
    </row>
    <row r="713" spans="28:50" x14ac:dyDescent="0.3">
      <c r="AB713" s="160">
        <v>38379</v>
      </c>
      <c r="AC713">
        <v>6</v>
      </c>
      <c r="AD713">
        <v>133</v>
      </c>
      <c r="AE713" t="s">
        <v>1096</v>
      </c>
      <c r="AF713">
        <v>13</v>
      </c>
      <c r="AH713" s="160">
        <v>38379</v>
      </c>
      <c r="AI713">
        <v>6</v>
      </c>
      <c r="AJ713">
        <v>215</v>
      </c>
      <c r="AK713" t="s">
        <v>1096</v>
      </c>
      <c r="AL713">
        <v>22</v>
      </c>
      <c r="AN713" s="160">
        <v>39109</v>
      </c>
      <c r="AO713">
        <v>6</v>
      </c>
      <c r="AP713">
        <v>190</v>
      </c>
      <c r="AQ713" t="s">
        <v>1096</v>
      </c>
      <c r="AR713">
        <v>19</v>
      </c>
      <c r="AT713" s="160">
        <v>38379</v>
      </c>
      <c r="AU713">
        <v>6</v>
      </c>
      <c r="AV713">
        <v>138</v>
      </c>
      <c r="AW713" t="s">
        <v>1096</v>
      </c>
      <c r="AX713">
        <v>14</v>
      </c>
    </row>
    <row r="714" spans="28:50" x14ac:dyDescent="0.3">
      <c r="AB714" s="160">
        <v>38379</v>
      </c>
      <c r="AC714">
        <v>7</v>
      </c>
      <c r="AD714">
        <v>170</v>
      </c>
      <c r="AE714" t="s">
        <v>1096</v>
      </c>
      <c r="AF714">
        <v>17</v>
      </c>
      <c r="AH714" s="160">
        <v>38379</v>
      </c>
      <c r="AI714">
        <v>7</v>
      </c>
      <c r="AJ714">
        <v>239</v>
      </c>
      <c r="AK714" t="s">
        <v>1096</v>
      </c>
      <c r="AL714">
        <v>24</v>
      </c>
      <c r="AN714" s="160">
        <v>39109</v>
      </c>
      <c r="AO714">
        <v>7</v>
      </c>
      <c r="AP714">
        <v>195</v>
      </c>
      <c r="AQ714" t="s">
        <v>1096</v>
      </c>
      <c r="AR714">
        <v>20</v>
      </c>
      <c r="AT714" s="160">
        <v>38379</v>
      </c>
      <c r="AU714">
        <v>7</v>
      </c>
      <c r="AV714">
        <v>164</v>
      </c>
      <c r="AW714" t="s">
        <v>1096</v>
      </c>
      <c r="AX714">
        <v>16</v>
      </c>
    </row>
    <row r="715" spans="28:50" x14ac:dyDescent="0.3">
      <c r="AB715" s="160">
        <v>38379</v>
      </c>
      <c r="AC715">
        <v>8</v>
      </c>
      <c r="AD715">
        <v>188</v>
      </c>
      <c r="AE715" t="s">
        <v>1096</v>
      </c>
      <c r="AF715">
        <v>19</v>
      </c>
      <c r="AH715" s="160">
        <v>38379</v>
      </c>
      <c r="AI715">
        <v>8</v>
      </c>
      <c r="AJ715">
        <v>247</v>
      </c>
      <c r="AK715" t="s">
        <v>1096</v>
      </c>
      <c r="AL715">
        <v>25</v>
      </c>
      <c r="AN715" s="160">
        <v>39109</v>
      </c>
      <c r="AO715">
        <v>8</v>
      </c>
      <c r="AP715">
        <v>210</v>
      </c>
      <c r="AQ715" t="s">
        <v>1096</v>
      </c>
      <c r="AR715">
        <v>21</v>
      </c>
      <c r="AT715" s="160">
        <v>38379</v>
      </c>
      <c r="AU715">
        <v>8</v>
      </c>
      <c r="AV715">
        <v>168</v>
      </c>
      <c r="AW715" t="s">
        <v>1096</v>
      </c>
      <c r="AX715">
        <v>17</v>
      </c>
    </row>
    <row r="716" spans="28:50" x14ac:dyDescent="0.3">
      <c r="AB716" s="160">
        <v>38379</v>
      </c>
      <c r="AC716">
        <v>9</v>
      </c>
      <c r="AD716">
        <v>213</v>
      </c>
      <c r="AE716" t="s">
        <v>1096</v>
      </c>
      <c r="AF716">
        <v>21</v>
      </c>
      <c r="AH716" s="160">
        <v>38379</v>
      </c>
      <c r="AI716">
        <v>9</v>
      </c>
      <c r="AJ716">
        <v>239</v>
      </c>
      <c r="AK716" t="s">
        <v>1096</v>
      </c>
      <c r="AL716">
        <v>24</v>
      </c>
      <c r="AN716" s="160">
        <v>39109</v>
      </c>
      <c r="AO716">
        <v>9</v>
      </c>
      <c r="AP716">
        <v>220</v>
      </c>
      <c r="AQ716" t="s">
        <v>1096</v>
      </c>
      <c r="AR716">
        <v>22</v>
      </c>
      <c r="AT716" s="160">
        <v>38379</v>
      </c>
      <c r="AU716">
        <v>9</v>
      </c>
      <c r="AV716">
        <v>172</v>
      </c>
      <c r="AW716" t="s">
        <v>1096</v>
      </c>
      <c r="AX716">
        <v>17</v>
      </c>
    </row>
    <row r="717" spans="28:50" x14ac:dyDescent="0.3">
      <c r="AB717" s="160">
        <v>38379</v>
      </c>
      <c r="AC717">
        <v>10</v>
      </c>
      <c r="AD717">
        <v>232</v>
      </c>
      <c r="AE717" t="s">
        <v>1096</v>
      </c>
      <c r="AF717">
        <v>23</v>
      </c>
      <c r="AH717" s="160">
        <v>38379</v>
      </c>
      <c r="AI717">
        <v>10</v>
      </c>
      <c r="AJ717">
        <v>247</v>
      </c>
      <c r="AK717" t="s">
        <v>1096</v>
      </c>
      <c r="AL717">
        <v>25</v>
      </c>
      <c r="AN717" s="160">
        <v>39109</v>
      </c>
      <c r="AO717">
        <v>10</v>
      </c>
      <c r="AP717">
        <v>225</v>
      </c>
      <c r="AQ717" t="s">
        <v>1096</v>
      </c>
      <c r="AR717">
        <v>23</v>
      </c>
      <c r="AT717" s="160">
        <v>38379</v>
      </c>
      <c r="AU717">
        <v>10</v>
      </c>
      <c r="AV717">
        <v>158</v>
      </c>
      <c r="AW717" t="s">
        <v>1096</v>
      </c>
      <c r="AX717">
        <v>16</v>
      </c>
    </row>
    <row r="718" spans="28:50" x14ac:dyDescent="0.3">
      <c r="AB718" s="160">
        <v>38379</v>
      </c>
      <c r="AC718">
        <v>11</v>
      </c>
      <c r="AD718">
        <v>250</v>
      </c>
      <c r="AE718" t="s">
        <v>1096</v>
      </c>
      <c r="AF718">
        <v>25</v>
      </c>
      <c r="AH718" s="160">
        <v>38379</v>
      </c>
      <c r="AI718">
        <v>11</v>
      </c>
      <c r="AJ718">
        <v>245</v>
      </c>
      <c r="AK718" t="s">
        <v>1096</v>
      </c>
      <c r="AL718">
        <v>25</v>
      </c>
      <c r="AN718" s="160">
        <v>39109</v>
      </c>
      <c r="AO718">
        <v>11</v>
      </c>
      <c r="AP718">
        <v>240</v>
      </c>
      <c r="AQ718" t="s">
        <v>1096</v>
      </c>
      <c r="AR718">
        <v>24</v>
      </c>
      <c r="AT718" s="160">
        <v>38379</v>
      </c>
      <c r="AU718">
        <v>11</v>
      </c>
      <c r="AV718">
        <v>153</v>
      </c>
      <c r="AW718" t="s">
        <v>1096</v>
      </c>
      <c r="AX718">
        <v>15</v>
      </c>
    </row>
    <row r="719" spans="28:50" x14ac:dyDescent="0.3">
      <c r="AB719" s="160">
        <v>38379</v>
      </c>
      <c r="AC719">
        <v>12</v>
      </c>
      <c r="AD719">
        <v>262</v>
      </c>
      <c r="AE719" t="s">
        <v>1096</v>
      </c>
      <c r="AF719">
        <v>26</v>
      </c>
      <c r="AH719" s="160">
        <v>38379</v>
      </c>
      <c r="AI719">
        <v>12</v>
      </c>
      <c r="AJ719">
        <v>247</v>
      </c>
      <c r="AK719" t="s">
        <v>1096</v>
      </c>
      <c r="AL719">
        <v>25</v>
      </c>
      <c r="AN719" s="160">
        <v>39109</v>
      </c>
      <c r="AO719">
        <v>12</v>
      </c>
      <c r="AP719">
        <v>240</v>
      </c>
      <c r="AQ719" t="s">
        <v>1096</v>
      </c>
      <c r="AR719">
        <v>24</v>
      </c>
      <c r="AT719" s="160">
        <v>38379</v>
      </c>
      <c r="AU719">
        <v>12</v>
      </c>
      <c r="AV719">
        <v>149</v>
      </c>
      <c r="AW719" t="s">
        <v>1096</v>
      </c>
      <c r="AX719">
        <v>15</v>
      </c>
    </row>
    <row r="720" spans="28:50" x14ac:dyDescent="0.3">
      <c r="AB720" s="160">
        <v>38379</v>
      </c>
      <c r="AC720">
        <v>13</v>
      </c>
      <c r="AD720">
        <v>272</v>
      </c>
      <c r="AE720" t="s">
        <v>1096</v>
      </c>
      <c r="AF720">
        <v>27</v>
      </c>
      <c r="AH720" s="160">
        <v>38379</v>
      </c>
      <c r="AI720">
        <v>13</v>
      </c>
      <c r="AJ720">
        <v>248</v>
      </c>
      <c r="AK720" t="s">
        <v>1096</v>
      </c>
      <c r="AL720">
        <v>25</v>
      </c>
      <c r="AN720" s="160">
        <v>39109</v>
      </c>
      <c r="AO720">
        <v>13</v>
      </c>
      <c r="AP720">
        <v>237</v>
      </c>
      <c r="AQ720" t="s">
        <v>1096</v>
      </c>
      <c r="AR720">
        <v>24</v>
      </c>
      <c r="AT720" s="160">
        <v>38379</v>
      </c>
      <c r="AU720">
        <v>13</v>
      </c>
      <c r="AV720">
        <v>148</v>
      </c>
      <c r="AW720" t="s">
        <v>1096</v>
      </c>
      <c r="AX720">
        <v>15</v>
      </c>
    </row>
    <row r="721" spans="28:50" x14ac:dyDescent="0.3">
      <c r="AB721" s="160">
        <v>38379</v>
      </c>
      <c r="AC721">
        <v>14</v>
      </c>
      <c r="AD721">
        <v>286</v>
      </c>
      <c r="AE721" t="s">
        <v>1096</v>
      </c>
      <c r="AF721">
        <v>29</v>
      </c>
      <c r="AH721" s="160">
        <v>38379</v>
      </c>
      <c r="AI721">
        <v>14</v>
      </c>
      <c r="AJ721">
        <v>265</v>
      </c>
      <c r="AK721" t="s">
        <v>1096</v>
      </c>
      <c r="AL721">
        <v>27</v>
      </c>
      <c r="AN721" s="160">
        <v>39109</v>
      </c>
      <c r="AO721">
        <v>14</v>
      </c>
      <c r="AP721">
        <v>250</v>
      </c>
      <c r="AQ721" t="s">
        <v>1096</v>
      </c>
      <c r="AR721">
        <v>25</v>
      </c>
      <c r="AT721" s="160">
        <v>38379</v>
      </c>
      <c r="AU721">
        <v>14</v>
      </c>
      <c r="AV721">
        <v>147</v>
      </c>
      <c r="AW721" t="s">
        <v>1096</v>
      </c>
      <c r="AX721">
        <v>15</v>
      </c>
    </row>
    <row r="722" spans="28:50" x14ac:dyDescent="0.3">
      <c r="AB722" s="160">
        <v>38379</v>
      </c>
      <c r="AC722">
        <v>15</v>
      </c>
      <c r="AD722">
        <v>301</v>
      </c>
      <c r="AE722" t="s">
        <v>1096</v>
      </c>
      <c r="AF722">
        <v>30</v>
      </c>
      <c r="AH722" s="160">
        <v>38379</v>
      </c>
      <c r="AI722">
        <v>15</v>
      </c>
      <c r="AJ722">
        <v>247</v>
      </c>
      <c r="AK722" t="s">
        <v>1096</v>
      </c>
      <c r="AL722">
        <v>25</v>
      </c>
      <c r="AN722" s="160">
        <v>39109</v>
      </c>
      <c r="AO722">
        <v>15</v>
      </c>
      <c r="AP722">
        <v>240</v>
      </c>
      <c r="AQ722" t="s">
        <v>1096</v>
      </c>
      <c r="AR722">
        <v>24</v>
      </c>
      <c r="AT722" s="160">
        <v>38379</v>
      </c>
      <c r="AU722">
        <v>15</v>
      </c>
      <c r="AV722">
        <v>143</v>
      </c>
      <c r="AW722" t="s">
        <v>1096</v>
      </c>
      <c r="AX722">
        <v>14</v>
      </c>
    </row>
    <row r="723" spans="28:50" x14ac:dyDescent="0.3">
      <c r="AB723" s="160">
        <v>38379</v>
      </c>
      <c r="AC723">
        <v>16</v>
      </c>
      <c r="AD723">
        <v>293</v>
      </c>
      <c r="AE723" t="s">
        <v>1096</v>
      </c>
      <c r="AF723">
        <v>29</v>
      </c>
      <c r="AH723" s="160">
        <v>38379</v>
      </c>
      <c r="AI723">
        <v>16</v>
      </c>
      <c r="AJ723">
        <v>265</v>
      </c>
      <c r="AK723" t="s">
        <v>1096</v>
      </c>
      <c r="AL723">
        <v>27</v>
      </c>
      <c r="AN723" s="160">
        <v>39109</v>
      </c>
      <c r="AO723">
        <v>16</v>
      </c>
      <c r="AP723">
        <v>239</v>
      </c>
      <c r="AQ723" t="s">
        <v>1096</v>
      </c>
      <c r="AR723">
        <v>24</v>
      </c>
      <c r="AT723" s="160">
        <v>38379</v>
      </c>
      <c r="AU723">
        <v>16</v>
      </c>
      <c r="AV723">
        <v>133</v>
      </c>
      <c r="AW723" t="s">
        <v>1096</v>
      </c>
      <c r="AX723">
        <v>13</v>
      </c>
    </row>
    <row r="724" spans="28:50" x14ac:dyDescent="0.3">
      <c r="AB724" s="160">
        <v>38379</v>
      </c>
      <c r="AC724">
        <v>17</v>
      </c>
      <c r="AD724">
        <v>285</v>
      </c>
      <c r="AE724" t="s">
        <v>1096</v>
      </c>
      <c r="AF724">
        <v>29</v>
      </c>
      <c r="AH724" s="160">
        <v>38379</v>
      </c>
      <c r="AI724">
        <v>17</v>
      </c>
      <c r="AJ724">
        <v>255</v>
      </c>
      <c r="AK724" t="s">
        <v>1096</v>
      </c>
      <c r="AL724">
        <v>26</v>
      </c>
      <c r="AN724" s="160">
        <v>39109</v>
      </c>
      <c r="AO724">
        <v>17</v>
      </c>
      <c r="AP724">
        <v>230</v>
      </c>
      <c r="AQ724" t="s">
        <v>1096</v>
      </c>
      <c r="AR724">
        <v>23</v>
      </c>
      <c r="AT724" s="160">
        <v>38379</v>
      </c>
      <c r="AU724">
        <v>17</v>
      </c>
      <c r="AV724">
        <v>125</v>
      </c>
      <c r="AW724" t="s">
        <v>1096</v>
      </c>
      <c r="AX724">
        <v>13</v>
      </c>
    </row>
    <row r="725" spans="28:50" x14ac:dyDescent="0.3">
      <c r="AB725" s="160">
        <v>38379</v>
      </c>
      <c r="AC725">
        <v>18</v>
      </c>
      <c r="AD725">
        <v>273</v>
      </c>
      <c r="AE725" t="s">
        <v>1096</v>
      </c>
      <c r="AF725">
        <v>27</v>
      </c>
      <c r="AH725" s="160">
        <v>38379</v>
      </c>
      <c r="AI725">
        <v>18</v>
      </c>
      <c r="AJ725">
        <v>241</v>
      </c>
      <c r="AK725" t="s">
        <v>1096</v>
      </c>
      <c r="AL725">
        <v>24</v>
      </c>
      <c r="AN725" s="160">
        <v>39109</v>
      </c>
      <c r="AO725">
        <v>18</v>
      </c>
      <c r="AP725">
        <v>220</v>
      </c>
      <c r="AQ725" t="s">
        <v>1096</v>
      </c>
      <c r="AR725">
        <v>22</v>
      </c>
      <c r="AT725" s="160">
        <v>38379</v>
      </c>
      <c r="AU725">
        <v>18</v>
      </c>
      <c r="AV725">
        <v>121</v>
      </c>
      <c r="AW725" t="s">
        <v>1096</v>
      </c>
      <c r="AX725">
        <v>12</v>
      </c>
    </row>
    <row r="726" spans="28:50" x14ac:dyDescent="0.3">
      <c r="AB726" s="160">
        <v>38379</v>
      </c>
      <c r="AC726">
        <v>19</v>
      </c>
      <c r="AD726">
        <v>258</v>
      </c>
      <c r="AE726" t="s">
        <v>1096</v>
      </c>
      <c r="AF726">
        <v>26</v>
      </c>
      <c r="AH726" s="160">
        <v>38379</v>
      </c>
      <c r="AI726">
        <v>19</v>
      </c>
      <c r="AJ726">
        <v>239</v>
      </c>
      <c r="AK726" t="s">
        <v>1096</v>
      </c>
      <c r="AL726">
        <v>24</v>
      </c>
      <c r="AN726" s="160">
        <v>39109</v>
      </c>
      <c r="AO726">
        <v>19</v>
      </c>
      <c r="AP726">
        <v>216</v>
      </c>
      <c r="AQ726" t="s">
        <v>1096</v>
      </c>
      <c r="AR726">
        <v>22</v>
      </c>
      <c r="AT726" s="160">
        <v>38379</v>
      </c>
      <c r="AU726">
        <v>19</v>
      </c>
      <c r="AV726">
        <v>120</v>
      </c>
      <c r="AW726" t="s">
        <v>1096</v>
      </c>
      <c r="AX726">
        <v>12</v>
      </c>
    </row>
    <row r="727" spans="28:50" x14ac:dyDescent="0.3">
      <c r="AB727" s="160">
        <v>38379</v>
      </c>
      <c r="AC727">
        <v>20</v>
      </c>
      <c r="AD727">
        <v>235</v>
      </c>
      <c r="AE727" t="s">
        <v>1096</v>
      </c>
      <c r="AF727">
        <v>24</v>
      </c>
      <c r="AH727" s="160">
        <v>38379</v>
      </c>
      <c r="AI727">
        <v>20</v>
      </c>
      <c r="AJ727">
        <v>242</v>
      </c>
      <c r="AK727" t="s">
        <v>1096</v>
      </c>
      <c r="AL727">
        <v>24</v>
      </c>
      <c r="AN727" s="160">
        <v>39109</v>
      </c>
      <c r="AO727">
        <v>20</v>
      </c>
      <c r="AP727">
        <v>210</v>
      </c>
      <c r="AQ727" t="s">
        <v>1096</v>
      </c>
      <c r="AR727">
        <v>21</v>
      </c>
      <c r="AT727" s="160">
        <v>38379</v>
      </c>
      <c r="AU727">
        <v>20</v>
      </c>
      <c r="AV727">
        <v>123</v>
      </c>
      <c r="AW727" t="s">
        <v>1096</v>
      </c>
      <c r="AX727">
        <v>12</v>
      </c>
    </row>
    <row r="728" spans="28:50" x14ac:dyDescent="0.3">
      <c r="AB728" s="160">
        <v>38379</v>
      </c>
      <c r="AC728">
        <v>21</v>
      </c>
      <c r="AD728">
        <v>218</v>
      </c>
      <c r="AE728" t="s">
        <v>1096</v>
      </c>
      <c r="AF728">
        <v>22</v>
      </c>
      <c r="AH728" s="160">
        <v>38379</v>
      </c>
      <c r="AI728">
        <v>21</v>
      </c>
      <c r="AJ728">
        <v>240</v>
      </c>
      <c r="AK728" t="s">
        <v>1096</v>
      </c>
      <c r="AL728">
        <v>24</v>
      </c>
      <c r="AN728" s="160">
        <v>39109</v>
      </c>
      <c r="AO728">
        <v>21</v>
      </c>
      <c r="AP728">
        <v>210</v>
      </c>
      <c r="AQ728" t="s">
        <v>1096</v>
      </c>
      <c r="AR728">
        <v>21</v>
      </c>
      <c r="AT728" s="160">
        <v>38379</v>
      </c>
      <c r="AU728">
        <v>21</v>
      </c>
      <c r="AV728">
        <v>124</v>
      </c>
      <c r="AW728" t="s">
        <v>1096</v>
      </c>
      <c r="AX728">
        <v>12</v>
      </c>
    </row>
    <row r="729" spans="28:50" x14ac:dyDescent="0.3">
      <c r="AB729" s="160">
        <v>38379</v>
      </c>
      <c r="AC729">
        <v>22</v>
      </c>
      <c r="AD729">
        <v>205</v>
      </c>
      <c r="AE729" t="s">
        <v>1096</v>
      </c>
      <c r="AF729">
        <v>21</v>
      </c>
      <c r="AH729" s="160">
        <v>38379</v>
      </c>
      <c r="AI729">
        <v>22</v>
      </c>
      <c r="AJ729">
        <v>236</v>
      </c>
      <c r="AK729" t="s">
        <v>1096</v>
      </c>
      <c r="AL729">
        <v>24</v>
      </c>
      <c r="AN729" s="160">
        <v>39109</v>
      </c>
      <c r="AO729">
        <v>22</v>
      </c>
      <c r="AP729">
        <v>207</v>
      </c>
      <c r="AQ729" t="s">
        <v>1096</v>
      </c>
      <c r="AR729">
        <v>21</v>
      </c>
      <c r="AT729" s="160">
        <v>38379</v>
      </c>
      <c r="AU729">
        <v>22</v>
      </c>
      <c r="AV729">
        <v>126</v>
      </c>
      <c r="AW729" t="s">
        <v>1096</v>
      </c>
      <c r="AX729">
        <v>13</v>
      </c>
    </row>
    <row r="730" spans="28:50" x14ac:dyDescent="0.3">
      <c r="AB730" s="160">
        <v>38379</v>
      </c>
      <c r="AC730">
        <v>23</v>
      </c>
      <c r="AD730">
        <v>196</v>
      </c>
      <c r="AE730" t="s">
        <v>1096</v>
      </c>
      <c r="AF730">
        <v>20</v>
      </c>
      <c r="AH730" s="160">
        <v>38379</v>
      </c>
      <c r="AI730">
        <v>23</v>
      </c>
      <c r="AJ730">
        <v>229</v>
      </c>
      <c r="AK730" t="s">
        <v>1096</v>
      </c>
      <c r="AL730">
        <v>23</v>
      </c>
      <c r="AN730" s="160">
        <v>39109</v>
      </c>
      <c r="AO730">
        <v>23</v>
      </c>
      <c r="AP730">
        <v>210</v>
      </c>
      <c r="AQ730" t="s">
        <v>1096</v>
      </c>
      <c r="AR730">
        <v>21</v>
      </c>
      <c r="AT730" s="160">
        <v>38379</v>
      </c>
      <c r="AU730">
        <v>23</v>
      </c>
      <c r="AV730">
        <v>128</v>
      </c>
      <c r="AW730" t="s">
        <v>1096</v>
      </c>
      <c r="AX730">
        <v>13</v>
      </c>
    </row>
    <row r="731" spans="28:50" x14ac:dyDescent="0.3">
      <c r="AB731" s="160">
        <v>38380</v>
      </c>
      <c r="AC731">
        <v>0</v>
      </c>
      <c r="AD731">
        <v>188</v>
      </c>
      <c r="AE731" t="s">
        <v>1096</v>
      </c>
      <c r="AF731">
        <v>19</v>
      </c>
      <c r="AH731" s="160">
        <v>38380</v>
      </c>
      <c r="AI731">
        <v>0</v>
      </c>
      <c r="AJ731">
        <v>219</v>
      </c>
      <c r="AK731" t="s">
        <v>1096</v>
      </c>
      <c r="AL731">
        <v>22</v>
      </c>
      <c r="AN731" s="160">
        <v>39110</v>
      </c>
      <c r="AO731">
        <v>0</v>
      </c>
      <c r="AP731">
        <v>200</v>
      </c>
      <c r="AQ731" t="s">
        <v>1096</v>
      </c>
      <c r="AR731">
        <v>20</v>
      </c>
      <c r="AT731" s="160">
        <v>38380</v>
      </c>
      <c r="AU731">
        <v>0</v>
      </c>
      <c r="AV731">
        <v>130</v>
      </c>
      <c r="AW731" t="s">
        <v>1096</v>
      </c>
      <c r="AX731">
        <v>13</v>
      </c>
    </row>
    <row r="732" spans="28:50" x14ac:dyDescent="0.3">
      <c r="AB732" s="160">
        <v>38380</v>
      </c>
      <c r="AC732">
        <v>1</v>
      </c>
      <c r="AD732">
        <v>189</v>
      </c>
      <c r="AE732" t="s">
        <v>1096</v>
      </c>
      <c r="AF732">
        <v>19</v>
      </c>
      <c r="AH732" s="160">
        <v>38380</v>
      </c>
      <c r="AI732">
        <v>1</v>
      </c>
      <c r="AJ732">
        <v>216</v>
      </c>
      <c r="AK732" t="s">
        <v>1096</v>
      </c>
      <c r="AL732">
        <v>22</v>
      </c>
      <c r="AN732" s="160">
        <v>39110</v>
      </c>
      <c r="AO732">
        <v>1</v>
      </c>
      <c r="AP732">
        <v>203</v>
      </c>
      <c r="AQ732" t="s">
        <v>1096</v>
      </c>
      <c r="AR732">
        <v>20</v>
      </c>
      <c r="AT732" s="160">
        <v>38380</v>
      </c>
      <c r="AU732">
        <v>1</v>
      </c>
      <c r="AV732">
        <v>131</v>
      </c>
      <c r="AW732" t="s">
        <v>1096</v>
      </c>
      <c r="AX732">
        <v>13</v>
      </c>
    </row>
    <row r="733" spans="28:50" x14ac:dyDescent="0.3">
      <c r="AB733" s="160">
        <v>38380</v>
      </c>
      <c r="AC733">
        <v>2</v>
      </c>
      <c r="AD733">
        <v>185</v>
      </c>
      <c r="AE733" t="s">
        <v>1096</v>
      </c>
      <c r="AF733">
        <v>19</v>
      </c>
      <c r="AH733" s="160">
        <v>38380</v>
      </c>
      <c r="AI733">
        <v>2</v>
      </c>
      <c r="AJ733">
        <v>211</v>
      </c>
      <c r="AK733" t="s">
        <v>1096</v>
      </c>
      <c r="AL733">
        <v>21</v>
      </c>
      <c r="AN733" s="160">
        <v>39110</v>
      </c>
      <c r="AO733">
        <v>2</v>
      </c>
      <c r="AP733">
        <v>200</v>
      </c>
      <c r="AQ733" t="s">
        <v>1096</v>
      </c>
      <c r="AR733">
        <v>20</v>
      </c>
      <c r="AT733" s="160">
        <v>38380</v>
      </c>
      <c r="AU733">
        <v>2</v>
      </c>
      <c r="AV733">
        <v>130</v>
      </c>
      <c r="AW733" t="s">
        <v>1096</v>
      </c>
      <c r="AX733">
        <v>13</v>
      </c>
    </row>
    <row r="734" spans="28:50" x14ac:dyDescent="0.3">
      <c r="AB734" s="160">
        <v>38380</v>
      </c>
      <c r="AC734">
        <v>3</v>
      </c>
      <c r="AD734">
        <v>186</v>
      </c>
      <c r="AE734" t="s">
        <v>1096</v>
      </c>
      <c r="AF734">
        <v>19</v>
      </c>
      <c r="AH734" s="160">
        <v>38380</v>
      </c>
      <c r="AI734">
        <v>3</v>
      </c>
      <c r="AJ734">
        <v>213</v>
      </c>
      <c r="AK734" t="s">
        <v>1096</v>
      </c>
      <c r="AL734">
        <v>21</v>
      </c>
      <c r="AN734" s="160">
        <v>39110</v>
      </c>
      <c r="AO734">
        <v>3</v>
      </c>
      <c r="AP734">
        <v>200</v>
      </c>
      <c r="AQ734" t="s">
        <v>1096</v>
      </c>
      <c r="AR734">
        <v>20</v>
      </c>
      <c r="AT734" s="160">
        <v>38380</v>
      </c>
      <c r="AU734">
        <v>3</v>
      </c>
      <c r="AV734">
        <v>131</v>
      </c>
      <c r="AW734" t="s">
        <v>1096</v>
      </c>
      <c r="AX734">
        <v>13</v>
      </c>
    </row>
    <row r="735" spans="28:50" x14ac:dyDescent="0.3">
      <c r="AB735" s="160">
        <v>38380</v>
      </c>
      <c r="AC735">
        <v>4</v>
      </c>
      <c r="AD735">
        <v>189</v>
      </c>
      <c r="AE735" t="s">
        <v>1096</v>
      </c>
      <c r="AF735">
        <v>19</v>
      </c>
      <c r="AH735" s="160">
        <v>38380</v>
      </c>
      <c r="AI735">
        <v>4</v>
      </c>
      <c r="AJ735">
        <v>213</v>
      </c>
      <c r="AK735" t="s">
        <v>1096</v>
      </c>
      <c r="AL735">
        <v>21</v>
      </c>
      <c r="AN735" s="160">
        <v>39110</v>
      </c>
      <c r="AO735">
        <v>4</v>
      </c>
      <c r="AP735">
        <v>197</v>
      </c>
      <c r="AQ735" t="s">
        <v>1096</v>
      </c>
      <c r="AR735">
        <v>20</v>
      </c>
      <c r="AT735" s="160">
        <v>38380</v>
      </c>
      <c r="AU735">
        <v>4</v>
      </c>
      <c r="AV735">
        <v>130</v>
      </c>
      <c r="AW735" t="s">
        <v>1096</v>
      </c>
      <c r="AX735">
        <v>13</v>
      </c>
    </row>
    <row r="736" spans="28:50" x14ac:dyDescent="0.3">
      <c r="AB736" s="160">
        <v>38380</v>
      </c>
      <c r="AC736">
        <v>5</v>
      </c>
      <c r="AD736">
        <v>191</v>
      </c>
      <c r="AE736" t="s">
        <v>1096</v>
      </c>
      <c r="AF736">
        <v>19</v>
      </c>
      <c r="AH736" s="160">
        <v>38380</v>
      </c>
      <c r="AI736">
        <v>5</v>
      </c>
      <c r="AJ736">
        <v>209</v>
      </c>
      <c r="AK736" t="s">
        <v>1096</v>
      </c>
      <c r="AL736">
        <v>21</v>
      </c>
      <c r="AN736" s="160">
        <v>39110</v>
      </c>
      <c r="AO736">
        <v>5</v>
      </c>
      <c r="AP736">
        <v>190</v>
      </c>
      <c r="AQ736" t="s">
        <v>1096</v>
      </c>
      <c r="AR736">
        <v>19</v>
      </c>
      <c r="AT736" s="160">
        <v>38380</v>
      </c>
      <c r="AU736">
        <v>5</v>
      </c>
      <c r="AV736">
        <v>131</v>
      </c>
      <c r="AW736" t="s">
        <v>1096</v>
      </c>
      <c r="AX736">
        <v>13</v>
      </c>
    </row>
    <row r="737" spans="28:50" x14ac:dyDescent="0.3">
      <c r="AB737" s="160">
        <v>38380</v>
      </c>
      <c r="AC737">
        <v>6</v>
      </c>
      <c r="AD737">
        <v>193</v>
      </c>
      <c r="AE737" t="s">
        <v>1096</v>
      </c>
      <c r="AF737">
        <v>19</v>
      </c>
      <c r="AH737" s="160">
        <v>38380</v>
      </c>
      <c r="AI737">
        <v>6</v>
      </c>
      <c r="AJ737">
        <v>209</v>
      </c>
      <c r="AK737" t="s">
        <v>1096</v>
      </c>
      <c r="AL737">
        <v>21</v>
      </c>
      <c r="AN737" s="160">
        <v>39110</v>
      </c>
      <c r="AO737">
        <v>6</v>
      </c>
      <c r="AP737">
        <v>200</v>
      </c>
      <c r="AQ737" t="s">
        <v>1096</v>
      </c>
      <c r="AR737">
        <v>20</v>
      </c>
      <c r="AT737" s="160">
        <v>38380</v>
      </c>
      <c r="AU737">
        <v>6</v>
      </c>
      <c r="AV737">
        <v>135</v>
      </c>
      <c r="AW737" t="s">
        <v>1096</v>
      </c>
      <c r="AX737">
        <v>14</v>
      </c>
    </row>
    <row r="738" spans="28:50" x14ac:dyDescent="0.3">
      <c r="AB738" s="160">
        <v>38380</v>
      </c>
      <c r="AC738">
        <v>7</v>
      </c>
      <c r="AD738">
        <v>198</v>
      </c>
      <c r="AE738" t="s">
        <v>1096</v>
      </c>
      <c r="AF738">
        <v>20</v>
      </c>
      <c r="AH738" s="160">
        <v>38380</v>
      </c>
      <c r="AI738">
        <v>7</v>
      </c>
      <c r="AJ738">
        <v>233</v>
      </c>
      <c r="AK738" t="s">
        <v>1096</v>
      </c>
      <c r="AL738">
        <v>23</v>
      </c>
      <c r="AN738" s="160">
        <v>39110</v>
      </c>
      <c r="AO738">
        <v>7</v>
      </c>
      <c r="AP738">
        <v>218</v>
      </c>
      <c r="AQ738" t="s">
        <v>1096</v>
      </c>
      <c r="AR738">
        <v>22</v>
      </c>
      <c r="AT738" s="160">
        <v>38380</v>
      </c>
      <c r="AU738">
        <v>7</v>
      </c>
      <c r="AV738">
        <v>143</v>
      </c>
      <c r="AW738" t="s">
        <v>1096</v>
      </c>
      <c r="AX738">
        <v>14</v>
      </c>
    </row>
    <row r="739" spans="28:50" x14ac:dyDescent="0.3">
      <c r="AB739" s="160">
        <v>38380</v>
      </c>
      <c r="AC739">
        <v>8</v>
      </c>
      <c r="AD739">
        <v>207</v>
      </c>
      <c r="AE739" t="s">
        <v>1096</v>
      </c>
      <c r="AF739">
        <v>21</v>
      </c>
      <c r="AH739" s="160">
        <v>38380</v>
      </c>
      <c r="AI739">
        <v>8</v>
      </c>
      <c r="AJ739">
        <v>263</v>
      </c>
      <c r="AK739" t="s">
        <v>1096</v>
      </c>
      <c r="AL739">
        <v>26</v>
      </c>
      <c r="AN739" s="160">
        <v>39110</v>
      </c>
      <c r="AO739">
        <v>8</v>
      </c>
      <c r="AP739">
        <v>220</v>
      </c>
      <c r="AQ739" t="s">
        <v>1096</v>
      </c>
      <c r="AR739">
        <v>22</v>
      </c>
      <c r="AT739" s="160">
        <v>38380</v>
      </c>
      <c r="AU739">
        <v>8</v>
      </c>
      <c r="AV739">
        <v>145</v>
      </c>
      <c r="AW739" t="s">
        <v>1096</v>
      </c>
      <c r="AX739">
        <v>15</v>
      </c>
    </row>
    <row r="740" spans="28:50" x14ac:dyDescent="0.3">
      <c r="AB740" s="160">
        <v>38380</v>
      </c>
      <c r="AC740">
        <v>9</v>
      </c>
      <c r="AD740">
        <v>217</v>
      </c>
      <c r="AE740" t="s">
        <v>1096</v>
      </c>
      <c r="AF740">
        <v>22</v>
      </c>
      <c r="AH740" s="160">
        <v>38380</v>
      </c>
      <c r="AI740">
        <v>9</v>
      </c>
      <c r="AJ740">
        <v>292</v>
      </c>
      <c r="AK740" t="s">
        <v>1096</v>
      </c>
      <c r="AL740">
        <v>29</v>
      </c>
      <c r="AN740" s="160">
        <v>39110</v>
      </c>
      <c r="AO740">
        <v>9</v>
      </c>
      <c r="AP740">
        <v>240</v>
      </c>
      <c r="AQ740" t="s">
        <v>1096</v>
      </c>
      <c r="AR740">
        <v>24</v>
      </c>
      <c r="AT740" s="160">
        <v>38380</v>
      </c>
      <c r="AU740">
        <v>9</v>
      </c>
      <c r="AV740">
        <v>148</v>
      </c>
      <c r="AW740" t="s">
        <v>1096</v>
      </c>
      <c r="AX740">
        <v>15</v>
      </c>
    </row>
    <row r="741" spans="28:50" x14ac:dyDescent="0.3">
      <c r="AB741" s="160">
        <v>38380</v>
      </c>
      <c r="AC741">
        <v>10</v>
      </c>
      <c r="AD741">
        <v>234</v>
      </c>
      <c r="AE741" t="s">
        <v>1096</v>
      </c>
      <c r="AF741">
        <v>23</v>
      </c>
      <c r="AH741" s="160">
        <v>38380</v>
      </c>
      <c r="AI741">
        <v>10</v>
      </c>
      <c r="AJ741">
        <v>313</v>
      </c>
      <c r="AK741" t="s">
        <v>1096</v>
      </c>
      <c r="AL741">
        <v>31</v>
      </c>
      <c r="AN741" s="160">
        <v>39110</v>
      </c>
      <c r="AO741">
        <v>10</v>
      </c>
      <c r="AP741">
        <v>253</v>
      </c>
      <c r="AQ741" t="s">
        <v>1096</v>
      </c>
      <c r="AR741">
        <v>25</v>
      </c>
      <c r="AT741" s="160">
        <v>38380</v>
      </c>
      <c r="AU741">
        <v>10</v>
      </c>
      <c r="AV741">
        <v>146</v>
      </c>
      <c r="AW741" t="s">
        <v>1096</v>
      </c>
      <c r="AX741">
        <v>15</v>
      </c>
    </row>
    <row r="742" spans="28:50" x14ac:dyDescent="0.3">
      <c r="AB742" s="160">
        <v>38380</v>
      </c>
      <c r="AC742">
        <v>11</v>
      </c>
      <c r="AD742">
        <v>259</v>
      </c>
      <c r="AE742" t="s">
        <v>1096</v>
      </c>
      <c r="AF742">
        <v>26</v>
      </c>
      <c r="AH742" s="160">
        <v>38380</v>
      </c>
      <c r="AI742">
        <v>11</v>
      </c>
      <c r="AJ742">
        <v>331</v>
      </c>
      <c r="AK742" t="s">
        <v>1096</v>
      </c>
      <c r="AL742">
        <v>33</v>
      </c>
      <c r="AN742" s="160">
        <v>39110</v>
      </c>
      <c r="AO742">
        <v>11</v>
      </c>
      <c r="AP742">
        <v>250</v>
      </c>
      <c r="AQ742" t="s">
        <v>1096</v>
      </c>
      <c r="AR742">
        <v>25</v>
      </c>
      <c r="AT742" s="160">
        <v>38380</v>
      </c>
      <c r="AU742">
        <v>11</v>
      </c>
      <c r="AV742">
        <v>154</v>
      </c>
      <c r="AW742" t="s">
        <v>1096</v>
      </c>
      <c r="AX742">
        <v>15</v>
      </c>
    </row>
    <row r="743" spans="28:50" x14ac:dyDescent="0.3">
      <c r="AB743" s="160">
        <v>38380</v>
      </c>
      <c r="AC743">
        <v>12</v>
      </c>
      <c r="AD743">
        <v>278</v>
      </c>
      <c r="AE743" t="s">
        <v>1096</v>
      </c>
      <c r="AF743">
        <v>28</v>
      </c>
      <c r="AH743" s="160">
        <v>38380</v>
      </c>
      <c r="AI743">
        <v>12</v>
      </c>
      <c r="AJ743">
        <v>347</v>
      </c>
      <c r="AK743" t="s">
        <v>1096</v>
      </c>
      <c r="AL743">
        <v>35</v>
      </c>
      <c r="AN743" s="160">
        <v>39110</v>
      </c>
      <c r="AO743">
        <v>12</v>
      </c>
      <c r="AP743">
        <v>270</v>
      </c>
      <c r="AQ743" t="s">
        <v>1096</v>
      </c>
      <c r="AR743">
        <v>27</v>
      </c>
      <c r="AT743" s="160">
        <v>38380</v>
      </c>
      <c r="AU743">
        <v>12</v>
      </c>
      <c r="AV743">
        <v>157</v>
      </c>
      <c r="AW743" t="s">
        <v>1096</v>
      </c>
      <c r="AX743">
        <v>16</v>
      </c>
    </row>
    <row r="744" spans="28:50" x14ac:dyDescent="0.3">
      <c r="AB744" s="160">
        <v>38380</v>
      </c>
      <c r="AC744">
        <v>13</v>
      </c>
      <c r="AD744">
        <v>286</v>
      </c>
      <c r="AE744" t="s">
        <v>1096</v>
      </c>
      <c r="AF744">
        <v>29</v>
      </c>
      <c r="AH744" s="160">
        <v>38380</v>
      </c>
      <c r="AI744">
        <v>13</v>
      </c>
      <c r="AJ744">
        <v>352</v>
      </c>
      <c r="AK744" t="s">
        <v>1096</v>
      </c>
      <c r="AL744">
        <v>35</v>
      </c>
      <c r="AN744" s="160">
        <v>39110</v>
      </c>
      <c r="AO744">
        <v>13</v>
      </c>
      <c r="AP744">
        <v>269</v>
      </c>
      <c r="AQ744" t="s">
        <v>1096</v>
      </c>
      <c r="AR744">
        <v>27</v>
      </c>
      <c r="AT744" s="160">
        <v>38380</v>
      </c>
      <c r="AU744">
        <v>13</v>
      </c>
      <c r="AV744">
        <v>157</v>
      </c>
      <c r="AW744" t="s">
        <v>1096</v>
      </c>
      <c r="AX744">
        <v>16</v>
      </c>
    </row>
    <row r="745" spans="28:50" x14ac:dyDescent="0.3">
      <c r="AB745" s="160">
        <v>38380</v>
      </c>
      <c r="AC745">
        <v>14</v>
      </c>
      <c r="AD745">
        <v>295</v>
      </c>
      <c r="AE745" t="s">
        <v>1096</v>
      </c>
      <c r="AF745">
        <v>30</v>
      </c>
      <c r="AH745" s="160">
        <v>38380</v>
      </c>
      <c r="AI745">
        <v>14</v>
      </c>
      <c r="AJ745">
        <v>349</v>
      </c>
      <c r="AK745" t="s">
        <v>1096</v>
      </c>
      <c r="AL745">
        <v>35</v>
      </c>
      <c r="AN745" s="160">
        <v>39110</v>
      </c>
      <c r="AO745">
        <v>14</v>
      </c>
      <c r="AP745">
        <v>260</v>
      </c>
      <c r="AQ745" t="s">
        <v>1096</v>
      </c>
      <c r="AR745">
        <v>26</v>
      </c>
      <c r="AT745" s="160">
        <v>38380</v>
      </c>
      <c r="AU745">
        <v>14</v>
      </c>
      <c r="AV745">
        <v>158</v>
      </c>
      <c r="AW745" t="s">
        <v>1096</v>
      </c>
      <c r="AX745">
        <v>16</v>
      </c>
    </row>
    <row r="746" spans="28:50" x14ac:dyDescent="0.3">
      <c r="AB746" s="160">
        <v>38380</v>
      </c>
      <c r="AC746">
        <v>15</v>
      </c>
      <c r="AD746">
        <v>302</v>
      </c>
      <c r="AE746" t="s">
        <v>1096</v>
      </c>
      <c r="AF746">
        <v>30</v>
      </c>
      <c r="AH746" s="160">
        <v>38380</v>
      </c>
      <c r="AI746">
        <v>15</v>
      </c>
      <c r="AJ746">
        <v>311</v>
      </c>
      <c r="AK746" t="s">
        <v>1096</v>
      </c>
      <c r="AL746">
        <v>31</v>
      </c>
      <c r="AN746" s="160">
        <v>39110</v>
      </c>
      <c r="AO746">
        <v>15</v>
      </c>
      <c r="AP746">
        <v>250</v>
      </c>
      <c r="AQ746" t="s">
        <v>1096</v>
      </c>
      <c r="AR746">
        <v>25</v>
      </c>
      <c r="AT746" s="160">
        <v>38380</v>
      </c>
      <c r="AU746">
        <v>15</v>
      </c>
      <c r="AV746">
        <v>154</v>
      </c>
      <c r="AW746" t="s">
        <v>1096</v>
      </c>
      <c r="AX746">
        <v>15</v>
      </c>
    </row>
    <row r="747" spans="28:50" x14ac:dyDescent="0.3">
      <c r="AB747" s="160">
        <v>38380</v>
      </c>
      <c r="AC747">
        <v>16</v>
      </c>
      <c r="AD747">
        <v>305</v>
      </c>
      <c r="AE747" t="s">
        <v>1096</v>
      </c>
      <c r="AF747">
        <v>31</v>
      </c>
      <c r="AH747" s="160">
        <v>38380</v>
      </c>
      <c r="AI747">
        <v>16</v>
      </c>
      <c r="AJ747">
        <v>251</v>
      </c>
      <c r="AK747" t="s">
        <v>1096</v>
      </c>
      <c r="AL747">
        <v>25</v>
      </c>
      <c r="AN747" s="160">
        <v>39110</v>
      </c>
      <c r="AO747">
        <v>16</v>
      </c>
      <c r="AP747">
        <v>236</v>
      </c>
      <c r="AQ747" t="s">
        <v>1096</v>
      </c>
      <c r="AR747">
        <v>24</v>
      </c>
      <c r="AT747" s="160">
        <v>38380</v>
      </c>
      <c r="AU747">
        <v>16</v>
      </c>
      <c r="AV747">
        <v>168</v>
      </c>
      <c r="AW747" t="s">
        <v>1096</v>
      </c>
      <c r="AX747">
        <v>17</v>
      </c>
    </row>
    <row r="748" spans="28:50" x14ac:dyDescent="0.3">
      <c r="AB748" s="160">
        <v>38380</v>
      </c>
      <c r="AC748">
        <v>17</v>
      </c>
      <c r="AD748">
        <v>317</v>
      </c>
      <c r="AE748" t="s">
        <v>1096</v>
      </c>
      <c r="AF748">
        <v>32</v>
      </c>
      <c r="AH748" s="160">
        <v>38380</v>
      </c>
      <c r="AI748">
        <v>17</v>
      </c>
      <c r="AJ748">
        <v>281</v>
      </c>
      <c r="AK748" t="s">
        <v>1096</v>
      </c>
      <c r="AL748">
        <v>28</v>
      </c>
      <c r="AN748" s="160">
        <v>39110</v>
      </c>
      <c r="AO748">
        <v>17</v>
      </c>
      <c r="AP748">
        <v>230</v>
      </c>
      <c r="AQ748" t="s">
        <v>1096</v>
      </c>
      <c r="AR748">
        <v>23</v>
      </c>
      <c r="AT748" s="160">
        <v>38380</v>
      </c>
      <c r="AU748">
        <v>17</v>
      </c>
      <c r="AV748">
        <v>172</v>
      </c>
      <c r="AW748" t="s">
        <v>1096</v>
      </c>
      <c r="AX748">
        <v>17</v>
      </c>
    </row>
    <row r="749" spans="28:50" x14ac:dyDescent="0.3">
      <c r="AB749" s="160">
        <v>38380</v>
      </c>
      <c r="AC749">
        <v>18</v>
      </c>
      <c r="AD749">
        <v>291</v>
      </c>
      <c r="AE749" t="s">
        <v>1096</v>
      </c>
      <c r="AF749">
        <v>29</v>
      </c>
      <c r="AH749" s="160">
        <v>38380</v>
      </c>
      <c r="AI749">
        <v>18</v>
      </c>
      <c r="AJ749">
        <v>241</v>
      </c>
      <c r="AK749" t="s">
        <v>1096</v>
      </c>
      <c r="AL749">
        <v>24</v>
      </c>
      <c r="AN749" s="160">
        <v>39110</v>
      </c>
      <c r="AO749">
        <v>18</v>
      </c>
      <c r="AP749">
        <v>230</v>
      </c>
      <c r="AQ749" t="s">
        <v>1096</v>
      </c>
      <c r="AR749">
        <v>23</v>
      </c>
      <c r="AT749" s="160">
        <v>38380</v>
      </c>
      <c r="AU749">
        <v>18</v>
      </c>
      <c r="AV749">
        <v>164</v>
      </c>
      <c r="AW749" t="s">
        <v>1096</v>
      </c>
      <c r="AX749">
        <v>16</v>
      </c>
    </row>
    <row r="750" spans="28:50" x14ac:dyDescent="0.3">
      <c r="AB750" s="160">
        <v>38380</v>
      </c>
      <c r="AC750">
        <v>19</v>
      </c>
      <c r="AD750">
        <v>270</v>
      </c>
      <c r="AE750" t="s">
        <v>1096</v>
      </c>
      <c r="AF750">
        <v>27</v>
      </c>
      <c r="AH750" s="160">
        <v>38380</v>
      </c>
      <c r="AI750">
        <v>19</v>
      </c>
      <c r="AJ750">
        <v>246</v>
      </c>
      <c r="AK750" t="s">
        <v>1096</v>
      </c>
      <c r="AL750">
        <v>25</v>
      </c>
      <c r="AN750" s="160">
        <v>39110</v>
      </c>
      <c r="AO750">
        <v>19</v>
      </c>
      <c r="AP750">
        <v>227</v>
      </c>
      <c r="AQ750" t="s">
        <v>1096</v>
      </c>
      <c r="AR750">
        <v>23</v>
      </c>
      <c r="AT750" s="160">
        <v>38380</v>
      </c>
      <c r="AU750">
        <v>19</v>
      </c>
      <c r="AV750">
        <v>151</v>
      </c>
      <c r="AW750" t="s">
        <v>1096</v>
      </c>
      <c r="AX750">
        <v>15</v>
      </c>
    </row>
    <row r="751" spans="28:50" x14ac:dyDescent="0.3">
      <c r="AB751" s="160">
        <v>38380</v>
      </c>
      <c r="AC751">
        <v>20</v>
      </c>
      <c r="AD751">
        <v>243</v>
      </c>
      <c r="AE751" t="s">
        <v>1096</v>
      </c>
      <c r="AF751">
        <v>24</v>
      </c>
      <c r="AH751" s="160">
        <v>38380</v>
      </c>
      <c r="AI751">
        <v>20</v>
      </c>
      <c r="AJ751">
        <v>247</v>
      </c>
      <c r="AK751" t="s">
        <v>1096</v>
      </c>
      <c r="AL751">
        <v>25</v>
      </c>
      <c r="AN751" s="160">
        <v>39110</v>
      </c>
      <c r="AO751">
        <v>20</v>
      </c>
      <c r="AP751">
        <v>210</v>
      </c>
      <c r="AQ751" t="s">
        <v>1096</v>
      </c>
      <c r="AR751">
        <v>21</v>
      </c>
      <c r="AT751" s="160">
        <v>38380</v>
      </c>
      <c r="AU751">
        <v>20</v>
      </c>
      <c r="AV751">
        <v>147</v>
      </c>
      <c r="AW751" t="s">
        <v>1096</v>
      </c>
      <c r="AX751">
        <v>15</v>
      </c>
    </row>
    <row r="752" spans="28:50" x14ac:dyDescent="0.3">
      <c r="AB752" s="160">
        <v>38380</v>
      </c>
      <c r="AC752">
        <v>21</v>
      </c>
      <c r="AD752">
        <v>227</v>
      </c>
      <c r="AE752" t="s">
        <v>1096</v>
      </c>
      <c r="AF752">
        <v>23</v>
      </c>
      <c r="AH752" s="160">
        <v>38380</v>
      </c>
      <c r="AI752">
        <v>21</v>
      </c>
      <c r="AJ752">
        <v>241</v>
      </c>
      <c r="AK752" t="s">
        <v>1096</v>
      </c>
      <c r="AL752">
        <v>24</v>
      </c>
      <c r="AN752" s="160">
        <v>39110</v>
      </c>
      <c r="AO752">
        <v>21</v>
      </c>
      <c r="AP752">
        <v>200</v>
      </c>
      <c r="AQ752" t="s">
        <v>1096</v>
      </c>
      <c r="AR752">
        <v>20</v>
      </c>
      <c r="AT752" s="160">
        <v>38380</v>
      </c>
      <c r="AU752">
        <v>21</v>
      </c>
      <c r="AV752">
        <v>145</v>
      </c>
      <c r="AW752" t="s">
        <v>1096</v>
      </c>
      <c r="AX752">
        <v>15</v>
      </c>
    </row>
    <row r="753" spans="28:50" x14ac:dyDescent="0.3">
      <c r="AB753" s="160">
        <v>38380</v>
      </c>
      <c r="AC753">
        <v>22</v>
      </c>
      <c r="AD753">
        <v>214</v>
      </c>
      <c r="AE753" t="s">
        <v>1096</v>
      </c>
      <c r="AF753">
        <v>21</v>
      </c>
      <c r="AH753" s="160">
        <v>38380</v>
      </c>
      <c r="AI753">
        <v>22</v>
      </c>
      <c r="AJ753">
        <v>232</v>
      </c>
      <c r="AK753" t="s">
        <v>1096</v>
      </c>
      <c r="AL753">
        <v>23</v>
      </c>
      <c r="AN753" s="160">
        <v>39110</v>
      </c>
      <c r="AO753">
        <v>22</v>
      </c>
      <c r="AP753">
        <v>200</v>
      </c>
      <c r="AQ753" t="s">
        <v>1096</v>
      </c>
      <c r="AR753">
        <v>20</v>
      </c>
      <c r="AT753" s="160">
        <v>38380</v>
      </c>
      <c r="AU753">
        <v>22</v>
      </c>
      <c r="AV753">
        <v>146</v>
      </c>
      <c r="AW753" t="s">
        <v>1096</v>
      </c>
      <c r="AX753">
        <v>15</v>
      </c>
    </row>
    <row r="754" spans="28:50" x14ac:dyDescent="0.3">
      <c r="AB754" s="160">
        <v>38380</v>
      </c>
      <c r="AC754">
        <v>23</v>
      </c>
      <c r="AD754">
        <v>206</v>
      </c>
      <c r="AE754" t="s">
        <v>1096</v>
      </c>
      <c r="AF754">
        <v>21</v>
      </c>
      <c r="AH754" s="160">
        <v>38380</v>
      </c>
      <c r="AI754">
        <v>23</v>
      </c>
      <c r="AJ754">
        <v>231</v>
      </c>
      <c r="AK754" t="s">
        <v>1096</v>
      </c>
      <c r="AL754">
        <v>23</v>
      </c>
      <c r="AN754" s="160">
        <v>39110</v>
      </c>
      <c r="AO754">
        <v>23</v>
      </c>
      <c r="AP754">
        <v>190</v>
      </c>
      <c r="AQ754" t="s">
        <v>1096</v>
      </c>
      <c r="AR754">
        <v>19</v>
      </c>
      <c r="AT754" s="160">
        <v>38380</v>
      </c>
      <c r="AU754">
        <v>23</v>
      </c>
      <c r="AV754">
        <v>142</v>
      </c>
      <c r="AW754" t="s">
        <v>1096</v>
      </c>
      <c r="AX754">
        <v>14</v>
      </c>
    </row>
    <row r="755" spans="28:50" x14ac:dyDescent="0.3">
      <c r="AB755" s="160">
        <v>38381</v>
      </c>
      <c r="AC755">
        <v>0</v>
      </c>
      <c r="AD755">
        <v>194</v>
      </c>
      <c r="AE755" t="s">
        <v>1096</v>
      </c>
      <c r="AF755">
        <v>19</v>
      </c>
      <c r="AH755" s="160">
        <v>38381</v>
      </c>
      <c r="AI755">
        <v>0</v>
      </c>
      <c r="AJ755">
        <v>221</v>
      </c>
      <c r="AK755" t="s">
        <v>1096</v>
      </c>
      <c r="AL755">
        <v>22</v>
      </c>
      <c r="AN755" s="160">
        <v>39111</v>
      </c>
      <c r="AO755">
        <v>0</v>
      </c>
      <c r="AP755">
        <v>190</v>
      </c>
      <c r="AQ755" t="s">
        <v>1096</v>
      </c>
      <c r="AR755">
        <v>19</v>
      </c>
      <c r="AT755" s="160">
        <v>38381</v>
      </c>
      <c r="AU755">
        <v>0</v>
      </c>
      <c r="AV755">
        <v>139</v>
      </c>
      <c r="AW755" t="s">
        <v>1096</v>
      </c>
      <c r="AX755">
        <v>14</v>
      </c>
    </row>
    <row r="756" spans="28:50" x14ac:dyDescent="0.3">
      <c r="AB756" s="160">
        <v>38381</v>
      </c>
      <c r="AC756">
        <v>1</v>
      </c>
      <c r="AD756">
        <v>188</v>
      </c>
      <c r="AE756" t="s">
        <v>1096</v>
      </c>
      <c r="AF756">
        <v>19</v>
      </c>
      <c r="AH756" s="160">
        <v>38381</v>
      </c>
      <c r="AI756">
        <v>1</v>
      </c>
      <c r="AJ756">
        <v>217</v>
      </c>
      <c r="AK756" t="s">
        <v>1096</v>
      </c>
      <c r="AL756">
        <v>22</v>
      </c>
      <c r="AN756" s="160">
        <v>39111</v>
      </c>
      <c r="AO756">
        <v>1</v>
      </c>
      <c r="AP756">
        <v>186</v>
      </c>
      <c r="AQ756" t="s">
        <v>1096</v>
      </c>
      <c r="AR756">
        <v>19</v>
      </c>
      <c r="AT756" s="160">
        <v>38381</v>
      </c>
      <c r="AU756">
        <v>1</v>
      </c>
      <c r="AV756">
        <v>138</v>
      </c>
      <c r="AW756" t="s">
        <v>1096</v>
      </c>
      <c r="AX756">
        <v>14</v>
      </c>
    </row>
    <row r="757" spans="28:50" x14ac:dyDescent="0.3">
      <c r="AB757" s="160">
        <v>38381</v>
      </c>
      <c r="AC757">
        <v>2</v>
      </c>
      <c r="AD757">
        <v>178</v>
      </c>
      <c r="AE757" t="s">
        <v>1096</v>
      </c>
      <c r="AF757">
        <v>18</v>
      </c>
      <c r="AH757" s="160">
        <v>38381</v>
      </c>
      <c r="AI757">
        <v>2</v>
      </c>
      <c r="AJ757">
        <v>205</v>
      </c>
      <c r="AK757" t="s">
        <v>1096</v>
      </c>
      <c r="AL757">
        <v>21</v>
      </c>
      <c r="AN757" s="160">
        <v>39111</v>
      </c>
      <c r="AO757">
        <v>2</v>
      </c>
      <c r="AP757">
        <v>190</v>
      </c>
      <c r="AQ757" t="s">
        <v>1096</v>
      </c>
      <c r="AR757">
        <v>19</v>
      </c>
      <c r="AT757" s="160">
        <v>38381</v>
      </c>
      <c r="AU757">
        <v>2</v>
      </c>
      <c r="AV757">
        <v>145</v>
      </c>
      <c r="AW757" t="s">
        <v>1096</v>
      </c>
      <c r="AX757">
        <v>15</v>
      </c>
    </row>
    <row r="758" spans="28:50" x14ac:dyDescent="0.3">
      <c r="AB758" s="160">
        <v>38381</v>
      </c>
      <c r="AC758">
        <v>3</v>
      </c>
      <c r="AD758">
        <v>172</v>
      </c>
      <c r="AE758" t="s">
        <v>1096</v>
      </c>
      <c r="AF758">
        <v>17</v>
      </c>
      <c r="AH758" s="160">
        <v>38381</v>
      </c>
      <c r="AI758">
        <v>3</v>
      </c>
      <c r="AJ758">
        <v>204</v>
      </c>
      <c r="AK758" t="s">
        <v>1096</v>
      </c>
      <c r="AL758">
        <v>20</v>
      </c>
      <c r="AN758" s="160">
        <v>39111</v>
      </c>
      <c r="AO758">
        <v>3</v>
      </c>
      <c r="AP758">
        <v>180</v>
      </c>
      <c r="AQ758" t="s">
        <v>1096</v>
      </c>
      <c r="AR758">
        <v>18</v>
      </c>
      <c r="AT758" s="160">
        <v>38381</v>
      </c>
      <c r="AU758">
        <v>3</v>
      </c>
      <c r="AV758">
        <v>155</v>
      </c>
      <c r="AW758" t="s">
        <v>1096</v>
      </c>
      <c r="AX758">
        <v>16</v>
      </c>
    </row>
    <row r="759" spans="28:50" x14ac:dyDescent="0.3">
      <c r="AB759" s="160">
        <v>38381</v>
      </c>
      <c r="AC759">
        <v>4</v>
      </c>
      <c r="AD759">
        <v>177</v>
      </c>
      <c r="AE759" t="s">
        <v>1096</v>
      </c>
      <c r="AF759">
        <v>18</v>
      </c>
      <c r="AH759" s="160">
        <v>38381</v>
      </c>
      <c r="AI759">
        <v>4</v>
      </c>
      <c r="AJ759">
        <v>205</v>
      </c>
      <c r="AK759" t="s">
        <v>1096</v>
      </c>
      <c r="AL759">
        <v>21</v>
      </c>
      <c r="AN759" s="160">
        <v>39111</v>
      </c>
      <c r="AO759">
        <v>4</v>
      </c>
      <c r="AP759">
        <v>188</v>
      </c>
      <c r="AQ759" t="s">
        <v>1096</v>
      </c>
      <c r="AR759">
        <v>19</v>
      </c>
      <c r="AT759" s="160">
        <v>38381</v>
      </c>
      <c r="AU759">
        <v>4</v>
      </c>
      <c r="AV759">
        <v>153</v>
      </c>
      <c r="AW759" t="s">
        <v>1096</v>
      </c>
      <c r="AX759">
        <v>15</v>
      </c>
    </row>
    <row r="760" spans="28:50" x14ac:dyDescent="0.3">
      <c r="AB760" s="160">
        <v>38381</v>
      </c>
      <c r="AC760">
        <v>5</v>
      </c>
      <c r="AD760">
        <v>172</v>
      </c>
      <c r="AE760" t="s">
        <v>1096</v>
      </c>
      <c r="AF760">
        <v>17</v>
      </c>
      <c r="AH760" s="160">
        <v>38381</v>
      </c>
      <c r="AI760">
        <v>5</v>
      </c>
      <c r="AJ760">
        <v>205</v>
      </c>
      <c r="AK760" t="s">
        <v>1096</v>
      </c>
      <c r="AL760">
        <v>21</v>
      </c>
      <c r="AN760" s="160">
        <v>39111</v>
      </c>
      <c r="AO760">
        <v>5</v>
      </c>
      <c r="AP760">
        <v>200</v>
      </c>
      <c r="AQ760" t="s">
        <v>1096</v>
      </c>
      <c r="AR760">
        <v>20</v>
      </c>
      <c r="AT760" s="160">
        <v>38381</v>
      </c>
      <c r="AU760">
        <v>5</v>
      </c>
      <c r="AV760">
        <v>151</v>
      </c>
      <c r="AW760" t="s">
        <v>1096</v>
      </c>
      <c r="AX760">
        <v>15</v>
      </c>
    </row>
    <row r="761" spans="28:50" x14ac:dyDescent="0.3">
      <c r="AB761" s="160">
        <v>38381</v>
      </c>
      <c r="AC761">
        <v>6</v>
      </c>
      <c r="AD761">
        <v>168</v>
      </c>
      <c r="AE761" t="s">
        <v>1096</v>
      </c>
      <c r="AF761">
        <v>17</v>
      </c>
      <c r="AH761" s="160">
        <v>38381</v>
      </c>
      <c r="AI761">
        <v>6</v>
      </c>
      <c r="AJ761">
        <v>204</v>
      </c>
      <c r="AK761" t="s">
        <v>1096</v>
      </c>
      <c r="AL761">
        <v>20</v>
      </c>
      <c r="AN761" s="160">
        <v>39111</v>
      </c>
      <c r="AO761">
        <v>6</v>
      </c>
      <c r="AP761">
        <v>210</v>
      </c>
      <c r="AQ761" t="s">
        <v>1096</v>
      </c>
      <c r="AR761">
        <v>21</v>
      </c>
      <c r="AT761" s="160">
        <v>38381</v>
      </c>
      <c r="AU761">
        <v>6</v>
      </c>
      <c r="AV761">
        <v>157</v>
      </c>
      <c r="AW761" t="s">
        <v>1096</v>
      </c>
      <c r="AX761">
        <v>16</v>
      </c>
    </row>
    <row r="762" spans="28:50" x14ac:dyDescent="0.3">
      <c r="AB762" s="160">
        <v>38381</v>
      </c>
      <c r="AC762">
        <v>7</v>
      </c>
      <c r="AD762">
        <v>191</v>
      </c>
      <c r="AE762" t="s">
        <v>1096</v>
      </c>
      <c r="AF762">
        <v>19</v>
      </c>
      <c r="AH762" s="160">
        <v>38381</v>
      </c>
      <c r="AI762">
        <v>7</v>
      </c>
      <c r="AJ762">
        <v>197</v>
      </c>
      <c r="AK762" t="s">
        <v>1096</v>
      </c>
      <c r="AL762">
        <v>20</v>
      </c>
      <c r="AN762" s="160">
        <v>39111</v>
      </c>
      <c r="AO762">
        <v>7</v>
      </c>
      <c r="AP762">
        <v>219</v>
      </c>
      <c r="AQ762" t="s">
        <v>1096</v>
      </c>
      <c r="AR762">
        <v>22</v>
      </c>
      <c r="AT762" s="160">
        <v>38381</v>
      </c>
      <c r="AU762">
        <v>7</v>
      </c>
      <c r="AV762">
        <v>162</v>
      </c>
      <c r="AW762" t="s">
        <v>1096</v>
      </c>
      <c r="AX762">
        <v>16</v>
      </c>
    </row>
    <row r="763" spans="28:50" x14ac:dyDescent="0.3">
      <c r="AB763" s="160">
        <v>38381</v>
      </c>
      <c r="AC763">
        <v>8</v>
      </c>
      <c r="AD763">
        <v>220</v>
      </c>
      <c r="AE763" t="s">
        <v>1096</v>
      </c>
      <c r="AF763">
        <v>22</v>
      </c>
      <c r="AH763" s="160">
        <v>38381</v>
      </c>
      <c r="AI763">
        <v>8</v>
      </c>
      <c r="AJ763">
        <v>198</v>
      </c>
      <c r="AK763" t="s">
        <v>1096</v>
      </c>
      <c r="AL763">
        <v>20</v>
      </c>
      <c r="AN763" s="160">
        <v>39111</v>
      </c>
      <c r="AO763">
        <v>8</v>
      </c>
      <c r="AP763">
        <v>220</v>
      </c>
      <c r="AQ763" t="s">
        <v>1096</v>
      </c>
      <c r="AR763">
        <v>22</v>
      </c>
      <c r="AT763" s="160">
        <v>38381</v>
      </c>
      <c r="AU763">
        <v>8</v>
      </c>
      <c r="AV763">
        <v>171</v>
      </c>
      <c r="AW763" t="s">
        <v>1096</v>
      </c>
      <c r="AX763">
        <v>17</v>
      </c>
    </row>
    <row r="764" spans="28:50" x14ac:dyDescent="0.3">
      <c r="AB764" s="160">
        <v>38381</v>
      </c>
      <c r="AC764">
        <v>9</v>
      </c>
      <c r="AD764">
        <v>238</v>
      </c>
      <c r="AE764" t="s">
        <v>1096</v>
      </c>
      <c r="AF764">
        <v>24</v>
      </c>
      <c r="AH764" s="160">
        <v>38381</v>
      </c>
      <c r="AI764">
        <v>9</v>
      </c>
      <c r="AJ764">
        <v>188</v>
      </c>
      <c r="AK764" t="s">
        <v>1096</v>
      </c>
      <c r="AL764">
        <v>19</v>
      </c>
      <c r="AN764" s="160">
        <v>39111</v>
      </c>
      <c r="AO764">
        <v>9</v>
      </c>
      <c r="AP764">
        <v>210</v>
      </c>
      <c r="AQ764" t="s">
        <v>1096</v>
      </c>
      <c r="AR764">
        <v>21</v>
      </c>
      <c r="AT764" s="160">
        <v>38381</v>
      </c>
      <c r="AU764">
        <v>9</v>
      </c>
      <c r="AV764">
        <v>178</v>
      </c>
      <c r="AW764" t="s">
        <v>1096</v>
      </c>
      <c r="AX764">
        <v>18</v>
      </c>
    </row>
    <row r="765" spans="28:50" x14ac:dyDescent="0.3">
      <c r="AB765" s="160">
        <v>38381</v>
      </c>
      <c r="AC765">
        <v>10</v>
      </c>
      <c r="AD765">
        <v>260</v>
      </c>
      <c r="AE765" t="s">
        <v>1096</v>
      </c>
      <c r="AF765">
        <v>26</v>
      </c>
      <c r="AH765" s="160">
        <v>38381</v>
      </c>
      <c r="AI765">
        <v>10</v>
      </c>
      <c r="AJ765">
        <v>186</v>
      </c>
      <c r="AK765" t="s">
        <v>1096</v>
      </c>
      <c r="AL765">
        <v>19</v>
      </c>
      <c r="AN765" s="160">
        <v>39111</v>
      </c>
      <c r="AO765">
        <v>10</v>
      </c>
      <c r="AP765">
        <v>221</v>
      </c>
      <c r="AQ765" t="s">
        <v>1096</v>
      </c>
      <c r="AR765">
        <v>22</v>
      </c>
      <c r="AT765" s="160">
        <v>38381</v>
      </c>
      <c r="AU765">
        <v>10</v>
      </c>
      <c r="AV765">
        <v>174</v>
      </c>
      <c r="AW765" t="s">
        <v>1096</v>
      </c>
      <c r="AX765">
        <v>17</v>
      </c>
    </row>
    <row r="766" spans="28:50" x14ac:dyDescent="0.3">
      <c r="AB766" s="160">
        <v>38381</v>
      </c>
      <c r="AC766">
        <v>11</v>
      </c>
      <c r="AD766">
        <v>285</v>
      </c>
      <c r="AE766" t="s">
        <v>1096</v>
      </c>
      <c r="AF766">
        <v>29</v>
      </c>
      <c r="AH766" s="160">
        <v>38381</v>
      </c>
      <c r="AI766">
        <v>11</v>
      </c>
      <c r="AJ766">
        <v>189</v>
      </c>
      <c r="AK766" t="s">
        <v>1096</v>
      </c>
      <c r="AL766">
        <v>19</v>
      </c>
      <c r="AN766" s="160">
        <v>39111</v>
      </c>
      <c r="AO766">
        <v>11</v>
      </c>
      <c r="AP766">
        <v>230</v>
      </c>
      <c r="AQ766" t="s">
        <v>1096</v>
      </c>
      <c r="AR766">
        <v>23</v>
      </c>
      <c r="AT766" s="160">
        <v>38381</v>
      </c>
      <c r="AU766">
        <v>11</v>
      </c>
      <c r="AV766">
        <v>174</v>
      </c>
      <c r="AW766" t="s">
        <v>1096</v>
      </c>
      <c r="AX766">
        <v>17</v>
      </c>
    </row>
    <row r="767" spans="28:50" x14ac:dyDescent="0.3">
      <c r="AB767" s="160">
        <v>38381</v>
      </c>
      <c r="AC767">
        <v>12</v>
      </c>
      <c r="AD767">
        <v>301</v>
      </c>
      <c r="AE767" t="s">
        <v>1096</v>
      </c>
      <c r="AF767">
        <v>30</v>
      </c>
      <c r="AH767" s="160">
        <v>38381</v>
      </c>
      <c r="AI767">
        <v>12</v>
      </c>
      <c r="AJ767">
        <v>194</v>
      </c>
      <c r="AK767" t="s">
        <v>1096</v>
      </c>
      <c r="AL767">
        <v>19</v>
      </c>
      <c r="AN767" s="160">
        <v>39111</v>
      </c>
      <c r="AO767">
        <v>12</v>
      </c>
      <c r="AP767">
        <v>230</v>
      </c>
      <c r="AQ767" t="s">
        <v>1096</v>
      </c>
      <c r="AR767">
        <v>23</v>
      </c>
      <c r="AT767" s="160">
        <v>38381</v>
      </c>
      <c r="AU767">
        <v>12</v>
      </c>
      <c r="AV767">
        <v>174</v>
      </c>
      <c r="AW767" t="s">
        <v>1096</v>
      </c>
      <c r="AX767">
        <v>17</v>
      </c>
    </row>
    <row r="768" spans="28:50" x14ac:dyDescent="0.3">
      <c r="AB768" s="160">
        <v>38381</v>
      </c>
      <c r="AC768">
        <v>13</v>
      </c>
      <c r="AD768">
        <v>316</v>
      </c>
      <c r="AE768" t="s">
        <v>1096</v>
      </c>
      <c r="AF768">
        <v>32</v>
      </c>
      <c r="AH768" s="160">
        <v>38381</v>
      </c>
      <c r="AI768">
        <v>13</v>
      </c>
      <c r="AJ768">
        <v>194</v>
      </c>
      <c r="AK768" t="s">
        <v>1096</v>
      </c>
      <c r="AL768">
        <v>19</v>
      </c>
      <c r="AN768" s="160">
        <v>39111</v>
      </c>
      <c r="AO768">
        <v>13</v>
      </c>
      <c r="AP768">
        <v>235</v>
      </c>
      <c r="AQ768" t="s">
        <v>1096</v>
      </c>
      <c r="AR768">
        <v>24</v>
      </c>
      <c r="AT768" s="160">
        <v>38381</v>
      </c>
      <c r="AU768">
        <v>13</v>
      </c>
      <c r="AV768">
        <v>173</v>
      </c>
      <c r="AW768" t="s">
        <v>1096</v>
      </c>
      <c r="AX768">
        <v>17</v>
      </c>
    </row>
    <row r="769" spans="28:50" x14ac:dyDescent="0.3">
      <c r="AB769" s="160">
        <v>38381</v>
      </c>
      <c r="AC769">
        <v>14</v>
      </c>
      <c r="AD769">
        <v>329</v>
      </c>
      <c r="AE769" t="s">
        <v>1096</v>
      </c>
      <c r="AF769">
        <v>33</v>
      </c>
      <c r="AH769" s="160">
        <v>38381</v>
      </c>
      <c r="AI769">
        <v>14</v>
      </c>
      <c r="AJ769">
        <v>197</v>
      </c>
      <c r="AK769" t="s">
        <v>1096</v>
      </c>
      <c r="AL769">
        <v>20</v>
      </c>
      <c r="AN769" s="160">
        <v>39111</v>
      </c>
      <c r="AO769">
        <v>14</v>
      </c>
      <c r="AP769">
        <v>240</v>
      </c>
      <c r="AQ769" t="s">
        <v>1096</v>
      </c>
      <c r="AR769">
        <v>24</v>
      </c>
      <c r="AT769" s="160">
        <v>38381</v>
      </c>
      <c r="AU769">
        <v>14</v>
      </c>
      <c r="AV769">
        <v>174</v>
      </c>
      <c r="AW769" t="s">
        <v>1096</v>
      </c>
      <c r="AX769">
        <v>17</v>
      </c>
    </row>
    <row r="770" spans="28:50" x14ac:dyDescent="0.3">
      <c r="AB770" s="160">
        <v>38381</v>
      </c>
      <c r="AC770">
        <v>15</v>
      </c>
      <c r="AD770">
        <v>325</v>
      </c>
      <c r="AE770" t="s">
        <v>1096</v>
      </c>
      <c r="AF770">
        <v>33</v>
      </c>
      <c r="AH770" s="160">
        <v>38381</v>
      </c>
      <c r="AI770">
        <v>15</v>
      </c>
      <c r="AJ770">
        <v>197</v>
      </c>
      <c r="AK770" t="s">
        <v>1096</v>
      </c>
      <c r="AL770">
        <v>20</v>
      </c>
      <c r="AN770" s="160">
        <v>39111</v>
      </c>
      <c r="AO770">
        <v>15</v>
      </c>
      <c r="AP770">
        <v>230</v>
      </c>
      <c r="AQ770" t="s">
        <v>1096</v>
      </c>
      <c r="AR770">
        <v>23</v>
      </c>
      <c r="AT770" s="160">
        <v>38381</v>
      </c>
      <c r="AU770">
        <v>15</v>
      </c>
      <c r="AV770">
        <v>174</v>
      </c>
      <c r="AW770" t="s">
        <v>1096</v>
      </c>
      <c r="AX770">
        <v>17</v>
      </c>
    </row>
    <row r="771" spans="28:50" x14ac:dyDescent="0.3">
      <c r="AB771" s="160">
        <v>38381</v>
      </c>
      <c r="AC771">
        <v>16</v>
      </c>
      <c r="AD771">
        <v>314</v>
      </c>
      <c r="AE771" t="s">
        <v>1096</v>
      </c>
      <c r="AF771">
        <v>31</v>
      </c>
      <c r="AH771" s="160">
        <v>38381</v>
      </c>
      <c r="AI771">
        <v>16</v>
      </c>
      <c r="AJ771">
        <v>198</v>
      </c>
      <c r="AK771" t="s">
        <v>1096</v>
      </c>
      <c r="AL771">
        <v>20</v>
      </c>
      <c r="AN771" s="160">
        <v>39111</v>
      </c>
      <c r="AO771">
        <v>16</v>
      </c>
      <c r="AP771">
        <v>229</v>
      </c>
      <c r="AQ771" t="s">
        <v>1096</v>
      </c>
      <c r="AR771">
        <v>23</v>
      </c>
      <c r="AT771" s="160">
        <v>38381</v>
      </c>
      <c r="AU771">
        <v>16</v>
      </c>
      <c r="AV771">
        <v>168</v>
      </c>
      <c r="AW771" t="s">
        <v>1096</v>
      </c>
      <c r="AX771">
        <v>17</v>
      </c>
    </row>
    <row r="772" spans="28:50" x14ac:dyDescent="0.3">
      <c r="AB772" s="160">
        <v>38381</v>
      </c>
      <c r="AC772">
        <v>17</v>
      </c>
      <c r="AD772">
        <v>301</v>
      </c>
      <c r="AE772" t="s">
        <v>1096</v>
      </c>
      <c r="AF772">
        <v>30</v>
      </c>
      <c r="AH772" s="160">
        <v>38381</v>
      </c>
      <c r="AI772">
        <v>17</v>
      </c>
      <c r="AJ772">
        <v>190</v>
      </c>
      <c r="AK772" t="s">
        <v>1096</v>
      </c>
      <c r="AL772">
        <v>19</v>
      </c>
      <c r="AN772" s="160">
        <v>39111</v>
      </c>
      <c r="AO772">
        <v>17</v>
      </c>
      <c r="AP772">
        <v>220</v>
      </c>
      <c r="AQ772" t="s">
        <v>1096</v>
      </c>
      <c r="AR772">
        <v>22</v>
      </c>
      <c r="AT772" s="160">
        <v>38381</v>
      </c>
      <c r="AU772">
        <v>17</v>
      </c>
      <c r="AV772">
        <v>159</v>
      </c>
      <c r="AW772" t="s">
        <v>1096</v>
      </c>
      <c r="AX772">
        <v>16</v>
      </c>
    </row>
    <row r="773" spans="28:50" x14ac:dyDescent="0.3">
      <c r="AB773" s="160">
        <v>38381</v>
      </c>
      <c r="AC773">
        <v>18</v>
      </c>
      <c r="AD773">
        <v>291</v>
      </c>
      <c r="AE773" t="s">
        <v>1096</v>
      </c>
      <c r="AF773">
        <v>29</v>
      </c>
      <c r="AH773" s="160">
        <v>38381</v>
      </c>
      <c r="AI773">
        <v>18</v>
      </c>
      <c r="AJ773">
        <v>194</v>
      </c>
      <c r="AK773" t="s">
        <v>1096</v>
      </c>
      <c r="AL773">
        <v>19</v>
      </c>
      <c r="AN773" s="160">
        <v>39111</v>
      </c>
      <c r="AO773">
        <v>18</v>
      </c>
      <c r="AP773">
        <v>210</v>
      </c>
      <c r="AQ773" t="s">
        <v>1096</v>
      </c>
      <c r="AR773">
        <v>21</v>
      </c>
      <c r="AT773" s="160">
        <v>38381</v>
      </c>
      <c r="AU773">
        <v>18</v>
      </c>
      <c r="AV773">
        <v>155</v>
      </c>
      <c r="AW773" t="s">
        <v>1096</v>
      </c>
      <c r="AX773">
        <v>16</v>
      </c>
    </row>
    <row r="774" spans="28:50" x14ac:dyDescent="0.3">
      <c r="AB774" s="160">
        <v>38381</v>
      </c>
      <c r="AC774">
        <v>19</v>
      </c>
      <c r="AD774">
        <v>284</v>
      </c>
      <c r="AE774" t="s">
        <v>1096</v>
      </c>
      <c r="AF774">
        <v>28</v>
      </c>
      <c r="AH774" s="160">
        <v>38381</v>
      </c>
      <c r="AI774">
        <v>19</v>
      </c>
      <c r="AJ774">
        <v>191</v>
      </c>
      <c r="AK774" t="s">
        <v>1096</v>
      </c>
      <c r="AL774">
        <v>19</v>
      </c>
      <c r="AN774" s="160">
        <v>39111</v>
      </c>
      <c r="AO774">
        <v>19</v>
      </c>
      <c r="AP774">
        <v>192</v>
      </c>
      <c r="AQ774" t="s">
        <v>1096</v>
      </c>
      <c r="AR774">
        <v>19</v>
      </c>
      <c r="AT774" s="160">
        <v>38381</v>
      </c>
      <c r="AU774">
        <v>19</v>
      </c>
      <c r="AV774">
        <v>148</v>
      </c>
      <c r="AW774" t="s">
        <v>1096</v>
      </c>
      <c r="AX774">
        <v>15</v>
      </c>
    </row>
    <row r="775" spans="28:50" x14ac:dyDescent="0.3">
      <c r="AB775" s="160">
        <v>38381</v>
      </c>
      <c r="AC775">
        <v>20</v>
      </c>
      <c r="AD775">
        <v>253</v>
      </c>
      <c r="AE775" t="s">
        <v>1096</v>
      </c>
      <c r="AF775">
        <v>25</v>
      </c>
      <c r="AH775" s="160">
        <v>38381</v>
      </c>
      <c r="AI775">
        <v>20</v>
      </c>
      <c r="AJ775">
        <v>188</v>
      </c>
      <c r="AK775" t="s">
        <v>1096</v>
      </c>
      <c r="AL775">
        <v>19</v>
      </c>
      <c r="AN775" s="160">
        <v>39111</v>
      </c>
      <c r="AO775">
        <v>20</v>
      </c>
      <c r="AP775">
        <v>190</v>
      </c>
      <c r="AQ775" t="s">
        <v>1096</v>
      </c>
      <c r="AR775">
        <v>19</v>
      </c>
      <c r="AT775" s="160">
        <v>38381</v>
      </c>
      <c r="AU775">
        <v>20</v>
      </c>
      <c r="AV775">
        <v>142</v>
      </c>
      <c r="AW775" t="s">
        <v>1096</v>
      </c>
      <c r="AX775">
        <v>14</v>
      </c>
    </row>
    <row r="776" spans="28:50" x14ac:dyDescent="0.3">
      <c r="AB776" s="160">
        <v>38381</v>
      </c>
      <c r="AC776">
        <v>21</v>
      </c>
      <c r="AD776">
        <v>231</v>
      </c>
      <c r="AE776" t="s">
        <v>1096</v>
      </c>
      <c r="AF776">
        <v>23</v>
      </c>
      <c r="AH776" s="160">
        <v>38381</v>
      </c>
      <c r="AI776">
        <v>21</v>
      </c>
      <c r="AJ776">
        <v>189</v>
      </c>
      <c r="AK776" t="s">
        <v>1096</v>
      </c>
      <c r="AL776">
        <v>19</v>
      </c>
      <c r="AN776" s="160">
        <v>39111</v>
      </c>
      <c r="AO776">
        <v>21</v>
      </c>
      <c r="AP776">
        <v>180</v>
      </c>
      <c r="AQ776" t="s">
        <v>1096</v>
      </c>
      <c r="AR776">
        <v>18</v>
      </c>
      <c r="AT776" s="160">
        <v>38381</v>
      </c>
      <c r="AU776">
        <v>21</v>
      </c>
      <c r="AV776">
        <v>145</v>
      </c>
      <c r="AW776" t="s">
        <v>1096</v>
      </c>
      <c r="AX776">
        <v>15</v>
      </c>
    </row>
    <row r="777" spans="28:50" x14ac:dyDescent="0.3">
      <c r="AB777" s="160">
        <v>38381</v>
      </c>
      <c r="AC777">
        <v>22</v>
      </c>
      <c r="AD777">
        <v>224</v>
      </c>
      <c r="AE777" t="s">
        <v>1096</v>
      </c>
      <c r="AF777">
        <v>22</v>
      </c>
      <c r="AH777" s="160">
        <v>38381</v>
      </c>
      <c r="AI777">
        <v>22</v>
      </c>
      <c r="AJ777">
        <v>185</v>
      </c>
      <c r="AK777" t="s">
        <v>1096</v>
      </c>
      <c r="AL777">
        <v>19</v>
      </c>
      <c r="AN777" s="160">
        <v>39111</v>
      </c>
      <c r="AO777">
        <v>22</v>
      </c>
      <c r="AP777">
        <v>177</v>
      </c>
      <c r="AQ777" t="s">
        <v>1096</v>
      </c>
      <c r="AR777">
        <v>18</v>
      </c>
      <c r="AT777" s="160">
        <v>38381</v>
      </c>
      <c r="AU777">
        <v>22</v>
      </c>
      <c r="AV777">
        <v>151</v>
      </c>
      <c r="AW777" t="s">
        <v>1096</v>
      </c>
      <c r="AX777">
        <v>15</v>
      </c>
    </row>
    <row r="778" spans="28:50" x14ac:dyDescent="0.3">
      <c r="AB778" s="160">
        <v>38381</v>
      </c>
      <c r="AC778">
        <v>23</v>
      </c>
      <c r="AD778">
        <v>216</v>
      </c>
      <c r="AE778" t="s">
        <v>1096</v>
      </c>
      <c r="AF778">
        <v>22</v>
      </c>
      <c r="AH778" s="160">
        <v>38381</v>
      </c>
      <c r="AI778">
        <v>23</v>
      </c>
      <c r="AJ778">
        <v>173</v>
      </c>
      <c r="AK778" t="s">
        <v>1096</v>
      </c>
      <c r="AL778">
        <v>17</v>
      </c>
      <c r="AN778" s="160">
        <v>39111</v>
      </c>
      <c r="AO778">
        <v>23</v>
      </c>
      <c r="AP778">
        <v>170</v>
      </c>
      <c r="AQ778" t="s">
        <v>1096</v>
      </c>
      <c r="AR778">
        <v>17</v>
      </c>
      <c r="AT778" s="160">
        <v>38381</v>
      </c>
      <c r="AU778">
        <v>23</v>
      </c>
      <c r="AV778">
        <v>149</v>
      </c>
      <c r="AW778" t="s">
        <v>1096</v>
      </c>
      <c r="AX778">
        <v>15</v>
      </c>
    </row>
    <row r="779" spans="28:50" x14ac:dyDescent="0.3">
      <c r="AB779" s="160">
        <v>38382</v>
      </c>
      <c r="AC779">
        <v>0</v>
      </c>
      <c r="AD779">
        <v>195</v>
      </c>
      <c r="AE779" t="s">
        <v>1096</v>
      </c>
      <c r="AF779">
        <v>20</v>
      </c>
      <c r="AH779" s="160">
        <v>38382</v>
      </c>
      <c r="AI779">
        <v>0</v>
      </c>
      <c r="AJ779">
        <v>169</v>
      </c>
      <c r="AK779" t="s">
        <v>1096</v>
      </c>
      <c r="AL779">
        <v>17</v>
      </c>
      <c r="AN779" s="160">
        <v>39112</v>
      </c>
      <c r="AO779">
        <v>0</v>
      </c>
      <c r="AP779">
        <v>180</v>
      </c>
      <c r="AQ779" t="s">
        <v>1096</v>
      </c>
      <c r="AR779">
        <v>18</v>
      </c>
      <c r="AT779" s="160">
        <v>38382</v>
      </c>
      <c r="AU779">
        <v>0</v>
      </c>
      <c r="AV779">
        <v>151</v>
      </c>
      <c r="AW779" t="s">
        <v>1096</v>
      </c>
      <c r="AX779">
        <v>15</v>
      </c>
    </row>
    <row r="780" spans="28:50" x14ac:dyDescent="0.3">
      <c r="AB780" s="160">
        <v>38382</v>
      </c>
      <c r="AC780">
        <v>1</v>
      </c>
      <c r="AD780">
        <v>195</v>
      </c>
      <c r="AE780" t="s">
        <v>1096</v>
      </c>
      <c r="AF780">
        <v>20</v>
      </c>
      <c r="AH780" s="160">
        <v>38382</v>
      </c>
      <c r="AI780">
        <v>1</v>
      </c>
      <c r="AJ780">
        <v>177</v>
      </c>
      <c r="AK780" t="s">
        <v>1096</v>
      </c>
      <c r="AL780">
        <v>18</v>
      </c>
      <c r="AN780" s="160">
        <v>39112</v>
      </c>
      <c r="AO780">
        <v>1</v>
      </c>
      <c r="AP780">
        <v>168</v>
      </c>
      <c r="AQ780" t="s">
        <v>1096</v>
      </c>
      <c r="AR780">
        <v>17</v>
      </c>
      <c r="AT780" s="160">
        <v>38382</v>
      </c>
      <c r="AU780">
        <v>1</v>
      </c>
      <c r="AV780">
        <v>150</v>
      </c>
      <c r="AW780" t="s">
        <v>1096</v>
      </c>
      <c r="AX780">
        <v>15</v>
      </c>
    </row>
    <row r="781" spans="28:50" x14ac:dyDescent="0.3">
      <c r="AB781" s="160">
        <v>38382</v>
      </c>
      <c r="AC781">
        <v>2</v>
      </c>
      <c r="AD781">
        <v>192</v>
      </c>
      <c r="AE781" t="s">
        <v>1096</v>
      </c>
      <c r="AF781">
        <v>19</v>
      </c>
      <c r="AH781" s="160">
        <v>38382</v>
      </c>
      <c r="AI781">
        <v>2</v>
      </c>
      <c r="AJ781">
        <v>175</v>
      </c>
      <c r="AK781" t="s">
        <v>1096</v>
      </c>
      <c r="AL781">
        <v>18</v>
      </c>
      <c r="AN781" s="160">
        <v>39112</v>
      </c>
      <c r="AO781">
        <v>2</v>
      </c>
      <c r="AP781">
        <v>160</v>
      </c>
      <c r="AQ781" t="s">
        <v>1096</v>
      </c>
      <c r="AR781">
        <v>16</v>
      </c>
      <c r="AT781" s="160">
        <v>38382</v>
      </c>
      <c r="AU781">
        <v>2</v>
      </c>
      <c r="AV781">
        <v>149</v>
      </c>
      <c r="AW781" t="s">
        <v>1096</v>
      </c>
      <c r="AX781">
        <v>15</v>
      </c>
    </row>
    <row r="782" spans="28:50" x14ac:dyDescent="0.3">
      <c r="AB782" s="160">
        <v>38382</v>
      </c>
      <c r="AC782">
        <v>3</v>
      </c>
      <c r="AD782">
        <v>185</v>
      </c>
      <c r="AE782" t="s">
        <v>1096</v>
      </c>
      <c r="AF782">
        <v>19</v>
      </c>
      <c r="AH782" s="160">
        <v>38382</v>
      </c>
      <c r="AI782">
        <v>3</v>
      </c>
      <c r="AJ782">
        <v>174</v>
      </c>
      <c r="AK782" t="s">
        <v>1096</v>
      </c>
      <c r="AL782">
        <v>17</v>
      </c>
      <c r="AN782" s="160">
        <v>39112</v>
      </c>
      <c r="AO782">
        <v>3</v>
      </c>
      <c r="AP782">
        <v>180</v>
      </c>
      <c r="AQ782" t="s">
        <v>1096</v>
      </c>
      <c r="AR782">
        <v>18</v>
      </c>
      <c r="AT782" s="160">
        <v>38382</v>
      </c>
      <c r="AU782">
        <v>3</v>
      </c>
      <c r="AV782">
        <v>150</v>
      </c>
      <c r="AW782" t="s">
        <v>1096</v>
      </c>
      <c r="AX782">
        <v>15</v>
      </c>
    </row>
    <row r="783" spans="28:50" x14ac:dyDescent="0.3">
      <c r="AB783" s="160">
        <v>38382</v>
      </c>
      <c r="AC783">
        <v>4</v>
      </c>
      <c r="AD783">
        <v>179</v>
      </c>
      <c r="AE783" t="s">
        <v>1096</v>
      </c>
      <c r="AF783">
        <v>18</v>
      </c>
      <c r="AH783" s="160">
        <v>38382</v>
      </c>
      <c r="AI783">
        <v>4</v>
      </c>
      <c r="AJ783">
        <v>173</v>
      </c>
      <c r="AK783" t="s">
        <v>1096</v>
      </c>
      <c r="AL783">
        <v>17</v>
      </c>
      <c r="AN783" s="160">
        <v>39112</v>
      </c>
      <c r="AO783">
        <v>4</v>
      </c>
      <c r="AP783">
        <v>170</v>
      </c>
      <c r="AQ783" t="s">
        <v>1096</v>
      </c>
      <c r="AR783">
        <v>17</v>
      </c>
      <c r="AT783" s="160">
        <v>38382</v>
      </c>
      <c r="AU783">
        <v>4</v>
      </c>
      <c r="AV783">
        <v>153</v>
      </c>
      <c r="AW783" t="s">
        <v>1096</v>
      </c>
      <c r="AX783">
        <v>15</v>
      </c>
    </row>
    <row r="784" spans="28:50" x14ac:dyDescent="0.3">
      <c r="AB784" s="160">
        <v>38382</v>
      </c>
      <c r="AC784">
        <v>5</v>
      </c>
      <c r="AD784">
        <v>181</v>
      </c>
      <c r="AE784" t="s">
        <v>1096</v>
      </c>
      <c r="AF784">
        <v>18</v>
      </c>
      <c r="AH784" s="160">
        <v>38382</v>
      </c>
      <c r="AI784">
        <v>5</v>
      </c>
      <c r="AJ784">
        <v>169</v>
      </c>
      <c r="AK784" t="s">
        <v>1096</v>
      </c>
      <c r="AL784">
        <v>17</v>
      </c>
      <c r="AN784" s="160">
        <v>39112</v>
      </c>
      <c r="AO784">
        <v>5</v>
      </c>
      <c r="AP784">
        <v>170</v>
      </c>
      <c r="AQ784" t="s">
        <v>1096</v>
      </c>
      <c r="AR784">
        <v>17</v>
      </c>
      <c r="AT784" s="160">
        <v>38382</v>
      </c>
      <c r="AU784">
        <v>5</v>
      </c>
      <c r="AV784">
        <v>158</v>
      </c>
      <c r="AW784" t="s">
        <v>1096</v>
      </c>
      <c r="AX784">
        <v>16</v>
      </c>
    </row>
    <row r="785" spans="28:50" x14ac:dyDescent="0.3">
      <c r="AB785" s="160">
        <v>38382</v>
      </c>
      <c r="AC785">
        <v>6</v>
      </c>
      <c r="AD785">
        <v>182</v>
      </c>
      <c r="AE785" t="s">
        <v>1096</v>
      </c>
      <c r="AF785">
        <v>18</v>
      </c>
      <c r="AH785" s="160">
        <v>38382</v>
      </c>
      <c r="AI785">
        <v>6</v>
      </c>
      <c r="AJ785">
        <v>162</v>
      </c>
      <c r="AK785" t="s">
        <v>1096</v>
      </c>
      <c r="AL785">
        <v>16</v>
      </c>
      <c r="AN785" s="160">
        <v>39112</v>
      </c>
      <c r="AO785">
        <v>6</v>
      </c>
      <c r="AP785">
        <v>180</v>
      </c>
      <c r="AQ785" t="s">
        <v>1096</v>
      </c>
      <c r="AR785">
        <v>18</v>
      </c>
      <c r="AT785" s="160">
        <v>38382</v>
      </c>
      <c r="AU785">
        <v>6</v>
      </c>
      <c r="AV785">
        <v>160</v>
      </c>
      <c r="AW785" t="s">
        <v>1096</v>
      </c>
      <c r="AX785">
        <v>16</v>
      </c>
    </row>
    <row r="786" spans="28:50" x14ac:dyDescent="0.3">
      <c r="AB786" s="160">
        <v>38382</v>
      </c>
      <c r="AC786">
        <v>7</v>
      </c>
      <c r="AD786">
        <v>196</v>
      </c>
      <c r="AE786" t="s">
        <v>1096</v>
      </c>
      <c r="AF786">
        <v>20</v>
      </c>
      <c r="AH786" s="160">
        <v>38382</v>
      </c>
      <c r="AI786">
        <v>7</v>
      </c>
      <c r="AJ786">
        <v>165</v>
      </c>
      <c r="AK786" t="s">
        <v>1096</v>
      </c>
      <c r="AL786">
        <v>17</v>
      </c>
      <c r="AN786" s="160">
        <v>39112</v>
      </c>
      <c r="AO786">
        <v>7</v>
      </c>
      <c r="AP786">
        <v>194</v>
      </c>
      <c r="AQ786" t="s">
        <v>1096</v>
      </c>
      <c r="AR786">
        <v>19</v>
      </c>
      <c r="AT786" s="160">
        <v>38382</v>
      </c>
      <c r="AU786">
        <v>7</v>
      </c>
      <c r="AV786">
        <v>166</v>
      </c>
      <c r="AW786" t="s">
        <v>1096</v>
      </c>
      <c r="AX786">
        <v>17</v>
      </c>
    </row>
    <row r="787" spans="28:50" x14ac:dyDescent="0.3">
      <c r="AB787" s="160">
        <v>38382</v>
      </c>
      <c r="AC787">
        <v>8</v>
      </c>
      <c r="AD787">
        <v>207</v>
      </c>
      <c r="AE787" t="s">
        <v>1096</v>
      </c>
      <c r="AF787">
        <v>21</v>
      </c>
      <c r="AH787" s="160">
        <v>38382</v>
      </c>
      <c r="AI787">
        <v>8</v>
      </c>
      <c r="AJ787">
        <v>176</v>
      </c>
      <c r="AK787" t="s">
        <v>1096</v>
      </c>
      <c r="AL787">
        <v>18</v>
      </c>
      <c r="AN787" s="160">
        <v>39112</v>
      </c>
      <c r="AO787">
        <v>8</v>
      </c>
      <c r="AP787">
        <v>200</v>
      </c>
      <c r="AQ787" t="s">
        <v>1096</v>
      </c>
      <c r="AR787">
        <v>20</v>
      </c>
      <c r="AT787" s="160">
        <v>38382</v>
      </c>
      <c r="AU787">
        <v>8</v>
      </c>
      <c r="AV787">
        <v>167</v>
      </c>
      <c r="AW787" t="s">
        <v>1096</v>
      </c>
      <c r="AX787">
        <v>17</v>
      </c>
    </row>
    <row r="788" spans="28:50" x14ac:dyDescent="0.3">
      <c r="AB788" s="160">
        <v>38382</v>
      </c>
      <c r="AC788">
        <v>9</v>
      </c>
      <c r="AD788">
        <v>227</v>
      </c>
      <c r="AE788" t="s">
        <v>1096</v>
      </c>
      <c r="AF788">
        <v>23</v>
      </c>
      <c r="AH788" s="160">
        <v>38382</v>
      </c>
      <c r="AI788">
        <v>9</v>
      </c>
      <c r="AJ788">
        <v>191</v>
      </c>
      <c r="AK788" t="s">
        <v>1096</v>
      </c>
      <c r="AL788">
        <v>19</v>
      </c>
      <c r="AN788" s="160">
        <v>39112</v>
      </c>
      <c r="AO788">
        <v>9</v>
      </c>
      <c r="AP788">
        <v>200</v>
      </c>
      <c r="AQ788" t="s">
        <v>1096</v>
      </c>
      <c r="AR788">
        <v>20</v>
      </c>
      <c r="AT788" s="160">
        <v>38382</v>
      </c>
      <c r="AU788">
        <v>9</v>
      </c>
      <c r="AV788">
        <v>173</v>
      </c>
      <c r="AW788" t="s">
        <v>1096</v>
      </c>
      <c r="AX788">
        <v>17</v>
      </c>
    </row>
    <row r="789" spans="28:50" x14ac:dyDescent="0.3">
      <c r="AB789" s="160">
        <v>38382</v>
      </c>
      <c r="AC789">
        <v>10</v>
      </c>
      <c r="AD789">
        <v>237</v>
      </c>
      <c r="AE789" t="s">
        <v>1096</v>
      </c>
      <c r="AF789">
        <v>24</v>
      </c>
      <c r="AH789" s="160">
        <v>38382</v>
      </c>
      <c r="AI789">
        <v>10</v>
      </c>
      <c r="AJ789">
        <v>195</v>
      </c>
      <c r="AK789" t="s">
        <v>1096</v>
      </c>
      <c r="AL789">
        <v>20</v>
      </c>
      <c r="AN789" s="160">
        <v>39112</v>
      </c>
      <c r="AO789">
        <v>10</v>
      </c>
      <c r="AP789">
        <v>208</v>
      </c>
      <c r="AQ789" t="s">
        <v>1096</v>
      </c>
      <c r="AR789">
        <v>21</v>
      </c>
      <c r="AT789" s="160">
        <v>38382</v>
      </c>
      <c r="AU789">
        <v>10</v>
      </c>
      <c r="AV789">
        <v>175</v>
      </c>
      <c r="AW789" t="s">
        <v>1096</v>
      </c>
      <c r="AX789">
        <v>18</v>
      </c>
    </row>
    <row r="790" spans="28:50" x14ac:dyDescent="0.3">
      <c r="AB790" s="160">
        <v>38382</v>
      </c>
      <c r="AC790">
        <v>11</v>
      </c>
      <c r="AD790">
        <v>254</v>
      </c>
      <c r="AE790" t="s">
        <v>1096</v>
      </c>
      <c r="AF790">
        <v>25</v>
      </c>
      <c r="AH790" s="160">
        <v>38382</v>
      </c>
      <c r="AI790">
        <v>11</v>
      </c>
      <c r="AJ790">
        <v>208</v>
      </c>
      <c r="AK790" t="s">
        <v>1096</v>
      </c>
      <c r="AL790">
        <v>21</v>
      </c>
      <c r="AN790" s="160">
        <v>39112</v>
      </c>
      <c r="AO790">
        <v>11</v>
      </c>
      <c r="AP790">
        <v>210</v>
      </c>
      <c r="AQ790" t="s">
        <v>1096</v>
      </c>
      <c r="AR790">
        <v>21</v>
      </c>
      <c r="AT790" s="160">
        <v>38382</v>
      </c>
      <c r="AU790">
        <v>11</v>
      </c>
      <c r="AV790">
        <v>177</v>
      </c>
      <c r="AW790" t="s">
        <v>1096</v>
      </c>
      <c r="AX790">
        <v>18</v>
      </c>
    </row>
    <row r="791" spans="28:50" x14ac:dyDescent="0.3">
      <c r="AB791" s="160">
        <v>38382</v>
      </c>
      <c r="AC791">
        <v>12</v>
      </c>
      <c r="AD791">
        <v>272</v>
      </c>
      <c r="AE791" t="s">
        <v>1096</v>
      </c>
      <c r="AF791">
        <v>27</v>
      </c>
      <c r="AH791" s="160">
        <v>38382</v>
      </c>
      <c r="AI791">
        <v>12</v>
      </c>
      <c r="AJ791">
        <v>220</v>
      </c>
      <c r="AK791" t="s">
        <v>1096</v>
      </c>
      <c r="AL791">
        <v>22</v>
      </c>
      <c r="AN791" s="160">
        <v>39112</v>
      </c>
      <c r="AO791">
        <v>12</v>
      </c>
      <c r="AP791">
        <v>220</v>
      </c>
      <c r="AQ791" t="s">
        <v>1096</v>
      </c>
      <c r="AR791">
        <v>22</v>
      </c>
      <c r="AT791" s="160">
        <v>38382</v>
      </c>
      <c r="AU791">
        <v>12</v>
      </c>
      <c r="AV791">
        <v>176</v>
      </c>
      <c r="AW791" t="s">
        <v>1096</v>
      </c>
      <c r="AX791">
        <v>18</v>
      </c>
    </row>
    <row r="792" spans="28:50" x14ac:dyDescent="0.3">
      <c r="AB792" s="160">
        <v>38382</v>
      </c>
      <c r="AC792">
        <v>13</v>
      </c>
      <c r="AD792">
        <v>278</v>
      </c>
      <c r="AE792" t="s">
        <v>1096</v>
      </c>
      <c r="AF792">
        <v>28</v>
      </c>
      <c r="AH792" s="160">
        <v>38382</v>
      </c>
      <c r="AI792">
        <v>13</v>
      </c>
      <c r="AJ792">
        <v>235</v>
      </c>
      <c r="AK792" t="s">
        <v>1096</v>
      </c>
      <c r="AL792">
        <v>24</v>
      </c>
      <c r="AN792" s="160">
        <v>39112</v>
      </c>
      <c r="AO792">
        <v>13</v>
      </c>
      <c r="AP792">
        <v>203</v>
      </c>
      <c r="AQ792" t="s">
        <v>1096</v>
      </c>
      <c r="AR792">
        <v>20</v>
      </c>
      <c r="AT792" s="160">
        <v>38382</v>
      </c>
      <c r="AU792">
        <v>13</v>
      </c>
      <c r="AV792">
        <v>175</v>
      </c>
      <c r="AW792" t="s">
        <v>1096</v>
      </c>
      <c r="AX792">
        <v>18</v>
      </c>
    </row>
    <row r="793" spans="28:50" x14ac:dyDescent="0.3">
      <c r="AB793" s="160">
        <v>38382</v>
      </c>
      <c r="AC793">
        <v>14</v>
      </c>
      <c r="AD793">
        <v>295</v>
      </c>
      <c r="AE793" t="s">
        <v>1096</v>
      </c>
      <c r="AF793">
        <v>30</v>
      </c>
      <c r="AH793" s="160">
        <v>38382</v>
      </c>
      <c r="AI793">
        <v>14</v>
      </c>
      <c r="AJ793">
        <v>230</v>
      </c>
      <c r="AK793" t="s">
        <v>1096</v>
      </c>
      <c r="AL793">
        <v>23</v>
      </c>
      <c r="AN793" s="160">
        <v>39112</v>
      </c>
      <c r="AO793">
        <v>14</v>
      </c>
      <c r="AP793">
        <v>210</v>
      </c>
      <c r="AQ793" t="s">
        <v>1096</v>
      </c>
      <c r="AR793">
        <v>21</v>
      </c>
      <c r="AT793" s="160">
        <v>38382</v>
      </c>
      <c r="AU793">
        <v>14</v>
      </c>
      <c r="AV793">
        <v>175</v>
      </c>
      <c r="AW793" t="s">
        <v>1096</v>
      </c>
      <c r="AX793">
        <v>18</v>
      </c>
    </row>
    <row r="794" spans="28:50" x14ac:dyDescent="0.3">
      <c r="AB794" s="160">
        <v>38382</v>
      </c>
      <c r="AC794">
        <v>15</v>
      </c>
      <c r="AD794">
        <v>288</v>
      </c>
      <c r="AE794" t="s">
        <v>1096</v>
      </c>
      <c r="AF794">
        <v>29</v>
      </c>
      <c r="AH794" s="160">
        <v>38382</v>
      </c>
      <c r="AI794">
        <v>15</v>
      </c>
      <c r="AJ794">
        <v>246</v>
      </c>
      <c r="AK794" t="s">
        <v>1096</v>
      </c>
      <c r="AL794">
        <v>25</v>
      </c>
      <c r="AN794" s="160">
        <v>39112</v>
      </c>
      <c r="AO794">
        <v>15</v>
      </c>
      <c r="AP794">
        <v>210</v>
      </c>
      <c r="AQ794" t="s">
        <v>1096</v>
      </c>
      <c r="AR794">
        <v>21</v>
      </c>
      <c r="AT794" s="160">
        <v>38382</v>
      </c>
      <c r="AU794">
        <v>15</v>
      </c>
      <c r="AV794">
        <v>177</v>
      </c>
      <c r="AW794" t="s">
        <v>1096</v>
      </c>
      <c r="AX794">
        <v>18</v>
      </c>
    </row>
    <row r="795" spans="28:50" x14ac:dyDescent="0.3">
      <c r="AB795" s="160">
        <v>38382</v>
      </c>
      <c r="AC795">
        <v>16</v>
      </c>
      <c r="AD795">
        <v>256</v>
      </c>
      <c r="AE795" t="s">
        <v>1096</v>
      </c>
      <c r="AF795">
        <v>26</v>
      </c>
      <c r="AH795" s="160">
        <v>38382</v>
      </c>
      <c r="AI795">
        <v>16</v>
      </c>
      <c r="AJ795">
        <v>244</v>
      </c>
      <c r="AK795" t="s">
        <v>1096</v>
      </c>
      <c r="AL795">
        <v>24</v>
      </c>
      <c r="AN795" s="160">
        <v>39112</v>
      </c>
      <c r="AO795">
        <v>16</v>
      </c>
      <c r="AP795">
        <v>204</v>
      </c>
      <c r="AQ795" t="s">
        <v>1096</v>
      </c>
      <c r="AR795">
        <v>20</v>
      </c>
      <c r="AT795" s="160">
        <v>38382</v>
      </c>
      <c r="AU795">
        <v>16</v>
      </c>
      <c r="AV795">
        <v>180</v>
      </c>
      <c r="AW795" t="s">
        <v>1096</v>
      </c>
      <c r="AX795">
        <v>18</v>
      </c>
    </row>
    <row r="796" spans="28:50" x14ac:dyDescent="0.3">
      <c r="AB796" s="160">
        <v>38382</v>
      </c>
      <c r="AC796">
        <v>17</v>
      </c>
      <c r="AD796">
        <v>256</v>
      </c>
      <c r="AE796" t="s">
        <v>1096</v>
      </c>
      <c r="AF796">
        <v>26</v>
      </c>
      <c r="AH796" s="160">
        <v>38382</v>
      </c>
      <c r="AI796">
        <v>17</v>
      </c>
      <c r="AJ796">
        <v>248</v>
      </c>
      <c r="AK796" t="s">
        <v>1096</v>
      </c>
      <c r="AL796">
        <v>25</v>
      </c>
      <c r="AN796" s="160">
        <v>39112</v>
      </c>
      <c r="AO796">
        <v>17</v>
      </c>
      <c r="AP796">
        <v>200</v>
      </c>
      <c r="AQ796" t="s">
        <v>1096</v>
      </c>
      <c r="AR796">
        <v>20</v>
      </c>
      <c r="AT796" s="160">
        <v>38382</v>
      </c>
      <c r="AU796">
        <v>17</v>
      </c>
      <c r="AV796">
        <v>174</v>
      </c>
      <c r="AW796" t="s">
        <v>1096</v>
      </c>
      <c r="AX796">
        <v>17</v>
      </c>
    </row>
    <row r="797" spans="28:50" x14ac:dyDescent="0.3">
      <c r="AB797" s="160">
        <v>38382</v>
      </c>
      <c r="AC797">
        <v>18</v>
      </c>
      <c r="AD797">
        <v>227</v>
      </c>
      <c r="AE797" t="s">
        <v>1096</v>
      </c>
      <c r="AF797">
        <v>23</v>
      </c>
      <c r="AH797" s="160">
        <v>38382</v>
      </c>
      <c r="AI797">
        <v>18</v>
      </c>
      <c r="AJ797">
        <v>229</v>
      </c>
      <c r="AK797" t="s">
        <v>1096</v>
      </c>
      <c r="AL797">
        <v>23</v>
      </c>
      <c r="AN797" s="160">
        <v>39112</v>
      </c>
      <c r="AO797">
        <v>18</v>
      </c>
      <c r="AP797">
        <v>190</v>
      </c>
      <c r="AQ797" t="s">
        <v>1096</v>
      </c>
      <c r="AR797">
        <v>19</v>
      </c>
      <c r="AT797" s="160">
        <v>38382</v>
      </c>
      <c r="AU797">
        <v>18</v>
      </c>
      <c r="AV797">
        <v>154</v>
      </c>
      <c r="AW797" t="s">
        <v>1096</v>
      </c>
      <c r="AX797">
        <v>15</v>
      </c>
    </row>
    <row r="798" spans="28:50" x14ac:dyDescent="0.3">
      <c r="AB798" s="160">
        <v>38382</v>
      </c>
      <c r="AC798">
        <v>19</v>
      </c>
      <c r="AD798">
        <v>205</v>
      </c>
      <c r="AE798" t="s">
        <v>1096</v>
      </c>
      <c r="AF798">
        <v>21</v>
      </c>
      <c r="AH798" s="160">
        <v>38382</v>
      </c>
      <c r="AI798">
        <v>19</v>
      </c>
      <c r="AJ798">
        <v>215</v>
      </c>
      <c r="AK798" t="s">
        <v>1096</v>
      </c>
      <c r="AL798">
        <v>22</v>
      </c>
      <c r="AN798" s="160">
        <v>39112</v>
      </c>
      <c r="AO798">
        <v>19</v>
      </c>
      <c r="AP798">
        <v>179</v>
      </c>
      <c r="AQ798" t="s">
        <v>1096</v>
      </c>
      <c r="AR798">
        <v>18</v>
      </c>
      <c r="AT798" s="160">
        <v>38382</v>
      </c>
      <c r="AU798">
        <v>19</v>
      </c>
      <c r="AV798">
        <v>150</v>
      </c>
      <c r="AW798" t="s">
        <v>1096</v>
      </c>
      <c r="AX798">
        <v>15</v>
      </c>
    </row>
    <row r="799" spans="28:50" x14ac:dyDescent="0.3">
      <c r="AB799" s="160">
        <v>38382</v>
      </c>
      <c r="AC799">
        <v>20</v>
      </c>
      <c r="AD799">
        <v>191</v>
      </c>
      <c r="AE799" t="s">
        <v>1096</v>
      </c>
      <c r="AF799">
        <v>19</v>
      </c>
      <c r="AH799" s="160">
        <v>38382</v>
      </c>
      <c r="AI799">
        <v>20</v>
      </c>
      <c r="AJ799">
        <v>204</v>
      </c>
      <c r="AK799" t="s">
        <v>1096</v>
      </c>
      <c r="AL799">
        <v>20</v>
      </c>
      <c r="AN799" s="160">
        <v>39112</v>
      </c>
      <c r="AO799">
        <v>20</v>
      </c>
      <c r="AP799">
        <v>180</v>
      </c>
      <c r="AQ799" t="s">
        <v>1096</v>
      </c>
      <c r="AR799">
        <v>18</v>
      </c>
      <c r="AT799" s="160">
        <v>38382</v>
      </c>
      <c r="AU799">
        <v>20</v>
      </c>
      <c r="AV799">
        <v>152</v>
      </c>
      <c r="AW799" t="s">
        <v>1096</v>
      </c>
      <c r="AX799">
        <v>15</v>
      </c>
    </row>
    <row r="800" spans="28:50" x14ac:dyDescent="0.3">
      <c r="AB800" s="160">
        <v>38382</v>
      </c>
      <c r="AC800">
        <v>21</v>
      </c>
      <c r="AD800">
        <v>185</v>
      </c>
      <c r="AE800" t="s">
        <v>1096</v>
      </c>
      <c r="AF800">
        <v>19</v>
      </c>
      <c r="AH800" s="160">
        <v>38382</v>
      </c>
      <c r="AI800">
        <v>21</v>
      </c>
      <c r="AJ800">
        <v>190</v>
      </c>
      <c r="AK800" t="s">
        <v>1096</v>
      </c>
      <c r="AL800">
        <v>19</v>
      </c>
      <c r="AN800" s="160">
        <v>39112</v>
      </c>
      <c r="AO800">
        <v>21</v>
      </c>
      <c r="AP800">
        <v>180</v>
      </c>
      <c r="AQ800" t="s">
        <v>1096</v>
      </c>
      <c r="AR800">
        <v>18</v>
      </c>
      <c r="AT800" s="160">
        <v>38382</v>
      </c>
      <c r="AU800">
        <v>21</v>
      </c>
      <c r="AV800">
        <v>153</v>
      </c>
      <c r="AW800" t="s">
        <v>1096</v>
      </c>
      <c r="AX800">
        <v>15</v>
      </c>
    </row>
    <row r="801" spans="28:50" x14ac:dyDescent="0.3">
      <c r="AB801" s="160">
        <v>38382</v>
      </c>
      <c r="AC801">
        <v>22</v>
      </c>
      <c r="AD801">
        <v>184</v>
      </c>
      <c r="AE801" t="s">
        <v>1096</v>
      </c>
      <c r="AF801">
        <v>18</v>
      </c>
      <c r="AH801" s="160">
        <v>38382</v>
      </c>
      <c r="AI801">
        <v>22</v>
      </c>
      <c r="AJ801">
        <v>181</v>
      </c>
      <c r="AK801" t="s">
        <v>1096</v>
      </c>
      <c r="AL801">
        <v>18</v>
      </c>
      <c r="AN801" s="160">
        <v>39112</v>
      </c>
      <c r="AO801">
        <v>22</v>
      </c>
      <c r="AP801">
        <v>172</v>
      </c>
      <c r="AQ801" t="s">
        <v>1096</v>
      </c>
      <c r="AR801">
        <v>17</v>
      </c>
      <c r="AT801" s="160">
        <v>38382</v>
      </c>
      <c r="AU801">
        <v>22</v>
      </c>
      <c r="AV801">
        <v>154</v>
      </c>
      <c r="AW801" t="s">
        <v>1096</v>
      </c>
      <c r="AX801">
        <v>15</v>
      </c>
    </row>
    <row r="802" spans="28:50" x14ac:dyDescent="0.3">
      <c r="AB802" s="160">
        <v>38382</v>
      </c>
      <c r="AC802">
        <v>23</v>
      </c>
      <c r="AD802">
        <v>185</v>
      </c>
      <c r="AE802" t="s">
        <v>1096</v>
      </c>
      <c r="AF802">
        <v>19</v>
      </c>
      <c r="AH802" s="160">
        <v>38382</v>
      </c>
      <c r="AI802">
        <v>23</v>
      </c>
      <c r="AJ802">
        <v>176</v>
      </c>
      <c r="AK802" t="s">
        <v>1096</v>
      </c>
      <c r="AL802">
        <v>18</v>
      </c>
      <c r="AN802" s="160">
        <v>39112</v>
      </c>
      <c r="AO802">
        <v>23</v>
      </c>
      <c r="AP802">
        <v>170</v>
      </c>
      <c r="AQ802" t="s">
        <v>1096</v>
      </c>
      <c r="AR802">
        <v>17</v>
      </c>
      <c r="AT802" s="160">
        <v>38382</v>
      </c>
      <c r="AU802">
        <v>23</v>
      </c>
      <c r="AV802">
        <v>153</v>
      </c>
      <c r="AW802" t="s">
        <v>1096</v>
      </c>
      <c r="AX802">
        <v>15</v>
      </c>
    </row>
    <row r="803" spans="28:50" x14ac:dyDescent="0.3">
      <c r="AB803" s="160">
        <v>38383</v>
      </c>
      <c r="AC803">
        <v>0</v>
      </c>
      <c r="AD803">
        <v>182</v>
      </c>
      <c r="AE803" t="s">
        <v>1096</v>
      </c>
      <c r="AF803">
        <v>18</v>
      </c>
      <c r="AH803" s="160">
        <v>38383</v>
      </c>
      <c r="AI803">
        <v>0</v>
      </c>
      <c r="AJ803">
        <v>167</v>
      </c>
      <c r="AK803" t="s">
        <v>1096</v>
      </c>
      <c r="AL803">
        <v>17</v>
      </c>
      <c r="AN803" s="160">
        <v>39113</v>
      </c>
      <c r="AO803">
        <v>0</v>
      </c>
      <c r="AP803">
        <v>160</v>
      </c>
      <c r="AQ803" t="s">
        <v>1096</v>
      </c>
      <c r="AR803">
        <v>16</v>
      </c>
      <c r="AT803" s="160">
        <v>38383</v>
      </c>
      <c r="AU803">
        <v>0</v>
      </c>
      <c r="AV803">
        <v>157</v>
      </c>
      <c r="AW803" t="s">
        <v>1096</v>
      </c>
      <c r="AX803">
        <v>16</v>
      </c>
    </row>
    <row r="804" spans="28:50" x14ac:dyDescent="0.3">
      <c r="AB804" s="160">
        <v>38383</v>
      </c>
      <c r="AC804">
        <v>1</v>
      </c>
      <c r="AD804">
        <v>183</v>
      </c>
      <c r="AE804" t="s">
        <v>1096</v>
      </c>
      <c r="AF804">
        <v>18</v>
      </c>
      <c r="AH804" s="160">
        <v>38383</v>
      </c>
      <c r="AI804">
        <v>1</v>
      </c>
      <c r="AJ804">
        <v>160</v>
      </c>
      <c r="AK804" t="s">
        <v>1096</v>
      </c>
      <c r="AL804">
        <v>16</v>
      </c>
      <c r="AN804" s="160">
        <v>39113</v>
      </c>
      <c r="AO804">
        <v>1</v>
      </c>
      <c r="AP804">
        <v>141</v>
      </c>
      <c r="AQ804" t="s">
        <v>1096</v>
      </c>
      <c r="AR804">
        <v>14</v>
      </c>
      <c r="AT804" s="160">
        <v>38383</v>
      </c>
      <c r="AU804">
        <v>1</v>
      </c>
      <c r="AV804">
        <v>158</v>
      </c>
      <c r="AW804" t="s">
        <v>1096</v>
      </c>
      <c r="AX804">
        <v>16</v>
      </c>
    </row>
    <row r="805" spans="28:50" x14ac:dyDescent="0.3">
      <c r="AB805" s="160">
        <v>38383</v>
      </c>
      <c r="AC805">
        <v>2</v>
      </c>
      <c r="AD805">
        <v>183</v>
      </c>
      <c r="AE805" t="s">
        <v>1096</v>
      </c>
      <c r="AF805">
        <v>18</v>
      </c>
      <c r="AH805" s="160">
        <v>38383</v>
      </c>
      <c r="AI805">
        <v>2</v>
      </c>
      <c r="AJ805">
        <v>155</v>
      </c>
      <c r="AK805" t="s">
        <v>1096</v>
      </c>
      <c r="AL805">
        <v>16</v>
      </c>
      <c r="AN805" s="160">
        <v>39113</v>
      </c>
      <c r="AO805">
        <v>2</v>
      </c>
      <c r="AP805">
        <v>140</v>
      </c>
      <c r="AQ805" t="s">
        <v>1096</v>
      </c>
      <c r="AR805">
        <v>14</v>
      </c>
      <c r="AT805" s="160">
        <v>38383</v>
      </c>
      <c r="AU805">
        <v>2</v>
      </c>
      <c r="AV805">
        <v>151</v>
      </c>
      <c r="AW805" t="s">
        <v>1096</v>
      </c>
      <c r="AX805">
        <v>15</v>
      </c>
    </row>
    <row r="806" spans="28:50" x14ac:dyDescent="0.3">
      <c r="AB806" s="160">
        <v>38383</v>
      </c>
      <c r="AC806">
        <v>3</v>
      </c>
      <c r="AD806">
        <v>183</v>
      </c>
      <c r="AE806" t="s">
        <v>1096</v>
      </c>
      <c r="AF806">
        <v>18</v>
      </c>
      <c r="AH806" s="160">
        <v>38383</v>
      </c>
      <c r="AI806">
        <v>3</v>
      </c>
      <c r="AJ806">
        <v>153</v>
      </c>
      <c r="AK806" t="s">
        <v>1096</v>
      </c>
      <c r="AL806">
        <v>15</v>
      </c>
      <c r="AN806" s="160">
        <v>39113</v>
      </c>
      <c r="AO806">
        <v>3</v>
      </c>
      <c r="AP806">
        <v>130</v>
      </c>
      <c r="AQ806" t="s">
        <v>1096</v>
      </c>
      <c r="AR806">
        <v>13</v>
      </c>
      <c r="AT806" s="160">
        <v>38383</v>
      </c>
      <c r="AU806">
        <v>3</v>
      </c>
      <c r="AV806">
        <v>148</v>
      </c>
      <c r="AW806" t="s">
        <v>1096</v>
      </c>
      <c r="AX806">
        <v>15</v>
      </c>
    </row>
    <row r="807" spans="28:50" x14ac:dyDescent="0.3">
      <c r="AB807" s="160">
        <v>38383</v>
      </c>
      <c r="AC807">
        <v>4</v>
      </c>
      <c r="AD807">
        <v>182</v>
      </c>
      <c r="AE807" t="s">
        <v>1096</v>
      </c>
      <c r="AF807">
        <v>18</v>
      </c>
      <c r="AH807" s="160">
        <v>38383</v>
      </c>
      <c r="AI807">
        <v>4</v>
      </c>
      <c r="AJ807">
        <v>147</v>
      </c>
      <c r="AK807" t="s">
        <v>1096</v>
      </c>
      <c r="AL807">
        <v>15</v>
      </c>
      <c r="AN807" s="160">
        <v>39113</v>
      </c>
      <c r="AO807">
        <v>4</v>
      </c>
      <c r="AP807">
        <v>129</v>
      </c>
      <c r="AQ807" t="s">
        <v>1096</v>
      </c>
      <c r="AR807">
        <v>13</v>
      </c>
      <c r="AT807" s="160">
        <v>38383</v>
      </c>
      <c r="AU807">
        <v>4</v>
      </c>
      <c r="AV807">
        <v>144</v>
      </c>
      <c r="AW807" t="s">
        <v>1096</v>
      </c>
      <c r="AX807">
        <v>14</v>
      </c>
    </row>
    <row r="808" spans="28:50" x14ac:dyDescent="0.3">
      <c r="AB808" s="160">
        <v>38383</v>
      </c>
      <c r="AC808">
        <v>5</v>
      </c>
      <c r="AD808">
        <v>182</v>
      </c>
      <c r="AE808" t="s">
        <v>1096</v>
      </c>
      <c r="AF808">
        <v>18</v>
      </c>
      <c r="AH808" s="160">
        <v>38383</v>
      </c>
      <c r="AI808">
        <v>5</v>
      </c>
      <c r="AJ808">
        <v>146</v>
      </c>
      <c r="AK808" t="s">
        <v>1096</v>
      </c>
      <c r="AL808">
        <v>15</v>
      </c>
      <c r="AN808" s="160">
        <v>39113</v>
      </c>
      <c r="AO808">
        <v>5</v>
      </c>
      <c r="AP808">
        <v>140</v>
      </c>
      <c r="AQ808" t="s">
        <v>1096</v>
      </c>
      <c r="AR808">
        <v>14</v>
      </c>
      <c r="AT808" s="160">
        <v>38383</v>
      </c>
      <c r="AU808">
        <v>5</v>
      </c>
      <c r="AV808">
        <v>145</v>
      </c>
      <c r="AW808" t="s">
        <v>1096</v>
      </c>
      <c r="AX808">
        <v>15</v>
      </c>
    </row>
    <row r="809" spans="28:50" x14ac:dyDescent="0.3">
      <c r="AB809" s="160">
        <v>38383</v>
      </c>
      <c r="AC809">
        <v>6</v>
      </c>
      <c r="AD809">
        <v>183</v>
      </c>
      <c r="AE809" t="s">
        <v>1096</v>
      </c>
      <c r="AF809">
        <v>18</v>
      </c>
      <c r="AH809" s="160">
        <v>38383</v>
      </c>
      <c r="AI809">
        <v>6</v>
      </c>
      <c r="AJ809">
        <v>145</v>
      </c>
      <c r="AK809" t="s">
        <v>1096</v>
      </c>
      <c r="AL809">
        <v>15</v>
      </c>
      <c r="AN809" s="160">
        <v>39113</v>
      </c>
      <c r="AO809">
        <v>6</v>
      </c>
      <c r="AP809">
        <v>160</v>
      </c>
      <c r="AQ809" t="s">
        <v>1096</v>
      </c>
      <c r="AR809">
        <v>16</v>
      </c>
      <c r="AT809" s="160">
        <v>38383</v>
      </c>
      <c r="AU809">
        <v>6</v>
      </c>
      <c r="AV809">
        <v>149</v>
      </c>
      <c r="AW809" t="s">
        <v>1096</v>
      </c>
      <c r="AX809">
        <v>15</v>
      </c>
    </row>
    <row r="810" spans="28:50" x14ac:dyDescent="0.3">
      <c r="AB810" s="160">
        <v>38383</v>
      </c>
      <c r="AC810">
        <v>7</v>
      </c>
      <c r="AD810">
        <v>186</v>
      </c>
      <c r="AE810" t="s">
        <v>1096</v>
      </c>
      <c r="AF810">
        <v>19</v>
      </c>
      <c r="AH810" s="160">
        <v>38383</v>
      </c>
      <c r="AI810">
        <v>7</v>
      </c>
      <c r="AJ810">
        <v>162</v>
      </c>
      <c r="AK810" t="s">
        <v>1096</v>
      </c>
      <c r="AL810">
        <v>16</v>
      </c>
      <c r="AN810" s="160">
        <v>39113</v>
      </c>
      <c r="AO810">
        <v>7</v>
      </c>
      <c r="AP810">
        <v>191</v>
      </c>
      <c r="AQ810" t="s">
        <v>1096</v>
      </c>
      <c r="AR810">
        <v>19</v>
      </c>
      <c r="AT810" s="160">
        <v>38383</v>
      </c>
      <c r="AU810">
        <v>7</v>
      </c>
      <c r="AV810">
        <v>154</v>
      </c>
      <c r="AW810" t="s">
        <v>1096</v>
      </c>
      <c r="AX810">
        <v>15</v>
      </c>
    </row>
    <row r="811" spans="28:50" x14ac:dyDescent="0.3">
      <c r="AB811" s="160">
        <v>38383</v>
      </c>
      <c r="AC811">
        <v>8</v>
      </c>
      <c r="AD811">
        <v>189</v>
      </c>
      <c r="AE811" t="s">
        <v>1096</v>
      </c>
      <c r="AF811">
        <v>19</v>
      </c>
      <c r="AH811" s="160">
        <v>38383</v>
      </c>
      <c r="AI811">
        <v>8</v>
      </c>
      <c r="AJ811">
        <v>186</v>
      </c>
      <c r="AK811" t="s">
        <v>1096</v>
      </c>
      <c r="AL811">
        <v>19</v>
      </c>
      <c r="AN811" s="160">
        <v>39113</v>
      </c>
      <c r="AO811">
        <v>8</v>
      </c>
      <c r="AP811">
        <v>200</v>
      </c>
      <c r="AQ811" t="s">
        <v>1096</v>
      </c>
      <c r="AR811">
        <v>20</v>
      </c>
      <c r="AT811" s="160">
        <v>38383</v>
      </c>
      <c r="AU811">
        <v>8</v>
      </c>
      <c r="AV811">
        <v>163</v>
      </c>
      <c r="AW811" t="s">
        <v>1096</v>
      </c>
      <c r="AX811">
        <v>16</v>
      </c>
    </row>
    <row r="812" spans="28:50" x14ac:dyDescent="0.3">
      <c r="AB812" s="160">
        <v>38383</v>
      </c>
      <c r="AC812">
        <v>9</v>
      </c>
      <c r="AD812">
        <v>199</v>
      </c>
      <c r="AE812" t="s">
        <v>1096</v>
      </c>
      <c r="AF812">
        <v>20</v>
      </c>
      <c r="AH812" s="160">
        <v>38383</v>
      </c>
      <c r="AI812">
        <v>9</v>
      </c>
      <c r="AJ812">
        <v>218</v>
      </c>
      <c r="AK812" t="s">
        <v>1096</v>
      </c>
      <c r="AL812">
        <v>22</v>
      </c>
      <c r="AN812" s="160">
        <v>39113</v>
      </c>
      <c r="AO812">
        <v>9</v>
      </c>
      <c r="AP812">
        <v>200</v>
      </c>
      <c r="AQ812" t="s">
        <v>1096</v>
      </c>
      <c r="AR812">
        <v>20</v>
      </c>
      <c r="AT812" s="160">
        <v>38383</v>
      </c>
      <c r="AU812">
        <v>9</v>
      </c>
      <c r="AV812">
        <v>188</v>
      </c>
      <c r="AW812" t="s">
        <v>1096</v>
      </c>
      <c r="AX812">
        <v>19</v>
      </c>
    </row>
    <row r="813" spans="28:50" x14ac:dyDescent="0.3">
      <c r="AB813" s="160">
        <v>38383</v>
      </c>
      <c r="AC813">
        <v>10</v>
      </c>
      <c r="AD813">
        <v>224</v>
      </c>
      <c r="AE813" t="s">
        <v>1096</v>
      </c>
      <c r="AF813">
        <v>22</v>
      </c>
      <c r="AH813" s="160">
        <v>38383</v>
      </c>
      <c r="AI813">
        <v>10</v>
      </c>
      <c r="AJ813">
        <v>247</v>
      </c>
      <c r="AK813" t="s">
        <v>1096</v>
      </c>
      <c r="AL813">
        <v>25</v>
      </c>
      <c r="AN813" s="160">
        <v>39113</v>
      </c>
      <c r="AO813">
        <v>10</v>
      </c>
      <c r="AP813">
        <v>213</v>
      </c>
      <c r="AQ813" t="s">
        <v>1096</v>
      </c>
      <c r="AR813">
        <v>21</v>
      </c>
      <c r="AT813" s="160">
        <v>38383</v>
      </c>
      <c r="AU813">
        <v>10</v>
      </c>
      <c r="AV813">
        <v>192</v>
      </c>
      <c r="AW813" t="s">
        <v>1096</v>
      </c>
      <c r="AX813">
        <v>19</v>
      </c>
    </row>
    <row r="814" spans="28:50" x14ac:dyDescent="0.3">
      <c r="AB814" s="160">
        <v>38383</v>
      </c>
      <c r="AC814">
        <v>11</v>
      </c>
      <c r="AD814">
        <v>241</v>
      </c>
      <c r="AE814" t="s">
        <v>1096</v>
      </c>
      <c r="AF814">
        <v>24</v>
      </c>
      <c r="AH814" s="160">
        <v>38383</v>
      </c>
      <c r="AI814">
        <v>11</v>
      </c>
      <c r="AJ814">
        <v>280</v>
      </c>
      <c r="AK814" t="s">
        <v>1096</v>
      </c>
      <c r="AL814">
        <v>28</v>
      </c>
      <c r="AN814" s="160">
        <v>39113</v>
      </c>
      <c r="AO814">
        <v>11</v>
      </c>
      <c r="AP814">
        <v>210</v>
      </c>
      <c r="AQ814" t="s">
        <v>1096</v>
      </c>
      <c r="AR814">
        <v>21</v>
      </c>
      <c r="AT814" s="160">
        <v>38383</v>
      </c>
      <c r="AU814">
        <v>11</v>
      </c>
      <c r="AV814">
        <v>194</v>
      </c>
      <c r="AW814" t="s">
        <v>1096</v>
      </c>
      <c r="AX814">
        <v>19</v>
      </c>
    </row>
    <row r="815" spans="28:50" x14ac:dyDescent="0.3">
      <c r="AB815" s="160">
        <v>38383</v>
      </c>
      <c r="AC815">
        <v>12</v>
      </c>
      <c r="AD815">
        <v>267</v>
      </c>
      <c r="AE815" t="s">
        <v>1096</v>
      </c>
      <c r="AF815">
        <v>27</v>
      </c>
      <c r="AH815" s="160">
        <v>38383</v>
      </c>
      <c r="AI815">
        <v>12</v>
      </c>
      <c r="AJ815">
        <v>302</v>
      </c>
      <c r="AK815" t="s">
        <v>1096</v>
      </c>
      <c r="AL815">
        <v>30</v>
      </c>
      <c r="AN815" s="160">
        <v>39113</v>
      </c>
      <c r="AO815">
        <v>12</v>
      </c>
      <c r="AP815">
        <v>220</v>
      </c>
      <c r="AQ815" t="s">
        <v>1096</v>
      </c>
      <c r="AR815">
        <v>22</v>
      </c>
      <c r="AT815" s="160">
        <v>38383</v>
      </c>
      <c r="AU815">
        <v>12</v>
      </c>
      <c r="AV815">
        <v>205</v>
      </c>
      <c r="AW815" t="s">
        <v>1096</v>
      </c>
      <c r="AX815">
        <v>21</v>
      </c>
    </row>
    <row r="816" spans="28:50" x14ac:dyDescent="0.3">
      <c r="AB816" s="160">
        <v>38383</v>
      </c>
      <c r="AC816">
        <v>13</v>
      </c>
      <c r="AD816">
        <v>293</v>
      </c>
      <c r="AE816" t="s">
        <v>1096</v>
      </c>
      <c r="AF816">
        <v>29</v>
      </c>
      <c r="AH816" s="160">
        <v>38383</v>
      </c>
      <c r="AI816">
        <v>13</v>
      </c>
      <c r="AJ816">
        <v>283</v>
      </c>
      <c r="AK816" t="s">
        <v>1096</v>
      </c>
      <c r="AL816">
        <v>28</v>
      </c>
      <c r="AN816" s="160">
        <v>39113</v>
      </c>
      <c r="AO816">
        <v>13</v>
      </c>
      <c r="AP816">
        <v>220</v>
      </c>
      <c r="AQ816" t="s">
        <v>1096</v>
      </c>
      <c r="AR816">
        <v>22</v>
      </c>
      <c r="AT816" s="160">
        <v>38383</v>
      </c>
      <c r="AU816">
        <v>13</v>
      </c>
      <c r="AV816">
        <v>201</v>
      </c>
      <c r="AW816" t="s">
        <v>1096</v>
      </c>
      <c r="AX816">
        <v>20</v>
      </c>
    </row>
    <row r="817" spans="28:50" x14ac:dyDescent="0.3">
      <c r="AB817" s="160">
        <v>38383</v>
      </c>
      <c r="AC817">
        <v>14</v>
      </c>
      <c r="AD817">
        <v>305</v>
      </c>
      <c r="AE817" t="s">
        <v>1096</v>
      </c>
      <c r="AF817">
        <v>31</v>
      </c>
      <c r="AH817" s="160">
        <v>38383</v>
      </c>
      <c r="AI817">
        <v>14</v>
      </c>
      <c r="AJ817">
        <v>283</v>
      </c>
      <c r="AK817" t="s">
        <v>1096</v>
      </c>
      <c r="AL817">
        <v>28</v>
      </c>
      <c r="AN817" s="160">
        <v>39113</v>
      </c>
      <c r="AO817">
        <v>14</v>
      </c>
      <c r="AP817">
        <v>220</v>
      </c>
      <c r="AQ817" t="s">
        <v>1096</v>
      </c>
      <c r="AR817">
        <v>22</v>
      </c>
      <c r="AT817" s="160">
        <v>38383</v>
      </c>
      <c r="AU817">
        <v>14</v>
      </c>
      <c r="AV817">
        <v>204</v>
      </c>
      <c r="AW817" t="s">
        <v>1096</v>
      </c>
      <c r="AX817">
        <v>20</v>
      </c>
    </row>
    <row r="818" spans="28:50" x14ac:dyDescent="0.3">
      <c r="AB818" s="160">
        <v>38383</v>
      </c>
      <c r="AC818">
        <v>15</v>
      </c>
      <c r="AD818">
        <v>307</v>
      </c>
      <c r="AE818" t="s">
        <v>1096</v>
      </c>
      <c r="AF818">
        <v>31</v>
      </c>
      <c r="AH818" s="160">
        <v>38383</v>
      </c>
      <c r="AI818">
        <v>15</v>
      </c>
      <c r="AJ818">
        <v>300</v>
      </c>
      <c r="AK818" t="s">
        <v>1096</v>
      </c>
      <c r="AL818">
        <v>30</v>
      </c>
      <c r="AN818" s="160">
        <v>39113</v>
      </c>
      <c r="AO818">
        <v>15</v>
      </c>
      <c r="AP818">
        <v>220</v>
      </c>
      <c r="AQ818" t="s">
        <v>1096</v>
      </c>
      <c r="AR818">
        <v>22</v>
      </c>
      <c r="AT818" s="160">
        <v>38383</v>
      </c>
      <c r="AU818">
        <v>15</v>
      </c>
      <c r="AV818">
        <v>221</v>
      </c>
      <c r="AW818" t="s">
        <v>1096</v>
      </c>
      <c r="AX818">
        <v>22</v>
      </c>
    </row>
    <row r="819" spans="28:50" x14ac:dyDescent="0.3">
      <c r="AB819" s="160">
        <v>38383</v>
      </c>
      <c r="AC819">
        <v>16</v>
      </c>
      <c r="AD819">
        <v>316</v>
      </c>
      <c r="AE819" t="s">
        <v>1096</v>
      </c>
      <c r="AF819">
        <v>32</v>
      </c>
      <c r="AH819" s="160">
        <v>38383</v>
      </c>
      <c r="AI819">
        <v>16</v>
      </c>
      <c r="AJ819">
        <v>280</v>
      </c>
      <c r="AK819" t="s">
        <v>1096</v>
      </c>
      <c r="AL819">
        <v>28</v>
      </c>
      <c r="AN819" s="160">
        <v>39113</v>
      </c>
      <c r="AO819">
        <v>16</v>
      </c>
      <c r="AP819">
        <v>213</v>
      </c>
      <c r="AQ819" t="s">
        <v>1096</v>
      </c>
      <c r="AR819">
        <v>21</v>
      </c>
      <c r="AT819" s="160">
        <v>38383</v>
      </c>
      <c r="AU819">
        <v>16</v>
      </c>
      <c r="AV819">
        <v>219</v>
      </c>
      <c r="AW819" t="s">
        <v>1096</v>
      </c>
      <c r="AX819">
        <v>22</v>
      </c>
    </row>
    <row r="820" spans="28:50" x14ac:dyDescent="0.3">
      <c r="AB820" s="160">
        <v>38383</v>
      </c>
      <c r="AC820">
        <v>17</v>
      </c>
      <c r="AD820">
        <v>314</v>
      </c>
      <c r="AE820" t="s">
        <v>1096</v>
      </c>
      <c r="AF820">
        <v>31</v>
      </c>
      <c r="AH820" s="160">
        <v>38383</v>
      </c>
      <c r="AI820">
        <v>17</v>
      </c>
      <c r="AJ820">
        <v>256</v>
      </c>
      <c r="AK820" t="s">
        <v>1096</v>
      </c>
      <c r="AL820">
        <v>26</v>
      </c>
      <c r="AN820" s="160">
        <v>39113</v>
      </c>
      <c r="AO820">
        <v>17</v>
      </c>
      <c r="AP820">
        <v>210</v>
      </c>
      <c r="AQ820" t="s">
        <v>1096</v>
      </c>
      <c r="AR820">
        <v>21</v>
      </c>
      <c r="AT820" s="160">
        <v>38383</v>
      </c>
      <c r="AU820">
        <v>17</v>
      </c>
      <c r="AV820">
        <v>218</v>
      </c>
      <c r="AW820" t="s">
        <v>1096</v>
      </c>
      <c r="AX820">
        <v>22</v>
      </c>
    </row>
    <row r="821" spans="28:50" x14ac:dyDescent="0.3">
      <c r="AB821" s="160">
        <v>38383</v>
      </c>
      <c r="AC821">
        <v>18</v>
      </c>
      <c r="AD821">
        <v>305</v>
      </c>
      <c r="AE821" t="s">
        <v>1096</v>
      </c>
      <c r="AF821">
        <v>31</v>
      </c>
      <c r="AH821" s="160">
        <v>38383</v>
      </c>
      <c r="AI821">
        <v>18</v>
      </c>
      <c r="AJ821">
        <v>247</v>
      </c>
      <c r="AK821" t="s">
        <v>1096</v>
      </c>
      <c r="AL821">
        <v>25</v>
      </c>
      <c r="AN821" s="160">
        <v>39113</v>
      </c>
      <c r="AO821">
        <v>18</v>
      </c>
      <c r="AP821">
        <v>190</v>
      </c>
      <c r="AQ821" t="s">
        <v>1096</v>
      </c>
      <c r="AR821">
        <v>19</v>
      </c>
      <c r="AT821" s="160">
        <v>38383</v>
      </c>
      <c r="AU821">
        <v>18</v>
      </c>
      <c r="AV821">
        <v>204</v>
      </c>
      <c r="AW821" t="s">
        <v>1096</v>
      </c>
      <c r="AX821">
        <v>20</v>
      </c>
    </row>
    <row r="822" spans="28:50" x14ac:dyDescent="0.3">
      <c r="AB822" s="160">
        <v>38383</v>
      </c>
      <c r="AC822">
        <v>19</v>
      </c>
      <c r="AD822">
        <v>285</v>
      </c>
      <c r="AE822" t="s">
        <v>1096</v>
      </c>
      <c r="AF822">
        <v>29</v>
      </c>
      <c r="AH822" s="160">
        <v>38383</v>
      </c>
      <c r="AI822">
        <v>19</v>
      </c>
      <c r="AJ822">
        <v>246</v>
      </c>
      <c r="AK822" t="s">
        <v>1096</v>
      </c>
      <c r="AL822">
        <v>25</v>
      </c>
      <c r="AN822" s="160">
        <v>39113</v>
      </c>
      <c r="AO822">
        <v>19</v>
      </c>
      <c r="AP822">
        <v>175</v>
      </c>
      <c r="AQ822" t="s">
        <v>1096</v>
      </c>
      <c r="AR822">
        <v>18</v>
      </c>
      <c r="AT822" s="160">
        <v>38383</v>
      </c>
      <c r="AU822">
        <v>19</v>
      </c>
      <c r="AV822">
        <v>183</v>
      </c>
      <c r="AW822" t="s">
        <v>1096</v>
      </c>
      <c r="AX822">
        <v>18</v>
      </c>
    </row>
    <row r="823" spans="28:50" x14ac:dyDescent="0.3">
      <c r="AB823" s="160">
        <v>38383</v>
      </c>
      <c r="AC823">
        <v>20</v>
      </c>
      <c r="AD823">
        <v>248</v>
      </c>
      <c r="AE823" t="s">
        <v>1096</v>
      </c>
      <c r="AF823">
        <v>25</v>
      </c>
      <c r="AH823" s="160">
        <v>38383</v>
      </c>
      <c r="AI823">
        <v>20</v>
      </c>
      <c r="AJ823">
        <v>224</v>
      </c>
      <c r="AK823" t="s">
        <v>1096</v>
      </c>
      <c r="AL823">
        <v>22</v>
      </c>
      <c r="AN823" s="160">
        <v>39113</v>
      </c>
      <c r="AO823">
        <v>20</v>
      </c>
      <c r="AP823">
        <v>170</v>
      </c>
      <c r="AQ823" t="s">
        <v>1096</v>
      </c>
      <c r="AR823">
        <v>17</v>
      </c>
      <c r="AT823" s="160">
        <v>38383</v>
      </c>
      <c r="AU823">
        <v>20</v>
      </c>
      <c r="AV823">
        <v>176</v>
      </c>
      <c r="AW823" t="s">
        <v>1096</v>
      </c>
      <c r="AX823">
        <v>18</v>
      </c>
    </row>
    <row r="824" spans="28:50" x14ac:dyDescent="0.3">
      <c r="AB824" s="160">
        <v>38383</v>
      </c>
      <c r="AC824">
        <v>21</v>
      </c>
      <c r="AD824">
        <v>251</v>
      </c>
      <c r="AE824" t="s">
        <v>1096</v>
      </c>
      <c r="AF824">
        <v>25</v>
      </c>
      <c r="AH824" s="160">
        <v>38383</v>
      </c>
      <c r="AI824">
        <v>21</v>
      </c>
      <c r="AJ824">
        <v>214</v>
      </c>
      <c r="AK824" t="s">
        <v>1096</v>
      </c>
      <c r="AL824">
        <v>21</v>
      </c>
      <c r="AN824" s="160">
        <v>39113</v>
      </c>
      <c r="AO824">
        <v>21</v>
      </c>
      <c r="AP824">
        <v>170</v>
      </c>
      <c r="AQ824" t="s">
        <v>1096</v>
      </c>
      <c r="AR824">
        <v>17</v>
      </c>
      <c r="AT824" s="160">
        <v>38383</v>
      </c>
      <c r="AU824">
        <v>21</v>
      </c>
      <c r="AV824">
        <v>163</v>
      </c>
      <c r="AW824" t="s">
        <v>1096</v>
      </c>
      <c r="AX824">
        <v>16</v>
      </c>
    </row>
    <row r="825" spans="28:50" x14ac:dyDescent="0.3">
      <c r="AB825" s="160">
        <v>38383</v>
      </c>
      <c r="AC825">
        <v>22</v>
      </c>
      <c r="AD825">
        <v>238</v>
      </c>
      <c r="AE825" t="s">
        <v>1096</v>
      </c>
      <c r="AF825">
        <v>24</v>
      </c>
      <c r="AH825" s="160">
        <v>38383</v>
      </c>
      <c r="AI825">
        <v>22</v>
      </c>
      <c r="AJ825">
        <v>207</v>
      </c>
      <c r="AK825" t="s">
        <v>1096</v>
      </c>
      <c r="AL825">
        <v>21</v>
      </c>
      <c r="AN825" s="160">
        <v>39113</v>
      </c>
      <c r="AO825">
        <v>22</v>
      </c>
      <c r="AP825">
        <v>153</v>
      </c>
      <c r="AQ825" t="s">
        <v>1096</v>
      </c>
      <c r="AR825">
        <v>15</v>
      </c>
      <c r="AT825" s="160">
        <v>38383</v>
      </c>
      <c r="AU825">
        <v>22</v>
      </c>
      <c r="AV825">
        <v>158</v>
      </c>
      <c r="AW825" t="s">
        <v>1096</v>
      </c>
      <c r="AX825">
        <v>16</v>
      </c>
    </row>
    <row r="826" spans="28:50" x14ac:dyDescent="0.3">
      <c r="AB826" s="160">
        <v>38383</v>
      </c>
      <c r="AC826">
        <v>23</v>
      </c>
      <c r="AD826">
        <v>210</v>
      </c>
      <c r="AE826" t="s">
        <v>1096</v>
      </c>
      <c r="AF826">
        <v>21</v>
      </c>
      <c r="AH826" s="160">
        <v>38383</v>
      </c>
      <c r="AI826">
        <v>23</v>
      </c>
      <c r="AJ826">
        <v>186</v>
      </c>
      <c r="AK826" t="s">
        <v>1096</v>
      </c>
      <c r="AL826">
        <v>19</v>
      </c>
      <c r="AN826" s="160">
        <v>39113</v>
      </c>
      <c r="AO826">
        <v>23</v>
      </c>
      <c r="AP826">
        <v>174</v>
      </c>
      <c r="AQ826" t="s">
        <v>1096</v>
      </c>
      <c r="AR826">
        <v>17</v>
      </c>
      <c r="AT826" s="160">
        <v>38383</v>
      </c>
      <c r="AU826">
        <v>23</v>
      </c>
      <c r="AV826">
        <v>158</v>
      </c>
      <c r="AW826" t="s">
        <v>1096</v>
      </c>
      <c r="AX826">
        <v>16</v>
      </c>
    </row>
    <row r="827" spans="28:50" x14ac:dyDescent="0.3">
      <c r="AB827" s="160">
        <v>36557</v>
      </c>
      <c r="AC827">
        <v>0</v>
      </c>
      <c r="AD827">
        <v>182</v>
      </c>
      <c r="AE827" t="s">
        <v>1097</v>
      </c>
      <c r="AF827">
        <v>18</v>
      </c>
      <c r="AH827" s="160">
        <v>34731</v>
      </c>
      <c r="AI827">
        <v>0</v>
      </c>
      <c r="AJ827">
        <v>165</v>
      </c>
      <c r="AK827" t="s">
        <v>1097</v>
      </c>
      <c r="AL827">
        <v>17</v>
      </c>
      <c r="AN827" s="160">
        <v>38749</v>
      </c>
      <c r="AO827">
        <v>0</v>
      </c>
      <c r="AP827">
        <v>196</v>
      </c>
      <c r="AQ827" t="s">
        <v>1097</v>
      </c>
      <c r="AR827">
        <v>20</v>
      </c>
      <c r="AT827" s="160">
        <v>38749</v>
      </c>
      <c r="AU827">
        <v>0</v>
      </c>
      <c r="AV827">
        <v>131</v>
      </c>
      <c r="AW827" t="s">
        <v>1097</v>
      </c>
      <c r="AX827">
        <v>13</v>
      </c>
    </row>
    <row r="828" spans="28:50" x14ac:dyDescent="0.3">
      <c r="AB828" s="160">
        <v>36557</v>
      </c>
      <c r="AC828">
        <v>1</v>
      </c>
      <c r="AD828">
        <v>154</v>
      </c>
      <c r="AE828" t="s">
        <v>1097</v>
      </c>
      <c r="AF828">
        <v>15</v>
      </c>
      <c r="AH828" s="160">
        <v>34731</v>
      </c>
      <c r="AI828">
        <v>1</v>
      </c>
      <c r="AJ828">
        <v>143</v>
      </c>
      <c r="AK828" t="s">
        <v>1097</v>
      </c>
      <c r="AL828">
        <v>14</v>
      </c>
      <c r="AN828" s="160">
        <v>38749</v>
      </c>
      <c r="AO828">
        <v>1</v>
      </c>
      <c r="AP828">
        <v>217</v>
      </c>
      <c r="AQ828" t="s">
        <v>1097</v>
      </c>
      <c r="AR828">
        <v>22</v>
      </c>
      <c r="AT828" s="160">
        <v>38749</v>
      </c>
      <c r="AU828">
        <v>1</v>
      </c>
      <c r="AV828">
        <v>129</v>
      </c>
      <c r="AW828" t="s">
        <v>1097</v>
      </c>
      <c r="AX828">
        <v>13</v>
      </c>
    </row>
    <row r="829" spans="28:50" x14ac:dyDescent="0.3">
      <c r="AB829" s="160">
        <v>36557</v>
      </c>
      <c r="AC829">
        <v>2</v>
      </c>
      <c r="AD829">
        <v>147</v>
      </c>
      <c r="AE829" t="s">
        <v>1097</v>
      </c>
      <c r="AF829">
        <v>15</v>
      </c>
      <c r="AH829" s="160">
        <v>34731</v>
      </c>
      <c r="AI829">
        <v>2</v>
      </c>
      <c r="AJ829">
        <v>134</v>
      </c>
      <c r="AK829" t="s">
        <v>1097</v>
      </c>
      <c r="AL829">
        <v>13</v>
      </c>
      <c r="AN829" s="160">
        <v>38749</v>
      </c>
      <c r="AO829">
        <v>2</v>
      </c>
      <c r="AP829">
        <v>220</v>
      </c>
      <c r="AQ829" t="s">
        <v>1097</v>
      </c>
      <c r="AR829">
        <v>22</v>
      </c>
      <c r="AT829" s="160">
        <v>38749</v>
      </c>
      <c r="AU829">
        <v>2</v>
      </c>
      <c r="AV829">
        <v>127</v>
      </c>
      <c r="AW829" t="s">
        <v>1097</v>
      </c>
      <c r="AX829">
        <v>13</v>
      </c>
    </row>
    <row r="830" spans="28:50" x14ac:dyDescent="0.3">
      <c r="AB830" s="160">
        <v>36557</v>
      </c>
      <c r="AC830">
        <v>3</v>
      </c>
      <c r="AD830">
        <v>142</v>
      </c>
      <c r="AE830" t="s">
        <v>1097</v>
      </c>
      <c r="AF830">
        <v>14</v>
      </c>
      <c r="AH830" s="160">
        <v>34731</v>
      </c>
      <c r="AI830">
        <v>3</v>
      </c>
      <c r="AJ830">
        <v>131</v>
      </c>
      <c r="AK830" t="s">
        <v>1097</v>
      </c>
      <c r="AL830">
        <v>13</v>
      </c>
      <c r="AN830" s="160">
        <v>38749</v>
      </c>
      <c r="AO830">
        <v>3</v>
      </c>
      <c r="AP830">
        <v>220</v>
      </c>
      <c r="AQ830" t="s">
        <v>1097</v>
      </c>
      <c r="AR830">
        <v>22</v>
      </c>
      <c r="AT830" s="160">
        <v>38749</v>
      </c>
      <c r="AU830">
        <v>3</v>
      </c>
      <c r="AV830">
        <v>129</v>
      </c>
      <c r="AW830" t="s">
        <v>1097</v>
      </c>
      <c r="AX830">
        <v>13</v>
      </c>
    </row>
    <row r="831" spans="28:50" x14ac:dyDescent="0.3">
      <c r="AB831" s="160">
        <v>36557</v>
      </c>
      <c r="AC831">
        <v>4</v>
      </c>
      <c r="AD831">
        <v>132</v>
      </c>
      <c r="AE831" t="s">
        <v>1097</v>
      </c>
      <c r="AF831">
        <v>13</v>
      </c>
      <c r="AH831" s="160">
        <v>34731</v>
      </c>
      <c r="AI831">
        <v>4</v>
      </c>
      <c r="AJ831">
        <v>128</v>
      </c>
      <c r="AK831" t="s">
        <v>1097</v>
      </c>
      <c r="AL831">
        <v>13</v>
      </c>
      <c r="AN831" s="160">
        <v>38749</v>
      </c>
      <c r="AO831">
        <v>4</v>
      </c>
      <c r="AP831">
        <v>214</v>
      </c>
      <c r="AQ831" t="s">
        <v>1097</v>
      </c>
      <c r="AR831">
        <v>21</v>
      </c>
      <c r="AT831" s="160">
        <v>38749</v>
      </c>
      <c r="AU831">
        <v>4</v>
      </c>
      <c r="AV831">
        <v>127</v>
      </c>
      <c r="AW831" t="s">
        <v>1097</v>
      </c>
      <c r="AX831">
        <v>13</v>
      </c>
    </row>
    <row r="832" spans="28:50" x14ac:dyDescent="0.3">
      <c r="AB832" s="160">
        <v>36557</v>
      </c>
      <c r="AC832">
        <v>5</v>
      </c>
      <c r="AD832">
        <v>125</v>
      </c>
      <c r="AE832" t="s">
        <v>1097</v>
      </c>
      <c r="AF832">
        <v>13</v>
      </c>
      <c r="AH832" s="160">
        <v>34731</v>
      </c>
      <c r="AI832">
        <v>5</v>
      </c>
      <c r="AJ832">
        <v>124</v>
      </c>
      <c r="AK832" t="s">
        <v>1097</v>
      </c>
      <c r="AL832">
        <v>12</v>
      </c>
      <c r="AN832" s="160">
        <v>38749</v>
      </c>
      <c r="AO832">
        <v>5</v>
      </c>
      <c r="AP832">
        <v>210</v>
      </c>
      <c r="AQ832" t="s">
        <v>1097</v>
      </c>
      <c r="AR832">
        <v>21</v>
      </c>
      <c r="AT832" s="160">
        <v>38749</v>
      </c>
      <c r="AU832">
        <v>5</v>
      </c>
      <c r="AV832">
        <v>127</v>
      </c>
      <c r="AW832" t="s">
        <v>1097</v>
      </c>
      <c r="AX832">
        <v>13</v>
      </c>
    </row>
    <row r="833" spans="28:50" x14ac:dyDescent="0.3">
      <c r="AB833" s="160">
        <v>36557</v>
      </c>
      <c r="AC833">
        <v>6</v>
      </c>
      <c r="AD833">
        <v>121</v>
      </c>
      <c r="AE833" t="s">
        <v>1097</v>
      </c>
      <c r="AF833">
        <v>12</v>
      </c>
      <c r="AH833" s="160">
        <v>34731</v>
      </c>
      <c r="AI833">
        <v>6</v>
      </c>
      <c r="AJ833">
        <v>138</v>
      </c>
      <c r="AK833" t="s">
        <v>1097</v>
      </c>
      <c r="AL833">
        <v>14</v>
      </c>
      <c r="AN833" s="160">
        <v>38749</v>
      </c>
      <c r="AO833">
        <v>6</v>
      </c>
      <c r="AP833">
        <v>210</v>
      </c>
      <c r="AQ833" t="s">
        <v>1097</v>
      </c>
      <c r="AR833">
        <v>21</v>
      </c>
      <c r="AT833" s="160">
        <v>38749</v>
      </c>
      <c r="AU833">
        <v>6</v>
      </c>
      <c r="AV833">
        <v>131</v>
      </c>
      <c r="AW833" t="s">
        <v>1097</v>
      </c>
      <c r="AX833">
        <v>13</v>
      </c>
    </row>
    <row r="834" spans="28:50" x14ac:dyDescent="0.3">
      <c r="AB834" s="160">
        <v>36557</v>
      </c>
      <c r="AC834">
        <v>7</v>
      </c>
      <c r="AD834">
        <v>145</v>
      </c>
      <c r="AE834" t="s">
        <v>1097</v>
      </c>
      <c r="AF834">
        <v>15</v>
      </c>
      <c r="AH834" s="160">
        <v>34731</v>
      </c>
      <c r="AI834">
        <v>7</v>
      </c>
      <c r="AJ834">
        <v>152</v>
      </c>
      <c r="AK834" t="s">
        <v>1097</v>
      </c>
      <c r="AL834">
        <v>15</v>
      </c>
      <c r="AN834" s="160">
        <v>38749</v>
      </c>
      <c r="AO834">
        <v>7</v>
      </c>
      <c r="AP834">
        <v>224</v>
      </c>
      <c r="AQ834" t="s">
        <v>1097</v>
      </c>
      <c r="AR834">
        <v>22</v>
      </c>
      <c r="AT834" s="160">
        <v>38749</v>
      </c>
      <c r="AU834">
        <v>7</v>
      </c>
      <c r="AV834">
        <v>142</v>
      </c>
      <c r="AW834" t="s">
        <v>1097</v>
      </c>
      <c r="AX834">
        <v>14</v>
      </c>
    </row>
    <row r="835" spans="28:50" x14ac:dyDescent="0.3">
      <c r="AB835" s="160">
        <v>36557</v>
      </c>
      <c r="AC835">
        <v>8</v>
      </c>
      <c r="AD835">
        <v>179</v>
      </c>
      <c r="AE835" t="s">
        <v>1097</v>
      </c>
      <c r="AF835">
        <v>18</v>
      </c>
      <c r="AH835" s="160">
        <v>34731</v>
      </c>
      <c r="AI835">
        <v>8</v>
      </c>
      <c r="AJ835">
        <v>167</v>
      </c>
      <c r="AK835" t="s">
        <v>1097</v>
      </c>
      <c r="AL835">
        <v>17</v>
      </c>
      <c r="AN835" s="160">
        <v>38749</v>
      </c>
      <c r="AO835">
        <v>8</v>
      </c>
      <c r="AP835">
        <v>230</v>
      </c>
      <c r="AQ835" t="s">
        <v>1097</v>
      </c>
      <c r="AR835">
        <v>23</v>
      </c>
      <c r="AT835" s="160">
        <v>38749</v>
      </c>
      <c r="AU835">
        <v>8</v>
      </c>
      <c r="AV835">
        <v>147</v>
      </c>
      <c r="AW835" t="s">
        <v>1097</v>
      </c>
      <c r="AX835">
        <v>15</v>
      </c>
    </row>
    <row r="836" spans="28:50" x14ac:dyDescent="0.3">
      <c r="AB836" s="160">
        <v>36557</v>
      </c>
      <c r="AC836">
        <v>9</v>
      </c>
      <c r="AD836">
        <v>193</v>
      </c>
      <c r="AE836" t="s">
        <v>1097</v>
      </c>
      <c r="AF836">
        <v>19</v>
      </c>
      <c r="AH836" s="160">
        <v>34731</v>
      </c>
      <c r="AI836">
        <v>9</v>
      </c>
      <c r="AJ836">
        <v>179</v>
      </c>
      <c r="AK836" t="s">
        <v>1097</v>
      </c>
      <c r="AL836">
        <v>18</v>
      </c>
      <c r="AN836" s="160">
        <v>38749</v>
      </c>
      <c r="AO836">
        <v>9</v>
      </c>
      <c r="AP836">
        <v>250</v>
      </c>
      <c r="AQ836" t="s">
        <v>1097</v>
      </c>
      <c r="AR836">
        <v>25</v>
      </c>
      <c r="AT836" s="160">
        <v>38749</v>
      </c>
      <c r="AU836">
        <v>9</v>
      </c>
      <c r="AV836">
        <v>159</v>
      </c>
      <c r="AW836" t="s">
        <v>1097</v>
      </c>
      <c r="AX836">
        <v>16</v>
      </c>
    </row>
    <row r="837" spans="28:50" x14ac:dyDescent="0.3">
      <c r="AB837" s="160">
        <v>36557</v>
      </c>
      <c r="AC837">
        <v>10</v>
      </c>
      <c r="AD837">
        <v>215</v>
      </c>
      <c r="AE837" t="s">
        <v>1097</v>
      </c>
      <c r="AF837">
        <v>22</v>
      </c>
      <c r="AH837" s="160">
        <v>34731</v>
      </c>
      <c r="AI837">
        <v>10</v>
      </c>
      <c r="AJ837">
        <v>191</v>
      </c>
      <c r="AK837" t="s">
        <v>1097</v>
      </c>
      <c r="AL837">
        <v>19</v>
      </c>
      <c r="AN837" s="160">
        <v>38749</v>
      </c>
      <c r="AO837">
        <v>10</v>
      </c>
      <c r="AP837">
        <v>257</v>
      </c>
      <c r="AQ837" t="s">
        <v>1097</v>
      </c>
      <c r="AR837">
        <v>26</v>
      </c>
      <c r="AT837" s="160">
        <v>38749</v>
      </c>
      <c r="AU837">
        <v>10</v>
      </c>
      <c r="AV837">
        <v>162</v>
      </c>
      <c r="AW837" t="s">
        <v>1097</v>
      </c>
      <c r="AX837">
        <v>16</v>
      </c>
    </row>
    <row r="838" spans="28:50" x14ac:dyDescent="0.3">
      <c r="AB838" s="160">
        <v>36557</v>
      </c>
      <c r="AC838">
        <v>11</v>
      </c>
      <c r="AD838">
        <v>216</v>
      </c>
      <c r="AE838" t="s">
        <v>1097</v>
      </c>
      <c r="AF838">
        <v>22</v>
      </c>
      <c r="AH838" s="160">
        <v>34731</v>
      </c>
      <c r="AI838">
        <v>11</v>
      </c>
      <c r="AJ838">
        <v>204</v>
      </c>
      <c r="AK838" t="s">
        <v>1097</v>
      </c>
      <c r="AL838">
        <v>20</v>
      </c>
      <c r="AN838" s="160">
        <v>38749</v>
      </c>
      <c r="AO838">
        <v>11</v>
      </c>
      <c r="AP838">
        <v>260</v>
      </c>
      <c r="AQ838" t="s">
        <v>1097</v>
      </c>
      <c r="AR838">
        <v>26</v>
      </c>
      <c r="AT838" s="160">
        <v>38749</v>
      </c>
      <c r="AU838">
        <v>11</v>
      </c>
      <c r="AV838">
        <v>160</v>
      </c>
      <c r="AW838" t="s">
        <v>1097</v>
      </c>
      <c r="AX838">
        <v>16</v>
      </c>
    </row>
    <row r="839" spans="28:50" x14ac:dyDescent="0.3">
      <c r="AB839" s="160">
        <v>36557</v>
      </c>
      <c r="AC839">
        <v>12</v>
      </c>
      <c r="AD839">
        <v>236</v>
      </c>
      <c r="AE839" t="s">
        <v>1097</v>
      </c>
      <c r="AF839">
        <v>24</v>
      </c>
      <c r="AH839" s="160">
        <v>34731</v>
      </c>
      <c r="AI839">
        <v>12</v>
      </c>
      <c r="AJ839">
        <v>211</v>
      </c>
      <c r="AK839" t="s">
        <v>1097</v>
      </c>
      <c r="AL839">
        <v>21</v>
      </c>
      <c r="AN839" s="160">
        <v>38749</v>
      </c>
      <c r="AO839">
        <v>12</v>
      </c>
      <c r="AP839">
        <v>260</v>
      </c>
      <c r="AQ839" t="s">
        <v>1097</v>
      </c>
      <c r="AR839">
        <v>26</v>
      </c>
      <c r="AT839" s="160">
        <v>38749</v>
      </c>
      <c r="AU839">
        <v>12</v>
      </c>
      <c r="AV839">
        <v>158</v>
      </c>
      <c r="AW839" t="s">
        <v>1097</v>
      </c>
      <c r="AX839">
        <v>16</v>
      </c>
    </row>
    <row r="840" spans="28:50" x14ac:dyDescent="0.3">
      <c r="AB840" s="160">
        <v>36557</v>
      </c>
      <c r="AC840">
        <v>13</v>
      </c>
      <c r="AD840">
        <v>248</v>
      </c>
      <c r="AE840" t="s">
        <v>1097</v>
      </c>
      <c r="AF840">
        <v>25</v>
      </c>
      <c r="AH840" s="160">
        <v>34731</v>
      </c>
      <c r="AI840">
        <v>13</v>
      </c>
      <c r="AJ840">
        <v>218</v>
      </c>
      <c r="AK840" t="s">
        <v>1097</v>
      </c>
      <c r="AL840">
        <v>22</v>
      </c>
      <c r="AN840" s="160">
        <v>38749</v>
      </c>
      <c r="AO840">
        <v>13</v>
      </c>
      <c r="AP840">
        <v>269</v>
      </c>
      <c r="AQ840" t="s">
        <v>1097</v>
      </c>
      <c r="AR840">
        <v>27</v>
      </c>
      <c r="AT840" s="160">
        <v>38749</v>
      </c>
      <c r="AU840">
        <v>13</v>
      </c>
      <c r="AV840">
        <v>159</v>
      </c>
      <c r="AW840" t="s">
        <v>1097</v>
      </c>
      <c r="AX840">
        <v>16</v>
      </c>
    </row>
    <row r="841" spans="28:50" x14ac:dyDescent="0.3">
      <c r="AB841" s="160">
        <v>36557</v>
      </c>
      <c r="AC841">
        <v>14</v>
      </c>
      <c r="AD841">
        <v>251</v>
      </c>
      <c r="AE841" t="s">
        <v>1097</v>
      </c>
      <c r="AF841">
        <v>25</v>
      </c>
      <c r="AH841" s="160">
        <v>34731</v>
      </c>
      <c r="AI841">
        <v>14</v>
      </c>
      <c r="AJ841">
        <v>225</v>
      </c>
      <c r="AK841" t="s">
        <v>1097</v>
      </c>
      <c r="AL841">
        <v>23</v>
      </c>
      <c r="AN841" s="160">
        <v>38749</v>
      </c>
      <c r="AO841">
        <v>14</v>
      </c>
      <c r="AP841">
        <v>270</v>
      </c>
      <c r="AQ841" t="s">
        <v>1097</v>
      </c>
      <c r="AR841">
        <v>27</v>
      </c>
      <c r="AT841" s="160">
        <v>38749</v>
      </c>
      <c r="AU841">
        <v>14</v>
      </c>
      <c r="AV841">
        <v>142</v>
      </c>
      <c r="AW841" t="s">
        <v>1097</v>
      </c>
      <c r="AX841">
        <v>14</v>
      </c>
    </row>
    <row r="842" spans="28:50" x14ac:dyDescent="0.3">
      <c r="AB842" s="160">
        <v>36557</v>
      </c>
      <c r="AC842">
        <v>15</v>
      </c>
      <c r="AD842">
        <v>249</v>
      </c>
      <c r="AE842" t="s">
        <v>1097</v>
      </c>
      <c r="AF842">
        <v>25</v>
      </c>
      <c r="AH842" s="160">
        <v>34731</v>
      </c>
      <c r="AI842">
        <v>15</v>
      </c>
      <c r="AJ842">
        <v>232</v>
      </c>
      <c r="AK842" t="s">
        <v>1097</v>
      </c>
      <c r="AL842">
        <v>23</v>
      </c>
      <c r="AN842" s="160">
        <v>38749</v>
      </c>
      <c r="AO842">
        <v>15</v>
      </c>
      <c r="AP842">
        <v>260</v>
      </c>
      <c r="AQ842" t="s">
        <v>1097</v>
      </c>
      <c r="AR842">
        <v>26</v>
      </c>
      <c r="AT842" s="160">
        <v>38749</v>
      </c>
      <c r="AU842">
        <v>15</v>
      </c>
      <c r="AV842">
        <v>141</v>
      </c>
      <c r="AW842" t="s">
        <v>1097</v>
      </c>
      <c r="AX842">
        <v>14</v>
      </c>
    </row>
    <row r="843" spans="28:50" x14ac:dyDescent="0.3">
      <c r="AB843" s="160">
        <v>36557</v>
      </c>
      <c r="AC843">
        <v>16</v>
      </c>
      <c r="AD843">
        <v>254</v>
      </c>
      <c r="AE843" t="s">
        <v>1097</v>
      </c>
      <c r="AF843">
        <v>25</v>
      </c>
      <c r="AH843" s="160">
        <v>34731</v>
      </c>
      <c r="AI843">
        <v>16</v>
      </c>
      <c r="AJ843">
        <v>240</v>
      </c>
      <c r="AK843" t="s">
        <v>1097</v>
      </c>
      <c r="AL843">
        <v>24</v>
      </c>
      <c r="AN843" s="160">
        <v>38749</v>
      </c>
      <c r="AO843">
        <v>16</v>
      </c>
      <c r="AP843">
        <v>252</v>
      </c>
      <c r="AQ843" t="s">
        <v>1097</v>
      </c>
      <c r="AR843">
        <v>25</v>
      </c>
      <c r="AT843" s="160">
        <v>38749</v>
      </c>
      <c r="AU843">
        <v>16</v>
      </c>
      <c r="AV843">
        <v>140</v>
      </c>
      <c r="AW843" t="s">
        <v>1097</v>
      </c>
      <c r="AX843">
        <v>14</v>
      </c>
    </row>
    <row r="844" spans="28:50" x14ac:dyDescent="0.3">
      <c r="AB844" s="160">
        <v>36557</v>
      </c>
      <c r="AC844">
        <v>17</v>
      </c>
      <c r="AD844">
        <v>253</v>
      </c>
      <c r="AE844" t="s">
        <v>1097</v>
      </c>
      <c r="AF844">
        <v>25</v>
      </c>
      <c r="AH844" s="160">
        <v>34731</v>
      </c>
      <c r="AI844">
        <v>17</v>
      </c>
      <c r="AJ844">
        <v>248</v>
      </c>
      <c r="AK844" t="s">
        <v>1097</v>
      </c>
      <c r="AL844">
        <v>25</v>
      </c>
      <c r="AN844" s="160">
        <v>38749</v>
      </c>
      <c r="AO844">
        <v>17</v>
      </c>
      <c r="AP844">
        <v>240</v>
      </c>
      <c r="AQ844" t="s">
        <v>1097</v>
      </c>
      <c r="AR844">
        <v>24</v>
      </c>
      <c r="AT844" s="160">
        <v>38749</v>
      </c>
      <c r="AU844">
        <v>17</v>
      </c>
      <c r="AV844">
        <v>132</v>
      </c>
      <c r="AW844" t="s">
        <v>1097</v>
      </c>
      <c r="AX844">
        <v>13</v>
      </c>
    </row>
    <row r="845" spans="28:50" x14ac:dyDescent="0.3">
      <c r="AB845" s="160">
        <v>36557</v>
      </c>
      <c r="AC845">
        <v>18</v>
      </c>
      <c r="AD845">
        <v>236</v>
      </c>
      <c r="AE845" t="s">
        <v>1097</v>
      </c>
      <c r="AF845">
        <v>24</v>
      </c>
      <c r="AH845" s="160">
        <v>34731</v>
      </c>
      <c r="AI845">
        <v>18</v>
      </c>
      <c r="AJ845">
        <v>237</v>
      </c>
      <c r="AK845" t="s">
        <v>1097</v>
      </c>
      <c r="AL845">
        <v>24</v>
      </c>
      <c r="AN845" s="160">
        <v>38749</v>
      </c>
      <c r="AO845">
        <v>18</v>
      </c>
      <c r="AP845">
        <v>240</v>
      </c>
      <c r="AQ845" t="s">
        <v>1097</v>
      </c>
      <c r="AR845">
        <v>24</v>
      </c>
      <c r="AT845" s="160">
        <v>38749</v>
      </c>
      <c r="AU845">
        <v>18</v>
      </c>
      <c r="AV845">
        <v>127</v>
      </c>
      <c r="AW845" t="s">
        <v>1097</v>
      </c>
      <c r="AX845">
        <v>13</v>
      </c>
    </row>
    <row r="846" spans="28:50" x14ac:dyDescent="0.3">
      <c r="AB846" s="160">
        <v>36557</v>
      </c>
      <c r="AC846">
        <v>19</v>
      </c>
      <c r="AD846">
        <v>213</v>
      </c>
      <c r="AE846" t="s">
        <v>1097</v>
      </c>
      <c r="AF846">
        <v>21</v>
      </c>
      <c r="AH846" s="160">
        <v>34731</v>
      </c>
      <c r="AI846">
        <v>19</v>
      </c>
      <c r="AJ846">
        <v>226</v>
      </c>
      <c r="AK846" t="s">
        <v>1097</v>
      </c>
      <c r="AL846">
        <v>23</v>
      </c>
      <c r="AN846" s="160">
        <v>38749</v>
      </c>
      <c r="AO846">
        <v>19</v>
      </c>
      <c r="AP846">
        <v>229</v>
      </c>
      <c r="AQ846" t="s">
        <v>1097</v>
      </c>
      <c r="AR846">
        <v>23</v>
      </c>
      <c r="AT846" s="160">
        <v>38749</v>
      </c>
      <c r="AU846">
        <v>19</v>
      </c>
      <c r="AV846">
        <v>124</v>
      </c>
      <c r="AW846" t="s">
        <v>1097</v>
      </c>
      <c r="AX846">
        <v>12</v>
      </c>
    </row>
    <row r="847" spans="28:50" x14ac:dyDescent="0.3">
      <c r="AB847" s="160">
        <v>36557</v>
      </c>
      <c r="AC847">
        <v>20</v>
      </c>
      <c r="AD847">
        <v>194</v>
      </c>
      <c r="AE847" t="s">
        <v>1097</v>
      </c>
      <c r="AF847">
        <v>19</v>
      </c>
      <c r="AH847" s="160">
        <v>34731</v>
      </c>
      <c r="AI847">
        <v>20</v>
      </c>
      <c r="AJ847">
        <v>215</v>
      </c>
      <c r="AK847" t="s">
        <v>1097</v>
      </c>
      <c r="AL847">
        <v>22</v>
      </c>
      <c r="AN847" s="160">
        <v>38749</v>
      </c>
      <c r="AO847">
        <v>20</v>
      </c>
      <c r="AP847">
        <v>220</v>
      </c>
      <c r="AQ847" t="s">
        <v>1097</v>
      </c>
      <c r="AR847">
        <v>22</v>
      </c>
      <c r="AT847" s="160">
        <v>38749</v>
      </c>
      <c r="AU847">
        <v>20</v>
      </c>
      <c r="AV847">
        <v>125</v>
      </c>
      <c r="AW847" t="s">
        <v>1097</v>
      </c>
      <c r="AX847">
        <v>13</v>
      </c>
    </row>
    <row r="848" spans="28:50" x14ac:dyDescent="0.3">
      <c r="AB848" s="160">
        <v>36557</v>
      </c>
      <c r="AC848">
        <v>21</v>
      </c>
      <c r="AD848">
        <v>184</v>
      </c>
      <c r="AE848" t="s">
        <v>1097</v>
      </c>
      <c r="AF848">
        <v>18</v>
      </c>
      <c r="AH848" s="160">
        <v>34731</v>
      </c>
      <c r="AI848">
        <v>21</v>
      </c>
      <c r="AJ848">
        <v>205</v>
      </c>
      <c r="AK848" t="s">
        <v>1097</v>
      </c>
      <c r="AL848">
        <v>21</v>
      </c>
      <c r="AN848" s="160">
        <v>38749</v>
      </c>
      <c r="AO848">
        <v>21</v>
      </c>
      <c r="AP848">
        <v>220</v>
      </c>
      <c r="AQ848" t="s">
        <v>1097</v>
      </c>
      <c r="AR848">
        <v>22</v>
      </c>
      <c r="AT848" s="160">
        <v>38749</v>
      </c>
      <c r="AU848">
        <v>21</v>
      </c>
      <c r="AV848">
        <v>127</v>
      </c>
      <c r="AW848" t="s">
        <v>1097</v>
      </c>
      <c r="AX848">
        <v>13</v>
      </c>
    </row>
    <row r="849" spans="28:50" x14ac:dyDescent="0.3">
      <c r="AB849" s="160">
        <v>36557</v>
      </c>
      <c r="AC849">
        <v>22</v>
      </c>
      <c r="AD849">
        <v>170</v>
      </c>
      <c r="AE849" t="s">
        <v>1097</v>
      </c>
      <c r="AF849">
        <v>17</v>
      </c>
      <c r="AH849" s="160">
        <v>34731</v>
      </c>
      <c r="AI849">
        <v>22</v>
      </c>
      <c r="AJ849">
        <v>195</v>
      </c>
      <c r="AK849" t="s">
        <v>1097</v>
      </c>
      <c r="AL849">
        <v>20</v>
      </c>
      <c r="AN849" s="160">
        <v>38749</v>
      </c>
      <c r="AO849">
        <v>22</v>
      </c>
      <c r="AP849">
        <v>215</v>
      </c>
      <c r="AQ849" t="s">
        <v>1097</v>
      </c>
      <c r="AR849">
        <v>22</v>
      </c>
      <c r="AT849" s="160">
        <v>38749</v>
      </c>
      <c r="AU849">
        <v>22</v>
      </c>
      <c r="AV849">
        <v>129</v>
      </c>
      <c r="AW849" t="s">
        <v>1097</v>
      </c>
      <c r="AX849">
        <v>13</v>
      </c>
    </row>
    <row r="850" spans="28:50" x14ac:dyDescent="0.3">
      <c r="AB850" s="160">
        <v>36557</v>
      </c>
      <c r="AC850">
        <v>23</v>
      </c>
      <c r="AD850">
        <v>171</v>
      </c>
      <c r="AE850" t="s">
        <v>1097</v>
      </c>
      <c r="AF850">
        <v>17</v>
      </c>
      <c r="AH850" s="160">
        <v>34731</v>
      </c>
      <c r="AI850">
        <v>23</v>
      </c>
      <c r="AJ850">
        <v>185</v>
      </c>
      <c r="AK850" t="s">
        <v>1097</v>
      </c>
      <c r="AL850">
        <v>19</v>
      </c>
      <c r="AN850" s="160">
        <v>38749</v>
      </c>
      <c r="AO850">
        <v>23</v>
      </c>
      <c r="AP850">
        <v>210</v>
      </c>
      <c r="AQ850" t="s">
        <v>1097</v>
      </c>
      <c r="AR850">
        <v>21</v>
      </c>
      <c r="AT850" s="160">
        <v>38749</v>
      </c>
      <c r="AU850">
        <v>23</v>
      </c>
      <c r="AV850">
        <v>131</v>
      </c>
      <c r="AW850" t="s">
        <v>1097</v>
      </c>
      <c r="AX850">
        <v>13</v>
      </c>
    </row>
    <row r="851" spans="28:50" x14ac:dyDescent="0.3">
      <c r="AB851" s="160">
        <v>36558</v>
      </c>
      <c r="AC851">
        <v>0</v>
      </c>
      <c r="AD851">
        <v>158</v>
      </c>
      <c r="AE851" t="s">
        <v>1097</v>
      </c>
      <c r="AF851">
        <v>16</v>
      </c>
      <c r="AH851" s="160">
        <v>34732</v>
      </c>
      <c r="AI851">
        <v>0</v>
      </c>
      <c r="AJ851">
        <v>179</v>
      </c>
      <c r="AK851" t="s">
        <v>1097</v>
      </c>
      <c r="AL851">
        <v>18</v>
      </c>
      <c r="AN851" s="160">
        <v>38750</v>
      </c>
      <c r="AO851">
        <v>0</v>
      </c>
      <c r="AP851">
        <v>210</v>
      </c>
      <c r="AQ851" t="s">
        <v>1097</v>
      </c>
      <c r="AR851">
        <v>21</v>
      </c>
      <c r="AT851" s="160">
        <v>38750</v>
      </c>
      <c r="AU851">
        <v>0</v>
      </c>
      <c r="AV851">
        <v>133</v>
      </c>
      <c r="AW851" t="s">
        <v>1097</v>
      </c>
      <c r="AX851">
        <v>13</v>
      </c>
    </row>
    <row r="852" spans="28:50" x14ac:dyDescent="0.3">
      <c r="AB852" s="160">
        <v>36558</v>
      </c>
      <c r="AC852">
        <v>1</v>
      </c>
      <c r="AD852">
        <v>146</v>
      </c>
      <c r="AE852" t="s">
        <v>1097</v>
      </c>
      <c r="AF852">
        <v>15</v>
      </c>
      <c r="AH852" s="160">
        <v>34732</v>
      </c>
      <c r="AI852">
        <v>1</v>
      </c>
      <c r="AJ852">
        <v>173</v>
      </c>
      <c r="AK852" t="s">
        <v>1097</v>
      </c>
      <c r="AL852">
        <v>17</v>
      </c>
      <c r="AN852" s="160">
        <v>38750</v>
      </c>
      <c r="AO852">
        <v>1</v>
      </c>
      <c r="AP852">
        <v>207</v>
      </c>
      <c r="AQ852" t="s">
        <v>1097</v>
      </c>
      <c r="AR852">
        <v>21</v>
      </c>
      <c r="AT852" s="160">
        <v>38750</v>
      </c>
      <c r="AU852">
        <v>1</v>
      </c>
      <c r="AV852">
        <v>135</v>
      </c>
      <c r="AW852" t="s">
        <v>1097</v>
      </c>
      <c r="AX852">
        <v>14</v>
      </c>
    </row>
    <row r="853" spans="28:50" x14ac:dyDescent="0.3">
      <c r="AB853" s="160">
        <v>36558</v>
      </c>
      <c r="AC853">
        <v>2</v>
      </c>
      <c r="AD853">
        <v>146</v>
      </c>
      <c r="AE853" t="s">
        <v>1097</v>
      </c>
      <c r="AF853">
        <v>15</v>
      </c>
      <c r="AH853" s="160">
        <v>34732</v>
      </c>
      <c r="AI853">
        <v>2</v>
      </c>
      <c r="AJ853">
        <v>166</v>
      </c>
      <c r="AK853" t="s">
        <v>1097</v>
      </c>
      <c r="AL853">
        <v>17</v>
      </c>
      <c r="AN853" s="160">
        <v>38750</v>
      </c>
      <c r="AO853">
        <v>2</v>
      </c>
      <c r="AP853">
        <v>200</v>
      </c>
      <c r="AQ853" t="s">
        <v>1097</v>
      </c>
      <c r="AR853">
        <v>20</v>
      </c>
      <c r="AT853" s="160">
        <v>38750</v>
      </c>
      <c r="AU853">
        <v>2</v>
      </c>
      <c r="AV853">
        <v>136</v>
      </c>
      <c r="AW853" t="s">
        <v>1097</v>
      </c>
      <c r="AX853">
        <v>14</v>
      </c>
    </row>
    <row r="854" spans="28:50" x14ac:dyDescent="0.3">
      <c r="AB854" s="160">
        <v>36558</v>
      </c>
      <c r="AC854">
        <v>3</v>
      </c>
      <c r="AD854">
        <v>147</v>
      </c>
      <c r="AE854" t="s">
        <v>1097</v>
      </c>
      <c r="AF854">
        <v>15</v>
      </c>
      <c r="AH854" s="160">
        <v>34732</v>
      </c>
      <c r="AI854">
        <v>3</v>
      </c>
      <c r="AJ854">
        <v>166</v>
      </c>
      <c r="AK854" t="s">
        <v>1097</v>
      </c>
      <c r="AL854">
        <v>17</v>
      </c>
      <c r="AN854" s="160">
        <v>38750</v>
      </c>
      <c r="AO854">
        <v>3</v>
      </c>
      <c r="AP854">
        <v>210</v>
      </c>
      <c r="AQ854" t="s">
        <v>1097</v>
      </c>
      <c r="AR854">
        <v>21</v>
      </c>
      <c r="AT854" s="160">
        <v>38750</v>
      </c>
      <c r="AU854">
        <v>3</v>
      </c>
      <c r="AV854">
        <v>138</v>
      </c>
      <c r="AW854" t="s">
        <v>1097</v>
      </c>
      <c r="AX854">
        <v>14</v>
      </c>
    </row>
    <row r="855" spans="28:50" x14ac:dyDescent="0.3">
      <c r="AB855" s="160">
        <v>36558</v>
      </c>
      <c r="AC855">
        <v>4</v>
      </c>
      <c r="AD855">
        <v>139</v>
      </c>
      <c r="AE855" t="s">
        <v>1097</v>
      </c>
      <c r="AF855">
        <v>14</v>
      </c>
      <c r="AH855" s="160">
        <v>34732</v>
      </c>
      <c r="AI855">
        <v>4</v>
      </c>
      <c r="AJ855">
        <v>166</v>
      </c>
      <c r="AK855" t="s">
        <v>1097</v>
      </c>
      <c r="AL855">
        <v>17</v>
      </c>
      <c r="AN855" s="160">
        <v>38750</v>
      </c>
      <c r="AO855">
        <v>4</v>
      </c>
      <c r="AP855">
        <v>198</v>
      </c>
      <c r="AQ855" t="s">
        <v>1097</v>
      </c>
      <c r="AR855">
        <v>20</v>
      </c>
      <c r="AT855" s="160">
        <v>38750</v>
      </c>
      <c r="AU855">
        <v>4</v>
      </c>
      <c r="AV855">
        <v>134</v>
      </c>
      <c r="AW855" t="s">
        <v>1097</v>
      </c>
      <c r="AX855">
        <v>13</v>
      </c>
    </row>
    <row r="856" spans="28:50" x14ac:dyDescent="0.3">
      <c r="AB856" s="160">
        <v>36558</v>
      </c>
      <c r="AC856">
        <v>5</v>
      </c>
      <c r="AD856">
        <v>129</v>
      </c>
      <c r="AE856" t="s">
        <v>1097</v>
      </c>
      <c r="AF856">
        <v>13</v>
      </c>
      <c r="AH856" s="160">
        <v>34732</v>
      </c>
      <c r="AI856">
        <v>5</v>
      </c>
      <c r="AJ856">
        <v>166</v>
      </c>
      <c r="AK856" t="s">
        <v>1097</v>
      </c>
      <c r="AL856">
        <v>17</v>
      </c>
      <c r="AN856" s="160">
        <v>38750</v>
      </c>
      <c r="AO856">
        <v>5</v>
      </c>
      <c r="AP856">
        <v>200</v>
      </c>
      <c r="AQ856" t="s">
        <v>1097</v>
      </c>
      <c r="AR856">
        <v>20</v>
      </c>
      <c r="AT856" s="160">
        <v>38750</v>
      </c>
      <c r="AU856">
        <v>5</v>
      </c>
      <c r="AV856">
        <v>144</v>
      </c>
      <c r="AW856" t="s">
        <v>1097</v>
      </c>
      <c r="AX856">
        <v>14</v>
      </c>
    </row>
    <row r="857" spans="28:50" x14ac:dyDescent="0.3">
      <c r="AB857" s="160">
        <v>36558</v>
      </c>
      <c r="AC857">
        <v>6</v>
      </c>
      <c r="AD857">
        <v>132</v>
      </c>
      <c r="AE857" t="s">
        <v>1097</v>
      </c>
      <c r="AF857">
        <v>13</v>
      </c>
      <c r="AH857" s="160">
        <v>34732</v>
      </c>
      <c r="AI857">
        <v>6</v>
      </c>
      <c r="AJ857">
        <v>191</v>
      </c>
      <c r="AK857" t="s">
        <v>1097</v>
      </c>
      <c r="AL857">
        <v>19</v>
      </c>
      <c r="AN857" s="160">
        <v>38750</v>
      </c>
      <c r="AO857">
        <v>6</v>
      </c>
      <c r="AP857">
        <v>200</v>
      </c>
      <c r="AQ857" t="s">
        <v>1097</v>
      </c>
      <c r="AR857">
        <v>20</v>
      </c>
      <c r="AT857" s="160">
        <v>38750</v>
      </c>
      <c r="AU857">
        <v>6</v>
      </c>
      <c r="AV857">
        <v>151</v>
      </c>
      <c r="AW857" t="s">
        <v>1097</v>
      </c>
      <c r="AX857">
        <v>15</v>
      </c>
    </row>
    <row r="858" spans="28:50" x14ac:dyDescent="0.3">
      <c r="AB858" s="160">
        <v>36558</v>
      </c>
      <c r="AC858">
        <v>7</v>
      </c>
      <c r="AD858">
        <v>170</v>
      </c>
      <c r="AE858" t="s">
        <v>1097</v>
      </c>
      <c r="AF858">
        <v>17</v>
      </c>
      <c r="AH858" s="160">
        <v>34732</v>
      </c>
      <c r="AI858">
        <v>7</v>
      </c>
      <c r="AJ858">
        <v>217</v>
      </c>
      <c r="AK858" t="s">
        <v>1097</v>
      </c>
      <c r="AL858">
        <v>22</v>
      </c>
      <c r="AN858" s="160">
        <v>38750</v>
      </c>
      <c r="AO858">
        <v>7</v>
      </c>
      <c r="AP858">
        <v>221</v>
      </c>
      <c r="AQ858" t="s">
        <v>1097</v>
      </c>
      <c r="AR858">
        <v>22</v>
      </c>
      <c r="AT858" s="160">
        <v>38750</v>
      </c>
      <c r="AU858">
        <v>7</v>
      </c>
      <c r="AV858">
        <v>163</v>
      </c>
      <c r="AW858" t="s">
        <v>1097</v>
      </c>
      <c r="AX858">
        <v>16</v>
      </c>
    </row>
    <row r="859" spans="28:50" x14ac:dyDescent="0.3">
      <c r="AB859" s="160">
        <v>36558</v>
      </c>
      <c r="AC859">
        <v>8</v>
      </c>
      <c r="AD859">
        <v>190</v>
      </c>
      <c r="AE859" t="s">
        <v>1097</v>
      </c>
      <c r="AF859">
        <v>19</v>
      </c>
      <c r="AH859" s="160">
        <v>34732</v>
      </c>
      <c r="AI859">
        <v>8</v>
      </c>
      <c r="AJ859">
        <v>243</v>
      </c>
      <c r="AK859" t="s">
        <v>1097</v>
      </c>
      <c r="AL859">
        <v>24</v>
      </c>
      <c r="AN859" s="160">
        <v>38750</v>
      </c>
      <c r="AO859">
        <v>8</v>
      </c>
      <c r="AP859">
        <v>230</v>
      </c>
      <c r="AQ859" t="s">
        <v>1097</v>
      </c>
      <c r="AR859">
        <v>23</v>
      </c>
      <c r="AT859" s="160">
        <v>38750</v>
      </c>
      <c r="AU859">
        <v>8</v>
      </c>
      <c r="AV859">
        <v>166</v>
      </c>
      <c r="AW859" t="s">
        <v>1097</v>
      </c>
      <c r="AX859">
        <v>17</v>
      </c>
    </row>
    <row r="860" spans="28:50" x14ac:dyDescent="0.3">
      <c r="AB860" s="160">
        <v>36558</v>
      </c>
      <c r="AC860">
        <v>9</v>
      </c>
      <c r="AD860">
        <v>208</v>
      </c>
      <c r="AE860" t="s">
        <v>1097</v>
      </c>
      <c r="AF860">
        <v>21</v>
      </c>
      <c r="AH860" s="160">
        <v>34732</v>
      </c>
      <c r="AI860">
        <v>9</v>
      </c>
      <c r="AJ860">
        <v>259</v>
      </c>
      <c r="AK860" t="s">
        <v>1097</v>
      </c>
      <c r="AL860">
        <v>26</v>
      </c>
      <c r="AN860" s="160">
        <v>38750</v>
      </c>
      <c r="AO860">
        <v>9</v>
      </c>
      <c r="AP860">
        <v>240</v>
      </c>
      <c r="AQ860" t="s">
        <v>1097</v>
      </c>
      <c r="AR860">
        <v>24</v>
      </c>
      <c r="AT860" s="160">
        <v>38750</v>
      </c>
      <c r="AU860">
        <v>9</v>
      </c>
      <c r="AV860">
        <v>169</v>
      </c>
      <c r="AW860" t="s">
        <v>1097</v>
      </c>
      <c r="AX860">
        <v>17</v>
      </c>
    </row>
    <row r="861" spans="28:50" x14ac:dyDescent="0.3">
      <c r="AB861" s="160">
        <v>36558</v>
      </c>
      <c r="AC861">
        <v>10</v>
      </c>
      <c r="AD861">
        <v>230</v>
      </c>
      <c r="AE861" t="s">
        <v>1097</v>
      </c>
      <c r="AF861">
        <v>23</v>
      </c>
      <c r="AH861" s="160">
        <v>34732</v>
      </c>
      <c r="AI861">
        <v>10</v>
      </c>
      <c r="AJ861">
        <v>275</v>
      </c>
      <c r="AK861" t="s">
        <v>1097</v>
      </c>
      <c r="AL861">
        <v>28</v>
      </c>
      <c r="AN861" s="160">
        <v>38750</v>
      </c>
      <c r="AO861">
        <v>10</v>
      </c>
      <c r="AP861">
        <v>246</v>
      </c>
      <c r="AQ861" t="s">
        <v>1097</v>
      </c>
      <c r="AR861">
        <v>25</v>
      </c>
      <c r="AT861" s="160">
        <v>38750</v>
      </c>
      <c r="AU861">
        <v>10</v>
      </c>
      <c r="AV861">
        <v>180</v>
      </c>
      <c r="AW861" t="s">
        <v>1097</v>
      </c>
      <c r="AX861">
        <v>18</v>
      </c>
    </row>
    <row r="862" spans="28:50" x14ac:dyDescent="0.3">
      <c r="AB862" s="160">
        <v>36558</v>
      </c>
      <c r="AC862">
        <v>11</v>
      </c>
      <c r="AD862">
        <v>248</v>
      </c>
      <c r="AE862" t="s">
        <v>1097</v>
      </c>
      <c r="AF862">
        <v>25</v>
      </c>
      <c r="AH862" s="160">
        <v>34732</v>
      </c>
      <c r="AI862">
        <v>11</v>
      </c>
      <c r="AJ862">
        <v>291</v>
      </c>
      <c r="AK862" t="s">
        <v>1097</v>
      </c>
      <c r="AL862">
        <v>29</v>
      </c>
      <c r="AN862" s="160">
        <v>38750</v>
      </c>
      <c r="AO862">
        <v>11</v>
      </c>
      <c r="AP862">
        <v>240</v>
      </c>
      <c r="AQ862" t="s">
        <v>1097</v>
      </c>
      <c r="AR862">
        <v>24</v>
      </c>
      <c r="AT862" s="160">
        <v>38750</v>
      </c>
      <c r="AU862">
        <v>11</v>
      </c>
      <c r="AV862">
        <v>189</v>
      </c>
      <c r="AW862" t="s">
        <v>1097</v>
      </c>
      <c r="AX862">
        <v>19</v>
      </c>
    </row>
    <row r="863" spans="28:50" x14ac:dyDescent="0.3">
      <c r="AB863" s="160">
        <v>36558</v>
      </c>
      <c r="AC863">
        <v>12</v>
      </c>
      <c r="AD863">
        <v>270</v>
      </c>
      <c r="AE863" t="s">
        <v>1097</v>
      </c>
      <c r="AF863">
        <v>27</v>
      </c>
      <c r="AH863" s="160">
        <v>34732</v>
      </c>
      <c r="AI863">
        <v>12</v>
      </c>
      <c r="AJ863">
        <v>286</v>
      </c>
      <c r="AK863" t="s">
        <v>1097</v>
      </c>
      <c r="AL863">
        <v>29</v>
      </c>
      <c r="AN863" s="160">
        <v>38750</v>
      </c>
      <c r="AO863">
        <v>12</v>
      </c>
      <c r="AP863">
        <v>240</v>
      </c>
      <c r="AQ863" t="s">
        <v>1097</v>
      </c>
      <c r="AR863">
        <v>24</v>
      </c>
      <c r="AT863" s="160">
        <v>38750</v>
      </c>
      <c r="AU863">
        <v>12</v>
      </c>
      <c r="AV863">
        <v>189</v>
      </c>
      <c r="AW863" t="s">
        <v>1097</v>
      </c>
      <c r="AX863">
        <v>19</v>
      </c>
    </row>
    <row r="864" spans="28:50" x14ac:dyDescent="0.3">
      <c r="AB864" s="160">
        <v>36558</v>
      </c>
      <c r="AC864">
        <v>13</v>
      </c>
      <c r="AD864">
        <v>292</v>
      </c>
      <c r="AE864" t="s">
        <v>1097</v>
      </c>
      <c r="AF864">
        <v>29</v>
      </c>
      <c r="AH864" s="160">
        <v>34732</v>
      </c>
      <c r="AI864">
        <v>13</v>
      </c>
      <c r="AJ864">
        <v>281</v>
      </c>
      <c r="AK864" t="s">
        <v>1097</v>
      </c>
      <c r="AL864">
        <v>28</v>
      </c>
      <c r="AN864" s="160">
        <v>38750</v>
      </c>
      <c r="AO864">
        <v>13</v>
      </c>
      <c r="AP864">
        <v>244</v>
      </c>
      <c r="AQ864" t="s">
        <v>1097</v>
      </c>
      <c r="AR864">
        <v>24</v>
      </c>
      <c r="AT864" s="160">
        <v>38750</v>
      </c>
      <c r="AU864">
        <v>13</v>
      </c>
      <c r="AV864">
        <v>179</v>
      </c>
      <c r="AW864" t="s">
        <v>1097</v>
      </c>
      <c r="AX864">
        <v>18</v>
      </c>
    </row>
    <row r="865" spans="28:50" x14ac:dyDescent="0.3">
      <c r="AB865" s="160">
        <v>36558</v>
      </c>
      <c r="AC865">
        <v>14</v>
      </c>
      <c r="AD865">
        <v>281</v>
      </c>
      <c r="AE865" t="s">
        <v>1097</v>
      </c>
      <c r="AF865">
        <v>28</v>
      </c>
      <c r="AH865" s="160">
        <v>34732</v>
      </c>
      <c r="AI865">
        <v>14</v>
      </c>
      <c r="AJ865">
        <v>275</v>
      </c>
      <c r="AK865" t="s">
        <v>1097</v>
      </c>
      <c r="AL865">
        <v>28</v>
      </c>
      <c r="AN865" s="160">
        <v>38750</v>
      </c>
      <c r="AO865">
        <v>14</v>
      </c>
      <c r="AP865">
        <v>250</v>
      </c>
      <c r="AQ865" t="s">
        <v>1097</v>
      </c>
      <c r="AR865">
        <v>25</v>
      </c>
      <c r="AT865" s="160">
        <v>38750</v>
      </c>
      <c r="AU865">
        <v>14</v>
      </c>
      <c r="AV865">
        <v>172</v>
      </c>
      <c r="AW865" t="s">
        <v>1097</v>
      </c>
      <c r="AX865">
        <v>17</v>
      </c>
    </row>
    <row r="866" spans="28:50" x14ac:dyDescent="0.3">
      <c r="AB866" s="160">
        <v>36558</v>
      </c>
      <c r="AC866">
        <v>15</v>
      </c>
      <c r="AD866">
        <v>288</v>
      </c>
      <c r="AE866" t="s">
        <v>1097</v>
      </c>
      <c r="AF866">
        <v>29</v>
      </c>
      <c r="AH866" s="160">
        <v>34732</v>
      </c>
      <c r="AI866">
        <v>15</v>
      </c>
      <c r="AJ866">
        <v>264</v>
      </c>
      <c r="AK866" t="s">
        <v>1097</v>
      </c>
      <c r="AL866">
        <v>26</v>
      </c>
      <c r="AN866" s="160">
        <v>38750</v>
      </c>
      <c r="AO866">
        <v>15</v>
      </c>
      <c r="AP866">
        <v>240</v>
      </c>
      <c r="AQ866" t="s">
        <v>1097</v>
      </c>
      <c r="AR866">
        <v>24</v>
      </c>
      <c r="AT866" s="160">
        <v>38750</v>
      </c>
      <c r="AU866">
        <v>15</v>
      </c>
      <c r="AV866">
        <v>170</v>
      </c>
      <c r="AW866" t="s">
        <v>1097</v>
      </c>
      <c r="AX866">
        <v>17</v>
      </c>
    </row>
    <row r="867" spans="28:50" x14ac:dyDescent="0.3">
      <c r="AB867" s="160">
        <v>36558</v>
      </c>
      <c r="AC867">
        <v>16</v>
      </c>
      <c r="AD867">
        <v>300</v>
      </c>
      <c r="AE867" t="s">
        <v>1097</v>
      </c>
      <c r="AF867">
        <v>30</v>
      </c>
      <c r="AH867" s="160">
        <v>34732</v>
      </c>
      <c r="AI867">
        <v>16</v>
      </c>
      <c r="AJ867">
        <v>253</v>
      </c>
      <c r="AK867" t="s">
        <v>1097</v>
      </c>
      <c r="AL867">
        <v>25</v>
      </c>
      <c r="AN867" s="160">
        <v>38750</v>
      </c>
      <c r="AO867">
        <v>16</v>
      </c>
      <c r="AP867">
        <v>246</v>
      </c>
      <c r="AQ867" t="s">
        <v>1097</v>
      </c>
      <c r="AR867">
        <v>25</v>
      </c>
      <c r="AT867" s="160">
        <v>38750</v>
      </c>
      <c r="AU867">
        <v>16</v>
      </c>
      <c r="AV867">
        <v>176</v>
      </c>
      <c r="AW867" t="s">
        <v>1097</v>
      </c>
      <c r="AX867">
        <v>18</v>
      </c>
    </row>
    <row r="868" spans="28:50" x14ac:dyDescent="0.3">
      <c r="AB868" s="160">
        <v>36558</v>
      </c>
      <c r="AC868">
        <v>17</v>
      </c>
      <c r="AD868">
        <v>294</v>
      </c>
      <c r="AE868" t="s">
        <v>1097</v>
      </c>
      <c r="AF868">
        <v>29</v>
      </c>
      <c r="AH868" s="160">
        <v>34732</v>
      </c>
      <c r="AI868">
        <v>17</v>
      </c>
      <c r="AJ868">
        <v>242</v>
      </c>
      <c r="AK868" t="s">
        <v>1097</v>
      </c>
      <c r="AL868">
        <v>24</v>
      </c>
      <c r="AN868" s="160">
        <v>38750</v>
      </c>
      <c r="AO868">
        <v>17</v>
      </c>
      <c r="AP868">
        <v>240</v>
      </c>
      <c r="AQ868" t="s">
        <v>1097</v>
      </c>
      <c r="AR868">
        <v>24</v>
      </c>
      <c r="AT868" s="160">
        <v>38750</v>
      </c>
      <c r="AU868">
        <v>17</v>
      </c>
      <c r="AV868">
        <v>147</v>
      </c>
      <c r="AW868" t="s">
        <v>1097</v>
      </c>
      <c r="AX868">
        <v>15</v>
      </c>
    </row>
    <row r="869" spans="28:50" x14ac:dyDescent="0.3">
      <c r="AB869" s="160">
        <v>36558</v>
      </c>
      <c r="AC869">
        <v>18</v>
      </c>
      <c r="AD869">
        <v>287</v>
      </c>
      <c r="AE869" t="s">
        <v>1097</v>
      </c>
      <c r="AF869">
        <v>29</v>
      </c>
      <c r="AH869" s="160">
        <v>34732</v>
      </c>
      <c r="AI869">
        <v>18</v>
      </c>
      <c r="AJ869">
        <v>236</v>
      </c>
      <c r="AK869" t="s">
        <v>1097</v>
      </c>
      <c r="AL869">
        <v>24</v>
      </c>
      <c r="AN869" s="160">
        <v>38750</v>
      </c>
      <c r="AO869">
        <v>18</v>
      </c>
      <c r="AP869">
        <v>230</v>
      </c>
      <c r="AQ869" t="s">
        <v>1097</v>
      </c>
      <c r="AR869">
        <v>23</v>
      </c>
      <c r="AT869" s="160">
        <v>38750</v>
      </c>
      <c r="AU869">
        <v>18</v>
      </c>
      <c r="AV869">
        <v>144</v>
      </c>
      <c r="AW869" t="s">
        <v>1097</v>
      </c>
      <c r="AX869">
        <v>14</v>
      </c>
    </row>
    <row r="870" spans="28:50" x14ac:dyDescent="0.3">
      <c r="AB870" s="160">
        <v>36558</v>
      </c>
      <c r="AC870">
        <v>19</v>
      </c>
      <c r="AD870">
        <v>270</v>
      </c>
      <c r="AE870" t="s">
        <v>1097</v>
      </c>
      <c r="AF870">
        <v>27</v>
      </c>
      <c r="AH870" s="160">
        <v>34732</v>
      </c>
      <c r="AI870">
        <v>19</v>
      </c>
      <c r="AJ870">
        <v>230</v>
      </c>
      <c r="AK870" t="s">
        <v>1097</v>
      </c>
      <c r="AL870">
        <v>23</v>
      </c>
      <c r="AN870" s="160">
        <v>38750</v>
      </c>
      <c r="AO870">
        <v>19</v>
      </c>
      <c r="AP870">
        <v>216</v>
      </c>
      <c r="AQ870" t="s">
        <v>1097</v>
      </c>
      <c r="AR870">
        <v>22</v>
      </c>
      <c r="AT870" s="160">
        <v>38750</v>
      </c>
      <c r="AU870">
        <v>19</v>
      </c>
      <c r="AV870">
        <v>140</v>
      </c>
      <c r="AW870" t="s">
        <v>1097</v>
      </c>
      <c r="AX870">
        <v>14</v>
      </c>
    </row>
    <row r="871" spans="28:50" x14ac:dyDescent="0.3">
      <c r="AB871" s="160">
        <v>36558</v>
      </c>
      <c r="AC871">
        <v>20</v>
      </c>
      <c r="AD871">
        <v>226</v>
      </c>
      <c r="AE871" t="s">
        <v>1097</v>
      </c>
      <c r="AF871">
        <v>23</v>
      </c>
      <c r="AH871" s="160">
        <v>34732</v>
      </c>
      <c r="AI871">
        <v>20</v>
      </c>
      <c r="AJ871">
        <v>224</v>
      </c>
      <c r="AK871" t="s">
        <v>1097</v>
      </c>
      <c r="AL871">
        <v>22</v>
      </c>
      <c r="AN871" s="160">
        <v>38750</v>
      </c>
      <c r="AO871">
        <v>20</v>
      </c>
      <c r="AP871">
        <v>210</v>
      </c>
      <c r="AQ871" t="s">
        <v>1097</v>
      </c>
      <c r="AR871">
        <v>21</v>
      </c>
      <c r="AT871" s="160">
        <v>38750</v>
      </c>
      <c r="AU871">
        <v>20</v>
      </c>
      <c r="AV871">
        <v>134</v>
      </c>
      <c r="AW871" t="s">
        <v>1097</v>
      </c>
      <c r="AX871">
        <v>13</v>
      </c>
    </row>
    <row r="872" spans="28:50" x14ac:dyDescent="0.3">
      <c r="AB872" s="160">
        <v>36558</v>
      </c>
      <c r="AC872">
        <v>21</v>
      </c>
      <c r="AD872">
        <v>208</v>
      </c>
      <c r="AE872" t="s">
        <v>1097</v>
      </c>
      <c r="AF872">
        <v>21</v>
      </c>
      <c r="AH872" s="160">
        <v>34732</v>
      </c>
      <c r="AI872">
        <v>21</v>
      </c>
      <c r="AJ872">
        <v>210</v>
      </c>
      <c r="AK872" t="s">
        <v>1097</v>
      </c>
      <c r="AL872">
        <v>21</v>
      </c>
      <c r="AN872" s="160">
        <v>38750</v>
      </c>
      <c r="AO872">
        <v>21</v>
      </c>
      <c r="AP872">
        <v>210</v>
      </c>
      <c r="AQ872" t="s">
        <v>1097</v>
      </c>
      <c r="AR872">
        <v>21</v>
      </c>
      <c r="AT872" s="160">
        <v>38750</v>
      </c>
      <c r="AU872">
        <v>21</v>
      </c>
      <c r="AV872">
        <v>132</v>
      </c>
      <c r="AW872" t="s">
        <v>1097</v>
      </c>
      <c r="AX872">
        <v>13</v>
      </c>
    </row>
    <row r="873" spans="28:50" x14ac:dyDescent="0.3">
      <c r="AB873" s="160">
        <v>36558</v>
      </c>
      <c r="AC873">
        <v>22</v>
      </c>
      <c r="AD873">
        <v>226</v>
      </c>
      <c r="AE873" t="s">
        <v>1097</v>
      </c>
      <c r="AF873">
        <v>23</v>
      </c>
      <c r="AH873" s="160">
        <v>34732</v>
      </c>
      <c r="AI873">
        <v>22</v>
      </c>
      <c r="AJ873">
        <v>196</v>
      </c>
      <c r="AK873" t="s">
        <v>1097</v>
      </c>
      <c r="AL873">
        <v>20</v>
      </c>
      <c r="AN873" s="160">
        <v>38750</v>
      </c>
      <c r="AO873">
        <v>22</v>
      </c>
      <c r="AP873">
        <v>208</v>
      </c>
      <c r="AQ873" t="s">
        <v>1097</v>
      </c>
      <c r="AR873">
        <v>21</v>
      </c>
      <c r="AT873" s="160">
        <v>38750</v>
      </c>
      <c r="AU873">
        <v>22</v>
      </c>
      <c r="AV873">
        <v>132</v>
      </c>
      <c r="AW873" t="s">
        <v>1097</v>
      </c>
      <c r="AX873">
        <v>13</v>
      </c>
    </row>
    <row r="874" spans="28:50" x14ac:dyDescent="0.3">
      <c r="AB874" s="160">
        <v>36558</v>
      </c>
      <c r="AC874">
        <v>23</v>
      </c>
      <c r="AD874">
        <v>188</v>
      </c>
      <c r="AE874" t="s">
        <v>1097</v>
      </c>
      <c r="AF874">
        <v>19</v>
      </c>
      <c r="AH874" s="160">
        <v>34732</v>
      </c>
      <c r="AI874">
        <v>23</v>
      </c>
      <c r="AJ874">
        <v>182</v>
      </c>
      <c r="AK874" t="s">
        <v>1097</v>
      </c>
      <c r="AL874">
        <v>18</v>
      </c>
      <c r="AN874" s="160">
        <v>38750</v>
      </c>
      <c r="AO874">
        <v>23</v>
      </c>
      <c r="AP874">
        <v>210</v>
      </c>
      <c r="AQ874" t="s">
        <v>1097</v>
      </c>
      <c r="AR874">
        <v>21</v>
      </c>
      <c r="AT874" s="160">
        <v>38750</v>
      </c>
      <c r="AU874">
        <v>23</v>
      </c>
      <c r="AV874">
        <v>132</v>
      </c>
      <c r="AW874" t="s">
        <v>1097</v>
      </c>
      <c r="AX874">
        <v>13</v>
      </c>
    </row>
    <row r="875" spans="28:50" x14ac:dyDescent="0.3">
      <c r="AB875" s="160">
        <v>36559</v>
      </c>
      <c r="AC875">
        <v>0</v>
      </c>
      <c r="AD875">
        <v>179</v>
      </c>
      <c r="AE875" t="s">
        <v>1097</v>
      </c>
      <c r="AF875">
        <v>18</v>
      </c>
      <c r="AH875" s="160">
        <v>34733</v>
      </c>
      <c r="AI875">
        <v>0</v>
      </c>
      <c r="AJ875">
        <v>179</v>
      </c>
      <c r="AK875" t="s">
        <v>1097</v>
      </c>
      <c r="AL875">
        <v>18</v>
      </c>
      <c r="AN875" s="160">
        <v>38751</v>
      </c>
      <c r="AO875">
        <v>0</v>
      </c>
      <c r="AP875">
        <v>210</v>
      </c>
      <c r="AQ875" t="s">
        <v>1097</v>
      </c>
      <c r="AR875">
        <v>21</v>
      </c>
      <c r="AT875" s="160">
        <v>38751</v>
      </c>
      <c r="AU875">
        <v>0</v>
      </c>
      <c r="AV875">
        <v>128</v>
      </c>
      <c r="AW875" t="s">
        <v>1097</v>
      </c>
      <c r="AX875">
        <v>13</v>
      </c>
    </row>
    <row r="876" spans="28:50" x14ac:dyDescent="0.3">
      <c r="AB876" s="160">
        <v>36559</v>
      </c>
      <c r="AC876">
        <v>1</v>
      </c>
      <c r="AD876">
        <v>154</v>
      </c>
      <c r="AE876" t="s">
        <v>1097</v>
      </c>
      <c r="AF876">
        <v>15</v>
      </c>
      <c r="AH876" s="160">
        <v>34733</v>
      </c>
      <c r="AI876">
        <v>1</v>
      </c>
      <c r="AJ876">
        <v>175</v>
      </c>
      <c r="AK876" t="s">
        <v>1097</v>
      </c>
      <c r="AL876">
        <v>18</v>
      </c>
      <c r="AN876" s="160">
        <v>38751</v>
      </c>
      <c r="AO876">
        <v>1</v>
      </c>
      <c r="AP876">
        <v>213</v>
      </c>
      <c r="AQ876" t="s">
        <v>1097</v>
      </c>
      <c r="AR876">
        <v>21</v>
      </c>
      <c r="AT876" s="160">
        <v>38751</v>
      </c>
      <c r="AU876">
        <v>1</v>
      </c>
      <c r="AV876">
        <v>128</v>
      </c>
      <c r="AW876" t="s">
        <v>1097</v>
      </c>
      <c r="AX876">
        <v>13</v>
      </c>
    </row>
    <row r="877" spans="28:50" x14ac:dyDescent="0.3">
      <c r="AB877" s="160">
        <v>36559</v>
      </c>
      <c r="AC877">
        <v>2</v>
      </c>
      <c r="AD877">
        <v>152</v>
      </c>
      <c r="AE877" t="s">
        <v>1097</v>
      </c>
      <c r="AF877">
        <v>15</v>
      </c>
      <c r="AH877" s="160">
        <v>34733</v>
      </c>
      <c r="AI877">
        <v>2</v>
      </c>
      <c r="AJ877">
        <v>171</v>
      </c>
      <c r="AK877" t="s">
        <v>1097</v>
      </c>
      <c r="AL877">
        <v>17</v>
      </c>
      <c r="AN877" s="160">
        <v>38751</v>
      </c>
      <c r="AO877">
        <v>2</v>
      </c>
      <c r="AP877">
        <v>210</v>
      </c>
      <c r="AQ877" t="s">
        <v>1097</v>
      </c>
      <c r="AR877">
        <v>21</v>
      </c>
      <c r="AT877" s="160">
        <v>38751</v>
      </c>
      <c r="AU877">
        <v>2</v>
      </c>
      <c r="AV877">
        <v>129</v>
      </c>
      <c r="AW877" t="s">
        <v>1097</v>
      </c>
      <c r="AX877">
        <v>13</v>
      </c>
    </row>
    <row r="878" spans="28:50" x14ac:dyDescent="0.3">
      <c r="AB878" s="160">
        <v>36559</v>
      </c>
      <c r="AC878">
        <v>3</v>
      </c>
      <c r="AD878">
        <v>141</v>
      </c>
      <c r="AE878" t="s">
        <v>1097</v>
      </c>
      <c r="AF878">
        <v>14</v>
      </c>
      <c r="AH878" s="160">
        <v>34733</v>
      </c>
      <c r="AI878">
        <v>3</v>
      </c>
      <c r="AJ878">
        <v>171</v>
      </c>
      <c r="AK878" t="s">
        <v>1097</v>
      </c>
      <c r="AL878">
        <v>17</v>
      </c>
      <c r="AN878" s="160">
        <v>38751</v>
      </c>
      <c r="AO878">
        <v>3</v>
      </c>
      <c r="AP878">
        <v>210</v>
      </c>
      <c r="AQ878" t="s">
        <v>1097</v>
      </c>
      <c r="AR878">
        <v>21</v>
      </c>
      <c r="AT878" s="160">
        <v>38751</v>
      </c>
      <c r="AU878">
        <v>3</v>
      </c>
      <c r="AV878">
        <v>127</v>
      </c>
      <c r="AW878" t="s">
        <v>1097</v>
      </c>
      <c r="AX878">
        <v>13</v>
      </c>
    </row>
    <row r="879" spans="28:50" x14ac:dyDescent="0.3">
      <c r="AB879" s="160">
        <v>36559</v>
      </c>
      <c r="AC879">
        <v>4</v>
      </c>
      <c r="AD879">
        <v>139</v>
      </c>
      <c r="AE879" t="s">
        <v>1097</v>
      </c>
      <c r="AF879">
        <v>14</v>
      </c>
      <c r="AH879" s="160">
        <v>34733</v>
      </c>
      <c r="AI879">
        <v>4</v>
      </c>
      <c r="AJ879">
        <v>171</v>
      </c>
      <c r="AK879" t="s">
        <v>1097</v>
      </c>
      <c r="AL879">
        <v>17</v>
      </c>
      <c r="AN879" s="160">
        <v>38751</v>
      </c>
      <c r="AO879">
        <v>4</v>
      </c>
      <c r="AP879">
        <v>205</v>
      </c>
      <c r="AQ879" t="s">
        <v>1097</v>
      </c>
      <c r="AR879">
        <v>21</v>
      </c>
      <c r="AT879" s="160">
        <v>38751</v>
      </c>
      <c r="AU879">
        <v>4</v>
      </c>
      <c r="AV879">
        <v>122</v>
      </c>
      <c r="AW879" t="s">
        <v>1097</v>
      </c>
      <c r="AX879">
        <v>12</v>
      </c>
    </row>
    <row r="880" spans="28:50" x14ac:dyDescent="0.3">
      <c r="AB880" s="160">
        <v>36559</v>
      </c>
      <c r="AC880">
        <v>5</v>
      </c>
      <c r="AD880">
        <v>134</v>
      </c>
      <c r="AE880" t="s">
        <v>1097</v>
      </c>
      <c r="AF880">
        <v>13</v>
      </c>
      <c r="AH880" s="160">
        <v>34733</v>
      </c>
      <c r="AI880">
        <v>5</v>
      </c>
      <c r="AJ880">
        <v>171</v>
      </c>
      <c r="AK880" t="s">
        <v>1097</v>
      </c>
      <c r="AL880">
        <v>17</v>
      </c>
      <c r="AN880" s="160">
        <v>38751</v>
      </c>
      <c r="AO880">
        <v>5</v>
      </c>
      <c r="AP880">
        <v>210</v>
      </c>
      <c r="AQ880" t="s">
        <v>1097</v>
      </c>
      <c r="AR880">
        <v>21</v>
      </c>
      <c r="AT880" s="160">
        <v>38751</v>
      </c>
      <c r="AU880">
        <v>5</v>
      </c>
      <c r="AV880">
        <v>123</v>
      </c>
      <c r="AW880" t="s">
        <v>1097</v>
      </c>
      <c r="AX880">
        <v>12</v>
      </c>
    </row>
    <row r="881" spans="28:50" x14ac:dyDescent="0.3">
      <c r="AB881" s="160">
        <v>36559</v>
      </c>
      <c r="AC881">
        <v>6</v>
      </c>
      <c r="AD881">
        <v>135</v>
      </c>
      <c r="AE881" t="s">
        <v>1097</v>
      </c>
      <c r="AF881">
        <v>14</v>
      </c>
      <c r="AH881" s="160">
        <v>34733</v>
      </c>
      <c r="AI881">
        <v>6</v>
      </c>
      <c r="AJ881">
        <v>180</v>
      </c>
      <c r="AK881" t="s">
        <v>1097</v>
      </c>
      <c r="AL881">
        <v>18</v>
      </c>
      <c r="AN881" s="160">
        <v>38751</v>
      </c>
      <c r="AO881">
        <v>6</v>
      </c>
      <c r="AP881">
        <v>210</v>
      </c>
      <c r="AQ881" t="s">
        <v>1097</v>
      </c>
      <c r="AR881">
        <v>21</v>
      </c>
      <c r="AT881" s="160">
        <v>38751</v>
      </c>
      <c r="AU881">
        <v>6</v>
      </c>
      <c r="AV881">
        <v>129</v>
      </c>
      <c r="AW881" t="s">
        <v>1097</v>
      </c>
      <c r="AX881">
        <v>13</v>
      </c>
    </row>
    <row r="882" spans="28:50" x14ac:dyDescent="0.3">
      <c r="AB882" s="160">
        <v>36559</v>
      </c>
      <c r="AC882">
        <v>7</v>
      </c>
      <c r="AD882">
        <v>170</v>
      </c>
      <c r="AE882" t="s">
        <v>1097</v>
      </c>
      <c r="AF882">
        <v>17</v>
      </c>
      <c r="AH882" s="160">
        <v>34733</v>
      </c>
      <c r="AI882">
        <v>7</v>
      </c>
      <c r="AJ882">
        <v>190</v>
      </c>
      <c r="AK882" t="s">
        <v>1097</v>
      </c>
      <c r="AL882">
        <v>19</v>
      </c>
      <c r="AN882" s="160">
        <v>38751</v>
      </c>
      <c r="AO882">
        <v>7</v>
      </c>
      <c r="AP882">
        <v>230</v>
      </c>
      <c r="AQ882" t="s">
        <v>1097</v>
      </c>
      <c r="AR882">
        <v>23</v>
      </c>
      <c r="AT882" s="160">
        <v>38751</v>
      </c>
      <c r="AU882">
        <v>7</v>
      </c>
      <c r="AV882">
        <v>140</v>
      </c>
      <c r="AW882" t="s">
        <v>1097</v>
      </c>
      <c r="AX882">
        <v>14</v>
      </c>
    </row>
    <row r="883" spans="28:50" x14ac:dyDescent="0.3">
      <c r="AB883" s="160">
        <v>36559</v>
      </c>
      <c r="AC883">
        <v>8</v>
      </c>
      <c r="AD883">
        <v>211</v>
      </c>
      <c r="AE883" t="s">
        <v>1097</v>
      </c>
      <c r="AF883">
        <v>21</v>
      </c>
      <c r="AH883" s="160">
        <v>34733</v>
      </c>
      <c r="AI883">
        <v>8</v>
      </c>
      <c r="AJ883">
        <v>200</v>
      </c>
      <c r="AK883" t="s">
        <v>1097</v>
      </c>
      <c r="AL883">
        <v>20</v>
      </c>
      <c r="AN883" s="160">
        <v>38751</v>
      </c>
      <c r="AO883">
        <v>8</v>
      </c>
      <c r="AP883">
        <v>240</v>
      </c>
      <c r="AQ883" t="s">
        <v>1097</v>
      </c>
      <c r="AR883">
        <v>24</v>
      </c>
      <c r="AT883" s="160">
        <v>38751</v>
      </c>
      <c r="AU883">
        <v>8</v>
      </c>
      <c r="AV883">
        <v>147</v>
      </c>
      <c r="AW883" t="s">
        <v>1097</v>
      </c>
      <c r="AX883">
        <v>15</v>
      </c>
    </row>
    <row r="884" spans="28:50" x14ac:dyDescent="0.3">
      <c r="AB884" s="160">
        <v>36559</v>
      </c>
      <c r="AC884">
        <v>9</v>
      </c>
      <c r="AD884">
        <v>239</v>
      </c>
      <c r="AE884" t="s">
        <v>1097</v>
      </c>
      <c r="AF884">
        <v>24</v>
      </c>
      <c r="AH884" s="160">
        <v>34733</v>
      </c>
      <c r="AI884">
        <v>9</v>
      </c>
      <c r="AJ884">
        <v>200</v>
      </c>
      <c r="AK884" t="s">
        <v>1097</v>
      </c>
      <c r="AL884">
        <v>20</v>
      </c>
      <c r="AN884" s="160">
        <v>38751</v>
      </c>
      <c r="AO884">
        <v>9</v>
      </c>
      <c r="AP884">
        <v>240</v>
      </c>
      <c r="AQ884" t="s">
        <v>1097</v>
      </c>
      <c r="AR884">
        <v>24</v>
      </c>
      <c r="AT884" s="160">
        <v>38751</v>
      </c>
      <c r="AU884">
        <v>9</v>
      </c>
      <c r="AV884">
        <v>152</v>
      </c>
      <c r="AW884" t="s">
        <v>1097</v>
      </c>
      <c r="AX884">
        <v>15</v>
      </c>
    </row>
    <row r="885" spans="28:50" x14ac:dyDescent="0.3">
      <c r="AB885" s="160">
        <v>36559</v>
      </c>
      <c r="AC885">
        <v>10</v>
      </c>
      <c r="AD885">
        <v>272</v>
      </c>
      <c r="AE885" t="s">
        <v>1097</v>
      </c>
      <c r="AF885">
        <v>27</v>
      </c>
      <c r="AH885" s="160">
        <v>34733</v>
      </c>
      <c r="AI885">
        <v>10</v>
      </c>
      <c r="AJ885">
        <v>200</v>
      </c>
      <c r="AK885" t="s">
        <v>1097</v>
      </c>
      <c r="AL885">
        <v>20</v>
      </c>
      <c r="AN885" s="160">
        <v>38751</v>
      </c>
      <c r="AO885">
        <v>10</v>
      </c>
      <c r="AP885">
        <v>246</v>
      </c>
      <c r="AQ885" t="s">
        <v>1097</v>
      </c>
      <c r="AR885">
        <v>25</v>
      </c>
      <c r="AT885" s="160">
        <v>38751</v>
      </c>
      <c r="AU885">
        <v>10</v>
      </c>
      <c r="AV885">
        <v>154</v>
      </c>
      <c r="AW885" t="s">
        <v>1097</v>
      </c>
      <c r="AX885">
        <v>15</v>
      </c>
    </row>
    <row r="886" spans="28:50" x14ac:dyDescent="0.3">
      <c r="AB886" s="160">
        <v>36559</v>
      </c>
      <c r="AC886">
        <v>11</v>
      </c>
      <c r="AD886">
        <v>293</v>
      </c>
      <c r="AE886" t="s">
        <v>1097</v>
      </c>
      <c r="AF886">
        <v>29</v>
      </c>
      <c r="AH886" s="160">
        <v>34733</v>
      </c>
      <c r="AI886">
        <v>11</v>
      </c>
      <c r="AJ886">
        <v>199</v>
      </c>
      <c r="AK886" t="s">
        <v>1097</v>
      </c>
      <c r="AL886">
        <v>20</v>
      </c>
      <c r="AN886" s="160">
        <v>38751</v>
      </c>
      <c r="AO886">
        <v>11</v>
      </c>
      <c r="AP886">
        <v>240</v>
      </c>
      <c r="AQ886" t="s">
        <v>1097</v>
      </c>
      <c r="AR886">
        <v>24</v>
      </c>
      <c r="AT886" s="160">
        <v>38751</v>
      </c>
      <c r="AU886">
        <v>11</v>
      </c>
      <c r="AV886">
        <v>172</v>
      </c>
      <c r="AW886" t="s">
        <v>1097</v>
      </c>
      <c r="AX886">
        <v>17</v>
      </c>
    </row>
    <row r="887" spans="28:50" x14ac:dyDescent="0.3">
      <c r="AB887" s="160">
        <v>36559</v>
      </c>
      <c r="AC887">
        <v>12</v>
      </c>
      <c r="AD887">
        <v>305</v>
      </c>
      <c r="AE887" t="s">
        <v>1097</v>
      </c>
      <c r="AF887">
        <v>31</v>
      </c>
      <c r="AH887" s="160">
        <v>34733</v>
      </c>
      <c r="AI887">
        <v>12</v>
      </c>
      <c r="AJ887">
        <v>198</v>
      </c>
      <c r="AK887" t="s">
        <v>1097</v>
      </c>
      <c r="AL887">
        <v>20</v>
      </c>
      <c r="AN887" s="160">
        <v>38751</v>
      </c>
      <c r="AO887">
        <v>12</v>
      </c>
      <c r="AP887">
        <v>250</v>
      </c>
      <c r="AQ887" t="s">
        <v>1097</v>
      </c>
      <c r="AR887">
        <v>25</v>
      </c>
      <c r="AT887" s="160">
        <v>38751</v>
      </c>
      <c r="AU887">
        <v>12</v>
      </c>
      <c r="AV887">
        <v>161</v>
      </c>
      <c r="AW887" t="s">
        <v>1097</v>
      </c>
      <c r="AX887">
        <v>16</v>
      </c>
    </row>
    <row r="888" spans="28:50" x14ac:dyDescent="0.3">
      <c r="AB888" s="160">
        <v>36559</v>
      </c>
      <c r="AC888">
        <v>13</v>
      </c>
      <c r="AD888">
        <v>313</v>
      </c>
      <c r="AE888" t="s">
        <v>1097</v>
      </c>
      <c r="AF888">
        <v>31</v>
      </c>
      <c r="AH888" s="160">
        <v>34733</v>
      </c>
      <c r="AI888">
        <v>13</v>
      </c>
      <c r="AJ888">
        <v>197</v>
      </c>
      <c r="AK888" t="s">
        <v>1097</v>
      </c>
      <c r="AL888">
        <v>20</v>
      </c>
      <c r="AN888" s="160">
        <v>38751</v>
      </c>
      <c r="AO888">
        <v>13</v>
      </c>
      <c r="AP888">
        <v>246</v>
      </c>
      <c r="AQ888" t="s">
        <v>1097</v>
      </c>
      <c r="AR888">
        <v>25</v>
      </c>
      <c r="AT888" s="160">
        <v>38751</v>
      </c>
      <c r="AU888">
        <v>13</v>
      </c>
      <c r="AV888">
        <v>151</v>
      </c>
      <c r="AW888" t="s">
        <v>1097</v>
      </c>
      <c r="AX888">
        <v>15</v>
      </c>
    </row>
    <row r="889" spans="28:50" x14ac:dyDescent="0.3">
      <c r="AB889" s="160">
        <v>36559</v>
      </c>
      <c r="AC889">
        <v>14</v>
      </c>
      <c r="AD889">
        <v>324</v>
      </c>
      <c r="AE889" t="s">
        <v>1097</v>
      </c>
      <c r="AF889">
        <v>32</v>
      </c>
      <c r="AH889" s="160">
        <v>34733</v>
      </c>
      <c r="AI889">
        <v>14</v>
      </c>
      <c r="AJ889">
        <v>196</v>
      </c>
      <c r="AK889" t="s">
        <v>1097</v>
      </c>
      <c r="AL889">
        <v>20</v>
      </c>
      <c r="AN889" s="160">
        <v>38751</v>
      </c>
      <c r="AO889">
        <v>14</v>
      </c>
      <c r="AP889">
        <v>250</v>
      </c>
      <c r="AQ889" t="s">
        <v>1097</v>
      </c>
      <c r="AR889">
        <v>25</v>
      </c>
      <c r="AT889" s="160">
        <v>38751</v>
      </c>
      <c r="AU889">
        <v>14</v>
      </c>
      <c r="AV889">
        <v>143</v>
      </c>
      <c r="AW889" t="s">
        <v>1097</v>
      </c>
      <c r="AX889">
        <v>14</v>
      </c>
    </row>
    <row r="890" spans="28:50" x14ac:dyDescent="0.3">
      <c r="AB890" s="160">
        <v>36559</v>
      </c>
      <c r="AC890">
        <v>15</v>
      </c>
      <c r="AD890">
        <v>327</v>
      </c>
      <c r="AE890" t="s">
        <v>1097</v>
      </c>
      <c r="AF890">
        <v>33</v>
      </c>
      <c r="AH890" s="160">
        <v>34733</v>
      </c>
      <c r="AI890">
        <v>15</v>
      </c>
      <c r="AJ890">
        <v>195</v>
      </c>
      <c r="AK890" t="s">
        <v>1097</v>
      </c>
      <c r="AL890">
        <v>20</v>
      </c>
      <c r="AN890" s="160">
        <v>38751</v>
      </c>
      <c r="AO890">
        <v>15</v>
      </c>
      <c r="AP890">
        <v>230</v>
      </c>
      <c r="AQ890" t="s">
        <v>1097</v>
      </c>
      <c r="AR890">
        <v>23</v>
      </c>
      <c r="AT890" s="160">
        <v>38751</v>
      </c>
      <c r="AU890">
        <v>15</v>
      </c>
      <c r="AV890">
        <v>151</v>
      </c>
      <c r="AW890" t="s">
        <v>1097</v>
      </c>
      <c r="AX890">
        <v>15</v>
      </c>
    </row>
    <row r="891" spans="28:50" x14ac:dyDescent="0.3">
      <c r="AB891" s="160">
        <v>36559</v>
      </c>
      <c r="AC891">
        <v>16</v>
      </c>
      <c r="AD891">
        <v>325</v>
      </c>
      <c r="AE891" t="s">
        <v>1097</v>
      </c>
      <c r="AF891">
        <v>33</v>
      </c>
      <c r="AH891" s="160">
        <v>34733</v>
      </c>
      <c r="AI891">
        <v>16</v>
      </c>
      <c r="AJ891">
        <v>194</v>
      </c>
      <c r="AK891" t="s">
        <v>1097</v>
      </c>
      <c r="AL891">
        <v>19</v>
      </c>
      <c r="AN891" s="160">
        <v>38751</v>
      </c>
      <c r="AO891">
        <v>16</v>
      </c>
      <c r="AP891">
        <v>237</v>
      </c>
      <c r="AQ891" t="s">
        <v>1097</v>
      </c>
      <c r="AR891">
        <v>24</v>
      </c>
      <c r="AT891" s="160">
        <v>38751</v>
      </c>
      <c r="AU891">
        <v>16</v>
      </c>
      <c r="AV891">
        <v>161</v>
      </c>
      <c r="AW891" t="s">
        <v>1097</v>
      </c>
      <c r="AX891">
        <v>16</v>
      </c>
    </row>
    <row r="892" spans="28:50" x14ac:dyDescent="0.3">
      <c r="AB892" s="160">
        <v>36559</v>
      </c>
      <c r="AC892">
        <v>17</v>
      </c>
      <c r="AD892">
        <v>323</v>
      </c>
      <c r="AE892" t="s">
        <v>1097</v>
      </c>
      <c r="AF892">
        <v>32</v>
      </c>
      <c r="AH892" s="160">
        <v>34733</v>
      </c>
      <c r="AI892">
        <v>17</v>
      </c>
      <c r="AJ892">
        <v>193</v>
      </c>
      <c r="AK892" t="s">
        <v>1097</v>
      </c>
      <c r="AL892">
        <v>19</v>
      </c>
      <c r="AN892" s="160">
        <v>38751</v>
      </c>
      <c r="AO892">
        <v>17</v>
      </c>
      <c r="AP892">
        <v>230</v>
      </c>
      <c r="AQ892" t="s">
        <v>1097</v>
      </c>
      <c r="AR892">
        <v>23</v>
      </c>
      <c r="AT892" s="160">
        <v>38751</v>
      </c>
      <c r="AU892">
        <v>17</v>
      </c>
      <c r="AV892">
        <v>125</v>
      </c>
      <c r="AW892" t="s">
        <v>1097</v>
      </c>
      <c r="AX892">
        <v>13</v>
      </c>
    </row>
    <row r="893" spans="28:50" x14ac:dyDescent="0.3">
      <c r="AB893" s="160">
        <v>36559</v>
      </c>
      <c r="AC893">
        <v>18</v>
      </c>
      <c r="AD893">
        <v>310</v>
      </c>
      <c r="AE893" t="s">
        <v>1097</v>
      </c>
      <c r="AF893">
        <v>31</v>
      </c>
      <c r="AH893" s="160">
        <v>34733</v>
      </c>
      <c r="AI893">
        <v>18</v>
      </c>
      <c r="AJ893">
        <v>188</v>
      </c>
      <c r="AK893" t="s">
        <v>1097</v>
      </c>
      <c r="AL893">
        <v>19</v>
      </c>
      <c r="AN893" s="160">
        <v>38751</v>
      </c>
      <c r="AO893">
        <v>18</v>
      </c>
      <c r="AP893">
        <v>210</v>
      </c>
      <c r="AQ893" t="s">
        <v>1097</v>
      </c>
      <c r="AR893">
        <v>21</v>
      </c>
      <c r="AT893" s="160">
        <v>38751</v>
      </c>
      <c r="AU893">
        <v>18</v>
      </c>
      <c r="AV893">
        <v>119</v>
      </c>
      <c r="AW893" t="s">
        <v>1097</v>
      </c>
      <c r="AX893">
        <v>12</v>
      </c>
    </row>
    <row r="894" spans="28:50" x14ac:dyDescent="0.3">
      <c r="AB894" s="160">
        <v>36559</v>
      </c>
      <c r="AC894">
        <v>19</v>
      </c>
      <c r="AD894">
        <v>285</v>
      </c>
      <c r="AE894" t="s">
        <v>1097</v>
      </c>
      <c r="AF894">
        <v>29</v>
      </c>
      <c r="AH894" s="160">
        <v>34733</v>
      </c>
      <c r="AI894">
        <v>19</v>
      </c>
      <c r="AJ894">
        <v>183</v>
      </c>
      <c r="AK894" t="s">
        <v>1097</v>
      </c>
      <c r="AL894">
        <v>18</v>
      </c>
      <c r="AN894" s="160">
        <v>38751</v>
      </c>
      <c r="AO894">
        <v>19</v>
      </c>
      <c r="AP894">
        <v>201</v>
      </c>
      <c r="AQ894" t="s">
        <v>1097</v>
      </c>
      <c r="AR894">
        <v>20</v>
      </c>
      <c r="AT894" s="160">
        <v>38751</v>
      </c>
      <c r="AU894">
        <v>19</v>
      </c>
      <c r="AV894">
        <v>120</v>
      </c>
      <c r="AW894" t="s">
        <v>1097</v>
      </c>
      <c r="AX894">
        <v>12</v>
      </c>
    </row>
    <row r="895" spans="28:50" x14ac:dyDescent="0.3">
      <c r="AB895" s="160">
        <v>36559</v>
      </c>
      <c r="AC895">
        <v>20</v>
      </c>
      <c r="AD895">
        <v>257</v>
      </c>
      <c r="AE895" t="s">
        <v>1097</v>
      </c>
      <c r="AF895">
        <v>26</v>
      </c>
      <c r="AH895" s="160">
        <v>34733</v>
      </c>
      <c r="AI895">
        <v>20</v>
      </c>
      <c r="AJ895">
        <v>178</v>
      </c>
      <c r="AK895" t="s">
        <v>1097</v>
      </c>
      <c r="AL895">
        <v>18</v>
      </c>
      <c r="AN895" s="160">
        <v>38751</v>
      </c>
      <c r="AO895">
        <v>20</v>
      </c>
      <c r="AP895">
        <v>200</v>
      </c>
      <c r="AQ895" t="s">
        <v>1097</v>
      </c>
      <c r="AR895">
        <v>20</v>
      </c>
      <c r="AT895" s="160">
        <v>38751</v>
      </c>
      <c r="AU895">
        <v>20</v>
      </c>
      <c r="AV895">
        <v>120</v>
      </c>
      <c r="AW895" t="s">
        <v>1097</v>
      </c>
      <c r="AX895">
        <v>12</v>
      </c>
    </row>
    <row r="896" spans="28:50" x14ac:dyDescent="0.3">
      <c r="AB896" s="160">
        <v>36559</v>
      </c>
      <c r="AC896">
        <v>21</v>
      </c>
      <c r="AD896">
        <v>241</v>
      </c>
      <c r="AE896" t="s">
        <v>1097</v>
      </c>
      <c r="AF896">
        <v>24</v>
      </c>
      <c r="AH896" s="160">
        <v>34733</v>
      </c>
      <c r="AI896">
        <v>21</v>
      </c>
      <c r="AJ896">
        <v>177</v>
      </c>
      <c r="AK896" t="s">
        <v>1097</v>
      </c>
      <c r="AL896">
        <v>18</v>
      </c>
      <c r="AN896" s="160">
        <v>38751</v>
      </c>
      <c r="AO896">
        <v>21</v>
      </c>
      <c r="AP896">
        <v>200</v>
      </c>
      <c r="AQ896" t="s">
        <v>1097</v>
      </c>
      <c r="AR896">
        <v>20</v>
      </c>
      <c r="AT896" s="160">
        <v>38751</v>
      </c>
      <c r="AU896">
        <v>21</v>
      </c>
      <c r="AV896">
        <v>115</v>
      </c>
      <c r="AW896" t="s">
        <v>1097</v>
      </c>
      <c r="AX896">
        <v>12</v>
      </c>
    </row>
    <row r="897" spans="28:50" x14ac:dyDescent="0.3">
      <c r="AB897" s="160">
        <v>36559</v>
      </c>
      <c r="AC897">
        <v>22</v>
      </c>
      <c r="AD897">
        <v>219</v>
      </c>
      <c r="AE897" t="s">
        <v>1097</v>
      </c>
      <c r="AF897">
        <v>22</v>
      </c>
      <c r="AH897" s="160">
        <v>34733</v>
      </c>
      <c r="AI897">
        <v>22</v>
      </c>
      <c r="AJ897">
        <v>176</v>
      </c>
      <c r="AK897" t="s">
        <v>1097</v>
      </c>
      <c r="AL897">
        <v>18</v>
      </c>
      <c r="AN897" s="160">
        <v>38751</v>
      </c>
      <c r="AO897">
        <v>22</v>
      </c>
      <c r="AP897">
        <v>195</v>
      </c>
      <c r="AQ897" t="s">
        <v>1097</v>
      </c>
      <c r="AR897">
        <v>20</v>
      </c>
      <c r="AT897" s="160">
        <v>38751</v>
      </c>
      <c r="AU897">
        <v>22</v>
      </c>
      <c r="AV897">
        <v>114</v>
      </c>
      <c r="AW897" t="s">
        <v>1097</v>
      </c>
      <c r="AX897">
        <v>11</v>
      </c>
    </row>
    <row r="898" spans="28:50" x14ac:dyDescent="0.3">
      <c r="AB898" s="160">
        <v>36559</v>
      </c>
      <c r="AC898">
        <v>23</v>
      </c>
      <c r="AD898">
        <v>198</v>
      </c>
      <c r="AE898" t="s">
        <v>1097</v>
      </c>
      <c r="AF898">
        <v>20</v>
      </c>
      <c r="AH898" s="160">
        <v>34733</v>
      </c>
      <c r="AI898">
        <v>23</v>
      </c>
      <c r="AJ898">
        <v>174</v>
      </c>
      <c r="AK898" t="s">
        <v>1097</v>
      </c>
      <c r="AL898">
        <v>17</v>
      </c>
      <c r="AN898" s="160">
        <v>38751</v>
      </c>
      <c r="AO898">
        <v>23</v>
      </c>
      <c r="AP898">
        <v>200</v>
      </c>
      <c r="AQ898" t="s">
        <v>1097</v>
      </c>
      <c r="AR898">
        <v>20</v>
      </c>
      <c r="AT898" s="160">
        <v>38751</v>
      </c>
      <c r="AU898">
        <v>23</v>
      </c>
      <c r="AV898">
        <v>108</v>
      </c>
      <c r="AW898" t="s">
        <v>1097</v>
      </c>
      <c r="AX898">
        <v>11</v>
      </c>
    </row>
    <row r="899" spans="28:50" x14ac:dyDescent="0.3">
      <c r="AB899" s="160">
        <v>36560</v>
      </c>
      <c r="AC899">
        <v>0</v>
      </c>
      <c r="AD899">
        <v>182</v>
      </c>
      <c r="AE899" t="s">
        <v>1097</v>
      </c>
      <c r="AF899">
        <v>18</v>
      </c>
      <c r="AH899" s="160">
        <v>34734</v>
      </c>
      <c r="AI899">
        <v>0</v>
      </c>
      <c r="AJ899">
        <v>163</v>
      </c>
      <c r="AK899" t="s">
        <v>1097</v>
      </c>
      <c r="AL899">
        <v>16</v>
      </c>
      <c r="AN899" s="160">
        <v>38752</v>
      </c>
      <c r="AO899">
        <v>0</v>
      </c>
      <c r="AP899">
        <v>200</v>
      </c>
      <c r="AQ899" t="s">
        <v>1097</v>
      </c>
      <c r="AR899">
        <v>20</v>
      </c>
      <c r="AT899" s="160">
        <v>38752</v>
      </c>
      <c r="AU899">
        <v>0</v>
      </c>
      <c r="AV899">
        <v>105</v>
      </c>
      <c r="AW899" t="s">
        <v>1097</v>
      </c>
      <c r="AX899">
        <v>11</v>
      </c>
    </row>
    <row r="900" spans="28:50" x14ac:dyDescent="0.3">
      <c r="AB900" s="160">
        <v>36560</v>
      </c>
      <c r="AC900">
        <v>1</v>
      </c>
      <c r="AD900">
        <v>171</v>
      </c>
      <c r="AE900" t="s">
        <v>1097</v>
      </c>
      <c r="AF900">
        <v>17</v>
      </c>
      <c r="AH900" s="160">
        <v>34734</v>
      </c>
      <c r="AI900">
        <v>1</v>
      </c>
      <c r="AJ900">
        <v>152</v>
      </c>
      <c r="AK900" t="s">
        <v>1097</v>
      </c>
      <c r="AL900">
        <v>15</v>
      </c>
      <c r="AN900" s="160">
        <v>38752</v>
      </c>
      <c r="AO900">
        <v>1</v>
      </c>
      <c r="AP900">
        <v>204</v>
      </c>
      <c r="AQ900" t="s">
        <v>1097</v>
      </c>
      <c r="AR900">
        <v>20</v>
      </c>
      <c r="AT900" s="160">
        <v>38752</v>
      </c>
      <c r="AU900">
        <v>1</v>
      </c>
      <c r="AV900">
        <v>109</v>
      </c>
      <c r="AW900" t="s">
        <v>1097</v>
      </c>
      <c r="AX900">
        <v>11</v>
      </c>
    </row>
    <row r="901" spans="28:50" x14ac:dyDescent="0.3">
      <c r="AB901" s="160">
        <v>36560</v>
      </c>
      <c r="AC901">
        <v>2</v>
      </c>
      <c r="AD901">
        <v>163</v>
      </c>
      <c r="AE901" t="s">
        <v>1097</v>
      </c>
      <c r="AF901">
        <v>16</v>
      </c>
      <c r="AH901" s="160">
        <v>34734</v>
      </c>
      <c r="AI901">
        <v>2</v>
      </c>
      <c r="AJ901">
        <v>140</v>
      </c>
      <c r="AK901" t="s">
        <v>1097</v>
      </c>
      <c r="AL901">
        <v>14</v>
      </c>
      <c r="AN901" s="160">
        <v>38752</v>
      </c>
      <c r="AO901">
        <v>2</v>
      </c>
      <c r="AP901">
        <v>200</v>
      </c>
      <c r="AQ901" t="s">
        <v>1097</v>
      </c>
      <c r="AR901">
        <v>20</v>
      </c>
      <c r="AT901" s="160">
        <v>38752</v>
      </c>
      <c r="AU901">
        <v>2</v>
      </c>
      <c r="AV901">
        <v>105</v>
      </c>
      <c r="AW901" t="s">
        <v>1097</v>
      </c>
      <c r="AX901">
        <v>11</v>
      </c>
    </row>
    <row r="902" spans="28:50" x14ac:dyDescent="0.3">
      <c r="AB902" s="160">
        <v>36560</v>
      </c>
      <c r="AC902">
        <v>3</v>
      </c>
      <c r="AD902">
        <v>155</v>
      </c>
      <c r="AE902" t="s">
        <v>1097</v>
      </c>
      <c r="AF902">
        <v>16</v>
      </c>
      <c r="AH902" s="160">
        <v>34734</v>
      </c>
      <c r="AI902">
        <v>3</v>
      </c>
      <c r="AJ902">
        <v>134</v>
      </c>
      <c r="AK902" t="s">
        <v>1097</v>
      </c>
      <c r="AL902">
        <v>13</v>
      </c>
      <c r="AN902" s="160">
        <v>38752</v>
      </c>
      <c r="AO902">
        <v>3</v>
      </c>
      <c r="AP902">
        <v>200</v>
      </c>
      <c r="AQ902" t="s">
        <v>1097</v>
      </c>
      <c r="AR902">
        <v>20</v>
      </c>
      <c r="AT902" s="160">
        <v>38752</v>
      </c>
      <c r="AU902">
        <v>3</v>
      </c>
      <c r="AV902">
        <v>102</v>
      </c>
      <c r="AW902" t="s">
        <v>1097</v>
      </c>
      <c r="AX902">
        <v>10</v>
      </c>
    </row>
    <row r="903" spans="28:50" x14ac:dyDescent="0.3">
      <c r="AB903" s="160">
        <v>36560</v>
      </c>
      <c r="AC903">
        <v>4</v>
      </c>
      <c r="AD903">
        <v>150</v>
      </c>
      <c r="AE903" t="s">
        <v>1097</v>
      </c>
      <c r="AF903">
        <v>15</v>
      </c>
      <c r="AH903" s="160">
        <v>34734</v>
      </c>
      <c r="AI903">
        <v>4</v>
      </c>
      <c r="AJ903">
        <v>128</v>
      </c>
      <c r="AK903" t="s">
        <v>1097</v>
      </c>
      <c r="AL903">
        <v>13</v>
      </c>
      <c r="AN903" s="160">
        <v>38752</v>
      </c>
      <c r="AO903">
        <v>4</v>
      </c>
      <c r="AP903">
        <v>196</v>
      </c>
      <c r="AQ903" t="s">
        <v>1097</v>
      </c>
      <c r="AR903">
        <v>20</v>
      </c>
      <c r="AT903" s="160">
        <v>38752</v>
      </c>
      <c r="AU903">
        <v>4</v>
      </c>
      <c r="AV903">
        <v>102</v>
      </c>
      <c r="AW903" t="s">
        <v>1097</v>
      </c>
      <c r="AX903">
        <v>10</v>
      </c>
    </row>
    <row r="904" spans="28:50" x14ac:dyDescent="0.3">
      <c r="AB904" s="160">
        <v>36560</v>
      </c>
      <c r="AC904">
        <v>5</v>
      </c>
      <c r="AD904">
        <v>133</v>
      </c>
      <c r="AE904" t="s">
        <v>1097</v>
      </c>
      <c r="AF904">
        <v>13</v>
      </c>
      <c r="AH904" s="160">
        <v>34734</v>
      </c>
      <c r="AI904">
        <v>5</v>
      </c>
      <c r="AJ904">
        <v>122</v>
      </c>
      <c r="AK904" t="s">
        <v>1097</v>
      </c>
      <c r="AL904">
        <v>12</v>
      </c>
      <c r="AN904" s="160">
        <v>38752</v>
      </c>
      <c r="AO904">
        <v>5</v>
      </c>
      <c r="AP904">
        <v>200</v>
      </c>
      <c r="AQ904" t="s">
        <v>1097</v>
      </c>
      <c r="AR904">
        <v>20</v>
      </c>
      <c r="AT904" s="160">
        <v>38752</v>
      </c>
      <c r="AU904">
        <v>5</v>
      </c>
      <c r="AV904">
        <v>104</v>
      </c>
      <c r="AW904" t="s">
        <v>1097</v>
      </c>
      <c r="AX904">
        <v>10</v>
      </c>
    </row>
    <row r="905" spans="28:50" x14ac:dyDescent="0.3">
      <c r="AB905" s="160">
        <v>36560</v>
      </c>
      <c r="AC905">
        <v>6</v>
      </c>
      <c r="AD905">
        <v>150</v>
      </c>
      <c r="AE905" t="s">
        <v>1097</v>
      </c>
      <c r="AF905">
        <v>15</v>
      </c>
      <c r="AH905" s="160">
        <v>34734</v>
      </c>
      <c r="AI905">
        <v>6</v>
      </c>
      <c r="AJ905">
        <v>133</v>
      </c>
      <c r="AK905" t="s">
        <v>1097</v>
      </c>
      <c r="AL905">
        <v>13</v>
      </c>
      <c r="AN905" s="160">
        <v>38752</v>
      </c>
      <c r="AO905">
        <v>6</v>
      </c>
      <c r="AP905">
        <v>200</v>
      </c>
      <c r="AQ905" t="s">
        <v>1097</v>
      </c>
      <c r="AR905">
        <v>20</v>
      </c>
      <c r="AT905" s="160">
        <v>38752</v>
      </c>
      <c r="AU905">
        <v>6</v>
      </c>
      <c r="AV905">
        <v>106</v>
      </c>
      <c r="AW905" t="s">
        <v>1097</v>
      </c>
      <c r="AX905">
        <v>11</v>
      </c>
    </row>
    <row r="906" spans="28:50" x14ac:dyDescent="0.3">
      <c r="AB906" s="160">
        <v>36560</v>
      </c>
      <c r="AC906">
        <v>7</v>
      </c>
      <c r="AD906">
        <v>178</v>
      </c>
      <c r="AE906" t="s">
        <v>1097</v>
      </c>
      <c r="AF906">
        <v>18</v>
      </c>
      <c r="AH906" s="160">
        <v>34734</v>
      </c>
      <c r="AI906">
        <v>7</v>
      </c>
      <c r="AJ906">
        <v>144</v>
      </c>
      <c r="AK906" t="s">
        <v>1097</v>
      </c>
      <c r="AL906">
        <v>14</v>
      </c>
      <c r="AN906" s="160">
        <v>38752</v>
      </c>
      <c r="AO906">
        <v>7</v>
      </c>
      <c r="AP906">
        <v>212</v>
      </c>
      <c r="AQ906" t="s">
        <v>1097</v>
      </c>
      <c r="AR906">
        <v>21</v>
      </c>
      <c r="AT906" s="160">
        <v>38752</v>
      </c>
      <c r="AU906">
        <v>7</v>
      </c>
      <c r="AV906">
        <v>114</v>
      </c>
      <c r="AW906" t="s">
        <v>1097</v>
      </c>
      <c r="AX906">
        <v>11</v>
      </c>
    </row>
    <row r="907" spans="28:50" x14ac:dyDescent="0.3">
      <c r="AB907" s="160">
        <v>36560</v>
      </c>
      <c r="AC907">
        <v>8</v>
      </c>
      <c r="AD907">
        <v>216</v>
      </c>
      <c r="AE907" t="s">
        <v>1097</v>
      </c>
      <c r="AF907">
        <v>22</v>
      </c>
      <c r="AH907" s="160">
        <v>34734</v>
      </c>
      <c r="AI907">
        <v>8</v>
      </c>
      <c r="AJ907">
        <v>155</v>
      </c>
      <c r="AK907" t="s">
        <v>1097</v>
      </c>
      <c r="AL907">
        <v>16</v>
      </c>
      <c r="AN907" s="160">
        <v>38752</v>
      </c>
      <c r="AO907">
        <v>8</v>
      </c>
      <c r="AP907">
        <v>220</v>
      </c>
      <c r="AQ907" t="s">
        <v>1097</v>
      </c>
      <c r="AR907">
        <v>22</v>
      </c>
      <c r="AT907" s="160">
        <v>38752</v>
      </c>
      <c r="AU907">
        <v>8</v>
      </c>
      <c r="AV907">
        <v>119</v>
      </c>
      <c r="AW907" t="s">
        <v>1097</v>
      </c>
      <c r="AX907">
        <v>12</v>
      </c>
    </row>
    <row r="908" spans="28:50" x14ac:dyDescent="0.3">
      <c r="AB908" s="160">
        <v>36560</v>
      </c>
      <c r="AC908">
        <v>9</v>
      </c>
      <c r="AD908">
        <v>245</v>
      </c>
      <c r="AE908" t="s">
        <v>1097</v>
      </c>
      <c r="AF908">
        <v>25</v>
      </c>
      <c r="AH908" s="160">
        <v>34734</v>
      </c>
      <c r="AI908">
        <v>9</v>
      </c>
      <c r="AJ908">
        <v>170</v>
      </c>
      <c r="AK908" t="s">
        <v>1097</v>
      </c>
      <c r="AL908">
        <v>17</v>
      </c>
      <c r="AN908" s="160">
        <v>38752</v>
      </c>
      <c r="AO908">
        <v>9</v>
      </c>
      <c r="AP908">
        <v>230</v>
      </c>
      <c r="AQ908" t="s">
        <v>1097</v>
      </c>
      <c r="AR908">
        <v>23</v>
      </c>
      <c r="AT908" s="160">
        <v>38752</v>
      </c>
      <c r="AU908">
        <v>9</v>
      </c>
      <c r="AV908">
        <v>125</v>
      </c>
      <c r="AW908" t="s">
        <v>1097</v>
      </c>
      <c r="AX908">
        <v>13</v>
      </c>
    </row>
    <row r="909" spans="28:50" x14ac:dyDescent="0.3">
      <c r="AB909" s="160">
        <v>36560</v>
      </c>
      <c r="AC909">
        <v>10</v>
      </c>
      <c r="AD909">
        <v>278</v>
      </c>
      <c r="AE909" t="s">
        <v>1097</v>
      </c>
      <c r="AF909">
        <v>28</v>
      </c>
      <c r="AH909" s="160">
        <v>34734</v>
      </c>
      <c r="AI909">
        <v>10</v>
      </c>
      <c r="AJ909">
        <v>185</v>
      </c>
      <c r="AK909" t="s">
        <v>1097</v>
      </c>
      <c r="AL909">
        <v>19</v>
      </c>
      <c r="AN909" s="160">
        <v>38752</v>
      </c>
      <c r="AO909">
        <v>10</v>
      </c>
      <c r="AP909">
        <v>236</v>
      </c>
      <c r="AQ909" t="s">
        <v>1097</v>
      </c>
      <c r="AR909">
        <v>24</v>
      </c>
      <c r="AT909" s="160">
        <v>38752</v>
      </c>
      <c r="AU909">
        <v>10</v>
      </c>
      <c r="AV909">
        <v>131</v>
      </c>
      <c r="AW909" t="s">
        <v>1097</v>
      </c>
      <c r="AX909">
        <v>13</v>
      </c>
    </row>
    <row r="910" spans="28:50" x14ac:dyDescent="0.3">
      <c r="AB910" s="160">
        <v>36560</v>
      </c>
      <c r="AC910">
        <v>11</v>
      </c>
      <c r="AD910">
        <v>310</v>
      </c>
      <c r="AE910" t="s">
        <v>1097</v>
      </c>
      <c r="AF910">
        <v>31</v>
      </c>
      <c r="AH910" s="160">
        <v>34734</v>
      </c>
      <c r="AI910">
        <v>11</v>
      </c>
      <c r="AJ910">
        <v>201</v>
      </c>
      <c r="AK910" t="s">
        <v>1097</v>
      </c>
      <c r="AL910">
        <v>20</v>
      </c>
      <c r="AN910" s="160">
        <v>38752</v>
      </c>
      <c r="AO910">
        <v>11</v>
      </c>
      <c r="AP910">
        <v>240</v>
      </c>
      <c r="AQ910" t="s">
        <v>1097</v>
      </c>
      <c r="AR910">
        <v>24</v>
      </c>
      <c r="AT910" s="160">
        <v>38752</v>
      </c>
      <c r="AU910">
        <v>11</v>
      </c>
      <c r="AV910">
        <v>136</v>
      </c>
      <c r="AW910" t="s">
        <v>1097</v>
      </c>
      <c r="AX910">
        <v>14</v>
      </c>
    </row>
    <row r="911" spans="28:50" x14ac:dyDescent="0.3">
      <c r="AB911" s="160">
        <v>36560</v>
      </c>
      <c r="AC911">
        <v>12</v>
      </c>
      <c r="AD911">
        <v>320</v>
      </c>
      <c r="AE911" t="s">
        <v>1097</v>
      </c>
      <c r="AF911">
        <v>32</v>
      </c>
      <c r="AH911" s="160">
        <v>34734</v>
      </c>
      <c r="AI911">
        <v>12</v>
      </c>
      <c r="AJ911">
        <v>216</v>
      </c>
      <c r="AK911" t="s">
        <v>1097</v>
      </c>
      <c r="AL911">
        <v>22</v>
      </c>
      <c r="AN911" s="160">
        <v>38752</v>
      </c>
      <c r="AO911">
        <v>12</v>
      </c>
      <c r="AP911">
        <v>250</v>
      </c>
      <c r="AQ911" t="s">
        <v>1097</v>
      </c>
      <c r="AR911">
        <v>25</v>
      </c>
      <c r="AT911" s="160">
        <v>38752</v>
      </c>
      <c r="AU911">
        <v>12</v>
      </c>
      <c r="AV911">
        <v>150</v>
      </c>
      <c r="AW911" t="s">
        <v>1097</v>
      </c>
      <c r="AX911">
        <v>15</v>
      </c>
    </row>
    <row r="912" spans="28:50" x14ac:dyDescent="0.3">
      <c r="AB912" s="160">
        <v>36560</v>
      </c>
      <c r="AC912">
        <v>13</v>
      </c>
      <c r="AD912">
        <v>330</v>
      </c>
      <c r="AE912" t="s">
        <v>1097</v>
      </c>
      <c r="AF912">
        <v>33</v>
      </c>
      <c r="AH912" s="160">
        <v>34734</v>
      </c>
      <c r="AI912">
        <v>13</v>
      </c>
      <c r="AJ912">
        <v>232</v>
      </c>
      <c r="AK912" t="s">
        <v>1097</v>
      </c>
      <c r="AL912">
        <v>23</v>
      </c>
      <c r="AN912" s="160">
        <v>38752</v>
      </c>
      <c r="AO912">
        <v>13</v>
      </c>
      <c r="AP912">
        <v>243</v>
      </c>
      <c r="AQ912" t="s">
        <v>1097</v>
      </c>
      <c r="AR912">
        <v>24</v>
      </c>
      <c r="AT912" s="160">
        <v>38752</v>
      </c>
      <c r="AU912">
        <v>13</v>
      </c>
      <c r="AV912">
        <v>150</v>
      </c>
      <c r="AW912" t="s">
        <v>1097</v>
      </c>
      <c r="AX912">
        <v>15</v>
      </c>
    </row>
    <row r="913" spans="28:50" x14ac:dyDescent="0.3">
      <c r="AB913" s="160">
        <v>36560</v>
      </c>
      <c r="AC913">
        <v>14</v>
      </c>
      <c r="AD913">
        <v>342</v>
      </c>
      <c r="AE913" t="s">
        <v>1097</v>
      </c>
      <c r="AF913">
        <v>34</v>
      </c>
      <c r="AH913" s="160">
        <v>34734</v>
      </c>
      <c r="AI913">
        <v>14</v>
      </c>
      <c r="AJ913">
        <v>248</v>
      </c>
      <c r="AK913" t="s">
        <v>1097</v>
      </c>
      <c r="AL913">
        <v>25</v>
      </c>
      <c r="AN913" s="160">
        <v>38752</v>
      </c>
      <c r="AO913">
        <v>14</v>
      </c>
      <c r="AP913">
        <v>240</v>
      </c>
      <c r="AQ913" t="s">
        <v>1097</v>
      </c>
      <c r="AR913">
        <v>24</v>
      </c>
      <c r="AT913" s="160">
        <v>38752</v>
      </c>
      <c r="AU913">
        <v>14</v>
      </c>
      <c r="AV913">
        <v>146</v>
      </c>
      <c r="AW913" t="s">
        <v>1097</v>
      </c>
      <c r="AX913">
        <v>15</v>
      </c>
    </row>
    <row r="914" spans="28:50" x14ac:dyDescent="0.3">
      <c r="AB914" s="160">
        <v>36560</v>
      </c>
      <c r="AC914">
        <v>15</v>
      </c>
      <c r="AD914">
        <v>329</v>
      </c>
      <c r="AE914" t="s">
        <v>1097</v>
      </c>
      <c r="AF914">
        <v>33</v>
      </c>
      <c r="AH914" s="160">
        <v>34734</v>
      </c>
      <c r="AI914">
        <v>15</v>
      </c>
      <c r="AJ914">
        <v>265</v>
      </c>
      <c r="AK914" t="s">
        <v>1097</v>
      </c>
      <c r="AL914">
        <v>27</v>
      </c>
      <c r="AN914" s="160">
        <v>38752</v>
      </c>
      <c r="AO914">
        <v>15</v>
      </c>
      <c r="AP914">
        <v>230</v>
      </c>
      <c r="AQ914" t="s">
        <v>1097</v>
      </c>
      <c r="AR914">
        <v>23</v>
      </c>
      <c r="AT914" s="160">
        <v>38752</v>
      </c>
      <c r="AU914">
        <v>15</v>
      </c>
      <c r="AV914">
        <v>158</v>
      </c>
      <c r="AW914" t="s">
        <v>1097</v>
      </c>
      <c r="AX914">
        <v>16</v>
      </c>
    </row>
    <row r="915" spans="28:50" x14ac:dyDescent="0.3">
      <c r="AB915" s="160">
        <v>36560</v>
      </c>
      <c r="AC915">
        <v>16</v>
      </c>
      <c r="AD915">
        <v>333</v>
      </c>
      <c r="AE915" t="s">
        <v>1097</v>
      </c>
      <c r="AF915">
        <v>33</v>
      </c>
      <c r="AH915" s="160">
        <v>34734</v>
      </c>
      <c r="AI915">
        <v>16</v>
      </c>
      <c r="AJ915">
        <v>282</v>
      </c>
      <c r="AK915" t="s">
        <v>1097</v>
      </c>
      <c r="AL915">
        <v>28</v>
      </c>
      <c r="AN915" s="160">
        <v>38752</v>
      </c>
      <c r="AO915">
        <v>16</v>
      </c>
      <c r="AP915">
        <v>229</v>
      </c>
      <c r="AQ915" t="s">
        <v>1097</v>
      </c>
      <c r="AR915">
        <v>23</v>
      </c>
      <c r="AT915" s="160">
        <v>38752</v>
      </c>
      <c r="AU915">
        <v>16</v>
      </c>
      <c r="AV915">
        <v>151</v>
      </c>
      <c r="AW915" t="s">
        <v>1097</v>
      </c>
      <c r="AX915">
        <v>15</v>
      </c>
    </row>
    <row r="916" spans="28:50" x14ac:dyDescent="0.3">
      <c r="AB916" s="160">
        <v>36560</v>
      </c>
      <c r="AC916">
        <v>17</v>
      </c>
      <c r="AD916">
        <v>328</v>
      </c>
      <c r="AE916" t="s">
        <v>1097</v>
      </c>
      <c r="AF916">
        <v>33</v>
      </c>
      <c r="AH916" s="160">
        <v>34734</v>
      </c>
      <c r="AI916">
        <v>17</v>
      </c>
      <c r="AJ916">
        <v>300</v>
      </c>
      <c r="AK916" t="s">
        <v>1097</v>
      </c>
      <c r="AL916">
        <v>30</v>
      </c>
      <c r="AN916" s="160">
        <v>38752</v>
      </c>
      <c r="AO916">
        <v>17</v>
      </c>
      <c r="AP916">
        <v>230</v>
      </c>
      <c r="AQ916" t="s">
        <v>1097</v>
      </c>
      <c r="AR916">
        <v>23</v>
      </c>
      <c r="AT916" s="160">
        <v>38752</v>
      </c>
      <c r="AU916">
        <v>17</v>
      </c>
      <c r="AV916">
        <v>142</v>
      </c>
      <c r="AW916" t="s">
        <v>1097</v>
      </c>
      <c r="AX916">
        <v>14</v>
      </c>
    </row>
    <row r="917" spans="28:50" x14ac:dyDescent="0.3">
      <c r="AB917" s="160">
        <v>36560</v>
      </c>
      <c r="AC917">
        <v>18</v>
      </c>
      <c r="AD917">
        <v>318</v>
      </c>
      <c r="AE917" t="s">
        <v>1097</v>
      </c>
      <c r="AF917">
        <v>32</v>
      </c>
      <c r="AH917" s="160">
        <v>34734</v>
      </c>
      <c r="AI917">
        <v>18</v>
      </c>
      <c r="AJ917">
        <v>288</v>
      </c>
      <c r="AK917" t="s">
        <v>1097</v>
      </c>
      <c r="AL917">
        <v>29</v>
      </c>
      <c r="AN917" s="160">
        <v>38752</v>
      </c>
      <c r="AO917">
        <v>18</v>
      </c>
      <c r="AP917">
        <v>210</v>
      </c>
      <c r="AQ917" t="s">
        <v>1097</v>
      </c>
      <c r="AR917">
        <v>21</v>
      </c>
      <c r="AT917" s="160">
        <v>38752</v>
      </c>
      <c r="AU917">
        <v>18</v>
      </c>
      <c r="AV917">
        <v>129</v>
      </c>
      <c r="AW917" t="s">
        <v>1097</v>
      </c>
      <c r="AX917">
        <v>13</v>
      </c>
    </row>
    <row r="918" spans="28:50" x14ac:dyDescent="0.3">
      <c r="AB918" s="160">
        <v>36560</v>
      </c>
      <c r="AC918">
        <v>19</v>
      </c>
      <c r="AD918">
        <v>293</v>
      </c>
      <c r="AE918" t="s">
        <v>1097</v>
      </c>
      <c r="AF918">
        <v>29</v>
      </c>
      <c r="AH918" s="160">
        <v>34734</v>
      </c>
      <c r="AI918">
        <v>19</v>
      </c>
      <c r="AJ918">
        <v>275</v>
      </c>
      <c r="AK918" t="s">
        <v>1097</v>
      </c>
      <c r="AL918">
        <v>28</v>
      </c>
      <c r="AN918" s="160">
        <v>38752</v>
      </c>
      <c r="AO918">
        <v>19</v>
      </c>
      <c r="AP918">
        <v>201</v>
      </c>
      <c r="AQ918" t="s">
        <v>1097</v>
      </c>
      <c r="AR918">
        <v>20</v>
      </c>
      <c r="AT918" s="160">
        <v>38752</v>
      </c>
      <c r="AU918">
        <v>19</v>
      </c>
      <c r="AV918">
        <v>129</v>
      </c>
      <c r="AW918" t="s">
        <v>1097</v>
      </c>
      <c r="AX918">
        <v>13</v>
      </c>
    </row>
    <row r="919" spans="28:50" x14ac:dyDescent="0.3">
      <c r="AB919" s="160">
        <v>36560</v>
      </c>
      <c r="AC919">
        <v>20</v>
      </c>
      <c r="AD919">
        <v>257</v>
      </c>
      <c r="AE919" t="s">
        <v>1097</v>
      </c>
      <c r="AF919">
        <v>26</v>
      </c>
      <c r="AH919" s="160">
        <v>34734</v>
      </c>
      <c r="AI919">
        <v>20</v>
      </c>
      <c r="AJ919">
        <v>262</v>
      </c>
      <c r="AK919" t="s">
        <v>1097</v>
      </c>
      <c r="AL919">
        <v>26</v>
      </c>
      <c r="AN919" s="160">
        <v>38752</v>
      </c>
      <c r="AO919">
        <v>20</v>
      </c>
      <c r="AP919">
        <v>200</v>
      </c>
      <c r="AQ919" t="s">
        <v>1097</v>
      </c>
      <c r="AR919">
        <v>20</v>
      </c>
      <c r="AT919" s="160">
        <v>38752</v>
      </c>
      <c r="AU919">
        <v>20</v>
      </c>
      <c r="AV919">
        <v>127</v>
      </c>
      <c r="AW919" t="s">
        <v>1097</v>
      </c>
      <c r="AX919">
        <v>13</v>
      </c>
    </row>
    <row r="920" spans="28:50" x14ac:dyDescent="0.3">
      <c r="AB920" s="160">
        <v>36560</v>
      </c>
      <c r="AC920">
        <v>21</v>
      </c>
      <c r="AD920">
        <v>230</v>
      </c>
      <c r="AE920" t="s">
        <v>1097</v>
      </c>
      <c r="AF920">
        <v>23</v>
      </c>
      <c r="AH920" s="160">
        <v>34734</v>
      </c>
      <c r="AI920">
        <v>21</v>
      </c>
      <c r="AJ920">
        <v>255</v>
      </c>
      <c r="AK920" t="s">
        <v>1097</v>
      </c>
      <c r="AL920">
        <v>26</v>
      </c>
      <c r="AN920" s="160">
        <v>38752</v>
      </c>
      <c r="AO920">
        <v>21</v>
      </c>
      <c r="AP920">
        <v>200</v>
      </c>
      <c r="AQ920" t="s">
        <v>1097</v>
      </c>
      <c r="AR920">
        <v>20</v>
      </c>
      <c r="AT920" s="160">
        <v>38752</v>
      </c>
      <c r="AU920">
        <v>21</v>
      </c>
      <c r="AV920">
        <v>125</v>
      </c>
      <c r="AW920" t="s">
        <v>1097</v>
      </c>
      <c r="AX920">
        <v>13</v>
      </c>
    </row>
    <row r="921" spans="28:50" x14ac:dyDescent="0.3">
      <c r="AB921" s="160">
        <v>36560</v>
      </c>
      <c r="AC921">
        <v>22</v>
      </c>
      <c r="AD921">
        <v>209</v>
      </c>
      <c r="AE921" t="s">
        <v>1097</v>
      </c>
      <c r="AF921">
        <v>21</v>
      </c>
      <c r="AH921" s="160">
        <v>34734</v>
      </c>
      <c r="AI921">
        <v>22</v>
      </c>
      <c r="AJ921">
        <v>247</v>
      </c>
      <c r="AK921" t="s">
        <v>1097</v>
      </c>
      <c r="AL921">
        <v>25</v>
      </c>
      <c r="AN921" s="160">
        <v>38752</v>
      </c>
      <c r="AO921">
        <v>22</v>
      </c>
      <c r="AP921">
        <v>195</v>
      </c>
      <c r="AQ921" t="s">
        <v>1097</v>
      </c>
      <c r="AR921">
        <v>20</v>
      </c>
      <c r="AT921" s="160">
        <v>38752</v>
      </c>
      <c r="AU921">
        <v>22</v>
      </c>
      <c r="AV921">
        <v>123</v>
      </c>
      <c r="AW921" t="s">
        <v>1097</v>
      </c>
      <c r="AX921">
        <v>12</v>
      </c>
    </row>
    <row r="922" spans="28:50" x14ac:dyDescent="0.3">
      <c r="AB922" s="160">
        <v>36560</v>
      </c>
      <c r="AC922">
        <v>23</v>
      </c>
      <c r="AD922">
        <v>185</v>
      </c>
      <c r="AE922" t="s">
        <v>1097</v>
      </c>
      <c r="AF922">
        <v>19</v>
      </c>
      <c r="AH922" s="160">
        <v>34734</v>
      </c>
      <c r="AI922">
        <v>23</v>
      </c>
      <c r="AJ922">
        <v>239</v>
      </c>
      <c r="AK922" t="s">
        <v>1097</v>
      </c>
      <c r="AL922">
        <v>24</v>
      </c>
      <c r="AN922" s="160">
        <v>38752</v>
      </c>
      <c r="AO922">
        <v>23</v>
      </c>
      <c r="AP922">
        <v>190</v>
      </c>
      <c r="AQ922" t="s">
        <v>1097</v>
      </c>
      <c r="AR922">
        <v>19</v>
      </c>
      <c r="AT922" s="160">
        <v>38752</v>
      </c>
      <c r="AU922">
        <v>23</v>
      </c>
      <c r="AV922">
        <v>121</v>
      </c>
      <c r="AW922" t="s">
        <v>1097</v>
      </c>
      <c r="AX922">
        <v>12</v>
      </c>
    </row>
    <row r="923" spans="28:50" x14ac:dyDescent="0.3">
      <c r="AB923" s="160">
        <v>36561</v>
      </c>
      <c r="AC923">
        <v>0</v>
      </c>
      <c r="AD923">
        <v>180</v>
      </c>
      <c r="AE923" t="s">
        <v>1097</v>
      </c>
      <c r="AF923">
        <v>18</v>
      </c>
      <c r="AH923" s="160">
        <v>34735</v>
      </c>
      <c r="AI923">
        <v>0</v>
      </c>
      <c r="AJ923">
        <v>241</v>
      </c>
      <c r="AK923" t="s">
        <v>1097</v>
      </c>
      <c r="AL923">
        <v>24</v>
      </c>
      <c r="AN923" s="160">
        <v>38753</v>
      </c>
      <c r="AO923">
        <v>0</v>
      </c>
      <c r="AP923">
        <v>190</v>
      </c>
      <c r="AQ923" t="s">
        <v>1097</v>
      </c>
      <c r="AR923">
        <v>19</v>
      </c>
      <c r="AT923" s="160">
        <v>38753</v>
      </c>
      <c r="AU923">
        <v>0</v>
      </c>
      <c r="AV923">
        <v>121</v>
      </c>
      <c r="AW923" t="s">
        <v>1097</v>
      </c>
      <c r="AX923">
        <v>12</v>
      </c>
    </row>
    <row r="924" spans="28:50" x14ac:dyDescent="0.3">
      <c r="AB924" s="160">
        <v>36561</v>
      </c>
      <c r="AC924">
        <v>1</v>
      </c>
      <c r="AD924">
        <v>173</v>
      </c>
      <c r="AE924" t="s">
        <v>1097</v>
      </c>
      <c r="AF924">
        <v>17</v>
      </c>
      <c r="AH924" s="160">
        <v>34735</v>
      </c>
      <c r="AI924">
        <v>1</v>
      </c>
      <c r="AJ924">
        <v>243</v>
      </c>
      <c r="AK924" t="s">
        <v>1097</v>
      </c>
      <c r="AL924">
        <v>24</v>
      </c>
      <c r="AN924" s="160">
        <v>38753</v>
      </c>
      <c r="AO924">
        <v>1</v>
      </c>
      <c r="AP924">
        <v>192</v>
      </c>
      <c r="AQ924" t="s">
        <v>1097</v>
      </c>
      <c r="AR924">
        <v>19</v>
      </c>
      <c r="AT924" s="160">
        <v>38753</v>
      </c>
      <c r="AU924">
        <v>1</v>
      </c>
      <c r="AV924">
        <v>121</v>
      </c>
      <c r="AW924" t="s">
        <v>1097</v>
      </c>
      <c r="AX924">
        <v>12</v>
      </c>
    </row>
    <row r="925" spans="28:50" x14ac:dyDescent="0.3">
      <c r="AB925" s="160">
        <v>36561</v>
      </c>
      <c r="AC925">
        <v>2</v>
      </c>
      <c r="AD925">
        <v>162</v>
      </c>
      <c r="AE925" t="s">
        <v>1097</v>
      </c>
      <c r="AF925">
        <v>16</v>
      </c>
      <c r="AH925" s="160">
        <v>34735</v>
      </c>
      <c r="AI925">
        <v>2</v>
      </c>
      <c r="AJ925">
        <v>245</v>
      </c>
      <c r="AK925" t="s">
        <v>1097</v>
      </c>
      <c r="AL925">
        <v>25</v>
      </c>
      <c r="AN925" s="160">
        <v>38753</v>
      </c>
      <c r="AO925">
        <v>2</v>
      </c>
      <c r="AP925">
        <v>190</v>
      </c>
      <c r="AQ925" t="s">
        <v>1097</v>
      </c>
      <c r="AR925">
        <v>19</v>
      </c>
      <c r="AT925" s="160">
        <v>38753</v>
      </c>
      <c r="AU925">
        <v>2</v>
      </c>
      <c r="AV925">
        <v>116</v>
      </c>
      <c r="AW925" t="s">
        <v>1097</v>
      </c>
      <c r="AX925">
        <v>12</v>
      </c>
    </row>
    <row r="926" spans="28:50" x14ac:dyDescent="0.3">
      <c r="AB926" s="160">
        <v>36561</v>
      </c>
      <c r="AC926">
        <v>3</v>
      </c>
      <c r="AD926">
        <v>157</v>
      </c>
      <c r="AE926" t="s">
        <v>1097</v>
      </c>
      <c r="AF926">
        <v>16</v>
      </c>
      <c r="AH926" s="160">
        <v>34735</v>
      </c>
      <c r="AI926">
        <v>3</v>
      </c>
      <c r="AJ926">
        <v>243</v>
      </c>
      <c r="AK926" t="s">
        <v>1097</v>
      </c>
      <c r="AL926">
        <v>24</v>
      </c>
      <c r="AN926" s="160">
        <v>38753</v>
      </c>
      <c r="AO926">
        <v>3</v>
      </c>
      <c r="AP926">
        <v>190</v>
      </c>
      <c r="AQ926" t="s">
        <v>1097</v>
      </c>
      <c r="AR926">
        <v>19</v>
      </c>
      <c r="AT926" s="160">
        <v>38753</v>
      </c>
      <c r="AU926">
        <v>3</v>
      </c>
      <c r="AV926">
        <v>108</v>
      </c>
      <c r="AW926" t="s">
        <v>1097</v>
      </c>
      <c r="AX926">
        <v>11</v>
      </c>
    </row>
    <row r="927" spans="28:50" x14ac:dyDescent="0.3">
      <c r="AB927" s="160">
        <v>36561</v>
      </c>
      <c r="AC927">
        <v>4</v>
      </c>
      <c r="AD927">
        <v>141</v>
      </c>
      <c r="AE927" t="s">
        <v>1097</v>
      </c>
      <c r="AF927">
        <v>14</v>
      </c>
      <c r="AH927" s="160">
        <v>34735</v>
      </c>
      <c r="AI927">
        <v>4</v>
      </c>
      <c r="AJ927">
        <v>241</v>
      </c>
      <c r="AK927" t="s">
        <v>1097</v>
      </c>
      <c r="AL927">
        <v>24</v>
      </c>
      <c r="AN927" s="160">
        <v>38753</v>
      </c>
      <c r="AO927">
        <v>4</v>
      </c>
      <c r="AP927">
        <v>191</v>
      </c>
      <c r="AQ927" t="s">
        <v>1097</v>
      </c>
      <c r="AR927">
        <v>19</v>
      </c>
      <c r="AT927" s="160">
        <v>38753</v>
      </c>
      <c r="AU927">
        <v>4</v>
      </c>
      <c r="AV927">
        <v>108</v>
      </c>
      <c r="AW927" t="s">
        <v>1097</v>
      </c>
      <c r="AX927">
        <v>11</v>
      </c>
    </row>
    <row r="928" spans="28:50" x14ac:dyDescent="0.3">
      <c r="AB928" s="160">
        <v>36561</v>
      </c>
      <c r="AC928">
        <v>5</v>
      </c>
      <c r="AD928">
        <v>139</v>
      </c>
      <c r="AE928" t="s">
        <v>1097</v>
      </c>
      <c r="AF928">
        <v>14</v>
      </c>
      <c r="AH928" s="160">
        <v>34735</v>
      </c>
      <c r="AI928">
        <v>5</v>
      </c>
      <c r="AJ928">
        <v>239</v>
      </c>
      <c r="AK928" t="s">
        <v>1097</v>
      </c>
      <c r="AL928">
        <v>24</v>
      </c>
      <c r="AN928" s="160">
        <v>38753</v>
      </c>
      <c r="AO928">
        <v>5</v>
      </c>
      <c r="AP928">
        <v>190</v>
      </c>
      <c r="AQ928" t="s">
        <v>1097</v>
      </c>
      <c r="AR928">
        <v>19</v>
      </c>
      <c r="AT928" s="160">
        <v>38753</v>
      </c>
      <c r="AU928">
        <v>5</v>
      </c>
      <c r="AV928">
        <v>98</v>
      </c>
      <c r="AW928" t="s">
        <v>1097</v>
      </c>
      <c r="AX928">
        <v>10</v>
      </c>
    </row>
    <row r="929" spans="28:50" x14ac:dyDescent="0.3">
      <c r="AB929" s="160">
        <v>36561</v>
      </c>
      <c r="AC929">
        <v>6</v>
      </c>
      <c r="AD929">
        <v>141</v>
      </c>
      <c r="AE929" t="s">
        <v>1097</v>
      </c>
      <c r="AF929">
        <v>14</v>
      </c>
      <c r="AH929" s="160">
        <v>34735</v>
      </c>
      <c r="AI929">
        <v>6</v>
      </c>
      <c r="AJ929">
        <v>226</v>
      </c>
      <c r="AK929" t="s">
        <v>1097</v>
      </c>
      <c r="AL929">
        <v>23</v>
      </c>
      <c r="AN929" s="160">
        <v>38753</v>
      </c>
      <c r="AO929">
        <v>6</v>
      </c>
      <c r="AP929">
        <v>180</v>
      </c>
      <c r="AQ929" t="s">
        <v>1097</v>
      </c>
      <c r="AR929">
        <v>18</v>
      </c>
      <c r="AT929" s="160">
        <v>38753</v>
      </c>
      <c r="AU929">
        <v>6</v>
      </c>
      <c r="AV929">
        <v>100</v>
      </c>
      <c r="AW929" t="s">
        <v>1097</v>
      </c>
      <c r="AX929">
        <v>10</v>
      </c>
    </row>
    <row r="930" spans="28:50" x14ac:dyDescent="0.3">
      <c r="AB930" s="160">
        <v>36561</v>
      </c>
      <c r="AC930">
        <v>7</v>
      </c>
      <c r="AD930">
        <v>177</v>
      </c>
      <c r="AE930" t="s">
        <v>1097</v>
      </c>
      <c r="AF930">
        <v>18</v>
      </c>
      <c r="AH930" s="160">
        <v>34735</v>
      </c>
      <c r="AI930">
        <v>7</v>
      </c>
      <c r="AJ930">
        <v>213</v>
      </c>
      <c r="AK930" t="s">
        <v>1097</v>
      </c>
      <c r="AL930">
        <v>21</v>
      </c>
      <c r="AN930" s="160">
        <v>38753</v>
      </c>
      <c r="AO930">
        <v>7</v>
      </c>
      <c r="AP930">
        <v>194</v>
      </c>
      <c r="AQ930" t="s">
        <v>1097</v>
      </c>
      <c r="AR930">
        <v>19</v>
      </c>
      <c r="AT930" s="160">
        <v>38753</v>
      </c>
      <c r="AU930">
        <v>7</v>
      </c>
      <c r="AV930">
        <v>100</v>
      </c>
      <c r="AW930" t="s">
        <v>1097</v>
      </c>
      <c r="AX930">
        <v>10</v>
      </c>
    </row>
    <row r="931" spans="28:50" x14ac:dyDescent="0.3">
      <c r="AB931" s="160">
        <v>36561</v>
      </c>
      <c r="AC931">
        <v>8</v>
      </c>
      <c r="AD931">
        <v>230</v>
      </c>
      <c r="AE931" t="s">
        <v>1097</v>
      </c>
      <c r="AF931">
        <v>23</v>
      </c>
      <c r="AH931" s="160">
        <v>34735</v>
      </c>
      <c r="AI931">
        <v>8</v>
      </c>
      <c r="AJ931">
        <v>199</v>
      </c>
      <c r="AK931" t="s">
        <v>1097</v>
      </c>
      <c r="AL931">
        <v>20</v>
      </c>
      <c r="AN931" s="160">
        <v>38753</v>
      </c>
      <c r="AO931">
        <v>8</v>
      </c>
      <c r="AP931">
        <v>210</v>
      </c>
      <c r="AQ931" t="s">
        <v>1097</v>
      </c>
      <c r="AR931">
        <v>21</v>
      </c>
      <c r="AT931" s="160">
        <v>38753</v>
      </c>
      <c r="AU931">
        <v>8</v>
      </c>
      <c r="AV931">
        <v>117</v>
      </c>
      <c r="AW931" t="s">
        <v>1097</v>
      </c>
      <c r="AX931">
        <v>12</v>
      </c>
    </row>
    <row r="932" spans="28:50" x14ac:dyDescent="0.3">
      <c r="AB932" s="160">
        <v>36561</v>
      </c>
      <c r="AC932">
        <v>9</v>
      </c>
      <c r="AD932">
        <v>281</v>
      </c>
      <c r="AE932" t="s">
        <v>1097</v>
      </c>
      <c r="AF932">
        <v>28</v>
      </c>
      <c r="AH932" s="160">
        <v>34735</v>
      </c>
      <c r="AI932">
        <v>9</v>
      </c>
      <c r="AJ932">
        <v>199</v>
      </c>
      <c r="AK932" t="s">
        <v>1097</v>
      </c>
      <c r="AL932">
        <v>20</v>
      </c>
      <c r="AN932" s="160">
        <v>38753</v>
      </c>
      <c r="AO932">
        <v>9</v>
      </c>
      <c r="AP932">
        <v>200</v>
      </c>
      <c r="AQ932" t="s">
        <v>1097</v>
      </c>
      <c r="AR932">
        <v>20</v>
      </c>
      <c r="AT932" s="160">
        <v>38753</v>
      </c>
      <c r="AU932">
        <v>9</v>
      </c>
      <c r="AV932">
        <v>114</v>
      </c>
      <c r="AW932" t="s">
        <v>1097</v>
      </c>
      <c r="AX932">
        <v>11</v>
      </c>
    </row>
    <row r="933" spans="28:50" x14ac:dyDescent="0.3">
      <c r="AB933" s="160">
        <v>36561</v>
      </c>
      <c r="AC933">
        <v>10</v>
      </c>
      <c r="AD933">
        <v>303</v>
      </c>
      <c r="AE933" t="s">
        <v>1097</v>
      </c>
      <c r="AF933">
        <v>30</v>
      </c>
      <c r="AH933" s="160">
        <v>34735</v>
      </c>
      <c r="AI933">
        <v>10</v>
      </c>
      <c r="AJ933">
        <v>199</v>
      </c>
      <c r="AK933" t="s">
        <v>1097</v>
      </c>
      <c r="AL933">
        <v>20</v>
      </c>
      <c r="AN933" s="160">
        <v>38753</v>
      </c>
      <c r="AO933">
        <v>10</v>
      </c>
      <c r="AP933">
        <v>205</v>
      </c>
      <c r="AQ933" t="s">
        <v>1097</v>
      </c>
      <c r="AR933">
        <v>21</v>
      </c>
      <c r="AT933" s="160">
        <v>38753</v>
      </c>
      <c r="AU933">
        <v>10</v>
      </c>
      <c r="AV933">
        <v>103</v>
      </c>
      <c r="AW933" t="s">
        <v>1097</v>
      </c>
      <c r="AX933">
        <v>10</v>
      </c>
    </row>
    <row r="934" spans="28:50" x14ac:dyDescent="0.3">
      <c r="AB934" s="160">
        <v>36561</v>
      </c>
      <c r="AC934">
        <v>11</v>
      </c>
      <c r="AD934">
        <v>314</v>
      </c>
      <c r="AE934" t="s">
        <v>1097</v>
      </c>
      <c r="AF934">
        <v>31</v>
      </c>
      <c r="AH934" s="160">
        <v>34735</v>
      </c>
      <c r="AI934">
        <v>11</v>
      </c>
      <c r="AJ934">
        <v>199</v>
      </c>
      <c r="AK934" t="s">
        <v>1097</v>
      </c>
      <c r="AL934">
        <v>20</v>
      </c>
      <c r="AN934" s="160">
        <v>38753</v>
      </c>
      <c r="AO934">
        <v>11</v>
      </c>
      <c r="AP934">
        <v>210</v>
      </c>
      <c r="AQ934" t="s">
        <v>1097</v>
      </c>
      <c r="AR934">
        <v>21</v>
      </c>
      <c r="AT934" s="160">
        <v>38753</v>
      </c>
      <c r="AU934">
        <v>11</v>
      </c>
      <c r="AV934">
        <v>125</v>
      </c>
      <c r="AW934" t="s">
        <v>1097</v>
      </c>
      <c r="AX934">
        <v>13</v>
      </c>
    </row>
    <row r="935" spans="28:50" x14ac:dyDescent="0.3">
      <c r="AB935" s="160">
        <v>36561</v>
      </c>
      <c r="AC935">
        <v>12</v>
      </c>
      <c r="AD935">
        <v>320</v>
      </c>
      <c r="AE935" t="s">
        <v>1097</v>
      </c>
      <c r="AF935">
        <v>32</v>
      </c>
      <c r="AH935" s="160">
        <v>34735</v>
      </c>
      <c r="AI935">
        <v>12</v>
      </c>
      <c r="AJ935">
        <v>184</v>
      </c>
      <c r="AK935" t="s">
        <v>1097</v>
      </c>
      <c r="AL935">
        <v>18</v>
      </c>
      <c r="AN935" s="160">
        <v>38753</v>
      </c>
      <c r="AO935">
        <v>12</v>
      </c>
      <c r="AP935">
        <v>220</v>
      </c>
      <c r="AQ935" t="s">
        <v>1097</v>
      </c>
      <c r="AR935">
        <v>22</v>
      </c>
      <c r="AT935" s="160">
        <v>38753</v>
      </c>
      <c r="AU935">
        <v>12</v>
      </c>
      <c r="AV935">
        <v>129</v>
      </c>
      <c r="AW935" t="s">
        <v>1097</v>
      </c>
      <c r="AX935">
        <v>13</v>
      </c>
    </row>
    <row r="936" spans="28:50" x14ac:dyDescent="0.3">
      <c r="AB936" s="160">
        <v>36561</v>
      </c>
      <c r="AC936">
        <v>13</v>
      </c>
      <c r="AD936">
        <v>338</v>
      </c>
      <c r="AE936" t="s">
        <v>1097</v>
      </c>
      <c r="AF936">
        <v>34</v>
      </c>
      <c r="AH936" s="160">
        <v>34735</v>
      </c>
      <c r="AI936">
        <v>13</v>
      </c>
      <c r="AJ936">
        <v>169</v>
      </c>
      <c r="AK936" t="s">
        <v>1097</v>
      </c>
      <c r="AL936">
        <v>17</v>
      </c>
      <c r="AN936" s="160">
        <v>38753</v>
      </c>
      <c r="AO936">
        <v>13</v>
      </c>
      <c r="AP936">
        <v>226</v>
      </c>
      <c r="AQ936" t="s">
        <v>1097</v>
      </c>
      <c r="AR936">
        <v>23</v>
      </c>
      <c r="AT936" s="160">
        <v>38753</v>
      </c>
      <c r="AU936">
        <v>13</v>
      </c>
      <c r="AV936">
        <v>138</v>
      </c>
      <c r="AW936" t="s">
        <v>1097</v>
      </c>
      <c r="AX936">
        <v>14</v>
      </c>
    </row>
    <row r="937" spans="28:50" x14ac:dyDescent="0.3">
      <c r="AB937" s="160">
        <v>36561</v>
      </c>
      <c r="AC937">
        <v>14</v>
      </c>
      <c r="AD937">
        <v>340</v>
      </c>
      <c r="AE937" t="s">
        <v>1097</v>
      </c>
      <c r="AF937">
        <v>34</v>
      </c>
      <c r="AH937" s="160">
        <v>34735</v>
      </c>
      <c r="AI937">
        <v>14</v>
      </c>
      <c r="AJ937">
        <v>154</v>
      </c>
      <c r="AK937" t="s">
        <v>1097</v>
      </c>
      <c r="AL937">
        <v>15</v>
      </c>
      <c r="AN937" s="160">
        <v>38753</v>
      </c>
      <c r="AO937">
        <v>14</v>
      </c>
      <c r="AP937">
        <v>220</v>
      </c>
      <c r="AQ937" t="s">
        <v>1097</v>
      </c>
      <c r="AR937">
        <v>22</v>
      </c>
      <c r="AT937" s="160">
        <v>38753</v>
      </c>
      <c r="AU937">
        <v>14</v>
      </c>
      <c r="AV937">
        <v>129</v>
      </c>
      <c r="AW937" t="s">
        <v>1097</v>
      </c>
      <c r="AX937">
        <v>13</v>
      </c>
    </row>
    <row r="938" spans="28:50" x14ac:dyDescent="0.3">
      <c r="AB938" s="160">
        <v>36561</v>
      </c>
      <c r="AC938">
        <v>15</v>
      </c>
      <c r="AD938">
        <v>338</v>
      </c>
      <c r="AE938" t="s">
        <v>1097</v>
      </c>
      <c r="AF938">
        <v>34</v>
      </c>
      <c r="AH938" s="160">
        <v>34735</v>
      </c>
      <c r="AI938">
        <v>15</v>
      </c>
      <c r="AJ938">
        <v>166</v>
      </c>
      <c r="AK938" t="s">
        <v>1097</v>
      </c>
      <c r="AL938">
        <v>17</v>
      </c>
      <c r="AN938" s="160">
        <v>38753</v>
      </c>
      <c r="AO938">
        <v>15</v>
      </c>
      <c r="AP938">
        <v>220</v>
      </c>
      <c r="AQ938" t="s">
        <v>1097</v>
      </c>
      <c r="AR938">
        <v>22</v>
      </c>
      <c r="AT938" s="160">
        <v>38753</v>
      </c>
      <c r="AU938">
        <v>15</v>
      </c>
      <c r="AV938">
        <v>123</v>
      </c>
      <c r="AW938" t="s">
        <v>1097</v>
      </c>
      <c r="AX938">
        <v>12</v>
      </c>
    </row>
    <row r="939" spans="28:50" x14ac:dyDescent="0.3">
      <c r="AB939" s="160">
        <v>36561</v>
      </c>
      <c r="AC939">
        <v>16</v>
      </c>
      <c r="AD939">
        <v>334</v>
      </c>
      <c r="AE939" t="s">
        <v>1097</v>
      </c>
      <c r="AF939">
        <v>33</v>
      </c>
      <c r="AH939" s="160">
        <v>34735</v>
      </c>
      <c r="AI939">
        <v>16</v>
      </c>
      <c r="AJ939">
        <v>179</v>
      </c>
      <c r="AK939" t="s">
        <v>1097</v>
      </c>
      <c r="AL939">
        <v>18</v>
      </c>
      <c r="AN939" s="160">
        <v>38753</v>
      </c>
      <c r="AO939">
        <v>16</v>
      </c>
      <c r="AP939">
        <v>210</v>
      </c>
      <c r="AQ939" t="s">
        <v>1097</v>
      </c>
      <c r="AR939">
        <v>21</v>
      </c>
      <c r="AT939" s="160">
        <v>38753</v>
      </c>
      <c r="AU939">
        <v>16</v>
      </c>
      <c r="AV939">
        <v>125</v>
      </c>
      <c r="AW939" t="s">
        <v>1097</v>
      </c>
      <c r="AX939">
        <v>13</v>
      </c>
    </row>
    <row r="940" spans="28:50" x14ac:dyDescent="0.3">
      <c r="AB940" s="160">
        <v>36561</v>
      </c>
      <c r="AC940">
        <v>17</v>
      </c>
      <c r="AD940">
        <v>327</v>
      </c>
      <c r="AE940" t="s">
        <v>1097</v>
      </c>
      <c r="AF940">
        <v>33</v>
      </c>
      <c r="AH940" s="160">
        <v>34735</v>
      </c>
      <c r="AI940">
        <v>17</v>
      </c>
      <c r="AJ940">
        <v>192</v>
      </c>
      <c r="AK940" t="s">
        <v>1097</v>
      </c>
      <c r="AL940">
        <v>19</v>
      </c>
      <c r="AN940" s="160">
        <v>38753</v>
      </c>
      <c r="AO940">
        <v>17</v>
      </c>
      <c r="AP940">
        <v>210</v>
      </c>
      <c r="AQ940" t="s">
        <v>1097</v>
      </c>
      <c r="AR940">
        <v>21</v>
      </c>
      <c r="AT940" s="160">
        <v>38753</v>
      </c>
      <c r="AU940">
        <v>17</v>
      </c>
      <c r="AV940">
        <v>113</v>
      </c>
      <c r="AW940" t="s">
        <v>1097</v>
      </c>
      <c r="AX940">
        <v>11</v>
      </c>
    </row>
    <row r="941" spans="28:50" x14ac:dyDescent="0.3">
      <c r="AB941" s="160">
        <v>36561</v>
      </c>
      <c r="AC941">
        <v>18</v>
      </c>
      <c r="AD941">
        <v>310</v>
      </c>
      <c r="AE941" t="s">
        <v>1097</v>
      </c>
      <c r="AF941">
        <v>31</v>
      </c>
      <c r="AH941" s="160">
        <v>34735</v>
      </c>
      <c r="AI941">
        <v>18</v>
      </c>
      <c r="AJ941">
        <v>187</v>
      </c>
      <c r="AK941" t="s">
        <v>1097</v>
      </c>
      <c r="AL941">
        <v>19</v>
      </c>
      <c r="AN941" s="160">
        <v>38753</v>
      </c>
      <c r="AO941">
        <v>18</v>
      </c>
      <c r="AP941">
        <v>200</v>
      </c>
      <c r="AQ941" t="s">
        <v>1097</v>
      </c>
      <c r="AR941">
        <v>20</v>
      </c>
      <c r="AT941" s="160">
        <v>38753</v>
      </c>
      <c r="AU941">
        <v>18</v>
      </c>
      <c r="AV941">
        <v>111</v>
      </c>
      <c r="AW941" t="s">
        <v>1097</v>
      </c>
      <c r="AX941">
        <v>11</v>
      </c>
    </row>
    <row r="942" spans="28:50" x14ac:dyDescent="0.3">
      <c r="AB942" s="160">
        <v>36561</v>
      </c>
      <c r="AC942">
        <v>19</v>
      </c>
      <c r="AD942">
        <v>279</v>
      </c>
      <c r="AE942" t="s">
        <v>1097</v>
      </c>
      <c r="AF942">
        <v>28</v>
      </c>
      <c r="AH942" s="160">
        <v>34735</v>
      </c>
      <c r="AI942">
        <v>19</v>
      </c>
      <c r="AJ942">
        <v>182</v>
      </c>
      <c r="AK942" t="s">
        <v>1097</v>
      </c>
      <c r="AL942">
        <v>18</v>
      </c>
      <c r="AN942" s="160">
        <v>38753</v>
      </c>
      <c r="AO942">
        <v>19</v>
      </c>
      <c r="AP942">
        <v>192</v>
      </c>
      <c r="AQ942" t="s">
        <v>1097</v>
      </c>
      <c r="AR942">
        <v>19</v>
      </c>
      <c r="AT942" s="160">
        <v>38753</v>
      </c>
      <c r="AU942">
        <v>19</v>
      </c>
      <c r="AV942">
        <v>103</v>
      </c>
      <c r="AW942" t="s">
        <v>1097</v>
      </c>
      <c r="AX942">
        <v>10</v>
      </c>
    </row>
    <row r="943" spans="28:50" x14ac:dyDescent="0.3">
      <c r="AB943" s="160">
        <v>36561</v>
      </c>
      <c r="AC943">
        <v>20</v>
      </c>
      <c r="AD943">
        <v>263</v>
      </c>
      <c r="AE943" t="s">
        <v>1097</v>
      </c>
      <c r="AF943">
        <v>26</v>
      </c>
      <c r="AH943" s="160">
        <v>34735</v>
      </c>
      <c r="AI943">
        <v>20</v>
      </c>
      <c r="AJ943">
        <v>177</v>
      </c>
      <c r="AK943" t="s">
        <v>1097</v>
      </c>
      <c r="AL943">
        <v>18</v>
      </c>
      <c r="AN943" s="160">
        <v>38753</v>
      </c>
      <c r="AO943">
        <v>20</v>
      </c>
      <c r="AP943">
        <v>200</v>
      </c>
      <c r="AQ943" t="s">
        <v>1097</v>
      </c>
      <c r="AR943">
        <v>20</v>
      </c>
      <c r="AT943" s="160">
        <v>38753</v>
      </c>
      <c r="AU943">
        <v>20</v>
      </c>
      <c r="AV943">
        <v>101</v>
      </c>
      <c r="AW943" t="s">
        <v>1097</v>
      </c>
      <c r="AX943">
        <v>10</v>
      </c>
    </row>
    <row r="944" spans="28:50" x14ac:dyDescent="0.3">
      <c r="AB944" s="160">
        <v>36561</v>
      </c>
      <c r="AC944">
        <v>21</v>
      </c>
      <c r="AD944">
        <v>253</v>
      </c>
      <c r="AE944" t="s">
        <v>1097</v>
      </c>
      <c r="AF944">
        <v>25</v>
      </c>
      <c r="AH944" s="160">
        <v>34735</v>
      </c>
      <c r="AI944">
        <v>21</v>
      </c>
      <c r="AJ944">
        <v>168</v>
      </c>
      <c r="AK944" t="s">
        <v>1097</v>
      </c>
      <c r="AL944">
        <v>17</v>
      </c>
      <c r="AN944" s="160">
        <v>38753</v>
      </c>
      <c r="AO944">
        <v>21</v>
      </c>
      <c r="AP944">
        <v>190</v>
      </c>
      <c r="AQ944" t="s">
        <v>1097</v>
      </c>
      <c r="AR944">
        <v>19</v>
      </c>
      <c r="AT944" s="160">
        <v>38753</v>
      </c>
      <c r="AU944">
        <v>21</v>
      </c>
      <c r="AV944">
        <v>87</v>
      </c>
      <c r="AW944" t="s">
        <v>1097</v>
      </c>
      <c r="AX944">
        <v>9</v>
      </c>
    </row>
    <row r="945" spans="28:50" x14ac:dyDescent="0.3">
      <c r="AB945" s="160">
        <v>36561</v>
      </c>
      <c r="AC945">
        <v>22</v>
      </c>
      <c r="AD945">
        <v>244</v>
      </c>
      <c r="AE945" t="s">
        <v>1097</v>
      </c>
      <c r="AF945">
        <v>24</v>
      </c>
      <c r="AH945" s="160">
        <v>34735</v>
      </c>
      <c r="AI945">
        <v>22</v>
      </c>
      <c r="AJ945">
        <v>158</v>
      </c>
      <c r="AK945" t="s">
        <v>1097</v>
      </c>
      <c r="AL945">
        <v>16</v>
      </c>
      <c r="AN945" s="160">
        <v>38753</v>
      </c>
      <c r="AO945">
        <v>22</v>
      </c>
      <c r="AP945">
        <v>191</v>
      </c>
      <c r="AQ945" t="s">
        <v>1097</v>
      </c>
      <c r="AR945">
        <v>19</v>
      </c>
      <c r="AT945" s="160">
        <v>38753</v>
      </c>
      <c r="AU945">
        <v>22</v>
      </c>
      <c r="AV945">
        <v>81</v>
      </c>
      <c r="AW945" t="s">
        <v>1097</v>
      </c>
      <c r="AX945">
        <v>8</v>
      </c>
    </row>
    <row r="946" spans="28:50" x14ac:dyDescent="0.3">
      <c r="AB946" s="160">
        <v>36561</v>
      </c>
      <c r="AC946">
        <v>23</v>
      </c>
      <c r="AD946">
        <v>216</v>
      </c>
      <c r="AE946" t="s">
        <v>1097</v>
      </c>
      <c r="AF946">
        <v>22</v>
      </c>
      <c r="AH946" s="160">
        <v>34735</v>
      </c>
      <c r="AI946">
        <v>23</v>
      </c>
      <c r="AJ946">
        <v>148</v>
      </c>
      <c r="AK946" t="s">
        <v>1097</v>
      </c>
      <c r="AL946">
        <v>15</v>
      </c>
      <c r="AN946" s="160">
        <v>38753</v>
      </c>
      <c r="AO946">
        <v>23</v>
      </c>
      <c r="AP946">
        <v>190</v>
      </c>
      <c r="AQ946" t="s">
        <v>1097</v>
      </c>
      <c r="AR946">
        <v>19</v>
      </c>
      <c r="AT946" s="160">
        <v>38753</v>
      </c>
      <c r="AU946">
        <v>23</v>
      </c>
      <c r="AV946">
        <v>76</v>
      </c>
      <c r="AW946" t="s">
        <v>1097</v>
      </c>
      <c r="AX946">
        <v>8</v>
      </c>
    </row>
    <row r="947" spans="28:50" x14ac:dyDescent="0.3">
      <c r="AB947" s="160">
        <v>36562</v>
      </c>
      <c r="AC947">
        <v>0</v>
      </c>
      <c r="AD947">
        <v>197</v>
      </c>
      <c r="AE947" t="s">
        <v>1097</v>
      </c>
      <c r="AF947">
        <v>20</v>
      </c>
      <c r="AH947" s="160">
        <v>34736</v>
      </c>
      <c r="AI947">
        <v>0</v>
      </c>
      <c r="AJ947">
        <v>142</v>
      </c>
      <c r="AK947" t="s">
        <v>1097</v>
      </c>
      <c r="AL947">
        <v>14</v>
      </c>
      <c r="AN947" s="160">
        <v>38754</v>
      </c>
      <c r="AO947">
        <v>0</v>
      </c>
      <c r="AP947">
        <v>180</v>
      </c>
      <c r="AQ947" t="s">
        <v>1097</v>
      </c>
      <c r="AR947">
        <v>18</v>
      </c>
      <c r="AT947" s="160">
        <v>38754</v>
      </c>
      <c r="AU947">
        <v>0</v>
      </c>
      <c r="AV947">
        <v>67</v>
      </c>
      <c r="AW947" t="s">
        <v>1097</v>
      </c>
      <c r="AX947">
        <v>7</v>
      </c>
    </row>
    <row r="948" spans="28:50" x14ac:dyDescent="0.3">
      <c r="AB948" s="160">
        <v>36562</v>
      </c>
      <c r="AC948">
        <v>1</v>
      </c>
      <c r="AD948">
        <v>188</v>
      </c>
      <c r="AE948" t="s">
        <v>1097</v>
      </c>
      <c r="AF948">
        <v>19</v>
      </c>
      <c r="AH948" s="160">
        <v>34736</v>
      </c>
      <c r="AI948">
        <v>1</v>
      </c>
      <c r="AJ948">
        <v>136</v>
      </c>
      <c r="AK948" t="s">
        <v>1097</v>
      </c>
      <c r="AL948">
        <v>14</v>
      </c>
      <c r="AN948" s="160">
        <v>38754</v>
      </c>
      <c r="AO948">
        <v>1</v>
      </c>
      <c r="AP948">
        <v>174</v>
      </c>
      <c r="AQ948" t="s">
        <v>1097</v>
      </c>
      <c r="AR948">
        <v>17</v>
      </c>
      <c r="AT948" s="160">
        <v>38754</v>
      </c>
      <c r="AU948">
        <v>1</v>
      </c>
      <c r="AV948">
        <v>67</v>
      </c>
      <c r="AW948" t="s">
        <v>1097</v>
      </c>
      <c r="AX948">
        <v>7</v>
      </c>
    </row>
    <row r="949" spans="28:50" x14ac:dyDescent="0.3">
      <c r="AB949" s="160">
        <v>36562</v>
      </c>
      <c r="AC949">
        <v>2</v>
      </c>
      <c r="AD949">
        <v>182</v>
      </c>
      <c r="AE949" t="s">
        <v>1097</v>
      </c>
      <c r="AF949">
        <v>18</v>
      </c>
      <c r="AH949" s="160">
        <v>34736</v>
      </c>
      <c r="AI949">
        <v>2</v>
      </c>
      <c r="AJ949">
        <v>129</v>
      </c>
      <c r="AK949" t="s">
        <v>1097</v>
      </c>
      <c r="AL949">
        <v>13</v>
      </c>
      <c r="AN949" s="160">
        <v>38754</v>
      </c>
      <c r="AO949">
        <v>2</v>
      </c>
      <c r="AP949">
        <v>170</v>
      </c>
      <c r="AQ949" t="s">
        <v>1097</v>
      </c>
      <c r="AR949">
        <v>17</v>
      </c>
      <c r="AT949" s="160">
        <v>38754</v>
      </c>
      <c r="AU949">
        <v>2</v>
      </c>
      <c r="AV949">
        <v>66</v>
      </c>
      <c r="AW949" t="s">
        <v>1097</v>
      </c>
      <c r="AX949">
        <v>7</v>
      </c>
    </row>
    <row r="950" spans="28:50" x14ac:dyDescent="0.3">
      <c r="AB950" s="160">
        <v>36562</v>
      </c>
      <c r="AC950">
        <v>3</v>
      </c>
      <c r="AD950">
        <v>176</v>
      </c>
      <c r="AE950" t="s">
        <v>1097</v>
      </c>
      <c r="AF950">
        <v>18</v>
      </c>
      <c r="AH950" s="160">
        <v>34736</v>
      </c>
      <c r="AI950">
        <v>3</v>
      </c>
      <c r="AJ950">
        <v>125</v>
      </c>
      <c r="AK950" t="s">
        <v>1097</v>
      </c>
      <c r="AL950">
        <v>13</v>
      </c>
      <c r="AN950" s="160">
        <v>38754</v>
      </c>
      <c r="AO950">
        <v>3</v>
      </c>
      <c r="AP950">
        <v>170</v>
      </c>
      <c r="AQ950" t="s">
        <v>1097</v>
      </c>
      <c r="AR950">
        <v>17</v>
      </c>
      <c r="AT950" s="160">
        <v>38754</v>
      </c>
      <c r="AU950">
        <v>3</v>
      </c>
      <c r="AV950">
        <v>56</v>
      </c>
      <c r="AW950" t="s">
        <v>1097</v>
      </c>
      <c r="AX950">
        <v>6</v>
      </c>
    </row>
    <row r="951" spans="28:50" x14ac:dyDescent="0.3">
      <c r="AB951" s="160">
        <v>36562</v>
      </c>
      <c r="AC951">
        <v>4</v>
      </c>
      <c r="AD951">
        <v>170</v>
      </c>
      <c r="AE951" t="s">
        <v>1097</v>
      </c>
      <c r="AF951">
        <v>17</v>
      </c>
      <c r="AH951" s="160">
        <v>34736</v>
      </c>
      <c r="AI951">
        <v>4</v>
      </c>
      <c r="AJ951">
        <v>120</v>
      </c>
      <c r="AK951" t="s">
        <v>1097</v>
      </c>
      <c r="AL951">
        <v>12</v>
      </c>
      <c r="AN951" s="160">
        <v>38754</v>
      </c>
      <c r="AO951">
        <v>4</v>
      </c>
      <c r="AP951">
        <v>166</v>
      </c>
      <c r="AQ951" t="s">
        <v>1097</v>
      </c>
      <c r="AR951">
        <v>17</v>
      </c>
      <c r="AT951" s="160">
        <v>38754</v>
      </c>
      <c r="AU951">
        <v>4</v>
      </c>
      <c r="AV951">
        <v>45</v>
      </c>
      <c r="AW951" t="s">
        <v>1097</v>
      </c>
      <c r="AX951">
        <v>5</v>
      </c>
    </row>
    <row r="952" spans="28:50" x14ac:dyDescent="0.3">
      <c r="AB952" s="160">
        <v>36562</v>
      </c>
      <c r="AC952">
        <v>5</v>
      </c>
      <c r="AD952">
        <v>164</v>
      </c>
      <c r="AE952" t="s">
        <v>1097</v>
      </c>
      <c r="AF952">
        <v>16</v>
      </c>
      <c r="AH952" s="160">
        <v>34736</v>
      </c>
      <c r="AI952">
        <v>5</v>
      </c>
      <c r="AJ952">
        <v>115</v>
      </c>
      <c r="AK952" t="s">
        <v>1097</v>
      </c>
      <c r="AL952">
        <v>12</v>
      </c>
      <c r="AN952" s="160">
        <v>38754</v>
      </c>
      <c r="AO952">
        <v>5</v>
      </c>
      <c r="AP952">
        <v>170</v>
      </c>
      <c r="AQ952" t="s">
        <v>1097</v>
      </c>
      <c r="AR952">
        <v>17</v>
      </c>
      <c r="AT952" s="160">
        <v>38754</v>
      </c>
      <c r="AU952">
        <v>5</v>
      </c>
      <c r="AV952">
        <v>40</v>
      </c>
      <c r="AW952" t="s">
        <v>1097</v>
      </c>
      <c r="AX952">
        <v>4</v>
      </c>
    </row>
    <row r="953" spans="28:50" x14ac:dyDescent="0.3">
      <c r="AB953" s="160">
        <v>36562</v>
      </c>
      <c r="AC953">
        <v>6</v>
      </c>
      <c r="AD953">
        <v>163</v>
      </c>
      <c r="AE953" t="s">
        <v>1097</v>
      </c>
      <c r="AF953">
        <v>16</v>
      </c>
      <c r="AH953" s="160">
        <v>34736</v>
      </c>
      <c r="AI953">
        <v>6</v>
      </c>
      <c r="AJ953">
        <v>125</v>
      </c>
      <c r="AK953" t="s">
        <v>1097</v>
      </c>
      <c r="AL953">
        <v>13</v>
      </c>
      <c r="AN953" s="160">
        <v>38754</v>
      </c>
      <c r="AO953">
        <v>6</v>
      </c>
      <c r="AP953">
        <v>180</v>
      </c>
      <c r="AQ953" t="s">
        <v>1097</v>
      </c>
      <c r="AR953">
        <v>18</v>
      </c>
      <c r="AT953" s="160">
        <v>38754</v>
      </c>
      <c r="AU953">
        <v>6</v>
      </c>
      <c r="AV953">
        <v>67</v>
      </c>
      <c r="AW953" t="s">
        <v>1097</v>
      </c>
      <c r="AX953">
        <v>7</v>
      </c>
    </row>
    <row r="954" spans="28:50" x14ac:dyDescent="0.3">
      <c r="AB954" s="160">
        <v>36562</v>
      </c>
      <c r="AC954">
        <v>7</v>
      </c>
      <c r="AD954">
        <v>173</v>
      </c>
      <c r="AE954" t="s">
        <v>1097</v>
      </c>
      <c r="AF954">
        <v>17</v>
      </c>
      <c r="AH954" s="160">
        <v>34736</v>
      </c>
      <c r="AI954">
        <v>7</v>
      </c>
      <c r="AJ954">
        <v>135</v>
      </c>
      <c r="AK954" t="s">
        <v>1097</v>
      </c>
      <c r="AL954">
        <v>14</v>
      </c>
      <c r="AN954" s="160">
        <v>38754</v>
      </c>
      <c r="AO954">
        <v>7</v>
      </c>
      <c r="AP954">
        <v>182</v>
      </c>
      <c r="AQ954" t="s">
        <v>1097</v>
      </c>
      <c r="AR954">
        <v>18</v>
      </c>
      <c r="AT954" s="160">
        <v>38754</v>
      </c>
      <c r="AU954">
        <v>7</v>
      </c>
      <c r="AV954">
        <v>114</v>
      </c>
      <c r="AW954" t="s">
        <v>1097</v>
      </c>
      <c r="AX954">
        <v>11</v>
      </c>
    </row>
    <row r="955" spans="28:50" x14ac:dyDescent="0.3">
      <c r="AB955" s="160">
        <v>36562</v>
      </c>
      <c r="AC955">
        <v>8</v>
      </c>
      <c r="AD955">
        <v>182</v>
      </c>
      <c r="AE955" t="s">
        <v>1097</v>
      </c>
      <c r="AF955">
        <v>18</v>
      </c>
      <c r="AH955" s="160">
        <v>34736</v>
      </c>
      <c r="AI955">
        <v>8</v>
      </c>
      <c r="AJ955">
        <v>145</v>
      </c>
      <c r="AK955" t="s">
        <v>1097</v>
      </c>
      <c r="AL955">
        <v>15</v>
      </c>
      <c r="AN955" s="160">
        <v>38754</v>
      </c>
      <c r="AO955">
        <v>8</v>
      </c>
      <c r="AP955">
        <v>200</v>
      </c>
      <c r="AQ955" t="s">
        <v>1097</v>
      </c>
      <c r="AR955">
        <v>20</v>
      </c>
      <c r="AT955" s="160">
        <v>38754</v>
      </c>
      <c r="AU955">
        <v>8</v>
      </c>
      <c r="AV955">
        <v>130</v>
      </c>
      <c r="AW955" t="s">
        <v>1097</v>
      </c>
      <c r="AX955">
        <v>13</v>
      </c>
    </row>
    <row r="956" spans="28:50" x14ac:dyDescent="0.3">
      <c r="AB956" s="160">
        <v>36562</v>
      </c>
      <c r="AC956">
        <v>9</v>
      </c>
      <c r="AD956">
        <v>187</v>
      </c>
      <c r="AE956" t="s">
        <v>1097</v>
      </c>
      <c r="AF956">
        <v>19</v>
      </c>
      <c r="AH956" s="160">
        <v>34736</v>
      </c>
      <c r="AI956">
        <v>9</v>
      </c>
      <c r="AJ956">
        <v>155</v>
      </c>
      <c r="AK956" t="s">
        <v>1097</v>
      </c>
      <c r="AL956">
        <v>16</v>
      </c>
      <c r="AN956" s="160">
        <v>38754</v>
      </c>
      <c r="AO956">
        <v>9</v>
      </c>
      <c r="AP956">
        <v>220</v>
      </c>
      <c r="AQ956" t="s">
        <v>1097</v>
      </c>
      <c r="AR956">
        <v>22</v>
      </c>
      <c r="AT956" s="160">
        <v>38754</v>
      </c>
      <c r="AU956">
        <v>9</v>
      </c>
      <c r="AV956">
        <v>143</v>
      </c>
      <c r="AW956" t="s">
        <v>1097</v>
      </c>
      <c r="AX956">
        <v>14</v>
      </c>
    </row>
    <row r="957" spans="28:50" x14ac:dyDescent="0.3">
      <c r="AB957" s="160">
        <v>36562</v>
      </c>
      <c r="AC957">
        <v>10</v>
      </c>
      <c r="AD957">
        <v>190</v>
      </c>
      <c r="AE957" t="s">
        <v>1097</v>
      </c>
      <c r="AF957">
        <v>19</v>
      </c>
      <c r="AH957" s="160">
        <v>34736</v>
      </c>
      <c r="AI957">
        <v>10</v>
      </c>
      <c r="AJ957">
        <v>165</v>
      </c>
      <c r="AK957" t="s">
        <v>1097</v>
      </c>
      <c r="AL957">
        <v>17</v>
      </c>
      <c r="AN957" s="160">
        <v>38754</v>
      </c>
      <c r="AO957">
        <v>10</v>
      </c>
      <c r="AP957">
        <v>220</v>
      </c>
      <c r="AQ957" t="s">
        <v>1097</v>
      </c>
      <c r="AR957">
        <v>22</v>
      </c>
      <c r="AT957" s="160">
        <v>38754</v>
      </c>
      <c r="AU957">
        <v>10</v>
      </c>
      <c r="AV957">
        <v>142</v>
      </c>
      <c r="AW957" t="s">
        <v>1097</v>
      </c>
      <c r="AX957">
        <v>14</v>
      </c>
    </row>
    <row r="958" spans="28:50" x14ac:dyDescent="0.3">
      <c r="AB958" s="160">
        <v>36562</v>
      </c>
      <c r="AC958">
        <v>11</v>
      </c>
      <c r="AD958">
        <v>191</v>
      </c>
      <c r="AE958" t="s">
        <v>1097</v>
      </c>
      <c r="AF958">
        <v>19</v>
      </c>
      <c r="AH958" s="160">
        <v>34736</v>
      </c>
      <c r="AI958">
        <v>11</v>
      </c>
      <c r="AJ958">
        <v>175</v>
      </c>
      <c r="AK958" t="s">
        <v>1097</v>
      </c>
      <c r="AL958">
        <v>18</v>
      </c>
      <c r="AN958" s="160">
        <v>38754</v>
      </c>
      <c r="AO958">
        <v>11</v>
      </c>
      <c r="AP958">
        <v>230</v>
      </c>
      <c r="AQ958" t="s">
        <v>1097</v>
      </c>
      <c r="AR958">
        <v>23</v>
      </c>
      <c r="AT958" s="160">
        <v>38754</v>
      </c>
      <c r="AU958">
        <v>11</v>
      </c>
      <c r="AV958">
        <v>144</v>
      </c>
      <c r="AW958" t="s">
        <v>1097</v>
      </c>
      <c r="AX958">
        <v>14</v>
      </c>
    </row>
    <row r="959" spans="28:50" x14ac:dyDescent="0.3">
      <c r="AB959" s="160">
        <v>36562</v>
      </c>
      <c r="AC959">
        <v>12</v>
      </c>
      <c r="AD959">
        <v>207</v>
      </c>
      <c r="AE959" t="s">
        <v>1097</v>
      </c>
      <c r="AF959">
        <v>21</v>
      </c>
      <c r="AH959" s="160">
        <v>34736</v>
      </c>
      <c r="AI959">
        <v>12</v>
      </c>
      <c r="AJ959">
        <v>183</v>
      </c>
      <c r="AK959" t="s">
        <v>1097</v>
      </c>
      <c r="AL959">
        <v>18</v>
      </c>
      <c r="AN959" s="160">
        <v>38754</v>
      </c>
      <c r="AO959">
        <v>12</v>
      </c>
      <c r="AP959">
        <v>240</v>
      </c>
      <c r="AQ959" t="s">
        <v>1097</v>
      </c>
      <c r="AR959">
        <v>24</v>
      </c>
      <c r="AT959" s="160">
        <v>38754</v>
      </c>
      <c r="AU959">
        <v>12</v>
      </c>
      <c r="AV959">
        <v>143</v>
      </c>
      <c r="AW959" t="s">
        <v>1097</v>
      </c>
      <c r="AX959">
        <v>14</v>
      </c>
    </row>
    <row r="960" spans="28:50" x14ac:dyDescent="0.3">
      <c r="AB960" s="160">
        <v>36562</v>
      </c>
      <c r="AC960">
        <v>13</v>
      </c>
      <c r="AD960">
        <v>214</v>
      </c>
      <c r="AE960" t="s">
        <v>1097</v>
      </c>
      <c r="AF960">
        <v>21</v>
      </c>
      <c r="AH960" s="160">
        <v>34736</v>
      </c>
      <c r="AI960">
        <v>13</v>
      </c>
      <c r="AJ960">
        <v>191</v>
      </c>
      <c r="AK960" t="s">
        <v>1097</v>
      </c>
      <c r="AL960">
        <v>19</v>
      </c>
      <c r="AN960" s="160">
        <v>38754</v>
      </c>
      <c r="AO960">
        <v>13</v>
      </c>
      <c r="AP960">
        <v>250</v>
      </c>
      <c r="AQ960" t="s">
        <v>1097</v>
      </c>
      <c r="AR960">
        <v>25</v>
      </c>
      <c r="AT960" s="160">
        <v>38754</v>
      </c>
      <c r="AU960">
        <v>13</v>
      </c>
      <c r="AV960">
        <v>153</v>
      </c>
      <c r="AW960" t="s">
        <v>1097</v>
      </c>
      <c r="AX960">
        <v>15</v>
      </c>
    </row>
    <row r="961" spans="28:50" x14ac:dyDescent="0.3">
      <c r="AB961" s="160">
        <v>36562</v>
      </c>
      <c r="AC961">
        <v>14</v>
      </c>
      <c r="AD961">
        <v>225</v>
      </c>
      <c r="AE961" t="s">
        <v>1097</v>
      </c>
      <c r="AF961">
        <v>23</v>
      </c>
      <c r="AH961" s="160">
        <v>34736</v>
      </c>
      <c r="AI961">
        <v>14</v>
      </c>
      <c r="AJ961">
        <v>199</v>
      </c>
      <c r="AK961" t="s">
        <v>1097</v>
      </c>
      <c r="AL961">
        <v>20</v>
      </c>
      <c r="AN961" s="160">
        <v>38754</v>
      </c>
      <c r="AO961">
        <v>14</v>
      </c>
      <c r="AP961">
        <v>240</v>
      </c>
      <c r="AQ961" t="s">
        <v>1097</v>
      </c>
      <c r="AR961">
        <v>24</v>
      </c>
      <c r="AT961" s="160">
        <v>38754</v>
      </c>
      <c r="AU961">
        <v>14</v>
      </c>
      <c r="AV961">
        <v>154</v>
      </c>
      <c r="AW961" t="s">
        <v>1097</v>
      </c>
      <c r="AX961">
        <v>15</v>
      </c>
    </row>
    <row r="962" spans="28:50" x14ac:dyDescent="0.3">
      <c r="AB962" s="160">
        <v>36562</v>
      </c>
      <c r="AC962">
        <v>15</v>
      </c>
      <c r="AD962">
        <v>213</v>
      </c>
      <c r="AE962" t="s">
        <v>1097</v>
      </c>
      <c r="AF962">
        <v>21</v>
      </c>
      <c r="AH962" s="160">
        <v>34736</v>
      </c>
      <c r="AI962">
        <v>15</v>
      </c>
      <c r="AJ962">
        <v>196</v>
      </c>
      <c r="AK962" t="s">
        <v>1097</v>
      </c>
      <c r="AL962">
        <v>20</v>
      </c>
      <c r="AN962" s="160">
        <v>38754</v>
      </c>
      <c r="AO962">
        <v>15</v>
      </c>
      <c r="AP962">
        <v>220</v>
      </c>
      <c r="AQ962" t="s">
        <v>1097</v>
      </c>
      <c r="AR962">
        <v>22</v>
      </c>
      <c r="AT962" s="160">
        <v>38754</v>
      </c>
      <c r="AU962">
        <v>15</v>
      </c>
      <c r="AV962">
        <v>151</v>
      </c>
      <c r="AW962" t="s">
        <v>1097</v>
      </c>
      <c r="AX962">
        <v>15</v>
      </c>
    </row>
    <row r="963" spans="28:50" x14ac:dyDescent="0.3">
      <c r="AB963" s="160">
        <v>36562</v>
      </c>
      <c r="AC963">
        <v>16</v>
      </c>
      <c r="AD963">
        <v>204</v>
      </c>
      <c r="AE963" t="s">
        <v>1097</v>
      </c>
      <c r="AF963">
        <v>20</v>
      </c>
      <c r="AH963" s="160">
        <v>34736</v>
      </c>
      <c r="AI963">
        <v>16</v>
      </c>
      <c r="AJ963">
        <v>192</v>
      </c>
      <c r="AK963" t="s">
        <v>1097</v>
      </c>
      <c r="AL963">
        <v>19</v>
      </c>
      <c r="AN963" s="160">
        <v>38754</v>
      </c>
      <c r="AO963">
        <v>16</v>
      </c>
      <c r="AP963">
        <v>236</v>
      </c>
      <c r="AQ963" t="s">
        <v>1097</v>
      </c>
      <c r="AR963">
        <v>24</v>
      </c>
      <c r="AT963" s="160">
        <v>38754</v>
      </c>
      <c r="AU963">
        <v>16</v>
      </c>
      <c r="AV963">
        <v>146</v>
      </c>
      <c r="AW963" t="s">
        <v>1097</v>
      </c>
      <c r="AX963">
        <v>15</v>
      </c>
    </row>
    <row r="964" spans="28:50" x14ac:dyDescent="0.3">
      <c r="AB964" s="160">
        <v>36562</v>
      </c>
      <c r="AC964">
        <v>17</v>
      </c>
      <c r="AD964">
        <v>188</v>
      </c>
      <c r="AE964" t="s">
        <v>1097</v>
      </c>
      <c r="AF964">
        <v>19</v>
      </c>
      <c r="AH964" s="160">
        <v>34736</v>
      </c>
      <c r="AI964">
        <v>17</v>
      </c>
      <c r="AJ964">
        <v>188</v>
      </c>
      <c r="AK964" t="s">
        <v>1097</v>
      </c>
      <c r="AL964">
        <v>19</v>
      </c>
      <c r="AN964" s="160">
        <v>38754</v>
      </c>
      <c r="AO964">
        <v>17</v>
      </c>
      <c r="AP964">
        <v>230</v>
      </c>
      <c r="AQ964" t="s">
        <v>1097</v>
      </c>
      <c r="AR964">
        <v>23</v>
      </c>
      <c r="AT964" s="160">
        <v>38754</v>
      </c>
      <c r="AU964">
        <v>17</v>
      </c>
      <c r="AV964">
        <v>144</v>
      </c>
      <c r="AW964" t="s">
        <v>1097</v>
      </c>
      <c r="AX964">
        <v>14</v>
      </c>
    </row>
    <row r="965" spans="28:50" x14ac:dyDescent="0.3">
      <c r="AB965" s="160">
        <v>36562</v>
      </c>
      <c r="AC965">
        <v>18</v>
      </c>
      <c r="AD965">
        <v>177</v>
      </c>
      <c r="AE965" t="s">
        <v>1097</v>
      </c>
      <c r="AF965">
        <v>18</v>
      </c>
      <c r="AH965" s="160">
        <v>34736</v>
      </c>
      <c r="AI965">
        <v>18</v>
      </c>
      <c r="AJ965">
        <v>181</v>
      </c>
      <c r="AK965" t="s">
        <v>1097</v>
      </c>
      <c r="AL965">
        <v>18</v>
      </c>
      <c r="AN965" s="160">
        <v>38754</v>
      </c>
      <c r="AO965">
        <v>18</v>
      </c>
      <c r="AP965">
        <v>210</v>
      </c>
      <c r="AQ965" t="s">
        <v>1097</v>
      </c>
      <c r="AR965">
        <v>21</v>
      </c>
      <c r="AT965" s="160">
        <v>38754</v>
      </c>
      <c r="AU965">
        <v>18</v>
      </c>
      <c r="AV965">
        <v>136</v>
      </c>
      <c r="AW965" t="s">
        <v>1097</v>
      </c>
      <c r="AX965">
        <v>14</v>
      </c>
    </row>
    <row r="966" spans="28:50" x14ac:dyDescent="0.3">
      <c r="AB966" s="160">
        <v>36562</v>
      </c>
      <c r="AC966">
        <v>19</v>
      </c>
      <c r="AD966">
        <v>161</v>
      </c>
      <c r="AE966" t="s">
        <v>1097</v>
      </c>
      <c r="AF966">
        <v>16</v>
      </c>
      <c r="AH966" s="160">
        <v>34736</v>
      </c>
      <c r="AI966">
        <v>19</v>
      </c>
      <c r="AJ966">
        <v>173</v>
      </c>
      <c r="AK966" t="s">
        <v>1097</v>
      </c>
      <c r="AL966">
        <v>17</v>
      </c>
      <c r="AN966" s="160">
        <v>38754</v>
      </c>
      <c r="AO966">
        <v>19</v>
      </c>
      <c r="AP966">
        <v>203</v>
      </c>
      <c r="AQ966" t="s">
        <v>1097</v>
      </c>
      <c r="AR966">
        <v>20</v>
      </c>
      <c r="AT966" s="160">
        <v>38754</v>
      </c>
      <c r="AU966">
        <v>19</v>
      </c>
      <c r="AV966">
        <v>130</v>
      </c>
      <c r="AW966" t="s">
        <v>1097</v>
      </c>
      <c r="AX966">
        <v>13</v>
      </c>
    </row>
    <row r="967" spans="28:50" x14ac:dyDescent="0.3">
      <c r="AB967" s="160">
        <v>36562</v>
      </c>
      <c r="AC967">
        <v>20</v>
      </c>
      <c r="AD967">
        <v>158</v>
      </c>
      <c r="AE967" t="s">
        <v>1097</v>
      </c>
      <c r="AF967">
        <v>16</v>
      </c>
      <c r="AH967" s="160">
        <v>34736</v>
      </c>
      <c r="AI967">
        <v>20</v>
      </c>
      <c r="AJ967">
        <v>165</v>
      </c>
      <c r="AK967" t="s">
        <v>1097</v>
      </c>
      <c r="AL967">
        <v>17</v>
      </c>
      <c r="AN967" s="160">
        <v>38754</v>
      </c>
      <c r="AO967">
        <v>20</v>
      </c>
      <c r="AP967">
        <v>200</v>
      </c>
      <c r="AQ967" t="s">
        <v>1097</v>
      </c>
      <c r="AR967">
        <v>20</v>
      </c>
      <c r="AT967" s="160">
        <v>38754</v>
      </c>
      <c r="AU967">
        <v>20</v>
      </c>
      <c r="AV967">
        <v>130</v>
      </c>
      <c r="AW967" t="s">
        <v>1097</v>
      </c>
      <c r="AX967">
        <v>13</v>
      </c>
    </row>
    <row r="968" spans="28:50" x14ac:dyDescent="0.3">
      <c r="AB968" s="160">
        <v>36562</v>
      </c>
      <c r="AC968">
        <v>21</v>
      </c>
      <c r="AD968">
        <v>160</v>
      </c>
      <c r="AE968" t="s">
        <v>1097</v>
      </c>
      <c r="AF968">
        <v>16</v>
      </c>
      <c r="AH968" s="160">
        <v>34736</v>
      </c>
      <c r="AI968">
        <v>21</v>
      </c>
      <c r="AJ968">
        <v>160</v>
      </c>
      <c r="AK968" t="s">
        <v>1097</v>
      </c>
      <c r="AL968">
        <v>16</v>
      </c>
      <c r="AN968" s="160">
        <v>38754</v>
      </c>
      <c r="AO968">
        <v>21</v>
      </c>
      <c r="AP968">
        <v>190</v>
      </c>
      <c r="AQ968" t="s">
        <v>1097</v>
      </c>
      <c r="AR968">
        <v>19</v>
      </c>
      <c r="AT968" s="160">
        <v>38754</v>
      </c>
      <c r="AU968">
        <v>21</v>
      </c>
      <c r="AV968">
        <v>133</v>
      </c>
      <c r="AW968" t="s">
        <v>1097</v>
      </c>
      <c r="AX968">
        <v>13</v>
      </c>
    </row>
    <row r="969" spans="28:50" x14ac:dyDescent="0.3">
      <c r="AB969" s="160">
        <v>36562</v>
      </c>
      <c r="AC969">
        <v>22</v>
      </c>
      <c r="AD969">
        <v>158</v>
      </c>
      <c r="AE969" t="s">
        <v>1097</v>
      </c>
      <c r="AF969">
        <v>16</v>
      </c>
      <c r="AH969" s="160">
        <v>34736</v>
      </c>
      <c r="AI969">
        <v>22</v>
      </c>
      <c r="AJ969">
        <v>154</v>
      </c>
      <c r="AK969" t="s">
        <v>1097</v>
      </c>
      <c r="AL969">
        <v>15</v>
      </c>
      <c r="AN969" s="160">
        <v>38754</v>
      </c>
      <c r="AO969">
        <v>22</v>
      </c>
      <c r="AP969">
        <v>180</v>
      </c>
      <c r="AQ969" t="s">
        <v>1097</v>
      </c>
      <c r="AR969">
        <v>18</v>
      </c>
      <c r="AT969" s="160">
        <v>38754</v>
      </c>
      <c r="AU969">
        <v>22</v>
      </c>
      <c r="AV969">
        <v>135</v>
      </c>
      <c r="AW969" t="s">
        <v>1097</v>
      </c>
      <c r="AX969">
        <v>14</v>
      </c>
    </row>
    <row r="970" spans="28:50" x14ac:dyDescent="0.3">
      <c r="AB970" s="160">
        <v>36562</v>
      </c>
      <c r="AC970">
        <v>23</v>
      </c>
      <c r="AD970">
        <v>157</v>
      </c>
      <c r="AE970" t="s">
        <v>1097</v>
      </c>
      <c r="AF970">
        <v>16</v>
      </c>
      <c r="AH970" s="160">
        <v>34736</v>
      </c>
      <c r="AI970">
        <v>23</v>
      </c>
      <c r="AJ970">
        <v>148</v>
      </c>
      <c r="AK970" t="s">
        <v>1097</v>
      </c>
      <c r="AL970">
        <v>15</v>
      </c>
      <c r="AN970" s="160">
        <v>38754</v>
      </c>
      <c r="AO970">
        <v>23</v>
      </c>
      <c r="AP970">
        <v>180</v>
      </c>
      <c r="AQ970" t="s">
        <v>1097</v>
      </c>
      <c r="AR970">
        <v>18</v>
      </c>
      <c r="AT970" s="160">
        <v>38754</v>
      </c>
      <c r="AU970">
        <v>23</v>
      </c>
      <c r="AV970">
        <v>136</v>
      </c>
      <c r="AW970" t="s">
        <v>1097</v>
      </c>
      <c r="AX970">
        <v>14</v>
      </c>
    </row>
    <row r="971" spans="28:50" x14ac:dyDescent="0.3">
      <c r="AB971" s="160">
        <v>36563</v>
      </c>
      <c r="AC971">
        <v>0</v>
      </c>
      <c r="AD971">
        <v>158</v>
      </c>
      <c r="AE971" t="s">
        <v>1097</v>
      </c>
      <c r="AF971">
        <v>16</v>
      </c>
      <c r="AH971" s="160">
        <v>34737</v>
      </c>
      <c r="AI971">
        <v>0</v>
      </c>
      <c r="AJ971">
        <v>142</v>
      </c>
      <c r="AK971" t="s">
        <v>1097</v>
      </c>
      <c r="AL971">
        <v>14</v>
      </c>
      <c r="AN971" s="160">
        <v>38755</v>
      </c>
      <c r="AO971">
        <v>0</v>
      </c>
      <c r="AP971">
        <v>170</v>
      </c>
      <c r="AQ971" t="s">
        <v>1097</v>
      </c>
      <c r="AR971">
        <v>17</v>
      </c>
      <c r="AT971" s="160">
        <v>38755</v>
      </c>
      <c r="AU971">
        <v>0</v>
      </c>
      <c r="AV971">
        <v>136</v>
      </c>
      <c r="AW971" t="s">
        <v>1097</v>
      </c>
      <c r="AX971">
        <v>14</v>
      </c>
    </row>
    <row r="972" spans="28:50" x14ac:dyDescent="0.3">
      <c r="AB972" s="160">
        <v>36563</v>
      </c>
      <c r="AC972">
        <v>1</v>
      </c>
      <c r="AD972">
        <v>158</v>
      </c>
      <c r="AE972" t="s">
        <v>1097</v>
      </c>
      <c r="AF972">
        <v>16</v>
      </c>
      <c r="AH972" s="160">
        <v>34737</v>
      </c>
      <c r="AI972">
        <v>1</v>
      </c>
      <c r="AJ972">
        <v>135</v>
      </c>
      <c r="AK972" t="s">
        <v>1097</v>
      </c>
      <c r="AL972">
        <v>14</v>
      </c>
      <c r="AN972" s="160">
        <v>38755</v>
      </c>
      <c r="AO972">
        <v>1</v>
      </c>
      <c r="AP972">
        <v>163</v>
      </c>
      <c r="AQ972" t="s">
        <v>1097</v>
      </c>
      <c r="AR972">
        <v>16</v>
      </c>
      <c r="AT972" s="160">
        <v>38755</v>
      </c>
      <c r="AU972">
        <v>1</v>
      </c>
      <c r="AV972">
        <v>133</v>
      </c>
      <c r="AW972" t="s">
        <v>1097</v>
      </c>
      <c r="AX972">
        <v>13</v>
      </c>
    </row>
    <row r="973" spans="28:50" x14ac:dyDescent="0.3">
      <c r="AB973" s="160">
        <v>36563</v>
      </c>
      <c r="AC973">
        <v>2</v>
      </c>
      <c r="AD973">
        <v>156</v>
      </c>
      <c r="AE973" t="s">
        <v>1097</v>
      </c>
      <c r="AF973">
        <v>16</v>
      </c>
      <c r="AH973" s="160">
        <v>34737</v>
      </c>
      <c r="AI973">
        <v>2</v>
      </c>
      <c r="AJ973">
        <v>128</v>
      </c>
      <c r="AK973" t="s">
        <v>1097</v>
      </c>
      <c r="AL973">
        <v>13</v>
      </c>
      <c r="AN973" s="160">
        <v>38755</v>
      </c>
      <c r="AO973">
        <v>2</v>
      </c>
      <c r="AP973">
        <v>150</v>
      </c>
      <c r="AQ973" t="s">
        <v>1097</v>
      </c>
      <c r="AR973">
        <v>15</v>
      </c>
      <c r="AT973" s="160">
        <v>38755</v>
      </c>
      <c r="AU973">
        <v>2</v>
      </c>
      <c r="AV973">
        <v>130</v>
      </c>
      <c r="AW973" t="s">
        <v>1097</v>
      </c>
      <c r="AX973">
        <v>13</v>
      </c>
    </row>
    <row r="974" spans="28:50" x14ac:dyDescent="0.3">
      <c r="AB974" s="160">
        <v>36563</v>
      </c>
      <c r="AC974">
        <v>3</v>
      </c>
      <c r="AD974">
        <v>158</v>
      </c>
      <c r="AE974" t="s">
        <v>1097</v>
      </c>
      <c r="AF974">
        <v>16</v>
      </c>
      <c r="AH974" s="160">
        <v>34737</v>
      </c>
      <c r="AI974">
        <v>3</v>
      </c>
      <c r="AJ974">
        <v>123</v>
      </c>
      <c r="AK974" t="s">
        <v>1097</v>
      </c>
      <c r="AL974">
        <v>12</v>
      </c>
      <c r="AN974" s="160">
        <v>38755</v>
      </c>
      <c r="AO974">
        <v>3</v>
      </c>
      <c r="AP974">
        <v>150</v>
      </c>
      <c r="AQ974" t="s">
        <v>1097</v>
      </c>
      <c r="AR974">
        <v>15</v>
      </c>
      <c r="AT974" s="160">
        <v>38755</v>
      </c>
      <c r="AU974">
        <v>3</v>
      </c>
      <c r="AV974">
        <v>126</v>
      </c>
      <c r="AW974" t="s">
        <v>1097</v>
      </c>
      <c r="AX974">
        <v>13</v>
      </c>
    </row>
    <row r="975" spans="28:50" x14ac:dyDescent="0.3">
      <c r="AB975" s="160">
        <v>36563</v>
      </c>
      <c r="AC975">
        <v>4</v>
      </c>
      <c r="AD975">
        <v>161</v>
      </c>
      <c r="AE975" t="s">
        <v>1097</v>
      </c>
      <c r="AF975">
        <v>16</v>
      </c>
      <c r="AH975" s="160">
        <v>34737</v>
      </c>
      <c r="AI975">
        <v>4</v>
      </c>
      <c r="AJ975">
        <v>117</v>
      </c>
      <c r="AK975" t="s">
        <v>1097</v>
      </c>
      <c r="AL975">
        <v>12</v>
      </c>
      <c r="AN975" s="160">
        <v>38755</v>
      </c>
      <c r="AO975">
        <v>4</v>
      </c>
      <c r="AP975">
        <v>147</v>
      </c>
      <c r="AQ975" t="s">
        <v>1097</v>
      </c>
      <c r="AR975">
        <v>15</v>
      </c>
      <c r="AT975" s="160">
        <v>38755</v>
      </c>
      <c r="AU975">
        <v>4</v>
      </c>
      <c r="AV975">
        <v>123</v>
      </c>
      <c r="AW975" t="s">
        <v>1097</v>
      </c>
      <c r="AX975">
        <v>12</v>
      </c>
    </row>
    <row r="976" spans="28:50" x14ac:dyDescent="0.3">
      <c r="AB976" s="160">
        <v>36563</v>
      </c>
      <c r="AC976">
        <v>5</v>
      </c>
      <c r="AD976">
        <v>160</v>
      </c>
      <c r="AE976" t="s">
        <v>1097</v>
      </c>
      <c r="AF976">
        <v>16</v>
      </c>
      <c r="AH976" s="160">
        <v>34737</v>
      </c>
      <c r="AI976">
        <v>5</v>
      </c>
      <c r="AJ976">
        <v>111</v>
      </c>
      <c r="AK976" t="s">
        <v>1097</v>
      </c>
      <c r="AL976">
        <v>11</v>
      </c>
      <c r="AN976" s="160">
        <v>38755</v>
      </c>
      <c r="AO976">
        <v>5</v>
      </c>
      <c r="AP976">
        <v>150</v>
      </c>
      <c r="AQ976" t="s">
        <v>1097</v>
      </c>
      <c r="AR976">
        <v>15</v>
      </c>
      <c r="AT976" s="160">
        <v>38755</v>
      </c>
      <c r="AU976">
        <v>5</v>
      </c>
      <c r="AV976">
        <v>124</v>
      </c>
      <c r="AW976" t="s">
        <v>1097</v>
      </c>
      <c r="AX976">
        <v>12</v>
      </c>
    </row>
    <row r="977" spans="28:50" x14ac:dyDescent="0.3">
      <c r="AB977" s="160">
        <v>36563</v>
      </c>
      <c r="AC977">
        <v>6</v>
      </c>
      <c r="AD977">
        <v>166</v>
      </c>
      <c r="AE977" t="s">
        <v>1097</v>
      </c>
      <c r="AF977">
        <v>17</v>
      </c>
      <c r="AH977" s="160">
        <v>34737</v>
      </c>
      <c r="AI977">
        <v>6</v>
      </c>
      <c r="AJ977">
        <v>122</v>
      </c>
      <c r="AK977" t="s">
        <v>1097</v>
      </c>
      <c r="AL977">
        <v>12</v>
      </c>
      <c r="AN977" s="160">
        <v>38755</v>
      </c>
      <c r="AO977">
        <v>6</v>
      </c>
      <c r="AP977">
        <v>160</v>
      </c>
      <c r="AQ977" t="s">
        <v>1097</v>
      </c>
      <c r="AR977">
        <v>16</v>
      </c>
      <c r="AT977" s="160">
        <v>38755</v>
      </c>
      <c r="AU977">
        <v>6</v>
      </c>
      <c r="AV977">
        <v>136</v>
      </c>
      <c r="AW977" t="s">
        <v>1097</v>
      </c>
      <c r="AX977">
        <v>14</v>
      </c>
    </row>
    <row r="978" spans="28:50" x14ac:dyDescent="0.3">
      <c r="AB978" s="160">
        <v>36563</v>
      </c>
      <c r="AC978">
        <v>7</v>
      </c>
      <c r="AD978">
        <v>171</v>
      </c>
      <c r="AE978" t="s">
        <v>1097</v>
      </c>
      <c r="AF978">
        <v>17</v>
      </c>
      <c r="AH978" s="160">
        <v>34737</v>
      </c>
      <c r="AI978">
        <v>7</v>
      </c>
      <c r="AJ978">
        <v>134</v>
      </c>
      <c r="AK978" t="s">
        <v>1097</v>
      </c>
      <c r="AL978">
        <v>13</v>
      </c>
      <c r="AN978" s="160">
        <v>38755</v>
      </c>
      <c r="AO978">
        <v>7</v>
      </c>
      <c r="AP978">
        <v>179</v>
      </c>
      <c r="AQ978" t="s">
        <v>1097</v>
      </c>
      <c r="AR978">
        <v>18</v>
      </c>
      <c r="AT978" s="160">
        <v>38755</v>
      </c>
      <c r="AU978">
        <v>7</v>
      </c>
      <c r="AV978">
        <v>139</v>
      </c>
      <c r="AW978" t="s">
        <v>1097</v>
      </c>
      <c r="AX978">
        <v>14</v>
      </c>
    </row>
    <row r="979" spans="28:50" x14ac:dyDescent="0.3">
      <c r="AB979" s="160">
        <v>36563</v>
      </c>
      <c r="AC979">
        <v>8</v>
      </c>
      <c r="AD979">
        <v>183</v>
      </c>
      <c r="AE979" t="s">
        <v>1097</v>
      </c>
      <c r="AF979">
        <v>18</v>
      </c>
      <c r="AH979" s="160">
        <v>34737</v>
      </c>
      <c r="AI979">
        <v>8</v>
      </c>
      <c r="AJ979">
        <v>146</v>
      </c>
      <c r="AK979" t="s">
        <v>1097</v>
      </c>
      <c r="AL979">
        <v>15</v>
      </c>
      <c r="AN979" s="160">
        <v>38755</v>
      </c>
      <c r="AO979">
        <v>8</v>
      </c>
      <c r="AP979">
        <v>200</v>
      </c>
      <c r="AQ979" t="s">
        <v>1097</v>
      </c>
      <c r="AR979">
        <v>20</v>
      </c>
      <c r="AT979" s="160">
        <v>38755</v>
      </c>
      <c r="AU979">
        <v>8</v>
      </c>
      <c r="AV979">
        <v>147</v>
      </c>
      <c r="AW979" t="s">
        <v>1097</v>
      </c>
      <c r="AX979">
        <v>15</v>
      </c>
    </row>
    <row r="980" spans="28:50" x14ac:dyDescent="0.3">
      <c r="AB980" s="160">
        <v>36563</v>
      </c>
      <c r="AC980">
        <v>9</v>
      </c>
      <c r="AD980">
        <v>195</v>
      </c>
      <c r="AE980" t="s">
        <v>1097</v>
      </c>
      <c r="AF980">
        <v>20</v>
      </c>
      <c r="AH980" s="160">
        <v>34737</v>
      </c>
      <c r="AI980">
        <v>9</v>
      </c>
      <c r="AJ980">
        <v>166</v>
      </c>
      <c r="AK980" t="s">
        <v>1097</v>
      </c>
      <c r="AL980">
        <v>17</v>
      </c>
      <c r="AN980" s="160">
        <v>38755</v>
      </c>
      <c r="AO980">
        <v>9</v>
      </c>
      <c r="AP980">
        <v>200</v>
      </c>
      <c r="AQ980" t="s">
        <v>1097</v>
      </c>
      <c r="AR980">
        <v>20</v>
      </c>
      <c r="AT980" s="160">
        <v>38755</v>
      </c>
      <c r="AU980">
        <v>9</v>
      </c>
      <c r="AV980">
        <v>167</v>
      </c>
      <c r="AW980" t="s">
        <v>1097</v>
      </c>
      <c r="AX980">
        <v>17</v>
      </c>
    </row>
    <row r="981" spans="28:50" x14ac:dyDescent="0.3">
      <c r="AB981" s="160">
        <v>36563</v>
      </c>
      <c r="AC981">
        <v>10</v>
      </c>
      <c r="AD981">
        <v>218</v>
      </c>
      <c r="AE981" t="s">
        <v>1097</v>
      </c>
      <c r="AF981">
        <v>22</v>
      </c>
      <c r="AH981" s="160">
        <v>34737</v>
      </c>
      <c r="AI981">
        <v>10</v>
      </c>
      <c r="AJ981">
        <v>186</v>
      </c>
      <c r="AK981" t="s">
        <v>1097</v>
      </c>
      <c r="AL981">
        <v>19</v>
      </c>
      <c r="AN981" s="160">
        <v>38755</v>
      </c>
      <c r="AO981">
        <v>10</v>
      </c>
      <c r="AP981">
        <v>219</v>
      </c>
      <c r="AQ981" t="s">
        <v>1097</v>
      </c>
      <c r="AR981">
        <v>22</v>
      </c>
      <c r="AT981" s="160">
        <v>38755</v>
      </c>
      <c r="AU981">
        <v>10</v>
      </c>
      <c r="AV981">
        <v>163</v>
      </c>
      <c r="AW981" t="s">
        <v>1097</v>
      </c>
      <c r="AX981">
        <v>16</v>
      </c>
    </row>
    <row r="982" spans="28:50" x14ac:dyDescent="0.3">
      <c r="AB982" s="160">
        <v>36563</v>
      </c>
      <c r="AC982">
        <v>11</v>
      </c>
      <c r="AD982">
        <v>238</v>
      </c>
      <c r="AE982" t="s">
        <v>1097</v>
      </c>
      <c r="AF982">
        <v>24</v>
      </c>
      <c r="AH982" s="160">
        <v>34737</v>
      </c>
      <c r="AI982">
        <v>11</v>
      </c>
      <c r="AJ982">
        <v>206</v>
      </c>
      <c r="AK982" t="s">
        <v>1097</v>
      </c>
      <c r="AL982">
        <v>21</v>
      </c>
      <c r="AN982" s="160">
        <v>38755</v>
      </c>
      <c r="AO982">
        <v>11</v>
      </c>
      <c r="AP982">
        <v>220</v>
      </c>
      <c r="AQ982" t="s">
        <v>1097</v>
      </c>
      <c r="AR982">
        <v>22</v>
      </c>
      <c r="AT982" s="160">
        <v>38755</v>
      </c>
      <c r="AU982">
        <v>11</v>
      </c>
      <c r="AV982">
        <v>171</v>
      </c>
      <c r="AW982" t="s">
        <v>1097</v>
      </c>
      <c r="AX982">
        <v>17</v>
      </c>
    </row>
    <row r="983" spans="28:50" x14ac:dyDescent="0.3">
      <c r="AB983" s="160">
        <v>36563</v>
      </c>
      <c r="AC983">
        <v>12</v>
      </c>
      <c r="AD983">
        <v>260</v>
      </c>
      <c r="AE983" t="s">
        <v>1097</v>
      </c>
      <c r="AF983">
        <v>26</v>
      </c>
      <c r="AH983" s="160">
        <v>34737</v>
      </c>
      <c r="AI983">
        <v>12</v>
      </c>
      <c r="AJ983">
        <v>216</v>
      </c>
      <c r="AK983" t="s">
        <v>1097</v>
      </c>
      <c r="AL983">
        <v>22</v>
      </c>
      <c r="AN983" s="160">
        <v>38755</v>
      </c>
      <c r="AO983">
        <v>12</v>
      </c>
      <c r="AP983">
        <v>220</v>
      </c>
      <c r="AQ983" t="s">
        <v>1097</v>
      </c>
      <c r="AR983">
        <v>22</v>
      </c>
      <c r="AT983" s="160">
        <v>38755</v>
      </c>
      <c r="AU983">
        <v>12</v>
      </c>
      <c r="AV983">
        <v>168</v>
      </c>
      <c r="AW983" t="s">
        <v>1097</v>
      </c>
      <c r="AX983">
        <v>17</v>
      </c>
    </row>
    <row r="984" spans="28:50" x14ac:dyDescent="0.3">
      <c r="AB984" s="160">
        <v>36563</v>
      </c>
      <c r="AC984">
        <v>13</v>
      </c>
      <c r="AD984">
        <v>278</v>
      </c>
      <c r="AE984" t="s">
        <v>1097</v>
      </c>
      <c r="AF984">
        <v>28</v>
      </c>
      <c r="AH984" s="160">
        <v>34737</v>
      </c>
      <c r="AI984">
        <v>13</v>
      </c>
      <c r="AJ984">
        <v>227</v>
      </c>
      <c r="AK984" t="s">
        <v>1097</v>
      </c>
      <c r="AL984">
        <v>23</v>
      </c>
      <c r="AN984" s="160">
        <v>38755</v>
      </c>
      <c r="AO984">
        <v>13</v>
      </c>
      <c r="AP984">
        <v>237</v>
      </c>
      <c r="AQ984" t="s">
        <v>1097</v>
      </c>
      <c r="AR984">
        <v>24</v>
      </c>
      <c r="AT984" s="160">
        <v>38755</v>
      </c>
      <c r="AU984">
        <v>13</v>
      </c>
      <c r="AV984">
        <v>175</v>
      </c>
      <c r="AW984" t="s">
        <v>1097</v>
      </c>
      <c r="AX984">
        <v>18</v>
      </c>
    </row>
    <row r="985" spans="28:50" x14ac:dyDescent="0.3">
      <c r="AB985" s="160">
        <v>36563</v>
      </c>
      <c r="AC985">
        <v>14</v>
      </c>
      <c r="AD985">
        <v>294</v>
      </c>
      <c r="AE985" t="s">
        <v>1097</v>
      </c>
      <c r="AF985">
        <v>29</v>
      </c>
      <c r="AH985" s="160">
        <v>34737</v>
      </c>
      <c r="AI985">
        <v>14</v>
      </c>
      <c r="AJ985">
        <v>238</v>
      </c>
      <c r="AK985" t="s">
        <v>1097</v>
      </c>
      <c r="AL985">
        <v>24</v>
      </c>
      <c r="AN985" s="160">
        <v>38755</v>
      </c>
      <c r="AO985">
        <v>14</v>
      </c>
      <c r="AP985">
        <v>240</v>
      </c>
      <c r="AQ985" t="s">
        <v>1097</v>
      </c>
      <c r="AR985">
        <v>24</v>
      </c>
      <c r="AT985" s="160">
        <v>38755</v>
      </c>
      <c r="AU985">
        <v>14</v>
      </c>
      <c r="AV985">
        <v>175</v>
      </c>
      <c r="AW985" t="s">
        <v>1097</v>
      </c>
      <c r="AX985">
        <v>18</v>
      </c>
    </row>
    <row r="986" spans="28:50" x14ac:dyDescent="0.3">
      <c r="AB986" s="160">
        <v>36563</v>
      </c>
      <c r="AC986">
        <v>15</v>
      </c>
      <c r="AD986">
        <v>309</v>
      </c>
      <c r="AE986" t="s">
        <v>1097</v>
      </c>
      <c r="AF986">
        <v>31</v>
      </c>
      <c r="AH986" s="160">
        <v>34737</v>
      </c>
      <c r="AI986">
        <v>15</v>
      </c>
      <c r="AJ986">
        <v>237</v>
      </c>
      <c r="AK986" t="s">
        <v>1097</v>
      </c>
      <c r="AL986">
        <v>24</v>
      </c>
      <c r="AN986" s="160">
        <v>38755</v>
      </c>
      <c r="AO986">
        <v>15</v>
      </c>
      <c r="AP986">
        <v>230</v>
      </c>
      <c r="AQ986" t="s">
        <v>1097</v>
      </c>
      <c r="AR986">
        <v>23</v>
      </c>
      <c r="AT986" s="160">
        <v>38755</v>
      </c>
      <c r="AU986">
        <v>15</v>
      </c>
      <c r="AV986">
        <v>177</v>
      </c>
      <c r="AW986" t="s">
        <v>1097</v>
      </c>
      <c r="AX986">
        <v>18</v>
      </c>
    </row>
    <row r="987" spans="28:50" x14ac:dyDescent="0.3">
      <c r="AB987" s="160">
        <v>36563</v>
      </c>
      <c r="AC987">
        <v>16</v>
      </c>
      <c r="AD987">
        <v>319</v>
      </c>
      <c r="AE987" t="s">
        <v>1097</v>
      </c>
      <c r="AF987">
        <v>32</v>
      </c>
      <c r="AH987" s="160">
        <v>34737</v>
      </c>
      <c r="AI987">
        <v>16</v>
      </c>
      <c r="AJ987">
        <v>235</v>
      </c>
      <c r="AK987" t="s">
        <v>1097</v>
      </c>
      <c r="AL987">
        <v>24</v>
      </c>
      <c r="AN987" s="160">
        <v>38755</v>
      </c>
      <c r="AO987">
        <v>16</v>
      </c>
      <c r="AP987">
        <v>237</v>
      </c>
      <c r="AQ987" t="s">
        <v>1097</v>
      </c>
      <c r="AR987">
        <v>24</v>
      </c>
      <c r="AT987" s="160">
        <v>38755</v>
      </c>
      <c r="AU987">
        <v>16</v>
      </c>
      <c r="AV987">
        <v>170</v>
      </c>
      <c r="AW987" t="s">
        <v>1097</v>
      </c>
      <c r="AX987">
        <v>17</v>
      </c>
    </row>
    <row r="988" spans="28:50" x14ac:dyDescent="0.3">
      <c r="AB988" s="160">
        <v>36563</v>
      </c>
      <c r="AC988">
        <v>17</v>
      </c>
      <c r="AD988">
        <v>316</v>
      </c>
      <c r="AE988" t="s">
        <v>1097</v>
      </c>
      <c r="AF988">
        <v>32</v>
      </c>
      <c r="AH988" s="160">
        <v>34737</v>
      </c>
      <c r="AI988">
        <v>17</v>
      </c>
      <c r="AJ988">
        <v>233</v>
      </c>
      <c r="AK988" t="s">
        <v>1097</v>
      </c>
      <c r="AL988">
        <v>23</v>
      </c>
      <c r="AN988" s="160">
        <v>38755</v>
      </c>
      <c r="AO988">
        <v>17</v>
      </c>
      <c r="AP988">
        <v>230</v>
      </c>
      <c r="AQ988" t="s">
        <v>1097</v>
      </c>
      <c r="AR988">
        <v>23</v>
      </c>
      <c r="AT988" s="160">
        <v>38755</v>
      </c>
      <c r="AU988">
        <v>17</v>
      </c>
      <c r="AV988">
        <v>167</v>
      </c>
      <c r="AW988" t="s">
        <v>1097</v>
      </c>
      <c r="AX988">
        <v>17</v>
      </c>
    </row>
    <row r="989" spans="28:50" x14ac:dyDescent="0.3">
      <c r="AB989" s="160">
        <v>36563</v>
      </c>
      <c r="AC989">
        <v>18</v>
      </c>
      <c r="AD989">
        <v>309</v>
      </c>
      <c r="AE989" t="s">
        <v>1097</v>
      </c>
      <c r="AF989">
        <v>31</v>
      </c>
      <c r="AH989" s="160">
        <v>34737</v>
      </c>
      <c r="AI989">
        <v>18</v>
      </c>
      <c r="AJ989">
        <v>218</v>
      </c>
      <c r="AK989" t="s">
        <v>1097</v>
      </c>
      <c r="AL989">
        <v>22</v>
      </c>
      <c r="AN989" s="160">
        <v>38755</v>
      </c>
      <c r="AO989">
        <v>18</v>
      </c>
      <c r="AP989">
        <v>230</v>
      </c>
      <c r="AQ989" t="s">
        <v>1097</v>
      </c>
      <c r="AR989">
        <v>23</v>
      </c>
      <c r="AT989" s="160">
        <v>38755</v>
      </c>
      <c r="AU989">
        <v>18</v>
      </c>
      <c r="AV989">
        <v>161</v>
      </c>
      <c r="AW989" t="s">
        <v>1097</v>
      </c>
      <c r="AX989">
        <v>16</v>
      </c>
    </row>
    <row r="990" spans="28:50" x14ac:dyDescent="0.3">
      <c r="AB990" s="160">
        <v>36563</v>
      </c>
      <c r="AC990">
        <v>19</v>
      </c>
      <c r="AD990">
        <v>279</v>
      </c>
      <c r="AE990" t="s">
        <v>1097</v>
      </c>
      <c r="AF990">
        <v>28</v>
      </c>
      <c r="AH990" s="160">
        <v>34737</v>
      </c>
      <c r="AI990">
        <v>19</v>
      </c>
      <c r="AJ990">
        <v>203</v>
      </c>
      <c r="AK990" t="s">
        <v>1097</v>
      </c>
      <c r="AL990">
        <v>20</v>
      </c>
      <c r="AN990" s="160">
        <v>38755</v>
      </c>
      <c r="AO990">
        <v>19</v>
      </c>
      <c r="AP990">
        <v>203</v>
      </c>
      <c r="AQ990" t="s">
        <v>1097</v>
      </c>
      <c r="AR990">
        <v>20</v>
      </c>
      <c r="AT990" s="160">
        <v>38755</v>
      </c>
      <c r="AU990">
        <v>19</v>
      </c>
      <c r="AV990">
        <v>157</v>
      </c>
      <c r="AW990" t="s">
        <v>1097</v>
      </c>
      <c r="AX990">
        <v>16</v>
      </c>
    </row>
    <row r="991" spans="28:50" x14ac:dyDescent="0.3">
      <c r="AB991" s="160">
        <v>36563</v>
      </c>
      <c r="AC991">
        <v>20</v>
      </c>
      <c r="AD991">
        <v>258</v>
      </c>
      <c r="AE991" t="s">
        <v>1097</v>
      </c>
      <c r="AF991">
        <v>26</v>
      </c>
      <c r="AH991" s="160">
        <v>34737</v>
      </c>
      <c r="AI991">
        <v>20</v>
      </c>
      <c r="AJ991">
        <v>187</v>
      </c>
      <c r="AK991" t="s">
        <v>1097</v>
      </c>
      <c r="AL991">
        <v>19</v>
      </c>
      <c r="AN991" s="160">
        <v>38755</v>
      </c>
      <c r="AO991">
        <v>20</v>
      </c>
      <c r="AP991">
        <v>200</v>
      </c>
      <c r="AQ991" t="s">
        <v>1097</v>
      </c>
      <c r="AR991">
        <v>20</v>
      </c>
      <c r="AT991" s="160">
        <v>38755</v>
      </c>
      <c r="AU991">
        <v>20</v>
      </c>
      <c r="AV991">
        <v>154</v>
      </c>
      <c r="AW991" t="s">
        <v>1097</v>
      </c>
      <c r="AX991">
        <v>15</v>
      </c>
    </row>
    <row r="992" spans="28:50" x14ac:dyDescent="0.3">
      <c r="AB992" s="160">
        <v>36563</v>
      </c>
      <c r="AC992">
        <v>21</v>
      </c>
      <c r="AD992">
        <v>251</v>
      </c>
      <c r="AE992" t="s">
        <v>1097</v>
      </c>
      <c r="AF992">
        <v>25</v>
      </c>
      <c r="AH992" s="160">
        <v>34737</v>
      </c>
      <c r="AI992">
        <v>21</v>
      </c>
      <c r="AJ992">
        <v>186</v>
      </c>
      <c r="AK992" t="s">
        <v>1097</v>
      </c>
      <c r="AL992">
        <v>19</v>
      </c>
      <c r="AN992" s="160">
        <v>38755</v>
      </c>
      <c r="AO992">
        <v>21</v>
      </c>
      <c r="AP992">
        <v>190</v>
      </c>
      <c r="AQ992" t="s">
        <v>1097</v>
      </c>
      <c r="AR992">
        <v>19</v>
      </c>
      <c r="AT992" s="160">
        <v>38755</v>
      </c>
      <c r="AU992">
        <v>21</v>
      </c>
      <c r="AV992">
        <v>151</v>
      </c>
      <c r="AW992" t="s">
        <v>1097</v>
      </c>
      <c r="AX992">
        <v>15</v>
      </c>
    </row>
    <row r="993" spans="28:50" x14ac:dyDescent="0.3">
      <c r="AB993" s="160">
        <v>36563</v>
      </c>
      <c r="AC993">
        <v>22</v>
      </c>
      <c r="AD993">
        <v>236</v>
      </c>
      <c r="AE993" t="s">
        <v>1097</v>
      </c>
      <c r="AF993">
        <v>24</v>
      </c>
      <c r="AH993" s="160">
        <v>34737</v>
      </c>
      <c r="AI993">
        <v>22</v>
      </c>
      <c r="AJ993">
        <v>184</v>
      </c>
      <c r="AK993" t="s">
        <v>1097</v>
      </c>
      <c r="AL993">
        <v>18</v>
      </c>
      <c r="AN993" s="160">
        <v>38755</v>
      </c>
      <c r="AO993">
        <v>22</v>
      </c>
      <c r="AP993">
        <v>185</v>
      </c>
      <c r="AQ993" t="s">
        <v>1097</v>
      </c>
      <c r="AR993">
        <v>19</v>
      </c>
      <c r="AT993" s="160">
        <v>38755</v>
      </c>
      <c r="AU993">
        <v>22</v>
      </c>
      <c r="AV993">
        <v>149</v>
      </c>
      <c r="AW993" t="s">
        <v>1097</v>
      </c>
      <c r="AX993">
        <v>15</v>
      </c>
    </row>
    <row r="994" spans="28:50" x14ac:dyDescent="0.3">
      <c r="AB994" s="160">
        <v>36563</v>
      </c>
      <c r="AC994">
        <v>23</v>
      </c>
      <c r="AD994">
        <v>221</v>
      </c>
      <c r="AE994" t="s">
        <v>1097</v>
      </c>
      <c r="AF994">
        <v>22</v>
      </c>
      <c r="AH994" s="160">
        <v>34737</v>
      </c>
      <c r="AI994">
        <v>23</v>
      </c>
      <c r="AJ994">
        <v>182</v>
      </c>
      <c r="AK994" t="s">
        <v>1097</v>
      </c>
      <c r="AL994">
        <v>18</v>
      </c>
      <c r="AN994" s="160">
        <v>38755</v>
      </c>
      <c r="AO994">
        <v>23</v>
      </c>
      <c r="AP994">
        <v>190</v>
      </c>
      <c r="AQ994" t="s">
        <v>1097</v>
      </c>
      <c r="AR994">
        <v>19</v>
      </c>
      <c r="AT994" s="160">
        <v>38755</v>
      </c>
      <c r="AU994">
        <v>23</v>
      </c>
      <c r="AV994">
        <v>143</v>
      </c>
      <c r="AW994" t="s">
        <v>1097</v>
      </c>
      <c r="AX994">
        <v>14</v>
      </c>
    </row>
    <row r="995" spans="28:50" x14ac:dyDescent="0.3">
      <c r="AB995" s="160">
        <v>36564</v>
      </c>
      <c r="AC995">
        <v>0</v>
      </c>
      <c r="AD995">
        <v>206</v>
      </c>
      <c r="AE995" t="s">
        <v>1097</v>
      </c>
      <c r="AF995">
        <v>21</v>
      </c>
      <c r="AH995" s="160">
        <v>34738</v>
      </c>
      <c r="AI995">
        <v>0</v>
      </c>
      <c r="AJ995">
        <v>174</v>
      </c>
      <c r="AK995" t="s">
        <v>1097</v>
      </c>
      <c r="AL995">
        <v>17</v>
      </c>
      <c r="AN995" s="160">
        <v>38756</v>
      </c>
      <c r="AO995">
        <v>0</v>
      </c>
      <c r="AP995">
        <v>190</v>
      </c>
      <c r="AQ995" t="s">
        <v>1097</v>
      </c>
      <c r="AR995">
        <v>19</v>
      </c>
      <c r="AT995" s="160">
        <v>38756</v>
      </c>
      <c r="AU995">
        <v>0</v>
      </c>
      <c r="AV995">
        <v>138</v>
      </c>
      <c r="AW995" t="s">
        <v>1097</v>
      </c>
      <c r="AX995">
        <v>14</v>
      </c>
    </row>
    <row r="996" spans="28:50" x14ac:dyDescent="0.3">
      <c r="AB996" s="160">
        <v>36564</v>
      </c>
      <c r="AC996">
        <v>1</v>
      </c>
      <c r="AD996">
        <v>191</v>
      </c>
      <c r="AE996" t="s">
        <v>1097</v>
      </c>
      <c r="AF996">
        <v>19</v>
      </c>
      <c r="AH996" s="160">
        <v>34738</v>
      </c>
      <c r="AI996">
        <v>1</v>
      </c>
      <c r="AJ996">
        <v>166</v>
      </c>
      <c r="AK996" t="s">
        <v>1097</v>
      </c>
      <c r="AL996">
        <v>17</v>
      </c>
      <c r="AN996" s="160">
        <v>38756</v>
      </c>
      <c r="AO996">
        <v>1</v>
      </c>
      <c r="AP996">
        <v>191</v>
      </c>
      <c r="AQ996" t="s">
        <v>1097</v>
      </c>
      <c r="AR996">
        <v>19</v>
      </c>
      <c r="AT996" s="160">
        <v>38756</v>
      </c>
      <c r="AU996">
        <v>1</v>
      </c>
      <c r="AV996">
        <v>134</v>
      </c>
      <c r="AW996" t="s">
        <v>1097</v>
      </c>
      <c r="AX996">
        <v>13</v>
      </c>
    </row>
    <row r="997" spans="28:50" x14ac:dyDescent="0.3">
      <c r="AB997" s="160">
        <v>36564</v>
      </c>
      <c r="AC997">
        <v>2</v>
      </c>
      <c r="AD997">
        <v>179</v>
      </c>
      <c r="AE997" t="s">
        <v>1097</v>
      </c>
      <c r="AF997">
        <v>18</v>
      </c>
      <c r="AH997" s="160">
        <v>34738</v>
      </c>
      <c r="AI997">
        <v>2</v>
      </c>
      <c r="AJ997">
        <v>157</v>
      </c>
      <c r="AK997" t="s">
        <v>1097</v>
      </c>
      <c r="AL997">
        <v>16</v>
      </c>
      <c r="AN997" s="160">
        <v>38756</v>
      </c>
      <c r="AO997">
        <v>2</v>
      </c>
      <c r="AP997">
        <v>190</v>
      </c>
      <c r="AQ997" t="s">
        <v>1097</v>
      </c>
      <c r="AR997">
        <v>19</v>
      </c>
      <c r="AT997" s="160">
        <v>38756</v>
      </c>
      <c r="AU997">
        <v>2</v>
      </c>
      <c r="AV997">
        <v>133</v>
      </c>
      <c r="AW997" t="s">
        <v>1097</v>
      </c>
      <c r="AX997">
        <v>13</v>
      </c>
    </row>
    <row r="998" spans="28:50" x14ac:dyDescent="0.3">
      <c r="AB998" s="160">
        <v>36564</v>
      </c>
      <c r="AC998">
        <v>3</v>
      </c>
      <c r="AD998">
        <v>175</v>
      </c>
      <c r="AE998" t="s">
        <v>1097</v>
      </c>
      <c r="AF998">
        <v>18</v>
      </c>
      <c r="AH998" s="160">
        <v>34738</v>
      </c>
      <c r="AI998">
        <v>3</v>
      </c>
      <c r="AJ998">
        <v>153</v>
      </c>
      <c r="AK998" t="s">
        <v>1097</v>
      </c>
      <c r="AL998">
        <v>15</v>
      </c>
      <c r="AN998" s="160">
        <v>38756</v>
      </c>
      <c r="AO998">
        <v>3</v>
      </c>
      <c r="AP998">
        <v>190</v>
      </c>
      <c r="AQ998" t="s">
        <v>1097</v>
      </c>
      <c r="AR998">
        <v>19</v>
      </c>
      <c r="AT998" s="160">
        <v>38756</v>
      </c>
      <c r="AU998">
        <v>3</v>
      </c>
      <c r="AV998">
        <v>134</v>
      </c>
      <c r="AW998" t="s">
        <v>1097</v>
      </c>
      <c r="AX998">
        <v>13</v>
      </c>
    </row>
    <row r="999" spans="28:50" x14ac:dyDescent="0.3">
      <c r="AB999" s="160">
        <v>36564</v>
      </c>
      <c r="AC999">
        <v>4</v>
      </c>
      <c r="AD999">
        <v>163</v>
      </c>
      <c r="AE999" t="s">
        <v>1097</v>
      </c>
      <c r="AF999">
        <v>16</v>
      </c>
      <c r="AH999" s="160">
        <v>34738</v>
      </c>
      <c r="AI999">
        <v>4</v>
      </c>
      <c r="AJ999">
        <v>149</v>
      </c>
      <c r="AK999" t="s">
        <v>1097</v>
      </c>
      <c r="AL999">
        <v>15</v>
      </c>
      <c r="AN999" s="160">
        <v>38756</v>
      </c>
      <c r="AO999">
        <v>4</v>
      </c>
      <c r="AP999">
        <v>189</v>
      </c>
      <c r="AQ999" t="s">
        <v>1097</v>
      </c>
      <c r="AR999">
        <v>19</v>
      </c>
      <c r="AT999" s="160">
        <v>38756</v>
      </c>
      <c r="AU999">
        <v>4</v>
      </c>
      <c r="AV999">
        <v>135</v>
      </c>
      <c r="AW999" t="s">
        <v>1097</v>
      </c>
      <c r="AX999">
        <v>14</v>
      </c>
    </row>
    <row r="1000" spans="28:50" x14ac:dyDescent="0.3">
      <c r="AB1000" s="160">
        <v>36564</v>
      </c>
      <c r="AC1000">
        <v>5</v>
      </c>
      <c r="AD1000">
        <v>155</v>
      </c>
      <c r="AE1000" t="s">
        <v>1097</v>
      </c>
      <c r="AF1000">
        <v>16</v>
      </c>
      <c r="AH1000" s="160">
        <v>34738</v>
      </c>
      <c r="AI1000">
        <v>5</v>
      </c>
      <c r="AJ1000">
        <v>145</v>
      </c>
      <c r="AK1000" t="s">
        <v>1097</v>
      </c>
      <c r="AL1000">
        <v>15</v>
      </c>
      <c r="AN1000" s="160">
        <v>38756</v>
      </c>
      <c r="AO1000">
        <v>5</v>
      </c>
      <c r="AP1000">
        <v>190</v>
      </c>
      <c r="AQ1000" t="s">
        <v>1097</v>
      </c>
      <c r="AR1000">
        <v>19</v>
      </c>
      <c r="AT1000" s="160">
        <v>38756</v>
      </c>
      <c r="AU1000">
        <v>5</v>
      </c>
      <c r="AV1000">
        <v>136</v>
      </c>
      <c r="AW1000" t="s">
        <v>1097</v>
      </c>
      <c r="AX1000">
        <v>14</v>
      </c>
    </row>
    <row r="1001" spans="28:50" x14ac:dyDescent="0.3">
      <c r="AB1001" s="160">
        <v>36564</v>
      </c>
      <c r="AC1001">
        <v>6</v>
      </c>
      <c r="AD1001">
        <v>146</v>
      </c>
      <c r="AE1001" t="s">
        <v>1097</v>
      </c>
      <c r="AF1001">
        <v>15</v>
      </c>
      <c r="AH1001" s="160">
        <v>34738</v>
      </c>
      <c r="AI1001">
        <v>6</v>
      </c>
      <c r="AJ1001">
        <v>154</v>
      </c>
      <c r="AK1001" t="s">
        <v>1097</v>
      </c>
      <c r="AL1001">
        <v>15</v>
      </c>
      <c r="AN1001" s="160">
        <v>38756</v>
      </c>
      <c r="AO1001">
        <v>6</v>
      </c>
      <c r="AP1001">
        <v>200</v>
      </c>
      <c r="AQ1001" t="s">
        <v>1097</v>
      </c>
      <c r="AR1001">
        <v>20</v>
      </c>
      <c r="AT1001" s="160">
        <v>38756</v>
      </c>
      <c r="AU1001">
        <v>6</v>
      </c>
      <c r="AV1001">
        <v>137</v>
      </c>
      <c r="AW1001" t="s">
        <v>1097</v>
      </c>
      <c r="AX1001">
        <v>14</v>
      </c>
    </row>
    <row r="1002" spans="28:50" x14ac:dyDescent="0.3">
      <c r="AB1002" s="160">
        <v>36564</v>
      </c>
      <c r="AC1002">
        <v>7</v>
      </c>
      <c r="AD1002">
        <v>171</v>
      </c>
      <c r="AE1002" t="s">
        <v>1097</v>
      </c>
      <c r="AF1002">
        <v>17</v>
      </c>
      <c r="AH1002" s="160">
        <v>34738</v>
      </c>
      <c r="AI1002">
        <v>7</v>
      </c>
      <c r="AJ1002">
        <v>164</v>
      </c>
      <c r="AK1002" t="s">
        <v>1097</v>
      </c>
      <c r="AL1002">
        <v>16</v>
      </c>
      <c r="AN1002" s="160">
        <v>38756</v>
      </c>
      <c r="AO1002">
        <v>7</v>
      </c>
      <c r="AP1002">
        <v>216</v>
      </c>
      <c r="AQ1002" t="s">
        <v>1097</v>
      </c>
      <c r="AR1002">
        <v>22</v>
      </c>
      <c r="AT1002" s="160">
        <v>38756</v>
      </c>
      <c r="AU1002">
        <v>7</v>
      </c>
      <c r="AV1002">
        <v>137</v>
      </c>
      <c r="AW1002" t="s">
        <v>1097</v>
      </c>
      <c r="AX1002">
        <v>14</v>
      </c>
    </row>
    <row r="1003" spans="28:50" x14ac:dyDescent="0.3">
      <c r="AB1003" s="160">
        <v>36564</v>
      </c>
      <c r="AC1003">
        <v>8</v>
      </c>
      <c r="AD1003">
        <v>204</v>
      </c>
      <c r="AE1003" t="s">
        <v>1097</v>
      </c>
      <c r="AF1003">
        <v>20</v>
      </c>
      <c r="AH1003" s="160">
        <v>34738</v>
      </c>
      <c r="AI1003">
        <v>8</v>
      </c>
      <c r="AJ1003">
        <v>174</v>
      </c>
      <c r="AK1003" t="s">
        <v>1097</v>
      </c>
      <c r="AL1003">
        <v>17</v>
      </c>
      <c r="AN1003" s="160">
        <v>38756</v>
      </c>
      <c r="AO1003">
        <v>8</v>
      </c>
      <c r="AP1003">
        <v>230</v>
      </c>
      <c r="AQ1003" t="s">
        <v>1097</v>
      </c>
      <c r="AR1003">
        <v>23</v>
      </c>
      <c r="AT1003" s="160">
        <v>38756</v>
      </c>
      <c r="AU1003">
        <v>8</v>
      </c>
      <c r="AV1003">
        <v>139</v>
      </c>
      <c r="AW1003" t="s">
        <v>1097</v>
      </c>
      <c r="AX1003">
        <v>14</v>
      </c>
    </row>
    <row r="1004" spans="28:50" x14ac:dyDescent="0.3">
      <c r="AB1004" s="160">
        <v>36564</v>
      </c>
      <c r="AC1004">
        <v>9</v>
      </c>
      <c r="AD1004">
        <v>224</v>
      </c>
      <c r="AE1004" t="s">
        <v>1097</v>
      </c>
      <c r="AF1004">
        <v>22</v>
      </c>
      <c r="AH1004" s="160">
        <v>34738</v>
      </c>
      <c r="AI1004">
        <v>9</v>
      </c>
      <c r="AJ1004">
        <v>179</v>
      </c>
      <c r="AK1004" t="s">
        <v>1097</v>
      </c>
      <c r="AL1004">
        <v>18</v>
      </c>
      <c r="AN1004" s="160">
        <v>38756</v>
      </c>
      <c r="AO1004">
        <v>9</v>
      </c>
      <c r="AP1004">
        <v>240</v>
      </c>
      <c r="AQ1004" t="s">
        <v>1097</v>
      </c>
      <c r="AR1004">
        <v>24</v>
      </c>
      <c r="AT1004" s="160">
        <v>38756</v>
      </c>
      <c r="AU1004">
        <v>9</v>
      </c>
      <c r="AV1004">
        <v>141</v>
      </c>
      <c r="AW1004" t="s">
        <v>1097</v>
      </c>
      <c r="AX1004">
        <v>14</v>
      </c>
    </row>
    <row r="1005" spans="28:50" x14ac:dyDescent="0.3">
      <c r="AB1005" s="160">
        <v>36564</v>
      </c>
      <c r="AC1005">
        <v>10</v>
      </c>
      <c r="AD1005">
        <v>271</v>
      </c>
      <c r="AE1005" t="s">
        <v>1097</v>
      </c>
      <c r="AF1005">
        <v>27</v>
      </c>
      <c r="AH1005" s="160">
        <v>34738</v>
      </c>
      <c r="AI1005">
        <v>10</v>
      </c>
      <c r="AJ1005">
        <v>184</v>
      </c>
      <c r="AK1005" t="s">
        <v>1097</v>
      </c>
      <c r="AL1005">
        <v>18</v>
      </c>
      <c r="AN1005" s="160">
        <v>38756</v>
      </c>
      <c r="AO1005">
        <v>10</v>
      </c>
      <c r="AP1005">
        <v>232</v>
      </c>
      <c r="AQ1005" t="s">
        <v>1097</v>
      </c>
      <c r="AR1005">
        <v>23</v>
      </c>
      <c r="AT1005" s="160">
        <v>38756</v>
      </c>
      <c r="AU1005">
        <v>10</v>
      </c>
      <c r="AV1005">
        <v>141</v>
      </c>
      <c r="AW1005" t="s">
        <v>1097</v>
      </c>
      <c r="AX1005">
        <v>14</v>
      </c>
    </row>
    <row r="1006" spans="28:50" x14ac:dyDescent="0.3">
      <c r="AB1006" s="160">
        <v>36564</v>
      </c>
      <c r="AC1006">
        <v>11</v>
      </c>
      <c r="AD1006">
        <v>282</v>
      </c>
      <c r="AE1006" t="s">
        <v>1097</v>
      </c>
      <c r="AF1006">
        <v>28</v>
      </c>
      <c r="AH1006" s="160">
        <v>34738</v>
      </c>
      <c r="AI1006">
        <v>11</v>
      </c>
      <c r="AJ1006">
        <v>190</v>
      </c>
      <c r="AK1006" t="s">
        <v>1097</v>
      </c>
      <c r="AL1006">
        <v>19</v>
      </c>
      <c r="AN1006" s="160">
        <v>38756</v>
      </c>
      <c r="AO1006">
        <v>11</v>
      </c>
      <c r="AP1006">
        <v>210</v>
      </c>
      <c r="AQ1006" t="s">
        <v>1097</v>
      </c>
      <c r="AR1006">
        <v>21</v>
      </c>
      <c r="AT1006" s="160">
        <v>38756</v>
      </c>
      <c r="AU1006">
        <v>11</v>
      </c>
      <c r="AV1006">
        <v>141</v>
      </c>
      <c r="AW1006" t="s">
        <v>1097</v>
      </c>
      <c r="AX1006">
        <v>14</v>
      </c>
    </row>
    <row r="1007" spans="28:50" x14ac:dyDescent="0.3">
      <c r="AB1007" s="160">
        <v>36564</v>
      </c>
      <c r="AC1007">
        <v>12</v>
      </c>
      <c r="AD1007">
        <v>292</v>
      </c>
      <c r="AE1007" t="s">
        <v>1097</v>
      </c>
      <c r="AF1007">
        <v>29</v>
      </c>
      <c r="AH1007" s="160">
        <v>34738</v>
      </c>
      <c r="AI1007">
        <v>12</v>
      </c>
      <c r="AJ1007">
        <v>195</v>
      </c>
      <c r="AK1007" t="s">
        <v>1097</v>
      </c>
      <c r="AL1007">
        <v>20</v>
      </c>
      <c r="AN1007" s="160">
        <v>38756</v>
      </c>
      <c r="AO1007">
        <v>12</v>
      </c>
      <c r="AP1007">
        <v>180</v>
      </c>
      <c r="AQ1007" t="s">
        <v>1097</v>
      </c>
      <c r="AR1007">
        <v>18</v>
      </c>
      <c r="AT1007" s="160">
        <v>38756</v>
      </c>
      <c r="AU1007">
        <v>12</v>
      </c>
      <c r="AV1007">
        <v>139</v>
      </c>
      <c r="AW1007" t="s">
        <v>1097</v>
      </c>
      <c r="AX1007">
        <v>14</v>
      </c>
    </row>
    <row r="1008" spans="28:50" x14ac:dyDescent="0.3">
      <c r="AB1008" s="160">
        <v>36564</v>
      </c>
      <c r="AC1008">
        <v>13</v>
      </c>
      <c r="AD1008">
        <v>308</v>
      </c>
      <c r="AE1008" t="s">
        <v>1097</v>
      </c>
      <c r="AF1008">
        <v>31</v>
      </c>
      <c r="AH1008" s="160">
        <v>34738</v>
      </c>
      <c r="AI1008">
        <v>13</v>
      </c>
      <c r="AJ1008">
        <v>200</v>
      </c>
      <c r="AK1008" t="s">
        <v>1097</v>
      </c>
      <c r="AL1008">
        <v>20</v>
      </c>
      <c r="AN1008" s="160">
        <v>38756</v>
      </c>
      <c r="AO1008">
        <v>13</v>
      </c>
      <c r="AP1008">
        <v>156</v>
      </c>
      <c r="AQ1008" t="s">
        <v>1097</v>
      </c>
      <c r="AR1008">
        <v>16</v>
      </c>
      <c r="AT1008" s="160">
        <v>38756</v>
      </c>
      <c r="AU1008">
        <v>13</v>
      </c>
      <c r="AV1008">
        <v>143</v>
      </c>
      <c r="AW1008" t="s">
        <v>1097</v>
      </c>
      <c r="AX1008">
        <v>14</v>
      </c>
    </row>
    <row r="1009" spans="28:50" x14ac:dyDescent="0.3">
      <c r="AB1009" s="160">
        <v>36564</v>
      </c>
      <c r="AC1009">
        <v>14</v>
      </c>
      <c r="AD1009">
        <v>315</v>
      </c>
      <c r="AE1009" t="s">
        <v>1097</v>
      </c>
      <c r="AF1009">
        <v>32</v>
      </c>
      <c r="AH1009" s="160">
        <v>34738</v>
      </c>
      <c r="AI1009">
        <v>14</v>
      </c>
      <c r="AJ1009">
        <v>205</v>
      </c>
      <c r="AK1009" t="s">
        <v>1097</v>
      </c>
      <c r="AL1009">
        <v>21</v>
      </c>
      <c r="AN1009" s="160">
        <v>38756</v>
      </c>
      <c r="AO1009">
        <v>14</v>
      </c>
      <c r="AP1009">
        <v>170</v>
      </c>
      <c r="AQ1009" t="s">
        <v>1097</v>
      </c>
      <c r="AR1009">
        <v>17</v>
      </c>
      <c r="AT1009" s="160">
        <v>38756</v>
      </c>
      <c r="AU1009">
        <v>14</v>
      </c>
      <c r="AV1009">
        <v>138</v>
      </c>
      <c r="AW1009" t="s">
        <v>1097</v>
      </c>
      <c r="AX1009">
        <v>14</v>
      </c>
    </row>
    <row r="1010" spans="28:50" x14ac:dyDescent="0.3">
      <c r="AB1010" s="160">
        <v>36564</v>
      </c>
      <c r="AC1010">
        <v>15</v>
      </c>
      <c r="AD1010">
        <v>319</v>
      </c>
      <c r="AE1010" t="s">
        <v>1097</v>
      </c>
      <c r="AF1010">
        <v>32</v>
      </c>
      <c r="AH1010" s="160">
        <v>34738</v>
      </c>
      <c r="AI1010">
        <v>15</v>
      </c>
      <c r="AJ1010">
        <v>205</v>
      </c>
      <c r="AK1010" t="s">
        <v>1097</v>
      </c>
      <c r="AL1010">
        <v>21</v>
      </c>
      <c r="AN1010" s="160">
        <v>38756</v>
      </c>
      <c r="AO1010">
        <v>15</v>
      </c>
      <c r="AP1010">
        <v>170</v>
      </c>
      <c r="AQ1010" t="s">
        <v>1097</v>
      </c>
      <c r="AR1010">
        <v>17</v>
      </c>
      <c r="AT1010" s="160">
        <v>38756</v>
      </c>
      <c r="AU1010">
        <v>15</v>
      </c>
      <c r="AV1010">
        <v>139</v>
      </c>
      <c r="AW1010" t="s">
        <v>1097</v>
      </c>
      <c r="AX1010">
        <v>14</v>
      </c>
    </row>
    <row r="1011" spans="28:50" x14ac:dyDescent="0.3">
      <c r="AB1011" s="160">
        <v>36564</v>
      </c>
      <c r="AC1011">
        <v>16</v>
      </c>
      <c r="AD1011">
        <v>318</v>
      </c>
      <c r="AE1011" t="s">
        <v>1097</v>
      </c>
      <c r="AF1011">
        <v>32</v>
      </c>
      <c r="AH1011" s="160">
        <v>34738</v>
      </c>
      <c r="AI1011">
        <v>16</v>
      </c>
      <c r="AJ1011">
        <v>204</v>
      </c>
      <c r="AK1011" t="s">
        <v>1097</v>
      </c>
      <c r="AL1011">
        <v>20</v>
      </c>
      <c r="AN1011" s="160">
        <v>38756</v>
      </c>
      <c r="AO1011">
        <v>16</v>
      </c>
      <c r="AP1011">
        <v>185</v>
      </c>
      <c r="AQ1011" t="s">
        <v>1097</v>
      </c>
      <c r="AR1011">
        <v>19</v>
      </c>
      <c r="AT1011" s="160">
        <v>38756</v>
      </c>
      <c r="AU1011">
        <v>16</v>
      </c>
      <c r="AV1011">
        <v>136</v>
      </c>
      <c r="AW1011" t="s">
        <v>1097</v>
      </c>
      <c r="AX1011">
        <v>14</v>
      </c>
    </row>
    <row r="1012" spans="28:50" x14ac:dyDescent="0.3">
      <c r="AB1012" s="160">
        <v>36564</v>
      </c>
      <c r="AC1012">
        <v>17</v>
      </c>
      <c r="AD1012">
        <v>311</v>
      </c>
      <c r="AE1012" t="s">
        <v>1097</v>
      </c>
      <c r="AF1012">
        <v>31</v>
      </c>
      <c r="AH1012" s="160">
        <v>34738</v>
      </c>
      <c r="AI1012">
        <v>17</v>
      </c>
      <c r="AJ1012">
        <v>203</v>
      </c>
      <c r="AK1012" t="s">
        <v>1097</v>
      </c>
      <c r="AL1012">
        <v>20</v>
      </c>
      <c r="AN1012" s="160">
        <v>38756</v>
      </c>
      <c r="AO1012">
        <v>17</v>
      </c>
      <c r="AP1012">
        <v>190</v>
      </c>
      <c r="AQ1012" t="s">
        <v>1097</v>
      </c>
      <c r="AR1012">
        <v>19</v>
      </c>
      <c r="AT1012" s="160">
        <v>38756</v>
      </c>
      <c r="AU1012">
        <v>17</v>
      </c>
      <c r="AV1012">
        <v>133</v>
      </c>
      <c r="AW1012" t="s">
        <v>1097</v>
      </c>
      <c r="AX1012">
        <v>13</v>
      </c>
    </row>
    <row r="1013" spans="28:50" x14ac:dyDescent="0.3">
      <c r="AB1013" s="160">
        <v>36564</v>
      </c>
      <c r="AC1013">
        <v>18</v>
      </c>
      <c r="AD1013">
        <v>308</v>
      </c>
      <c r="AE1013" t="s">
        <v>1097</v>
      </c>
      <c r="AF1013">
        <v>31</v>
      </c>
      <c r="AH1013" s="160">
        <v>34738</v>
      </c>
      <c r="AI1013">
        <v>18</v>
      </c>
      <c r="AJ1013">
        <v>193</v>
      </c>
      <c r="AK1013" t="s">
        <v>1097</v>
      </c>
      <c r="AL1013">
        <v>19</v>
      </c>
      <c r="AN1013" s="160">
        <v>38756</v>
      </c>
      <c r="AO1013">
        <v>18</v>
      </c>
      <c r="AP1013">
        <v>180</v>
      </c>
      <c r="AQ1013" t="s">
        <v>1097</v>
      </c>
      <c r="AR1013">
        <v>18</v>
      </c>
      <c r="AT1013" s="160">
        <v>38756</v>
      </c>
      <c r="AU1013">
        <v>18</v>
      </c>
      <c r="AV1013">
        <v>130</v>
      </c>
      <c r="AW1013" t="s">
        <v>1097</v>
      </c>
      <c r="AX1013">
        <v>13</v>
      </c>
    </row>
    <row r="1014" spans="28:50" x14ac:dyDescent="0.3">
      <c r="AB1014" s="160">
        <v>36564</v>
      </c>
      <c r="AC1014">
        <v>19</v>
      </c>
      <c r="AD1014">
        <v>281</v>
      </c>
      <c r="AE1014" t="s">
        <v>1097</v>
      </c>
      <c r="AF1014">
        <v>28</v>
      </c>
      <c r="AH1014" s="160">
        <v>34738</v>
      </c>
      <c r="AI1014">
        <v>19</v>
      </c>
      <c r="AJ1014">
        <v>183</v>
      </c>
      <c r="AK1014" t="s">
        <v>1097</v>
      </c>
      <c r="AL1014">
        <v>18</v>
      </c>
      <c r="AN1014" s="160">
        <v>38756</v>
      </c>
      <c r="AO1014">
        <v>19</v>
      </c>
      <c r="AP1014">
        <v>167</v>
      </c>
      <c r="AQ1014" t="s">
        <v>1097</v>
      </c>
      <c r="AR1014">
        <v>17</v>
      </c>
      <c r="AT1014" s="160">
        <v>38756</v>
      </c>
      <c r="AU1014">
        <v>19</v>
      </c>
      <c r="AV1014">
        <v>131</v>
      </c>
      <c r="AW1014" t="s">
        <v>1097</v>
      </c>
      <c r="AX1014">
        <v>13</v>
      </c>
    </row>
    <row r="1015" spans="28:50" x14ac:dyDescent="0.3">
      <c r="AB1015" s="160">
        <v>36564</v>
      </c>
      <c r="AC1015">
        <v>20</v>
      </c>
      <c r="AD1015">
        <v>250</v>
      </c>
      <c r="AE1015" t="s">
        <v>1097</v>
      </c>
      <c r="AF1015">
        <v>25</v>
      </c>
      <c r="AH1015" s="160">
        <v>34738</v>
      </c>
      <c r="AI1015">
        <v>20</v>
      </c>
      <c r="AJ1015">
        <v>173</v>
      </c>
      <c r="AK1015" t="s">
        <v>1097</v>
      </c>
      <c r="AL1015">
        <v>17</v>
      </c>
      <c r="AN1015" s="160">
        <v>38756</v>
      </c>
      <c r="AO1015">
        <v>20</v>
      </c>
      <c r="AP1015">
        <v>160</v>
      </c>
      <c r="AQ1015" t="s">
        <v>1097</v>
      </c>
      <c r="AR1015">
        <v>16</v>
      </c>
      <c r="AT1015" s="160">
        <v>38756</v>
      </c>
      <c r="AU1015">
        <v>20</v>
      </c>
      <c r="AV1015">
        <v>135</v>
      </c>
      <c r="AW1015" t="s">
        <v>1097</v>
      </c>
      <c r="AX1015">
        <v>14</v>
      </c>
    </row>
    <row r="1016" spans="28:50" x14ac:dyDescent="0.3">
      <c r="AB1016" s="160">
        <v>36564</v>
      </c>
      <c r="AC1016">
        <v>21</v>
      </c>
      <c r="AD1016">
        <v>228</v>
      </c>
      <c r="AE1016" t="s">
        <v>1097</v>
      </c>
      <c r="AF1016">
        <v>23</v>
      </c>
      <c r="AH1016" s="160">
        <v>34738</v>
      </c>
      <c r="AI1016">
        <v>21</v>
      </c>
      <c r="AJ1016">
        <v>170</v>
      </c>
      <c r="AK1016" t="s">
        <v>1097</v>
      </c>
      <c r="AL1016">
        <v>17</v>
      </c>
      <c r="AN1016" s="160">
        <v>38756</v>
      </c>
      <c r="AO1016">
        <v>21</v>
      </c>
      <c r="AP1016">
        <v>150</v>
      </c>
      <c r="AQ1016" t="s">
        <v>1097</v>
      </c>
      <c r="AR1016">
        <v>15</v>
      </c>
      <c r="AT1016" s="160">
        <v>38756</v>
      </c>
      <c r="AU1016">
        <v>21</v>
      </c>
      <c r="AV1016">
        <v>137</v>
      </c>
      <c r="AW1016" t="s">
        <v>1097</v>
      </c>
      <c r="AX1016">
        <v>14</v>
      </c>
    </row>
    <row r="1017" spans="28:50" x14ac:dyDescent="0.3">
      <c r="AB1017" s="160">
        <v>36564</v>
      </c>
      <c r="AC1017">
        <v>22</v>
      </c>
      <c r="AD1017">
        <v>209</v>
      </c>
      <c r="AE1017" t="s">
        <v>1097</v>
      </c>
      <c r="AF1017">
        <v>21</v>
      </c>
      <c r="AH1017" s="160">
        <v>34738</v>
      </c>
      <c r="AI1017">
        <v>22</v>
      </c>
      <c r="AJ1017">
        <v>167</v>
      </c>
      <c r="AK1017" t="s">
        <v>1097</v>
      </c>
      <c r="AL1017">
        <v>17</v>
      </c>
      <c r="AN1017" s="160">
        <v>38756</v>
      </c>
      <c r="AO1017">
        <v>22</v>
      </c>
      <c r="AP1017">
        <v>146</v>
      </c>
      <c r="AQ1017" t="s">
        <v>1097</v>
      </c>
      <c r="AR1017">
        <v>15</v>
      </c>
      <c r="AT1017" s="160">
        <v>38756</v>
      </c>
      <c r="AU1017">
        <v>22</v>
      </c>
      <c r="AV1017">
        <v>138</v>
      </c>
      <c r="AW1017" t="s">
        <v>1097</v>
      </c>
      <c r="AX1017">
        <v>14</v>
      </c>
    </row>
    <row r="1018" spans="28:50" x14ac:dyDescent="0.3">
      <c r="AB1018" s="160">
        <v>36564</v>
      </c>
      <c r="AC1018">
        <v>23</v>
      </c>
      <c r="AD1018">
        <v>197</v>
      </c>
      <c r="AE1018" t="s">
        <v>1097</v>
      </c>
      <c r="AF1018">
        <v>20</v>
      </c>
      <c r="AH1018" s="160">
        <v>34738</v>
      </c>
      <c r="AI1018">
        <v>23</v>
      </c>
      <c r="AJ1018">
        <v>164</v>
      </c>
      <c r="AK1018" t="s">
        <v>1097</v>
      </c>
      <c r="AL1018">
        <v>16</v>
      </c>
      <c r="AN1018" s="160">
        <v>38756</v>
      </c>
      <c r="AO1018">
        <v>23</v>
      </c>
      <c r="AP1018">
        <v>140</v>
      </c>
      <c r="AQ1018" t="s">
        <v>1097</v>
      </c>
      <c r="AR1018">
        <v>14</v>
      </c>
      <c r="AT1018" s="160">
        <v>38756</v>
      </c>
      <c r="AU1018">
        <v>23</v>
      </c>
      <c r="AV1018">
        <v>135</v>
      </c>
      <c r="AW1018" t="s">
        <v>1097</v>
      </c>
      <c r="AX1018">
        <v>14</v>
      </c>
    </row>
    <row r="1019" spans="28:50" x14ac:dyDescent="0.3">
      <c r="AB1019" s="160">
        <v>36565</v>
      </c>
      <c r="AC1019">
        <v>0</v>
      </c>
      <c r="AD1019">
        <v>193</v>
      </c>
      <c r="AE1019" t="s">
        <v>1097</v>
      </c>
      <c r="AF1019">
        <v>19</v>
      </c>
      <c r="AH1019" s="160">
        <v>34739</v>
      </c>
      <c r="AI1019">
        <v>0</v>
      </c>
      <c r="AJ1019">
        <v>161</v>
      </c>
      <c r="AK1019" t="s">
        <v>1097</v>
      </c>
      <c r="AL1019">
        <v>16</v>
      </c>
      <c r="AN1019" s="160">
        <v>38757</v>
      </c>
      <c r="AO1019">
        <v>0</v>
      </c>
      <c r="AP1019">
        <v>140</v>
      </c>
      <c r="AQ1019" t="s">
        <v>1097</v>
      </c>
      <c r="AR1019">
        <v>14</v>
      </c>
      <c r="AT1019" s="160">
        <v>38757</v>
      </c>
      <c r="AU1019">
        <v>0</v>
      </c>
      <c r="AV1019">
        <v>134</v>
      </c>
      <c r="AW1019" t="s">
        <v>1097</v>
      </c>
      <c r="AX1019">
        <v>13</v>
      </c>
    </row>
    <row r="1020" spans="28:50" x14ac:dyDescent="0.3">
      <c r="AB1020" s="160">
        <v>36565</v>
      </c>
      <c r="AC1020">
        <v>1</v>
      </c>
      <c r="AD1020">
        <v>181</v>
      </c>
      <c r="AE1020" t="s">
        <v>1097</v>
      </c>
      <c r="AF1020">
        <v>18</v>
      </c>
      <c r="AH1020" s="160">
        <v>34739</v>
      </c>
      <c r="AI1020">
        <v>1</v>
      </c>
      <c r="AJ1020">
        <v>158</v>
      </c>
      <c r="AK1020" t="s">
        <v>1097</v>
      </c>
      <c r="AL1020">
        <v>16</v>
      </c>
      <c r="AN1020" s="160">
        <v>38757</v>
      </c>
      <c r="AO1020">
        <v>1</v>
      </c>
      <c r="AP1020">
        <v>133</v>
      </c>
      <c r="AQ1020" t="s">
        <v>1097</v>
      </c>
      <c r="AR1020">
        <v>13</v>
      </c>
      <c r="AT1020" s="160">
        <v>38757</v>
      </c>
      <c r="AU1020">
        <v>1</v>
      </c>
      <c r="AV1020">
        <v>135</v>
      </c>
      <c r="AW1020" t="s">
        <v>1097</v>
      </c>
      <c r="AX1020">
        <v>14</v>
      </c>
    </row>
    <row r="1021" spans="28:50" x14ac:dyDescent="0.3">
      <c r="AB1021" s="160">
        <v>36565</v>
      </c>
      <c r="AC1021">
        <v>2</v>
      </c>
      <c r="AD1021">
        <v>176</v>
      </c>
      <c r="AE1021" t="s">
        <v>1097</v>
      </c>
      <c r="AF1021">
        <v>18</v>
      </c>
      <c r="AH1021" s="160">
        <v>34739</v>
      </c>
      <c r="AI1021">
        <v>2</v>
      </c>
      <c r="AJ1021">
        <v>155</v>
      </c>
      <c r="AK1021" t="s">
        <v>1097</v>
      </c>
      <c r="AL1021">
        <v>16</v>
      </c>
      <c r="AN1021" s="160">
        <v>38757</v>
      </c>
      <c r="AO1021">
        <v>2</v>
      </c>
      <c r="AP1021">
        <v>130</v>
      </c>
      <c r="AQ1021" t="s">
        <v>1097</v>
      </c>
      <c r="AR1021">
        <v>13</v>
      </c>
      <c r="AT1021" s="160">
        <v>38757</v>
      </c>
      <c r="AU1021">
        <v>2</v>
      </c>
      <c r="AV1021">
        <v>136</v>
      </c>
      <c r="AW1021" t="s">
        <v>1097</v>
      </c>
      <c r="AX1021">
        <v>14</v>
      </c>
    </row>
    <row r="1022" spans="28:50" x14ac:dyDescent="0.3">
      <c r="AB1022" s="160">
        <v>36565</v>
      </c>
      <c r="AC1022">
        <v>3</v>
      </c>
      <c r="AD1022">
        <v>172</v>
      </c>
      <c r="AE1022" t="s">
        <v>1097</v>
      </c>
      <c r="AF1022">
        <v>17</v>
      </c>
      <c r="AH1022" s="160">
        <v>34739</v>
      </c>
      <c r="AI1022">
        <v>3</v>
      </c>
      <c r="AJ1022">
        <v>155</v>
      </c>
      <c r="AK1022" t="s">
        <v>1097</v>
      </c>
      <c r="AL1022">
        <v>16</v>
      </c>
      <c r="AN1022" s="160">
        <v>38757</v>
      </c>
      <c r="AO1022">
        <v>3</v>
      </c>
      <c r="AP1022">
        <v>120</v>
      </c>
      <c r="AQ1022" t="s">
        <v>1097</v>
      </c>
      <c r="AR1022">
        <v>12</v>
      </c>
      <c r="AT1022" s="160">
        <v>38757</v>
      </c>
      <c r="AU1022">
        <v>3</v>
      </c>
      <c r="AV1022">
        <v>138</v>
      </c>
      <c r="AW1022" t="s">
        <v>1097</v>
      </c>
      <c r="AX1022">
        <v>14</v>
      </c>
    </row>
    <row r="1023" spans="28:50" x14ac:dyDescent="0.3">
      <c r="AB1023" s="160">
        <v>36565</v>
      </c>
      <c r="AC1023">
        <v>4</v>
      </c>
      <c r="AD1023">
        <v>157</v>
      </c>
      <c r="AE1023" t="s">
        <v>1097</v>
      </c>
      <c r="AF1023">
        <v>16</v>
      </c>
      <c r="AH1023" s="160">
        <v>34739</v>
      </c>
      <c r="AI1023">
        <v>4</v>
      </c>
      <c r="AJ1023">
        <v>154</v>
      </c>
      <c r="AK1023" t="s">
        <v>1097</v>
      </c>
      <c r="AL1023">
        <v>15</v>
      </c>
      <c r="AN1023" s="160">
        <v>38757</v>
      </c>
      <c r="AO1023">
        <v>4</v>
      </c>
      <c r="AP1023">
        <v>134</v>
      </c>
      <c r="AQ1023" t="s">
        <v>1097</v>
      </c>
      <c r="AR1023">
        <v>13</v>
      </c>
      <c r="AT1023" s="160">
        <v>38757</v>
      </c>
      <c r="AU1023">
        <v>4</v>
      </c>
      <c r="AV1023">
        <v>139</v>
      </c>
      <c r="AW1023" t="s">
        <v>1097</v>
      </c>
      <c r="AX1023">
        <v>14</v>
      </c>
    </row>
    <row r="1024" spans="28:50" x14ac:dyDescent="0.3">
      <c r="AB1024" s="160">
        <v>36565</v>
      </c>
      <c r="AC1024">
        <v>5</v>
      </c>
      <c r="AD1024">
        <v>152</v>
      </c>
      <c r="AE1024" t="s">
        <v>1097</v>
      </c>
      <c r="AF1024">
        <v>15</v>
      </c>
      <c r="AH1024" s="160">
        <v>34739</v>
      </c>
      <c r="AI1024">
        <v>5</v>
      </c>
      <c r="AJ1024">
        <v>153</v>
      </c>
      <c r="AK1024" t="s">
        <v>1097</v>
      </c>
      <c r="AL1024">
        <v>15</v>
      </c>
      <c r="AN1024" s="160">
        <v>38757</v>
      </c>
      <c r="AO1024">
        <v>5</v>
      </c>
      <c r="AP1024">
        <v>130</v>
      </c>
      <c r="AQ1024" t="s">
        <v>1097</v>
      </c>
      <c r="AR1024">
        <v>13</v>
      </c>
      <c r="AT1024" s="160">
        <v>38757</v>
      </c>
      <c r="AU1024">
        <v>5</v>
      </c>
      <c r="AV1024">
        <v>140</v>
      </c>
      <c r="AW1024" t="s">
        <v>1097</v>
      </c>
      <c r="AX1024">
        <v>14</v>
      </c>
    </row>
    <row r="1025" spans="28:50" x14ac:dyDescent="0.3">
      <c r="AB1025" s="160">
        <v>36565</v>
      </c>
      <c r="AC1025">
        <v>6</v>
      </c>
      <c r="AD1025">
        <v>153</v>
      </c>
      <c r="AE1025" t="s">
        <v>1097</v>
      </c>
      <c r="AF1025">
        <v>15</v>
      </c>
      <c r="AH1025" s="160">
        <v>34739</v>
      </c>
      <c r="AI1025">
        <v>6</v>
      </c>
      <c r="AJ1025">
        <v>155</v>
      </c>
      <c r="AK1025" t="s">
        <v>1097</v>
      </c>
      <c r="AL1025">
        <v>16</v>
      </c>
      <c r="AN1025" s="160">
        <v>38757</v>
      </c>
      <c r="AO1025">
        <v>6</v>
      </c>
      <c r="AP1025">
        <v>150</v>
      </c>
      <c r="AQ1025" t="s">
        <v>1097</v>
      </c>
      <c r="AR1025">
        <v>15</v>
      </c>
      <c r="AT1025" s="160">
        <v>38757</v>
      </c>
      <c r="AU1025">
        <v>6</v>
      </c>
      <c r="AV1025">
        <v>143</v>
      </c>
      <c r="AW1025" t="s">
        <v>1097</v>
      </c>
      <c r="AX1025">
        <v>14</v>
      </c>
    </row>
    <row r="1026" spans="28:50" x14ac:dyDescent="0.3">
      <c r="AB1026" s="160">
        <v>36565</v>
      </c>
      <c r="AC1026">
        <v>7</v>
      </c>
      <c r="AD1026">
        <v>194</v>
      </c>
      <c r="AE1026" t="s">
        <v>1097</v>
      </c>
      <c r="AF1026">
        <v>19</v>
      </c>
      <c r="AH1026" s="160">
        <v>34739</v>
      </c>
      <c r="AI1026">
        <v>7</v>
      </c>
      <c r="AJ1026">
        <v>157</v>
      </c>
      <c r="AK1026" t="s">
        <v>1097</v>
      </c>
      <c r="AL1026">
        <v>16</v>
      </c>
      <c r="AN1026" s="160">
        <v>38757</v>
      </c>
      <c r="AO1026">
        <v>7</v>
      </c>
      <c r="AP1026">
        <v>180</v>
      </c>
      <c r="AQ1026" t="s">
        <v>1097</v>
      </c>
      <c r="AR1026">
        <v>18</v>
      </c>
      <c r="AT1026" s="160">
        <v>38757</v>
      </c>
      <c r="AU1026">
        <v>7</v>
      </c>
      <c r="AV1026">
        <v>146</v>
      </c>
      <c r="AW1026" t="s">
        <v>1097</v>
      </c>
      <c r="AX1026">
        <v>15</v>
      </c>
    </row>
    <row r="1027" spans="28:50" x14ac:dyDescent="0.3">
      <c r="AB1027" s="160">
        <v>36565</v>
      </c>
      <c r="AC1027">
        <v>8</v>
      </c>
      <c r="AD1027">
        <v>235</v>
      </c>
      <c r="AE1027" t="s">
        <v>1097</v>
      </c>
      <c r="AF1027">
        <v>24</v>
      </c>
      <c r="AH1027" s="160">
        <v>34739</v>
      </c>
      <c r="AI1027">
        <v>8</v>
      </c>
      <c r="AJ1027">
        <v>160</v>
      </c>
      <c r="AK1027" t="s">
        <v>1097</v>
      </c>
      <c r="AL1027">
        <v>16</v>
      </c>
      <c r="AN1027" s="160">
        <v>38757</v>
      </c>
      <c r="AO1027">
        <v>8</v>
      </c>
      <c r="AP1027">
        <v>180</v>
      </c>
      <c r="AQ1027" t="s">
        <v>1097</v>
      </c>
      <c r="AR1027">
        <v>18</v>
      </c>
      <c r="AT1027" s="160">
        <v>38757</v>
      </c>
      <c r="AU1027">
        <v>8</v>
      </c>
      <c r="AV1027">
        <v>154</v>
      </c>
      <c r="AW1027" t="s">
        <v>1097</v>
      </c>
      <c r="AX1027">
        <v>15</v>
      </c>
    </row>
    <row r="1028" spans="28:50" x14ac:dyDescent="0.3">
      <c r="AB1028" s="160">
        <v>36565</v>
      </c>
      <c r="AC1028">
        <v>9</v>
      </c>
      <c r="AD1028">
        <v>268</v>
      </c>
      <c r="AE1028" t="s">
        <v>1097</v>
      </c>
      <c r="AF1028">
        <v>27</v>
      </c>
      <c r="AH1028" s="160">
        <v>34739</v>
      </c>
      <c r="AI1028">
        <v>9</v>
      </c>
      <c r="AJ1028">
        <v>162</v>
      </c>
      <c r="AK1028" t="s">
        <v>1097</v>
      </c>
      <c r="AL1028">
        <v>16</v>
      </c>
      <c r="AN1028" s="160">
        <v>38757</v>
      </c>
      <c r="AO1028">
        <v>9</v>
      </c>
      <c r="AP1028">
        <v>200</v>
      </c>
      <c r="AQ1028" t="s">
        <v>1097</v>
      </c>
      <c r="AR1028">
        <v>20</v>
      </c>
      <c r="AT1028" s="160">
        <v>38757</v>
      </c>
      <c r="AU1028">
        <v>9</v>
      </c>
      <c r="AV1028">
        <v>163</v>
      </c>
      <c r="AW1028" t="s">
        <v>1097</v>
      </c>
      <c r="AX1028">
        <v>16</v>
      </c>
    </row>
    <row r="1029" spans="28:50" x14ac:dyDescent="0.3">
      <c r="AB1029" s="160">
        <v>36565</v>
      </c>
      <c r="AC1029">
        <v>10</v>
      </c>
      <c r="AD1029">
        <v>296</v>
      </c>
      <c r="AE1029" t="s">
        <v>1097</v>
      </c>
      <c r="AF1029">
        <v>30</v>
      </c>
      <c r="AH1029" s="160">
        <v>34739</v>
      </c>
      <c r="AI1029">
        <v>10</v>
      </c>
      <c r="AJ1029">
        <v>165</v>
      </c>
      <c r="AK1029" t="s">
        <v>1097</v>
      </c>
      <c r="AL1029">
        <v>17</v>
      </c>
      <c r="AN1029" s="160">
        <v>38757</v>
      </c>
      <c r="AO1029">
        <v>10</v>
      </c>
      <c r="AP1029">
        <v>206</v>
      </c>
      <c r="AQ1029" t="s">
        <v>1097</v>
      </c>
      <c r="AR1029">
        <v>21</v>
      </c>
      <c r="AT1029" s="160">
        <v>38757</v>
      </c>
      <c r="AU1029">
        <v>10</v>
      </c>
      <c r="AV1029">
        <v>174</v>
      </c>
      <c r="AW1029" t="s">
        <v>1097</v>
      </c>
      <c r="AX1029">
        <v>17</v>
      </c>
    </row>
    <row r="1030" spans="28:50" x14ac:dyDescent="0.3">
      <c r="AB1030" s="160">
        <v>36565</v>
      </c>
      <c r="AC1030">
        <v>11</v>
      </c>
      <c r="AD1030">
        <v>307</v>
      </c>
      <c r="AE1030" t="s">
        <v>1097</v>
      </c>
      <c r="AF1030">
        <v>31</v>
      </c>
      <c r="AH1030" s="160">
        <v>34739</v>
      </c>
      <c r="AI1030">
        <v>11</v>
      </c>
      <c r="AJ1030">
        <v>168</v>
      </c>
      <c r="AK1030" t="s">
        <v>1097</v>
      </c>
      <c r="AL1030">
        <v>17</v>
      </c>
      <c r="AN1030" s="160">
        <v>38757</v>
      </c>
      <c r="AO1030">
        <v>11</v>
      </c>
      <c r="AP1030">
        <v>210</v>
      </c>
      <c r="AQ1030" t="s">
        <v>1097</v>
      </c>
      <c r="AR1030">
        <v>21</v>
      </c>
      <c r="AT1030" s="160">
        <v>38757</v>
      </c>
      <c r="AU1030">
        <v>11</v>
      </c>
      <c r="AV1030">
        <v>169</v>
      </c>
      <c r="AW1030" t="s">
        <v>1097</v>
      </c>
      <c r="AX1030">
        <v>17</v>
      </c>
    </row>
    <row r="1031" spans="28:50" x14ac:dyDescent="0.3">
      <c r="AB1031" s="160">
        <v>36565</v>
      </c>
      <c r="AC1031">
        <v>12</v>
      </c>
      <c r="AD1031">
        <v>314</v>
      </c>
      <c r="AE1031" t="s">
        <v>1097</v>
      </c>
      <c r="AF1031">
        <v>31</v>
      </c>
      <c r="AH1031" s="160">
        <v>34739</v>
      </c>
      <c r="AI1031">
        <v>12</v>
      </c>
      <c r="AJ1031">
        <v>173</v>
      </c>
      <c r="AK1031" t="s">
        <v>1097</v>
      </c>
      <c r="AL1031">
        <v>17</v>
      </c>
      <c r="AN1031" s="160">
        <v>38757</v>
      </c>
      <c r="AO1031">
        <v>12</v>
      </c>
      <c r="AP1031">
        <v>210</v>
      </c>
      <c r="AQ1031" t="s">
        <v>1097</v>
      </c>
      <c r="AR1031">
        <v>21</v>
      </c>
      <c r="AT1031" s="160">
        <v>38757</v>
      </c>
      <c r="AU1031">
        <v>12</v>
      </c>
      <c r="AV1031">
        <v>163</v>
      </c>
      <c r="AW1031" t="s">
        <v>1097</v>
      </c>
      <c r="AX1031">
        <v>16</v>
      </c>
    </row>
    <row r="1032" spans="28:50" x14ac:dyDescent="0.3">
      <c r="AB1032" s="160">
        <v>36565</v>
      </c>
      <c r="AC1032">
        <v>13</v>
      </c>
      <c r="AD1032">
        <v>321</v>
      </c>
      <c r="AE1032" t="s">
        <v>1097</v>
      </c>
      <c r="AF1032">
        <v>32</v>
      </c>
      <c r="AH1032" s="160">
        <v>34739</v>
      </c>
      <c r="AI1032">
        <v>13</v>
      </c>
      <c r="AJ1032">
        <v>179</v>
      </c>
      <c r="AK1032" t="s">
        <v>1097</v>
      </c>
      <c r="AL1032">
        <v>18</v>
      </c>
      <c r="AN1032" s="160">
        <v>38757</v>
      </c>
      <c r="AO1032">
        <v>13</v>
      </c>
      <c r="AP1032">
        <v>203</v>
      </c>
      <c r="AQ1032" t="s">
        <v>1097</v>
      </c>
      <c r="AR1032">
        <v>20</v>
      </c>
      <c r="AT1032" s="160">
        <v>38757</v>
      </c>
      <c r="AU1032">
        <v>13</v>
      </c>
      <c r="AV1032">
        <v>160</v>
      </c>
      <c r="AW1032" t="s">
        <v>1097</v>
      </c>
      <c r="AX1032">
        <v>16</v>
      </c>
    </row>
    <row r="1033" spans="28:50" x14ac:dyDescent="0.3">
      <c r="AB1033" s="160">
        <v>36565</v>
      </c>
      <c r="AC1033">
        <v>14</v>
      </c>
      <c r="AD1033">
        <v>332</v>
      </c>
      <c r="AE1033" t="s">
        <v>1097</v>
      </c>
      <c r="AF1033">
        <v>33</v>
      </c>
      <c r="AH1033" s="160">
        <v>34739</v>
      </c>
      <c r="AI1033">
        <v>14</v>
      </c>
      <c r="AJ1033">
        <v>185</v>
      </c>
      <c r="AK1033" t="s">
        <v>1097</v>
      </c>
      <c r="AL1033">
        <v>19</v>
      </c>
      <c r="AN1033" s="160">
        <v>38757</v>
      </c>
      <c r="AO1033">
        <v>14</v>
      </c>
      <c r="AP1033">
        <v>210</v>
      </c>
      <c r="AQ1033" t="s">
        <v>1097</v>
      </c>
      <c r="AR1033">
        <v>21</v>
      </c>
      <c r="AT1033" s="160">
        <v>38757</v>
      </c>
      <c r="AU1033">
        <v>14</v>
      </c>
      <c r="AV1033">
        <v>161</v>
      </c>
      <c r="AW1033" t="s">
        <v>1097</v>
      </c>
      <c r="AX1033">
        <v>16</v>
      </c>
    </row>
    <row r="1034" spans="28:50" x14ac:dyDescent="0.3">
      <c r="AB1034" s="160">
        <v>36565</v>
      </c>
      <c r="AC1034">
        <v>15</v>
      </c>
      <c r="AD1034">
        <v>330</v>
      </c>
      <c r="AE1034" t="s">
        <v>1097</v>
      </c>
      <c r="AF1034">
        <v>33</v>
      </c>
      <c r="AH1034" s="160">
        <v>34739</v>
      </c>
      <c r="AI1034">
        <v>15</v>
      </c>
      <c r="AJ1034">
        <v>184</v>
      </c>
      <c r="AK1034" t="s">
        <v>1097</v>
      </c>
      <c r="AL1034">
        <v>18</v>
      </c>
      <c r="AN1034" s="160">
        <v>38757</v>
      </c>
      <c r="AO1034">
        <v>15</v>
      </c>
      <c r="AP1034">
        <v>200</v>
      </c>
      <c r="AQ1034" t="s">
        <v>1097</v>
      </c>
      <c r="AR1034">
        <v>20</v>
      </c>
      <c r="AT1034" s="160">
        <v>38757</v>
      </c>
      <c r="AU1034">
        <v>15</v>
      </c>
      <c r="AV1034">
        <v>154</v>
      </c>
      <c r="AW1034" t="s">
        <v>1097</v>
      </c>
      <c r="AX1034">
        <v>15</v>
      </c>
    </row>
    <row r="1035" spans="28:50" x14ac:dyDescent="0.3">
      <c r="AB1035" s="160">
        <v>36565</v>
      </c>
      <c r="AC1035">
        <v>16</v>
      </c>
      <c r="AD1035">
        <v>331</v>
      </c>
      <c r="AE1035" t="s">
        <v>1097</v>
      </c>
      <c r="AF1035">
        <v>33</v>
      </c>
      <c r="AH1035" s="160">
        <v>34739</v>
      </c>
      <c r="AI1035">
        <v>16</v>
      </c>
      <c r="AJ1035">
        <v>183</v>
      </c>
      <c r="AK1035" t="s">
        <v>1097</v>
      </c>
      <c r="AL1035">
        <v>18</v>
      </c>
      <c r="AN1035" s="160">
        <v>38757</v>
      </c>
      <c r="AO1035">
        <v>16</v>
      </c>
      <c r="AP1035">
        <v>198</v>
      </c>
      <c r="AQ1035" t="s">
        <v>1097</v>
      </c>
      <c r="AR1035">
        <v>20</v>
      </c>
      <c r="AT1035" s="160">
        <v>38757</v>
      </c>
      <c r="AU1035">
        <v>16</v>
      </c>
      <c r="AV1035">
        <v>150</v>
      </c>
      <c r="AW1035" t="s">
        <v>1097</v>
      </c>
      <c r="AX1035">
        <v>15</v>
      </c>
    </row>
    <row r="1036" spans="28:50" x14ac:dyDescent="0.3">
      <c r="AB1036" s="160">
        <v>36565</v>
      </c>
      <c r="AC1036">
        <v>17</v>
      </c>
      <c r="AD1036">
        <v>325</v>
      </c>
      <c r="AE1036" t="s">
        <v>1097</v>
      </c>
      <c r="AF1036">
        <v>33</v>
      </c>
      <c r="AH1036" s="160">
        <v>34739</v>
      </c>
      <c r="AI1036">
        <v>17</v>
      </c>
      <c r="AJ1036">
        <v>182</v>
      </c>
      <c r="AK1036" t="s">
        <v>1097</v>
      </c>
      <c r="AL1036">
        <v>18</v>
      </c>
      <c r="AN1036" s="160">
        <v>38757</v>
      </c>
      <c r="AO1036">
        <v>17</v>
      </c>
      <c r="AP1036">
        <v>170</v>
      </c>
      <c r="AQ1036" t="s">
        <v>1097</v>
      </c>
      <c r="AR1036">
        <v>17</v>
      </c>
      <c r="AT1036" s="160">
        <v>38757</v>
      </c>
      <c r="AU1036">
        <v>17</v>
      </c>
      <c r="AV1036">
        <v>148</v>
      </c>
      <c r="AW1036" t="s">
        <v>1097</v>
      </c>
      <c r="AX1036">
        <v>15</v>
      </c>
    </row>
    <row r="1037" spans="28:50" x14ac:dyDescent="0.3">
      <c r="AB1037" s="160">
        <v>36565</v>
      </c>
      <c r="AC1037">
        <v>18</v>
      </c>
      <c r="AD1037">
        <v>319</v>
      </c>
      <c r="AE1037" t="s">
        <v>1097</v>
      </c>
      <c r="AF1037">
        <v>32</v>
      </c>
      <c r="AH1037" s="160">
        <v>34739</v>
      </c>
      <c r="AI1037">
        <v>18</v>
      </c>
      <c r="AJ1037">
        <v>177</v>
      </c>
      <c r="AK1037" t="s">
        <v>1097</v>
      </c>
      <c r="AL1037">
        <v>18</v>
      </c>
      <c r="AN1037" s="160">
        <v>38757</v>
      </c>
      <c r="AO1037">
        <v>18</v>
      </c>
      <c r="AP1037">
        <v>160</v>
      </c>
      <c r="AQ1037" t="s">
        <v>1097</v>
      </c>
      <c r="AR1037">
        <v>16</v>
      </c>
      <c r="AT1037" s="160">
        <v>38757</v>
      </c>
      <c r="AU1037">
        <v>18</v>
      </c>
      <c r="AV1037">
        <v>146</v>
      </c>
      <c r="AW1037" t="s">
        <v>1097</v>
      </c>
      <c r="AX1037">
        <v>15</v>
      </c>
    </row>
    <row r="1038" spans="28:50" x14ac:dyDescent="0.3">
      <c r="AB1038" s="160">
        <v>36565</v>
      </c>
      <c r="AC1038">
        <v>19</v>
      </c>
      <c r="AD1038">
        <v>294</v>
      </c>
      <c r="AE1038" t="s">
        <v>1097</v>
      </c>
      <c r="AF1038">
        <v>29</v>
      </c>
      <c r="AH1038" s="160">
        <v>34739</v>
      </c>
      <c r="AI1038">
        <v>19</v>
      </c>
      <c r="AJ1038">
        <v>172</v>
      </c>
      <c r="AK1038" t="s">
        <v>1097</v>
      </c>
      <c r="AL1038">
        <v>17</v>
      </c>
      <c r="AN1038" s="160">
        <v>38757</v>
      </c>
      <c r="AO1038">
        <v>19</v>
      </c>
      <c r="AP1038">
        <v>163</v>
      </c>
      <c r="AQ1038" t="s">
        <v>1097</v>
      </c>
      <c r="AR1038">
        <v>16</v>
      </c>
      <c r="AT1038" s="160">
        <v>38757</v>
      </c>
      <c r="AU1038">
        <v>19</v>
      </c>
      <c r="AV1038">
        <v>144</v>
      </c>
      <c r="AW1038" t="s">
        <v>1097</v>
      </c>
      <c r="AX1038">
        <v>14</v>
      </c>
    </row>
    <row r="1039" spans="28:50" x14ac:dyDescent="0.3">
      <c r="AB1039" s="160">
        <v>36565</v>
      </c>
      <c r="AC1039">
        <v>20</v>
      </c>
      <c r="AD1039">
        <v>253</v>
      </c>
      <c r="AE1039" t="s">
        <v>1097</v>
      </c>
      <c r="AF1039">
        <v>25</v>
      </c>
      <c r="AH1039" s="160">
        <v>34739</v>
      </c>
      <c r="AI1039">
        <v>20</v>
      </c>
      <c r="AJ1039">
        <v>167</v>
      </c>
      <c r="AK1039" t="s">
        <v>1097</v>
      </c>
      <c r="AL1039">
        <v>17</v>
      </c>
      <c r="AN1039" s="160">
        <v>38757</v>
      </c>
      <c r="AO1039">
        <v>20</v>
      </c>
      <c r="AP1039">
        <v>170</v>
      </c>
      <c r="AQ1039" t="s">
        <v>1097</v>
      </c>
      <c r="AR1039">
        <v>17</v>
      </c>
      <c r="AT1039" s="160">
        <v>38757</v>
      </c>
      <c r="AU1039">
        <v>20</v>
      </c>
      <c r="AV1039">
        <v>145</v>
      </c>
      <c r="AW1039" t="s">
        <v>1097</v>
      </c>
      <c r="AX1039">
        <v>15</v>
      </c>
    </row>
    <row r="1040" spans="28:50" x14ac:dyDescent="0.3">
      <c r="AB1040" s="160">
        <v>36565</v>
      </c>
      <c r="AC1040">
        <v>21</v>
      </c>
      <c r="AD1040">
        <v>256</v>
      </c>
      <c r="AE1040" t="s">
        <v>1097</v>
      </c>
      <c r="AF1040">
        <v>26</v>
      </c>
      <c r="AH1040" s="160">
        <v>34739</v>
      </c>
      <c r="AI1040">
        <v>21</v>
      </c>
      <c r="AJ1040">
        <v>162</v>
      </c>
      <c r="AK1040" t="s">
        <v>1097</v>
      </c>
      <c r="AL1040">
        <v>16</v>
      </c>
      <c r="AN1040" s="160">
        <v>38757</v>
      </c>
      <c r="AO1040">
        <v>21</v>
      </c>
      <c r="AP1040">
        <v>180</v>
      </c>
      <c r="AQ1040" t="s">
        <v>1097</v>
      </c>
      <c r="AR1040">
        <v>18</v>
      </c>
      <c r="AT1040" s="160">
        <v>38757</v>
      </c>
      <c r="AU1040">
        <v>21</v>
      </c>
      <c r="AV1040">
        <v>145</v>
      </c>
      <c r="AW1040" t="s">
        <v>1097</v>
      </c>
      <c r="AX1040">
        <v>15</v>
      </c>
    </row>
    <row r="1041" spans="28:50" x14ac:dyDescent="0.3">
      <c r="AB1041" s="160">
        <v>36565</v>
      </c>
      <c r="AC1041">
        <v>22</v>
      </c>
      <c r="AD1041">
        <v>237</v>
      </c>
      <c r="AE1041" t="s">
        <v>1097</v>
      </c>
      <c r="AF1041">
        <v>24</v>
      </c>
      <c r="AH1041" s="160">
        <v>34739</v>
      </c>
      <c r="AI1041">
        <v>22</v>
      </c>
      <c r="AJ1041">
        <v>156</v>
      </c>
      <c r="AK1041" t="s">
        <v>1097</v>
      </c>
      <c r="AL1041">
        <v>16</v>
      </c>
      <c r="AN1041" s="160">
        <v>38757</v>
      </c>
      <c r="AO1041">
        <v>22</v>
      </c>
      <c r="AP1041">
        <v>176</v>
      </c>
      <c r="AQ1041" t="s">
        <v>1097</v>
      </c>
      <c r="AR1041">
        <v>18</v>
      </c>
      <c r="AT1041" s="160">
        <v>38757</v>
      </c>
      <c r="AU1041">
        <v>22</v>
      </c>
      <c r="AV1041">
        <v>148</v>
      </c>
      <c r="AW1041" t="s">
        <v>1097</v>
      </c>
      <c r="AX1041">
        <v>15</v>
      </c>
    </row>
    <row r="1042" spans="28:50" x14ac:dyDescent="0.3">
      <c r="AB1042" s="160">
        <v>36565</v>
      </c>
      <c r="AC1042">
        <v>23</v>
      </c>
      <c r="AD1042">
        <v>216</v>
      </c>
      <c r="AE1042" t="s">
        <v>1097</v>
      </c>
      <c r="AF1042">
        <v>22</v>
      </c>
      <c r="AH1042" s="160">
        <v>34739</v>
      </c>
      <c r="AI1042">
        <v>23</v>
      </c>
      <c r="AJ1042">
        <v>150</v>
      </c>
      <c r="AK1042" t="s">
        <v>1097</v>
      </c>
      <c r="AL1042">
        <v>15</v>
      </c>
      <c r="AN1042" s="160">
        <v>38757</v>
      </c>
      <c r="AO1042">
        <v>23</v>
      </c>
      <c r="AP1042">
        <v>170</v>
      </c>
      <c r="AQ1042" t="s">
        <v>1097</v>
      </c>
      <c r="AR1042">
        <v>17</v>
      </c>
      <c r="AT1042" s="160">
        <v>38757</v>
      </c>
      <c r="AU1042">
        <v>23</v>
      </c>
      <c r="AV1042">
        <v>147</v>
      </c>
      <c r="AW1042" t="s">
        <v>1097</v>
      </c>
      <c r="AX1042">
        <v>15</v>
      </c>
    </row>
    <row r="1043" spans="28:50" x14ac:dyDescent="0.3">
      <c r="AB1043" s="160">
        <v>36566</v>
      </c>
      <c r="AC1043">
        <v>0</v>
      </c>
      <c r="AD1043">
        <v>206</v>
      </c>
      <c r="AE1043" t="s">
        <v>1097</v>
      </c>
      <c r="AF1043">
        <v>21</v>
      </c>
      <c r="AH1043" s="160">
        <v>34740</v>
      </c>
      <c r="AI1043">
        <v>0</v>
      </c>
      <c r="AJ1043">
        <v>150</v>
      </c>
      <c r="AK1043" t="s">
        <v>1097</v>
      </c>
      <c r="AL1043">
        <v>15</v>
      </c>
      <c r="AN1043" s="160">
        <v>38758</v>
      </c>
      <c r="AO1043">
        <v>0</v>
      </c>
      <c r="AP1043">
        <v>160</v>
      </c>
      <c r="AQ1043" t="s">
        <v>1097</v>
      </c>
      <c r="AR1043">
        <v>16</v>
      </c>
      <c r="AT1043" s="160">
        <v>38758</v>
      </c>
      <c r="AU1043">
        <v>0</v>
      </c>
      <c r="AV1043">
        <v>148</v>
      </c>
      <c r="AW1043" t="s">
        <v>1097</v>
      </c>
      <c r="AX1043">
        <v>15</v>
      </c>
    </row>
    <row r="1044" spans="28:50" x14ac:dyDescent="0.3">
      <c r="AB1044" s="160">
        <v>36566</v>
      </c>
      <c r="AC1044">
        <v>1</v>
      </c>
      <c r="AD1044">
        <v>194</v>
      </c>
      <c r="AE1044" t="s">
        <v>1097</v>
      </c>
      <c r="AF1044">
        <v>19</v>
      </c>
      <c r="AH1044" s="160">
        <v>34740</v>
      </c>
      <c r="AI1044">
        <v>1</v>
      </c>
      <c r="AJ1044">
        <v>150</v>
      </c>
      <c r="AK1044" t="s">
        <v>1097</v>
      </c>
      <c r="AL1044">
        <v>15</v>
      </c>
      <c r="AN1044" s="160">
        <v>38758</v>
      </c>
      <c r="AO1044">
        <v>1</v>
      </c>
      <c r="AP1044">
        <v>158</v>
      </c>
      <c r="AQ1044" t="s">
        <v>1097</v>
      </c>
      <c r="AR1044">
        <v>16</v>
      </c>
      <c r="AT1044" s="160">
        <v>38758</v>
      </c>
      <c r="AU1044">
        <v>1</v>
      </c>
      <c r="AV1044">
        <v>149</v>
      </c>
      <c r="AW1044" t="s">
        <v>1097</v>
      </c>
      <c r="AX1044">
        <v>15</v>
      </c>
    </row>
    <row r="1045" spans="28:50" x14ac:dyDescent="0.3">
      <c r="AB1045" s="160">
        <v>36566</v>
      </c>
      <c r="AC1045">
        <v>2</v>
      </c>
      <c r="AD1045">
        <v>178</v>
      </c>
      <c r="AE1045" t="s">
        <v>1097</v>
      </c>
      <c r="AF1045">
        <v>18</v>
      </c>
      <c r="AH1045" s="160">
        <v>34740</v>
      </c>
      <c r="AI1045">
        <v>2</v>
      </c>
      <c r="AJ1045">
        <v>151</v>
      </c>
      <c r="AK1045" t="s">
        <v>1097</v>
      </c>
      <c r="AL1045">
        <v>15</v>
      </c>
      <c r="AN1045" s="160">
        <v>38758</v>
      </c>
      <c r="AO1045">
        <v>2</v>
      </c>
      <c r="AP1045">
        <v>150</v>
      </c>
      <c r="AQ1045" t="s">
        <v>1097</v>
      </c>
      <c r="AR1045">
        <v>15</v>
      </c>
      <c r="AT1045" s="160">
        <v>38758</v>
      </c>
      <c r="AU1045">
        <v>2</v>
      </c>
      <c r="AV1045">
        <v>150</v>
      </c>
      <c r="AW1045" t="s">
        <v>1097</v>
      </c>
      <c r="AX1045">
        <v>15</v>
      </c>
    </row>
    <row r="1046" spans="28:50" x14ac:dyDescent="0.3">
      <c r="AB1046" s="160">
        <v>36566</v>
      </c>
      <c r="AC1046">
        <v>3</v>
      </c>
      <c r="AD1046">
        <v>176</v>
      </c>
      <c r="AE1046" t="s">
        <v>1097</v>
      </c>
      <c r="AF1046">
        <v>18</v>
      </c>
      <c r="AH1046" s="160">
        <v>34740</v>
      </c>
      <c r="AI1046">
        <v>3</v>
      </c>
      <c r="AJ1046">
        <v>151</v>
      </c>
      <c r="AK1046" t="s">
        <v>1097</v>
      </c>
      <c r="AL1046">
        <v>15</v>
      </c>
      <c r="AN1046" s="160">
        <v>38758</v>
      </c>
      <c r="AO1046">
        <v>3</v>
      </c>
      <c r="AP1046">
        <v>150</v>
      </c>
      <c r="AQ1046" t="s">
        <v>1097</v>
      </c>
      <c r="AR1046">
        <v>15</v>
      </c>
      <c r="AT1046" s="160">
        <v>38758</v>
      </c>
      <c r="AU1046">
        <v>3</v>
      </c>
      <c r="AV1046">
        <v>150</v>
      </c>
      <c r="AW1046" t="s">
        <v>1097</v>
      </c>
      <c r="AX1046">
        <v>15</v>
      </c>
    </row>
    <row r="1047" spans="28:50" x14ac:dyDescent="0.3">
      <c r="AB1047" s="160">
        <v>36566</v>
      </c>
      <c r="AC1047">
        <v>4</v>
      </c>
      <c r="AD1047">
        <v>166</v>
      </c>
      <c r="AE1047" t="s">
        <v>1097</v>
      </c>
      <c r="AF1047">
        <v>17</v>
      </c>
      <c r="AH1047" s="160">
        <v>34740</v>
      </c>
      <c r="AI1047">
        <v>4</v>
      </c>
      <c r="AJ1047">
        <v>151</v>
      </c>
      <c r="AK1047" t="s">
        <v>1097</v>
      </c>
      <c r="AL1047">
        <v>15</v>
      </c>
      <c r="AN1047" s="160">
        <v>38758</v>
      </c>
      <c r="AO1047">
        <v>4</v>
      </c>
      <c r="AP1047">
        <v>144</v>
      </c>
      <c r="AQ1047" t="s">
        <v>1097</v>
      </c>
      <c r="AR1047">
        <v>14</v>
      </c>
      <c r="AT1047" s="160">
        <v>38758</v>
      </c>
      <c r="AU1047">
        <v>4</v>
      </c>
      <c r="AV1047">
        <v>154</v>
      </c>
      <c r="AW1047" t="s">
        <v>1097</v>
      </c>
      <c r="AX1047">
        <v>15</v>
      </c>
    </row>
    <row r="1048" spans="28:50" x14ac:dyDescent="0.3">
      <c r="AB1048" s="160">
        <v>36566</v>
      </c>
      <c r="AC1048">
        <v>5</v>
      </c>
      <c r="AD1048">
        <v>158</v>
      </c>
      <c r="AE1048" t="s">
        <v>1097</v>
      </c>
      <c r="AF1048">
        <v>16</v>
      </c>
      <c r="AH1048" s="160">
        <v>34740</v>
      </c>
      <c r="AI1048">
        <v>5</v>
      </c>
      <c r="AJ1048">
        <v>152</v>
      </c>
      <c r="AK1048" t="s">
        <v>1097</v>
      </c>
      <c r="AL1048">
        <v>15</v>
      </c>
      <c r="AN1048" s="160">
        <v>38758</v>
      </c>
      <c r="AO1048">
        <v>5</v>
      </c>
      <c r="AP1048">
        <v>150</v>
      </c>
      <c r="AQ1048" t="s">
        <v>1097</v>
      </c>
      <c r="AR1048">
        <v>15</v>
      </c>
      <c r="AT1048" s="160">
        <v>38758</v>
      </c>
      <c r="AU1048">
        <v>5</v>
      </c>
      <c r="AV1048">
        <v>159</v>
      </c>
      <c r="AW1048" t="s">
        <v>1097</v>
      </c>
      <c r="AX1048">
        <v>16</v>
      </c>
    </row>
    <row r="1049" spans="28:50" x14ac:dyDescent="0.3">
      <c r="AB1049" s="160">
        <v>36566</v>
      </c>
      <c r="AC1049">
        <v>6</v>
      </c>
      <c r="AD1049">
        <v>159</v>
      </c>
      <c r="AE1049" t="s">
        <v>1097</v>
      </c>
      <c r="AF1049">
        <v>16</v>
      </c>
      <c r="AH1049" s="160">
        <v>34740</v>
      </c>
      <c r="AI1049">
        <v>6</v>
      </c>
      <c r="AJ1049">
        <v>154</v>
      </c>
      <c r="AK1049" t="s">
        <v>1097</v>
      </c>
      <c r="AL1049">
        <v>15</v>
      </c>
      <c r="AN1049" s="160">
        <v>38758</v>
      </c>
      <c r="AO1049">
        <v>6</v>
      </c>
      <c r="AP1049">
        <v>160</v>
      </c>
      <c r="AQ1049" t="s">
        <v>1097</v>
      </c>
      <c r="AR1049">
        <v>16</v>
      </c>
      <c r="AT1049" s="160">
        <v>38758</v>
      </c>
      <c r="AU1049">
        <v>6</v>
      </c>
      <c r="AV1049">
        <v>162</v>
      </c>
      <c r="AW1049" t="s">
        <v>1097</v>
      </c>
      <c r="AX1049">
        <v>16</v>
      </c>
    </row>
    <row r="1050" spans="28:50" x14ac:dyDescent="0.3">
      <c r="AB1050" s="160">
        <v>36566</v>
      </c>
      <c r="AC1050">
        <v>7</v>
      </c>
      <c r="AD1050">
        <v>193</v>
      </c>
      <c r="AE1050" t="s">
        <v>1097</v>
      </c>
      <c r="AF1050">
        <v>19</v>
      </c>
      <c r="AH1050" s="160">
        <v>34740</v>
      </c>
      <c r="AI1050">
        <v>7</v>
      </c>
      <c r="AJ1050">
        <v>157</v>
      </c>
      <c r="AK1050" t="s">
        <v>1097</v>
      </c>
      <c r="AL1050">
        <v>16</v>
      </c>
      <c r="AN1050" s="160">
        <v>38758</v>
      </c>
      <c r="AO1050">
        <v>7</v>
      </c>
      <c r="AP1050">
        <v>205</v>
      </c>
      <c r="AQ1050" t="s">
        <v>1097</v>
      </c>
      <c r="AR1050">
        <v>21</v>
      </c>
      <c r="AT1050" s="160">
        <v>38758</v>
      </c>
      <c r="AU1050">
        <v>7</v>
      </c>
      <c r="AV1050">
        <v>170</v>
      </c>
      <c r="AW1050" t="s">
        <v>1097</v>
      </c>
      <c r="AX1050">
        <v>17</v>
      </c>
    </row>
    <row r="1051" spans="28:50" x14ac:dyDescent="0.3">
      <c r="AB1051" s="160">
        <v>36566</v>
      </c>
      <c r="AC1051">
        <v>8</v>
      </c>
      <c r="AD1051">
        <v>225</v>
      </c>
      <c r="AE1051" t="s">
        <v>1097</v>
      </c>
      <c r="AF1051">
        <v>23</v>
      </c>
      <c r="AH1051" s="160">
        <v>34740</v>
      </c>
      <c r="AI1051">
        <v>8</v>
      </c>
      <c r="AJ1051">
        <v>160</v>
      </c>
      <c r="AK1051" t="s">
        <v>1097</v>
      </c>
      <c r="AL1051">
        <v>16</v>
      </c>
      <c r="AN1051" s="160">
        <v>38758</v>
      </c>
      <c r="AO1051">
        <v>8</v>
      </c>
      <c r="AP1051">
        <v>210</v>
      </c>
      <c r="AQ1051" t="s">
        <v>1097</v>
      </c>
      <c r="AR1051">
        <v>21</v>
      </c>
      <c r="AT1051" s="160">
        <v>38758</v>
      </c>
      <c r="AU1051">
        <v>8</v>
      </c>
      <c r="AV1051">
        <v>171</v>
      </c>
      <c r="AW1051" t="s">
        <v>1097</v>
      </c>
      <c r="AX1051">
        <v>17</v>
      </c>
    </row>
    <row r="1052" spans="28:50" x14ac:dyDescent="0.3">
      <c r="AB1052" s="160">
        <v>36566</v>
      </c>
      <c r="AC1052">
        <v>9</v>
      </c>
      <c r="AD1052">
        <v>255</v>
      </c>
      <c r="AE1052" t="s">
        <v>1097</v>
      </c>
      <c r="AF1052">
        <v>26</v>
      </c>
      <c r="AH1052" s="160">
        <v>34740</v>
      </c>
      <c r="AI1052">
        <v>9</v>
      </c>
      <c r="AJ1052">
        <v>167</v>
      </c>
      <c r="AK1052" t="s">
        <v>1097</v>
      </c>
      <c r="AL1052">
        <v>17</v>
      </c>
      <c r="AN1052" s="160">
        <v>38758</v>
      </c>
      <c r="AO1052">
        <v>9</v>
      </c>
      <c r="AP1052">
        <v>220</v>
      </c>
      <c r="AQ1052" t="s">
        <v>1097</v>
      </c>
      <c r="AR1052">
        <v>22</v>
      </c>
      <c r="AT1052" s="160">
        <v>38758</v>
      </c>
      <c r="AU1052">
        <v>9</v>
      </c>
      <c r="AV1052">
        <v>178</v>
      </c>
      <c r="AW1052" t="s">
        <v>1097</v>
      </c>
      <c r="AX1052">
        <v>18</v>
      </c>
    </row>
    <row r="1053" spans="28:50" x14ac:dyDescent="0.3">
      <c r="AB1053" s="160">
        <v>36566</v>
      </c>
      <c r="AC1053">
        <v>10</v>
      </c>
      <c r="AD1053">
        <v>293</v>
      </c>
      <c r="AE1053" t="s">
        <v>1097</v>
      </c>
      <c r="AF1053">
        <v>29</v>
      </c>
      <c r="AH1053" s="160">
        <v>34740</v>
      </c>
      <c r="AI1053">
        <v>10</v>
      </c>
      <c r="AJ1053">
        <v>174</v>
      </c>
      <c r="AK1053" t="s">
        <v>1097</v>
      </c>
      <c r="AL1053">
        <v>17</v>
      </c>
      <c r="AN1053" s="160">
        <v>38758</v>
      </c>
      <c r="AO1053">
        <v>10</v>
      </c>
      <c r="AP1053">
        <v>232</v>
      </c>
      <c r="AQ1053" t="s">
        <v>1097</v>
      </c>
      <c r="AR1053">
        <v>23</v>
      </c>
      <c r="AT1053" s="160">
        <v>38758</v>
      </c>
      <c r="AU1053">
        <v>10</v>
      </c>
      <c r="AV1053">
        <v>179</v>
      </c>
      <c r="AW1053" t="s">
        <v>1097</v>
      </c>
      <c r="AX1053">
        <v>18</v>
      </c>
    </row>
    <row r="1054" spans="28:50" x14ac:dyDescent="0.3">
      <c r="AB1054" s="160">
        <v>36566</v>
      </c>
      <c r="AC1054">
        <v>11</v>
      </c>
      <c r="AD1054">
        <v>306</v>
      </c>
      <c r="AE1054" t="s">
        <v>1097</v>
      </c>
      <c r="AF1054">
        <v>31</v>
      </c>
      <c r="AH1054" s="160">
        <v>34740</v>
      </c>
      <c r="AI1054">
        <v>11</v>
      </c>
      <c r="AJ1054">
        <v>182</v>
      </c>
      <c r="AK1054" t="s">
        <v>1097</v>
      </c>
      <c r="AL1054">
        <v>18</v>
      </c>
      <c r="AN1054" s="160">
        <v>38758</v>
      </c>
      <c r="AO1054">
        <v>11</v>
      </c>
      <c r="AP1054">
        <v>230</v>
      </c>
      <c r="AQ1054" t="s">
        <v>1097</v>
      </c>
      <c r="AR1054">
        <v>23</v>
      </c>
      <c r="AT1054" s="160">
        <v>38758</v>
      </c>
      <c r="AU1054">
        <v>11</v>
      </c>
      <c r="AV1054">
        <v>192</v>
      </c>
      <c r="AW1054" t="s">
        <v>1097</v>
      </c>
      <c r="AX1054">
        <v>19</v>
      </c>
    </row>
    <row r="1055" spans="28:50" x14ac:dyDescent="0.3">
      <c r="AB1055" s="160">
        <v>36566</v>
      </c>
      <c r="AC1055">
        <v>12</v>
      </c>
      <c r="AD1055">
        <v>320</v>
      </c>
      <c r="AE1055" t="s">
        <v>1097</v>
      </c>
      <c r="AF1055">
        <v>32</v>
      </c>
      <c r="AH1055" s="160">
        <v>34740</v>
      </c>
      <c r="AI1055">
        <v>12</v>
      </c>
      <c r="AJ1055">
        <v>190</v>
      </c>
      <c r="AK1055" t="s">
        <v>1097</v>
      </c>
      <c r="AL1055">
        <v>19</v>
      </c>
      <c r="AN1055" s="160">
        <v>38758</v>
      </c>
      <c r="AO1055">
        <v>12</v>
      </c>
      <c r="AP1055">
        <v>240</v>
      </c>
      <c r="AQ1055" t="s">
        <v>1097</v>
      </c>
      <c r="AR1055">
        <v>24</v>
      </c>
      <c r="AT1055" s="160">
        <v>38758</v>
      </c>
      <c r="AU1055">
        <v>12</v>
      </c>
      <c r="AV1055">
        <v>196</v>
      </c>
      <c r="AW1055" t="s">
        <v>1097</v>
      </c>
      <c r="AX1055">
        <v>20</v>
      </c>
    </row>
    <row r="1056" spans="28:50" x14ac:dyDescent="0.3">
      <c r="AB1056" s="160">
        <v>36566</v>
      </c>
      <c r="AC1056">
        <v>13</v>
      </c>
      <c r="AD1056">
        <v>316</v>
      </c>
      <c r="AE1056" t="s">
        <v>1097</v>
      </c>
      <c r="AF1056">
        <v>32</v>
      </c>
      <c r="AH1056" s="160">
        <v>34740</v>
      </c>
      <c r="AI1056">
        <v>13</v>
      </c>
      <c r="AJ1056">
        <v>198</v>
      </c>
      <c r="AK1056" t="s">
        <v>1097</v>
      </c>
      <c r="AL1056">
        <v>20</v>
      </c>
      <c r="AN1056" s="160">
        <v>38758</v>
      </c>
      <c r="AO1056">
        <v>13</v>
      </c>
      <c r="AP1056">
        <v>240</v>
      </c>
      <c r="AQ1056" t="s">
        <v>1097</v>
      </c>
      <c r="AR1056">
        <v>24</v>
      </c>
      <c r="AT1056" s="160">
        <v>38758</v>
      </c>
      <c r="AU1056">
        <v>13</v>
      </c>
      <c r="AV1056">
        <v>202</v>
      </c>
      <c r="AW1056" t="s">
        <v>1097</v>
      </c>
      <c r="AX1056">
        <v>20</v>
      </c>
    </row>
    <row r="1057" spans="28:50" x14ac:dyDescent="0.3">
      <c r="AB1057" s="160">
        <v>36566</v>
      </c>
      <c r="AC1057">
        <v>14</v>
      </c>
      <c r="AD1057">
        <v>327</v>
      </c>
      <c r="AE1057" t="s">
        <v>1097</v>
      </c>
      <c r="AF1057">
        <v>33</v>
      </c>
      <c r="AH1057" s="160">
        <v>34740</v>
      </c>
      <c r="AI1057">
        <v>14</v>
      </c>
      <c r="AJ1057">
        <v>207</v>
      </c>
      <c r="AK1057" t="s">
        <v>1097</v>
      </c>
      <c r="AL1057">
        <v>21</v>
      </c>
      <c r="AN1057" s="160">
        <v>38758</v>
      </c>
      <c r="AO1057">
        <v>14</v>
      </c>
      <c r="AP1057">
        <v>230</v>
      </c>
      <c r="AQ1057" t="s">
        <v>1097</v>
      </c>
      <c r="AR1057">
        <v>23</v>
      </c>
      <c r="AT1057" s="160">
        <v>38758</v>
      </c>
      <c r="AU1057">
        <v>14</v>
      </c>
      <c r="AV1057">
        <v>194</v>
      </c>
      <c r="AW1057" t="s">
        <v>1097</v>
      </c>
      <c r="AX1057">
        <v>19</v>
      </c>
    </row>
    <row r="1058" spans="28:50" x14ac:dyDescent="0.3">
      <c r="AB1058" s="160">
        <v>36566</v>
      </c>
      <c r="AC1058">
        <v>15</v>
      </c>
      <c r="AD1058">
        <v>326</v>
      </c>
      <c r="AE1058" t="s">
        <v>1097</v>
      </c>
      <c r="AF1058">
        <v>33</v>
      </c>
      <c r="AH1058" s="160">
        <v>34740</v>
      </c>
      <c r="AI1058">
        <v>15</v>
      </c>
      <c r="AJ1058">
        <v>203</v>
      </c>
      <c r="AK1058" t="s">
        <v>1097</v>
      </c>
      <c r="AL1058">
        <v>20</v>
      </c>
      <c r="AN1058" s="160">
        <v>38758</v>
      </c>
      <c r="AO1058">
        <v>15</v>
      </c>
      <c r="AP1058">
        <v>220</v>
      </c>
      <c r="AQ1058" t="s">
        <v>1097</v>
      </c>
      <c r="AR1058">
        <v>22</v>
      </c>
      <c r="AT1058" s="160">
        <v>38758</v>
      </c>
      <c r="AU1058">
        <v>15</v>
      </c>
      <c r="AV1058">
        <v>186</v>
      </c>
      <c r="AW1058" t="s">
        <v>1097</v>
      </c>
      <c r="AX1058">
        <v>19</v>
      </c>
    </row>
    <row r="1059" spans="28:50" x14ac:dyDescent="0.3">
      <c r="AB1059" s="160">
        <v>36566</v>
      </c>
      <c r="AC1059">
        <v>16</v>
      </c>
      <c r="AD1059">
        <v>321</v>
      </c>
      <c r="AE1059" t="s">
        <v>1097</v>
      </c>
      <c r="AF1059">
        <v>32</v>
      </c>
      <c r="AH1059" s="160">
        <v>34740</v>
      </c>
      <c r="AI1059">
        <v>16</v>
      </c>
      <c r="AJ1059">
        <v>198</v>
      </c>
      <c r="AK1059" t="s">
        <v>1097</v>
      </c>
      <c r="AL1059">
        <v>20</v>
      </c>
      <c r="AN1059" s="160">
        <v>38758</v>
      </c>
      <c r="AO1059">
        <v>16</v>
      </c>
      <c r="AP1059">
        <v>203</v>
      </c>
      <c r="AQ1059" t="s">
        <v>1097</v>
      </c>
      <c r="AR1059">
        <v>20</v>
      </c>
      <c r="AT1059" s="160">
        <v>38758</v>
      </c>
      <c r="AU1059">
        <v>16</v>
      </c>
      <c r="AV1059">
        <v>174</v>
      </c>
      <c r="AW1059" t="s">
        <v>1097</v>
      </c>
      <c r="AX1059">
        <v>17</v>
      </c>
    </row>
    <row r="1060" spans="28:50" x14ac:dyDescent="0.3">
      <c r="AB1060" s="160">
        <v>36566</v>
      </c>
      <c r="AC1060">
        <v>17</v>
      </c>
      <c r="AD1060">
        <v>322</v>
      </c>
      <c r="AE1060" t="s">
        <v>1097</v>
      </c>
      <c r="AF1060">
        <v>32</v>
      </c>
      <c r="AH1060" s="160">
        <v>34740</v>
      </c>
      <c r="AI1060">
        <v>17</v>
      </c>
      <c r="AJ1060">
        <v>193</v>
      </c>
      <c r="AK1060" t="s">
        <v>1097</v>
      </c>
      <c r="AL1060">
        <v>19</v>
      </c>
      <c r="AN1060" s="160">
        <v>38758</v>
      </c>
      <c r="AO1060">
        <v>17</v>
      </c>
      <c r="AP1060">
        <v>200</v>
      </c>
      <c r="AQ1060" t="s">
        <v>1097</v>
      </c>
      <c r="AR1060">
        <v>20</v>
      </c>
      <c r="AT1060" s="160">
        <v>38758</v>
      </c>
      <c r="AU1060">
        <v>17</v>
      </c>
      <c r="AV1060">
        <v>170</v>
      </c>
      <c r="AW1060" t="s">
        <v>1097</v>
      </c>
      <c r="AX1060">
        <v>17</v>
      </c>
    </row>
    <row r="1061" spans="28:50" x14ac:dyDescent="0.3">
      <c r="AB1061" s="160">
        <v>36566</v>
      </c>
      <c r="AC1061">
        <v>18</v>
      </c>
      <c r="AD1061">
        <v>313</v>
      </c>
      <c r="AE1061" t="s">
        <v>1097</v>
      </c>
      <c r="AF1061">
        <v>31</v>
      </c>
      <c r="AH1061" s="160">
        <v>34740</v>
      </c>
      <c r="AI1061">
        <v>18</v>
      </c>
      <c r="AJ1061">
        <v>188</v>
      </c>
      <c r="AK1061" t="s">
        <v>1097</v>
      </c>
      <c r="AL1061">
        <v>19</v>
      </c>
      <c r="AN1061" s="160">
        <v>38758</v>
      </c>
      <c r="AO1061">
        <v>18</v>
      </c>
      <c r="AP1061">
        <v>190</v>
      </c>
      <c r="AQ1061" t="s">
        <v>1097</v>
      </c>
      <c r="AR1061">
        <v>19</v>
      </c>
      <c r="AT1061" s="160">
        <v>38758</v>
      </c>
      <c r="AU1061">
        <v>18</v>
      </c>
      <c r="AV1061">
        <v>163</v>
      </c>
      <c r="AW1061" t="s">
        <v>1097</v>
      </c>
      <c r="AX1061">
        <v>16</v>
      </c>
    </row>
    <row r="1062" spans="28:50" x14ac:dyDescent="0.3">
      <c r="AB1062" s="160">
        <v>36566</v>
      </c>
      <c r="AC1062">
        <v>19</v>
      </c>
      <c r="AD1062">
        <v>288</v>
      </c>
      <c r="AE1062" t="s">
        <v>1097</v>
      </c>
      <c r="AF1062">
        <v>29</v>
      </c>
      <c r="AH1062" s="160">
        <v>34740</v>
      </c>
      <c r="AI1062">
        <v>19</v>
      </c>
      <c r="AJ1062">
        <v>183</v>
      </c>
      <c r="AK1062" t="s">
        <v>1097</v>
      </c>
      <c r="AL1062">
        <v>18</v>
      </c>
      <c r="AN1062" s="160">
        <v>38758</v>
      </c>
      <c r="AO1062">
        <v>19</v>
      </c>
      <c r="AP1062">
        <v>185</v>
      </c>
      <c r="AQ1062" t="s">
        <v>1097</v>
      </c>
      <c r="AR1062">
        <v>19</v>
      </c>
      <c r="AT1062" s="160">
        <v>38758</v>
      </c>
      <c r="AU1062">
        <v>19</v>
      </c>
      <c r="AV1062">
        <v>164</v>
      </c>
      <c r="AW1062" t="s">
        <v>1097</v>
      </c>
      <c r="AX1062">
        <v>16</v>
      </c>
    </row>
    <row r="1063" spans="28:50" x14ac:dyDescent="0.3">
      <c r="AB1063" s="160">
        <v>36566</v>
      </c>
      <c r="AC1063">
        <v>20</v>
      </c>
      <c r="AD1063">
        <v>251</v>
      </c>
      <c r="AE1063" t="s">
        <v>1097</v>
      </c>
      <c r="AF1063">
        <v>25</v>
      </c>
      <c r="AH1063" s="160">
        <v>34740</v>
      </c>
      <c r="AI1063">
        <v>20</v>
      </c>
      <c r="AJ1063">
        <v>178</v>
      </c>
      <c r="AK1063" t="s">
        <v>1097</v>
      </c>
      <c r="AL1063">
        <v>18</v>
      </c>
      <c r="AN1063" s="160">
        <v>38758</v>
      </c>
      <c r="AO1063">
        <v>20</v>
      </c>
      <c r="AP1063">
        <v>190</v>
      </c>
      <c r="AQ1063" t="s">
        <v>1097</v>
      </c>
      <c r="AR1063">
        <v>19</v>
      </c>
      <c r="AT1063" s="160">
        <v>38758</v>
      </c>
      <c r="AU1063">
        <v>20</v>
      </c>
      <c r="AV1063">
        <v>163</v>
      </c>
      <c r="AW1063" t="s">
        <v>1097</v>
      </c>
      <c r="AX1063">
        <v>16</v>
      </c>
    </row>
    <row r="1064" spans="28:50" x14ac:dyDescent="0.3">
      <c r="AB1064" s="160">
        <v>36566</v>
      </c>
      <c r="AC1064">
        <v>21</v>
      </c>
      <c r="AD1064">
        <v>249</v>
      </c>
      <c r="AE1064" t="s">
        <v>1097</v>
      </c>
      <c r="AF1064">
        <v>25</v>
      </c>
      <c r="AH1064" s="160">
        <v>34740</v>
      </c>
      <c r="AI1064">
        <v>21</v>
      </c>
      <c r="AJ1064">
        <v>170</v>
      </c>
      <c r="AK1064" t="s">
        <v>1097</v>
      </c>
      <c r="AL1064">
        <v>17</v>
      </c>
      <c r="AN1064" s="160">
        <v>38758</v>
      </c>
      <c r="AO1064">
        <v>21</v>
      </c>
      <c r="AP1064">
        <v>180</v>
      </c>
      <c r="AQ1064" t="s">
        <v>1097</v>
      </c>
      <c r="AR1064">
        <v>18</v>
      </c>
      <c r="AT1064" s="160">
        <v>38758</v>
      </c>
      <c r="AU1064">
        <v>21</v>
      </c>
      <c r="AV1064">
        <v>163</v>
      </c>
      <c r="AW1064" t="s">
        <v>1097</v>
      </c>
      <c r="AX1064">
        <v>16</v>
      </c>
    </row>
    <row r="1065" spans="28:50" x14ac:dyDescent="0.3">
      <c r="AB1065" s="160">
        <v>36566</v>
      </c>
      <c r="AC1065">
        <v>22</v>
      </c>
      <c r="AD1065">
        <v>208</v>
      </c>
      <c r="AE1065" t="s">
        <v>1097</v>
      </c>
      <c r="AF1065">
        <v>21</v>
      </c>
      <c r="AH1065" s="160">
        <v>34740</v>
      </c>
      <c r="AI1065">
        <v>22</v>
      </c>
      <c r="AJ1065">
        <v>162</v>
      </c>
      <c r="AK1065" t="s">
        <v>1097</v>
      </c>
      <c r="AL1065">
        <v>16</v>
      </c>
      <c r="AN1065" s="160">
        <v>38758</v>
      </c>
      <c r="AO1065">
        <v>22</v>
      </c>
      <c r="AP1065">
        <v>177</v>
      </c>
      <c r="AQ1065" t="s">
        <v>1097</v>
      </c>
      <c r="AR1065">
        <v>18</v>
      </c>
      <c r="AT1065" s="160">
        <v>38758</v>
      </c>
      <c r="AU1065">
        <v>22</v>
      </c>
      <c r="AV1065">
        <v>168</v>
      </c>
      <c r="AW1065" t="s">
        <v>1097</v>
      </c>
      <c r="AX1065">
        <v>17</v>
      </c>
    </row>
    <row r="1066" spans="28:50" x14ac:dyDescent="0.3">
      <c r="AB1066" s="160">
        <v>36566</v>
      </c>
      <c r="AC1066">
        <v>23</v>
      </c>
      <c r="AD1066">
        <v>201</v>
      </c>
      <c r="AE1066" t="s">
        <v>1097</v>
      </c>
      <c r="AF1066">
        <v>20</v>
      </c>
      <c r="AH1066" s="160">
        <v>34740</v>
      </c>
      <c r="AI1066">
        <v>23</v>
      </c>
      <c r="AJ1066">
        <v>154</v>
      </c>
      <c r="AK1066" t="s">
        <v>1097</v>
      </c>
      <c r="AL1066">
        <v>15</v>
      </c>
      <c r="AN1066" s="160">
        <v>38758</v>
      </c>
      <c r="AO1066">
        <v>23</v>
      </c>
      <c r="AP1066">
        <v>170</v>
      </c>
      <c r="AQ1066" t="s">
        <v>1097</v>
      </c>
      <c r="AR1066">
        <v>17</v>
      </c>
      <c r="AT1066" s="160">
        <v>38758</v>
      </c>
      <c r="AU1066">
        <v>23</v>
      </c>
      <c r="AV1066">
        <v>168</v>
      </c>
      <c r="AW1066" t="s">
        <v>1097</v>
      </c>
      <c r="AX1066">
        <v>17</v>
      </c>
    </row>
    <row r="1067" spans="28:50" x14ac:dyDescent="0.3">
      <c r="AB1067" s="160">
        <v>36567</v>
      </c>
      <c r="AC1067">
        <v>0</v>
      </c>
      <c r="AD1067">
        <v>219</v>
      </c>
      <c r="AE1067" t="s">
        <v>1097</v>
      </c>
      <c r="AF1067">
        <v>22</v>
      </c>
      <c r="AH1067" s="160">
        <v>34741</v>
      </c>
      <c r="AI1067">
        <v>0</v>
      </c>
      <c r="AJ1067">
        <v>154</v>
      </c>
      <c r="AK1067" t="s">
        <v>1097</v>
      </c>
      <c r="AL1067">
        <v>15</v>
      </c>
      <c r="AN1067" s="160">
        <v>38759</v>
      </c>
      <c r="AO1067">
        <v>0</v>
      </c>
      <c r="AP1067">
        <v>170</v>
      </c>
      <c r="AQ1067" t="s">
        <v>1097</v>
      </c>
      <c r="AR1067">
        <v>17</v>
      </c>
      <c r="AT1067" s="160">
        <v>38759</v>
      </c>
      <c r="AU1067">
        <v>0</v>
      </c>
      <c r="AV1067">
        <v>161</v>
      </c>
      <c r="AW1067" t="s">
        <v>1097</v>
      </c>
      <c r="AX1067">
        <v>16</v>
      </c>
    </row>
    <row r="1068" spans="28:50" x14ac:dyDescent="0.3">
      <c r="AB1068" s="160">
        <v>36567</v>
      </c>
      <c r="AC1068">
        <v>1</v>
      </c>
      <c r="AD1068">
        <v>201</v>
      </c>
      <c r="AE1068" t="s">
        <v>1097</v>
      </c>
      <c r="AF1068">
        <v>20</v>
      </c>
      <c r="AH1068" s="160">
        <v>34741</v>
      </c>
      <c r="AI1068">
        <v>1</v>
      </c>
      <c r="AJ1068">
        <v>153</v>
      </c>
      <c r="AK1068" t="s">
        <v>1097</v>
      </c>
      <c r="AL1068">
        <v>15</v>
      </c>
      <c r="AN1068" s="160">
        <v>38759</v>
      </c>
      <c r="AO1068">
        <v>1</v>
      </c>
      <c r="AP1068">
        <v>166</v>
      </c>
      <c r="AQ1068" t="s">
        <v>1097</v>
      </c>
      <c r="AR1068">
        <v>17</v>
      </c>
      <c r="AT1068" s="160">
        <v>38759</v>
      </c>
      <c r="AU1068">
        <v>1</v>
      </c>
      <c r="AV1068">
        <v>162</v>
      </c>
      <c r="AW1068" t="s">
        <v>1097</v>
      </c>
      <c r="AX1068">
        <v>16</v>
      </c>
    </row>
    <row r="1069" spans="28:50" x14ac:dyDescent="0.3">
      <c r="AB1069" s="160">
        <v>36567</v>
      </c>
      <c r="AC1069">
        <v>2</v>
      </c>
      <c r="AD1069">
        <v>190</v>
      </c>
      <c r="AE1069" t="s">
        <v>1097</v>
      </c>
      <c r="AF1069">
        <v>19</v>
      </c>
      <c r="AH1069" s="160">
        <v>34741</v>
      </c>
      <c r="AI1069">
        <v>2</v>
      </c>
      <c r="AJ1069">
        <v>152</v>
      </c>
      <c r="AK1069" t="s">
        <v>1097</v>
      </c>
      <c r="AL1069">
        <v>15</v>
      </c>
      <c r="AN1069" s="160">
        <v>38759</v>
      </c>
      <c r="AO1069">
        <v>2</v>
      </c>
      <c r="AP1069">
        <v>170</v>
      </c>
      <c r="AQ1069" t="s">
        <v>1097</v>
      </c>
      <c r="AR1069">
        <v>17</v>
      </c>
      <c r="AT1069" s="160">
        <v>38759</v>
      </c>
      <c r="AU1069">
        <v>2</v>
      </c>
      <c r="AV1069">
        <v>164</v>
      </c>
      <c r="AW1069" t="s">
        <v>1097</v>
      </c>
      <c r="AX1069">
        <v>16</v>
      </c>
    </row>
    <row r="1070" spans="28:50" x14ac:dyDescent="0.3">
      <c r="AB1070" s="160">
        <v>36567</v>
      </c>
      <c r="AC1070">
        <v>3</v>
      </c>
      <c r="AD1070">
        <v>181</v>
      </c>
      <c r="AE1070" t="s">
        <v>1097</v>
      </c>
      <c r="AF1070">
        <v>18</v>
      </c>
      <c r="AH1070" s="160">
        <v>34741</v>
      </c>
      <c r="AI1070">
        <v>3</v>
      </c>
      <c r="AJ1070">
        <v>147</v>
      </c>
      <c r="AK1070" t="s">
        <v>1097</v>
      </c>
      <c r="AL1070">
        <v>15</v>
      </c>
      <c r="AN1070" s="160">
        <v>38759</v>
      </c>
      <c r="AO1070">
        <v>3</v>
      </c>
      <c r="AP1070">
        <v>160</v>
      </c>
      <c r="AQ1070" t="s">
        <v>1097</v>
      </c>
      <c r="AR1070">
        <v>16</v>
      </c>
      <c r="AT1070" s="160">
        <v>38759</v>
      </c>
      <c r="AU1070">
        <v>3</v>
      </c>
      <c r="AV1070">
        <v>165</v>
      </c>
      <c r="AW1070" t="s">
        <v>1097</v>
      </c>
      <c r="AX1070">
        <v>17</v>
      </c>
    </row>
    <row r="1071" spans="28:50" x14ac:dyDescent="0.3">
      <c r="AB1071" s="160">
        <v>36567</v>
      </c>
      <c r="AC1071">
        <v>4</v>
      </c>
      <c r="AD1071">
        <v>165</v>
      </c>
      <c r="AE1071" t="s">
        <v>1097</v>
      </c>
      <c r="AF1071">
        <v>17</v>
      </c>
      <c r="AH1071" s="160">
        <v>34741</v>
      </c>
      <c r="AI1071">
        <v>4</v>
      </c>
      <c r="AJ1071">
        <v>141</v>
      </c>
      <c r="AK1071" t="s">
        <v>1097</v>
      </c>
      <c r="AL1071">
        <v>14</v>
      </c>
      <c r="AN1071" s="160">
        <v>38759</v>
      </c>
      <c r="AO1071">
        <v>4</v>
      </c>
      <c r="AP1071">
        <v>160</v>
      </c>
      <c r="AQ1071" t="s">
        <v>1097</v>
      </c>
      <c r="AR1071">
        <v>16</v>
      </c>
      <c r="AT1071" s="160">
        <v>38759</v>
      </c>
      <c r="AU1071">
        <v>4</v>
      </c>
      <c r="AV1071">
        <v>160</v>
      </c>
      <c r="AW1071" t="s">
        <v>1097</v>
      </c>
      <c r="AX1071">
        <v>16</v>
      </c>
    </row>
    <row r="1072" spans="28:50" x14ac:dyDescent="0.3">
      <c r="AB1072" s="160">
        <v>36567</v>
      </c>
      <c r="AC1072">
        <v>5</v>
      </c>
      <c r="AD1072">
        <v>158</v>
      </c>
      <c r="AE1072" t="s">
        <v>1097</v>
      </c>
      <c r="AF1072">
        <v>16</v>
      </c>
      <c r="AH1072" s="160">
        <v>34741</v>
      </c>
      <c r="AI1072">
        <v>5</v>
      </c>
      <c r="AJ1072">
        <v>135</v>
      </c>
      <c r="AK1072" t="s">
        <v>1097</v>
      </c>
      <c r="AL1072">
        <v>14</v>
      </c>
      <c r="AN1072" s="160">
        <v>38759</v>
      </c>
      <c r="AO1072">
        <v>5</v>
      </c>
      <c r="AP1072">
        <v>160</v>
      </c>
      <c r="AQ1072" t="s">
        <v>1097</v>
      </c>
      <c r="AR1072">
        <v>16</v>
      </c>
      <c r="AT1072" s="160">
        <v>38759</v>
      </c>
      <c r="AU1072">
        <v>5</v>
      </c>
      <c r="AV1072">
        <v>160</v>
      </c>
      <c r="AW1072" t="s">
        <v>1097</v>
      </c>
      <c r="AX1072">
        <v>16</v>
      </c>
    </row>
    <row r="1073" spans="28:50" x14ac:dyDescent="0.3">
      <c r="AB1073" s="160">
        <v>36567</v>
      </c>
      <c r="AC1073">
        <v>6</v>
      </c>
      <c r="AD1073">
        <v>159</v>
      </c>
      <c r="AE1073" t="s">
        <v>1097</v>
      </c>
      <c r="AF1073">
        <v>16</v>
      </c>
      <c r="AH1073" s="160">
        <v>34741</v>
      </c>
      <c r="AI1073">
        <v>6</v>
      </c>
      <c r="AJ1073">
        <v>143</v>
      </c>
      <c r="AK1073" t="s">
        <v>1097</v>
      </c>
      <c r="AL1073">
        <v>14</v>
      </c>
      <c r="AN1073" s="160">
        <v>38759</v>
      </c>
      <c r="AO1073">
        <v>6</v>
      </c>
      <c r="AP1073">
        <v>180</v>
      </c>
      <c r="AQ1073" t="s">
        <v>1097</v>
      </c>
      <c r="AR1073">
        <v>18</v>
      </c>
      <c r="AT1073" s="160">
        <v>38759</v>
      </c>
      <c r="AU1073">
        <v>6</v>
      </c>
      <c r="AV1073">
        <v>164</v>
      </c>
      <c r="AW1073" t="s">
        <v>1097</v>
      </c>
      <c r="AX1073">
        <v>16</v>
      </c>
    </row>
    <row r="1074" spans="28:50" x14ac:dyDescent="0.3">
      <c r="AB1074" s="160">
        <v>36567</v>
      </c>
      <c r="AC1074">
        <v>7</v>
      </c>
      <c r="AD1074">
        <v>198</v>
      </c>
      <c r="AE1074" t="s">
        <v>1097</v>
      </c>
      <c r="AF1074">
        <v>20</v>
      </c>
      <c r="AH1074" s="160">
        <v>34741</v>
      </c>
      <c r="AI1074">
        <v>7</v>
      </c>
      <c r="AJ1074">
        <v>151</v>
      </c>
      <c r="AK1074" t="s">
        <v>1097</v>
      </c>
      <c r="AL1074">
        <v>15</v>
      </c>
      <c r="AN1074" s="160">
        <v>38759</v>
      </c>
      <c r="AO1074">
        <v>7</v>
      </c>
      <c r="AP1074">
        <v>199</v>
      </c>
      <c r="AQ1074" t="s">
        <v>1097</v>
      </c>
      <c r="AR1074">
        <v>20</v>
      </c>
      <c r="AT1074" s="160">
        <v>38759</v>
      </c>
      <c r="AU1074">
        <v>7</v>
      </c>
      <c r="AV1074">
        <v>164</v>
      </c>
      <c r="AW1074" t="s">
        <v>1097</v>
      </c>
      <c r="AX1074">
        <v>16</v>
      </c>
    </row>
    <row r="1075" spans="28:50" x14ac:dyDescent="0.3">
      <c r="AB1075" s="160">
        <v>36567</v>
      </c>
      <c r="AC1075">
        <v>8</v>
      </c>
      <c r="AD1075">
        <v>252</v>
      </c>
      <c r="AE1075" t="s">
        <v>1097</v>
      </c>
      <c r="AF1075">
        <v>25</v>
      </c>
      <c r="AH1075" s="160">
        <v>34741</v>
      </c>
      <c r="AI1075">
        <v>8</v>
      </c>
      <c r="AJ1075">
        <v>159</v>
      </c>
      <c r="AK1075" t="s">
        <v>1097</v>
      </c>
      <c r="AL1075">
        <v>16</v>
      </c>
      <c r="AN1075" s="160">
        <v>38759</v>
      </c>
      <c r="AO1075">
        <v>8</v>
      </c>
      <c r="AP1075">
        <v>210</v>
      </c>
      <c r="AQ1075" t="s">
        <v>1097</v>
      </c>
      <c r="AR1075">
        <v>21</v>
      </c>
      <c r="AT1075" s="160">
        <v>38759</v>
      </c>
      <c r="AU1075">
        <v>8</v>
      </c>
      <c r="AV1075">
        <v>171</v>
      </c>
      <c r="AW1075" t="s">
        <v>1097</v>
      </c>
      <c r="AX1075">
        <v>17</v>
      </c>
    </row>
    <row r="1076" spans="28:50" x14ac:dyDescent="0.3">
      <c r="AB1076" s="160">
        <v>36567</v>
      </c>
      <c r="AC1076">
        <v>9</v>
      </c>
      <c r="AD1076">
        <v>270</v>
      </c>
      <c r="AE1076" t="s">
        <v>1097</v>
      </c>
      <c r="AF1076">
        <v>27</v>
      </c>
      <c r="AH1076" s="160">
        <v>34741</v>
      </c>
      <c r="AI1076">
        <v>9</v>
      </c>
      <c r="AJ1076">
        <v>179</v>
      </c>
      <c r="AK1076" t="s">
        <v>1097</v>
      </c>
      <c r="AL1076">
        <v>18</v>
      </c>
      <c r="AN1076" s="160">
        <v>38759</v>
      </c>
      <c r="AO1076">
        <v>9</v>
      </c>
      <c r="AP1076">
        <v>220</v>
      </c>
      <c r="AQ1076" t="s">
        <v>1097</v>
      </c>
      <c r="AR1076">
        <v>22</v>
      </c>
      <c r="AT1076" s="160">
        <v>38759</v>
      </c>
      <c r="AU1076">
        <v>9</v>
      </c>
      <c r="AV1076">
        <v>173</v>
      </c>
      <c r="AW1076" t="s">
        <v>1097</v>
      </c>
      <c r="AX1076">
        <v>17</v>
      </c>
    </row>
    <row r="1077" spans="28:50" x14ac:dyDescent="0.3">
      <c r="AB1077" s="160">
        <v>36567</v>
      </c>
      <c r="AC1077">
        <v>10</v>
      </c>
      <c r="AD1077">
        <v>293</v>
      </c>
      <c r="AE1077" t="s">
        <v>1097</v>
      </c>
      <c r="AF1077">
        <v>29</v>
      </c>
      <c r="AH1077" s="160">
        <v>34741</v>
      </c>
      <c r="AI1077">
        <v>10</v>
      </c>
      <c r="AJ1077">
        <v>199</v>
      </c>
      <c r="AK1077" t="s">
        <v>1097</v>
      </c>
      <c r="AL1077">
        <v>20</v>
      </c>
      <c r="AN1077" s="160">
        <v>38759</v>
      </c>
      <c r="AO1077">
        <v>10</v>
      </c>
      <c r="AP1077">
        <v>231</v>
      </c>
      <c r="AQ1077" t="s">
        <v>1097</v>
      </c>
      <c r="AR1077">
        <v>23</v>
      </c>
      <c r="AT1077" s="160">
        <v>38759</v>
      </c>
      <c r="AU1077">
        <v>10</v>
      </c>
      <c r="AV1077">
        <v>178</v>
      </c>
      <c r="AW1077" t="s">
        <v>1097</v>
      </c>
      <c r="AX1077">
        <v>18</v>
      </c>
    </row>
    <row r="1078" spans="28:50" x14ac:dyDescent="0.3">
      <c r="AB1078" s="160">
        <v>36567</v>
      </c>
      <c r="AC1078">
        <v>11</v>
      </c>
      <c r="AD1078">
        <v>312</v>
      </c>
      <c r="AE1078" t="s">
        <v>1097</v>
      </c>
      <c r="AF1078">
        <v>31</v>
      </c>
      <c r="AH1078" s="160">
        <v>34741</v>
      </c>
      <c r="AI1078">
        <v>11</v>
      </c>
      <c r="AJ1078">
        <v>219</v>
      </c>
      <c r="AK1078" t="s">
        <v>1097</v>
      </c>
      <c r="AL1078">
        <v>22</v>
      </c>
      <c r="AN1078" s="160">
        <v>38759</v>
      </c>
      <c r="AO1078">
        <v>11</v>
      </c>
      <c r="AP1078">
        <v>240</v>
      </c>
      <c r="AQ1078" t="s">
        <v>1097</v>
      </c>
      <c r="AR1078">
        <v>24</v>
      </c>
      <c r="AT1078" s="160">
        <v>38759</v>
      </c>
      <c r="AU1078">
        <v>11</v>
      </c>
      <c r="AV1078">
        <v>193</v>
      </c>
      <c r="AW1078" t="s">
        <v>1097</v>
      </c>
      <c r="AX1078">
        <v>19</v>
      </c>
    </row>
    <row r="1079" spans="28:50" x14ac:dyDescent="0.3">
      <c r="AB1079" s="160">
        <v>36567</v>
      </c>
      <c r="AC1079">
        <v>12</v>
      </c>
      <c r="AD1079">
        <v>308</v>
      </c>
      <c r="AE1079" t="s">
        <v>1097</v>
      </c>
      <c r="AF1079">
        <v>31</v>
      </c>
      <c r="AH1079" s="160">
        <v>34741</v>
      </c>
      <c r="AI1079">
        <v>12</v>
      </c>
      <c r="AJ1079">
        <v>229</v>
      </c>
      <c r="AK1079" t="s">
        <v>1097</v>
      </c>
      <c r="AL1079">
        <v>23</v>
      </c>
      <c r="AN1079" s="160">
        <v>38759</v>
      </c>
      <c r="AO1079">
        <v>12</v>
      </c>
      <c r="AP1079">
        <v>240</v>
      </c>
      <c r="AQ1079" t="s">
        <v>1097</v>
      </c>
      <c r="AR1079">
        <v>24</v>
      </c>
      <c r="AT1079" s="160">
        <v>38759</v>
      </c>
      <c r="AU1079">
        <v>12</v>
      </c>
      <c r="AV1079">
        <v>202</v>
      </c>
      <c r="AW1079" t="s">
        <v>1097</v>
      </c>
      <c r="AX1079">
        <v>20</v>
      </c>
    </row>
    <row r="1080" spans="28:50" x14ac:dyDescent="0.3">
      <c r="AB1080" s="160">
        <v>36567</v>
      </c>
      <c r="AC1080">
        <v>13</v>
      </c>
      <c r="AD1080">
        <v>317</v>
      </c>
      <c r="AE1080" t="s">
        <v>1097</v>
      </c>
      <c r="AF1080">
        <v>32</v>
      </c>
      <c r="AH1080" s="160">
        <v>34741</v>
      </c>
      <c r="AI1080">
        <v>13</v>
      </c>
      <c r="AJ1080">
        <v>239</v>
      </c>
      <c r="AK1080" t="s">
        <v>1097</v>
      </c>
      <c r="AL1080">
        <v>24</v>
      </c>
      <c r="AN1080" s="160">
        <v>38759</v>
      </c>
      <c r="AO1080">
        <v>13</v>
      </c>
      <c r="AP1080">
        <v>250</v>
      </c>
      <c r="AQ1080" t="s">
        <v>1097</v>
      </c>
      <c r="AR1080">
        <v>25</v>
      </c>
      <c r="AT1080" s="160">
        <v>38759</v>
      </c>
      <c r="AU1080">
        <v>13</v>
      </c>
      <c r="AV1080">
        <v>182</v>
      </c>
      <c r="AW1080" t="s">
        <v>1097</v>
      </c>
      <c r="AX1080">
        <v>18</v>
      </c>
    </row>
    <row r="1081" spans="28:50" x14ac:dyDescent="0.3">
      <c r="AB1081" s="160">
        <v>36567</v>
      </c>
      <c r="AC1081">
        <v>14</v>
      </c>
      <c r="AD1081">
        <v>316</v>
      </c>
      <c r="AE1081" t="s">
        <v>1097</v>
      </c>
      <c r="AF1081">
        <v>32</v>
      </c>
      <c r="AH1081" s="160">
        <v>34741</v>
      </c>
      <c r="AI1081">
        <v>14</v>
      </c>
      <c r="AJ1081">
        <v>250</v>
      </c>
      <c r="AK1081" t="s">
        <v>1097</v>
      </c>
      <c r="AL1081">
        <v>25</v>
      </c>
      <c r="AN1081" s="160">
        <v>38759</v>
      </c>
      <c r="AO1081">
        <v>14</v>
      </c>
      <c r="AP1081">
        <v>230</v>
      </c>
      <c r="AQ1081" t="s">
        <v>1097</v>
      </c>
      <c r="AR1081">
        <v>23</v>
      </c>
      <c r="AT1081" s="160">
        <v>38759</v>
      </c>
      <c r="AU1081">
        <v>14</v>
      </c>
      <c r="AV1081">
        <v>184</v>
      </c>
      <c r="AW1081" t="s">
        <v>1097</v>
      </c>
      <c r="AX1081">
        <v>18</v>
      </c>
    </row>
    <row r="1082" spans="28:50" x14ac:dyDescent="0.3">
      <c r="AB1082" s="160">
        <v>36567</v>
      </c>
      <c r="AC1082">
        <v>15</v>
      </c>
      <c r="AD1082">
        <v>308</v>
      </c>
      <c r="AE1082" t="s">
        <v>1097</v>
      </c>
      <c r="AF1082">
        <v>31</v>
      </c>
      <c r="AH1082" s="160">
        <v>34741</v>
      </c>
      <c r="AI1082">
        <v>15</v>
      </c>
      <c r="AJ1082">
        <v>250</v>
      </c>
      <c r="AK1082" t="s">
        <v>1097</v>
      </c>
      <c r="AL1082">
        <v>25</v>
      </c>
      <c r="AN1082" s="160">
        <v>38759</v>
      </c>
      <c r="AO1082">
        <v>15</v>
      </c>
      <c r="AP1082">
        <v>240</v>
      </c>
      <c r="AQ1082" t="s">
        <v>1097</v>
      </c>
      <c r="AR1082">
        <v>24</v>
      </c>
      <c r="AT1082" s="160">
        <v>38759</v>
      </c>
      <c r="AU1082">
        <v>15</v>
      </c>
      <c r="AV1082">
        <v>194</v>
      </c>
      <c r="AW1082" t="s">
        <v>1097</v>
      </c>
      <c r="AX1082">
        <v>19</v>
      </c>
    </row>
    <row r="1083" spans="28:50" x14ac:dyDescent="0.3">
      <c r="AB1083" s="160">
        <v>36567</v>
      </c>
      <c r="AC1083">
        <v>16</v>
      </c>
      <c r="AD1083">
        <v>299</v>
      </c>
      <c r="AE1083" t="s">
        <v>1097</v>
      </c>
      <c r="AF1083">
        <v>30</v>
      </c>
      <c r="AH1083" s="160">
        <v>34741</v>
      </c>
      <c r="AI1083">
        <v>16</v>
      </c>
      <c r="AJ1083">
        <v>250</v>
      </c>
      <c r="AK1083" t="s">
        <v>1097</v>
      </c>
      <c r="AL1083">
        <v>25</v>
      </c>
      <c r="AN1083" s="160">
        <v>38759</v>
      </c>
      <c r="AO1083">
        <v>16</v>
      </c>
      <c r="AP1083">
        <v>232</v>
      </c>
      <c r="AQ1083" t="s">
        <v>1097</v>
      </c>
      <c r="AR1083">
        <v>23</v>
      </c>
      <c r="AT1083" s="160">
        <v>38759</v>
      </c>
      <c r="AU1083">
        <v>16</v>
      </c>
      <c r="AV1083">
        <v>192</v>
      </c>
      <c r="AW1083" t="s">
        <v>1097</v>
      </c>
      <c r="AX1083">
        <v>19</v>
      </c>
    </row>
    <row r="1084" spans="28:50" x14ac:dyDescent="0.3">
      <c r="AB1084" s="160">
        <v>36567</v>
      </c>
      <c r="AC1084">
        <v>17</v>
      </c>
      <c r="AD1084">
        <v>293</v>
      </c>
      <c r="AE1084" t="s">
        <v>1097</v>
      </c>
      <c r="AF1084">
        <v>29</v>
      </c>
      <c r="AH1084" s="160">
        <v>34741</v>
      </c>
      <c r="AI1084">
        <v>17</v>
      </c>
      <c r="AJ1084">
        <v>251</v>
      </c>
      <c r="AK1084" t="s">
        <v>1097</v>
      </c>
      <c r="AL1084">
        <v>25</v>
      </c>
      <c r="AN1084" s="160">
        <v>38759</v>
      </c>
      <c r="AO1084">
        <v>17</v>
      </c>
      <c r="AP1084">
        <v>230</v>
      </c>
      <c r="AQ1084" t="s">
        <v>1097</v>
      </c>
      <c r="AR1084">
        <v>23</v>
      </c>
      <c r="AT1084" s="160">
        <v>38759</v>
      </c>
      <c r="AU1084">
        <v>17</v>
      </c>
      <c r="AV1084">
        <v>180</v>
      </c>
      <c r="AW1084" t="s">
        <v>1097</v>
      </c>
      <c r="AX1084">
        <v>18</v>
      </c>
    </row>
    <row r="1085" spans="28:50" x14ac:dyDescent="0.3">
      <c r="AB1085" s="160">
        <v>36567</v>
      </c>
      <c r="AC1085">
        <v>18</v>
      </c>
      <c r="AD1085">
        <v>273</v>
      </c>
      <c r="AE1085" t="s">
        <v>1097</v>
      </c>
      <c r="AF1085">
        <v>27</v>
      </c>
      <c r="AH1085" s="160">
        <v>34741</v>
      </c>
      <c r="AI1085">
        <v>18</v>
      </c>
      <c r="AJ1085">
        <v>254</v>
      </c>
      <c r="AK1085" t="s">
        <v>1097</v>
      </c>
      <c r="AL1085">
        <v>25</v>
      </c>
      <c r="AN1085" s="160">
        <v>38759</v>
      </c>
      <c r="AO1085">
        <v>18</v>
      </c>
      <c r="AP1085">
        <v>230</v>
      </c>
      <c r="AQ1085" t="s">
        <v>1097</v>
      </c>
      <c r="AR1085">
        <v>23</v>
      </c>
      <c r="AT1085" s="160">
        <v>38759</v>
      </c>
      <c r="AU1085">
        <v>18</v>
      </c>
      <c r="AV1085">
        <v>179</v>
      </c>
      <c r="AW1085" t="s">
        <v>1097</v>
      </c>
      <c r="AX1085">
        <v>18</v>
      </c>
    </row>
    <row r="1086" spans="28:50" x14ac:dyDescent="0.3">
      <c r="AB1086" s="160">
        <v>36567</v>
      </c>
      <c r="AC1086">
        <v>19</v>
      </c>
      <c r="AD1086">
        <v>253</v>
      </c>
      <c r="AE1086" t="s">
        <v>1097</v>
      </c>
      <c r="AF1086">
        <v>25</v>
      </c>
      <c r="AH1086" s="160">
        <v>34741</v>
      </c>
      <c r="AI1086">
        <v>19</v>
      </c>
      <c r="AJ1086">
        <v>257</v>
      </c>
      <c r="AK1086" t="s">
        <v>1097</v>
      </c>
      <c r="AL1086">
        <v>26</v>
      </c>
      <c r="AN1086" s="160">
        <v>38759</v>
      </c>
      <c r="AO1086">
        <v>19</v>
      </c>
      <c r="AP1086">
        <v>212</v>
      </c>
      <c r="AQ1086" t="s">
        <v>1097</v>
      </c>
      <c r="AR1086">
        <v>21</v>
      </c>
      <c r="AT1086" s="160">
        <v>38759</v>
      </c>
      <c r="AU1086">
        <v>19</v>
      </c>
      <c r="AV1086">
        <v>175</v>
      </c>
      <c r="AW1086" t="s">
        <v>1097</v>
      </c>
      <c r="AX1086">
        <v>18</v>
      </c>
    </row>
    <row r="1087" spans="28:50" x14ac:dyDescent="0.3">
      <c r="AB1087" s="160">
        <v>36567</v>
      </c>
      <c r="AC1087">
        <v>20</v>
      </c>
      <c r="AD1087">
        <v>228</v>
      </c>
      <c r="AE1087" t="s">
        <v>1097</v>
      </c>
      <c r="AF1087">
        <v>23</v>
      </c>
      <c r="AH1087" s="160">
        <v>34741</v>
      </c>
      <c r="AI1087">
        <v>20</v>
      </c>
      <c r="AJ1087">
        <v>260</v>
      </c>
      <c r="AK1087" t="s">
        <v>1097</v>
      </c>
      <c r="AL1087">
        <v>26</v>
      </c>
      <c r="AN1087" s="160">
        <v>38759</v>
      </c>
      <c r="AO1087">
        <v>20</v>
      </c>
      <c r="AP1087">
        <v>210</v>
      </c>
      <c r="AQ1087" t="s">
        <v>1097</v>
      </c>
      <c r="AR1087">
        <v>21</v>
      </c>
      <c r="AT1087" s="160">
        <v>38759</v>
      </c>
      <c r="AU1087">
        <v>20</v>
      </c>
      <c r="AV1087">
        <v>174</v>
      </c>
      <c r="AW1087" t="s">
        <v>1097</v>
      </c>
      <c r="AX1087">
        <v>17</v>
      </c>
    </row>
    <row r="1088" spans="28:50" x14ac:dyDescent="0.3">
      <c r="AB1088" s="160">
        <v>36567</v>
      </c>
      <c r="AC1088">
        <v>21</v>
      </c>
      <c r="AD1088">
        <v>198</v>
      </c>
      <c r="AE1088" t="s">
        <v>1097</v>
      </c>
      <c r="AF1088">
        <v>20</v>
      </c>
      <c r="AH1088" s="160">
        <v>34741</v>
      </c>
      <c r="AI1088">
        <v>21</v>
      </c>
      <c r="AJ1088">
        <v>244</v>
      </c>
      <c r="AK1088" t="s">
        <v>1097</v>
      </c>
      <c r="AL1088">
        <v>24</v>
      </c>
      <c r="AN1088" s="160">
        <v>38759</v>
      </c>
      <c r="AO1088">
        <v>21</v>
      </c>
      <c r="AP1088">
        <v>200</v>
      </c>
      <c r="AQ1088" t="s">
        <v>1097</v>
      </c>
      <c r="AR1088">
        <v>20</v>
      </c>
      <c r="AT1088" s="160">
        <v>38759</v>
      </c>
      <c r="AU1088">
        <v>21</v>
      </c>
      <c r="AV1088">
        <v>180</v>
      </c>
      <c r="AW1088" t="s">
        <v>1097</v>
      </c>
      <c r="AX1088">
        <v>18</v>
      </c>
    </row>
    <row r="1089" spans="28:50" x14ac:dyDescent="0.3">
      <c r="AB1089" s="160">
        <v>36567</v>
      </c>
      <c r="AC1089">
        <v>22</v>
      </c>
      <c r="AD1089">
        <v>189</v>
      </c>
      <c r="AE1089" t="s">
        <v>1097</v>
      </c>
      <c r="AF1089">
        <v>19</v>
      </c>
      <c r="AH1089" s="160">
        <v>34741</v>
      </c>
      <c r="AI1089">
        <v>22</v>
      </c>
      <c r="AJ1089">
        <v>227</v>
      </c>
      <c r="AK1089" t="s">
        <v>1097</v>
      </c>
      <c r="AL1089">
        <v>23</v>
      </c>
      <c r="AN1089" s="160">
        <v>38759</v>
      </c>
      <c r="AO1089">
        <v>22</v>
      </c>
      <c r="AP1089">
        <v>203</v>
      </c>
      <c r="AQ1089" t="s">
        <v>1097</v>
      </c>
      <c r="AR1089">
        <v>20</v>
      </c>
      <c r="AT1089" s="160">
        <v>38759</v>
      </c>
      <c r="AU1089">
        <v>22</v>
      </c>
      <c r="AV1089">
        <v>177</v>
      </c>
      <c r="AW1089" t="s">
        <v>1097</v>
      </c>
      <c r="AX1089">
        <v>18</v>
      </c>
    </row>
    <row r="1090" spans="28:50" x14ac:dyDescent="0.3">
      <c r="AB1090" s="160">
        <v>36567</v>
      </c>
      <c r="AC1090">
        <v>23</v>
      </c>
      <c r="AD1090">
        <v>181</v>
      </c>
      <c r="AE1090" t="s">
        <v>1097</v>
      </c>
      <c r="AF1090">
        <v>18</v>
      </c>
      <c r="AH1090" s="160">
        <v>34741</v>
      </c>
      <c r="AI1090">
        <v>23</v>
      </c>
      <c r="AJ1090">
        <v>210</v>
      </c>
      <c r="AK1090" t="s">
        <v>1097</v>
      </c>
      <c r="AL1090">
        <v>21</v>
      </c>
      <c r="AN1090" s="160">
        <v>38759</v>
      </c>
      <c r="AO1090">
        <v>23</v>
      </c>
      <c r="AP1090">
        <v>200</v>
      </c>
      <c r="AQ1090" t="s">
        <v>1097</v>
      </c>
      <c r="AR1090">
        <v>20</v>
      </c>
      <c r="AT1090" s="160">
        <v>38759</v>
      </c>
      <c r="AU1090">
        <v>23</v>
      </c>
      <c r="AV1090">
        <v>171</v>
      </c>
      <c r="AW1090" t="s">
        <v>1097</v>
      </c>
      <c r="AX1090">
        <v>17</v>
      </c>
    </row>
    <row r="1091" spans="28:50" x14ac:dyDescent="0.3">
      <c r="AB1091" s="160">
        <v>36568</v>
      </c>
      <c r="AC1091">
        <v>0</v>
      </c>
      <c r="AD1091">
        <v>177</v>
      </c>
      <c r="AE1091" t="s">
        <v>1097</v>
      </c>
      <c r="AF1091">
        <v>18</v>
      </c>
      <c r="AH1091" s="160">
        <v>34742</v>
      </c>
      <c r="AI1091">
        <v>0</v>
      </c>
      <c r="AJ1091">
        <v>203</v>
      </c>
      <c r="AK1091" t="s">
        <v>1097</v>
      </c>
      <c r="AL1091">
        <v>20</v>
      </c>
      <c r="AN1091" s="160">
        <v>38760</v>
      </c>
      <c r="AO1091">
        <v>0</v>
      </c>
      <c r="AP1091">
        <v>200</v>
      </c>
      <c r="AQ1091" t="s">
        <v>1097</v>
      </c>
      <c r="AR1091">
        <v>20</v>
      </c>
      <c r="AT1091" s="160">
        <v>38760</v>
      </c>
      <c r="AU1091">
        <v>0</v>
      </c>
      <c r="AV1091">
        <v>170</v>
      </c>
      <c r="AW1091" t="s">
        <v>1097</v>
      </c>
      <c r="AX1091">
        <v>17</v>
      </c>
    </row>
    <row r="1092" spans="28:50" x14ac:dyDescent="0.3">
      <c r="AB1092" s="160">
        <v>36568</v>
      </c>
      <c r="AC1092">
        <v>1</v>
      </c>
      <c r="AD1092">
        <v>173</v>
      </c>
      <c r="AE1092" t="s">
        <v>1097</v>
      </c>
      <c r="AF1092">
        <v>17</v>
      </c>
      <c r="AH1092" s="160">
        <v>34742</v>
      </c>
      <c r="AI1092">
        <v>1</v>
      </c>
      <c r="AJ1092">
        <v>196</v>
      </c>
      <c r="AK1092" t="s">
        <v>1097</v>
      </c>
      <c r="AL1092">
        <v>20</v>
      </c>
      <c r="AN1092" s="160">
        <v>38760</v>
      </c>
      <c r="AO1092">
        <v>1</v>
      </c>
      <c r="AP1092">
        <v>199</v>
      </c>
      <c r="AQ1092" t="s">
        <v>1097</v>
      </c>
      <c r="AR1092">
        <v>20</v>
      </c>
      <c r="AT1092" s="160">
        <v>38760</v>
      </c>
      <c r="AU1092">
        <v>1</v>
      </c>
      <c r="AV1092">
        <v>165</v>
      </c>
      <c r="AW1092" t="s">
        <v>1097</v>
      </c>
      <c r="AX1092">
        <v>17</v>
      </c>
    </row>
    <row r="1093" spans="28:50" x14ac:dyDescent="0.3">
      <c r="AB1093" s="160">
        <v>36568</v>
      </c>
      <c r="AC1093">
        <v>2</v>
      </c>
      <c r="AD1093">
        <v>170</v>
      </c>
      <c r="AE1093" t="s">
        <v>1097</v>
      </c>
      <c r="AF1093">
        <v>17</v>
      </c>
      <c r="AH1093" s="160">
        <v>34742</v>
      </c>
      <c r="AI1093">
        <v>2</v>
      </c>
      <c r="AJ1093">
        <v>188</v>
      </c>
      <c r="AK1093" t="s">
        <v>1097</v>
      </c>
      <c r="AL1093">
        <v>19</v>
      </c>
      <c r="AN1093" s="160">
        <v>38760</v>
      </c>
      <c r="AO1093">
        <v>2</v>
      </c>
      <c r="AP1093">
        <v>190</v>
      </c>
      <c r="AQ1093" t="s">
        <v>1097</v>
      </c>
      <c r="AR1093">
        <v>19</v>
      </c>
      <c r="AT1093" s="160">
        <v>38760</v>
      </c>
      <c r="AU1093">
        <v>2</v>
      </c>
      <c r="AV1093">
        <v>154</v>
      </c>
      <c r="AW1093" t="s">
        <v>1097</v>
      </c>
      <c r="AX1093">
        <v>15</v>
      </c>
    </row>
    <row r="1094" spans="28:50" x14ac:dyDescent="0.3">
      <c r="AB1094" s="160">
        <v>36568</v>
      </c>
      <c r="AC1094">
        <v>3</v>
      </c>
      <c r="AD1094">
        <v>170</v>
      </c>
      <c r="AE1094" t="s">
        <v>1097</v>
      </c>
      <c r="AF1094">
        <v>17</v>
      </c>
      <c r="AH1094" s="160">
        <v>34742</v>
      </c>
      <c r="AI1094">
        <v>3</v>
      </c>
      <c r="AJ1094">
        <v>191</v>
      </c>
      <c r="AK1094" t="s">
        <v>1097</v>
      </c>
      <c r="AL1094">
        <v>19</v>
      </c>
      <c r="AN1094" s="160">
        <v>38760</v>
      </c>
      <c r="AO1094">
        <v>3</v>
      </c>
      <c r="AP1094">
        <v>180</v>
      </c>
      <c r="AQ1094" t="s">
        <v>1097</v>
      </c>
      <c r="AR1094">
        <v>18</v>
      </c>
      <c r="AT1094" s="160">
        <v>38760</v>
      </c>
      <c r="AU1094">
        <v>3</v>
      </c>
      <c r="AV1094">
        <v>196</v>
      </c>
      <c r="AW1094" t="s">
        <v>1097</v>
      </c>
      <c r="AX1094">
        <v>20</v>
      </c>
    </row>
    <row r="1095" spans="28:50" x14ac:dyDescent="0.3">
      <c r="AB1095" s="160">
        <v>36568</v>
      </c>
      <c r="AC1095">
        <v>4</v>
      </c>
      <c r="AD1095">
        <v>168</v>
      </c>
      <c r="AE1095" t="s">
        <v>1097</v>
      </c>
      <c r="AF1095">
        <v>17</v>
      </c>
      <c r="AH1095" s="160">
        <v>34742</v>
      </c>
      <c r="AI1095">
        <v>4</v>
      </c>
      <c r="AJ1095">
        <v>195</v>
      </c>
      <c r="AK1095" t="s">
        <v>1097</v>
      </c>
      <c r="AL1095">
        <v>20</v>
      </c>
      <c r="AN1095" s="160">
        <v>38760</v>
      </c>
      <c r="AO1095">
        <v>4</v>
      </c>
      <c r="AP1095">
        <v>171</v>
      </c>
      <c r="AQ1095" t="s">
        <v>1097</v>
      </c>
      <c r="AR1095">
        <v>17</v>
      </c>
      <c r="AT1095" s="160">
        <v>38760</v>
      </c>
      <c r="AU1095">
        <v>4</v>
      </c>
      <c r="AV1095">
        <v>199</v>
      </c>
      <c r="AW1095" t="s">
        <v>1097</v>
      </c>
      <c r="AX1095">
        <v>20</v>
      </c>
    </row>
    <row r="1096" spans="28:50" x14ac:dyDescent="0.3">
      <c r="AB1096" s="160">
        <v>36568</v>
      </c>
      <c r="AC1096">
        <v>5</v>
      </c>
      <c r="AD1096">
        <v>168</v>
      </c>
      <c r="AE1096" t="s">
        <v>1097</v>
      </c>
      <c r="AF1096">
        <v>17</v>
      </c>
      <c r="AH1096" s="160">
        <v>34742</v>
      </c>
      <c r="AI1096">
        <v>5</v>
      </c>
      <c r="AJ1096">
        <v>199</v>
      </c>
      <c r="AK1096" t="s">
        <v>1097</v>
      </c>
      <c r="AL1096">
        <v>20</v>
      </c>
      <c r="AN1096" s="160">
        <v>38760</v>
      </c>
      <c r="AO1096">
        <v>5</v>
      </c>
      <c r="AP1096">
        <v>160</v>
      </c>
      <c r="AQ1096" t="s">
        <v>1097</v>
      </c>
      <c r="AR1096">
        <v>16</v>
      </c>
      <c r="AT1096" s="160">
        <v>38760</v>
      </c>
      <c r="AU1096">
        <v>5</v>
      </c>
      <c r="AV1096">
        <v>191</v>
      </c>
      <c r="AW1096" t="s">
        <v>1097</v>
      </c>
      <c r="AX1096">
        <v>19</v>
      </c>
    </row>
    <row r="1097" spans="28:50" x14ac:dyDescent="0.3">
      <c r="AB1097" s="160">
        <v>36568</v>
      </c>
      <c r="AC1097">
        <v>6</v>
      </c>
      <c r="AD1097">
        <v>168</v>
      </c>
      <c r="AE1097" t="s">
        <v>1097</v>
      </c>
      <c r="AF1097">
        <v>17</v>
      </c>
      <c r="AH1097" s="160">
        <v>34742</v>
      </c>
      <c r="AI1097">
        <v>6</v>
      </c>
      <c r="AJ1097">
        <v>216</v>
      </c>
      <c r="AK1097" t="s">
        <v>1097</v>
      </c>
      <c r="AL1097">
        <v>22</v>
      </c>
      <c r="AN1097" s="160">
        <v>38760</v>
      </c>
      <c r="AO1097">
        <v>6</v>
      </c>
      <c r="AP1097">
        <v>180</v>
      </c>
      <c r="AQ1097" t="s">
        <v>1097</v>
      </c>
      <c r="AR1097">
        <v>18</v>
      </c>
      <c r="AT1097" s="160">
        <v>38760</v>
      </c>
      <c r="AU1097">
        <v>6</v>
      </c>
      <c r="AV1097">
        <v>183</v>
      </c>
      <c r="AW1097" t="s">
        <v>1097</v>
      </c>
      <c r="AX1097">
        <v>18</v>
      </c>
    </row>
    <row r="1098" spans="28:50" x14ac:dyDescent="0.3">
      <c r="AB1098" s="160">
        <v>36568</v>
      </c>
      <c r="AC1098">
        <v>7</v>
      </c>
      <c r="AD1098">
        <v>177</v>
      </c>
      <c r="AE1098" t="s">
        <v>1097</v>
      </c>
      <c r="AF1098">
        <v>18</v>
      </c>
      <c r="AH1098" s="160">
        <v>34742</v>
      </c>
      <c r="AI1098">
        <v>7</v>
      </c>
      <c r="AJ1098">
        <v>233</v>
      </c>
      <c r="AK1098" t="s">
        <v>1097</v>
      </c>
      <c r="AL1098">
        <v>23</v>
      </c>
      <c r="AN1098" s="160">
        <v>38760</v>
      </c>
      <c r="AO1098">
        <v>7</v>
      </c>
      <c r="AP1098">
        <v>203</v>
      </c>
      <c r="AQ1098" t="s">
        <v>1097</v>
      </c>
      <c r="AR1098">
        <v>20</v>
      </c>
      <c r="AT1098" s="160">
        <v>38760</v>
      </c>
      <c r="AU1098">
        <v>7</v>
      </c>
      <c r="AV1098">
        <v>190</v>
      </c>
      <c r="AW1098" t="s">
        <v>1097</v>
      </c>
      <c r="AX1098">
        <v>19</v>
      </c>
    </row>
    <row r="1099" spans="28:50" x14ac:dyDescent="0.3">
      <c r="AB1099" s="160">
        <v>36568</v>
      </c>
      <c r="AC1099">
        <v>8</v>
      </c>
      <c r="AD1099">
        <v>183</v>
      </c>
      <c r="AE1099" t="s">
        <v>1097</v>
      </c>
      <c r="AF1099">
        <v>18</v>
      </c>
      <c r="AH1099" s="160">
        <v>34742</v>
      </c>
      <c r="AI1099">
        <v>8</v>
      </c>
      <c r="AJ1099">
        <v>250</v>
      </c>
      <c r="AK1099" t="s">
        <v>1097</v>
      </c>
      <c r="AL1099">
        <v>25</v>
      </c>
      <c r="AN1099" s="160">
        <v>38760</v>
      </c>
      <c r="AO1099">
        <v>8</v>
      </c>
      <c r="AP1099">
        <v>230</v>
      </c>
      <c r="AQ1099" t="s">
        <v>1097</v>
      </c>
      <c r="AR1099">
        <v>23</v>
      </c>
      <c r="AT1099" s="160">
        <v>38760</v>
      </c>
      <c r="AU1099">
        <v>8</v>
      </c>
      <c r="AV1099">
        <v>178</v>
      </c>
      <c r="AW1099" t="s">
        <v>1097</v>
      </c>
      <c r="AX1099">
        <v>18</v>
      </c>
    </row>
    <row r="1100" spans="28:50" x14ac:dyDescent="0.3">
      <c r="AB1100" s="160">
        <v>36568</v>
      </c>
      <c r="AC1100">
        <v>9</v>
      </c>
      <c r="AD1100">
        <v>192</v>
      </c>
      <c r="AE1100" t="s">
        <v>1097</v>
      </c>
      <c r="AF1100">
        <v>19</v>
      </c>
      <c r="AH1100" s="160">
        <v>34742</v>
      </c>
      <c r="AI1100">
        <v>9</v>
      </c>
      <c r="AJ1100">
        <v>268</v>
      </c>
      <c r="AK1100" t="s">
        <v>1097</v>
      </c>
      <c r="AL1100">
        <v>27</v>
      </c>
      <c r="AN1100" s="160">
        <v>38760</v>
      </c>
      <c r="AO1100">
        <v>9</v>
      </c>
      <c r="AP1100">
        <v>240</v>
      </c>
      <c r="AQ1100" t="s">
        <v>1097</v>
      </c>
      <c r="AR1100">
        <v>24</v>
      </c>
      <c r="AT1100" s="160">
        <v>38760</v>
      </c>
      <c r="AU1100">
        <v>9</v>
      </c>
      <c r="AV1100">
        <v>197</v>
      </c>
      <c r="AW1100" t="s">
        <v>1097</v>
      </c>
      <c r="AX1100">
        <v>20</v>
      </c>
    </row>
    <row r="1101" spans="28:50" x14ac:dyDescent="0.3">
      <c r="AB1101" s="160">
        <v>36568</v>
      </c>
      <c r="AC1101">
        <v>10</v>
      </c>
      <c r="AD1101">
        <v>193</v>
      </c>
      <c r="AE1101" t="s">
        <v>1097</v>
      </c>
      <c r="AF1101">
        <v>19</v>
      </c>
      <c r="AH1101" s="160">
        <v>34742</v>
      </c>
      <c r="AI1101">
        <v>10</v>
      </c>
      <c r="AJ1101">
        <v>286</v>
      </c>
      <c r="AK1101" t="s">
        <v>1097</v>
      </c>
      <c r="AL1101">
        <v>29</v>
      </c>
      <c r="AN1101" s="160">
        <v>38760</v>
      </c>
      <c r="AO1101">
        <v>10</v>
      </c>
      <c r="AP1101">
        <v>256</v>
      </c>
      <c r="AQ1101" t="s">
        <v>1097</v>
      </c>
      <c r="AR1101">
        <v>26</v>
      </c>
      <c r="AT1101" s="160">
        <v>38760</v>
      </c>
      <c r="AU1101">
        <v>10</v>
      </c>
      <c r="AV1101">
        <v>217</v>
      </c>
      <c r="AW1101" t="s">
        <v>1097</v>
      </c>
      <c r="AX1101">
        <v>22</v>
      </c>
    </row>
    <row r="1102" spans="28:50" x14ac:dyDescent="0.3">
      <c r="AB1102" s="160">
        <v>36568</v>
      </c>
      <c r="AC1102">
        <v>11</v>
      </c>
      <c r="AD1102">
        <v>198</v>
      </c>
      <c r="AE1102" t="s">
        <v>1097</v>
      </c>
      <c r="AF1102">
        <v>20</v>
      </c>
      <c r="AH1102" s="160">
        <v>34742</v>
      </c>
      <c r="AI1102">
        <v>11</v>
      </c>
      <c r="AJ1102">
        <v>304</v>
      </c>
      <c r="AK1102" t="s">
        <v>1097</v>
      </c>
      <c r="AL1102">
        <v>30</v>
      </c>
      <c r="AN1102" s="160">
        <v>38760</v>
      </c>
      <c r="AO1102">
        <v>11</v>
      </c>
      <c r="AP1102">
        <v>260</v>
      </c>
      <c r="AQ1102" t="s">
        <v>1097</v>
      </c>
      <c r="AR1102">
        <v>26</v>
      </c>
      <c r="AT1102" s="160">
        <v>38760</v>
      </c>
      <c r="AU1102">
        <v>11</v>
      </c>
      <c r="AV1102">
        <v>202</v>
      </c>
      <c r="AW1102" t="s">
        <v>1097</v>
      </c>
      <c r="AX1102">
        <v>20</v>
      </c>
    </row>
    <row r="1103" spans="28:50" x14ac:dyDescent="0.3">
      <c r="AB1103" s="160">
        <v>36568</v>
      </c>
      <c r="AC1103">
        <v>12</v>
      </c>
      <c r="AD1103">
        <v>215</v>
      </c>
      <c r="AE1103" t="s">
        <v>1097</v>
      </c>
      <c r="AF1103">
        <v>22</v>
      </c>
      <c r="AH1103" s="160">
        <v>34742</v>
      </c>
      <c r="AI1103">
        <v>12</v>
      </c>
      <c r="AJ1103">
        <v>311</v>
      </c>
      <c r="AK1103" t="s">
        <v>1097</v>
      </c>
      <c r="AL1103">
        <v>31</v>
      </c>
      <c r="AN1103" s="160">
        <v>38760</v>
      </c>
      <c r="AO1103">
        <v>12</v>
      </c>
      <c r="AP1103">
        <v>250</v>
      </c>
      <c r="AQ1103" t="s">
        <v>1097</v>
      </c>
      <c r="AR1103">
        <v>25</v>
      </c>
      <c r="AT1103" s="160">
        <v>38760</v>
      </c>
      <c r="AU1103">
        <v>12</v>
      </c>
      <c r="AV1103">
        <v>229</v>
      </c>
      <c r="AW1103" t="s">
        <v>1097</v>
      </c>
      <c r="AX1103">
        <v>23</v>
      </c>
    </row>
    <row r="1104" spans="28:50" x14ac:dyDescent="0.3">
      <c r="AB1104" s="160">
        <v>36568</v>
      </c>
      <c r="AC1104">
        <v>13</v>
      </c>
      <c r="AD1104">
        <v>231</v>
      </c>
      <c r="AE1104" t="s">
        <v>1097</v>
      </c>
      <c r="AF1104">
        <v>23</v>
      </c>
      <c r="AH1104" s="160">
        <v>34742</v>
      </c>
      <c r="AI1104">
        <v>13</v>
      </c>
      <c r="AJ1104">
        <v>319</v>
      </c>
      <c r="AK1104" t="s">
        <v>1097</v>
      </c>
      <c r="AL1104">
        <v>32</v>
      </c>
      <c r="AN1104" s="160">
        <v>38760</v>
      </c>
      <c r="AO1104">
        <v>13</v>
      </c>
      <c r="AP1104">
        <v>249</v>
      </c>
      <c r="AQ1104" t="s">
        <v>1097</v>
      </c>
      <c r="AR1104">
        <v>25</v>
      </c>
      <c r="AT1104" s="160">
        <v>38760</v>
      </c>
      <c r="AU1104">
        <v>13</v>
      </c>
      <c r="AV1104">
        <v>190</v>
      </c>
      <c r="AW1104" t="s">
        <v>1097</v>
      </c>
      <c r="AX1104">
        <v>19</v>
      </c>
    </row>
    <row r="1105" spans="28:50" x14ac:dyDescent="0.3">
      <c r="AB1105" s="160">
        <v>36568</v>
      </c>
      <c r="AC1105">
        <v>14</v>
      </c>
      <c r="AD1105">
        <v>250</v>
      </c>
      <c r="AE1105" t="s">
        <v>1097</v>
      </c>
      <c r="AF1105">
        <v>25</v>
      </c>
      <c r="AH1105" s="160">
        <v>34742</v>
      </c>
      <c r="AI1105">
        <v>14</v>
      </c>
      <c r="AJ1105">
        <v>327</v>
      </c>
      <c r="AK1105" t="s">
        <v>1097</v>
      </c>
      <c r="AL1105">
        <v>33</v>
      </c>
      <c r="AN1105" s="160">
        <v>38760</v>
      </c>
      <c r="AO1105">
        <v>14</v>
      </c>
      <c r="AP1105">
        <v>220</v>
      </c>
      <c r="AQ1105" t="s">
        <v>1097</v>
      </c>
      <c r="AR1105">
        <v>22</v>
      </c>
      <c r="AT1105" s="160">
        <v>38760</v>
      </c>
      <c r="AU1105">
        <v>14</v>
      </c>
      <c r="AV1105">
        <v>185</v>
      </c>
      <c r="AW1105" t="s">
        <v>1097</v>
      </c>
      <c r="AX1105">
        <v>19</v>
      </c>
    </row>
    <row r="1106" spans="28:50" x14ac:dyDescent="0.3">
      <c r="AB1106" s="160">
        <v>36568</v>
      </c>
      <c r="AC1106">
        <v>15</v>
      </c>
      <c r="AD1106">
        <v>252</v>
      </c>
      <c r="AE1106" t="s">
        <v>1097</v>
      </c>
      <c r="AF1106">
        <v>25</v>
      </c>
      <c r="AH1106" s="160">
        <v>34742</v>
      </c>
      <c r="AI1106">
        <v>15</v>
      </c>
      <c r="AJ1106">
        <v>306</v>
      </c>
      <c r="AK1106" t="s">
        <v>1097</v>
      </c>
      <c r="AL1106">
        <v>31</v>
      </c>
      <c r="AN1106" s="160">
        <v>38760</v>
      </c>
      <c r="AO1106">
        <v>15</v>
      </c>
      <c r="AP1106">
        <v>230</v>
      </c>
      <c r="AQ1106" t="s">
        <v>1097</v>
      </c>
      <c r="AR1106">
        <v>23</v>
      </c>
      <c r="AT1106" s="160">
        <v>38760</v>
      </c>
      <c r="AU1106">
        <v>15</v>
      </c>
      <c r="AV1106">
        <v>180</v>
      </c>
      <c r="AW1106" t="s">
        <v>1097</v>
      </c>
      <c r="AX1106">
        <v>18</v>
      </c>
    </row>
    <row r="1107" spans="28:50" x14ac:dyDescent="0.3">
      <c r="AB1107" s="160">
        <v>36568</v>
      </c>
      <c r="AC1107">
        <v>16</v>
      </c>
      <c r="AD1107">
        <v>267</v>
      </c>
      <c r="AE1107" t="s">
        <v>1097</v>
      </c>
      <c r="AF1107">
        <v>27</v>
      </c>
      <c r="AH1107" s="160">
        <v>34742</v>
      </c>
      <c r="AI1107">
        <v>16</v>
      </c>
      <c r="AJ1107">
        <v>284</v>
      </c>
      <c r="AK1107" t="s">
        <v>1097</v>
      </c>
      <c r="AL1107">
        <v>28</v>
      </c>
      <c r="AN1107" s="160">
        <v>38760</v>
      </c>
      <c r="AO1107">
        <v>16</v>
      </c>
      <c r="AP1107">
        <v>214</v>
      </c>
      <c r="AQ1107" t="s">
        <v>1097</v>
      </c>
      <c r="AR1107">
        <v>21</v>
      </c>
      <c r="AT1107" s="160">
        <v>38760</v>
      </c>
      <c r="AU1107">
        <v>16</v>
      </c>
      <c r="AV1107">
        <v>194</v>
      </c>
      <c r="AW1107" t="s">
        <v>1097</v>
      </c>
      <c r="AX1107">
        <v>19</v>
      </c>
    </row>
    <row r="1108" spans="28:50" x14ac:dyDescent="0.3">
      <c r="AB1108" s="160">
        <v>36568</v>
      </c>
      <c r="AC1108">
        <v>17</v>
      </c>
      <c r="AD1108">
        <v>255</v>
      </c>
      <c r="AE1108" t="s">
        <v>1097</v>
      </c>
      <c r="AF1108">
        <v>26</v>
      </c>
      <c r="AH1108" s="160">
        <v>34742</v>
      </c>
      <c r="AI1108">
        <v>17</v>
      </c>
      <c r="AJ1108">
        <v>262</v>
      </c>
      <c r="AK1108" t="s">
        <v>1097</v>
      </c>
      <c r="AL1108">
        <v>26</v>
      </c>
      <c r="AN1108" s="160">
        <v>38760</v>
      </c>
      <c r="AO1108">
        <v>17</v>
      </c>
      <c r="AP1108">
        <v>210</v>
      </c>
      <c r="AQ1108" t="s">
        <v>1097</v>
      </c>
      <c r="AR1108">
        <v>21</v>
      </c>
      <c r="AT1108" s="160">
        <v>38760</v>
      </c>
      <c r="AU1108">
        <v>17</v>
      </c>
      <c r="AV1108">
        <v>174</v>
      </c>
      <c r="AW1108" t="s">
        <v>1097</v>
      </c>
      <c r="AX1108">
        <v>17</v>
      </c>
    </row>
    <row r="1109" spans="28:50" x14ac:dyDescent="0.3">
      <c r="AB1109" s="160">
        <v>36568</v>
      </c>
      <c r="AC1109">
        <v>18</v>
      </c>
      <c r="AD1109">
        <v>260</v>
      </c>
      <c r="AE1109" t="s">
        <v>1097</v>
      </c>
      <c r="AF1109">
        <v>26</v>
      </c>
      <c r="AH1109" s="160">
        <v>34742</v>
      </c>
      <c r="AI1109">
        <v>18</v>
      </c>
      <c r="AJ1109">
        <v>267</v>
      </c>
      <c r="AK1109" t="s">
        <v>1097</v>
      </c>
      <c r="AL1109">
        <v>27</v>
      </c>
      <c r="AN1109" s="160">
        <v>38760</v>
      </c>
      <c r="AO1109">
        <v>18</v>
      </c>
      <c r="AP1109">
        <v>200</v>
      </c>
      <c r="AQ1109" t="s">
        <v>1097</v>
      </c>
      <c r="AR1109">
        <v>20</v>
      </c>
      <c r="AT1109" s="160">
        <v>38760</v>
      </c>
      <c r="AU1109">
        <v>18</v>
      </c>
      <c r="AV1109">
        <v>171</v>
      </c>
      <c r="AW1109" t="s">
        <v>1097</v>
      </c>
      <c r="AX1109">
        <v>17</v>
      </c>
    </row>
    <row r="1110" spans="28:50" x14ac:dyDescent="0.3">
      <c r="AB1110" s="160">
        <v>36568</v>
      </c>
      <c r="AC1110">
        <v>19</v>
      </c>
      <c r="AD1110">
        <v>187</v>
      </c>
      <c r="AE1110" t="s">
        <v>1097</v>
      </c>
      <c r="AF1110">
        <v>19</v>
      </c>
      <c r="AH1110" s="160">
        <v>34742</v>
      </c>
      <c r="AI1110">
        <v>19</v>
      </c>
      <c r="AJ1110">
        <v>272</v>
      </c>
      <c r="AK1110" t="s">
        <v>1097</v>
      </c>
      <c r="AL1110">
        <v>27</v>
      </c>
      <c r="AN1110" s="160">
        <v>38760</v>
      </c>
      <c r="AO1110">
        <v>19</v>
      </c>
      <c r="AP1110">
        <v>190</v>
      </c>
      <c r="AQ1110" t="s">
        <v>1097</v>
      </c>
      <c r="AR1110">
        <v>19</v>
      </c>
      <c r="AT1110" s="160">
        <v>38760</v>
      </c>
      <c r="AU1110">
        <v>19</v>
      </c>
      <c r="AV1110">
        <v>154</v>
      </c>
      <c r="AW1110" t="s">
        <v>1097</v>
      </c>
      <c r="AX1110">
        <v>15</v>
      </c>
    </row>
    <row r="1111" spans="28:50" x14ac:dyDescent="0.3">
      <c r="AB1111" s="160">
        <v>36568</v>
      </c>
      <c r="AC1111">
        <v>20</v>
      </c>
      <c r="AD1111">
        <v>171</v>
      </c>
      <c r="AE1111" t="s">
        <v>1097</v>
      </c>
      <c r="AF1111">
        <v>17</v>
      </c>
      <c r="AH1111" s="160">
        <v>34742</v>
      </c>
      <c r="AI1111">
        <v>20</v>
      </c>
      <c r="AJ1111">
        <v>277</v>
      </c>
      <c r="AK1111" t="s">
        <v>1097</v>
      </c>
      <c r="AL1111">
        <v>28</v>
      </c>
      <c r="AN1111" s="160">
        <v>38760</v>
      </c>
      <c r="AO1111">
        <v>20</v>
      </c>
      <c r="AP1111">
        <v>190</v>
      </c>
      <c r="AQ1111" t="s">
        <v>1097</v>
      </c>
      <c r="AR1111">
        <v>19</v>
      </c>
      <c r="AT1111" s="160">
        <v>38760</v>
      </c>
      <c r="AU1111">
        <v>20</v>
      </c>
      <c r="AV1111">
        <v>146</v>
      </c>
      <c r="AW1111" t="s">
        <v>1097</v>
      </c>
      <c r="AX1111">
        <v>15</v>
      </c>
    </row>
    <row r="1112" spans="28:50" x14ac:dyDescent="0.3">
      <c r="AB1112" s="160">
        <v>36568</v>
      </c>
      <c r="AC1112">
        <v>21</v>
      </c>
      <c r="AD1112">
        <v>169</v>
      </c>
      <c r="AE1112" t="s">
        <v>1097</v>
      </c>
      <c r="AF1112">
        <v>17</v>
      </c>
      <c r="AH1112" s="160">
        <v>34742</v>
      </c>
      <c r="AI1112">
        <v>21</v>
      </c>
      <c r="AJ1112">
        <v>264</v>
      </c>
      <c r="AK1112" t="s">
        <v>1097</v>
      </c>
      <c r="AL1112">
        <v>26</v>
      </c>
      <c r="AN1112" s="160">
        <v>38760</v>
      </c>
      <c r="AO1112">
        <v>21</v>
      </c>
      <c r="AP1112">
        <v>180</v>
      </c>
      <c r="AQ1112" t="s">
        <v>1097</v>
      </c>
      <c r="AR1112">
        <v>18</v>
      </c>
      <c r="AT1112" s="160">
        <v>38760</v>
      </c>
      <c r="AU1112">
        <v>21</v>
      </c>
      <c r="AV1112">
        <v>139</v>
      </c>
      <c r="AW1112" t="s">
        <v>1097</v>
      </c>
      <c r="AX1112">
        <v>14</v>
      </c>
    </row>
    <row r="1113" spans="28:50" x14ac:dyDescent="0.3">
      <c r="AB1113" s="160">
        <v>36568</v>
      </c>
      <c r="AC1113">
        <v>22</v>
      </c>
      <c r="AD1113">
        <v>170</v>
      </c>
      <c r="AE1113" t="s">
        <v>1097</v>
      </c>
      <c r="AF1113">
        <v>17</v>
      </c>
      <c r="AH1113" s="160">
        <v>34742</v>
      </c>
      <c r="AI1113">
        <v>22</v>
      </c>
      <c r="AJ1113">
        <v>251</v>
      </c>
      <c r="AK1113" t="s">
        <v>1097</v>
      </c>
      <c r="AL1113">
        <v>25</v>
      </c>
      <c r="AN1113" s="160">
        <v>38760</v>
      </c>
      <c r="AO1113">
        <v>22</v>
      </c>
      <c r="AP1113">
        <v>179</v>
      </c>
      <c r="AQ1113" t="s">
        <v>1097</v>
      </c>
      <c r="AR1113">
        <v>18</v>
      </c>
      <c r="AT1113" s="160">
        <v>38760</v>
      </c>
      <c r="AU1113">
        <v>22</v>
      </c>
      <c r="AV1113">
        <v>131</v>
      </c>
      <c r="AW1113" t="s">
        <v>1097</v>
      </c>
      <c r="AX1113">
        <v>13</v>
      </c>
    </row>
    <row r="1114" spans="28:50" x14ac:dyDescent="0.3">
      <c r="AB1114" s="160">
        <v>36568</v>
      </c>
      <c r="AC1114">
        <v>23</v>
      </c>
      <c r="AD1114">
        <v>167</v>
      </c>
      <c r="AE1114" t="s">
        <v>1097</v>
      </c>
      <c r="AF1114">
        <v>17</v>
      </c>
      <c r="AH1114" s="160">
        <v>34742</v>
      </c>
      <c r="AI1114">
        <v>23</v>
      </c>
      <c r="AJ1114">
        <v>237</v>
      </c>
      <c r="AK1114" t="s">
        <v>1097</v>
      </c>
      <c r="AL1114">
        <v>24</v>
      </c>
      <c r="AN1114" s="160">
        <v>38760</v>
      </c>
      <c r="AO1114">
        <v>23</v>
      </c>
      <c r="AP1114">
        <v>170</v>
      </c>
      <c r="AQ1114" t="s">
        <v>1097</v>
      </c>
      <c r="AR1114">
        <v>17</v>
      </c>
      <c r="AT1114" s="160">
        <v>38760</v>
      </c>
      <c r="AU1114">
        <v>23</v>
      </c>
      <c r="AV1114">
        <v>125</v>
      </c>
      <c r="AW1114" t="s">
        <v>1097</v>
      </c>
      <c r="AX1114">
        <v>13</v>
      </c>
    </row>
    <row r="1115" spans="28:50" x14ac:dyDescent="0.3">
      <c r="AB1115" s="160">
        <v>36569</v>
      </c>
      <c r="AC1115">
        <v>0</v>
      </c>
      <c r="AD1115">
        <v>155</v>
      </c>
      <c r="AE1115" t="s">
        <v>1097</v>
      </c>
      <c r="AF1115">
        <v>16</v>
      </c>
      <c r="AH1115" s="160">
        <v>34743</v>
      </c>
      <c r="AI1115">
        <v>0</v>
      </c>
      <c r="AJ1115">
        <v>229</v>
      </c>
      <c r="AK1115" t="s">
        <v>1097</v>
      </c>
      <c r="AL1115">
        <v>23</v>
      </c>
      <c r="AN1115" s="160">
        <v>38761</v>
      </c>
      <c r="AO1115">
        <v>0</v>
      </c>
      <c r="AP1115">
        <v>170</v>
      </c>
      <c r="AQ1115" t="s">
        <v>1097</v>
      </c>
      <c r="AR1115">
        <v>17</v>
      </c>
      <c r="AT1115" s="160">
        <v>38761</v>
      </c>
      <c r="AU1115">
        <v>0</v>
      </c>
      <c r="AV1115">
        <v>122</v>
      </c>
      <c r="AW1115" t="s">
        <v>1097</v>
      </c>
      <c r="AX1115">
        <v>12</v>
      </c>
    </row>
    <row r="1116" spans="28:50" x14ac:dyDescent="0.3">
      <c r="AB1116" s="160">
        <v>36569</v>
      </c>
      <c r="AC1116">
        <v>1</v>
      </c>
      <c r="AD1116">
        <v>154</v>
      </c>
      <c r="AE1116" t="s">
        <v>1097</v>
      </c>
      <c r="AF1116">
        <v>15</v>
      </c>
      <c r="AH1116" s="160">
        <v>34743</v>
      </c>
      <c r="AI1116">
        <v>1</v>
      </c>
      <c r="AJ1116">
        <v>221</v>
      </c>
      <c r="AK1116" t="s">
        <v>1097</v>
      </c>
      <c r="AL1116">
        <v>22</v>
      </c>
      <c r="AN1116" s="160">
        <v>38761</v>
      </c>
      <c r="AO1116">
        <v>1</v>
      </c>
      <c r="AP1116">
        <v>165</v>
      </c>
      <c r="AQ1116" t="s">
        <v>1097</v>
      </c>
      <c r="AR1116">
        <v>17</v>
      </c>
      <c r="AT1116" s="160">
        <v>38761</v>
      </c>
      <c r="AU1116">
        <v>1</v>
      </c>
      <c r="AV1116">
        <v>120</v>
      </c>
      <c r="AW1116" t="s">
        <v>1097</v>
      </c>
      <c r="AX1116">
        <v>12</v>
      </c>
    </row>
    <row r="1117" spans="28:50" x14ac:dyDescent="0.3">
      <c r="AB1117" s="160">
        <v>36569</v>
      </c>
      <c r="AC1117">
        <v>2</v>
      </c>
      <c r="AD1117">
        <v>155</v>
      </c>
      <c r="AE1117" t="s">
        <v>1097</v>
      </c>
      <c r="AF1117">
        <v>16</v>
      </c>
      <c r="AH1117" s="160">
        <v>34743</v>
      </c>
      <c r="AI1117">
        <v>2</v>
      </c>
      <c r="AJ1117">
        <v>213</v>
      </c>
      <c r="AK1117" t="s">
        <v>1097</v>
      </c>
      <c r="AL1117">
        <v>21</v>
      </c>
      <c r="AN1117" s="160">
        <v>38761</v>
      </c>
      <c r="AO1117">
        <v>2</v>
      </c>
      <c r="AP1117">
        <v>160</v>
      </c>
      <c r="AQ1117" t="s">
        <v>1097</v>
      </c>
      <c r="AR1117">
        <v>16</v>
      </c>
      <c r="AT1117" s="160">
        <v>38761</v>
      </c>
      <c r="AU1117">
        <v>2</v>
      </c>
      <c r="AV1117">
        <v>116</v>
      </c>
      <c r="AW1117" t="s">
        <v>1097</v>
      </c>
      <c r="AX1117">
        <v>12</v>
      </c>
    </row>
    <row r="1118" spans="28:50" x14ac:dyDescent="0.3">
      <c r="AB1118" s="160">
        <v>36569</v>
      </c>
      <c r="AC1118">
        <v>3</v>
      </c>
      <c r="AD1118">
        <v>152</v>
      </c>
      <c r="AE1118" t="s">
        <v>1097</v>
      </c>
      <c r="AF1118">
        <v>15</v>
      </c>
      <c r="AH1118" s="160">
        <v>34743</v>
      </c>
      <c r="AI1118">
        <v>3</v>
      </c>
      <c r="AJ1118">
        <v>212</v>
      </c>
      <c r="AK1118" t="s">
        <v>1097</v>
      </c>
      <c r="AL1118">
        <v>21</v>
      </c>
      <c r="AN1118" s="160">
        <v>38761</v>
      </c>
      <c r="AO1118">
        <v>3</v>
      </c>
      <c r="AP1118">
        <v>160</v>
      </c>
      <c r="AQ1118" t="s">
        <v>1097</v>
      </c>
      <c r="AR1118">
        <v>16</v>
      </c>
      <c r="AT1118" s="160">
        <v>38761</v>
      </c>
      <c r="AU1118">
        <v>3</v>
      </c>
      <c r="AV1118">
        <v>108</v>
      </c>
      <c r="AW1118" t="s">
        <v>1097</v>
      </c>
      <c r="AX1118">
        <v>11</v>
      </c>
    </row>
    <row r="1119" spans="28:50" x14ac:dyDescent="0.3">
      <c r="AB1119" s="160">
        <v>36569</v>
      </c>
      <c r="AC1119">
        <v>4</v>
      </c>
      <c r="AD1119">
        <v>143</v>
      </c>
      <c r="AE1119" t="s">
        <v>1097</v>
      </c>
      <c r="AF1119">
        <v>14</v>
      </c>
      <c r="AH1119" s="160">
        <v>34743</v>
      </c>
      <c r="AI1119">
        <v>4</v>
      </c>
      <c r="AJ1119">
        <v>211</v>
      </c>
      <c r="AK1119" t="s">
        <v>1097</v>
      </c>
      <c r="AL1119">
        <v>21</v>
      </c>
      <c r="AN1119" s="160">
        <v>38761</v>
      </c>
      <c r="AO1119">
        <v>4</v>
      </c>
      <c r="AP1119">
        <v>148</v>
      </c>
      <c r="AQ1119" t="s">
        <v>1097</v>
      </c>
      <c r="AR1119">
        <v>15</v>
      </c>
      <c r="AT1119" s="160">
        <v>38761</v>
      </c>
      <c r="AU1119">
        <v>4</v>
      </c>
      <c r="AV1119">
        <v>105</v>
      </c>
      <c r="AW1119" t="s">
        <v>1097</v>
      </c>
      <c r="AX1119">
        <v>11</v>
      </c>
    </row>
    <row r="1120" spans="28:50" x14ac:dyDescent="0.3">
      <c r="AB1120" s="160">
        <v>36569</v>
      </c>
      <c r="AC1120">
        <v>5</v>
      </c>
      <c r="AD1120">
        <v>134</v>
      </c>
      <c r="AE1120" t="s">
        <v>1097</v>
      </c>
      <c r="AF1120">
        <v>13</v>
      </c>
      <c r="AH1120" s="160">
        <v>34743</v>
      </c>
      <c r="AI1120">
        <v>5</v>
      </c>
      <c r="AJ1120">
        <v>210</v>
      </c>
      <c r="AK1120" t="s">
        <v>1097</v>
      </c>
      <c r="AL1120">
        <v>21</v>
      </c>
      <c r="AN1120" s="160">
        <v>38761</v>
      </c>
      <c r="AO1120">
        <v>5</v>
      </c>
      <c r="AP1120">
        <v>150</v>
      </c>
      <c r="AQ1120" t="s">
        <v>1097</v>
      </c>
      <c r="AR1120">
        <v>15</v>
      </c>
      <c r="AT1120" s="160">
        <v>38761</v>
      </c>
      <c r="AU1120">
        <v>5</v>
      </c>
      <c r="AV1120">
        <v>105</v>
      </c>
      <c r="AW1120" t="s">
        <v>1097</v>
      </c>
      <c r="AX1120">
        <v>11</v>
      </c>
    </row>
    <row r="1121" spans="28:50" x14ac:dyDescent="0.3">
      <c r="AB1121" s="160">
        <v>36569</v>
      </c>
      <c r="AC1121">
        <v>6</v>
      </c>
      <c r="AD1121">
        <v>130</v>
      </c>
      <c r="AE1121" t="s">
        <v>1097</v>
      </c>
      <c r="AF1121">
        <v>13</v>
      </c>
      <c r="AH1121" s="160">
        <v>34743</v>
      </c>
      <c r="AI1121">
        <v>6</v>
      </c>
      <c r="AJ1121">
        <v>222</v>
      </c>
      <c r="AK1121" t="s">
        <v>1097</v>
      </c>
      <c r="AL1121">
        <v>22</v>
      </c>
      <c r="AN1121" s="160">
        <v>38761</v>
      </c>
      <c r="AO1121">
        <v>6</v>
      </c>
      <c r="AP1121">
        <v>170</v>
      </c>
      <c r="AQ1121" t="s">
        <v>1097</v>
      </c>
      <c r="AR1121">
        <v>17</v>
      </c>
      <c r="AT1121" s="160">
        <v>38761</v>
      </c>
      <c r="AU1121">
        <v>6</v>
      </c>
      <c r="AV1121">
        <v>115</v>
      </c>
      <c r="AW1121" t="s">
        <v>1097</v>
      </c>
      <c r="AX1121">
        <v>12</v>
      </c>
    </row>
    <row r="1122" spans="28:50" x14ac:dyDescent="0.3">
      <c r="AB1122" s="160">
        <v>36569</v>
      </c>
      <c r="AC1122">
        <v>7</v>
      </c>
      <c r="AD1122">
        <v>138</v>
      </c>
      <c r="AE1122" t="s">
        <v>1097</v>
      </c>
      <c r="AF1122">
        <v>14</v>
      </c>
      <c r="AH1122" s="160">
        <v>34743</v>
      </c>
      <c r="AI1122">
        <v>7</v>
      </c>
      <c r="AJ1122">
        <v>235</v>
      </c>
      <c r="AK1122" t="s">
        <v>1097</v>
      </c>
      <c r="AL1122">
        <v>24</v>
      </c>
      <c r="AN1122" s="160">
        <v>38761</v>
      </c>
      <c r="AO1122">
        <v>7</v>
      </c>
      <c r="AP1122">
        <v>198</v>
      </c>
      <c r="AQ1122" t="s">
        <v>1097</v>
      </c>
      <c r="AR1122">
        <v>20</v>
      </c>
      <c r="AT1122" s="160">
        <v>38761</v>
      </c>
      <c r="AU1122">
        <v>7</v>
      </c>
      <c r="AV1122">
        <v>129</v>
      </c>
      <c r="AW1122" t="s">
        <v>1097</v>
      </c>
      <c r="AX1122">
        <v>13</v>
      </c>
    </row>
    <row r="1123" spans="28:50" x14ac:dyDescent="0.3">
      <c r="AB1123" s="160">
        <v>36569</v>
      </c>
      <c r="AC1123">
        <v>8</v>
      </c>
      <c r="AD1123">
        <v>149</v>
      </c>
      <c r="AE1123" t="s">
        <v>1097</v>
      </c>
      <c r="AF1123">
        <v>15</v>
      </c>
      <c r="AH1123" s="160">
        <v>34743</v>
      </c>
      <c r="AI1123">
        <v>8</v>
      </c>
      <c r="AJ1123">
        <v>248</v>
      </c>
      <c r="AK1123" t="s">
        <v>1097</v>
      </c>
      <c r="AL1123">
        <v>25</v>
      </c>
      <c r="AN1123" s="160">
        <v>38761</v>
      </c>
      <c r="AO1123">
        <v>8</v>
      </c>
      <c r="AP1123">
        <v>210</v>
      </c>
      <c r="AQ1123" t="s">
        <v>1097</v>
      </c>
      <c r="AR1123">
        <v>21</v>
      </c>
      <c r="AT1123" s="160">
        <v>38761</v>
      </c>
      <c r="AU1123">
        <v>8</v>
      </c>
      <c r="AV1123">
        <v>142</v>
      </c>
      <c r="AW1123" t="s">
        <v>1097</v>
      </c>
      <c r="AX1123">
        <v>14</v>
      </c>
    </row>
    <row r="1124" spans="28:50" x14ac:dyDescent="0.3">
      <c r="AB1124" s="160">
        <v>36569</v>
      </c>
      <c r="AC1124">
        <v>9</v>
      </c>
      <c r="AD1124">
        <v>161</v>
      </c>
      <c r="AE1124" t="s">
        <v>1097</v>
      </c>
      <c r="AF1124">
        <v>16</v>
      </c>
      <c r="AH1124" s="160">
        <v>34743</v>
      </c>
      <c r="AI1124">
        <v>9</v>
      </c>
      <c r="AJ1124">
        <v>266</v>
      </c>
      <c r="AK1124" t="s">
        <v>1097</v>
      </c>
      <c r="AL1124">
        <v>27</v>
      </c>
      <c r="AN1124" s="160">
        <v>38761</v>
      </c>
      <c r="AO1124">
        <v>9</v>
      </c>
      <c r="AP1124">
        <v>220</v>
      </c>
      <c r="AQ1124" t="s">
        <v>1097</v>
      </c>
      <c r="AR1124">
        <v>22</v>
      </c>
      <c r="AT1124" s="160">
        <v>38761</v>
      </c>
      <c r="AU1124">
        <v>9</v>
      </c>
      <c r="AV1124">
        <v>150</v>
      </c>
      <c r="AW1124" t="s">
        <v>1097</v>
      </c>
      <c r="AX1124">
        <v>15</v>
      </c>
    </row>
    <row r="1125" spans="28:50" x14ac:dyDescent="0.3">
      <c r="AB1125" s="160">
        <v>36569</v>
      </c>
      <c r="AC1125">
        <v>10</v>
      </c>
      <c r="AD1125">
        <v>162</v>
      </c>
      <c r="AE1125" t="s">
        <v>1097</v>
      </c>
      <c r="AF1125">
        <v>16</v>
      </c>
      <c r="AH1125" s="160">
        <v>34743</v>
      </c>
      <c r="AI1125">
        <v>10</v>
      </c>
      <c r="AJ1125">
        <v>284</v>
      </c>
      <c r="AK1125" t="s">
        <v>1097</v>
      </c>
      <c r="AL1125">
        <v>28</v>
      </c>
      <c r="AN1125" s="160">
        <v>38761</v>
      </c>
      <c r="AO1125">
        <v>10</v>
      </c>
      <c r="AP1125">
        <v>222</v>
      </c>
      <c r="AQ1125" t="s">
        <v>1097</v>
      </c>
      <c r="AR1125">
        <v>22</v>
      </c>
      <c r="AT1125" s="160">
        <v>38761</v>
      </c>
      <c r="AU1125">
        <v>10</v>
      </c>
      <c r="AV1125">
        <v>153</v>
      </c>
      <c r="AW1125" t="s">
        <v>1097</v>
      </c>
      <c r="AX1125">
        <v>15</v>
      </c>
    </row>
    <row r="1126" spans="28:50" x14ac:dyDescent="0.3">
      <c r="AB1126" s="160">
        <v>36569</v>
      </c>
      <c r="AC1126">
        <v>11</v>
      </c>
      <c r="AD1126">
        <v>161</v>
      </c>
      <c r="AE1126" t="s">
        <v>1097</v>
      </c>
      <c r="AF1126">
        <v>16</v>
      </c>
      <c r="AH1126" s="160">
        <v>34743</v>
      </c>
      <c r="AI1126">
        <v>11</v>
      </c>
      <c r="AJ1126">
        <v>302</v>
      </c>
      <c r="AK1126" t="s">
        <v>1097</v>
      </c>
      <c r="AL1126">
        <v>30</v>
      </c>
      <c r="AN1126" s="160">
        <v>38761</v>
      </c>
      <c r="AO1126">
        <v>11</v>
      </c>
      <c r="AP1126">
        <v>230</v>
      </c>
      <c r="AQ1126" t="s">
        <v>1097</v>
      </c>
      <c r="AR1126">
        <v>23</v>
      </c>
      <c r="AT1126" s="160">
        <v>38761</v>
      </c>
      <c r="AU1126">
        <v>11</v>
      </c>
      <c r="AV1126">
        <v>149</v>
      </c>
      <c r="AW1126" t="s">
        <v>1097</v>
      </c>
      <c r="AX1126">
        <v>15</v>
      </c>
    </row>
    <row r="1127" spans="28:50" x14ac:dyDescent="0.3">
      <c r="AB1127" s="160">
        <v>36569</v>
      </c>
      <c r="AC1127">
        <v>12</v>
      </c>
      <c r="AD1127">
        <v>163</v>
      </c>
      <c r="AE1127" t="s">
        <v>1097</v>
      </c>
      <c r="AF1127">
        <v>16</v>
      </c>
      <c r="AH1127" s="160">
        <v>34743</v>
      </c>
      <c r="AI1127">
        <v>12</v>
      </c>
      <c r="AJ1127">
        <v>313</v>
      </c>
      <c r="AK1127" t="s">
        <v>1097</v>
      </c>
      <c r="AL1127">
        <v>31</v>
      </c>
      <c r="AN1127" s="160">
        <v>38761</v>
      </c>
      <c r="AO1127">
        <v>12</v>
      </c>
      <c r="AP1127">
        <v>230</v>
      </c>
      <c r="AQ1127" t="s">
        <v>1097</v>
      </c>
      <c r="AR1127">
        <v>23</v>
      </c>
      <c r="AT1127" s="160">
        <v>38761</v>
      </c>
      <c r="AU1127">
        <v>12</v>
      </c>
      <c r="AV1127">
        <v>151</v>
      </c>
      <c r="AW1127" t="s">
        <v>1097</v>
      </c>
      <c r="AX1127">
        <v>15</v>
      </c>
    </row>
    <row r="1128" spans="28:50" x14ac:dyDescent="0.3">
      <c r="AB1128" s="160">
        <v>36569</v>
      </c>
      <c r="AC1128">
        <v>13</v>
      </c>
      <c r="AD1128">
        <v>164</v>
      </c>
      <c r="AE1128" t="s">
        <v>1097</v>
      </c>
      <c r="AF1128">
        <v>16</v>
      </c>
      <c r="AH1128" s="160">
        <v>34743</v>
      </c>
      <c r="AI1128">
        <v>13</v>
      </c>
      <c r="AJ1128">
        <v>324</v>
      </c>
      <c r="AK1128" t="s">
        <v>1097</v>
      </c>
      <c r="AL1128">
        <v>32</v>
      </c>
      <c r="AN1128" s="160">
        <v>38761</v>
      </c>
      <c r="AO1128">
        <v>13</v>
      </c>
      <c r="AP1128">
        <v>234</v>
      </c>
      <c r="AQ1128" t="s">
        <v>1097</v>
      </c>
      <c r="AR1128">
        <v>23</v>
      </c>
      <c r="AT1128" s="160">
        <v>38761</v>
      </c>
      <c r="AU1128">
        <v>13</v>
      </c>
      <c r="AV1128">
        <v>155</v>
      </c>
      <c r="AW1128" t="s">
        <v>1097</v>
      </c>
      <c r="AX1128">
        <v>16</v>
      </c>
    </row>
    <row r="1129" spans="28:50" x14ac:dyDescent="0.3">
      <c r="AB1129" s="160">
        <v>36569</v>
      </c>
      <c r="AC1129">
        <v>14</v>
      </c>
      <c r="AD1129">
        <v>168</v>
      </c>
      <c r="AE1129" t="s">
        <v>1097</v>
      </c>
      <c r="AF1129">
        <v>17</v>
      </c>
      <c r="AH1129" s="160">
        <v>34743</v>
      </c>
      <c r="AI1129">
        <v>14</v>
      </c>
      <c r="AJ1129">
        <v>335</v>
      </c>
      <c r="AK1129" t="s">
        <v>1097</v>
      </c>
      <c r="AL1129">
        <v>34</v>
      </c>
      <c r="AN1129" s="160">
        <v>38761</v>
      </c>
      <c r="AO1129">
        <v>14</v>
      </c>
      <c r="AP1129">
        <v>240</v>
      </c>
      <c r="AQ1129" t="s">
        <v>1097</v>
      </c>
      <c r="AR1129">
        <v>24</v>
      </c>
      <c r="AT1129" s="160">
        <v>38761</v>
      </c>
      <c r="AU1129">
        <v>14</v>
      </c>
      <c r="AV1129">
        <v>162</v>
      </c>
      <c r="AW1129" t="s">
        <v>1097</v>
      </c>
      <c r="AX1129">
        <v>16</v>
      </c>
    </row>
    <row r="1130" spans="28:50" x14ac:dyDescent="0.3">
      <c r="AB1130" s="160">
        <v>36569</v>
      </c>
      <c r="AC1130">
        <v>15</v>
      </c>
      <c r="AD1130">
        <v>161</v>
      </c>
      <c r="AE1130" t="s">
        <v>1097</v>
      </c>
      <c r="AF1130">
        <v>16</v>
      </c>
      <c r="AH1130" s="160">
        <v>34743</v>
      </c>
      <c r="AI1130">
        <v>15</v>
      </c>
      <c r="AJ1130">
        <v>337</v>
      </c>
      <c r="AK1130" t="s">
        <v>1097</v>
      </c>
      <c r="AL1130">
        <v>34</v>
      </c>
      <c r="AN1130" s="160">
        <v>38761</v>
      </c>
      <c r="AO1130">
        <v>15</v>
      </c>
      <c r="AP1130">
        <v>230</v>
      </c>
      <c r="AQ1130" t="s">
        <v>1097</v>
      </c>
      <c r="AR1130">
        <v>23</v>
      </c>
      <c r="AT1130" s="160">
        <v>38761</v>
      </c>
      <c r="AU1130">
        <v>15</v>
      </c>
      <c r="AV1130">
        <v>153</v>
      </c>
      <c r="AW1130" t="s">
        <v>1097</v>
      </c>
      <c r="AX1130">
        <v>15</v>
      </c>
    </row>
    <row r="1131" spans="28:50" x14ac:dyDescent="0.3">
      <c r="AB1131" s="160">
        <v>36569</v>
      </c>
      <c r="AC1131">
        <v>16</v>
      </c>
      <c r="AD1131">
        <v>167</v>
      </c>
      <c r="AE1131" t="s">
        <v>1097</v>
      </c>
      <c r="AF1131">
        <v>17</v>
      </c>
      <c r="AH1131" s="160">
        <v>34743</v>
      </c>
      <c r="AI1131">
        <v>16</v>
      </c>
      <c r="AJ1131">
        <v>339</v>
      </c>
      <c r="AK1131" t="s">
        <v>1097</v>
      </c>
      <c r="AL1131">
        <v>34</v>
      </c>
      <c r="AN1131" s="160">
        <v>38761</v>
      </c>
      <c r="AO1131">
        <v>16</v>
      </c>
      <c r="AP1131">
        <v>227</v>
      </c>
      <c r="AQ1131" t="s">
        <v>1097</v>
      </c>
      <c r="AR1131">
        <v>23</v>
      </c>
      <c r="AT1131" s="160">
        <v>38761</v>
      </c>
      <c r="AU1131">
        <v>16</v>
      </c>
      <c r="AV1131">
        <v>148</v>
      </c>
      <c r="AW1131" t="s">
        <v>1097</v>
      </c>
      <c r="AX1131">
        <v>15</v>
      </c>
    </row>
    <row r="1132" spans="28:50" x14ac:dyDescent="0.3">
      <c r="AB1132" s="160">
        <v>36569</v>
      </c>
      <c r="AC1132">
        <v>17</v>
      </c>
      <c r="AD1132">
        <v>163</v>
      </c>
      <c r="AE1132" t="s">
        <v>1097</v>
      </c>
      <c r="AF1132">
        <v>16</v>
      </c>
      <c r="AH1132" s="160">
        <v>34743</v>
      </c>
      <c r="AI1132">
        <v>17</v>
      </c>
      <c r="AJ1132">
        <v>341</v>
      </c>
      <c r="AK1132" t="s">
        <v>1097</v>
      </c>
      <c r="AL1132">
        <v>34</v>
      </c>
      <c r="AN1132" s="160">
        <v>38761</v>
      </c>
      <c r="AO1132">
        <v>17</v>
      </c>
      <c r="AP1132">
        <v>220</v>
      </c>
      <c r="AQ1132" t="s">
        <v>1097</v>
      </c>
      <c r="AR1132">
        <v>22</v>
      </c>
      <c r="AT1132" s="160">
        <v>38761</v>
      </c>
      <c r="AU1132">
        <v>17</v>
      </c>
      <c r="AV1132">
        <v>143</v>
      </c>
      <c r="AW1132" t="s">
        <v>1097</v>
      </c>
      <c r="AX1132">
        <v>14</v>
      </c>
    </row>
    <row r="1133" spans="28:50" x14ac:dyDescent="0.3">
      <c r="AB1133" s="160">
        <v>36569</v>
      </c>
      <c r="AC1133">
        <v>18</v>
      </c>
      <c r="AD1133">
        <v>151</v>
      </c>
      <c r="AE1133" t="s">
        <v>1097</v>
      </c>
      <c r="AF1133">
        <v>15</v>
      </c>
      <c r="AH1133" s="160">
        <v>34743</v>
      </c>
      <c r="AI1133">
        <v>18</v>
      </c>
      <c r="AJ1133">
        <v>323</v>
      </c>
      <c r="AK1133" t="s">
        <v>1097</v>
      </c>
      <c r="AL1133">
        <v>32</v>
      </c>
      <c r="AN1133" s="160">
        <v>38761</v>
      </c>
      <c r="AO1133">
        <v>18</v>
      </c>
      <c r="AP1133">
        <v>200</v>
      </c>
      <c r="AQ1133" t="s">
        <v>1097</v>
      </c>
      <c r="AR1133">
        <v>20</v>
      </c>
      <c r="AT1133" s="160">
        <v>38761</v>
      </c>
      <c r="AU1133">
        <v>18</v>
      </c>
      <c r="AV1133">
        <v>134</v>
      </c>
      <c r="AW1133" t="s">
        <v>1097</v>
      </c>
      <c r="AX1133">
        <v>13</v>
      </c>
    </row>
    <row r="1134" spans="28:50" x14ac:dyDescent="0.3">
      <c r="AB1134" s="160">
        <v>36569</v>
      </c>
      <c r="AC1134">
        <v>19</v>
      </c>
      <c r="AD1134">
        <v>138</v>
      </c>
      <c r="AE1134" t="s">
        <v>1097</v>
      </c>
      <c r="AF1134">
        <v>14</v>
      </c>
      <c r="AH1134" s="160">
        <v>34743</v>
      </c>
      <c r="AI1134">
        <v>19</v>
      </c>
      <c r="AJ1134">
        <v>305</v>
      </c>
      <c r="AK1134" t="s">
        <v>1097</v>
      </c>
      <c r="AL1134">
        <v>31</v>
      </c>
      <c r="AN1134" s="160">
        <v>38761</v>
      </c>
      <c r="AO1134">
        <v>19</v>
      </c>
      <c r="AP1134">
        <v>188</v>
      </c>
      <c r="AQ1134" t="s">
        <v>1097</v>
      </c>
      <c r="AR1134">
        <v>19</v>
      </c>
      <c r="AT1134" s="160">
        <v>38761</v>
      </c>
      <c r="AU1134">
        <v>19</v>
      </c>
      <c r="AV1134">
        <v>131</v>
      </c>
      <c r="AW1134" t="s">
        <v>1097</v>
      </c>
      <c r="AX1134">
        <v>13</v>
      </c>
    </row>
    <row r="1135" spans="28:50" x14ac:dyDescent="0.3">
      <c r="AB1135" s="160">
        <v>36569</v>
      </c>
      <c r="AC1135">
        <v>20</v>
      </c>
      <c r="AD1135">
        <v>129</v>
      </c>
      <c r="AE1135" t="s">
        <v>1097</v>
      </c>
      <c r="AF1135">
        <v>13</v>
      </c>
      <c r="AH1135" s="160">
        <v>34743</v>
      </c>
      <c r="AI1135">
        <v>20</v>
      </c>
      <c r="AJ1135">
        <v>286</v>
      </c>
      <c r="AK1135" t="s">
        <v>1097</v>
      </c>
      <c r="AL1135">
        <v>29</v>
      </c>
      <c r="AN1135" s="160">
        <v>38761</v>
      </c>
      <c r="AO1135">
        <v>20</v>
      </c>
      <c r="AP1135">
        <v>180</v>
      </c>
      <c r="AQ1135" t="s">
        <v>1097</v>
      </c>
      <c r="AR1135">
        <v>18</v>
      </c>
      <c r="AT1135" s="160">
        <v>38761</v>
      </c>
      <c r="AU1135">
        <v>20</v>
      </c>
      <c r="AV1135">
        <v>128</v>
      </c>
      <c r="AW1135" t="s">
        <v>1097</v>
      </c>
      <c r="AX1135">
        <v>13</v>
      </c>
    </row>
    <row r="1136" spans="28:50" x14ac:dyDescent="0.3">
      <c r="AB1136" s="160">
        <v>36569</v>
      </c>
      <c r="AC1136">
        <v>21</v>
      </c>
      <c r="AD1136">
        <v>118</v>
      </c>
      <c r="AE1136" t="s">
        <v>1097</v>
      </c>
      <c r="AF1136">
        <v>12</v>
      </c>
      <c r="AH1136" s="160">
        <v>34743</v>
      </c>
      <c r="AI1136">
        <v>21</v>
      </c>
      <c r="AJ1136">
        <v>273</v>
      </c>
      <c r="AK1136" t="s">
        <v>1097</v>
      </c>
      <c r="AL1136">
        <v>27</v>
      </c>
      <c r="AN1136" s="160">
        <v>38761</v>
      </c>
      <c r="AO1136">
        <v>21</v>
      </c>
      <c r="AP1136">
        <v>180</v>
      </c>
      <c r="AQ1136" t="s">
        <v>1097</v>
      </c>
      <c r="AR1136">
        <v>18</v>
      </c>
      <c r="AT1136" s="160">
        <v>38761</v>
      </c>
      <c r="AU1136">
        <v>21</v>
      </c>
      <c r="AV1136">
        <v>129</v>
      </c>
      <c r="AW1136" t="s">
        <v>1097</v>
      </c>
      <c r="AX1136">
        <v>13</v>
      </c>
    </row>
    <row r="1137" spans="28:50" x14ac:dyDescent="0.3">
      <c r="AB1137" s="160">
        <v>36569</v>
      </c>
      <c r="AC1137">
        <v>22</v>
      </c>
      <c r="AD1137">
        <v>122</v>
      </c>
      <c r="AE1137" t="s">
        <v>1097</v>
      </c>
      <c r="AF1137">
        <v>12</v>
      </c>
      <c r="AH1137" s="160">
        <v>34743</v>
      </c>
      <c r="AI1137">
        <v>22</v>
      </c>
      <c r="AJ1137">
        <v>259</v>
      </c>
      <c r="AK1137" t="s">
        <v>1097</v>
      </c>
      <c r="AL1137">
        <v>26</v>
      </c>
      <c r="AN1137" s="160">
        <v>38761</v>
      </c>
      <c r="AO1137">
        <v>22</v>
      </c>
      <c r="AP1137">
        <v>178</v>
      </c>
      <c r="AQ1137" t="s">
        <v>1097</v>
      </c>
      <c r="AR1137">
        <v>18</v>
      </c>
      <c r="AT1137" s="160">
        <v>38761</v>
      </c>
      <c r="AU1137">
        <v>22</v>
      </c>
      <c r="AV1137">
        <v>130</v>
      </c>
      <c r="AW1137" t="s">
        <v>1097</v>
      </c>
      <c r="AX1137">
        <v>13</v>
      </c>
    </row>
    <row r="1138" spans="28:50" x14ac:dyDescent="0.3">
      <c r="AB1138" s="160">
        <v>36569</v>
      </c>
      <c r="AC1138">
        <v>23</v>
      </c>
      <c r="AD1138">
        <v>122</v>
      </c>
      <c r="AE1138" t="s">
        <v>1097</v>
      </c>
      <c r="AF1138">
        <v>12</v>
      </c>
      <c r="AH1138" s="160">
        <v>34743</v>
      </c>
      <c r="AI1138">
        <v>23</v>
      </c>
      <c r="AJ1138">
        <v>245</v>
      </c>
      <c r="AK1138" t="s">
        <v>1097</v>
      </c>
      <c r="AL1138">
        <v>25</v>
      </c>
      <c r="AN1138" s="160">
        <v>38761</v>
      </c>
      <c r="AO1138">
        <v>23</v>
      </c>
      <c r="AP1138">
        <v>180</v>
      </c>
      <c r="AQ1138" t="s">
        <v>1097</v>
      </c>
      <c r="AR1138">
        <v>18</v>
      </c>
      <c r="AT1138" s="160">
        <v>38761</v>
      </c>
      <c r="AU1138">
        <v>23</v>
      </c>
      <c r="AV1138">
        <v>132</v>
      </c>
      <c r="AW1138" t="s">
        <v>1097</v>
      </c>
      <c r="AX1138">
        <v>13</v>
      </c>
    </row>
    <row r="1139" spans="28:50" x14ac:dyDescent="0.3">
      <c r="AB1139" s="160">
        <v>36570</v>
      </c>
      <c r="AC1139">
        <v>0</v>
      </c>
      <c r="AD1139">
        <v>119</v>
      </c>
      <c r="AE1139" t="s">
        <v>1097</v>
      </c>
      <c r="AF1139">
        <v>12</v>
      </c>
      <c r="AH1139" s="160">
        <v>34744</v>
      </c>
      <c r="AI1139">
        <v>0</v>
      </c>
      <c r="AJ1139">
        <v>237</v>
      </c>
      <c r="AK1139" t="s">
        <v>1097</v>
      </c>
      <c r="AL1139">
        <v>24</v>
      </c>
      <c r="AN1139" s="160">
        <v>38762</v>
      </c>
      <c r="AO1139">
        <v>0</v>
      </c>
      <c r="AP1139">
        <v>180</v>
      </c>
      <c r="AQ1139" t="s">
        <v>1097</v>
      </c>
      <c r="AR1139">
        <v>18</v>
      </c>
      <c r="AT1139" s="160">
        <v>38762</v>
      </c>
      <c r="AU1139">
        <v>0</v>
      </c>
      <c r="AV1139">
        <v>137</v>
      </c>
      <c r="AW1139" t="s">
        <v>1097</v>
      </c>
      <c r="AX1139">
        <v>14</v>
      </c>
    </row>
    <row r="1140" spans="28:50" x14ac:dyDescent="0.3">
      <c r="AB1140" s="160">
        <v>36570</v>
      </c>
      <c r="AC1140">
        <v>1</v>
      </c>
      <c r="AD1140">
        <v>115</v>
      </c>
      <c r="AE1140" t="s">
        <v>1097</v>
      </c>
      <c r="AF1140">
        <v>12</v>
      </c>
      <c r="AH1140" s="160">
        <v>34744</v>
      </c>
      <c r="AI1140">
        <v>1</v>
      </c>
      <c r="AJ1140">
        <v>229</v>
      </c>
      <c r="AK1140" t="s">
        <v>1097</v>
      </c>
      <c r="AL1140">
        <v>23</v>
      </c>
      <c r="AN1140" s="160">
        <v>38762</v>
      </c>
      <c r="AO1140">
        <v>1</v>
      </c>
      <c r="AP1140">
        <v>174</v>
      </c>
      <c r="AQ1140" t="s">
        <v>1097</v>
      </c>
      <c r="AR1140">
        <v>17</v>
      </c>
      <c r="AT1140" s="160">
        <v>38762</v>
      </c>
      <c r="AU1140">
        <v>1</v>
      </c>
      <c r="AV1140">
        <v>144</v>
      </c>
      <c r="AW1140" t="s">
        <v>1097</v>
      </c>
      <c r="AX1140">
        <v>14</v>
      </c>
    </row>
    <row r="1141" spans="28:50" x14ac:dyDescent="0.3">
      <c r="AB1141" s="160">
        <v>36570</v>
      </c>
      <c r="AC1141">
        <v>2</v>
      </c>
      <c r="AD1141">
        <v>117</v>
      </c>
      <c r="AE1141" t="s">
        <v>1097</v>
      </c>
      <c r="AF1141">
        <v>12</v>
      </c>
      <c r="AH1141" s="160">
        <v>34744</v>
      </c>
      <c r="AI1141">
        <v>2</v>
      </c>
      <c r="AJ1141">
        <v>221</v>
      </c>
      <c r="AK1141" t="s">
        <v>1097</v>
      </c>
      <c r="AL1141">
        <v>22</v>
      </c>
      <c r="AN1141" s="160">
        <v>38762</v>
      </c>
      <c r="AO1141">
        <v>2</v>
      </c>
      <c r="AP1141">
        <v>170</v>
      </c>
      <c r="AQ1141" t="s">
        <v>1097</v>
      </c>
      <c r="AR1141">
        <v>17</v>
      </c>
      <c r="AT1141" s="160">
        <v>38762</v>
      </c>
      <c r="AU1141">
        <v>2</v>
      </c>
      <c r="AV1141">
        <v>147</v>
      </c>
      <c r="AW1141" t="s">
        <v>1097</v>
      </c>
      <c r="AX1141">
        <v>15</v>
      </c>
    </row>
    <row r="1142" spans="28:50" x14ac:dyDescent="0.3">
      <c r="AB1142" s="160">
        <v>36570</v>
      </c>
      <c r="AC1142">
        <v>3</v>
      </c>
      <c r="AD1142">
        <v>118</v>
      </c>
      <c r="AE1142" t="s">
        <v>1097</v>
      </c>
      <c r="AF1142">
        <v>12</v>
      </c>
      <c r="AH1142" s="160">
        <v>34744</v>
      </c>
      <c r="AI1142">
        <v>3</v>
      </c>
      <c r="AJ1142">
        <v>217</v>
      </c>
      <c r="AK1142" t="s">
        <v>1097</v>
      </c>
      <c r="AL1142">
        <v>22</v>
      </c>
      <c r="AN1142" s="160">
        <v>38762</v>
      </c>
      <c r="AO1142">
        <v>3</v>
      </c>
      <c r="AP1142">
        <v>170</v>
      </c>
      <c r="AQ1142" t="s">
        <v>1097</v>
      </c>
      <c r="AR1142">
        <v>17</v>
      </c>
      <c r="AT1142" s="160">
        <v>38762</v>
      </c>
      <c r="AU1142">
        <v>3</v>
      </c>
      <c r="AV1142">
        <v>150</v>
      </c>
      <c r="AW1142" t="s">
        <v>1097</v>
      </c>
      <c r="AX1142">
        <v>15</v>
      </c>
    </row>
    <row r="1143" spans="28:50" x14ac:dyDescent="0.3">
      <c r="AB1143" s="160">
        <v>36570</v>
      </c>
      <c r="AC1143">
        <v>4</v>
      </c>
      <c r="AD1143">
        <v>112</v>
      </c>
      <c r="AE1143" t="s">
        <v>1097</v>
      </c>
      <c r="AF1143">
        <v>11</v>
      </c>
      <c r="AH1143" s="160">
        <v>34744</v>
      </c>
      <c r="AI1143">
        <v>4</v>
      </c>
      <c r="AJ1143">
        <v>213</v>
      </c>
      <c r="AK1143" t="s">
        <v>1097</v>
      </c>
      <c r="AL1143">
        <v>21</v>
      </c>
      <c r="AN1143" s="160">
        <v>38762</v>
      </c>
      <c r="AO1143">
        <v>4</v>
      </c>
      <c r="AP1143">
        <v>166</v>
      </c>
      <c r="AQ1143" t="s">
        <v>1097</v>
      </c>
      <c r="AR1143">
        <v>17</v>
      </c>
      <c r="AT1143" s="160">
        <v>38762</v>
      </c>
      <c r="AU1143">
        <v>4</v>
      </c>
      <c r="AV1143">
        <v>145</v>
      </c>
      <c r="AW1143" t="s">
        <v>1097</v>
      </c>
      <c r="AX1143">
        <v>15</v>
      </c>
    </row>
    <row r="1144" spans="28:50" x14ac:dyDescent="0.3">
      <c r="AB1144" s="160">
        <v>36570</v>
      </c>
      <c r="AC1144">
        <v>5</v>
      </c>
      <c r="AD1144">
        <v>114</v>
      </c>
      <c r="AE1144" t="s">
        <v>1097</v>
      </c>
      <c r="AF1144">
        <v>11</v>
      </c>
      <c r="AH1144" s="160">
        <v>34744</v>
      </c>
      <c r="AI1144">
        <v>5</v>
      </c>
      <c r="AJ1144">
        <v>209</v>
      </c>
      <c r="AK1144" t="s">
        <v>1097</v>
      </c>
      <c r="AL1144">
        <v>21</v>
      </c>
      <c r="AN1144" s="160">
        <v>38762</v>
      </c>
      <c r="AO1144">
        <v>5</v>
      </c>
      <c r="AP1144">
        <v>160</v>
      </c>
      <c r="AQ1144" t="s">
        <v>1097</v>
      </c>
      <c r="AR1144">
        <v>16</v>
      </c>
      <c r="AT1144" s="160">
        <v>38762</v>
      </c>
      <c r="AU1144">
        <v>5</v>
      </c>
      <c r="AV1144">
        <v>149</v>
      </c>
      <c r="AW1144" t="s">
        <v>1097</v>
      </c>
      <c r="AX1144">
        <v>15</v>
      </c>
    </row>
    <row r="1145" spans="28:50" x14ac:dyDescent="0.3">
      <c r="AB1145" s="160">
        <v>36570</v>
      </c>
      <c r="AC1145">
        <v>6</v>
      </c>
      <c r="AD1145">
        <v>116</v>
      </c>
      <c r="AE1145" t="s">
        <v>1097</v>
      </c>
      <c r="AF1145">
        <v>12</v>
      </c>
      <c r="AH1145" s="160">
        <v>34744</v>
      </c>
      <c r="AI1145">
        <v>6</v>
      </c>
      <c r="AJ1145">
        <v>220</v>
      </c>
      <c r="AK1145" t="s">
        <v>1097</v>
      </c>
      <c r="AL1145">
        <v>22</v>
      </c>
      <c r="AN1145" s="160">
        <v>38762</v>
      </c>
      <c r="AO1145">
        <v>6</v>
      </c>
      <c r="AP1145">
        <v>180</v>
      </c>
      <c r="AQ1145" t="s">
        <v>1097</v>
      </c>
      <c r="AR1145">
        <v>18</v>
      </c>
      <c r="AT1145" s="160">
        <v>38762</v>
      </c>
      <c r="AU1145">
        <v>6</v>
      </c>
      <c r="AV1145">
        <v>149</v>
      </c>
      <c r="AW1145" t="s">
        <v>1097</v>
      </c>
      <c r="AX1145">
        <v>15</v>
      </c>
    </row>
    <row r="1146" spans="28:50" x14ac:dyDescent="0.3">
      <c r="AB1146" s="160">
        <v>36570</v>
      </c>
      <c r="AC1146">
        <v>7</v>
      </c>
      <c r="AD1146">
        <v>123</v>
      </c>
      <c r="AE1146" t="s">
        <v>1097</v>
      </c>
      <c r="AF1146">
        <v>12</v>
      </c>
      <c r="AH1146" s="160">
        <v>34744</v>
      </c>
      <c r="AI1146">
        <v>7</v>
      </c>
      <c r="AJ1146">
        <v>231</v>
      </c>
      <c r="AK1146" t="s">
        <v>1097</v>
      </c>
      <c r="AL1146">
        <v>23</v>
      </c>
      <c r="AN1146" s="160">
        <v>38762</v>
      </c>
      <c r="AO1146">
        <v>7</v>
      </c>
      <c r="AP1146">
        <v>201</v>
      </c>
      <c r="AQ1146" t="s">
        <v>1097</v>
      </c>
      <c r="AR1146">
        <v>20</v>
      </c>
      <c r="AT1146" s="160">
        <v>38762</v>
      </c>
      <c r="AU1146">
        <v>7</v>
      </c>
      <c r="AV1146">
        <v>145</v>
      </c>
      <c r="AW1146" t="s">
        <v>1097</v>
      </c>
      <c r="AX1146">
        <v>15</v>
      </c>
    </row>
    <row r="1147" spans="28:50" x14ac:dyDescent="0.3">
      <c r="AB1147" s="160">
        <v>36570</v>
      </c>
      <c r="AC1147">
        <v>8</v>
      </c>
      <c r="AD1147">
        <v>133</v>
      </c>
      <c r="AE1147" t="s">
        <v>1097</v>
      </c>
      <c r="AF1147">
        <v>13</v>
      </c>
      <c r="AH1147" s="160">
        <v>34744</v>
      </c>
      <c r="AI1147">
        <v>8</v>
      </c>
      <c r="AJ1147">
        <v>242</v>
      </c>
      <c r="AK1147" t="s">
        <v>1097</v>
      </c>
      <c r="AL1147">
        <v>24</v>
      </c>
      <c r="AN1147" s="160">
        <v>38762</v>
      </c>
      <c r="AO1147">
        <v>8</v>
      </c>
      <c r="AP1147">
        <v>220</v>
      </c>
      <c r="AQ1147" t="s">
        <v>1097</v>
      </c>
      <c r="AR1147">
        <v>22</v>
      </c>
      <c r="AT1147" s="160">
        <v>38762</v>
      </c>
      <c r="AU1147">
        <v>8</v>
      </c>
      <c r="AV1147">
        <v>140</v>
      </c>
      <c r="AW1147" t="s">
        <v>1097</v>
      </c>
      <c r="AX1147">
        <v>14</v>
      </c>
    </row>
    <row r="1148" spans="28:50" x14ac:dyDescent="0.3">
      <c r="AB1148" s="160">
        <v>36570</v>
      </c>
      <c r="AC1148">
        <v>9</v>
      </c>
      <c r="AD1148">
        <v>149</v>
      </c>
      <c r="AE1148" t="s">
        <v>1097</v>
      </c>
      <c r="AF1148">
        <v>15</v>
      </c>
      <c r="AH1148" s="160">
        <v>34744</v>
      </c>
      <c r="AI1148">
        <v>9</v>
      </c>
      <c r="AJ1148">
        <v>267</v>
      </c>
      <c r="AK1148" t="s">
        <v>1097</v>
      </c>
      <c r="AL1148">
        <v>27</v>
      </c>
      <c r="AN1148" s="160">
        <v>38762</v>
      </c>
      <c r="AO1148">
        <v>9</v>
      </c>
      <c r="AP1148">
        <v>230</v>
      </c>
      <c r="AQ1148" t="s">
        <v>1097</v>
      </c>
      <c r="AR1148">
        <v>23</v>
      </c>
      <c r="AT1148" s="160">
        <v>38762</v>
      </c>
      <c r="AU1148">
        <v>9</v>
      </c>
      <c r="AV1148">
        <v>150</v>
      </c>
      <c r="AW1148" t="s">
        <v>1097</v>
      </c>
      <c r="AX1148">
        <v>15</v>
      </c>
    </row>
    <row r="1149" spans="28:50" x14ac:dyDescent="0.3">
      <c r="AB1149" s="160">
        <v>36570</v>
      </c>
      <c r="AC1149">
        <v>10</v>
      </c>
      <c r="AD1149">
        <v>142</v>
      </c>
      <c r="AE1149" t="s">
        <v>1097</v>
      </c>
      <c r="AF1149">
        <v>14</v>
      </c>
      <c r="AH1149" s="160">
        <v>34744</v>
      </c>
      <c r="AI1149">
        <v>10</v>
      </c>
      <c r="AJ1149">
        <v>292</v>
      </c>
      <c r="AK1149" t="s">
        <v>1097</v>
      </c>
      <c r="AL1149">
        <v>29</v>
      </c>
      <c r="AN1149" s="160">
        <v>38762</v>
      </c>
      <c r="AO1149">
        <v>10</v>
      </c>
      <c r="AP1149">
        <v>225</v>
      </c>
      <c r="AQ1149" t="s">
        <v>1097</v>
      </c>
      <c r="AR1149">
        <v>23</v>
      </c>
      <c r="AT1149" s="160">
        <v>38762</v>
      </c>
      <c r="AU1149">
        <v>10</v>
      </c>
      <c r="AV1149">
        <v>151</v>
      </c>
      <c r="AW1149" t="s">
        <v>1097</v>
      </c>
      <c r="AX1149">
        <v>15</v>
      </c>
    </row>
    <row r="1150" spans="28:50" x14ac:dyDescent="0.3">
      <c r="AB1150" s="160">
        <v>36570</v>
      </c>
      <c r="AC1150">
        <v>11</v>
      </c>
      <c r="AD1150">
        <v>144</v>
      </c>
      <c r="AE1150" t="s">
        <v>1097</v>
      </c>
      <c r="AF1150">
        <v>14</v>
      </c>
      <c r="AH1150" s="160">
        <v>34744</v>
      </c>
      <c r="AI1150">
        <v>11</v>
      </c>
      <c r="AJ1150">
        <v>318</v>
      </c>
      <c r="AK1150" t="s">
        <v>1097</v>
      </c>
      <c r="AL1150">
        <v>32</v>
      </c>
      <c r="AN1150" s="160">
        <v>38762</v>
      </c>
      <c r="AO1150">
        <v>11</v>
      </c>
      <c r="AP1150">
        <v>230</v>
      </c>
      <c r="AQ1150" t="s">
        <v>1097</v>
      </c>
      <c r="AR1150">
        <v>23</v>
      </c>
      <c r="AT1150" s="160">
        <v>38762</v>
      </c>
      <c r="AU1150">
        <v>11</v>
      </c>
      <c r="AV1150">
        <v>151</v>
      </c>
      <c r="AW1150" t="s">
        <v>1097</v>
      </c>
      <c r="AX1150">
        <v>15</v>
      </c>
    </row>
    <row r="1151" spans="28:50" x14ac:dyDescent="0.3">
      <c r="AB1151" s="160">
        <v>36570</v>
      </c>
      <c r="AC1151">
        <v>12</v>
      </c>
      <c r="AD1151">
        <v>157</v>
      </c>
      <c r="AE1151" t="s">
        <v>1097</v>
      </c>
      <c r="AF1151">
        <v>16</v>
      </c>
      <c r="AH1151" s="160">
        <v>34744</v>
      </c>
      <c r="AI1151">
        <v>12</v>
      </c>
      <c r="AJ1151">
        <v>323</v>
      </c>
      <c r="AK1151" t="s">
        <v>1097</v>
      </c>
      <c r="AL1151">
        <v>32</v>
      </c>
      <c r="AN1151" s="160">
        <v>38762</v>
      </c>
      <c r="AO1151">
        <v>12</v>
      </c>
      <c r="AP1151">
        <v>220</v>
      </c>
      <c r="AQ1151" t="s">
        <v>1097</v>
      </c>
      <c r="AR1151">
        <v>22</v>
      </c>
      <c r="AT1151" s="160">
        <v>38762</v>
      </c>
      <c r="AU1151">
        <v>12</v>
      </c>
      <c r="AV1151">
        <v>167</v>
      </c>
      <c r="AW1151" t="s">
        <v>1097</v>
      </c>
      <c r="AX1151">
        <v>17</v>
      </c>
    </row>
    <row r="1152" spans="28:50" x14ac:dyDescent="0.3">
      <c r="AB1152" s="160">
        <v>36570</v>
      </c>
      <c r="AC1152">
        <v>13</v>
      </c>
      <c r="AD1152">
        <v>156</v>
      </c>
      <c r="AE1152" t="s">
        <v>1097</v>
      </c>
      <c r="AF1152">
        <v>16</v>
      </c>
      <c r="AH1152" s="160">
        <v>34744</v>
      </c>
      <c r="AI1152">
        <v>13</v>
      </c>
      <c r="AJ1152">
        <v>329</v>
      </c>
      <c r="AK1152" t="s">
        <v>1097</v>
      </c>
      <c r="AL1152">
        <v>33</v>
      </c>
      <c r="AN1152" s="160">
        <v>38762</v>
      </c>
      <c r="AO1152">
        <v>13</v>
      </c>
      <c r="AP1152">
        <v>226</v>
      </c>
      <c r="AQ1152" t="s">
        <v>1097</v>
      </c>
      <c r="AR1152">
        <v>23</v>
      </c>
      <c r="AT1152" s="160">
        <v>38762</v>
      </c>
      <c r="AU1152">
        <v>13</v>
      </c>
      <c r="AV1152">
        <v>164</v>
      </c>
      <c r="AW1152" t="s">
        <v>1097</v>
      </c>
      <c r="AX1152">
        <v>16</v>
      </c>
    </row>
    <row r="1153" spans="28:50" x14ac:dyDescent="0.3">
      <c r="AB1153" s="160">
        <v>36570</v>
      </c>
      <c r="AC1153">
        <v>14</v>
      </c>
      <c r="AD1153">
        <v>155</v>
      </c>
      <c r="AE1153" t="s">
        <v>1097</v>
      </c>
      <c r="AF1153">
        <v>16</v>
      </c>
      <c r="AH1153" s="160">
        <v>34744</v>
      </c>
      <c r="AI1153">
        <v>14</v>
      </c>
      <c r="AJ1153">
        <v>335</v>
      </c>
      <c r="AK1153" t="s">
        <v>1097</v>
      </c>
      <c r="AL1153">
        <v>34</v>
      </c>
      <c r="AN1153" s="160">
        <v>38762</v>
      </c>
      <c r="AO1153">
        <v>14</v>
      </c>
      <c r="AP1153">
        <v>240</v>
      </c>
      <c r="AQ1153" t="s">
        <v>1097</v>
      </c>
      <c r="AR1153">
        <v>24</v>
      </c>
      <c r="AT1153" s="160">
        <v>38762</v>
      </c>
      <c r="AU1153">
        <v>14</v>
      </c>
      <c r="AV1153">
        <v>156</v>
      </c>
      <c r="AW1153" t="s">
        <v>1097</v>
      </c>
      <c r="AX1153">
        <v>16</v>
      </c>
    </row>
    <row r="1154" spans="28:50" x14ac:dyDescent="0.3">
      <c r="AB1154" s="160">
        <v>36570</v>
      </c>
      <c r="AC1154">
        <v>15</v>
      </c>
      <c r="AD1154">
        <v>155</v>
      </c>
      <c r="AE1154" t="s">
        <v>1097</v>
      </c>
      <c r="AF1154">
        <v>16</v>
      </c>
      <c r="AH1154" s="160">
        <v>34744</v>
      </c>
      <c r="AI1154">
        <v>15</v>
      </c>
      <c r="AJ1154">
        <v>335</v>
      </c>
      <c r="AK1154" t="s">
        <v>1097</v>
      </c>
      <c r="AL1154">
        <v>34</v>
      </c>
      <c r="AN1154" s="160">
        <v>38762</v>
      </c>
      <c r="AO1154">
        <v>15</v>
      </c>
      <c r="AP1154">
        <v>260</v>
      </c>
      <c r="AQ1154" t="s">
        <v>1097</v>
      </c>
      <c r="AR1154">
        <v>26</v>
      </c>
      <c r="AT1154" s="160">
        <v>38762</v>
      </c>
      <c r="AU1154">
        <v>15</v>
      </c>
      <c r="AV1154">
        <v>152</v>
      </c>
      <c r="AW1154" t="s">
        <v>1097</v>
      </c>
      <c r="AX1154">
        <v>15</v>
      </c>
    </row>
    <row r="1155" spans="28:50" x14ac:dyDescent="0.3">
      <c r="AB1155" s="160">
        <v>36570</v>
      </c>
      <c r="AC1155">
        <v>16</v>
      </c>
      <c r="AD1155">
        <v>153</v>
      </c>
      <c r="AE1155" t="s">
        <v>1097</v>
      </c>
      <c r="AF1155">
        <v>15</v>
      </c>
      <c r="AH1155" s="160">
        <v>34744</v>
      </c>
      <c r="AI1155">
        <v>16</v>
      </c>
      <c r="AJ1155">
        <v>335</v>
      </c>
      <c r="AK1155" t="s">
        <v>1097</v>
      </c>
      <c r="AL1155">
        <v>34</v>
      </c>
      <c r="AN1155" s="160">
        <v>38762</v>
      </c>
      <c r="AO1155">
        <v>16</v>
      </c>
      <c r="AP1155">
        <v>239</v>
      </c>
      <c r="AQ1155" t="s">
        <v>1097</v>
      </c>
      <c r="AR1155">
        <v>24</v>
      </c>
      <c r="AT1155" s="160">
        <v>38762</v>
      </c>
      <c r="AU1155">
        <v>16</v>
      </c>
      <c r="AV1155">
        <v>145</v>
      </c>
      <c r="AW1155" t="s">
        <v>1097</v>
      </c>
      <c r="AX1155">
        <v>15</v>
      </c>
    </row>
    <row r="1156" spans="28:50" x14ac:dyDescent="0.3">
      <c r="AB1156" s="160">
        <v>36570</v>
      </c>
      <c r="AC1156">
        <v>17</v>
      </c>
      <c r="AD1156">
        <v>150</v>
      </c>
      <c r="AE1156" t="s">
        <v>1097</v>
      </c>
      <c r="AF1156">
        <v>15</v>
      </c>
      <c r="AH1156" s="160">
        <v>34744</v>
      </c>
      <c r="AI1156">
        <v>17</v>
      </c>
      <c r="AJ1156">
        <v>336</v>
      </c>
      <c r="AK1156" t="s">
        <v>1097</v>
      </c>
      <c r="AL1156">
        <v>34</v>
      </c>
      <c r="AN1156" s="160">
        <v>38762</v>
      </c>
      <c r="AO1156">
        <v>17</v>
      </c>
      <c r="AP1156">
        <v>230</v>
      </c>
      <c r="AQ1156" t="s">
        <v>1097</v>
      </c>
      <c r="AR1156">
        <v>23</v>
      </c>
      <c r="AT1156" s="160">
        <v>38762</v>
      </c>
      <c r="AU1156">
        <v>17</v>
      </c>
      <c r="AV1156">
        <v>143</v>
      </c>
      <c r="AW1156" t="s">
        <v>1097</v>
      </c>
      <c r="AX1156">
        <v>14</v>
      </c>
    </row>
    <row r="1157" spans="28:50" x14ac:dyDescent="0.3">
      <c r="AB1157" s="160">
        <v>36570</v>
      </c>
      <c r="AC1157">
        <v>18</v>
      </c>
      <c r="AD1157">
        <v>143</v>
      </c>
      <c r="AE1157" t="s">
        <v>1097</v>
      </c>
      <c r="AF1157">
        <v>14</v>
      </c>
      <c r="AH1157" s="160">
        <v>34744</v>
      </c>
      <c r="AI1157">
        <v>18</v>
      </c>
      <c r="AJ1157">
        <v>324</v>
      </c>
      <c r="AK1157" t="s">
        <v>1097</v>
      </c>
      <c r="AL1157">
        <v>32</v>
      </c>
      <c r="AN1157" s="160">
        <v>38762</v>
      </c>
      <c r="AO1157">
        <v>18</v>
      </c>
      <c r="AP1157">
        <v>210</v>
      </c>
      <c r="AQ1157" t="s">
        <v>1097</v>
      </c>
      <c r="AR1157">
        <v>21</v>
      </c>
      <c r="AT1157" s="160">
        <v>38762</v>
      </c>
      <c r="AU1157">
        <v>18</v>
      </c>
      <c r="AV1157">
        <v>155</v>
      </c>
      <c r="AW1157" t="s">
        <v>1097</v>
      </c>
      <c r="AX1157">
        <v>16</v>
      </c>
    </row>
    <row r="1158" spans="28:50" x14ac:dyDescent="0.3">
      <c r="AB1158" s="160">
        <v>36570</v>
      </c>
      <c r="AC1158">
        <v>19</v>
      </c>
      <c r="AD1158">
        <v>137</v>
      </c>
      <c r="AE1158" t="s">
        <v>1097</v>
      </c>
      <c r="AF1158">
        <v>14</v>
      </c>
      <c r="AH1158" s="160">
        <v>34744</v>
      </c>
      <c r="AI1158">
        <v>19</v>
      </c>
      <c r="AJ1158">
        <v>312</v>
      </c>
      <c r="AK1158" t="s">
        <v>1097</v>
      </c>
      <c r="AL1158">
        <v>31</v>
      </c>
      <c r="AN1158" s="160">
        <v>38762</v>
      </c>
      <c r="AO1158">
        <v>19</v>
      </c>
      <c r="AP1158">
        <v>201</v>
      </c>
      <c r="AQ1158" t="s">
        <v>1097</v>
      </c>
      <c r="AR1158">
        <v>20</v>
      </c>
      <c r="AT1158" s="160">
        <v>38762</v>
      </c>
      <c r="AU1158">
        <v>19</v>
      </c>
      <c r="AV1158">
        <v>134</v>
      </c>
      <c r="AW1158" t="s">
        <v>1097</v>
      </c>
      <c r="AX1158">
        <v>13</v>
      </c>
    </row>
    <row r="1159" spans="28:50" x14ac:dyDescent="0.3">
      <c r="AB1159" s="160">
        <v>36570</v>
      </c>
      <c r="AC1159">
        <v>20</v>
      </c>
      <c r="AD1159">
        <v>134</v>
      </c>
      <c r="AE1159" t="s">
        <v>1097</v>
      </c>
      <c r="AF1159">
        <v>13</v>
      </c>
      <c r="AH1159" s="160">
        <v>34744</v>
      </c>
      <c r="AI1159">
        <v>20</v>
      </c>
      <c r="AJ1159">
        <v>299</v>
      </c>
      <c r="AK1159" t="s">
        <v>1097</v>
      </c>
      <c r="AL1159">
        <v>30</v>
      </c>
      <c r="AN1159" s="160">
        <v>38762</v>
      </c>
      <c r="AO1159">
        <v>20</v>
      </c>
      <c r="AP1159">
        <v>200</v>
      </c>
      <c r="AQ1159" t="s">
        <v>1097</v>
      </c>
      <c r="AR1159">
        <v>20</v>
      </c>
      <c r="AT1159" s="160">
        <v>38762</v>
      </c>
      <c r="AU1159">
        <v>20</v>
      </c>
      <c r="AV1159">
        <v>117</v>
      </c>
      <c r="AW1159" t="s">
        <v>1097</v>
      </c>
      <c r="AX1159">
        <v>12</v>
      </c>
    </row>
    <row r="1160" spans="28:50" x14ac:dyDescent="0.3">
      <c r="AB1160" s="160">
        <v>36570</v>
      </c>
      <c r="AC1160">
        <v>21</v>
      </c>
      <c r="AD1160">
        <v>132</v>
      </c>
      <c r="AE1160" t="s">
        <v>1097</v>
      </c>
      <c r="AF1160">
        <v>13</v>
      </c>
      <c r="AH1160" s="160">
        <v>34744</v>
      </c>
      <c r="AI1160">
        <v>21</v>
      </c>
      <c r="AJ1160">
        <v>287</v>
      </c>
      <c r="AK1160" t="s">
        <v>1097</v>
      </c>
      <c r="AL1160">
        <v>29</v>
      </c>
      <c r="AN1160" s="160">
        <v>38762</v>
      </c>
      <c r="AO1160">
        <v>21</v>
      </c>
      <c r="AP1160">
        <v>200</v>
      </c>
      <c r="AQ1160" t="s">
        <v>1097</v>
      </c>
      <c r="AR1160">
        <v>20</v>
      </c>
      <c r="AT1160" s="160">
        <v>38762</v>
      </c>
      <c r="AU1160">
        <v>21</v>
      </c>
      <c r="AV1160">
        <v>108</v>
      </c>
      <c r="AW1160" t="s">
        <v>1097</v>
      </c>
      <c r="AX1160">
        <v>11</v>
      </c>
    </row>
    <row r="1161" spans="28:50" x14ac:dyDescent="0.3">
      <c r="AB1161" s="160">
        <v>36570</v>
      </c>
      <c r="AC1161">
        <v>22</v>
      </c>
      <c r="AD1161">
        <v>128</v>
      </c>
      <c r="AE1161" t="s">
        <v>1097</v>
      </c>
      <c r="AF1161">
        <v>13</v>
      </c>
      <c r="AH1161" s="160">
        <v>34744</v>
      </c>
      <c r="AI1161">
        <v>22</v>
      </c>
      <c r="AJ1161">
        <v>274</v>
      </c>
      <c r="AK1161" t="s">
        <v>1097</v>
      </c>
      <c r="AL1161">
        <v>27</v>
      </c>
      <c r="AN1161" s="160">
        <v>38762</v>
      </c>
      <c r="AO1161">
        <v>22</v>
      </c>
      <c r="AP1161">
        <v>199</v>
      </c>
      <c r="AQ1161" t="s">
        <v>1097</v>
      </c>
      <c r="AR1161">
        <v>20</v>
      </c>
      <c r="AT1161" s="160">
        <v>38762</v>
      </c>
      <c r="AU1161">
        <v>22</v>
      </c>
      <c r="AV1161">
        <v>130</v>
      </c>
      <c r="AW1161" t="s">
        <v>1097</v>
      </c>
      <c r="AX1161">
        <v>13</v>
      </c>
    </row>
    <row r="1162" spans="28:50" x14ac:dyDescent="0.3">
      <c r="AB1162" s="160">
        <v>36570</v>
      </c>
      <c r="AC1162">
        <v>23</v>
      </c>
      <c r="AD1162">
        <v>127</v>
      </c>
      <c r="AE1162" t="s">
        <v>1097</v>
      </c>
      <c r="AF1162">
        <v>13</v>
      </c>
      <c r="AH1162" s="160">
        <v>34744</v>
      </c>
      <c r="AI1162">
        <v>23</v>
      </c>
      <c r="AJ1162">
        <v>261</v>
      </c>
      <c r="AK1162" t="s">
        <v>1097</v>
      </c>
      <c r="AL1162">
        <v>26</v>
      </c>
      <c r="AN1162" s="160">
        <v>38762</v>
      </c>
      <c r="AO1162">
        <v>23</v>
      </c>
      <c r="AP1162">
        <v>200</v>
      </c>
      <c r="AQ1162" t="s">
        <v>1097</v>
      </c>
      <c r="AR1162">
        <v>20</v>
      </c>
      <c r="AT1162" s="160">
        <v>38762</v>
      </c>
      <c r="AU1162">
        <v>23</v>
      </c>
      <c r="AV1162">
        <v>125</v>
      </c>
      <c r="AW1162" t="s">
        <v>1097</v>
      </c>
      <c r="AX1162">
        <v>13</v>
      </c>
    </row>
    <row r="1163" spans="28:50" x14ac:dyDescent="0.3">
      <c r="AB1163" s="160">
        <v>36571</v>
      </c>
      <c r="AC1163">
        <v>0</v>
      </c>
      <c r="AD1163">
        <v>126</v>
      </c>
      <c r="AE1163" t="s">
        <v>1097</v>
      </c>
      <c r="AF1163">
        <v>13</v>
      </c>
      <c r="AH1163" s="160">
        <v>34745</v>
      </c>
      <c r="AI1163">
        <v>0</v>
      </c>
      <c r="AJ1163">
        <v>252</v>
      </c>
      <c r="AK1163" t="s">
        <v>1097</v>
      </c>
      <c r="AL1163">
        <v>25</v>
      </c>
      <c r="AN1163" s="160">
        <v>38763</v>
      </c>
      <c r="AO1163">
        <v>0</v>
      </c>
      <c r="AP1163">
        <v>190</v>
      </c>
      <c r="AQ1163" t="s">
        <v>1097</v>
      </c>
      <c r="AR1163">
        <v>19</v>
      </c>
      <c r="AT1163" s="160">
        <v>38763</v>
      </c>
      <c r="AU1163">
        <v>0</v>
      </c>
      <c r="AV1163">
        <v>122</v>
      </c>
      <c r="AW1163" t="s">
        <v>1097</v>
      </c>
      <c r="AX1163">
        <v>12</v>
      </c>
    </row>
    <row r="1164" spans="28:50" x14ac:dyDescent="0.3">
      <c r="AB1164" s="160">
        <v>36571</v>
      </c>
      <c r="AC1164">
        <v>1</v>
      </c>
      <c r="AD1164">
        <v>127</v>
      </c>
      <c r="AE1164" t="s">
        <v>1097</v>
      </c>
      <c r="AF1164">
        <v>13</v>
      </c>
      <c r="AH1164" s="160">
        <v>34745</v>
      </c>
      <c r="AI1164">
        <v>1</v>
      </c>
      <c r="AJ1164">
        <v>243</v>
      </c>
      <c r="AK1164" t="s">
        <v>1097</v>
      </c>
      <c r="AL1164">
        <v>24</v>
      </c>
      <c r="AN1164" s="160">
        <v>38763</v>
      </c>
      <c r="AO1164">
        <v>1</v>
      </c>
      <c r="AP1164">
        <v>188</v>
      </c>
      <c r="AQ1164" t="s">
        <v>1097</v>
      </c>
      <c r="AR1164">
        <v>19</v>
      </c>
      <c r="AT1164" s="160">
        <v>38763</v>
      </c>
      <c r="AU1164">
        <v>1</v>
      </c>
      <c r="AV1164">
        <v>123</v>
      </c>
      <c r="AW1164" t="s">
        <v>1097</v>
      </c>
      <c r="AX1164">
        <v>12</v>
      </c>
    </row>
    <row r="1165" spans="28:50" x14ac:dyDescent="0.3">
      <c r="AB1165" s="160">
        <v>36571</v>
      </c>
      <c r="AC1165">
        <v>2</v>
      </c>
      <c r="AD1165">
        <v>122</v>
      </c>
      <c r="AE1165" t="s">
        <v>1097</v>
      </c>
      <c r="AF1165">
        <v>12</v>
      </c>
      <c r="AH1165" s="160">
        <v>34745</v>
      </c>
      <c r="AI1165">
        <v>2</v>
      </c>
      <c r="AJ1165">
        <v>233</v>
      </c>
      <c r="AK1165" t="s">
        <v>1097</v>
      </c>
      <c r="AL1165">
        <v>23</v>
      </c>
      <c r="AN1165" s="160">
        <v>38763</v>
      </c>
      <c r="AO1165">
        <v>2</v>
      </c>
      <c r="AP1165">
        <v>190</v>
      </c>
      <c r="AQ1165" t="s">
        <v>1097</v>
      </c>
      <c r="AR1165">
        <v>19</v>
      </c>
      <c r="AT1165" s="160">
        <v>38763</v>
      </c>
      <c r="AU1165">
        <v>2</v>
      </c>
      <c r="AV1165">
        <v>119</v>
      </c>
      <c r="AW1165" t="s">
        <v>1097</v>
      </c>
      <c r="AX1165">
        <v>12</v>
      </c>
    </row>
    <row r="1166" spans="28:50" x14ac:dyDescent="0.3">
      <c r="AB1166" s="160">
        <v>36571</v>
      </c>
      <c r="AC1166">
        <v>3</v>
      </c>
      <c r="AD1166">
        <v>124</v>
      </c>
      <c r="AE1166" t="s">
        <v>1097</v>
      </c>
      <c r="AF1166">
        <v>12</v>
      </c>
      <c r="AH1166" s="160">
        <v>34745</v>
      </c>
      <c r="AI1166">
        <v>3</v>
      </c>
      <c r="AJ1166">
        <v>235</v>
      </c>
      <c r="AK1166" t="s">
        <v>1097</v>
      </c>
      <c r="AL1166">
        <v>24</v>
      </c>
      <c r="AN1166" s="160">
        <v>38763</v>
      </c>
      <c r="AO1166">
        <v>3</v>
      </c>
      <c r="AP1166">
        <v>180</v>
      </c>
      <c r="AQ1166" t="s">
        <v>1097</v>
      </c>
      <c r="AR1166">
        <v>18</v>
      </c>
      <c r="AT1166" s="160">
        <v>38763</v>
      </c>
      <c r="AU1166">
        <v>3</v>
      </c>
      <c r="AV1166">
        <v>116</v>
      </c>
      <c r="AW1166" t="s">
        <v>1097</v>
      </c>
      <c r="AX1166">
        <v>12</v>
      </c>
    </row>
    <row r="1167" spans="28:50" x14ac:dyDescent="0.3">
      <c r="AB1167" s="160">
        <v>36571</v>
      </c>
      <c r="AC1167">
        <v>4</v>
      </c>
      <c r="AD1167">
        <v>125</v>
      </c>
      <c r="AE1167" t="s">
        <v>1097</v>
      </c>
      <c r="AF1167">
        <v>13</v>
      </c>
      <c r="AH1167" s="160">
        <v>34745</v>
      </c>
      <c r="AI1167">
        <v>4</v>
      </c>
      <c r="AJ1167">
        <v>237</v>
      </c>
      <c r="AK1167" t="s">
        <v>1097</v>
      </c>
      <c r="AL1167">
        <v>24</v>
      </c>
      <c r="AN1167" s="160">
        <v>38763</v>
      </c>
      <c r="AO1167">
        <v>4</v>
      </c>
      <c r="AP1167">
        <v>183</v>
      </c>
      <c r="AQ1167" t="s">
        <v>1097</v>
      </c>
      <c r="AR1167">
        <v>18</v>
      </c>
      <c r="AT1167" s="160">
        <v>38763</v>
      </c>
      <c r="AU1167">
        <v>4</v>
      </c>
      <c r="AV1167">
        <v>108</v>
      </c>
      <c r="AW1167" t="s">
        <v>1097</v>
      </c>
      <c r="AX1167">
        <v>11</v>
      </c>
    </row>
    <row r="1168" spans="28:50" x14ac:dyDescent="0.3">
      <c r="AB1168" s="160">
        <v>36571</v>
      </c>
      <c r="AC1168">
        <v>5</v>
      </c>
      <c r="AD1168">
        <v>125</v>
      </c>
      <c r="AE1168" t="s">
        <v>1097</v>
      </c>
      <c r="AF1168">
        <v>13</v>
      </c>
      <c r="AH1168" s="160">
        <v>34745</v>
      </c>
      <c r="AI1168">
        <v>5</v>
      </c>
      <c r="AJ1168">
        <v>239</v>
      </c>
      <c r="AK1168" t="s">
        <v>1097</v>
      </c>
      <c r="AL1168">
        <v>24</v>
      </c>
      <c r="AN1168" s="160">
        <v>38763</v>
      </c>
      <c r="AO1168">
        <v>5</v>
      </c>
      <c r="AP1168">
        <v>180</v>
      </c>
      <c r="AQ1168" t="s">
        <v>1097</v>
      </c>
      <c r="AR1168">
        <v>18</v>
      </c>
      <c r="AT1168" s="160">
        <v>38763</v>
      </c>
      <c r="AU1168">
        <v>5</v>
      </c>
      <c r="AV1168">
        <v>109</v>
      </c>
      <c r="AW1168" t="s">
        <v>1097</v>
      </c>
      <c r="AX1168">
        <v>11</v>
      </c>
    </row>
    <row r="1169" spans="28:50" x14ac:dyDescent="0.3">
      <c r="AB1169" s="160">
        <v>36571</v>
      </c>
      <c r="AC1169">
        <v>6</v>
      </c>
      <c r="AD1169">
        <v>126</v>
      </c>
      <c r="AE1169" t="s">
        <v>1097</v>
      </c>
      <c r="AF1169">
        <v>13</v>
      </c>
      <c r="AH1169" s="160">
        <v>34745</v>
      </c>
      <c r="AI1169">
        <v>6</v>
      </c>
      <c r="AJ1169">
        <v>246</v>
      </c>
      <c r="AK1169" t="s">
        <v>1097</v>
      </c>
      <c r="AL1169">
        <v>25</v>
      </c>
      <c r="AN1169" s="160">
        <v>38763</v>
      </c>
      <c r="AO1169">
        <v>6</v>
      </c>
      <c r="AP1169">
        <v>190</v>
      </c>
      <c r="AQ1169" t="s">
        <v>1097</v>
      </c>
      <c r="AR1169">
        <v>19</v>
      </c>
      <c r="AT1169" s="160">
        <v>38763</v>
      </c>
      <c r="AU1169">
        <v>6</v>
      </c>
      <c r="AV1169">
        <v>119</v>
      </c>
      <c r="AW1169" t="s">
        <v>1097</v>
      </c>
      <c r="AX1169">
        <v>12</v>
      </c>
    </row>
    <row r="1170" spans="28:50" x14ac:dyDescent="0.3">
      <c r="AB1170" s="160">
        <v>36571</v>
      </c>
      <c r="AC1170">
        <v>7</v>
      </c>
      <c r="AD1170">
        <v>134</v>
      </c>
      <c r="AE1170" t="s">
        <v>1097</v>
      </c>
      <c r="AF1170">
        <v>13</v>
      </c>
      <c r="AH1170" s="160">
        <v>34745</v>
      </c>
      <c r="AI1170">
        <v>7</v>
      </c>
      <c r="AJ1170">
        <v>253</v>
      </c>
      <c r="AK1170" t="s">
        <v>1097</v>
      </c>
      <c r="AL1170">
        <v>25</v>
      </c>
      <c r="AN1170" s="160">
        <v>38763</v>
      </c>
      <c r="AO1170">
        <v>7</v>
      </c>
      <c r="AP1170">
        <v>193</v>
      </c>
      <c r="AQ1170" t="s">
        <v>1097</v>
      </c>
      <c r="AR1170">
        <v>19</v>
      </c>
      <c r="AT1170" s="160">
        <v>38763</v>
      </c>
      <c r="AU1170">
        <v>7</v>
      </c>
      <c r="AV1170">
        <v>128</v>
      </c>
      <c r="AW1170" t="s">
        <v>1097</v>
      </c>
      <c r="AX1170">
        <v>13</v>
      </c>
    </row>
    <row r="1171" spans="28:50" x14ac:dyDescent="0.3">
      <c r="AB1171" s="160">
        <v>36571</v>
      </c>
      <c r="AC1171">
        <v>8</v>
      </c>
      <c r="AD1171">
        <v>144</v>
      </c>
      <c r="AE1171" t="s">
        <v>1097</v>
      </c>
      <c r="AF1171">
        <v>14</v>
      </c>
      <c r="AH1171" s="160">
        <v>34745</v>
      </c>
      <c r="AI1171">
        <v>8</v>
      </c>
      <c r="AJ1171">
        <v>260</v>
      </c>
      <c r="AK1171" t="s">
        <v>1097</v>
      </c>
      <c r="AL1171">
        <v>26</v>
      </c>
      <c r="AN1171" s="160">
        <v>38763</v>
      </c>
      <c r="AO1171">
        <v>8</v>
      </c>
      <c r="AP1171">
        <v>200</v>
      </c>
      <c r="AQ1171" t="s">
        <v>1097</v>
      </c>
      <c r="AR1171">
        <v>20</v>
      </c>
      <c r="AT1171" s="160">
        <v>38763</v>
      </c>
      <c r="AU1171">
        <v>8</v>
      </c>
      <c r="AV1171">
        <v>150</v>
      </c>
      <c r="AW1171" t="s">
        <v>1097</v>
      </c>
      <c r="AX1171">
        <v>15</v>
      </c>
    </row>
    <row r="1172" spans="28:50" x14ac:dyDescent="0.3">
      <c r="AB1172" s="160">
        <v>36571</v>
      </c>
      <c r="AC1172">
        <v>9</v>
      </c>
      <c r="AD1172">
        <v>154</v>
      </c>
      <c r="AE1172" t="s">
        <v>1097</v>
      </c>
      <c r="AF1172">
        <v>15</v>
      </c>
      <c r="AH1172" s="160">
        <v>34745</v>
      </c>
      <c r="AI1172">
        <v>9</v>
      </c>
      <c r="AJ1172">
        <v>272</v>
      </c>
      <c r="AK1172" t="s">
        <v>1097</v>
      </c>
      <c r="AL1172">
        <v>27</v>
      </c>
      <c r="AN1172" s="160">
        <v>38763</v>
      </c>
      <c r="AO1172">
        <v>9</v>
      </c>
      <c r="AP1172">
        <v>210</v>
      </c>
      <c r="AQ1172" t="s">
        <v>1097</v>
      </c>
      <c r="AR1172">
        <v>21</v>
      </c>
      <c r="AT1172" s="160">
        <v>38763</v>
      </c>
      <c r="AU1172">
        <v>9</v>
      </c>
      <c r="AV1172">
        <v>156</v>
      </c>
      <c r="AW1172" t="s">
        <v>1097</v>
      </c>
      <c r="AX1172">
        <v>16</v>
      </c>
    </row>
    <row r="1173" spans="28:50" x14ac:dyDescent="0.3">
      <c r="AB1173" s="160">
        <v>36571</v>
      </c>
      <c r="AC1173">
        <v>10</v>
      </c>
      <c r="AD1173">
        <v>170</v>
      </c>
      <c r="AE1173" t="s">
        <v>1097</v>
      </c>
      <c r="AF1173">
        <v>17</v>
      </c>
      <c r="AH1173" s="160">
        <v>34745</v>
      </c>
      <c r="AI1173">
        <v>10</v>
      </c>
      <c r="AJ1173">
        <v>284</v>
      </c>
      <c r="AK1173" t="s">
        <v>1097</v>
      </c>
      <c r="AL1173">
        <v>28</v>
      </c>
      <c r="AN1173" s="160">
        <v>38763</v>
      </c>
      <c r="AO1173">
        <v>10</v>
      </c>
      <c r="AP1173">
        <v>214</v>
      </c>
      <c r="AQ1173" t="s">
        <v>1097</v>
      </c>
      <c r="AR1173">
        <v>21</v>
      </c>
      <c r="AT1173" s="160">
        <v>38763</v>
      </c>
      <c r="AU1173">
        <v>10</v>
      </c>
      <c r="AV1173">
        <v>162</v>
      </c>
      <c r="AW1173" t="s">
        <v>1097</v>
      </c>
      <c r="AX1173">
        <v>16</v>
      </c>
    </row>
    <row r="1174" spans="28:50" x14ac:dyDescent="0.3">
      <c r="AB1174" s="160">
        <v>36571</v>
      </c>
      <c r="AC1174">
        <v>11</v>
      </c>
      <c r="AD1174">
        <v>187</v>
      </c>
      <c r="AE1174" t="s">
        <v>1097</v>
      </c>
      <c r="AF1174">
        <v>19</v>
      </c>
      <c r="AH1174" s="160">
        <v>34745</v>
      </c>
      <c r="AI1174">
        <v>11</v>
      </c>
      <c r="AJ1174">
        <v>297</v>
      </c>
      <c r="AK1174" t="s">
        <v>1097</v>
      </c>
      <c r="AL1174">
        <v>30</v>
      </c>
      <c r="AN1174" s="160">
        <v>38763</v>
      </c>
      <c r="AO1174">
        <v>11</v>
      </c>
      <c r="AP1174">
        <v>210</v>
      </c>
      <c r="AQ1174" t="s">
        <v>1097</v>
      </c>
      <c r="AR1174">
        <v>21</v>
      </c>
      <c r="AT1174" s="160">
        <v>38763</v>
      </c>
      <c r="AU1174">
        <v>11</v>
      </c>
      <c r="AV1174">
        <v>168</v>
      </c>
      <c r="AW1174" t="s">
        <v>1097</v>
      </c>
      <c r="AX1174">
        <v>17</v>
      </c>
    </row>
    <row r="1175" spans="28:50" x14ac:dyDescent="0.3">
      <c r="AB1175" s="160">
        <v>36571</v>
      </c>
      <c r="AC1175">
        <v>12</v>
      </c>
      <c r="AD1175">
        <v>196</v>
      </c>
      <c r="AE1175" t="s">
        <v>1097</v>
      </c>
      <c r="AF1175">
        <v>20</v>
      </c>
      <c r="AH1175" s="160">
        <v>34745</v>
      </c>
      <c r="AI1175">
        <v>12</v>
      </c>
      <c r="AJ1175">
        <v>306</v>
      </c>
      <c r="AK1175" t="s">
        <v>1097</v>
      </c>
      <c r="AL1175">
        <v>31</v>
      </c>
      <c r="AN1175" s="160">
        <v>38763</v>
      </c>
      <c r="AO1175">
        <v>12</v>
      </c>
      <c r="AP1175">
        <v>200</v>
      </c>
      <c r="AQ1175" t="s">
        <v>1097</v>
      </c>
      <c r="AR1175">
        <v>20</v>
      </c>
      <c r="AT1175" s="160">
        <v>38763</v>
      </c>
      <c r="AU1175">
        <v>12</v>
      </c>
      <c r="AV1175">
        <v>178</v>
      </c>
      <c r="AW1175" t="s">
        <v>1097</v>
      </c>
      <c r="AX1175">
        <v>18</v>
      </c>
    </row>
    <row r="1176" spans="28:50" x14ac:dyDescent="0.3">
      <c r="AB1176" s="160">
        <v>36571</v>
      </c>
      <c r="AC1176">
        <v>13</v>
      </c>
      <c r="AD1176">
        <v>208</v>
      </c>
      <c r="AE1176" t="s">
        <v>1097</v>
      </c>
      <c r="AF1176">
        <v>21</v>
      </c>
      <c r="AH1176" s="160">
        <v>34745</v>
      </c>
      <c r="AI1176">
        <v>13</v>
      </c>
      <c r="AJ1176">
        <v>315</v>
      </c>
      <c r="AK1176" t="s">
        <v>1097</v>
      </c>
      <c r="AL1176">
        <v>32</v>
      </c>
      <c r="AN1176" s="160">
        <v>38763</v>
      </c>
      <c r="AO1176">
        <v>13</v>
      </c>
      <c r="AP1176">
        <v>223</v>
      </c>
      <c r="AQ1176" t="s">
        <v>1097</v>
      </c>
      <c r="AR1176">
        <v>22</v>
      </c>
      <c r="AT1176" s="160">
        <v>38763</v>
      </c>
      <c r="AU1176">
        <v>13</v>
      </c>
      <c r="AV1176">
        <v>182</v>
      </c>
      <c r="AW1176" t="s">
        <v>1097</v>
      </c>
      <c r="AX1176">
        <v>18</v>
      </c>
    </row>
    <row r="1177" spans="28:50" x14ac:dyDescent="0.3">
      <c r="AB1177" s="160">
        <v>36571</v>
      </c>
      <c r="AC1177">
        <v>14</v>
      </c>
      <c r="AD1177">
        <v>220</v>
      </c>
      <c r="AE1177" t="s">
        <v>1097</v>
      </c>
      <c r="AF1177">
        <v>22</v>
      </c>
      <c r="AH1177" s="160">
        <v>34745</v>
      </c>
      <c r="AI1177">
        <v>14</v>
      </c>
      <c r="AJ1177">
        <v>324</v>
      </c>
      <c r="AK1177" t="s">
        <v>1097</v>
      </c>
      <c r="AL1177">
        <v>32</v>
      </c>
      <c r="AN1177" s="160">
        <v>38763</v>
      </c>
      <c r="AO1177">
        <v>14</v>
      </c>
      <c r="AP1177">
        <v>220</v>
      </c>
      <c r="AQ1177" t="s">
        <v>1097</v>
      </c>
      <c r="AR1177">
        <v>22</v>
      </c>
      <c r="AT1177" s="160">
        <v>38763</v>
      </c>
      <c r="AU1177">
        <v>14</v>
      </c>
      <c r="AV1177">
        <v>175</v>
      </c>
      <c r="AW1177" t="s">
        <v>1097</v>
      </c>
      <c r="AX1177">
        <v>18</v>
      </c>
    </row>
    <row r="1178" spans="28:50" x14ac:dyDescent="0.3">
      <c r="AB1178" s="160">
        <v>36571</v>
      </c>
      <c r="AC1178">
        <v>15</v>
      </c>
      <c r="AD1178">
        <v>231</v>
      </c>
      <c r="AE1178" t="s">
        <v>1097</v>
      </c>
      <c r="AF1178">
        <v>23</v>
      </c>
      <c r="AH1178" s="160">
        <v>34745</v>
      </c>
      <c r="AI1178">
        <v>15</v>
      </c>
      <c r="AJ1178">
        <v>325</v>
      </c>
      <c r="AK1178" t="s">
        <v>1097</v>
      </c>
      <c r="AL1178">
        <v>33</v>
      </c>
      <c r="AN1178" s="160">
        <v>38763</v>
      </c>
      <c r="AO1178">
        <v>15</v>
      </c>
      <c r="AP1178">
        <v>210</v>
      </c>
      <c r="AQ1178" t="s">
        <v>1097</v>
      </c>
      <c r="AR1178">
        <v>21</v>
      </c>
      <c r="AT1178" s="160">
        <v>38763</v>
      </c>
      <c r="AU1178">
        <v>15</v>
      </c>
      <c r="AV1178">
        <v>179</v>
      </c>
      <c r="AW1178" t="s">
        <v>1097</v>
      </c>
      <c r="AX1178">
        <v>18</v>
      </c>
    </row>
    <row r="1179" spans="28:50" x14ac:dyDescent="0.3">
      <c r="AB1179" s="160">
        <v>36571</v>
      </c>
      <c r="AC1179">
        <v>16</v>
      </c>
      <c r="AD1179">
        <v>243</v>
      </c>
      <c r="AE1179" t="s">
        <v>1097</v>
      </c>
      <c r="AF1179">
        <v>24</v>
      </c>
      <c r="AH1179" s="160">
        <v>34745</v>
      </c>
      <c r="AI1179">
        <v>16</v>
      </c>
      <c r="AJ1179">
        <v>326</v>
      </c>
      <c r="AK1179" t="s">
        <v>1097</v>
      </c>
      <c r="AL1179">
        <v>33</v>
      </c>
      <c r="AN1179" s="160">
        <v>38763</v>
      </c>
      <c r="AO1179">
        <v>16</v>
      </c>
      <c r="AP1179">
        <v>209</v>
      </c>
      <c r="AQ1179" t="s">
        <v>1097</v>
      </c>
      <c r="AR1179">
        <v>21</v>
      </c>
      <c r="AT1179" s="160">
        <v>38763</v>
      </c>
      <c r="AU1179">
        <v>16</v>
      </c>
      <c r="AV1179">
        <v>183</v>
      </c>
      <c r="AW1179" t="s">
        <v>1097</v>
      </c>
      <c r="AX1179">
        <v>18</v>
      </c>
    </row>
    <row r="1180" spans="28:50" x14ac:dyDescent="0.3">
      <c r="AB1180" s="160">
        <v>36571</v>
      </c>
      <c r="AC1180">
        <v>17</v>
      </c>
      <c r="AD1180">
        <v>242</v>
      </c>
      <c r="AE1180" t="s">
        <v>1097</v>
      </c>
      <c r="AF1180">
        <v>24</v>
      </c>
      <c r="AH1180" s="160">
        <v>34745</v>
      </c>
      <c r="AI1180">
        <v>17</v>
      </c>
      <c r="AJ1180">
        <v>328</v>
      </c>
      <c r="AK1180" t="s">
        <v>1097</v>
      </c>
      <c r="AL1180">
        <v>33</v>
      </c>
      <c r="AN1180" s="160">
        <v>38763</v>
      </c>
      <c r="AO1180">
        <v>17</v>
      </c>
      <c r="AP1180">
        <v>200</v>
      </c>
      <c r="AQ1180" t="s">
        <v>1097</v>
      </c>
      <c r="AR1180">
        <v>20</v>
      </c>
      <c r="AT1180" s="160">
        <v>38763</v>
      </c>
      <c r="AU1180">
        <v>17</v>
      </c>
      <c r="AV1180">
        <v>179</v>
      </c>
      <c r="AW1180" t="s">
        <v>1097</v>
      </c>
      <c r="AX1180">
        <v>18</v>
      </c>
    </row>
    <row r="1181" spans="28:50" x14ac:dyDescent="0.3">
      <c r="AB1181" s="160">
        <v>36571</v>
      </c>
      <c r="AC1181">
        <v>18</v>
      </c>
      <c r="AD1181">
        <v>236</v>
      </c>
      <c r="AE1181" t="s">
        <v>1097</v>
      </c>
      <c r="AF1181">
        <v>24</v>
      </c>
      <c r="AH1181" s="160">
        <v>34745</v>
      </c>
      <c r="AI1181">
        <v>18</v>
      </c>
      <c r="AJ1181">
        <v>317</v>
      </c>
      <c r="AK1181" t="s">
        <v>1097</v>
      </c>
      <c r="AL1181">
        <v>32</v>
      </c>
      <c r="AN1181" s="160">
        <v>38763</v>
      </c>
      <c r="AO1181">
        <v>18</v>
      </c>
      <c r="AP1181">
        <v>190</v>
      </c>
      <c r="AQ1181" t="s">
        <v>1097</v>
      </c>
      <c r="AR1181">
        <v>19</v>
      </c>
      <c r="AT1181" s="160">
        <v>38763</v>
      </c>
      <c r="AU1181">
        <v>18</v>
      </c>
      <c r="AV1181">
        <v>167</v>
      </c>
      <c r="AW1181" t="s">
        <v>1097</v>
      </c>
      <c r="AX1181">
        <v>17</v>
      </c>
    </row>
    <row r="1182" spans="28:50" x14ac:dyDescent="0.3">
      <c r="AB1182" s="160">
        <v>36571</v>
      </c>
      <c r="AC1182">
        <v>19</v>
      </c>
      <c r="AD1182">
        <v>209</v>
      </c>
      <c r="AE1182" t="s">
        <v>1097</v>
      </c>
      <c r="AF1182">
        <v>21</v>
      </c>
      <c r="AH1182" s="160">
        <v>34745</v>
      </c>
      <c r="AI1182">
        <v>19</v>
      </c>
      <c r="AJ1182">
        <v>306</v>
      </c>
      <c r="AK1182" t="s">
        <v>1097</v>
      </c>
      <c r="AL1182">
        <v>31</v>
      </c>
      <c r="AN1182" s="160">
        <v>38763</v>
      </c>
      <c r="AO1182">
        <v>19</v>
      </c>
      <c r="AP1182">
        <v>182</v>
      </c>
      <c r="AQ1182" t="s">
        <v>1097</v>
      </c>
      <c r="AR1182">
        <v>18</v>
      </c>
      <c r="AT1182" s="160">
        <v>38763</v>
      </c>
      <c r="AU1182">
        <v>19</v>
      </c>
      <c r="AV1182">
        <v>152</v>
      </c>
      <c r="AW1182" t="s">
        <v>1097</v>
      </c>
      <c r="AX1182">
        <v>15</v>
      </c>
    </row>
    <row r="1183" spans="28:50" x14ac:dyDescent="0.3">
      <c r="AB1183" s="160">
        <v>36571</v>
      </c>
      <c r="AC1183">
        <v>20</v>
      </c>
      <c r="AD1183">
        <v>187</v>
      </c>
      <c r="AE1183" t="s">
        <v>1097</v>
      </c>
      <c r="AF1183">
        <v>19</v>
      </c>
      <c r="AH1183" s="160">
        <v>34745</v>
      </c>
      <c r="AI1183">
        <v>20</v>
      </c>
      <c r="AJ1183">
        <v>295</v>
      </c>
      <c r="AK1183" t="s">
        <v>1097</v>
      </c>
      <c r="AL1183">
        <v>30</v>
      </c>
      <c r="AN1183" s="160">
        <v>38763</v>
      </c>
      <c r="AO1183">
        <v>20</v>
      </c>
      <c r="AP1183">
        <v>180</v>
      </c>
      <c r="AQ1183" t="s">
        <v>1097</v>
      </c>
      <c r="AR1183">
        <v>18</v>
      </c>
      <c r="AT1183" s="160">
        <v>38763</v>
      </c>
      <c r="AU1183">
        <v>20</v>
      </c>
      <c r="AV1183">
        <v>145</v>
      </c>
      <c r="AW1183" t="s">
        <v>1097</v>
      </c>
      <c r="AX1183">
        <v>15</v>
      </c>
    </row>
    <row r="1184" spans="28:50" x14ac:dyDescent="0.3">
      <c r="AB1184" s="160">
        <v>36571</v>
      </c>
      <c r="AC1184">
        <v>21</v>
      </c>
      <c r="AD1184">
        <v>169</v>
      </c>
      <c r="AE1184" t="s">
        <v>1097</v>
      </c>
      <c r="AF1184">
        <v>17</v>
      </c>
      <c r="AH1184" s="160">
        <v>34745</v>
      </c>
      <c r="AI1184">
        <v>21</v>
      </c>
      <c r="AJ1184">
        <v>283</v>
      </c>
      <c r="AK1184" t="s">
        <v>1097</v>
      </c>
      <c r="AL1184">
        <v>28</v>
      </c>
      <c r="AN1184" s="160">
        <v>38763</v>
      </c>
      <c r="AO1184">
        <v>21</v>
      </c>
      <c r="AP1184">
        <v>180</v>
      </c>
      <c r="AQ1184" t="s">
        <v>1097</v>
      </c>
      <c r="AR1184">
        <v>18</v>
      </c>
      <c r="AT1184" s="160">
        <v>38763</v>
      </c>
      <c r="AU1184">
        <v>21</v>
      </c>
      <c r="AV1184">
        <v>129</v>
      </c>
      <c r="AW1184" t="s">
        <v>1097</v>
      </c>
      <c r="AX1184">
        <v>13</v>
      </c>
    </row>
    <row r="1185" spans="28:50" x14ac:dyDescent="0.3">
      <c r="AB1185" s="160">
        <v>36571</v>
      </c>
      <c r="AC1185">
        <v>22</v>
      </c>
      <c r="AD1185">
        <v>154</v>
      </c>
      <c r="AE1185" t="s">
        <v>1097</v>
      </c>
      <c r="AF1185">
        <v>15</v>
      </c>
      <c r="AH1185" s="160">
        <v>34745</v>
      </c>
      <c r="AI1185">
        <v>22</v>
      </c>
      <c r="AJ1185">
        <v>271</v>
      </c>
      <c r="AK1185" t="s">
        <v>1097</v>
      </c>
      <c r="AL1185">
        <v>27</v>
      </c>
      <c r="AN1185" s="160">
        <v>38763</v>
      </c>
      <c r="AO1185">
        <v>22</v>
      </c>
      <c r="AP1185">
        <v>171</v>
      </c>
      <c r="AQ1185" t="s">
        <v>1097</v>
      </c>
      <c r="AR1185">
        <v>17</v>
      </c>
      <c r="AT1185" s="160">
        <v>38763</v>
      </c>
      <c r="AU1185">
        <v>22</v>
      </c>
      <c r="AV1185">
        <v>130</v>
      </c>
      <c r="AW1185" t="s">
        <v>1097</v>
      </c>
      <c r="AX1185">
        <v>13</v>
      </c>
    </row>
    <row r="1186" spans="28:50" x14ac:dyDescent="0.3">
      <c r="AB1186" s="160">
        <v>36571</v>
      </c>
      <c r="AC1186">
        <v>23</v>
      </c>
      <c r="AD1186">
        <v>134</v>
      </c>
      <c r="AE1186" t="s">
        <v>1097</v>
      </c>
      <c r="AF1186">
        <v>13</v>
      </c>
      <c r="AH1186" s="160">
        <v>34745</v>
      </c>
      <c r="AI1186">
        <v>23</v>
      </c>
      <c r="AJ1186">
        <v>258</v>
      </c>
      <c r="AK1186" t="s">
        <v>1097</v>
      </c>
      <c r="AL1186">
        <v>26</v>
      </c>
      <c r="AN1186" s="160">
        <v>38763</v>
      </c>
      <c r="AO1186">
        <v>23</v>
      </c>
      <c r="AP1186">
        <v>170</v>
      </c>
      <c r="AQ1186" t="s">
        <v>1097</v>
      </c>
      <c r="AR1186">
        <v>17</v>
      </c>
      <c r="AT1186" s="160">
        <v>38763</v>
      </c>
      <c r="AU1186">
        <v>23</v>
      </c>
      <c r="AV1186">
        <v>125</v>
      </c>
      <c r="AW1186" t="s">
        <v>1097</v>
      </c>
      <c r="AX1186">
        <v>13</v>
      </c>
    </row>
    <row r="1187" spans="28:50" x14ac:dyDescent="0.3">
      <c r="AB1187" s="160">
        <v>36572</v>
      </c>
      <c r="AC1187">
        <v>0</v>
      </c>
      <c r="AD1187">
        <v>134</v>
      </c>
      <c r="AE1187" t="s">
        <v>1097</v>
      </c>
      <c r="AF1187">
        <v>13</v>
      </c>
      <c r="AH1187" s="160">
        <v>34746</v>
      </c>
      <c r="AI1187">
        <v>0</v>
      </c>
      <c r="AJ1187">
        <v>252</v>
      </c>
      <c r="AK1187" t="s">
        <v>1097</v>
      </c>
      <c r="AL1187">
        <v>25</v>
      </c>
      <c r="AN1187" s="160">
        <v>38764</v>
      </c>
      <c r="AO1187">
        <v>0</v>
      </c>
      <c r="AP1187">
        <v>170</v>
      </c>
      <c r="AQ1187" t="s">
        <v>1097</v>
      </c>
      <c r="AR1187">
        <v>17</v>
      </c>
      <c r="AT1187" s="160">
        <v>38764</v>
      </c>
      <c r="AU1187">
        <v>0</v>
      </c>
      <c r="AV1187">
        <v>117</v>
      </c>
      <c r="AW1187" t="s">
        <v>1097</v>
      </c>
      <c r="AX1187">
        <v>12</v>
      </c>
    </row>
    <row r="1188" spans="28:50" x14ac:dyDescent="0.3">
      <c r="AB1188" s="160">
        <v>36572</v>
      </c>
      <c r="AC1188">
        <v>1</v>
      </c>
      <c r="AD1188">
        <v>117</v>
      </c>
      <c r="AE1188" t="s">
        <v>1097</v>
      </c>
      <c r="AF1188">
        <v>12</v>
      </c>
      <c r="AH1188" s="160">
        <v>34746</v>
      </c>
      <c r="AI1188">
        <v>1</v>
      </c>
      <c r="AJ1188">
        <v>245</v>
      </c>
      <c r="AK1188" t="s">
        <v>1097</v>
      </c>
      <c r="AL1188">
        <v>25</v>
      </c>
      <c r="AN1188" s="160">
        <v>38764</v>
      </c>
      <c r="AO1188">
        <v>1</v>
      </c>
      <c r="AP1188">
        <v>164</v>
      </c>
      <c r="AQ1188" t="s">
        <v>1097</v>
      </c>
      <c r="AR1188">
        <v>16</v>
      </c>
      <c r="AT1188" s="160">
        <v>38764</v>
      </c>
      <c r="AU1188">
        <v>1</v>
      </c>
      <c r="AV1188">
        <v>105</v>
      </c>
      <c r="AW1188" t="s">
        <v>1097</v>
      </c>
      <c r="AX1188">
        <v>11</v>
      </c>
    </row>
    <row r="1189" spans="28:50" x14ac:dyDescent="0.3">
      <c r="AB1189" s="160">
        <v>36572</v>
      </c>
      <c r="AC1189">
        <v>2</v>
      </c>
      <c r="AD1189">
        <v>105</v>
      </c>
      <c r="AE1189" t="s">
        <v>1097</v>
      </c>
      <c r="AF1189">
        <v>11</v>
      </c>
      <c r="AH1189" s="160">
        <v>34746</v>
      </c>
      <c r="AI1189">
        <v>2</v>
      </c>
      <c r="AJ1189">
        <v>238</v>
      </c>
      <c r="AK1189" t="s">
        <v>1097</v>
      </c>
      <c r="AL1189">
        <v>24</v>
      </c>
      <c r="AN1189" s="160">
        <v>38764</v>
      </c>
      <c r="AO1189">
        <v>2</v>
      </c>
      <c r="AP1189">
        <v>160</v>
      </c>
      <c r="AQ1189" t="s">
        <v>1097</v>
      </c>
      <c r="AR1189">
        <v>16</v>
      </c>
      <c r="AT1189" s="160">
        <v>38764</v>
      </c>
      <c r="AU1189">
        <v>2</v>
      </c>
      <c r="AV1189">
        <v>100</v>
      </c>
      <c r="AW1189" t="s">
        <v>1097</v>
      </c>
      <c r="AX1189">
        <v>10</v>
      </c>
    </row>
    <row r="1190" spans="28:50" x14ac:dyDescent="0.3">
      <c r="AB1190" s="160">
        <v>36572</v>
      </c>
      <c r="AC1190">
        <v>3</v>
      </c>
      <c r="AD1190">
        <v>97</v>
      </c>
      <c r="AE1190" t="s">
        <v>1097</v>
      </c>
      <c r="AF1190">
        <v>10</v>
      </c>
      <c r="AH1190" s="160">
        <v>34746</v>
      </c>
      <c r="AI1190">
        <v>3</v>
      </c>
      <c r="AJ1190">
        <v>243</v>
      </c>
      <c r="AK1190" t="s">
        <v>1097</v>
      </c>
      <c r="AL1190">
        <v>24</v>
      </c>
      <c r="AN1190" s="160">
        <v>38764</v>
      </c>
      <c r="AO1190">
        <v>3</v>
      </c>
      <c r="AP1190">
        <v>150</v>
      </c>
      <c r="AQ1190" t="s">
        <v>1097</v>
      </c>
      <c r="AR1190">
        <v>15</v>
      </c>
      <c r="AT1190" s="160">
        <v>38764</v>
      </c>
      <c r="AU1190">
        <v>3</v>
      </c>
      <c r="AV1190">
        <v>115</v>
      </c>
      <c r="AW1190" t="s">
        <v>1097</v>
      </c>
      <c r="AX1190">
        <v>12</v>
      </c>
    </row>
    <row r="1191" spans="28:50" x14ac:dyDescent="0.3">
      <c r="AB1191" s="160">
        <v>36572</v>
      </c>
      <c r="AC1191">
        <v>4</v>
      </c>
      <c r="AD1191">
        <v>86</v>
      </c>
      <c r="AE1191" t="s">
        <v>1097</v>
      </c>
      <c r="AF1191">
        <v>9</v>
      </c>
      <c r="AH1191" s="160">
        <v>34746</v>
      </c>
      <c r="AI1191">
        <v>4</v>
      </c>
      <c r="AJ1191">
        <v>248</v>
      </c>
      <c r="AK1191" t="s">
        <v>1097</v>
      </c>
      <c r="AL1191">
        <v>25</v>
      </c>
      <c r="AN1191" s="160">
        <v>38764</v>
      </c>
      <c r="AO1191">
        <v>4</v>
      </c>
      <c r="AP1191">
        <v>155</v>
      </c>
      <c r="AQ1191" t="s">
        <v>1097</v>
      </c>
      <c r="AR1191">
        <v>16</v>
      </c>
      <c r="AT1191" s="160">
        <v>38764</v>
      </c>
      <c r="AU1191">
        <v>4</v>
      </c>
      <c r="AV1191">
        <v>133</v>
      </c>
      <c r="AW1191" t="s">
        <v>1097</v>
      </c>
      <c r="AX1191">
        <v>13</v>
      </c>
    </row>
    <row r="1192" spans="28:50" x14ac:dyDescent="0.3">
      <c r="AB1192" s="160">
        <v>36572</v>
      </c>
      <c r="AC1192">
        <v>5</v>
      </c>
      <c r="AD1192">
        <v>86</v>
      </c>
      <c r="AE1192" t="s">
        <v>1097</v>
      </c>
      <c r="AF1192">
        <v>9</v>
      </c>
      <c r="AH1192" s="160">
        <v>34746</v>
      </c>
      <c r="AI1192">
        <v>5</v>
      </c>
      <c r="AJ1192">
        <v>254</v>
      </c>
      <c r="AK1192" t="s">
        <v>1097</v>
      </c>
      <c r="AL1192">
        <v>25</v>
      </c>
      <c r="AN1192" s="160">
        <v>38764</v>
      </c>
      <c r="AO1192">
        <v>5</v>
      </c>
      <c r="AP1192">
        <v>150</v>
      </c>
      <c r="AQ1192" t="s">
        <v>1097</v>
      </c>
      <c r="AR1192">
        <v>15</v>
      </c>
      <c r="AT1192" s="160">
        <v>38764</v>
      </c>
      <c r="AU1192">
        <v>5</v>
      </c>
      <c r="AV1192">
        <v>128</v>
      </c>
      <c r="AW1192" t="s">
        <v>1097</v>
      </c>
      <c r="AX1192">
        <v>13</v>
      </c>
    </row>
    <row r="1193" spans="28:50" x14ac:dyDescent="0.3">
      <c r="AB1193" s="160">
        <v>36572</v>
      </c>
      <c r="AC1193">
        <v>6</v>
      </c>
      <c r="AD1193">
        <v>104</v>
      </c>
      <c r="AE1193" t="s">
        <v>1097</v>
      </c>
      <c r="AF1193">
        <v>10</v>
      </c>
      <c r="AH1193" s="160">
        <v>34746</v>
      </c>
      <c r="AI1193">
        <v>6</v>
      </c>
      <c r="AJ1193">
        <v>252</v>
      </c>
      <c r="AK1193" t="s">
        <v>1097</v>
      </c>
      <c r="AL1193">
        <v>25</v>
      </c>
      <c r="AN1193" s="160">
        <v>38764</v>
      </c>
      <c r="AO1193">
        <v>6</v>
      </c>
      <c r="AP1193">
        <v>160</v>
      </c>
      <c r="AQ1193" t="s">
        <v>1097</v>
      </c>
      <c r="AR1193">
        <v>16</v>
      </c>
      <c r="AT1193" s="160">
        <v>38764</v>
      </c>
      <c r="AU1193">
        <v>6</v>
      </c>
      <c r="AV1193">
        <v>145</v>
      </c>
      <c r="AW1193" t="s">
        <v>1097</v>
      </c>
      <c r="AX1193">
        <v>15</v>
      </c>
    </row>
    <row r="1194" spans="28:50" x14ac:dyDescent="0.3">
      <c r="AB1194" s="160">
        <v>36572</v>
      </c>
      <c r="AC1194">
        <v>7</v>
      </c>
      <c r="AD1194">
        <v>115</v>
      </c>
      <c r="AE1194" t="s">
        <v>1097</v>
      </c>
      <c r="AF1194">
        <v>12</v>
      </c>
      <c r="AH1194" s="160">
        <v>34746</v>
      </c>
      <c r="AI1194">
        <v>7</v>
      </c>
      <c r="AJ1194">
        <v>250</v>
      </c>
      <c r="AK1194" t="s">
        <v>1097</v>
      </c>
      <c r="AL1194">
        <v>25</v>
      </c>
      <c r="AN1194" s="160">
        <v>38764</v>
      </c>
      <c r="AO1194">
        <v>7</v>
      </c>
      <c r="AP1194">
        <v>187</v>
      </c>
      <c r="AQ1194" t="s">
        <v>1097</v>
      </c>
      <c r="AR1194">
        <v>19</v>
      </c>
      <c r="AT1194" s="160">
        <v>38764</v>
      </c>
      <c r="AU1194">
        <v>7</v>
      </c>
      <c r="AV1194">
        <v>159</v>
      </c>
      <c r="AW1194" t="s">
        <v>1097</v>
      </c>
      <c r="AX1194">
        <v>16</v>
      </c>
    </row>
    <row r="1195" spans="28:50" x14ac:dyDescent="0.3">
      <c r="AB1195" s="160">
        <v>36572</v>
      </c>
      <c r="AC1195">
        <v>8</v>
      </c>
      <c r="AD1195">
        <v>136</v>
      </c>
      <c r="AE1195" t="s">
        <v>1097</v>
      </c>
      <c r="AF1195">
        <v>14</v>
      </c>
      <c r="AH1195" s="160">
        <v>34746</v>
      </c>
      <c r="AI1195">
        <v>8</v>
      </c>
      <c r="AJ1195">
        <v>247</v>
      </c>
      <c r="AK1195" t="s">
        <v>1097</v>
      </c>
      <c r="AL1195">
        <v>25</v>
      </c>
      <c r="AN1195" s="160">
        <v>38764</v>
      </c>
      <c r="AO1195">
        <v>8</v>
      </c>
      <c r="AP1195">
        <v>200</v>
      </c>
      <c r="AQ1195" t="s">
        <v>1097</v>
      </c>
      <c r="AR1195">
        <v>20</v>
      </c>
      <c r="AT1195" s="160">
        <v>38764</v>
      </c>
      <c r="AU1195">
        <v>8</v>
      </c>
      <c r="AV1195">
        <v>180</v>
      </c>
      <c r="AW1195" t="s">
        <v>1097</v>
      </c>
      <c r="AX1195">
        <v>18</v>
      </c>
    </row>
    <row r="1196" spans="28:50" x14ac:dyDescent="0.3">
      <c r="AB1196" s="160">
        <v>36572</v>
      </c>
      <c r="AC1196">
        <v>9</v>
      </c>
      <c r="AD1196">
        <v>160</v>
      </c>
      <c r="AE1196" t="s">
        <v>1097</v>
      </c>
      <c r="AF1196">
        <v>16</v>
      </c>
      <c r="AH1196" s="160">
        <v>34746</v>
      </c>
      <c r="AI1196">
        <v>9</v>
      </c>
      <c r="AJ1196">
        <v>231</v>
      </c>
      <c r="AK1196" t="s">
        <v>1097</v>
      </c>
      <c r="AL1196">
        <v>23</v>
      </c>
      <c r="AN1196" s="160">
        <v>38764</v>
      </c>
      <c r="AO1196">
        <v>9</v>
      </c>
      <c r="AP1196">
        <v>220</v>
      </c>
      <c r="AQ1196" t="s">
        <v>1097</v>
      </c>
      <c r="AR1196">
        <v>22</v>
      </c>
      <c r="AT1196" s="160">
        <v>38764</v>
      </c>
      <c r="AU1196">
        <v>9</v>
      </c>
      <c r="AV1196">
        <v>184</v>
      </c>
      <c r="AW1196" t="s">
        <v>1097</v>
      </c>
      <c r="AX1196">
        <v>18</v>
      </c>
    </row>
    <row r="1197" spans="28:50" x14ac:dyDescent="0.3">
      <c r="AB1197" s="160">
        <v>36572</v>
      </c>
      <c r="AC1197">
        <v>10</v>
      </c>
      <c r="AD1197">
        <v>195</v>
      </c>
      <c r="AE1197" t="s">
        <v>1097</v>
      </c>
      <c r="AF1197">
        <v>20</v>
      </c>
      <c r="AH1197" s="160">
        <v>34746</v>
      </c>
      <c r="AI1197">
        <v>10</v>
      </c>
      <c r="AJ1197">
        <v>215</v>
      </c>
      <c r="AK1197" t="s">
        <v>1097</v>
      </c>
      <c r="AL1197">
        <v>22</v>
      </c>
      <c r="AN1197" s="160">
        <v>38764</v>
      </c>
      <c r="AO1197">
        <v>10</v>
      </c>
      <c r="AP1197">
        <v>213</v>
      </c>
      <c r="AQ1197" t="s">
        <v>1097</v>
      </c>
      <c r="AR1197">
        <v>21</v>
      </c>
      <c r="AT1197" s="160">
        <v>38764</v>
      </c>
      <c r="AU1197">
        <v>10</v>
      </c>
      <c r="AV1197">
        <v>178</v>
      </c>
      <c r="AW1197" t="s">
        <v>1097</v>
      </c>
      <c r="AX1197">
        <v>18</v>
      </c>
    </row>
    <row r="1198" spans="28:50" x14ac:dyDescent="0.3">
      <c r="AB1198" s="160">
        <v>36572</v>
      </c>
      <c r="AC1198">
        <v>11</v>
      </c>
      <c r="AD1198">
        <v>229</v>
      </c>
      <c r="AE1198" t="s">
        <v>1097</v>
      </c>
      <c r="AF1198">
        <v>23</v>
      </c>
      <c r="AH1198" s="160">
        <v>34746</v>
      </c>
      <c r="AI1198">
        <v>11</v>
      </c>
      <c r="AJ1198">
        <v>198</v>
      </c>
      <c r="AK1198" t="s">
        <v>1097</v>
      </c>
      <c r="AL1198">
        <v>20</v>
      </c>
      <c r="AN1198" s="160">
        <v>38764</v>
      </c>
      <c r="AO1198">
        <v>11</v>
      </c>
      <c r="AP1198">
        <v>230</v>
      </c>
      <c r="AQ1198" t="s">
        <v>1097</v>
      </c>
      <c r="AR1198">
        <v>23</v>
      </c>
      <c r="AT1198" s="160">
        <v>38764</v>
      </c>
      <c r="AU1198">
        <v>11</v>
      </c>
      <c r="AV1198">
        <v>193</v>
      </c>
      <c r="AW1198" t="s">
        <v>1097</v>
      </c>
      <c r="AX1198">
        <v>19</v>
      </c>
    </row>
    <row r="1199" spans="28:50" x14ac:dyDescent="0.3">
      <c r="AB1199" s="160">
        <v>36572</v>
      </c>
      <c r="AC1199">
        <v>12</v>
      </c>
      <c r="AD1199">
        <v>259</v>
      </c>
      <c r="AE1199" t="s">
        <v>1097</v>
      </c>
      <c r="AF1199">
        <v>26</v>
      </c>
      <c r="AH1199" s="160">
        <v>34746</v>
      </c>
      <c r="AI1199">
        <v>12</v>
      </c>
      <c r="AJ1199">
        <v>192</v>
      </c>
      <c r="AK1199" t="s">
        <v>1097</v>
      </c>
      <c r="AL1199">
        <v>19</v>
      </c>
      <c r="AN1199" s="160">
        <v>38764</v>
      </c>
      <c r="AO1199">
        <v>12</v>
      </c>
      <c r="AP1199">
        <v>230</v>
      </c>
      <c r="AQ1199" t="s">
        <v>1097</v>
      </c>
      <c r="AR1199">
        <v>23</v>
      </c>
      <c r="AT1199" s="160">
        <v>38764</v>
      </c>
      <c r="AU1199">
        <v>12</v>
      </c>
      <c r="AV1199">
        <v>203</v>
      </c>
      <c r="AW1199" t="s">
        <v>1097</v>
      </c>
      <c r="AX1199">
        <v>20</v>
      </c>
    </row>
    <row r="1200" spans="28:50" x14ac:dyDescent="0.3">
      <c r="AB1200" s="160">
        <v>36572</v>
      </c>
      <c r="AC1200">
        <v>13</v>
      </c>
      <c r="AD1200">
        <v>275</v>
      </c>
      <c r="AE1200" t="s">
        <v>1097</v>
      </c>
      <c r="AF1200">
        <v>28</v>
      </c>
      <c r="AH1200" s="160">
        <v>34746</v>
      </c>
      <c r="AI1200">
        <v>13</v>
      </c>
      <c r="AJ1200">
        <v>186</v>
      </c>
      <c r="AK1200" t="s">
        <v>1097</v>
      </c>
      <c r="AL1200">
        <v>19</v>
      </c>
      <c r="AN1200" s="160">
        <v>38764</v>
      </c>
      <c r="AO1200">
        <v>13</v>
      </c>
      <c r="AP1200">
        <v>232</v>
      </c>
      <c r="AQ1200" t="s">
        <v>1097</v>
      </c>
      <c r="AR1200">
        <v>23</v>
      </c>
      <c r="AT1200" s="160">
        <v>38764</v>
      </c>
      <c r="AU1200">
        <v>13</v>
      </c>
      <c r="AV1200">
        <v>208</v>
      </c>
      <c r="AW1200" t="s">
        <v>1097</v>
      </c>
      <c r="AX1200">
        <v>21</v>
      </c>
    </row>
    <row r="1201" spans="28:50" x14ac:dyDescent="0.3">
      <c r="AB1201" s="160">
        <v>36572</v>
      </c>
      <c r="AC1201">
        <v>14</v>
      </c>
      <c r="AD1201">
        <v>279</v>
      </c>
      <c r="AE1201" t="s">
        <v>1097</v>
      </c>
      <c r="AF1201">
        <v>28</v>
      </c>
      <c r="AH1201" s="160">
        <v>34746</v>
      </c>
      <c r="AI1201">
        <v>14</v>
      </c>
      <c r="AJ1201">
        <v>180</v>
      </c>
      <c r="AK1201" t="s">
        <v>1097</v>
      </c>
      <c r="AL1201">
        <v>18</v>
      </c>
      <c r="AN1201" s="160">
        <v>38764</v>
      </c>
      <c r="AO1201">
        <v>14</v>
      </c>
      <c r="AP1201">
        <v>230</v>
      </c>
      <c r="AQ1201" t="s">
        <v>1097</v>
      </c>
      <c r="AR1201">
        <v>23</v>
      </c>
      <c r="AT1201" s="160">
        <v>38764</v>
      </c>
      <c r="AU1201">
        <v>14</v>
      </c>
      <c r="AV1201">
        <v>213</v>
      </c>
      <c r="AW1201" t="s">
        <v>1097</v>
      </c>
      <c r="AX1201">
        <v>21</v>
      </c>
    </row>
    <row r="1202" spans="28:50" x14ac:dyDescent="0.3">
      <c r="AB1202" s="160">
        <v>36572</v>
      </c>
      <c r="AC1202">
        <v>15</v>
      </c>
      <c r="AD1202">
        <v>295</v>
      </c>
      <c r="AE1202" t="s">
        <v>1097</v>
      </c>
      <c r="AF1202">
        <v>30</v>
      </c>
      <c r="AH1202" s="160">
        <v>34746</v>
      </c>
      <c r="AI1202">
        <v>15</v>
      </c>
      <c r="AJ1202">
        <v>174</v>
      </c>
      <c r="AK1202" t="s">
        <v>1097</v>
      </c>
      <c r="AL1202">
        <v>17</v>
      </c>
      <c r="AN1202" s="160">
        <v>38764</v>
      </c>
      <c r="AO1202">
        <v>15</v>
      </c>
      <c r="AP1202">
        <v>230</v>
      </c>
      <c r="AQ1202" t="s">
        <v>1097</v>
      </c>
      <c r="AR1202">
        <v>23</v>
      </c>
      <c r="AT1202" s="160">
        <v>38764</v>
      </c>
      <c r="AU1202">
        <v>15</v>
      </c>
      <c r="AV1202">
        <v>197</v>
      </c>
      <c r="AW1202" t="s">
        <v>1097</v>
      </c>
      <c r="AX1202">
        <v>20</v>
      </c>
    </row>
    <row r="1203" spans="28:50" x14ac:dyDescent="0.3">
      <c r="AB1203" s="160">
        <v>36572</v>
      </c>
      <c r="AC1203">
        <v>16</v>
      </c>
      <c r="AD1203">
        <v>293</v>
      </c>
      <c r="AE1203" t="s">
        <v>1097</v>
      </c>
      <c r="AF1203">
        <v>29</v>
      </c>
      <c r="AH1203" s="160">
        <v>34746</v>
      </c>
      <c r="AI1203">
        <v>16</v>
      </c>
      <c r="AJ1203">
        <v>167</v>
      </c>
      <c r="AK1203" t="s">
        <v>1097</v>
      </c>
      <c r="AL1203">
        <v>17</v>
      </c>
      <c r="AN1203" s="160">
        <v>38764</v>
      </c>
      <c r="AO1203">
        <v>16</v>
      </c>
      <c r="AP1203">
        <v>226</v>
      </c>
      <c r="AQ1203" t="s">
        <v>1097</v>
      </c>
      <c r="AR1203">
        <v>23</v>
      </c>
      <c r="AT1203" s="160">
        <v>38764</v>
      </c>
      <c r="AU1203">
        <v>16</v>
      </c>
      <c r="AV1203">
        <v>194</v>
      </c>
      <c r="AW1203" t="s">
        <v>1097</v>
      </c>
      <c r="AX1203">
        <v>19</v>
      </c>
    </row>
    <row r="1204" spans="28:50" x14ac:dyDescent="0.3">
      <c r="AB1204" s="160">
        <v>36572</v>
      </c>
      <c r="AC1204">
        <v>17</v>
      </c>
      <c r="AD1204">
        <v>288</v>
      </c>
      <c r="AE1204" t="s">
        <v>1097</v>
      </c>
      <c r="AF1204">
        <v>29</v>
      </c>
      <c r="AH1204" s="160">
        <v>34746</v>
      </c>
      <c r="AI1204">
        <v>17</v>
      </c>
      <c r="AJ1204">
        <v>160</v>
      </c>
      <c r="AK1204" t="s">
        <v>1097</v>
      </c>
      <c r="AL1204">
        <v>16</v>
      </c>
      <c r="AN1204" s="160">
        <v>38764</v>
      </c>
      <c r="AO1204">
        <v>17</v>
      </c>
      <c r="AP1204">
        <v>230</v>
      </c>
      <c r="AQ1204" t="s">
        <v>1097</v>
      </c>
      <c r="AR1204">
        <v>23</v>
      </c>
      <c r="AT1204" s="160">
        <v>38764</v>
      </c>
      <c r="AU1204">
        <v>17</v>
      </c>
      <c r="AV1204">
        <v>203</v>
      </c>
      <c r="AW1204" t="s">
        <v>1097</v>
      </c>
      <c r="AX1204">
        <v>20</v>
      </c>
    </row>
    <row r="1205" spans="28:50" x14ac:dyDescent="0.3">
      <c r="AB1205" s="160">
        <v>36572</v>
      </c>
      <c r="AC1205">
        <v>18</v>
      </c>
      <c r="AD1205">
        <v>274</v>
      </c>
      <c r="AE1205" t="s">
        <v>1097</v>
      </c>
      <c r="AF1205">
        <v>27</v>
      </c>
      <c r="AH1205" s="160">
        <v>34746</v>
      </c>
      <c r="AI1205">
        <v>18</v>
      </c>
      <c r="AJ1205">
        <v>160</v>
      </c>
      <c r="AK1205" t="s">
        <v>1097</v>
      </c>
      <c r="AL1205">
        <v>16</v>
      </c>
      <c r="AN1205" s="160">
        <v>38764</v>
      </c>
      <c r="AO1205">
        <v>18</v>
      </c>
      <c r="AP1205">
        <v>210</v>
      </c>
      <c r="AQ1205" t="s">
        <v>1097</v>
      </c>
      <c r="AR1205">
        <v>21</v>
      </c>
      <c r="AT1205" s="160">
        <v>38764</v>
      </c>
      <c r="AU1205">
        <v>18</v>
      </c>
      <c r="AV1205">
        <v>184</v>
      </c>
      <c r="AW1205" t="s">
        <v>1097</v>
      </c>
      <c r="AX1205">
        <v>18</v>
      </c>
    </row>
    <row r="1206" spans="28:50" x14ac:dyDescent="0.3">
      <c r="AB1206" s="160">
        <v>36572</v>
      </c>
      <c r="AC1206">
        <v>19</v>
      </c>
      <c r="AD1206">
        <v>242</v>
      </c>
      <c r="AE1206" t="s">
        <v>1097</v>
      </c>
      <c r="AF1206">
        <v>24</v>
      </c>
      <c r="AH1206" s="160">
        <v>34746</v>
      </c>
      <c r="AI1206">
        <v>19</v>
      </c>
      <c r="AJ1206">
        <v>160</v>
      </c>
      <c r="AK1206" t="s">
        <v>1097</v>
      </c>
      <c r="AL1206">
        <v>16</v>
      </c>
      <c r="AN1206" s="160">
        <v>38764</v>
      </c>
      <c r="AO1206">
        <v>19</v>
      </c>
      <c r="AP1206">
        <v>209</v>
      </c>
      <c r="AQ1206" t="s">
        <v>1097</v>
      </c>
      <c r="AR1206">
        <v>21</v>
      </c>
      <c r="AT1206" s="160">
        <v>38764</v>
      </c>
      <c r="AU1206">
        <v>19</v>
      </c>
      <c r="AV1206">
        <v>155</v>
      </c>
      <c r="AW1206" t="s">
        <v>1097</v>
      </c>
      <c r="AX1206">
        <v>16</v>
      </c>
    </row>
    <row r="1207" spans="28:50" x14ac:dyDescent="0.3">
      <c r="AB1207" s="160">
        <v>36572</v>
      </c>
      <c r="AC1207">
        <v>20</v>
      </c>
      <c r="AD1207">
        <v>222</v>
      </c>
      <c r="AE1207" t="s">
        <v>1097</v>
      </c>
      <c r="AF1207">
        <v>22</v>
      </c>
      <c r="AH1207" s="160">
        <v>34746</v>
      </c>
      <c r="AI1207">
        <v>20</v>
      </c>
      <c r="AJ1207">
        <v>160</v>
      </c>
      <c r="AK1207" t="s">
        <v>1097</v>
      </c>
      <c r="AL1207">
        <v>16</v>
      </c>
      <c r="AN1207" s="160">
        <v>38764</v>
      </c>
      <c r="AO1207">
        <v>20</v>
      </c>
      <c r="AP1207">
        <v>200</v>
      </c>
      <c r="AQ1207" t="s">
        <v>1097</v>
      </c>
      <c r="AR1207">
        <v>20</v>
      </c>
      <c r="AT1207" s="160">
        <v>38764</v>
      </c>
      <c r="AU1207">
        <v>20</v>
      </c>
      <c r="AV1207">
        <v>146</v>
      </c>
      <c r="AW1207" t="s">
        <v>1097</v>
      </c>
      <c r="AX1207">
        <v>15</v>
      </c>
    </row>
    <row r="1208" spans="28:50" x14ac:dyDescent="0.3">
      <c r="AB1208" s="160">
        <v>36572</v>
      </c>
      <c r="AC1208">
        <v>21</v>
      </c>
      <c r="AD1208">
        <v>203</v>
      </c>
      <c r="AE1208" t="s">
        <v>1097</v>
      </c>
      <c r="AF1208">
        <v>20</v>
      </c>
      <c r="AH1208" s="160">
        <v>34746</v>
      </c>
      <c r="AI1208">
        <v>21</v>
      </c>
      <c r="AJ1208">
        <v>159</v>
      </c>
      <c r="AK1208" t="s">
        <v>1097</v>
      </c>
      <c r="AL1208">
        <v>16</v>
      </c>
      <c r="AN1208" s="160">
        <v>38764</v>
      </c>
      <c r="AO1208">
        <v>21</v>
      </c>
      <c r="AP1208">
        <v>200</v>
      </c>
      <c r="AQ1208" t="s">
        <v>1097</v>
      </c>
      <c r="AR1208">
        <v>20</v>
      </c>
      <c r="AT1208" s="160">
        <v>38764</v>
      </c>
      <c r="AU1208">
        <v>21</v>
      </c>
      <c r="AV1208">
        <v>146</v>
      </c>
      <c r="AW1208" t="s">
        <v>1097</v>
      </c>
      <c r="AX1208">
        <v>15</v>
      </c>
    </row>
    <row r="1209" spans="28:50" x14ac:dyDescent="0.3">
      <c r="AB1209" s="160">
        <v>36572</v>
      </c>
      <c r="AC1209">
        <v>22</v>
      </c>
      <c r="AD1209">
        <v>180</v>
      </c>
      <c r="AE1209" t="s">
        <v>1097</v>
      </c>
      <c r="AF1209">
        <v>18</v>
      </c>
      <c r="AH1209" s="160">
        <v>34746</v>
      </c>
      <c r="AI1209">
        <v>22</v>
      </c>
      <c r="AJ1209">
        <v>158</v>
      </c>
      <c r="AK1209" t="s">
        <v>1097</v>
      </c>
      <c r="AL1209">
        <v>16</v>
      </c>
      <c r="AN1209" s="160">
        <v>38764</v>
      </c>
      <c r="AO1209">
        <v>22</v>
      </c>
      <c r="AP1209">
        <v>199</v>
      </c>
      <c r="AQ1209" t="s">
        <v>1097</v>
      </c>
      <c r="AR1209">
        <v>20</v>
      </c>
      <c r="AT1209" s="160">
        <v>38764</v>
      </c>
      <c r="AU1209">
        <v>22</v>
      </c>
      <c r="AV1209">
        <v>143</v>
      </c>
      <c r="AW1209" t="s">
        <v>1097</v>
      </c>
      <c r="AX1209">
        <v>14</v>
      </c>
    </row>
    <row r="1210" spans="28:50" x14ac:dyDescent="0.3">
      <c r="AB1210" s="160">
        <v>36572</v>
      </c>
      <c r="AC1210">
        <v>23</v>
      </c>
      <c r="AD1210">
        <v>159</v>
      </c>
      <c r="AE1210" t="s">
        <v>1097</v>
      </c>
      <c r="AF1210">
        <v>16</v>
      </c>
      <c r="AH1210" s="160">
        <v>34746</v>
      </c>
      <c r="AI1210">
        <v>23</v>
      </c>
      <c r="AJ1210">
        <v>156</v>
      </c>
      <c r="AK1210" t="s">
        <v>1097</v>
      </c>
      <c r="AL1210">
        <v>16</v>
      </c>
      <c r="AN1210" s="160">
        <v>38764</v>
      </c>
      <c r="AO1210">
        <v>23</v>
      </c>
      <c r="AP1210">
        <v>200</v>
      </c>
      <c r="AQ1210" t="s">
        <v>1097</v>
      </c>
      <c r="AR1210">
        <v>20</v>
      </c>
      <c r="AT1210" s="160">
        <v>38764</v>
      </c>
      <c r="AU1210">
        <v>23</v>
      </c>
      <c r="AV1210">
        <v>144</v>
      </c>
      <c r="AW1210" t="s">
        <v>1097</v>
      </c>
      <c r="AX1210">
        <v>14</v>
      </c>
    </row>
    <row r="1211" spans="28:50" x14ac:dyDescent="0.3">
      <c r="AB1211" s="160">
        <v>36573</v>
      </c>
      <c r="AC1211">
        <v>0</v>
      </c>
      <c r="AD1211">
        <v>149</v>
      </c>
      <c r="AE1211" t="s">
        <v>1097</v>
      </c>
      <c r="AF1211">
        <v>15</v>
      </c>
      <c r="AH1211" s="160">
        <v>34747</v>
      </c>
      <c r="AI1211">
        <v>0</v>
      </c>
      <c r="AJ1211">
        <v>157</v>
      </c>
      <c r="AK1211" t="s">
        <v>1097</v>
      </c>
      <c r="AL1211">
        <v>16</v>
      </c>
      <c r="AN1211" s="160">
        <v>38765</v>
      </c>
      <c r="AO1211">
        <v>0</v>
      </c>
      <c r="AP1211">
        <v>190</v>
      </c>
      <c r="AQ1211" t="s">
        <v>1097</v>
      </c>
      <c r="AR1211">
        <v>19</v>
      </c>
      <c r="AT1211" s="160">
        <v>38765</v>
      </c>
      <c r="AU1211">
        <v>0</v>
      </c>
      <c r="AV1211">
        <v>137</v>
      </c>
      <c r="AW1211" t="s">
        <v>1097</v>
      </c>
      <c r="AX1211">
        <v>14</v>
      </c>
    </row>
    <row r="1212" spans="28:50" x14ac:dyDescent="0.3">
      <c r="AB1212" s="160">
        <v>36573</v>
      </c>
      <c r="AC1212">
        <v>1</v>
      </c>
      <c r="AD1212">
        <v>129</v>
      </c>
      <c r="AE1212" t="s">
        <v>1097</v>
      </c>
      <c r="AF1212">
        <v>13</v>
      </c>
      <c r="AH1212" s="160">
        <v>34747</v>
      </c>
      <c r="AI1212">
        <v>1</v>
      </c>
      <c r="AJ1212">
        <v>159</v>
      </c>
      <c r="AK1212" t="s">
        <v>1097</v>
      </c>
      <c r="AL1212">
        <v>16</v>
      </c>
      <c r="AN1212" s="160">
        <v>38765</v>
      </c>
      <c r="AO1212">
        <v>1</v>
      </c>
      <c r="AP1212">
        <v>186</v>
      </c>
      <c r="AQ1212" t="s">
        <v>1097</v>
      </c>
      <c r="AR1212">
        <v>19</v>
      </c>
      <c r="AT1212" s="160">
        <v>38765</v>
      </c>
      <c r="AU1212">
        <v>1</v>
      </c>
      <c r="AV1212">
        <v>131</v>
      </c>
      <c r="AW1212" t="s">
        <v>1097</v>
      </c>
      <c r="AX1212">
        <v>13</v>
      </c>
    </row>
    <row r="1213" spans="28:50" x14ac:dyDescent="0.3">
      <c r="AB1213" s="160">
        <v>36573</v>
      </c>
      <c r="AC1213">
        <v>2</v>
      </c>
      <c r="AD1213">
        <v>124</v>
      </c>
      <c r="AE1213" t="s">
        <v>1097</v>
      </c>
      <c r="AF1213">
        <v>12</v>
      </c>
      <c r="AH1213" s="160">
        <v>34747</v>
      </c>
      <c r="AI1213">
        <v>2</v>
      </c>
      <c r="AJ1213">
        <v>161</v>
      </c>
      <c r="AK1213" t="s">
        <v>1097</v>
      </c>
      <c r="AL1213">
        <v>16</v>
      </c>
      <c r="AN1213" s="160">
        <v>38765</v>
      </c>
      <c r="AO1213">
        <v>2</v>
      </c>
      <c r="AP1213">
        <v>180</v>
      </c>
      <c r="AQ1213" t="s">
        <v>1097</v>
      </c>
      <c r="AR1213">
        <v>18</v>
      </c>
      <c r="AT1213" s="160">
        <v>38765</v>
      </c>
      <c r="AU1213">
        <v>2</v>
      </c>
      <c r="AV1213">
        <v>129</v>
      </c>
      <c r="AW1213" t="s">
        <v>1097</v>
      </c>
      <c r="AX1213">
        <v>13</v>
      </c>
    </row>
    <row r="1214" spans="28:50" x14ac:dyDescent="0.3">
      <c r="AB1214" s="160">
        <v>36573</v>
      </c>
      <c r="AC1214">
        <v>3</v>
      </c>
      <c r="AD1214">
        <v>111</v>
      </c>
      <c r="AE1214" t="s">
        <v>1097</v>
      </c>
      <c r="AF1214">
        <v>11</v>
      </c>
      <c r="AH1214" s="160">
        <v>34747</v>
      </c>
      <c r="AI1214">
        <v>3</v>
      </c>
      <c r="AJ1214">
        <v>160</v>
      </c>
      <c r="AK1214" t="s">
        <v>1097</v>
      </c>
      <c r="AL1214">
        <v>16</v>
      </c>
      <c r="AN1214" s="160">
        <v>38765</v>
      </c>
      <c r="AO1214">
        <v>3</v>
      </c>
      <c r="AP1214">
        <v>170</v>
      </c>
      <c r="AQ1214" t="s">
        <v>1097</v>
      </c>
      <c r="AR1214">
        <v>17</v>
      </c>
      <c r="AT1214" s="160">
        <v>38765</v>
      </c>
      <c r="AU1214">
        <v>3</v>
      </c>
      <c r="AV1214">
        <v>130</v>
      </c>
      <c r="AW1214" t="s">
        <v>1097</v>
      </c>
      <c r="AX1214">
        <v>13</v>
      </c>
    </row>
    <row r="1215" spans="28:50" x14ac:dyDescent="0.3">
      <c r="AB1215" s="160">
        <v>36573</v>
      </c>
      <c r="AC1215">
        <v>4</v>
      </c>
      <c r="AD1215">
        <v>116</v>
      </c>
      <c r="AE1215" t="s">
        <v>1097</v>
      </c>
      <c r="AF1215">
        <v>12</v>
      </c>
      <c r="AH1215" s="160">
        <v>34747</v>
      </c>
      <c r="AI1215">
        <v>4</v>
      </c>
      <c r="AJ1215">
        <v>159</v>
      </c>
      <c r="AK1215" t="s">
        <v>1097</v>
      </c>
      <c r="AL1215">
        <v>16</v>
      </c>
      <c r="AN1215" s="160">
        <v>38765</v>
      </c>
      <c r="AO1215">
        <v>4</v>
      </c>
      <c r="AP1215">
        <v>171</v>
      </c>
      <c r="AQ1215" t="s">
        <v>1097</v>
      </c>
      <c r="AR1215">
        <v>17</v>
      </c>
      <c r="AT1215" s="160">
        <v>38765</v>
      </c>
      <c r="AU1215">
        <v>4</v>
      </c>
      <c r="AV1215">
        <v>128</v>
      </c>
      <c r="AW1215" t="s">
        <v>1097</v>
      </c>
      <c r="AX1215">
        <v>13</v>
      </c>
    </row>
    <row r="1216" spans="28:50" x14ac:dyDescent="0.3">
      <c r="AB1216" s="160">
        <v>36573</v>
      </c>
      <c r="AC1216">
        <v>5</v>
      </c>
      <c r="AD1216">
        <v>97</v>
      </c>
      <c r="AE1216" t="s">
        <v>1097</v>
      </c>
      <c r="AF1216">
        <v>10</v>
      </c>
      <c r="AH1216" s="160">
        <v>34747</v>
      </c>
      <c r="AI1216">
        <v>5</v>
      </c>
      <c r="AJ1216">
        <v>157</v>
      </c>
      <c r="AK1216" t="s">
        <v>1097</v>
      </c>
      <c r="AL1216">
        <v>16</v>
      </c>
      <c r="AN1216" s="160">
        <v>38765</v>
      </c>
      <c r="AO1216">
        <v>5</v>
      </c>
      <c r="AP1216">
        <v>170</v>
      </c>
      <c r="AQ1216" t="s">
        <v>1097</v>
      </c>
      <c r="AR1216">
        <v>17</v>
      </c>
      <c r="AT1216" s="160">
        <v>38765</v>
      </c>
      <c r="AU1216">
        <v>5</v>
      </c>
      <c r="AV1216">
        <v>124</v>
      </c>
      <c r="AW1216" t="s">
        <v>1097</v>
      </c>
      <c r="AX1216">
        <v>12</v>
      </c>
    </row>
    <row r="1217" spans="28:50" x14ac:dyDescent="0.3">
      <c r="AB1217" s="160">
        <v>36573</v>
      </c>
      <c r="AC1217">
        <v>6</v>
      </c>
      <c r="AD1217">
        <v>94</v>
      </c>
      <c r="AE1217" t="s">
        <v>1097</v>
      </c>
      <c r="AF1217">
        <v>9</v>
      </c>
      <c r="AH1217" s="160">
        <v>34747</v>
      </c>
      <c r="AI1217">
        <v>6</v>
      </c>
      <c r="AJ1217">
        <v>161</v>
      </c>
      <c r="AK1217" t="s">
        <v>1097</v>
      </c>
      <c r="AL1217">
        <v>16</v>
      </c>
      <c r="AN1217" s="160">
        <v>38765</v>
      </c>
      <c r="AO1217">
        <v>6</v>
      </c>
      <c r="AP1217">
        <v>180</v>
      </c>
      <c r="AQ1217" t="s">
        <v>1097</v>
      </c>
      <c r="AR1217">
        <v>18</v>
      </c>
      <c r="AT1217" s="160">
        <v>38765</v>
      </c>
      <c r="AU1217">
        <v>6</v>
      </c>
      <c r="AV1217">
        <v>137</v>
      </c>
      <c r="AW1217" t="s">
        <v>1097</v>
      </c>
      <c r="AX1217">
        <v>14</v>
      </c>
    </row>
    <row r="1218" spans="28:50" x14ac:dyDescent="0.3">
      <c r="AB1218" s="160">
        <v>36573</v>
      </c>
      <c r="AC1218">
        <v>7</v>
      </c>
      <c r="AD1218">
        <v>135</v>
      </c>
      <c r="AE1218" t="s">
        <v>1097</v>
      </c>
      <c r="AF1218">
        <v>14</v>
      </c>
      <c r="AH1218" s="160">
        <v>34747</v>
      </c>
      <c r="AI1218">
        <v>7</v>
      </c>
      <c r="AJ1218">
        <v>166</v>
      </c>
      <c r="AK1218" t="s">
        <v>1097</v>
      </c>
      <c r="AL1218">
        <v>17</v>
      </c>
      <c r="AN1218" s="160">
        <v>38765</v>
      </c>
      <c r="AO1218">
        <v>7</v>
      </c>
      <c r="AP1218">
        <v>188</v>
      </c>
      <c r="AQ1218" t="s">
        <v>1097</v>
      </c>
      <c r="AR1218">
        <v>19</v>
      </c>
      <c r="AT1218" s="160">
        <v>38765</v>
      </c>
      <c r="AU1218">
        <v>7</v>
      </c>
      <c r="AV1218">
        <v>176</v>
      </c>
      <c r="AW1218" t="s">
        <v>1097</v>
      </c>
      <c r="AX1218">
        <v>18</v>
      </c>
    </row>
    <row r="1219" spans="28:50" x14ac:dyDescent="0.3">
      <c r="AB1219" s="160">
        <v>36573</v>
      </c>
      <c r="AC1219">
        <v>8</v>
      </c>
      <c r="AD1219">
        <v>186</v>
      </c>
      <c r="AE1219" t="s">
        <v>1097</v>
      </c>
      <c r="AF1219">
        <v>19</v>
      </c>
      <c r="AH1219" s="160">
        <v>34747</v>
      </c>
      <c r="AI1219">
        <v>8</v>
      </c>
      <c r="AJ1219">
        <v>171</v>
      </c>
      <c r="AK1219" t="s">
        <v>1097</v>
      </c>
      <c r="AL1219">
        <v>17</v>
      </c>
      <c r="AN1219" s="160">
        <v>38765</v>
      </c>
      <c r="AO1219">
        <v>8</v>
      </c>
      <c r="AP1219">
        <v>210</v>
      </c>
      <c r="AQ1219" t="s">
        <v>1097</v>
      </c>
      <c r="AR1219">
        <v>21</v>
      </c>
      <c r="AT1219" s="160">
        <v>38765</v>
      </c>
      <c r="AU1219">
        <v>8</v>
      </c>
      <c r="AV1219">
        <v>194</v>
      </c>
      <c r="AW1219" t="s">
        <v>1097</v>
      </c>
      <c r="AX1219">
        <v>19</v>
      </c>
    </row>
    <row r="1220" spans="28:50" x14ac:dyDescent="0.3">
      <c r="AB1220" s="160">
        <v>36573</v>
      </c>
      <c r="AC1220">
        <v>9</v>
      </c>
      <c r="AD1220">
        <v>218</v>
      </c>
      <c r="AE1220" t="s">
        <v>1097</v>
      </c>
      <c r="AF1220">
        <v>22</v>
      </c>
      <c r="AH1220" s="160">
        <v>34747</v>
      </c>
      <c r="AI1220">
        <v>9</v>
      </c>
      <c r="AJ1220">
        <v>178</v>
      </c>
      <c r="AK1220" t="s">
        <v>1097</v>
      </c>
      <c r="AL1220">
        <v>18</v>
      </c>
      <c r="AN1220" s="160">
        <v>38765</v>
      </c>
      <c r="AO1220">
        <v>9</v>
      </c>
      <c r="AP1220">
        <v>230</v>
      </c>
      <c r="AQ1220" t="s">
        <v>1097</v>
      </c>
      <c r="AR1220">
        <v>23</v>
      </c>
      <c r="AT1220" s="160">
        <v>38765</v>
      </c>
      <c r="AU1220">
        <v>9</v>
      </c>
      <c r="AV1220">
        <v>207</v>
      </c>
      <c r="AW1220" t="s">
        <v>1097</v>
      </c>
      <c r="AX1220">
        <v>21</v>
      </c>
    </row>
    <row r="1221" spans="28:50" x14ac:dyDescent="0.3">
      <c r="AB1221" s="160">
        <v>36573</v>
      </c>
      <c r="AC1221">
        <v>10</v>
      </c>
      <c r="AD1221">
        <v>248</v>
      </c>
      <c r="AE1221" t="s">
        <v>1097</v>
      </c>
      <c r="AF1221">
        <v>25</v>
      </c>
      <c r="AH1221" s="160">
        <v>34747</v>
      </c>
      <c r="AI1221">
        <v>10</v>
      </c>
      <c r="AJ1221">
        <v>185</v>
      </c>
      <c r="AK1221" t="s">
        <v>1097</v>
      </c>
      <c r="AL1221">
        <v>19</v>
      </c>
      <c r="AN1221" s="160">
        <v>38765</v>
      </c>
      <c r="AO1221">
        <v>10</v>
      </c>
      <c r="AP1221">
        <v>235</v>
      </c>
      <c r="AQ1221" t="s">
        <v>1097</v>
      </c>
      <c r="AR1221">
        <v>24</v>
      </c>
      <c r="AT1221" s="160">
        <v>38765</v>
      </c>
      <c r="AU1221">
        <v>10</v>
      </c>
      <c r="AV1221">
        <v>193</v>
      </c>
      <c r="AW1221" t="s">
        <v>1097</v>
      </c>
      <c r="AX1221">
        <v>19</v>
      </c>
    </row>
    <row r="1222" spans="28:50" x14ac:dyDescent="0.3">
      <c r="AB1222" s="160">
        <v>36573</v>
      </c>
      <c r="AC1222">
        <v>11</v>
      </c>
      <c r="AD1222">
        <v>268</v>
      </c>
      <c r="AE1222" t="s">
        <v>1097</v>
      </c>
      <c r="AF1222">
        <v>27</v>
      </c>
      <c r="AH1222" s="160">
        <v>34747</v>
      </c>
      <c r="AI1222">
        <v>11</v>
      </c>
      <c r="AJ1222">
        <v>193</v>
      </c>
      <c r="AK1222" t="s">
        <v>1097</v>
      </c>
      <c r="AL1222">
        <v>19</v>
      </c>
      <c r="AN1222" s="160">
        <v>38765</v>
      </c>
      <c r="AO1222">
        <v>11</v>
      </c>
      <c r="AP1222">
        <v>230</v>
      </c>
      <c r="AQ1222" t="s">
        <v>1097</v>
      </c>
      <c r="AR1222">
        <v>23</v>
      </c>
      <c r="AT1222" s="160">
        <v>38765</v>
      </c>
      <c r="AU1222">
        <v>11</v>
      </c>
      <c r="AV1222">
        <v>202</v>
      </c>
      <c r="AW1222" t="s">
        <v>1097</v>
      </c>
      <c r="AX1222">
        <v>20</v>
      </c>
    </row>
    <row r="1223" spans="28:50" x14ac:dyDescent="0.3">
      <c r="AB1223" s="160">
        <v>36573</v>
      </c>
      <c r="AC1223">
        <v>12</v>
      </c>
      <c r="AD1223">
        <v>283</v>
      </c>
      <c r="AE1223" t="s">
        <v>1097</v>
      </c>
      <c r="AF1223">
        <v>28</v>
      </c>
      <c r="AH1223" s="160">
        <v>34747</v>
      </c>
      <c r="AI1223">
        <v>12</v>
      </c>
      <c r="AJ1223">
        <v>197</v>
      </c>
      <c r="AK1223" t="s">
        <v>1097</v>
      </c>
      <c r="AL1223">
        <v>20</v>
      </c>
      <c r="AN1223" s="160">
        <v>38765</v>
      </c>
      <c r="AO1223">
        <v>12</v>
      </c>
      <c r="AP1223">
        <v>240</v>
      </c>
      <c r="AQ1223" t="s">
        <v>1097</v>
      </c>
      <c r="AR1223">
        <v>24</v>
      </c>
      <c r="AT1223" s="160">
        <v>38765</v>
      </c>
      <c r="AU1223">
        <v>12</v>
      </c>
      <c r="AV1223">
        <v>183</v>
      </c>
      <c r="AW1223" t="s">
        <v>1097</v>
      </c>
      <c r="AX1223">
        <v>18</v>
      </c>
    </row>
    <row r="1224" spans="28:50" x14ac:dyDescent="0.3">
      <c r="AB1224" s="160">
        <v>36573</v>
      </c>
      <c r="AC1224">
        <v>13</v>
      </c>
      <c r="AD1224">
        <v>298</v>
      </c>
      <c r="AE1224" t="s">
        <v>1097</v>
      </c>
      <c r="AF1224">
        <v>30</v>
      </c>
      <c r="AH1224" s="160">
        <v>34747</v>
      </c>
      <c r="AI1224">
        <v>13</v>
      </c>
      <c r="AJ1224">
        <v>202</v>
      </c>
      <c r="AK1224" t="s">
        <v>1097</v>
      </c>
      <c r="AL1224">
        <v>20</v>
      </c>
      <c r="AN1224" s="160">
        <v>38765</v>
      </c>
      <c r="AO1224">
        <v>13</v>
      </c>
      <c r="AP1224">
        <v>239</v>
      </c>
      <c r="AQ1224" t="s">
        <v>1097</v>
      </c>
      <c r="AR1224">
        <v>24</v>
      </c>
      <c r="AT1224" s="160">
        <v>38765</v>
      </c>
      <c r="AU1224">
        <v>13</v>
      </c>
      <c r="AV1224">
        <v>208</v>
      </c>
      <c r="AW1224" t="s">
        <v>1097</v>
      </c>
      <c r="AX1224">
        <v>21</v>
      </c>
    </row>
    <row r="1225" spans="28:50" x14ac:dyDescent="0.3">
      <c r="AB1225" s="160">
        <v>36573</v>
      </c>
      <c r="AC1225">
        <v>14</v>
      </c>
      <c r="AD1225">
        <v>303</v>
      </c>
      <c r="AE1225" t="s">
        <v>1097</v>
      </c>
      <c r="AF1225">
        <v>30</v>
      </c>
      <c r="AH1225" s="160">
        <v>34747</v>
      </c>
      <c r="AI1225">
        <v>14</v>
      </c>
      <c r="AJ1225">
        <v>207</v>
      </c>
      <c r="AK1225" t="s">
        <v>1097</v>
      </c>
      <c r="AL1225">
        <v>21</v>
      </c>
      <c r="AN1225" s="160">
        <v>38765</v>
      </c>
      <c r="AO1225">
        <v>14</v>
      </c>
      <c r="AP1225">
        <v>240</v>
      </c>
      <c r="AQ1225" t="s">
        <v>1097</v>
      </c>
      <c r="AR1225">
        <v>24</v>
      </c>
      <c r="AT1225" s="160">
        <v>38765</v>
      </c>
      <c r="AU1225">
        <v>14</v>
      </c>
      <c r="AV1225">
        <v>183</v>
      </c>
      <c r="AW1225" t="s">
        <v>1097</v>
      </c>
      <c r="AX1225">
        <v>18</v>
      </c>
    </row>
    <row r="1226" spans="28:50" x14ac:dyDescent="0.3">
      <c r="AB1226" s="160">
        <v>36573</v>
      </c>
      <c r="AC1226">
        <v>15</v>
      </c>
      <c r="AD1226">
        <v>299</v>
      </c>
      <c r="AE1226" t="s">
        <v>1097</v>
      </c>
      <c r="AF1226">
        <v>30</v>
      </c>
      <c r="AH1226" s="160">
        <v>34747</v>
      </c>
      <c r="AI1226">
        <v>15</v>
      </c>
      <c r="AJ1226">
        <v>207</v>
      </c>
      <c r="AK1226" t="s">
        <v>1097</v>
      </c>
      <c r="AL1226">
        <v>21</v>
      </c>
      <c r="AN1226" s="160">
        <v>38765</v>
      </c>
      <c r="AO1226">
        <v>15</v>
      </c>
      <c r="AP1226">
        <v>240</v>
      </c>
      <c r="AQ1226" t="s">
        <v>1097</v>
      </c>
      <c r="AR1226">
        <v>24</v>
      </c>
      <c r="AT1226" s="160">
        <v>38765</v>
      </c>
      <c r="AU1226">
        <v>15</v>
      </c>
      <c r="AV1226">
        <v>158</v>
      </c>
      <c r="AW1226" t="s">
        <v>1097</v>
      </c>
      <c r="AX1226">
        <v>16</v>
      </c>
    </row>
    <row r="1227" spans="28:50" x14ac:dyDescent="0.3">
      <c r="AB1227" s="160">
        <v>36573</v>
      </c>
      <c r="AC1227">
        <v>16</v>
      </c>
      <c r="AD1227">
        <v>300</v>
      </c>
      <c r="AE1227" t="s">
        <v>1097</v>
      </c>
      <c r="AF1227">
        <v>30</v>
      </c>
      <c r="AH1227" s="160">
        <v>34747</v>
      </c>
      <c r="AI1227">
        <v>16</v>
      </c>
      <c r="AJ1227">
        <v>207</v>
      </c>
      <c r="AK1227" t="s">
        <v>1097</v>
      </c>
      <c r="AL1227">
        <v>21</v>
      </c>
      <c r="AN1227" s="160">
        <v>38765</v>
      </c>
      <c r="AO1227">
        <v>16</v>
      </c>
      <c r="AP1227">
        <v>226</v>
      </c>
      <c r="AQ1227" t="s">
        <v>1097</v>
      </c>
      <c r="AR1227">
        <v>23</v>
      </c>
      <c r="AT1227" s="160">
        <v>38765</v>
      </c>
      <c r="AU1227">
        <v>16</v>
      </c>
      <c r="AV1227">
        <v>148</v>
      </c>
      <c r="AW1227" t="s">
        <v>1097</v>
      </c>
      <c r="AX1227">
        <v>15</v>
      </c>
    </row>
    <row r="1228" spans="28:50" x14ac:dyDescent="0.3">
      <c r="AB1228" s="160">
        <v>36573</v>
      </c>
      <c r="AC1228">
        <v>17</v>
      </c>
      <c r="AD1228">
        <v>296</v>
      </c>
      <c r="AE1228" t="s">
        <v>1097</v>
      </c>
      <c r="AF1228">
        <v>30</v>
      </c>
      <c r="AH1228" s="160">
        <v>34747</v>
      </c>
      <c r="AI1228">
        <v>17</v>
      </c>
      <c r="AJ1228">
        <v>207</v>
      </c>
      <c r="AK1228" t="s">
        <v>1097</v>
      </c>
      <c r="AL1228">
        <v>21</v>
      </c>
      <c r="AN1228" s="160">
        <v>38765</v>
      </c>
      <c r="AO1228">
        <v>17</v>
      </c>
      <c r="AP1228">
        <v>210</v>
      </c>
      <c r="AQ1228" t="s">
        <v>1097</v>
      </c>
      <c r="AR1228">
        <v>21</v>
      </c>
      <c r="AT1228" s="160">
        <v>38765</v>
      </c>
      <c r="AU1228">
        <v>17</v>
      </c>
      <c r="AV1228">
        <v>142</v>
      </c>
      <c r="AW1228" t="s">
        <v>1097</v>
      </c>
      <c r="AX1228">
        <v>14</v>
      </c>
    </row>
    <row r="1229" spans="28:50" x14ac:dyDescent="0.3">
      <c r="AB1229" s="160">
        <v>36573</v>
      </c>
      <c r="AC1229">
        <v>18</v>
      </c>
      <c r="AD1229">
        <v>280</v>
      </c>
      <c r="AE1229" t="s">
        <v>1097</v>
      </c>
      <c r="AF1229">
        <v>28</v>
      </c>
      <c r="AH1229" s="160">
        <v>34747</v>
      </c>
      <c r="AI1229">
        <v>18</v>
      </c>
      <c r="AJ1229">
        <v>196</v>
      </c>
      <c r="AK1229" t="s">
        <v>1097</v>
      </c>
      <c r="AL1229">
        <v>20</v>
      </c>
      <c r="AN1229" s="160">
        <v>38765</v>
      </c>
      <c r="AO1229">
        <v>18</v>
      </c>
      <c r="AP1229">
        <v>200</v>
      </c>
      <c r="AQ1229" t="s">
        <v>1097</v>
      </c>
      <c r="AR1229">
        <v>20</v>
      </c>
      <c r="AT1229" s="160">
        <v>38765</v>
      </c>
      <c r="AU1229">
        <v>18</v>
      </c>
      <c r="AV1229">
        <v>141</v>
      </c>
      <c r="AW1229" t="s">
        <v>1097</v>
      </c>
      <c r="AX1229">
        <v>14</v>
      </c>
    </row>
    <row r="1230" spans="28:50" x14ac:dyDescent="0.3">
      <c r="AB1230" s="160">
        <v>36573</v>
      </c>
      <c r="AC1230">
        <v>19</v>
      </c>
      <c r="AD1230">
        <v>253</v>
      </c>
      <c r="AE1230" t="s">
        <v>1097</v>
      </c>
      <c r="AF1230">
        <v>25</v>
      </c>
      <c r="AH1230" s="160">
        <v>34747</v>
      </c>
      <c r="AI1230">
        <v>19</v>
      </c>
      <c r="AJ1230">
        <v>185</v>
      </c>
      <c r="AK1230" t="s">
        <v>1097</v>
      </c>
      <c r="AL1230">
        <v>19</v>
      </c>
      <c r="AN1230" s="160">
        <v>38765</v>
      </c>
      <c r="AO1230">
        <v>19</v>
      </c>
      <c r="AP1230">
        <v>189</v>
      </c>
      <c r="AQ1230" t="s">
        <v>1097</v>
      </c>
      <c r="AR1230">
        <v>19</v>
      </c>
      <c r="AT1230" s="160">
        <v>38765</v>
      </c>
      <c r="AU1230">
        <v>19</v>
      </c>
      <c r="AV1230">
        <v>139</v>
      </c>
      <c r="AW1230" t="s">
        <v>1097</v>
      </c>
      <c r="AX1230">
        <v>14</v>
      </c>
    </row>
    <row r="1231" spans="28:50" x14ac:dyDescent="0.3">
      <c r="AB1231" s="160">
        <v>36573</v>
      </c>
      <c r="AC1231">
        <v>20</v>
      </c>
      <c r="AD1231">
        <v>233</v>
      </c>
      <c r="AE1231" t="s">
        <v>1097</v>
      </c>
      <c r="AF1231">
        <v>23</v>
      </c>
      <c r="AH1231" s="160">
        <v>34747</v>
      </c>
      <c r="AI1231">
        <v>20</v>
      </c>
      <c r="AJ1231">
        <v>174</v>
      </c>
      <c r="AK1231" t="s">
        <v>1097</v>
      </c>
      <c r="AL1231">
        <v>17</v>
      </c>
      <c r="AN1231" s="160">
        <v>38765</v>
      </c>
      <c r="AO1231">
        <v>20</v>
      </c>
      <c r="AP1231">
        <v>180</v>
      </c>
      <c r="AQ1231" t="s">
        <v>1097</v>
      </c>
      <c r="AR1231">
        <v>18</v>
      </c>
      <c r="AT1231" s="160">
        <v>38765</v>
      </c>
      <c r="AU1231">
        <v>20</v>
      </c>
      <c r="AV1231">
        <v>139</v>
      </c>
      <c r="AW1231" t="s">
        <v>1097</v>
      </c>
      <c r="AX1231">
        <v>14</v>
      </c>
    </row>
    <row r="1232" spans="28:50" x14ac:dyDescent="0.3">
      <c r="AB1232" s="160">
        <v>36573</v>
      </c>
      <c r="AC1232">
        <v>21</v>
      </c>
      <c r="AD1232">
        <v>201</v>
      </c>
      <c r="AE1232" t="s">
        <v>1097</v>
      </c>
      <c r="AF1232">
        <v>20</v>
      </c>
      <c r="AH1232" s="160">
        <v>34747</v>
      </c>
      <c r="AI1232">
        <v>21</v>
      </c>
      <c r="AJ1232">
        <v>171</v>
      </c>
      <c r="AK1232" t="s">
        <v>1097</v>
      </c>
      <c r="AL1232">
        <v>17</v>
      </c>
      <c r="AN1232" s="160">
        <v>38765</v>
      </c>
      <c r="AO1232">
        <v>21</v>
      </c>
      <c r="AP1232">
        <v>180</v>
      </c>
      <c r="AQ1232" t="s">
        <v>1097</v>
      </c>
      <c r="AR1232">
        <v>18</v>
      </c>
      <c r="AT1232" s="160">
        <v>38765</v>
      </c>
      <c r="AU1232">
        <v>21</v>
      </c>
      <c r="AV1232">
        <v>140</v>
      </c>
      <c r="AW1232" t="s">
        <v>1097</v>
      </c>
      <c r="AX1232">
        <v>14</v>
      </c>
    </row>
    <row r="1233" spans="28:50" x14ac:dyDescent="0.3">
      <c r="AB1233" s="160">
        <v>36573</v>
      </c>
      <c r="AC1233">
        <v>22</v>
      </c>
      <c r="AD1233">
        <v>203</v>
      </c>
      <c r="AE1233" t="s">
        <v>1097</v>
      </c>
      <c r="AF1233">
        <v>20</v>
      </c>
      <c r="AH1233" s="160">
        <v>34747</v>
      </c>
      <c r="AI1233">
        <v>22</v>
      </c>
      <c r="AJ1233">
        <v>168</v>
      </c>
      <c r="AK1233" t="s">
        <v>1097</v>
      </c>
      <c r="AL1233">
        <v>17</v>
      </c>
      <c r="AN1233" s="160">
        <v>38765</v>
      </c>
      <c r="AO1233">
        <v>22</v>
      </c>
      <c r="AP1233">
        <v>178</v>
      </c>
      <c r="AQ1233" t="s">
        <v>1097</v>
      </c>
      <c r="AR1233">
        <v>18</v>
      </c>
      <c r="AT1233" s="160">
        <v>38765</v>
      </c>
      <c r="AU1233">
        <v>22</v>
      </c>
      <c r="AV1233">
        <v>140</v>
      </c>
      <c r="AW1233" t="s">
        <v>1097</v>
      </c>
      <c r="AX1233">
        <v>14</v>
      </c>
    </row>
    <row r="1234" spans="28:50" x14ac:dyDescent="0.3">
      <c r="AB1234" s="160">
        <v>36573</v>
      </c>
      <c r="AC1234">
        <v>23</v>
      </c>
      <c r="AD1234">
        <v>168</v>
      </c>
      <c r="AE1234" t="s">
        <v>1097</v>
      </c>
      <c r="AF1234">
        <v>17</v>
      </c>
      <c r="AH1234" s="160">
        <v>34747</v>
      </c>
      <c r="AI1234">
        <v>23</v>
      </c>
      <c r="AJ1234">
        <v>164</v>
      </c>
      <c r="AK1234" t="s">
        <v>1097</v>
      </c>
      <c r="AL1234">
        <v>16</v>
      </c>
      <c r="AN1234" s="160">
        <v>38765</v>
      </c>
      <c r="AO1234">
        <v>23</v>
      </c>
      <c r="AP1234">
        <v>180</v>
      </c>
      <c r="AQ1234" t="s">
        <v>1097</v>
      </c>
      <c r="AR1234">
        <v>18</v>
      </c>
      <c r="AT1234" s="160">
        <v>38765</v>
      </c>
      <c r="AU1234">
        <v>23</v>
      </c>
      <c r="AV1234">
        <v>143</v>
      </c>
      <c r="AW1234" t="s">
        <v>1097</v>
      </c>
      <c r="AX1234">
        <v>14</v>
      </c>
    </row>
    <row r="1235" spans="28:50" x14ac:dyDescent="0.3">
      <c r="AB1235" s="160">
        <v>36574</v>
      </c>
      <c r="AC1235">
        <v>0</v>
      </c>
      <c r="AD1235">
        <v>142</v>
      </c>
      <c r="AE1235" t="s">
        <v>1097</v>
      </c>
      <c r="AF1235">
        <v>14</v>
      </c>
      <c r="AH1235" s="160">
        <v>34748</v>
      </c>
      <c r="AI1235">
        <v>0</v>
      </c>
      <c r="AJ1235">
        <v>164</v>
      </c>
      <c r="AK1235" t="s">
        <v>1097</v>
      </c>
      <c r="AL1235">
        <v>16</v>
      </c>
      <c r="AN1235" s="160">
        <v>38766</v>
      </c>
      <c r="AO1235">
        <v>0</v>
      </c>
      <c r="AP1235">
        <v>180</v>
      </c>
      <c r="AQ1235" t="s">
        <v>1097</v>
      </c>
      <c r="AR1235">
        <v>18</v>
      </c>
      <c r="AT1235" s="160">
        <v>38766</v>
      </c>
      <c r="AU1235">
        <v>0</v>
      </c>
      <c r="AV1235">
        <v>143</v>
      </c>
      <c r="AW1235" t="s">
        <v>1097</v>
      </c>
      <c r="AX1235">
        <v>14</v>
      </c>
    </row>
    <row r="1236" spans="28:50" x14ac:dyDescent="0.3">
      <c r="AB1236" s="160">
        <v>36574</v>
      </c>
      <c r="AC1236">
        <v>1</v>
      </c>
      <c r="AD1236">
        <v>142</v>
      </c>
      <c r="AE1236" t="s">
        <v>1097</v>
      </c>
      <c r="AF1236">
        <v>14</v>
      </c>
      <c r="AH1236" s="160">
        <v>34748</v>
      </c>
      <c r="AI1236">
        <v>1</v>
      </c>
      <c r="AJ1236">
        <v>163</v>
      </c>
      <c r="AK1236" t="s">
        <v>1097</v>
      </c>
      <c r="AL1236">
        <v>16</v>
      </c>
      <c r="AN1236" s="160">
        <v>38766</v>
      </c>
      <c r="AO1236">
        <v>1</v>
      </c>
      <c r="AP1236">
        <v>172</v>
      </c>
      <c r="AQ1236" t="s">
        <v>1097</v>
      </c>
      <c r="AR1236">
        <v>17</v>
      </c>
      <c r="AT1236" s="160">
        <v>38766</v>
      </c>
      <c r="AU1236">
        <v>1</v>
      </c>
      <c r="AV1236">
        <v>140</v>
      </c>
      <c r="AW1236" t="s">
        <v>1097</v>
      </c>
      <c r="AX1236">
        <v>14</v>
      </c>
    </row>
    <row r="1237" spans="28:50" x14ac:dyDescent="0.3">
      <c r="AB1237" s="160">
        <v>36574</v>
      </c>
      <c r="AC1237">
        <v>2</v>
      </c>
      <c r="AD1237">
        <v>140</v>
      </c>
      <c r="AE1237" t="s">
        <v>1097</v>
      </c>
      <c r="AF1237">
        <v>14</v>
      </c>
      <c r="AH1237" s="160">
        <v>34748</v>
      </c>
      <c r="AI1237">
        <v>2</v>
      </c>
      <c r="AJ1237">
        <v>162</v>
      </c>
      <c r="AK1237" t="s">
        <v>1097</v>
      </c>
      <c r="AL1237">
        <v>16</v>
      </c>
      <c r="AN1237" s="160">
        <v>38766</v>
      </c>
      <c r="AO1237">
        <v>2</v>
      </c>
      <c r="AP1237">
        <v>170</v>
      </c>
      <c r="AQ1237" t="s">
        <v>1097</v>
      </c>
      <c r="AR1237">
        <v>17</v>
      </c>
      <c r="AT1237" s="160">
        <v>38766</v>
      </c>
      <c r="AU1237">
        <v>2</v>
      </c>
      <c r="AV1237">
        <v>142</v>
      </c>
      <c r="AW1237" t="s">
        <v>1097</v>
      </c>
      <c r="AX1237">
        <v>14</v>
      </c>
    </row>
    <row r="1238" spans="28:50" x14ac:dyDescent="0.3">
      <c r="AB1238" s="160">
        <v>36574</v>
      </c>
      <c r="AC1238">
        <v>3</v>
      </c>
      <c r="AD1238">
        <v>149</v>
      </c>
      <c r="AE1238" t="s">
        <v>1097</v>
      </c>
      <c r="AF1238">
        <v>15</v>
      </c>
      <c r="AH1238" s="160">
        <v>34748</v>
      </c>
      <c r="AI1238">
        <v>3</v>
      </c>
      <c r="AJ1238">
        <v>161</v>
      </c>
      <c r="AK1238" t="s">
        <v>1097</v>
      </c>
      <c r="AL1238">
        <v>16</v>
      </c>
      <c r="AN1238" s="160">
        <v>38766</v>
      </c>
      <c r="AO1238">
        <v>3</v>
      </c>
      <c r="AP1238">
        <v>170</v>
      </c>
      <c r="AQ1238" t="s">
        <v>1097</v>
      </c>
      <c r="AR1238">
        <v>17</v>
      </c>
      <c r="AT1238" s="160">
        <v>38766</v>
      </c>
      <c r="AU1238">
        <v>3</v>
      </c>
      <c r="AV1238">
        <v>142</v>
      </c>
      <c r="AW1238" t="s">
        <v>1097</v>
      </c>
      <c r="AX1238">
        <v>14</v>
      </c>
    </row>
    <row r="1239" spans="28:50" x14ac:dyDescent="0.3">
      <c r="AB1239" s="160">
        <v>36574</v>
      </c>
      <c r="AC1239">
        <v>4</v>
      </c>
      <c r="AD1239">
        <v>137</v>
      </c>
      <c r="AE1239" t="s">
        <v>1097</v>
      </c>
      <c r="AF1239">
        <v>14</v>
      </c>
      <c r="AH1239" s="160">
        <v>34748</v>
      </c>
      <c r="AI1239">
        <v>4</v>
      </c>
      <c r="AJ1239">
        <v>159</v>
      </c>
      <c r="AK1239" t="s">
        <v>1097</v>
      </c>
      <c r="AL1239">
        <v>16</v>
      </c>
      <c r="AN1239" s="160">
        <v>38766</v>
      </c>
      <c r="AO1239">
        <v>4</v>
      </c>
      <c r="AP1239">
        <v>165</v>
      </c>
      <c r="AQ1239" t="s">
        <v>1097</v>
      </c>
      <c r="AR1239">
        <v>17</v>
      </c>
      <c r="AT1239" s="160">
        <v>38766</v>
      </c>
      <c r="AU1239">
        <v>4</v>
      </c>
      <c r="AV1239">
        <v>142</v>
      </c>
      <c r="AW1239" t="s">
        <v>1097</v>
      </c>
      <c r="AX1239">
        <v>14</v>
      </c>
    </row>
    <row r="1240" spans="28:50" x14ac:dyDescent="0.3">
      <c r="AB1240" s="160">
        <v>36574</v>
      </c>
      <c r="AC1240">
        <v>5</v>
      </c>
      <c r="AD1240">
        <v>123</v>
      </c>
      <c r="AE1240" t="s">
        <v>1097</v>
      </c>
      <c r="AF1240">
        <v>12</v>
      </c>
      <c r="AH1240" s="160">
        <v>34748</v>
      </c>
      <c r="AI1240">
        <v>5</v>
      </c>
      <c r="AJ1240">
        <v>157</v>
      </c>
      <c r="AK1240" t="s">
        <v>1097</v>
      </c>
      <c r="AL1240">
        <v>16</v>
      </c>
      <c r="AN1240" s="160">
        <v>38766</v>
      </c>
      <c r="AO1240">
        <v>5</v>
      </c>
      <c r="AP1240">
        <v>160</v>
      </c>
      <c r="AQ1240" t="s">
        <v>1097</v>
      </c>
      <c r="AR1240">
        <v>16</v>
      </c>
      <c r="AT1240" s="160">
        <v>38766</v>
      </c>
      <c r="AU1240">
        <v>5</v>
      </c>
      <c r="AV1240">
        <v>140</v>
      </c>
      <c r="AW1240" t="s">
        <v>1097</v>
      </c>
      <c r="AX1240">
        <v>14</v>
      </c>
    </row>
    <row r="1241" spans="28:50" x14ac:dyDescent="0.3">
      <c r="AB1241" s="160">
        <v>36574</v>
      </c>
      <c r="AC1241">
        <v>6</v>
      </c>
      <c r="AD1241">
        <v>121</v>
      </c>
      <c r="AE1241" t="s">
        <v>1097</v>
      </c>
      <c r="AF1241">
        <v>12</v>
      </c>
      <c r="AH1241" s="160">
        <v>34748</v>
      </c>
      <c r="AI1241">
        <v>6</v>
      </c>
      <c r="AJ1241">
        <v>160</v>
      </c>
      <c r="AK1241" t="s">
        <v>1097</v>
      </c>
      <c r="AL1241">
        <v>16</v>
      </c>
      <c r="AN1241" s="160">
        <v>38766</v>
      </c>
      <c r="AO1241">
        <v>6</v>
      </c>
      <c r="AP1241">
        <v>170</v>
      </c>
      <c r="AQ1241" t="s">
        <v>1097</v>
      </c>
      <c r="AR1241">
        <v>17</v>
      </c>
      <c r="AT1241" s="160">
        <v>38766</v>
      </c>
      <c r="AU1241">
        <v>6</v>
      </c>
      <c r="AV1241">
        <v>144</v>
      </c>
      <c r="AW1241" t="s">
        <v>1097</v>
      </c>
      <c r="AX1241">
        <v>14</v>
      </c>
    </row>
    <row r="1242" spans="28:50" x14ac:dyDescent="0.3">
      <c r="AB1242" s="160">
        <v>36574</v>
      </c>
      <c r="AC1242">
        <v>7</v>
      </c>
      <c r="AD1242">
        <v>151</v>
      </c>
      <c r="AE1242" t="s">
        <v>1097</v>
      </c>
      <c r="AF1242">
        <v>15</v>
      </c>
      <c r="AH1242" s="160">
        <v>34748</v>
      </c>
      <c r="AI1242">
        <v>7</v>
      </c>
      <c r="AJ1242">
        <v>163</v>
      </c>
      <c r="AK1242" t="s">
        <v>1097</v>
      </c>
      <c r="AL1242">
        <v>16</v>
      </c>
      <c r="AN1242" s="160">
        <v>38766</v>
      </c>
      <c r="AO1242">
        <v>7</v>
      </c>
      <c r="AP1242">
        <v>187</v>
      </c>
      <c r="AQ1242" t="s">
        <v>1097</v>
      </c>
      <c r="AR1242">
        <v>19</v>
      </c>
      <c r="AT1242" s="160">
        <v>38766</v>
      </c>
      <c r="AU1242">
        <v>7</v>
      </c>
      <c r="AV1242">
        <v>156</v>
      </c>
      <c r="AW1242" t="s">
        <v>1097</v>
      </c>
      <c r="AX1242">
        <v>16</v>
      </c>
    </row>
    <row r="1243" spans="28:50" x14ac:dyDescent="0.3">
      <c r="AB1243" s="160">
        <v>36574</v>
      </c>
      <c r="AC1243">
        <v>8</v>
      </c>
      <c r="AD1243">
        <v>188</v>
      </c>
      <c r="AE1243" t="s">
        <v>1097</v>
      </c>
      <c r="AF1243">
        <v>19</v>
      </c>
      <c r="AH1243" s="160">
        <v>34748</v>
      </c>
      <c r="AI1243">
        <v>8</v>
      </c>
      <c r="AJ1243">
        <v>166</v>
      </c>
      <c r="AK1243" t="s">
        <v>1097</v>
      </c>
      <c r="AL1243">
        <v>17</v>
      </c>
      <c r="AN1243" s="160">
        <v>38766</v>
      </c>
      <c r="AO1243">
        <v>8</v>
      </c>
      <c r="AP1243">
        <v>200</v>
      </c>
      <c r="AQ1243" t="s">
        <v>1097</v>
      </c>
      <c r="AR1243">
        <v>20</v>
      </c>
      <c r="AT1243" s="160">
        <v>38766</v>
      </c>
      <c r="AU1243">
        <v>8</v>
      </c>
      <c r="AV1243">
        <v>164</v>
      </c>
      <c r="AW1243" t="s">
        <v>1097</v>
      </c>
      <c r="AX1243">
        <v>16</v>
      </c>
    </row>
    <row r="1244" spans="28:50" x14ac:dyDescent="0.3">
      <c r="AB1244" s="160">
        <v>36574</v>
      </c>
      <c r="AC1244">
        <v>9</v>
      </c>
      <c r="AD1244">
        <v>220</v>
      </c>
      <c r="AE1244" t="s">
        <v>1097</v>
      </c>
      <c r="AF1244">
        <v>22</v>
      </c>
      <c r="AH1244" s="160">
        <v>34748</v>
      </c>
      <c r="AI1244">
        <v>9</v>
      </c>
      <c r="AJ1244">
        <v>173</v>
      </c>
      <c r="AK1244" t="s">
        <v>1097</v>
      </c>
      <c r="AL1244">
        <v>17</v>
      </c>
      <c r="AN1244" s="160">
        <v>38766</v>
      </c>
      <c r="AO1244">
        <v>9</v>
      </c>
      <c r="AP1244">
        <v>230</v>
      </c>
      <c r="AQ1244" t="s">
        <v>1097</v>
      </c>
      <c r="AR1244">
        <v>23</v>
      </c>
      <c r="AT1244" s="160">
        <v>38766</v>
      </c>
      <c r="AU1244">
        <v>9</v>
      </c>
      <c r="AV1244">
        <v>174</v>
      </c>
      <c r="AW1244" t="s">
        <v>1097</v>
      </c>
      <c r="AX1244">
        <v>17</v>
      </c>
    </row>
    <row r="1245" spans="28:50" x14ac:dyDescent="0.3">
      <c r="AB1245" s="160">
        <v>36574</v>
      </c>
      <c r="AC1245">
        <v>10</v>
      </c>
      <c r="AD1245">
        <v>247</v>
      </c>
      <c r="AE1245" t="s">
        <v>1097</v>
      </c>
      <c r="AF1245">
        <v>25</v>
      </c>
      <c r="AH1245" s="160">
        <v>34748</v>
      </c>
      <c r="AI1245">
        <v>10</v>
      </c>
      <c r="AJ1245">
        <v>181</v>
      </c>
      <c r="AK1245" t="s">
        <v>1097</v>
      </c>
      <c r="AL1245">
        <v>18</v>
      </c>
      <c r="AN1245" s="160">
        <v>38766</v>
      </c>
      <c r="AO1245">
        <v>10</v>
      </c>
      <c r="AP1245">
        <v>222</v>
      </c>
      <c r="AQ1245" t="s">
        <v>1097</v>
      </c>
      <c r="AR1245">
        <v>22</v>
      </c>
      <c r="AT1245" s="160">
        <v>38766</v>
      </c>
      <c r="AU1245">
        <v>10</v>
      </c>
      <c r="AV1245">
        <v>179</v>
      </c>
      <c r="AW1245" t="s">
        <v>1097</v>
      </c>
      <c r="AX1245">
        <v>18</v>
      </c>
    </row>
    <row r="1246" spans="28:50" x14ac:dyDescent="0.3">
      <c r="AB1246" s="160">
        <v>36574</v>
      </c>
      <c r="AC1246">
        <v>11</v>
      </c>
      <c r="AD1246">
        <v>272</v>
      </c>
      <c r="AE1246" t="s">
        <v>1097</v>
      </c>
      <c r="AF1246">
        <v>27</v>
      </c>
      <c r="AH1246" s="160">
        <v>34748</v>
      </c>
      <c r="AI1246">
        <v>11</v>
      </c>
      <c r="AJ1246">
        <v>189</v>
      </c>
      <c r="AK1246" t="s">
        <v>1097</v>
      </c>
      <c r="AL1246">
        <v>19</v>
      </c>
      <c r="AN1246" s="160">
        <v>38766</v>
      </c>
      <c r="AO1246">
        <v>11</v>
      </c>
      <c r="AP1246">
        <v>230</v>
      </c>
      <c r="AQ1246" t="s">
        <v>1097</v>
      </c>
      <c r="AR1246">
        <v>23</v>
      </c>
      <c r="AT1246" s="160">
        <v>38766</v>
      </c>
      <c r="AU1246">
        <v>11</v>
      </c>
      <c r="AV1246">
        <v>186</v>
      </c>
      <c r="AW1246" t="s">
        <v>1097</v>
      </c>
      <c r="AX1246">
        <v>19</v>
      </c>
    </row>
    <row r="1247" spans="28:50" x14ac:dyDescent="0.3">
      <c r="AB1247" s="160">
        <v>36574</v>
      </c>
      <c r="AC1247">
        <v>12</v>
      </c>
      <c r="AD1247">
        <v>287</v>
      </c>
      <c r="AE1247" t="s">
        <v>1097</v>
      </c>
      <c r="AF1247">
        <v>29</v>
      </c>
      <c r="AH1247" s="160">
        <v>34748</v>
      </c>
      <c r="AI1247">
        <v>12</v>
      </c>
      <c r="AJ1247">
        <v>194</v>
      </c>
      <c r="AK1247" t="s">
        <v>1097</v>
      </c>
      <c r="AL1247">
        <v>19</v>
      </c>
      <c r="AN1247" s="160">
        <v>38766</v>
      </c>
      <c r="AO1247">
        <v>12</v>
      </c>
      <c r="AP1247">
        <v>230</v>
      </c>
      <c r="AQ1247" t="s">
        <v>1097</v>
      </c>
      <c r="AR1247">
        <v>23</v>
      </c>
      <c r="AT1247" s="160">
        <v>38766</v>
      </c>
      <c r="AU1247">
        <v>12</v>
      </c>
      <c r="AV1247">
        <v>189</v>
      </c>
      <c r="AW1247" t="s">
        <v>1097</v>
      </c>
      <c r="AX1247">
        <v>19</v>
      </c>
    </row>
    <row r="1248" spans="28:50" x14ac:dyDescent="0.3">
      <c r="AB1248" s="160">
        <v>36574</v>
      </c>
      <c r="AC1248">
        <v>13</v>
      </c>
      <c r="AD1248">
        <v>300</v>
      </c>
      <c r="AE1248" t="s">
        <v>1097</v>
      </c>
      <c r="AF1248">
        <v>30</v>
      </c>
      <c r="AH1248" s="160">
        <v>34748</v>
      </c>
      <c r="AI1248">
        <v>13</v>
      </c>
      <c r="AJ1248">
        <v>199</v>
      </c>
      <c r="AK1248" t="s">
        <v>1097</v>
      </c>
      <c r="AL1248">
        <v>20</v>
      </c>
      <c r="AN1248" s="160">
        <v>38766</v>
      </c>
      <c r="AO1248">
        <v>13</v>
      </c>
      <c r="AP1248">
        <v>242</v>
      </c>
      <c r="AQ1248" t="s">
        <v>1097</v>
      </c>
      <c r="AR1248">
        <v>24</v>
      </c>
      <c r="AT1248" s="160">
        <v>38766</v>
      </c>
      <c r="AU1248">
        <v>13</v>
      </c>
      <c r="AV1248">
        <v>189</v>
      </c>
      <c r="AW1248" t="s">
        <v>1097</v>
      </c>
      <c r="AX1248">
        <v>19</v>
      </c>
    </row>
    <row r="1249" spans="28:50" x14ac:dyDescent="0.3">
      <c r="AB1249" s="160">
        <v>36574</v>
      </c>
      <c r="AC1249">
        <v>14</v>
      </c>
      <c r="AD1249">
        <v>311</v>
      </c>
      <c r="AE1249" t="s">
        <v>1097</v>
      </c>
      <c r="AF1249">
        <v>31</v>
      </c>
      <c r="AH1249" s="160">
        <v>34748</v>
      </c>
      <c r="AI1249">
        <v>14</v>
      </c>
      <c r="AJ1249">
        <v>205</v>
      </c>
      <c r="AK1249" t="s">
        <v>1097</v>
      </c>
      <c r="AL1249">
        <v>21</v>
      </c>
      <c r="AN1249" s="160">
        <v>38766</v>
      </c>
      <c r="AO1249">
        <v>14</v>
      </c>
      <c r="AP1249">
        <v>250</v>
      </c>
      <c r="AQ1249" t="s">
        <v>1097</v>
      </c>
      <c r="AR1249">
        <v>25</v>
      </c>
      <c r="AT1249" s="160">
        <v>38766</v>
      </c>
      <c r="AU1249">
        <v>14</v>
      </c>
      <c r="AV1249">
        <v>184</v>
      </c>
      <c r="AW1249" t="s">
        <v>1097</v>
      </c>
      <c r="AX1249">
        <v>18</v>
      </c>
    </row>
    <row r="1250" spans="28:50" x14ac:dyDescent="0.3">
      <c r="AB1250" s="160">
        <v>36574</v>
      </c>
      <c r="AC1250">
        <v>15</v>
      </c>
      <c r="AD1250">
        <v>313</v>
      </c>
      <c r="AE1250" t="s">
        <v>1097</v>
      </c>
      <c r="AF1250">
        <v>31</v>
      </c>
      <c r="AH1250" s="160">
        <v>34748</v>
      </c>
      <c r="AI1250">
        <v>15</v>
      </c>
      <c r="AJ1250">
        <v>203</v>
      </c>
      <c r="AK1250" t="s">
        <v>1097</v>
      </c>
      <c r="AL1250">
        <v>20</v>
      </c>
      <c r="AN1250" s="160">
        <v>38766</v>
      </c>
      <c r="AO1250">
        <v>15</v>
      </c>
      <c r="AP1250">
        <v>240</v>
      </c>
      <c r="AQ1250" t="s">
        <v>1097</v>
      </c>
      <c r="AR1250">
        <v>24</v>
      </c>
      <c r="AT1250" s="160">
        <v>38766</v>
      </c>
      <c r="AU1250">
        <v>15</v>
      </c>
      <c r="AV1250">
        <v>172</v>
      </c>
      <c r="AW1250" t="s">
        <v>1097</v>
      </c>
      <c r="AX1250">
        <v>17</v>
      </c>
    </row>
    <row r="1251" spans="28:50" x14ac:dyDescent="0.3">
      <c r="AB1251" s="160">
        <v>36574</v>
      </c>
      <c r="AC1251">
        <v>16</v>
      </c>
      <c r="AD1251">
        <v>304</v>
      </c>
      <c r="AE1251" t="s">
        <v>1097</v>
      </c>
      <c r="AF1251">
        <v>30</v>
      </c>
      <c r="AH1251" s="160">
        <v>34748</v>
      </c>
      <c r="AI1251">
        <v>16</v>
      </c>
      <c r="AJ1251">
        <v>200</v>
      </c>
      <c r="AK1251" t="s">
        <v>1097</v>
      </c>
      <c r="AL1251">
        <v>20</v>
      </c>
      <c r="AN1251" s="160">
        <v>38766</v>
      </c>
      <c r="AO1251">
        <v>16</v>
      </c>
      <c r="AP1251">
        <v>231</v>
      </c>
      <c r="AQ1251" t="s">
        <v>1097</v>
      </c>
      <c r="AR1251">
        <v>23</v>
      </c>
      <c r="AT1251" s="160">
        <v>38766</v>
      </c>
      <c r="AU1251">
        <v>16</v>
      </c>
      <c r="AV1251">
        <v>166</v>
      </c>
      <c r="AW1251" t="s">
        <v>1097</v>
      </c>
      <c r="AX1251">
        <v>17</v>
      </c>
    </row>
    <row r="1252" spans="28:50" x14ac:dyDescent="0.3">
      <c r="AB1252" s="160">
        <v>36574</v>
      </c>
      <c r="AC1252">
        <v>17</v>
      </c>
      <c r="AD1252">
        <v>298</v>
      </c>
      <c r="AE1252" t="s">
        <v>1097</v>
      </c>
      <c r="AF1252">
        <v>30</v>
      </c>
      <c r="AH1252" s="160">
        <v>34748</v>
      </c>
      <c r="AI1252">
        <v>17</v>
      </c>
      <c r="AJ1252">
        <v>197</v>
      </c>
      <c r="AK1252" t="s">
        <v>1097</v>
      </c>
      <c r="AL1252">
        <v>20</v>
      </c>
      <c r="AN1252" s="160">
        <v>38766</v>
      </c>
      <c r="AO1252">
        <v>17</v>
      </c>
      <c r="AP1252">
        <v>230</v>
      </c>
      <c r="AQ1252" t="s">
        <v>1097</v>
      </c>
      <c r="AR1252">
        <v>23</v>
      </c>
      <c r="AT1252" s="160">
        <v>38766</v>
      </c>
      <c r="AU1252">
        <v>17</v>
      </c>
      <c r="AV1252">
        <v>167</v>
      </c>
      <c r="AW1252" t="s">
        <v>1097</v>
      </c>
      <c r="AX1252">
        <v>17</v>
      </c>
    </row>
    <row r="1253" spans="28:50" x14ac:dyDescent="0.3">
      <c r="AB1253" s="160">
        <v>36574</v>
      </c>
      <c r="AC1253">
        <v>18</v>
      </c>
      <c r="AD1253">
        <v>284</v>
      </c>
      <c r="AE1253" t="s">
        <v>1097</v>
      </c>
      <c r="AF1253">
        <v>28</v>
      </c>
      <c r="AH1253" s="160">
        <v>34748</v>
      </c>
      <c r="AI1253">
        <v>18</v>
      </c>
      <c r="AJ1253">
        <v>191</v>
      </c>
      <c r="AK1253" t="s">
        <v>1097</v>
      </c>
      <c r="AL1253">
        <v>19</v>
      </c>
      <c r="AN1253" s="160">
        <v>38766</v>
      </c>
      <c r="AO1253">
        <v>18</v>
      </c>
      <c r="AP1253">
        <v>220</v>
      </c>
      <c r="AQ1253" t="s">
        <v>1097</v>
      </c>
      <c r="AR1253">
        <v>22</v>
      </c>
      <c r="AT1253" s="160">
        <v>38766</v>
      </c>
      <c r="AU1253">
        <v>18</v>
      </c>
      <c r="AV1253">
        <v>164</v>
      </c>
      <c r="AW1253" t="s">
        <v>1097</v>
      </c>
      <c r="AX1253">
        <v>16</v>
      </c>
    </row>
    <row r="1254" spans="28:50" x14ac:dyDescent="0.3">
      <c r="AB1254" s="160">
        <v>36574</v>
      </c>
      <c r="AC1254">
        <v>19</v>
      </c>
      <c r="AD1254">
        <v>270</v>
      </c>
      <c r="AE1254" t="s">
        <v>1097</v>
      </c>
      <c r="AF1254">
        <v>27</v>
      </c>
      <c r="AH1254" s="160">
        <v>34748</v>
      </c>
      <c r="AI1254">
        <v>19</v>
      </c>
      <c r="AJ1254">
        <v>185</v>
      </c>
      <c r="AK1254" t="s">
        <v>1097</v>
      </c>
      <c r="AL1254">
        <v>19</v>
      </c>
      <c r="AN1254" s="160">
        <v>38766</v>
      </c>
      <c r="AO1254">
        <v>19</v>
      </c>
      <c r="AP1254">
        <v>201</v>
      </c>
      <c r="AQ1254" t="s">
        <v>1097</v>
      </c>
      <c r="AR1254">
        <v>20</v>
      </c>
      <c r="AT1254" s="160">
        <v>38766</v>
      </c>
      <c r="AU1254">
        <v>19</v>
      </c>
      <c r="AV1254">
        <v>162</v>
      </c>
      <c r="AW1254" t="s">
        <v>1097</v>
      </c>
      <c r="AX1254">
        <v>16</v>
      </c>
    </row>
    <row r="1255" spans="28:50" x14ac:dyDescent="0.3">
      <c r="AB1255" s="160">
        <v>36574</v>
      </c>
      <c r="AC1255">
        <v>20</v>
      </c>
      <c r="AD1255">
        <v>247</v>
      </c>
      <c r="AE1255" t="s">
        <v>1097</v>
      </c>
      <c r="AF1255">
        <v>25</v>
      </c>
      <c r="AH1255" s="160">
        <v>34748</v>
      </c>
      <c r="AI1255">
        <v>20</v>
      </c>
      <c r="AJ1255">
        <v>179</v>
      </c>
      <c r="AK1255" t="s">
        <v>1097</v>
      </c>
      <c r="AL1255">
        <v>18</v>
      </c>
      <c r="AN1255" s="160">
        <v>38766</v>
      </c>
      <c r="AO1255">
        <v>20</v>
      </c>
      <c r="AP1255">
        <v>200</v>
      </c>
      <c r="AQ1255" t="s">
        <v>1097</v>
      </c>
      <c r="AR1255">
        <v>20</v>
      </c>
      <c r="AT1255" s="160">
        <v>38766</v>
      </c>
      <c r="AU1255">
        <v>20</v>
      </c>
      <c r="AV1255">
        <v>162</v>
      </c>
      <c r="AW1255" t="s">
        <v>1097</v>
      </c>
      <c r="AX1255">
        <v>16</v>
      </c>
    </row>
    <row r="1256" spans="28:50" x14ac:dyDescent="0.3">
      <c r="AB1256" s="160">
        <v>36574</v>
      </c>
      <c r="AC1256">
        <v>21</v>
      </c>
      <c r="AD1256">
        <v>224</v>
      </c>
      <c r="AE1256" t="s">
        <v>1097</v>
      </c>
      <c r="AF1256">
        <v>22</v>
      </c>
      <c r="AH1256" s="160">
        <v>34748</v>
      </c>
      <c r="AI1256">
        <v>21</v>
      </c>
      <c r="AJ1256">
        <v>173</v>
      </c>
      <c r="AK1256" t="s">
        <v>1097</v>
      </c>
      <c r="AL1256">
        <v>17</v>
      </c>
      <c r="AN1256" s="160">
        <v>38766</v>
      </c>
      <c r="AO1256">
        <v>21</v>
      </c>
      <c r="AP1256">
        <v>190</v>
      </c>
      <c r="AQ1256" t="s">
        <v>1097</v>
      </c>
      <c r="AR1256">
        <v>19</v>
      </c>
      <c r="AT1256" s="160">
        <v>38766</v>
      </c>
      <c r="AU1256">
        <v>21</v>
      </c>
      <c r="AV1256">
        <v>162</v>
      </c>
      <c r="AW1256" t="s">
        <v>1097</v>
      </c>
      <c r="AX1256">
        <v>16</v>
      </c>
    </row>
    <row r="1257" spans="28:50" x14ac:dyDescent="0.3">
      <c r="AB1257" s="160">
        <v>36574</v>
      </c>
      <c r="AC1257">
        <v>22</v>
      </c>
      <c r="AD1257">
        <v>219</v>
      </c>
      <c r="AE1257" t="s">
        <v>1097</v>
      </c>
      <c r="AF1257">
        <v>22</v>
      </c>
      <c r="AH1257" s="160">
        <v>34748</v>
      </c>
      <c r="AI1257">
        <v>22</v>
      </c>
      <c r="AJ1257">
        <v>167</v>
      </c>
      <c r="AK1257" t="s">
        <v>1097</v>
      </c>
      <c r="AL1257">
        <v>17</v>
      </c>
      <c r="AN1257" s="160">
        <v>38766</v>
      </c>
      <c r="AO1257">
        <v>22</v>
      </c>
      <c r="AP1257">
        <v>195</v>
      </c>
      <c r="AQ1257" t="s">
        <v>1097</v>
      </c>
      <c r="AR1257">
        <v>20</v>
      </c>
      <c r="AT1257" s="160">
        <v>38766</v>
      </c>
      <c r="AU1257">
        <v>22</v>
      </c>
      <c r="AV1257">
        <v>161</v>
      </c>
      <c r="AW1257" t="s">
        <v>1097</v>
      </c>
      <c r="AX1257">
        <v>16</v>
      </c>
    </row>
    <row r="1258" spans="28:50" x14ac:dyDescent="0.3">
      <c r="AB1258" s="160">
        <v>36574</v>
      </c>
      <c r="AC1258">
        <v>23</v>
      </c>
      <c r="AD1258">
        <v>203</v>
      </c>
      <c r="AE1258" t="s">
        <v>1097</v>
      </c>
      <c r="AF1258">
        <v>20</v>
      </c>
      <c r="AH1258" s="160">
        <v>34748</v>
      </c>
      <c r="AI1258">
        <v>23</v>
      </c>
      <c r="AJ1258">
        <v>161</v>
      </c>
      <c r="AK1258" t="s">
        <v>1097</v>
      </c>
      <c r="AL1258">
        <v>16</v>
      </c>
      <c r="AN1258" s="160">
        <v>38766</v>
      </c>
      <c r="AO1258">
        <v>23</v>
      </c>
      <c r="AP1258">
        <v>190</v>
      </c>
      <c r="AQ1258" t="s">
        <v>1097</v>
      </c>
      <c r="AR1258">
        <v>19</v>
      </c>
      <c r="AT1258" s="160">
        <v>38766</v>
      </c>
      <c r="AU1258">
        <v>23</v>
      </c>
      <c r="AV1258">
        <v>161</v>
      </c>
      <c r="AW1258" t="s">
        <v>1097</v>
      </c>
      <c r="AX1258">
        <v>16</v>
      </c>
    </row>
    <row r="1259" spans="28:50" x14ac:dyDescent="0.3">
      <c r="AB1259" s="160">
        <v>36575</v>
      </c>
      <c r="AC1259">
        <v>0</v>
      </c>
      <c r="AD1259">
        <v>184</v>
      </c>
      <c r="AE1259" t="s">
        <v>1097</v>
      </c>
      <c r="AF1259">
        <v>18</v>
      </c>
      <c r="AH1259" s="160">
        <v>34749</v>
      </c>
      <c r="AI1259">
        <v>0</v>
      </c>
      <c r="AJ1259">
        <v>160</v>
      </c>
      <c r="AK1259" t="s">
        <v>1097</v>
      </c>
      <c r="AL1259">
        <v>16</v>
      </c>
      <c r="AN1259" s="160">
        <v>38767</v>
      </c>
      <c r="AO1259">
        <v>0</v>
      </c>
      <c r="AP1259">
        <v>190</v>
      </c>
      <c r="AQ1259" t="s">
        <v>1097</v>
      </c>
      <c r="AR1259">
        <v>19</v>
      </c>
      <c r="AT1259" s="160">
        <v>38767</v>
      </c>
      <c r="AU1259">
        <v>0</v>
      </c>
      <c r="AV1259">
        <v>161</v>
      </c>
      <c r="AW1259" t="s">
        <v>1097</v>
      </c>
      <c r="AX1259">
        <v>16</v>
      </c>
    </row>
    <row r="1260" spans="28:50" x14ac:dyDescent="0.3">
      <c r="AB1260" s="160">
        <v>36575</v>
      </c>
      <c r="AC1260">
        <v>1</v>
      </c>
      <c r="AD1260">
        <v>153</v>
      </c>
      <c r="AE1260" t="s">
        <v>1097</v>
      </c>
      <c r="AF1260">
        <v>15</v>
      </c>
      <c r="AH1260" s="160">
        <v>34749</v>
      </c>
      <c r="AI1260">
        <v>1</v>
      </c>
      <c r="AJ1260">
        <v>158</v>
      </c>
      <c r="AK1260" t="s">
        <v>1097</v>
      </c>
      <c r="AL1260">
        <v>16</v>
      </c>
      <c r="AN1260" s="160">
        <v>38767</v>
      </c>
      <c r="AO1260">
        <v>1</v>
      </c>
      <c r="AP1260">
        <v>189</v>
      </c>
      <c r="AQ1260" t="s">
        <v>1097</v>
      </c>
      <c r="AR1260">
        <v>19</v>
      </c>
      <c r="AT1260" s="160">
        <v>38767</v>
      </c>
      <c r="AU1260">
        <v>1</v>
      </c>
      <c r="AV1260">
        <v>161</v>
      </c>
      <c r="AW1260" t="s">
        <v>1097</v>
      </c>
      <c r="AX1260">
        <v>16</v>
      </c>
    </row>
    <row r="1261" spans="28:50" x14ac:dyDescent="0.3">
      <c r="AB1261" s="160">
        <v>36575</v>
      </c>
      <c r="AC1261">
        <v>2</v>
      </c>
      <c r="AD1261">
        <v>142</v>
      </c>
      <c r="AE1261" t="s">
        <v>1097</v>
      </c>
      <c r="AF1261">
        <v>14</v>
      </c>
      <c r="AH1261" s="160">
        <v>34749</v>
      </c>
      <c r="AI1261">
        <v>2</v>
      </c>
      <c r="AJ1261">
        <v>156</v>
      </c>
      <c r="AK1261" t="s">
        <v>1097</v>
      </c>
      <c r="AL1261">
        <v>16</v>
      </c>
      <c r="AN1261" s="160">
        <v>38767</v>
      </c>
      <c r="AO1261">
        <v>2</v>
      </c>
      <c r="AP1261">
        <v>190</v>
      </c>
      <c r="AQ1261" t="s">
        <v>1097</v>
      </c>
      <c r="AR1261">
        <v>19</v>
      </c>
      <c r="AT1261" s="160">
        <v>38767</v>
      </c>
      <c r="AU1261">
        <v>2</v>
      </c>
      <c r="AV1261">
        <v>155</v>
      </c>
      <c r="AW1261" t="s">
        <v>1097</v>
      </c>
      <c r="AX1261">
        <v>16</v>
      </c>
    </row>
    <row r="1262" spans="28:50" x14ac:dyDescent="0.3">
      <c r="AB1262" s="160">
        <v>36575</v>
      </c>
      <c r="AC1262">
        <v>3</v>
      </c>
      <c r="AD1262">
        <v>138</v>
      </c>
      <c r="AE1262" t="s">
        <v>1097</v>
      </c>
      <c r="AF1262">
        <v>14</v>
      </c>
      <c r="AH1262" s="160">
        <v>34749</v>
      </c>
      <c r="AI1262">
        <v>3</v>
      </c>
      <c r="AJ1262">
        <v>155</v>
      </c>
      <c r="AK1262" t="s">
        <v>1097</v>
      </c>
      <c r="AL1262">
        <v>16</v>
      </c>
      <c r="AN1262" s="160">
        <v>38767</v>
      </c>
      <c r="AO1262">
        <v>3</v>
      </c>
      <c r="AP1262">
        <v>190</v>
      </c>
      <c r="AQ1262" t="s">
        <v>1097</v>
      </c>
      <c r="AR1262">
        <v>19</v>
      </c>
      <c r="AT1262" s="160">
        <v>38767</v>
      </c>
      <c r="AU1262">
        <v>3</v>
      </c>
      <c r="AV1262">
        <v>160</v>
      </c>
      <c r="AW1262" t="s">
        <v>1097</v>
      </c>
      <c r="AX1262">
        <v>16</v>
      </c>
    </row>
    <row r="1263" spans="28:50" x14ac:dyDescent="0.3">
      <c r="AB1263" s="160">
        <v>36575</v>
      </c>
      <c r="AC1263">
        <v>4</v>
      </c>
      <c r="AD1263">
        <v>130</v>
      </c>
      <c r="AE1263" t="s">
        <v>1097</v>
      </c>
      <c r="AF1263">
        <v>13</v>
      </c>
      <c r="AH1263" s="160">
        <v>34749</v>
      </c>
      <c r="AI1263">
        <v>4</v>
      </c>
      <c r="AJ1263">
        <v>153</v>
      </c>
      <c r="AK1263" t="s">
        <v>1097</v>
      </c>
      <c r="AL1263">
        <v>15</v>
      </c>
      <c r="AN1263" s="160">
        <v>38767</v>
      </c>
      <c r="AO1263">
        <v>4</v>
      </c>
      <c r="AP1263">
        <v>184</v>
      </c>
      <c r="AQ1263" t="s">
        <v>1097</v>
      </c>
      <c r="AR1263">
        <v>18</v>
      </c>
      <c r="AT1263" s="160">
        <v>38767</v>
      </c>
      <c r="AU1263">
        <v>4</v>
      </c>
      <c r="AV1263">
        <v>160</v>
      </c>
      <c r="AW1263" t="s">
        <v>1097</v>
      </c>
      <c r="AX1263">
        <v>16</v>
      </c>
    </row>
    <row r="1264" spans="28:50" x14ac:dyDescent="0.3">
      <c r="AB1264" s="160">
        <v>36575</v>
      </c>
      <c r="AC1264">
        <v>5</v>
      </c>
      <c r="AD1264">
        <v>127</v>
      </c>
      <c r="AE1264" t="s">
        <v>1097</v>
      </c>
      <c r="AF1264">
        <v>13</v>
      </c>
      <c r="AH1264" s="160">
        <v>34749</v>
      </c>
      <c r="AI1264">
        <v>5</v>
      </c>
      <c r="AJ1264">
        <v>151</v>
      </c>
      <c r="AK1264" t="s">
        <v>1097</v>
      </c>
      <c r="AL1264">
        <v>15</v>
      </c>
      <c r="AN1264" s="160">
        <v>38767</v>
      </c>
      <c r="AO1264">
        <v>5</v>
      </c>
      <c r="AP1264">
        <v>180</v>
      </c>
      <c r="AQ1264" t="s">
        <v>1097</v>
      </c>
      <c r="AR1264">
        <v>18</v>
      </c>
      <c r="AT1264" s="160">
        <v>38767</v>
      </c>
      <c r="AU1264">
        <v>5</v>
      </c>
      <c r="AV1264">
        <v>155</v>
      </c>
      <c r="AW1264" t="s">
        <v>1097</v>
      </c>
      <c r="AX1264">
        <v>16</v>
      </c>
    </row>
    <row r="1265" spans="28:50" x14ac:dyDescent="0.3">
      <c r="AB1265" s="160">
        <v>36575</v>
      </c>
      <c r="AC1265">
        <v>6</v>
      </c>
      <c r="AD1265">
        <v>139</v>
      </c>
      <c r="AE1265" t="s">
        <v>1097</v>
      </c>
      <c r="AF1265">
        <v>14</v>
      </c>
      <c r="AH1265" s="160">
        <v>34749</v>
      </c>
      <c r="AI1265">
        <v>6</v>
      </c>
      <c r="AJ1265">
        <v>157</v>
      </c>
      <c r="AK1265" t="s">
        <v>1097</v>
      </c>
      <c r="AL1265">
        <v>16</v>
      </c>
      <c r="AN1265" s="160">
        <v>38767</v>
      </c>
      <c r="AO1265">
        <v>6</v>
      </c>
      <c r="AP1265">
        <v>190</v>
      </c>
      <c r="AQ1265" t="s">
        <v>1097</v>
      </c>
      <c r="AR1265">
        <v>19</v>
      </c>
      <c r="AT1265" s="160">
        <v>38767</v>
      </c>
      <c r="AU1265">
        <v>6</v>
      </c>
      <c r="AV1265">
        <v>141</v>
      </c>
      <c r="AW1265" t="s">
        <v>1097</v>
      </c>
      <c r="AX1265">
        <v>14</v>
      </c>
    </row>
    <row r="1266" spans="28:50" x14ac:dyDescent="0.3">
      <c r="AB1266" s="160">
        <v>36575</v>
      </c>
      <c r="AC1266">
        <v>7</v>
      </c>
      <c r="AD1266">
        <v>150</v>
      </c>
      <c r="AE1266" t="s">
        <v>1097</v>
      </c>
      <c r="AF1266">
        <v>15</v>
      </c>
      <c r="AH1266" s="160">
        <v>34749</v>
      </c>
      <c r="AI1266">
        <v>7</v>
      </c>
      <c r="AJ1266">
        <v>163</v>
      </c>
      <c r="AK1266" t="s">
        <v>1097</v>
      </c>
      <c r="AL1266">
        <v>16</v>
      </c>
      <c r="AN1266" s="160">
        <v>38767</v>
      </c>
      <c r="AO1266">
        <v>7</v>
      </c>
      <c r="AP1266">
        <v>204</v>
      </c>
      <c r="AQ1266" t="s">
        <v>1097</v>
      </c>
      <c r="AR1266">
        <v>20</v>
      </c>
      <c r="AT1266" s="160">
        <v>38767</v>
      </c>
      <c r="AU1266">
        <v>7</v>
      </c>
      <c r="AV1266">
        <v>174</v>
      </c>
      <c r="AW1266" t="s">
        <v>1097</v>
      </c>
      <c r="AX1266">
        <v>17</v>
      </c>
    </row>
    <row r="1267" spans="28:50" x14ac:dyDescent="0.3">
      <c r="AB1267" s="160">
        <v>36575</v>
      </c>
      <c r="AC1267">
        <v>8</v>
      </c>
      <c r="AD1267">
        <v>196</v>
      </c>
      <c r="AE1267" t="s">
        <v>1097</v>
      </c>
      <c r="AF1267">
        <v>20</v>
      </c>
      <c r="AH1267" s="160">
        <v>34749</v>
      </c>
      <c r="AI1267">
        <v>8</v>
      </c>
      <c r="AJ1267">
        <v>170</v>
      </c>
      <c r="AK1267" t="s">
        <v>1097</v>
      </c>
      <c r="AL1267">
        <v>17</v>
      </c>
      <c r="AN1267" s="160">
        <v>38767</v>
      </c>
      <c r="AO1267">
        <v>8</v>
      </c>
      <c r="AP1267">
        <v>210</v>
      </c>
      <c r="AQ1267" t="s">
        <v>1097</v>
      </c>
      <c r="AR1267">
        <v>21</v>
      </c>
      <c r="AT1267" s="160">
        <v>38767</v>
      </c>
      <c r="AU1267">
        <v>8</v>
      </c>
      <c r="AV1267">
        <v>176</v>
      </c>
      <c r="AW1267" t="s">
        <v>1097</v>
      </c>
      <c r="AX1267">
        <v>18</v>
      </c>
    </row>
    <row r="1268" spans="28:50" x14ac:dyDescent="0.3">
      <c r="AB1268" s="160">
        <v>36575</v>
      </c>
      <c r="AC1268">
        <v>9</v>
      </c>
      <c r="AD1268">
        <v>221</v>
      </c>
      <c r="AE1268" t="s">
        <v>1097</v>
      </c>
      <c r="AF1268">
        <v>22</v>
      </c>
      <c r="AH1268" s="160">
        <v>34749</v>
      </c>
      <c r="AI1268">
        <v>9</v>
      </c>
      <c r="AJ1268">
        <v>176</v>
      </c>
      <c r="AK1268" t="s">
        <v>1097</v>
      </c>
      <c r="AL1268">
        <v>18</v>
      </c>
      <c r="AN1268" s="160">
        <v>38767</v>
      </c>
      <c r="AO1268">
        <v>9</v>
      </c>
      <c r="AP1268">
        <v>220</v>
      </c>
      <c r="AQ1268" t="s">
        <v>1097</v>
      </c>
      <c r="AR1268">
        <v>22</v>
      </c>
      <c r="AT1268" s="160">
        <v>38767</v>
      </c>
      <c r="AU1268">
        <v>9</v>
      </c>
      <c r="AV1268">
        <v>181</v>
      </c>
      <c r="AW1268" t="s">
        <v>1097</v>
      </c>
      <c r="AX1268">
        <v>18</v>
      </c>
    </row>
    <row r="1269" spans="28:50" x14ac:dyDescent="0.3">
      <c r="AB1269" s="160">
        <v>36575</v>
      </c>
      <c r="AC1269">
        <v>10</v>
      </c>
      <c r="AD1269">
        <v>269</v>
      </c>
      <c r="AE1269" t="s">
        <v>1097</v>
      </c>
      <c r="AF1269">
        <v>27</v>
      </c>
      <c r="AH1269" s="160">
        <v>34749</v>
      </c>
      <c r="AI1269">
        <v>10</v>
      </c>
      <c r="AJ1269">
        <v>183</v>
      </c>
      <c r="AK1269" t="s">
        <v>1097</v>
      </c>
      <c r="AL1269">
        <v>18</v>
      </c>
      <c r="AN1269" s="160">
        <v>38767</v>
      </c>
      <c r="AO1269">
        <v>10</v>
      </c>
      <c r="AP1269">
        <v>235</v>
      </c>
      <c r="AQ1269" t="s">
        <v>1097</v>
      </c>
      <c r="AR1269">
        <v>24</v>
      </c>
      <c r="AT1269" s="160">
        <v>38767</v>
      </c>
      <c r="AU1269">
        <v>10</v>
      </c>
      <c r="AV1269">
        <v>182</v>
      </c>
      <c r="AW1269" t="s">
        <v>1097</v>
      </c>
      <c r="AX1269">
        <v>18</v>
      </c>
    </row>
    <row r="1270" spans="28:50" x14ac:dyDescent="0.3">
      <c r="AB1270" s="160">
        <v>36575</v>
      </c>
      <c r="AC1270">
        <v>11</v>
      </c>
      <c r="AD1270">
        <v>282</v>
      </c>
      <c r="AE1270" t="s">
        <v>1097</v>
      </c>
      <c r="AF1270">
        <v>28</v>
      </c>
      <c r="AH1270" s="160">
        <v>34749</v>
      </c>
      <c r="AI1270">
        <v>11</v>
      </c>
      <c r="AJ1270">
        <v>190</v>
      </c>
      <c r="AK1270" t="s">
        <v>1097</v>
      </c>
      <c r="AL1270">
        <v>19</v>
      </c>
      <c r="AN1270" s="160">
        <v>38767</v>
      </c>
      <c r="AO1270">
        <v>11</v>
      </c>
      <c r="AP1270">
        <v>230</v>
      </c>
      <c r="AQ1270" t="s">
        <v>1097</v>
      </c>
      <c r="AR1270">
        <v>23</v>
      </c>
      <c r="AT1270" s="160">
        <v>38767</v>
      </c>
      <c r="AU1270">
        <v>11</v>
      </c>
      <c r="AV1270">
        <v>212</v>
      </c>
      <c r="AW1270" t="s">
        <v>1097</v>
      </c>
      <c r="AX1270">
        <v>21</v>
      </c>
    </row>
    <row r="1271" spans="28:50" x14ac:dyDescent="0.3">
      <c r="AB1271" s="160">
        <v>36575</v>
      </c>
      <c r="AC1271">
        <v>12</v>
      </c>
      <c r="AD1271">
        <v>296</v>
      </c>
      <c r="AE1271" t="s">
        <v>1097</v>
      </c>
      <c r="AF1271">
        <v>30</v>
      </c>
      <c r="AH1271" s="160">
        <v>34749</v>
      </c>
      <c r="AI1271">
        <v>12</v>
      </c>
      <c r="AJ1271">
        <v>194</v>
      </c>
      <c r="AK1271" t="s">
        <v>1097</v>
      </c>
      <c r="AL1271">
        <v>19</v>
      </c>
      <c r="AN1271" s="160">
        <v>38767</v>
      </c>
      <c r="AO1271">
        <v>12</v>
      </c>
      <c r="AP1271">
        <v>240</v>
      </c>
      <c r="AQ1271" t="s">
        <v>1097</v>
      </c>
      <c r="AR1271">
        <v>24</v>
      </c>
      <c r="AT1271" s="160">
        <v>38767</v>
      </c>
      <c r="AU1271">
        <v>12</v>
      </c>
      <c r="AV1271">
        <v>219</v>
      </c>
      <c r="AW1271" t="s">
        <v>1097</v>
      </c>
      <c r="AX1271">
        <v>22</v>
      </c>
    </row>
    <row r="1272" spans="28:50" x14ac:dyDescent="0.3">
      <c r="AB1272" s="160">
        <v>36575</v>
      </c>
      <c r="AC1272">
        <v>13</v>
      </c>
      <c r="AD1272">
        <v>315</v>
      </c>
      <c r="AE1272" t="s">
        <v>1097</v>
      </c>
      <c r="AF1272">
        <v>32</v>
      </c>
      <c r="AH1272" s="160">
        <v>34749</v>
      </c>
      <c r="AI1272">
        <v>13</v>
      </c>
      <c r="AJ1272">
        <v>198</v>
      </c>
      <c r="AK1272" t="s">
        <v>1097</v>
      </c>
      <c r="AL1272">
        <v>20</v>
      </c>
      <c r="AN1272" s="160">
        <v>38767</v>
      </c>
      <c r="AO1272">
        <v>13</v>
      </c>
      <c r="AP1272">
        <v>241</v>
      </c>
      <c r="AQ1272" t="s">
        <v>1097</v>
      </c>
      <c r="AR1272">
        <v>24</v>
      </c>
      <c r="AT1272" s="160">
        <v>38767</v>
      </c>
      <c r="AU1272">
        <v>13</v>
      </c>
      <c r="AV1272">
        <v>222</v>
      </c>
      <c r="AW1272" t="s">
        <v>1097</v>
      </c>
      <c r="AX1272">
        <v>22</v>
      </c>
    </row>
    <row r="1273" spans="28:50" x14ac:dyDescent="0.3">
      <c r="AB1273" s="160">
        <v>36575</v>
      </c>
      <c r="AC1273">
        <v>14</v>
      </c>
      <c r="AD1273">
        <v>311</v>
      </c>
      <c r="AE1273" t="s">
        <v>1097</v>
      </c>
      <c r="AF1273">
        <v>31</v>
      </c>
      <c r="AH1273" s="160">
        <v>34749</v>
      </c>
      <c r="AI1273">
        <v>14</v>
      </c>
      <c r="AJ1273">
        <v>203</v>
      </c>
      <c r="AK1273" t="s">
        <v>1097</v>
      </c>
      <c r="AL1273">
        <v>20</v>
      </c>
      <c r="AN1273" s="160">
        <v>38767</v>
      </c>
      <c r="AO1273">
        <v>14</v>
      </c>
      <c r="AP1273">
        <v>240</v>
      </c>
      <c r="AQ1273" t="s">
        <v>1097</v>
      </c>
      <c r="AR1273">
        <v>24</v>
      </c>
      <c r="AT1273" s="160">
        <v>38767</v>
      </c>
      <c r="AU1273">
        <v>14</v>
      </c>
      <c r="AV1273">
        <v>214</v>
      </c>
      <c r="AW1273" t="s">
        <v>1097</v>
      </c>
      <c r="AX1273">
        <v>21</v>
      </c>
    </row>
    <row r="1274" spans="28:50" x14ac:dyDescent="0.3">
      <c r="AB1274" s="160">
        <v>36575</v>
      </c>
      <c r="AC1274">
        <v>15</v>
      </c>
      <c r="AD1274">
        <v>321</v>
      </c>
      <c r="AE1274" t="s">
        <v>1097</v>
      </c>
      <c r="AF1274">
        <v>32</v>
      </c>
      <c r="AH1274" s="160">
        <v>34749</v>
      </c>
      <c r="AI1274">
        <v>15</v>
      </c>
      <c r="AJ1274">
        <v>200</v>
      </c>
      <c r="AK1274" t="s">
        <v>1097</v>
      </c>
      <c r="AL1274">
        <v>20</v>
      </c>
      <c r="AN1274" s="160">
        <v>38767</v>
      </c>
      <c r="AO1274">
        <v>15</v>
      </c>
      <c r="AP1274">
        <v>240</v>
      </c>
      <c r="AQ1274" t="s">
        <v>1097</v>
      </c>
      <c r="AR1274">
        <v>24</v>
      </c>
      <c r="AT1274" s="160">
        <v>38767</v>
      </c>
      <c r="AU1274">
        <v>15</v>
      </c>
      <c r="AV1274">
        <v>211</v>
      </c>
      <c r="AW1274" t="s">
        <v>1097</v>
      </c>
      <c r="AX1274">
        <v>21</v>
      </c>
    </row>
    <row r="1275" spans="28:50" x14ac:dyDescent="0.3">
      <c r="AB1275" s="160">
        <v>36575</v>
      </c>
      <c r="AC1275">
        <v>16</v>
      </c>
      <c r="AD1275">
        <v>325</v>
      </c>
      <c r="AE1275" t="s">
        <v>1097</v>
      </c>
      <c r="AF1275">
        <v>33</v>
      </c>
      <c r="AH1275" s="160">
        <v>34749</v>
      </c>
      <c r="AI1275">
        <v>16</v>
      </c>
      <c r="AJ1275">
        <v>197</v>
      </c>
      <c r="AK1275" t="s">
        <v>1097</v>
      </c>
      <c r="AL1275">
        <v>20</v>
      </c>
      <c r="AN1275" s="160">
        <v>38767</v>
      </c>
      <c r="AO1275">
        <v>16</v>
      </c>
      <c r="AP1275">
        <v>236</v>
      </c>
      <c r="AQ1275" t="s">
        <v>1097</v>
      </c>
      <c r="AR1275">
        <v>24</v>
      </c>
      <c r="AT1275" s="160">
        <v>38767</v>
      </c>
      <c r="AU1275">
        <v>16</v>
      </c>
      <c r="AV1275">
        <v>207</v>
      </c>
      <c r="AW1275" t="s">
        <v>1097</v>
      </c>
      <c r="AX1275">
        <v>21</v>
      </c>
    </row>
    <row r="1276" spans="28:50" x14ac:dyDescent="0.3">
      <c r="AB1276" s="160">
        <v>36575</v>
      </c>
      <c r="AC1276">
        <v>17</v>
      </c>
      <c r="AD1276">
        <v>319</v>
      </c>
      <c r="AE1276" t="s">
        <v>1097</v>
      </c>
      <c r="AF1276">
        <v>32</v>
      </c>
      <c r="AH1276" s="160">
        <v>34749</v>
      </c>
      <c r="AI1276">
        <v>17</v>
      </c>
      <c r="AJ1276">
        <v>194</v>
      </c>
      <c r="AK1276" t="s">
        <v>1097</v>
      </c>
      <c r="AL1276">
        <v>19</v>
      </c>
      <c r="AN1276" s="160">
        <v>38767</v>
      </c>
      <c r="AO1276">
        <v>17</v>
      </c>
      <c r="AP1276">
        <v>230</v>
      </c>
      <c r="AQ1276" t="s">
        <v>1097</v>
      </c>
      <c r="AR1276">
        <v>23</v>
      </c>
      <c r="AT1276" s="160">
        <v>38767</v>
      </c>
      <c r="AU1276">
        <v>17</v>
      </c>
      <c r="AV1276">
        <v>200</v>
      </c>
      <c r="AW1276" t="s">
        <v>1097</v>
      </c>
      <c r="AX1276">
        <v>20</v>
      </c>
    </row>
    <row r="1277" spans="28:50" x14ac:dyDescent="0.3">
      <c r="AB1277" s="160">
        <v>36575</v>
      </c>
      <c r="AC1277">
        <v>18</v>
      </c>
      <c r="AD1277">
        <v>303</v>
      </c>
      <c r="AE1277" t="s">
        <v>1097</v>
      </c>
      <c r="AF1277">
        <v>30</v>
      </c>
      <c r="AH1277" s="160">
        <v>34749</v>
      </c>
      <c r="AI1277">
        <v>18</v>
      </c>
      <c r="AJ1277">
        <v>190</v>
      </c>
      <c r="AK1277" t="s">
        <v>1097</v>
      </c>
      <c r="AL1277">
        <v>19</v>
      </c>
      <c r="AN1277" s="160">
        <v>38767</v>
      </c>
      <c r="AO1277">
        <v>18</v>
      </c>
      <c r="AP1277">
        <v>210</v>
      </c>
      <c r="AQ1277" t="s">
        <v>1097</v>
      </c>
      <c r="AR1277">
        <v>21</v>
      </c>
      <c r="AT1277" s="160">
        <v>38767</v>
      </c>
      <c r="AU1277">
        <v>18</v>
      </c>
      <c r="AV1277">
        <v>181</v>
      </c>
      <c r="AW1277" t="s">
        <v>1097</v>
      </c>
      <c r="AX1277">
        <v>18</v>
      </c>
    </row>
    <row r="1278" spans="28:50" x14ac:dyDescent="0.3">
      <c r="AB1278" s="160">
        <v>36575</v>
      </c>
      <c r="AC1278">
        <v>19</v>
      </c>
      <c r="AD1278">
        <v>278</v>
      </c>
      <c r="AE1278" t="s">
        <v>1097</v>
      </c>
      <c r="AF1278">
        <v>28</v>
      </c>
      <c r="AH1278" s="160">
        <v>34749</v>
      </c>
      <c r="AI1278">
        <v>19</v>
      </c>
      <c r="AJ1278">
        <v>185</v>
      </c>
      <c r="AK1278" t="s">
        <v>1097</v>
      </c>
      <c r="AL1278">
        <v>19</v>
      </c>
      <c r="AN1278" s="160">
        <v>38767</v>
      </c>
      <c r="AO1278">
        <v>19</v>
      </c>
      <c r="AP1278">
        <v>198</v>
      </c>
      <c r="AQ1278" t="s">
        <v>1097</v>
      </c>
      <c r="AR1278">
        <v>20</v>
      </c>
      <c r="AT1278" s="160">
        <v>38767</v>
      </c>
      <c r="AU1278">
        <v>19</v>
      </c>
      <c r="AV1278">
        <v>170</v>
      </c>
      <c r="AW1278" t="s">
        <v>1097</v>
      </c>
      <c r="AX1278">
        <v>17</v>
      </c>
    </row>
    <row r="1279" spans="28:50" x14ac:dyDescent="0.3">
      <c r="AB1279" s="160">
        <v>36575</v>
      </c>
      <c r="AC1279">
        <v>20</v>
      </c>
      <c r="AD1279">
        <v>229</v>
      </c>
      <c r="AE1279" t="s">
        <v>1097</v>
      </c>
      <c r="AF1279">
        <v>23</v>
      </c>
      <c r="AH1279" s="160">
        <v>34749</v>
      </c>
      <c r="AI1279">
        <v>20</v>
      </c>
      <c r="AJ1279">
        <v>180</v>
      </c>
      <c r="AK1279" t="s">
        <v>1097</v>
      </c>
      <c r="AL1279">
        <v>18</v>
      </c>
      <c r="AN1279" s="160">
        <v>38767</v>
      </c>
      <c r="AO1279">
        <v>20</v>
      </c>
      <c r="AP1279">
        <v>190</v>
      </c>
      <c r="AQ1279" t="s">
        <v>1097</v>
      </c>
      <c r="AR1279">
        <v>19</v>
      </c>
      <c r="AT1279" s="160">
        <v>38767</v>
      </c>
      <c r="AU1279">
        <v>20</v>
      </c>
      <c r="AV1279">
        <v>165</v>
      </c>
      <c r="AW1279" t="s">
        <v>1097</v>
      </c>
      <c r="AX1279">
        <v>17</v>
      </c>
    </row>
    <row r="1280" spans="28:50" x14ac:dyDescent="0.3">
      <c r="AB1280" s="160">
        <v>36575</v>
      </c>
      <c r="AC1280">
        <v>21</v>
      </c>
      <c r="AD1280">
        <v>209</v>
      </c>
      <c r="AE1280" t="s">
        <v>1097</v>
      </c>
      <c r="AF1280">
        <v>21</v>
      </c>
      <c r="AH1280" s="160">
        <v>34749</v>
      </c>
      <c r="AI1280">
        <v>21</v>
      </c>
      <c r="AJ1280">
        <v>173</v>
      </c>
      <c r="AK1280" t="s">
        <v>1097</v>
      </c>
      <c r="AL1280">
        <v>17</v>
      </c>
      <c r="AN1280" s="160">
        <v>38767</v>
      </c>
      <c r="AO1280">
        <v>21</v>
      </c>
      <c r="AP1280">
        <v>180</v>
      </c>
      <c r="AQ1280" t="s">
        <v>1097</v>
      </c>
      <c r="AR1280">
        <v>18</v>
      </c>
      <c r="AT1280" s="160">
        <v>38767</v>
      </c>
      <c r="AU1280">
        <v>21</v>
      </c>
      <c r="AV1280">
        <v>165</v>
      </c>
      <c r="AW1280" t="s">
        <v>1097</v>
      </c>
      <c r="AX1280">
        <v>17</v>
      </c>
    </row>
    <row r="1281" spans="28:50" x14ac:dyDescent="0.3">
      <c r="AB1281" s="160">
        <v>36575</v>
      </c>
      <c r="AC1281">
        <v>22</v>
      </c>
      <c r="AD1281">
        <v>190</v>
      </c>
      <c r="AE1281" t="s">
        <v>1097</v>
      </c>
      <c r="AF1281">
        <v>19</v>
      </c>
      <c r="AH1281" s="160">
        <v>34749</v>
      </c>
      <c r="AI1281">
        <v>22</v>
      </c>
      <c r="AJ1281">
        <v>166</v>
      </c>
      <c r="AK1281" t="s">
        <v>1097</v>
      </c>
      <c r="AL1281">
        <v>17</v>
      </c>
      <c r="AN1281" s="160">
        <v>38767</v>
      </c>
      <c r="AO1281">
        <v>22</v>
      </c>
      <c r="AP1281">
        <v>183</v>
      </c>
      <c r="AQ1281" t="s">
        <v>1097</v>
      </c>
      <c r="AR1281">
        <v>18</v>
      </c>
      <c r="AT1281" s="160">
        <v>38767</v>
      </c>
      <c r="AU1281">
        <v>22</v>
      </c>
      <c r="AV1281">
        <v>164</v>
      </c>
      <c r="AW1281" t="s">
        <v>1097</v>
      </c>
      <c r="AX1281">
        <v>16</v>
      </c>
    </row>
    <row r="1282" spans="28:50" x14ac:dyDescent="0.3">
      <c r="AB1282" s="160">
        <v>36575</v>
      </c>
      <c r="AC1282">
        <v>23</v>
      </c>
      <c r="AD1282">
        <v>182</v>
      </c>
      <c r="AE1282" t="s">
        <v>1097</v>
      </c>
      <c r="AF1282">
        <v>18</v>
      </c>
      <c r="AH1282" s="160">
        <v>34749</v>
      </c>
      <c r="AI1282">
        <v>23</v>
      </c>
      <c r="AJ1282">
        <v>159</v>
      </c>
      <c r="AK1282" t="s">
        <v>1097</v>
      </c>
      <c r="AL1282">
        <v>16</v>
      </c>
      <c r="AN1282" s="160">
        <v>38767</v>
      </c>
      <c r="AO1282">
        <v>23</v>
      </c>
      <c r="AP1282">
        <v>180</v>
      </c>
      <c r="AQ1282" t="s">
        <v>1097</v>
      </c>
      <c r="AR1282">
        <v>18</v>
      </c>
      <c r="AT1282" s="160">
        <v>38767</v>
      </c>
      <c r="AU1282">
        <v>23</v>
      </c>
      <c r="AV1282">
        <v>162</v>
      </c>
      <c r="AW1282" t="s">
        <v>1097</v>
      </c>
      <c r="AX1282">
        <v>16</v>
      </c>
    </row>
    <row r="1283" spans="28:50" x14ac:dyDescent="0.3">
      <c r="AB1283" s="160">
        <v>36576</v>
      </c>
      <c r="AC1283">
        <v>0</v>
      </c>
      <c r="AD1283">
        <v>173</v>
      </c>
      <c r="AE1283" t="s">
        <v>1097</v>
      </c>
      <c r="AF1283">
        <v>17</v>
      </c>
      <c r="AH1283" s="160">
        <v>34750</v>
      </c>
      <c r="AI1283">
        <v>0</v>
      </c>
      <c r="AJ1283">
        <v>161</v>
      </c>
      <c r="AK1283" t="s">
        <v>1097</v>
      </c>
      <c r="AL1283">
        <v>16</v>
      </c>
      <c r="AN1283" s="160">
        <v>38768</v>
      </c>
      <c r="AO1283">
        <v>0</v>
      </c>
      <c r="AP1283">
        <v>180</v>
      </c>
      <c r="AQ1283" t="s">
        <v>1097</v>
      </c>
      <c r="AR1283">
        <v>18</v>
      </c>
      <c r="AT1283" s="160">
        <v>38768</v>
      </c>
      <c r="AU1283">
        <v>0</v>
      </c>
      <c r="AV1283">
        <v>153</v>
      </c>
      <c r="AW1283" t="s">
        <v>1097</v>
      </c>
      <c r="AX1283">
        <v>15</v>
      </c>
    </row>
    <row r="1284" spans="28:50" x14ac:dyDescent="0.3">
      <c r="AB1284" s="160">
        <v>36576</v>
      </c>
      <c r="AC1284">
        <v>1</v>
      </c>
      <c r="AD1284">
        <v>168</v>
      </c>
      <c r="AE1284" t="s">
        <v>1097</v>
      </c>
      <c r="AF1284">
        <v>17</v>
      </c>
      <c r="AH1284" s="160">
        <v>34750</v>
      </c>
      <c r="AI1284">
        <v>1</v>
      </c>
      <c r="AJ1284">
        <v>164</v>
      </c>
      <c r="AK1284" t="s">
        <v>1097</v>
      </c>
      <c r="AL1284">
        <v>16</v>
      </c>
      <c r="AN1284" s="160">
        <v>38768</v>
      </c>
      <c r="AO1284">
        <v>1</v>
      </c>
      <c r="AP1284">
        <v>177</v>
      </c>
      <c r="AQ1284" t="s">
        <v>1097</v>
      </c>
      <c r="AR1284">
        <v>18</v>
      </c>
      <c r="AT1284" s="160">
        <v>38768</v>
      </c>
      <c r="AU1284">
        <v>1</v>
      </c>
      <c r="AV1284">
        <v>150</v>
      </c>
      <c r="AW1284" t="s">
        <v>1097</v>
      </c>
      <c r="AX1284">
        <v>15</v>
      </c>
    </row>
    <row r="1285" spans="28:50" x14ac:dyDescent="0.3">
      <c r="AB1285" s="160">
        <v>36576</v>
      </c>
      <c r="AC1285">
        <v>2</v>
      </c>
      <c r="AD1285">
        <v>164</v>
      </c>
      <c r="AE1285" t="s">
        <v>1097</v>
      </c>
      <c r="AF1285">
        <v>16</v>
      </c>
      <c r="AH1285" s="160">
        <v>34750</v>
      </c>
      <c r="AI1285">
        <v>2</v>
      </c>
      <c r="AJ1285">
        <v>167</v>
      </c>
      <c r="AK1285" t="s">
        <v>1097</v>
      </c>
      <c r="AL1285">
        <v>17</v>
      </c>
      <c r="AN1285" s="160">
        <v>38768</v>
      </c>
      <c r="AO1285">
        <v>2</v>
      </c>
      <c r="AP1285">
        <v>180</v>
      </c>
      <c r="AQ1285" t="s">
        <v>1097</v>
      </c>
      <c r="AR1285">
        <v>18</v>
      </c>
      <c r="AT1285" s="160">
        <v>38768</v>
      </c>
      <c r="AU1285">
        <v>2</v>
      </c>
      <c r="AV1285">
        <v>143</v>
      </c>
      <c r="AW1285" t="s">
        <v>1097</v>
      </c>
      <c r="AX1285">
        <v>14</v>
      </c>
    </row>
    <row r="1286" spans="28:50" x14ac:dyDescent="0.3">
      <c r="AB1286" s="160">
        <v>36576</v>
      </c>
      <c r="AC1286">
        <v>3</v>
      </c>
      <c r="AD1286">
        <v>164</v>
      </c>
      <c r="AE1286" t="s">
        <v>1097</v>
      </c>
      <c r="AF1286">
        <v>16</v>
      </c>
      <c r="AH1286" s="160">
        <v>34750</v>
      </c>
      <c r="AI1286">
        <v>3</v>
      </c>
      <c r="AJ1286">
        <v>167</v>
      </c>
      <c r="AK1286" t="s">
        <v>1097</v>
      </c>
      <c r="AL1286">
        <v>17</v>
      </c>
      <c r="AN1286" s="160">
        <v>38768</v>
      </c>
      <c r="AO1286">
        <v>3</v>
      </c>
      <c r="AP1286">
        <v>180</v>
      </c>
      <c r="AQ1286" t="s">
        <v>1097</v>
      </c>
      <c r="AR1286">
        <v>18</v>
      </c>
      <c r="AT1286" s="160">
        <v>38768</v>
      </c>
      <c r="AU1286">
        <v>3</v>
      </c>
      <c r="AV1286">
        <v>137</v>
      </c>
      <c r="AW1286" t="s">
        <v>1097</v>
      </c>
      <c r="AX1286">
        <v>14</v>
      </c>
    </row>
    <row r="1287" spans="28:50" x14ac:dyDescent="0.3">
      <c r="AB1287" s="160">
        <v>36576</v>
      </c>
      <c r="AC1287">
        <v>4</v>
      </c>
      <c r="AD1287">
        <v>147</v>
      </c>
      <c r="AE1287" t="s">
        <v>1097</v>
      </c>
      <c r="AF1287">
        <v>15</v>
      </c>
      <c r="AH1287" s="160">
        <v>34750</v>
      </c>
      <c r="AI1287">
        <v>4</v>
      </c>
      <c r="AJ1287">
        <v>167</v>
      </c>
      <c r="AK1287" t="s">
        <v>1097</v>
      </c>
      <c r="AL1287">
        <v>17</v>
      </c>
      <c r="AN1287" s="160">
        <v>38768</v>
      </c>
      <c r="AO1287">
        <v>4</v>
      </c>
      <c r="AP1287">
        <v>182</v>
      </c>
      <c r="AQ1287" t="s">
        <v>1097</v>
      </c>
      <c r="AR1287">
        <v>18</v>
      </c>
      <c r="AT1287" s="160">
        <v>38768</v>
      </c>
      <c r="AU1287">
        <v>4</v>
      </c>
      <c r="AV1287">
        <v>134</v>
      </c>
      <c r="AW1287" t="s">
        <v>1097</v>
      </c>
      <c r="AX1287">
        <v>13</v>
      </c>
    </row>
    <row r="1288" spans="28:50" x14ac:dyDescent="0.3">
      <c r="AB1288" s="160">
        <v>36576</v>
      </c>
      <c r="AC1288">
        <v>5</v>
      </c>
      <c r="AD1288">
        <v>145</v>
      </c>
      <c r="AE1288" t="s">
        <v>1097</v>
      </c>
      <c r="AF1288">
        <v>15</v>
      </c>
      <c r="AH1288" s="160">
        <v>34750</v>
      </c>
      <c r="AI1288">
        <v>5</v>
      </c>
      <c r="AJ1288">
        <v>168</v>
      </c>
      <c r="AK1288" t="s">
        <v>1097</v>
      </c>
      <c r="AL1288">
        <v>17</v>
      </c>
      <c r="AN1288" s="160">
        <v>38768</v>
      </c>
      <c r="AO1288">
        <v>5</v>
      </c>
      <c r="AP1288">
        <v>180</v>
      </c>
      <c r="AQ1288" t="s">
        <v>1097</v>
      </c>
      <c r="AR1288">
        <v>18</v>
      </c>
      <c r="AT1288" s="160">
        <v>38768</v>
      </c>
      <c r="AU1288">
        <v>5</v>
      </c>
      <c r="AV1288">
        <v>126</v>
      </c>
      <c r="AW1288" t="s">
        <v>1097</v>
      </c>
      <c r="AX1288">
        <v>13</v>
      </c>
    </row>
    <row r="1289" spans="28:50" x14ac:dyDescent="0.3">
      <c r="AB1289" s="160">
        <v>36576</v>
      </c>
      <c r="AC1289">
        <v>6</v>
      </c>
      <c r="AD1289">
        <v>145</v>
      </c>
      <c r="AE1289" t="s">
        <v>1097</v>
      </c>
      <c r="AF1289">
        <v>15</v>
      </c>
      <c r="AH1289" s="160">
        <v>34750</v>
      </c>
      <c r="AI1289">
        <v>6</v>
      </c>
      <c r="AJ1289">
        <v>172</v>
      </c>
      <c r="AK1289" t="s">
        <v>1097</v>
      </c>
      <c r="AL1289">
        <v>17</v>
      </c>
      <c r="AN1289" s="160">
        <v>38768</v>
      </c>
      <c r="AO1289">
        <v>6</v>
      </c>
      <c r="AP1289">
        <v>190</v>
      </c>
      <c r="AQ1289" t="s">
        <v>1097</v>
      </c>
      <c r="AR1289">
        <v>19</v>
      </c>
      <c r="AT1289" s="160">
        <v>38768</v>
      </c>
      <c r="AU1289">
        <v>6</v>
      </c>
      <c r="AV1289">
        <v>143</v>
      </c>
      <c r="AW1289" t="s">
        <v>1097</v>
      </c>
      <c r="AX1289">
        <v>14</v>
      </c>
    </row>
    <row r="1290" spans="28:50" x14ac:dyDescent="0.3">
      <c r="AB1290" s="160">
        <v>36576</v>
      </c>
      <c r="AC1290">
        <v>7</v>
      </c>
      <c r="AD1290">
        <v>159</v>
      </c>
      <c r="AE1290" t="s">
        <v>1097</v>
      </c>
      <c r="AF1290">
        <v>16</v>
      </c>
      <c r="AH1290" s="160">
        <v>34750</v>
      </c>
      <c r="AI1290">
        <v>7</v>
      </c>
      <c r="AJ1290">
        <v>176</v>
      </c>
      <c r="AK1290" t="s">
        <v>1097</v>
      </c>
      <c r="AL1290">
        <v>18</v>
      </c>
      <c r="AN1290" s="160">
        <v>38768</v>
      </c>
      <c r="AO1290">
        <v>7</v>
      </c>
      <c r="AP1290">
        <v>208</v>
      </c>
      <c r="AQ1290" t="s">
        <v>1097</v>
      </c>
      <c r="AR1290">
        <v>21</v>
      </c>
      <c r="AT1290" s="160">
        <v>38768</v>
      </c>
      <c r="AU1290">
        <v>7</v>
      </c>
      <c r="AV1290">
        <v>179</v>
      </c>
      <c r="AW1290" t="s">
        <v>1097</v>
      </c>
      <c r="AX1290">
        <v>18</v>
      </c>
    </row>
    <row r="1291" spans="28:50" x14ac:dyDescent="0.3">
      <c r="AB1291" s="160">
        <v>36576</v>
      </c>
      <c r="AC1291">
        <v>8</v>
      </c>
      <c r="AD1291">
        <v>200</v>
      </c>
      <c r="AE1291" t="s">
        <v>1097</v>
      </c>
      <c r="AF1291">
        <v>20</v>
      </c>
      <c r="AH1291" s="160">
        <v>34750</v>
      </c>
      <c r="AI1291">
        <v>8</v>
      </c>
      <c r="AJ1291">
        <v>180</v>
      </c>
      <c r="AK1291" t="s">
        <v>1097</v>
      </c>
      <c r="AL1291">
        <v>18</v>
      </c>
      <c r="AN1291" s="160">
        <v>38768</v>
      </c>
      <c r="AO1291">
        <v>8</v>
      </c>
      <c r="AP1291">
        <v>210</v>
      </c>
      <c r="AQ1291" t="s">
        <v>1097</v>
      </c>
      <c r="AR1291">
        <v>21</v>
      </c>
      <c r="AT1291" s="160">
        <v>38768</v>
      </c>
      <c r="AU1291">
        <v>8</v>
      </c>
      <c r="AV1291">
        <v>199</v>
      </c>
      <c r="AW1291" t="s">
        <v>1097</v>
      </c>
      <c r="AX1291">
        <v>20</v>
      </c>
    </row>
    <row r="1292" spans="28:50" x14ac:dyDescent="0.3">
      <c r="AB1292" s="160">
        <v>36576</v>
      </c>
      <c r="AC1292">
        <v>9</v>
      </c>
      <c r="AD1292">
        <v>250</v>
      </c>
      <c r="AE1292" t="s">
        <v>1097</v>
      </c>
      <c r="AF1292">
        <v>25</v>
      </c>
      <c r="AH1292" s="160">
        <v>34750</v>
      </c>
      <c r="AI1292">
        <v>9</v>
      </c>
      <c r="AJ1292">
        <v>187</v>
      </c>
      <c r="AK1292" t="s">
        <v>1097</v>
      </c>
      <c r="AL1292">
        <v>19</v>
      </c>
      <c r="AN1292" s="160">
        <v>38768</v>
      </c>
      <c r="AO1292">
        <v>9</v>
      </c>
      <c r="AP1292">
        <v>220</v>
      </c>
      <c r="AQ1292" t="s">
        <v>1097</v>
      </c>
      <c r="AR1292">
        <v>22</v>
      </c>
      <c r="AT1292" s="160">
        <v>38768</v>
      </c>
      <c r="AU1292">
        <v>9</v>
      </c>
      <c r="AV1292">
        <v>212</v>
      </c>
      <c r="AW1292" t="s">
        <v>1097</v>
      </c>
      <c r="AX1292">
        <v>21</v>
      </c>
    </row>
    <row r="1293" spans="28:50" x14ac:dyDescent="0.3">
      <c r="AB1293" s="160">
        <v>36576</v>
      </c>
      <c r="AC1293">
        <v>10</v>
      </c>
      <c r="AD1293">
        <v>258</v>
      </c>
      <c r="AE1293" t="s">
        <v>1097</v>
      </c>
      <c r="AF1293">
        <v>26</v>
      </c>
      <c r="AH1293" s="160">
        <v>34750</v>
      </c>
      <c r="AI1293">
        <v>10</v>
      </c>
      <c r="AJ1293">
        <v>194</v>
      </c>
      <c r="AK1293" t="s">
        <v>1097</v>
      </c>
      <c r="AL1293">
        <v>19</v>
      </c>
      <c r="AN1293" s="160">
        <v>38768</v>
      </c>
      <c r="AO1293">
        <v>10</v>
      </c>
      <c r="AP1293">
        <v>231</v>
      </c>
      <c r="AQ1293" t="s">
        <v>1097</v>
      </c>
      <c r="AR1293">
        <v>23</v>
      </c>
      <c r="AT1293" s="160">
        <v>38768</v>
      </c>
      <c r="AU1293">
        <v>10</v>
      </c>
      <c r="AV1293">
        <v>222</v>
      </c>
      <c r="AW1293" t="s">
        <v>1097</v>
      </c>
      <c r="AX1293">
        <v>22</v>
      </c>
    </row>
    <row r="1294" spans="28:50" x14ac:dyDescent="0.3">
      <c r="AB1294" s="160">
        <v>36576</v>
      </c>
      <c r="AC1294">
        <v>11</v>
      </c>
      <c r="AD1294">
        <v>280</v>
      </c>
      <c r="AE1294" t="s">
        <v>1097</v>
      </c>
      <c r="AF1294">
        <v>28</v>
      </c>
      <c r="AH1294" s="160">
        <v>34750</v>
      </c>
      <c r="AI1294">
        <v>11</v>
      </c>
      <c r="AJ1294">
        <v>201</v>
      </c>
      <c r="AK1294" t="s">
        <v>1097</v>
      </c>
      <c r="AL1294">
        <v>20</v>
      </c>
      <c r="AN1294" s="160">
        <v>38768</v>
      </c>
      <c r="AO1294">
        <v>11</v>
      </c>
      <c r="AP1294">
        <v>240</v>
      </c>
      <c r="AQ1294" t="s">
        <v>1097</v>
      </c>
      <c r="AR1294">
        <v>24</v>
      </c>
      <c r="AT1294" s="160">
        <v>38768</v>
      </c>
      <c r="AU1294">
        <v>11</v>
      </c>
      <c r="AV1294">
        <v>233</v>
      </c>
      <c r="AW1294" t="s">
        <v>1097</v>
      </c>
      <c r="AX1294">
        <v>23</v>
      </c>
    </row>
    <row r="1295" spans="28:50" x14ac:dyDescent="0.3">
      <c r="AB1295" s="160">
        <v>36576</v>
      </c>
      <c r="AC1295">
        <v>12</v>
      </c>
      <c r="AD1295">
        <v>288</v>
      </c>
      <c r="AE1295" t="s">
        <v>1097</v>
      </c>
      <c r="AF1295">
        <v>29</v>
      </c>
      <c r="AH1295" s="160">
        <v>34750</v>
      </c>
      <c r="AI1295">
        <v>12</v>
      </c>
      <c r="AJ1295">
        <v>205</v>
      </c>
      <c r="AK1295" t="s">
        <v>1097</v>
      </c>
      <c r="AL1295">
        <v>21</v>
      </c>
      <c r="AN1295" s="160">
        <v>38768</v>
      </c>
      <c r="AO1295">
        <v>12</v>
      </c>
      <c r="AP1295">
        <v>250</v>
      </c>
      <c r="AQ1295" t="s">
        <v>1097</v>
      </c>
      <c r="AR1295">
        <v>25</v>
      </c>
      <c r="AT1295" s="160">
        <v>38768</v>
      </c>
      <c r="AU1295">
        <v>12</v>
      </c>
      <c r="AV1295">
        <v>212</v>
      </c>
      <c r="AW1295" t="s">
        <v>1097</v>
      </c>
      <c r="AX1295">
        <v>21</v>
      </c>
    </row>
    <row r="1296" spans="28:50" x14ac:dyDescent="0.3">
      <c r="AB1296" s="160">
        <v>36576</v>
      </c>
      <c r="AC1296">
        <v>13</v>
      </c>
      <c r="AD1296">
        <v>289</v>
      </c>
      <c r="AE1296" t="s">
        <v>1097</v>
      </c>
      <c r="AF1296">
        <v>29</v>
      </c>
      <c r="AH1296" s="160">
        <v>34750</v>
      </c>
      <c r="AI1296">
        <v>13</v>
      </c>
      <c r="AJ1296">
        <v>210</v>
      </c>
      <c r="AK1296" t="s">
        <v>1097</v>
      </c>
      <c r="AL1296">
        <v>21</v>
      </c>
      <c r="AN1296" s="160">
        <v>38768</v>
      </c>
      <c r="AO1296">
        <v>13</v>
      </c>
      <c r="AP1296">
        <v>239</v>
      </c>
      <c r="AQ1296" t="s">
        <v>1097</v>
      </c>
      <c r="AR1296">
        <v>24</v>
      </c>
      <c r="AT1296" s="160">
        <v>38768</v>
      </c>
      <c r="AU1296">
        <v>13</v>
      </c>
      <c r="AV1296">
        <v>209</v>
      </c>
      <c r="AW1296" t="s">
        <v>1097</v>
      </c>
      <c r="AX1296">
        <v>21</v>
      </c>
    </row>
    <row r="1297" spans="28:50" x14ac:dyDescent="0.3">
      <c r="AB1297" s="160">
        <v>36576</v>
      </c>
      <c r="AC1297">
        <v>14</v>
      </c>
      <c r="AD1297">
        <v>281</v>
      </c>
      <c r="AE1297" t="s">
        <v>1097</v>
      </c>
      <c r="AF1297">
        <v>28</v>
      </c>
      <c r="AH1297" s="160">
        <v>34750</v>
      </c>
      <c r="AI1297">
        <v>14</v>
      </c>
      <c r="AJ1297">
        <v>215</v>
      </c>
      <c r="AK1297" t="s">
        <v>1097</v>
      </c>
      <c r="AL1297">
        <v>22</v>
      </c>
      <c r="AN1297" s="160">
        <v>38768</v>
      </c>
      <c r="AO1297">
        <v>14</v>
      </c>
      <c r="AP1297">
        <v>240</v>
      </c>
      <c r="AQ1297" t="s">
        <v>1097</v>
      </c>
      <c r="AR1297">
        <v>24</v>
      </c>
      <c r="AT1297" s="160">
        <v>38768</v>
      </c>
      <c r="AU1297">
        <v>14</v>
      </c>
      <c r="AV1297">
        <v>204</v>
      </c>
      <c r="AW1297" t="s">
        <v>1097</v>
      </c>
      <c r="AX1297">
        <v>20</v>
      </c>
    </row>
    <row r="1298" spans="28:50" x14ac:dyDescent="0.3">
      <c r="AB1298" s="160">
        <v>36576</v>
      </c>
      <c r="AC1298">
        <v>15</v>
      </c>
      <c r="AD1298">
        <v>290</v>
      </c>
      <c r="AE1298" t="s">
        <v>1097</v>
      </c>
      <c r="AF1298">
        <v>29</v>
      </c>
      <c r="AH1298" s="160">
        <v>34750</v>
      </c>
      <c r="AI1298">
        <v>15</v>
      </c>
      <c r="AJ1298">
        <v>215</v>
      </c>
      <c r="AK1298" t="s">
        <v>1097</v>
      </c>
      <c r="AL1298">
        <v>22</v>
      </c>
      <c r="AN1298" s="160">
        <v>38768</v>
      </c>
      <c r="AO1298">
        <v>15</v>
      </c>
      <c r="AP1298">
        <v>240</v>
      </c>
      <c r="AQ1298" t="s">
        <v>1097</v>
      </c>
      <c r="AR1298">
        <v>24</v>
      </c>
      <c r="AT1298" s="160">
        <v>38768</v>
      </c>
      <c r="AU1298">
        <v>15</v>
      </c>
      <c r="AV1298">
        <v>208</v>
      </c>
      <c r="AW1298" t="s">
        <v>1097</v>
      </c>
      <c r="AX1298">
        <v>21</v>
      </c>
    </row>
    <row r="1299" spans="28:50" x14ac:dyDescent="0.3">
      <c r="AB1299" s="160">
        <v>36576</v>
      </c>
      <c r="AC1299">
        <v>16</v>
      </c>
      <c r="AD1299">
        <v>290</v>
      </c>
      <c r="AE1299" t="s">
        <v>1097</v>
      </c>
      <c r="AF1299">
        <v>29</v>
      </c>
      <c r="AH1299" s="160">
        <v>34750</v>
      </c>
      <c r="AI1299">
        <v>16</v>
      </c>
      <c r="AJ1299">
        <v>214</v>
      </c>
      <c r="AK1299" t="s">
        <v>1097</v>
      </c>
      <c r="AL1299">
        <v>21</v>
      </c>
      <c r="AN1299" s="160">
        <v>38768</v>
      </c>
      <c r="AO1299">
        <v>16</v>
      </c>
      <c r="AP1299">
        <v>241</v>
      </c>
      <c r="AQ1299" t="s">
        <v>1097</v>
      </c>
      <c r="AR1299">
        <v>24</v>
      </c>
      <c r="AT1299" s="160">
        <v>38768</v>
      </c>
      <c r="AU1299">
        <v>16</v>
      </c>
      <c r="AV1299">
        <v>205</v>
      </c>
      <c r="AW1299" t="s">
        <v>1097</v>
      </c>
      <c r="AX1299">
        <v>21</v>
      </c>
    </row>
    <row r="1300" spans="28:50" x14ac:dyDescent="0.3">
      <c r="AB1300" s="160">
        <v>36576</v>
      </c>
      <c r="AC1300">
        <v>17</v>
      </c>
      <c r="AD1300">
        <v>285</v>
      </c>
      <c r="AE1300" t="s">
        <v>1097</v>
      </c>
      <c r="AF1300">
        <v>29</v>
      </c>
      <c r="AH1300" s="160">
        <v>34750</v>
      </c>
      <c r="AI1300">
        <v>17</v>
      </c>
      <c r="AJ1300">
        <v>213</v>
      </c>
      <c r="AK1300" t="s">
        <v>1097</v>
      </c>
      <c r="AL1300">
        <v>21</v>
      </c>
      <c r="AN1300" s="160">
        <v>38768</v>
      </c>
      <c r="AO1300">
        <v>17</v>
      </c>
      <c r="AP1300">
        <v>230</v>
      </c>
      <c r="AQ1300" t="s">
        <v>1097</v>
      </c>
      <c r="AR1300">
        <v>23</v>
      </c>
      <c r="AT1300" s="160">
        <v>38768</v>
      </c>
      <c r="AU1300">
        <v>17</v>
      </c>
      <c r="AV1300">
        <v>207</v>
      </c>
      <c r="AW1300" t="s">
        <v>1097</v>
      </c>
      <c r="AX1300">
        <v>21</v>
      </c>
    </row>
    <row r="1301" spans="28:50" x14ac:dyDescent="0.3">
      <c r="AB1301" s="160">
        <v>36576</v>
      </c>
      <c r="AC1301">
        <v>18</v>
      </c>
      <c r="AD1301">
        <v>275</v>
      </c>
      <c r="AE1301" t="s">
        <v>1097</v>
      </c>
      <c r="AF1301">
        <v>28</v>
      </c>
      <c r="AH1301" s="160">
        <v>34750</v>
      </c>
      <c r="AI1301">
        <v>18</v>
      </c>
      <c r="AJ1301">
        <v>209</v>
      </c>
      <c r="AK1301" t="s">
        <v>1097</v>
      </c>
      <c r="AL1301">
        <v>21</v>
      </c>
      <c r="AN1301" s="160">
        <v>38768</v>
      </c>
      <c r="AO1301">
        <v>18</v>
      </c>
      <c r="AP1301">
        <v>210</v>
      </c>
      <c r="AQ1301" t="s">
        <v>1097</v>
      </c>
      <c r="AR1301">
        <v>21</v>
      </c>
      <c r="AT1301" s="160">
        <v>38768</v>
      </c>
      <c r="AU1301">
        <v>18</v>
      </c>
      <c r="AV1301">
        <v>205</v>
      </c>
      <c r="AW1301" t="s">
        <v>1097</v>
      </c>
      <c r="AX1301">
        <v>21</v>
      </c>
    </row>
    <row r="1302" spans="28:50" x14ac:dyDescent="0.3">
      <c r="AB1302" s="160">
        <v>36576</v>
      </c>
      <c r="AC1302">
        <v>19</v>
      </c>
      <c r="AD1302">
        <v>256</v>
      </c>
      <c r="AE1302" t="s">
        <v>1097</v>
      </c>
      <c r="AF1302">
        <v>26</v>
      </c>
      <c r="AH1302" s="160">
        <v>34750</v>
      </c>
      <c r="AI1302">
        <v>19</v>
      </c>
      <c r="AJ1302">
        <v>205</v>
      </c>
      <c r="AK1302" t="s">
        <v>1097</v>
      </c>
      <c r="AL1302">
        <v>21</v>
      </c>
      <c r="AN1302" s="160">
        <v>38768</v>
      </c>
      <c r="AO1302">
        <v>19</v>
      </c>
      <c r="AP1302">
        <v>196</v>
      </c>
      <c r="AQ1302" t="s">
        <v>1097</v>
      </c>
      <c r="AR1302">
        <v>20</v>
      </c>
      <c r="AT1302" s="160">
        <v>38768</v>
      </c>
      <c r="AU1302">
        <v>19</v>
      </c>
      <c r="AV1302">
        <v>190</v>
      </c>
      <c r="AW1302" t="s">
        <v>1097</v>
      </c>
      <c r="AX1302">
        <v>19</v>
      </c>
    </row>
    <row r="1303" spans="28:50" x14ac:dyDescent="0.3">
      <c r="AB1303" s="160">
        <v>36576</v>
      </c>
      <c r="AC1303">
        <v>20</v>
      </c>
      <c r="AD1303">
        <v>228</v>
      </c>
      <c r="AE1303" t="s">
        <v>1097</v>
      </c>
      <c r="AF1303">
        <v>23</v>
      </c>
      <c r="AH1303" s="160">
        <v>34750</v>
      </c>
      <c r="AI1303">
        <v>20</v>
      </c>
      <c r="AJ1303">
        <v>200</v>
      </c>
      <c r="AK1303" t="s">
        <v>1097</v>
      </c>
      <c r="AL1303">
        <v>20</v>
      </c>
      <c r="AN1303" s="160">
        <v>38768</v>
      </c>
      <c r="AO1303">
        <v>20</v>
      </c>
      <c r="AP1303">
        <v>190</v>
      </c>
      <c r="AQ1303" t="s">
        <v>1097</v>
      </c>
      <c r="AR1303">
        <v>19</v>
      </c>
      <c r="AT1303" s="160">
        <v>38768</v>
      </c>
      <c r="AU1303">
        <v>20</v>
      </c>
      <c r="AV1303">
        <v>189</v>
      </c>
      <c r="AW1303" t="s">
        <v>1097</v>
      </c>
      <c r="AX1303">
        <v>19</v>
      </c>
    </row>
    <row r="1304" spans="28:50" x14ac:dyDescent="0.3">
      <c r="AB1304" s="160">
        <v>36576</v>
      </c>
      <c r="AC1304">
        <v>21</v>
      </c>
      <c r="AD1304">
        <v>210</v>
      </c>
      <c r="AE1304" t="s">
        <v>1097</v>
      </c>
      <c r="AF1304">
        <v>21</v>
      </c>
      <c r="AH1304" s="160">
        <v>34750</v>
      </c>
      <c r="AI1304">
        <v>21</v>
      </c>
      <c r="AJ1304">
        <v>192</v>
      </c>
      <c r="AK1304" t="s">
        <v>1097</v>
      </c>
      <c r="AL1304">
        <v>19</v>
      </c>
      <c r="AN1304" s="160">
        <v>38768</v>
      </c>
      <c r="AO1304">
        <v>21</v>
      </c>
      <c r="AP1304">
        <v>190</v>
      </c>
      <c r="AQ1304" t="s">
        <v>1097</v>
      </c>
      <c r="AR1304">
        <v>19</v>
      </c>
      <c r="AT1304" s="160">
        <v>38768</v>
      </c>
      <c r="AU1304">
        <v>21</v>
      </c>
      <c r="AV1304">
        <v>190</v>
      </c>
      <c r="AW1304" t="s">
        <v>1097</v>
      </c>
      <c r="AX1304">
        <v>19</v>
      </c>
    </row>
    <row r="1305" spans="28:50" x14ac:dyDescent="0.3">
      <c r="AB1305" s="160">
        <v>36576</v>
      </c>
      <c r="AC1305">
        <v>22</v>
      </c>
      <c r="AD1305">
        <v>212</v>
      </c>
      <c r="AE1305" t="s">
        <v>1097</v>
      </c>
      <c r="AF1305">
        <v>21</v>
      </c>
      <c r="AH1305" s="160">
        <v>34750</v>
      </c>
      <c r="AI1305">
        <v>22</v>
      </c>
      <c r="AJ1305">
        <v>184</v>
      </c>
      <c r="AK1305" t="s">
        <v>1097</v>
      </c>
      <c r="AL1305">
        <v>18</v>
      </c>
      <c r="AN1305" s="160">
        <v>38768</v>
      </c>
      <c r="AO1305">
        <v>22</v>
      </c>
      <c r="AP1305">
        <v>181</v>
      </c>
      <c r="AQ1305" t="s">
        <v>1097</v>
      </c>
      <c r="AR1305">
        <v>18</v>
      </c>
      <c r="AT1305" s="160">
        <v>38768</v>
      </c>
      <c r="AU1305">
        <v>22</v>
      </c>
      <c r="AV1305">
        <v>191</v>
      </c>
      <c r="AW1305" t="s">
        <v>1097</v>
      </c>
      <c r="AX1305">
        <v>19</v>
      </c>
    </row>
    <row r="1306" spans="28:50" x14ac:dyDescent="0.3">
      <c r="AB1306" s="160">
        <v>36576</v>
      </c>
      <c r="AC1306">
        <v>23</v>
      </c>
      <c r="AD1306">
        <v>217</v>
      </c>
      <c r="AE1306" t="s">
        <v>1097</v>
      </c>
      <c r="AF1306">
        <v>22</v>
      </c>
      <c r="AH1306" s="160">
        <v>34750</v>
      </c>
      <c r="AI1306">
        <v>23</v>
      </c>
      <c r="AJ1306">
        <v>175</v>
      </c>
      <c r="AK1306" t="s">
        <v>1097</v>
      </c>
      <c r="AL1306">
        <v>18</v>
      </c>
      <c r="AN1306" s="160">
        <v>38768</v>
      </c>
      <c r="AO1306">
        <v>23</v>
      </c>
      <c r="AP1306">
        <v>180</v>
      </c>
      <c r="AQ1306" t="s">
        <v>1097</v>
      </c>
      <c r="AR1306">
        <v>18</v>
      </c>
      <c r="AT1306" s="160">
        <v>38768</v>
      </c>
      <c r="AU1306">
        <v>23</v>
      </c>
      <c r="AV1306">
        <v>188</v>
      </c>
      <c r="AW1306" t="s">
        <v>1097</v>
      </c>
      <c r="AX1306">
        <v>19</v>
      </c>
    </row>
    <row r="1307" spans="28:50" x14ac:dyDescent="0.3">
      <c r="AB1307" s="160">
        <v>36577</v>
      </c>
      <c r="AC1307">
        <v>0</v>
      </c>
      <c r="AD1307">
        <v>203</v>
      </c>
      <c r="AE1307" t="s">
        <v>1097</v>
      </c>
      <c r="AF1307">
        <v>20</v>
      </c>
      <c r="AH1307" s="160">
        <v>34751</v>
      </c>
      <c r="AI1307">
        <v>0</v>
      </c>
      <c r="AJ1307">
        <v>171</v>
      </c>
      <c r="AK1307" t="s">
        <v>1097</v>
      </c>
      <c r="AL1307">
        <v>17</v>
      </c>
      <c r="AN1307" s="160">
        <v>38769</v>
      </c>
      <c r="AO1307">
        <v>0</v>
      </c>
      <c r="AP1307">
        <v>170</v>
      </c>
      <c r="AQ1307" t="s">
        <v>1097</v>
      </c>
      <c r="AR1307">
        <v>17</v>
      </c>
      <c r="AT1307" s="160">
        <v>38769</v>
      </c>
      <c r="AU1307">
        <v>0</v>
      </c>
      <c r="AV1307">
        <v>197</v>
      </c>
      <c r="AW1307" t="s">
        <v>1097</v>
      </c>
      <c r="AX1307">
        <v>20</v>
      </c>
    </row>
    <row r="1308" spans="28:50" x14ac:dyDescent="0.3">
      <c r="AB1308" s="160">
        <v>36577</v>
      </c>
      <c r="AC1308">
        <v>1</v>
      </c>
      <c r="AD1308">
        <v>191</v>
      </c>
      <c r="AE1308" t="s">
        <v>1097</v>
      </c>
      <c r="AF1308">
        <v>19</v>
      </c>
      <c r="AH1308" s="160">
        <v>34751</v>
      </c>
      <c r="AI1308">
        <v>1</v>
      </c>
      <c r="AJ1308">
        <v>167</v>
      </c>
      <c r="AK1308" t="s">
        <v>1097</v>
      </c>
      <c r="AL1308">
        <v>17</v>
      </c>
      <c r="AN1308" s="160">
        <v>38769</v>
      </c>
      <c r="AO1308">
        <v>1</v>
      </c>
      <c r="AP1308">
        <v>166</v>
      </c>
      <c r="AQ1308" t="s">
        <v>1097</v>
      </c>
      <c r="AR1308">
        <v>17</v>
      </c>
      <c r="AT1308" s="160">
        <v>38769</v>
      </c>
      <c r="AU1308">
        <v>1</v>
      </c>
      <c r="AV1308">
        <v>196</v>
      </c>
      <c r="AW1308" t="s">
        <v>1097</v>
      </c>
      <c r="AX1308">
        <v>20</v>
      </c>
    </row>
    <row r="1309" spans="28:50" x14ac:dyDescent="0.3">
      <c r="AB1309" s="160">
        <v>36577</v>
      </c>
      <c r="AC1309">
        <v>2</v>
      </c>
      <c r="AD1309">
        <v>179</v>
      </c>
      <c r="AE1309" t="s">
        <v>1097</v>
      </c>
      <c r="AF1309">
        <v>18</v>
      </c>
      <c r="AH1309" s="160">
        <v>34751</v>
      </c>
      <c r="AI1309">
        <v>2</v>
      </c>
      <c r="AJ1309">
        <v>162</v>
      </c>
      <c r="AK1309" t="s">
        <v>1097</v>
      </c>
      <c r="AL1309">
        <v>16</v>
      </c>
      <c r="AN1309" s="160">
        <v>38769</v>
      </c>
      <c r="AO1309">
        <v>2</v>
      </c>
      <c r="AP1309">
        <v>160</v>
      </c>
      <c r="AQ1309" t="s">
        <v>1097</v>
      </c>
      <c r="AR1309">
        <v>16</v>
      </c>
      <c r="AT1309" s="160">
        <v>38769</v>
      </c>
      <c r="AU1309">
        <v>2</v>
      </c>
      <c r="AV1309">
        <v>191</v>
      </c>
      <c r="AW1309" t="s">
        <v>1097</v>
      </c>
      <c r="AX1309">
        <v>19</v>
      </c>
    </row>
    <row r="1310" spans="28:50" x14ac:dyDescent="0.3">
      <c r="AB1310" s="160">
        <v>36577</v>
      </c>
      <c r="AC1310">
        <v>3</v>
      </c>
      <c r="AD1310">
        <v>164</v>
      </c>
      <c r="AE1310" t="s">
        <v>1097</v>
      </c>
      <c r="AF1310">
        <v>16</v>
      </c>
      <c r="AH1310" s="160">
        <v>34751</v>
      </c>
      <c r="AI1310">
        <v>3</v>
      </c>
      <c r="AJ1310">
        <v>161</v>
      </c>
      <c r="AK1310" t="s">
        <v>1097</v>
      </c>
      <c r="AL1310">
        <v>16</v>
      </c>
      <c r="AN1310" s="160">
        <v>38769</v>
      </c>
      <c r="AO1310">
        <v>3</v>
      </c>
      <c r="AP1310">
        <v>160</v>
      </c>
      <c r="AQ1310" t="s">
        <v>1097</v>
      </c>
      <c r="AR1310">
        <v>16</v>
      </c>
      <c r="AT1310" s="160">
        <v>38769</v>
      </c>
      <c r="AU1310">
        <v>3</v>
      </c>
      <c r="AV1310">
        <v>177</v>
      </c>
      <c r="AW1310" t="s">
        <v>1097</v>
      </c>
      <c r="AX1310">
        <v>18</v>
      </c>
    </row>
    <row r="1311" spans="28:50" x14ac:dyDescent="0.3">
      <c r="AB1311" s="160">
        <v>36577</v>
      </c>
      <c r="AC1311">
        <v>4</v>
      </c>
      <c r="AD1311">
        <v>163</v>
      </c>
      <c r="AE1311" t="s">
        <v>1097</v>
      </c>
      <c r="AF1311">
        <v>16</v>
      </c>
      <c r="AH1311" s="160">
        <v>34751</v>
      </c>
      <c r="AI1311">
        <v>4</v>
      </c>
      <c r="AJ1311">
        <v>160</v>
      </c>
      <c r="AK1311" t="s">
        <v>1097</v>
      </c>
      <c r="AL1311">
        <v>16</v>
      </c>
      <c r="AN1311" s="160">
        <v>38769</v>
      </c>
      <c r="AO1311">
        <v>4</v>
      </c>
      <c r="AP1311">
        <v>154</v>
      </c>
      <c r="AQ1311" t="s">
        <v>1097</v>
      </c>
      <c r="AR1311">
        <v>15</v>
      </c>
      <c r="AT1311" s="160">
        <v>38769</v>
      </c>
      <c r="AU1311">
        <v>4</v>
      </c>
      <c r="AV1311">
        <v>153</v>
      </c>
      <c r="AW1311" t="s">
        <v>1097</v>
      </c>
      <c r="AX1311">
        <v>15</v>
      </c>
    </row>
    <row r="1312" spans="28:50" x14ac:dyDescent="0.3">
      <c r="AB1312" s="160">
        <v>36577</v>
      </c>
      <c r="AC1312">
        <v>5</v>
      </c>
      <c r="AD1312">
        <v>157</v>
      </c>
      <c r="AE1312" t="s">
        <v>1097</v>
      </c>
      <c r="AF1312">
        <v>16</v>
      </c>
      <c r="AH1312" s="160">
        <v>34751</v>
      </c>
      <c r="AI1312">
        <v>5</v>
      </c>
      <c r="AJ1312">
        <v>159</v>
      </c>
      <c r="AK1312" t="s">
        <v>1097</v>
      </c>
      <c r="AL1312">
        <v>16</v>
      </c>
      <c r="AN1312" s="160">
        <v>38769</v>
      </c>
      <c r="AO1312">
        <v>5</v>
      </c>
      <c r="AP1312">
        <v>150</v>
      </c>
      <c r="AQ1312" t="s">
        <v>1097</v>
      </c>
      <c r="AR1312">
        <v>15</v>
      </c>
      <c r="AT1312" s="160">
        <v>38769</v>
      </c>
      <c r="AU1312">
        <v>5</v>
      </c>
      <c r="AV1312">
        <v>148</v>
      </c>
      <c r="AW1312" t="s">
        <v>1097</v>
      </c>
      <c r="AX1312">
        <v>15</v>
      </c>
    </row>
    <row r="1313" spans="28:50" x14ac:dyDescent="0.3">
      <c r="AB1313" s="160">
        <v>36577</v>
      </c>
      <c r="AC1313">
        <v>6</v>
      </c>
      <c r="AD1313">
        <v>159</v>
      </c>
      <c r="AE1313" t="s">
        <v>1097</v>
      </c>
      <c r="AF1313">
        <v>16</v>
      </c>
      <c r="AH1313" s="160">
        <v>34751</v>
      </c>
      <c r="AI1313">
        <v>6</v>
      </c>
      <c r="AJ1313">
        <v>167</v>
      </c>
      <c r="AK1313" t="s">
        <v>1097</v>
      </c>
      <c r="AL1313">
        <v>17</v>
      </c>
      <c r="AN1313" s="160">
        <v>38769</v>
      </c>
      <c r="AO1313">
        <v>6</v>
      </c>
      <c r="AP1313">
        <v>170</v>
      </c>
      <c r="AQ1313" t="s">
        <v>1097</v>
      </c>
      <c r="AR1313">
        <v>17</v>
      </c>
      <c r="AT1313" s="160">
        <v>38769</v>
      </c>
      <c r="AU1313">
        <v>6</v>
      </c>
      <c r="AV1313">
        <v>147</v>
      </c>
      <c r="AW1313" t="s">
        <v>1097</v>
      </c>
      <c r="AX1313">
        <v>15</v>
      </c>
    </row>
    <row r="1314" spans="28:50" x14ac:dyDescent="0.3">
      <c r="AB1314" s="160">
        <v>36577</v>
      </c>
      <c r="AC1314">
        <v>7</v>
      </c>
      <c r="AD1314">
        <v>181</v>
      </c>
      <c r="AE1314" t="s">
        <v>1097</v>
      </c>
      <c r="AF1314">
        <v>18</v>
      </c>
      <c r="AH1314" s="160">
        <v>34751</v>
      </c>
      <c r="AI1314">
        <v>7</v>
      </c>
      <c r="AJ1314">
        <v>175</v>
      </c>
      <c r="AK1314" t="s">
        <v>1097</v>
      </c>
      <c r="AL1314">
        <v>18</v>
      </c>
      <c r="AN1314" s="160">
        <v>38769</v>
      </c>
      <c r="AO1314">
        <v>7</v>
      </c>
      <c r="AP1314">
        <v>202</v>
      </c>
      <c r="AQ1314" t="s">
        <v>1097</v>
      </c>
      <c r="AR1314">
        <v>20</v>
      </c>
      <c r="AT1314" s="160">
        <v>38769</v>
      </c>
      <c r="AU1314">
        <v>7</v>
      </c>
      <c r="AV1314">
        <v>148</v>
      </c>
      <c r="AW1314" t="s">
        <v>1097</v>
      </c>
      <c r="AX1314">
        <v>15</v>
      </c>
    </row>
    <row r="1315" spans="28:50" x14ac:dyDescent="0.3">
      <c r="AB1315" s="160">
        <v>36577</v>
      </c>
      <c r="AC1315">
        <v>8</v>
      </c>
      <c r="AD1315">
        <v>231</v>
      </c>
      <c r="AE1315" t="s">
        <v>1097</v>
      </c>
      <c r="AF1315">
        <v>23</v>
      </c>
      <c r="AH1315" s="160">
        <v>34751</v>
      </c>
      <c r="AI1315">
        <v>8</v>
      </c>
      <c r="AJ1315">
        <v>184</v>
      </c>
      <c r="AK1315" t="s">
        <v>1097</v>
      </c>
      <c r="AL1315">
        <v>18</v>
      </c>
      <c r="AN1315" s="160">
        <v>38769</v>
      </c>
      <c r="AO1315">
        <v>8</v>
      </c>
      <c r="AP1315">
        <v>210</v>
      </c>
      <c r="AQ1315" t="s">
        <v>1097</v>
      </c>
      <c r="AR1315">
        <v>21</v>
      </c>
      <c r="AT1315" s="160">
        <v>38769</v>
      </c>
      <c r="AU1315">
        <v>8</v>
      </c>
      <c r="AV1315">
        <v>149</v>
      </c>
      <c r="AW1315" t="s">
        <v>1097</v>
      </c>
      <c r="AX1315">
        <v>15</v>
      </c>
    </row>
    <row r="1316" spans="28:50" x14ac:dyDescent="0.3">
      <c r="AB1316" s="160">
        <v>36577</v>
      </c>
      <c r="AC1316">
        <v>9</v>
      </c>
      <c r="AD1316">
        <v>234</v>
      </c>
      <c r="AE1316" t="s">
        <v>1097</v>
      </c>
      <c r="AF1316">
        <v>23</v>
      </c>
      <c r="AH1316" s="160">
        <v>34751</v>
      </c>
      <c r="AI1316">
        <v>9</v>
      </c>
      <c r="AJ1316">
        <v>212</v>
      </c>
      <c r="AK1316" t="s">
        <v>1097</v>
      </c>
      <c r="AL1316">
        <v>21</v>
      </c>
      <c r="AN1316" s="160">
        <v>38769</v>
      </c>
      <c r="AO1316">
        <v>9</v>
      </c>
      <c r="AP1316">
        <v>220</v>
      </c>
      <c r="AQ1316" t="s">
        <v>1097</v>
      </c>
      <c r="AR1316">
        <v>22</v>
      </c>
      <c r="AT1316" s="160">
        <v>38769</v>
      </c>
      <c r="AU1316">
        <v>9</v>
      </c>
      <c r="AV1316">
        <v>153</v>
      </c>
      <c r="AW1316" t="s">
        <v>1097</v>
      </c>
      <c r="AX1316">
        <v>15</v>
      </c>
    </row>
    <row r="1317" spans="28:50" x14ac:dyDescent="0.3">
      <c r="AB1317" s="160">
        <v>36577</v>
      </c>
      <c r="AC1317">
        <v>10</v>
      </c>
      <c r="AD1317">
        <v>254</v>
      </c>
      <c r="AE1317" t="s">
        <v>1097</v>
      </c>
      <c r="AF1317">
        <v>25</v>
      </c>
      <c r="AH1317" s="160">
        <v>34751</v>
      </c>
      <c r="AI1317">
        <v>10</v>
      </c>
      <c r="AJ1317">
        <v>240</v>
      </c>
      <c r="AK1317" t="s">
        <v>1097</v>
      </c>
      <c r="AL1317">
        <v>24</v>
      </c>
      <c r="AN1317" s="160">
        <v>38769</v>
      </c>
      <c r="AO1317">
        <v>10</v>
      </c>
      <c r="AP1317">
        <v>229</v>
      </c>
      <c r="AQ1317" t="s">
        <v>1097</v>
      </c>
      <c r="AR1317">
        <v>23</v>
      </c>
      <c r="AT1317" s="160">
        <v>38769</v>
      </c>
      <c r="AU1317">
        <v>10</v>
      </c>
      <c r="AV1317">
        <v>152</v>
      </c>
      <c r="AW1317" t="s">
        <v>1097</v>
      </c>
      <c r="AX1317">
        <v>15</v>
      </c>
    </row>
    <row r="1318" spans="28:50" x14ac:dyDescent="0.3">
      <c r="AB1318" s="160">
        <v>36577</v>
      </c>
      <c r="AC1318">
        <v>11</v>
      </c>
      <c r="AD1318">
        <v>254</v>
      </c>
      <c r="AE1318" t="s">
        <v>1097</v>
      </c>
      <c r="AF1318">
        <v>25</v>
      </c>
      <c r="AH1318" s="160">
        <v>34751</v>
      </c>
      <c r="AI1318">
        <v>11</v>
      </c>
      <c r="AJ1318">
        <v>269</v>
      </c>
      <c r="AK1318" t="s">
        <v>1097</v>
      </c>
      <c r="AL1318">
        <v>27</v>
      </c>
      <c r="AN1318" s="160">
        <v>38769</v>
      </c>
      <c r="AO1318">
        <v>11</v>
      </c>
      <c r="AP1318">
        <v>240</v>
      </c>
      <c r="AQ1318" t="s">
        <v>1097</v>
      </c>
      <c r="AR1318">
        <v>24</v>
      </c>
      <c r="AT1318" s="160">
        <v>38769</v>
      </c>
      <c r="AU1318">
        <v>11</v>
      </c>
      <c r="AV1318">
        <v>150</v>
      </c>
      <c r="AW1318" t="s">
        <v>1097</v>
      </c>
      <c r="AX1318">
        <v>15</v>
      </c>
    </row>
    <row r="1319" spans="28:50" x14ac:dyDescent="0.3">
      <c r="AB1319" s="160">
        <v>36577</v>
      </c>
      <c r="AC1319">
        <v>12</v>
      </c>
      <c r="AD1319">
        <v>256</v>
      </c>
      <c r="AE1319" t="s">
        <v>1097</v>
      </c>
      <c r="AF1319">
        <v>26</v>
      </c>
      <c r="AH1319" s="160">
        <v>34751</v>
      </c>
      <c r="AI1319">
        <v>12</v>
      </c>
      <c r="AJ1319">
        <v>284</v>
      </c>
      <c r="AK1319" t="s">
        <v>1097</v>
      </c>
      <c r="AL1319">
        <v>28</v>
      </c>
      <c r="AN1319" s="160">
        <v>38769</v>
      </c>
      <c r="AO1319">
        <v>12</v>
      </c>
      <c r="AP1319">
        <v>250</v>
      </c>
      <c r="AQ1319" t="s">
        <v>1097</v>
      </c>
      <c r="AR1319">
        <v>25</v>
      </c>
      <c r="AT1319" s="160">
        <v>38769</v>
      </c>
      <c r="AU1319">
        <v>12</v>
      </c>
      <c r="AV1319">
        <v>159</v>
      </c>
      <c r="AW1319" t="s">
        <v>1097</v>
      </c>
      <c r="AX1319">
        <v>16</v>
      </c>
    </row>
    <row r="1320" spans="28:50" x14ac:dyDescent="0.3">
      <c r="AB1320" s="160">
        <v>36577</v>
      </c>
      <c r="AC1320">
        <v>13</v>
      </c>
      <c r="AD1320">
        <v>257</v>
      </c>
      <c r="AE1320" t="s">
        <v>1097</v>
      </c>
      <c r="AF1320">
        <v>26</v>
      </c>
      <c r="AH1320" s="160">
        <v>34751</v>
      </c>
      <c r="AI1320">
        <v>13</v>
      </c>
      <c r="AJ1320">
        <v>299</v>
      </c>
      <c r="AK1320" t="s">
        <v>1097</v>
      </c>
      <c r="AL1320">
        <v>30</v>
      </c>
      <c r="AN1320" s="160">
        <v>38769</v>
      </c>
      <c r="AO1320">
        <v>13</v>
      </c>
      <c r="AP1320">
        <v>250</v>
      </c>
      <c r="AQ1320" t="s">
        <v>1097</v>
      </c>
      <c r="AR1320">
        <v>25</v>
      </c>
      <c r="AT1320" s="160">
        <v>38769</v>
      </c>
      <c r="AU1320">
        <v>13</v>
      </c>
      <c r="AV1320">
        <v>163</v>
      </c>
      <c r="AW1320" t="s">
        <v>1097</v>
      </c>
      <c r="AX1320">
        <v>16</v>
      </c>
    </row>
    <row r="1321" spans="28:50" x14ac:dyDescent="0.3">
      <c r="AB1321" s="160">
        <v>36577</v>
      </c>
      <c r="AC1321">
        <v>14</v>
      </c>
      <c r="AD1321">
        <v>255</v>
      </c>
      <c r="AE1321" t="s">
        <v>1097</v>
      </c>
      <c r="AF1321">
        <v>26</v>
      </c>
      <c r="AH1321" s="160">
        <v>34751</v>
      </c>
      <c r="AI1321">
        <v>14</v>
      </c>
      <c r="AJ1321">
        <v>314</v>
      </c>
      <c r="AK1321" t="s">
        <v>1097</v>
      </c>
      <c r="AL1321">
        <v>31</v>
      </c>
      <c r="AN1321" s="160">
        <v>38769</v>
      </c>
      <c r="AO1321">
        <v>14</v>
      </c>
      <c r="AP1321">
        <v>250</v>
      </c>
      <c r="AQ1321" t="s">
        <v>1097</v>
      </c>
      <c r="AR1321">
        <v>25</v>
      </c>
      <c r="AT1321" s="160">
        <v>38769</v>
      </c>
      <c r="AU1321">
        <v>14</v>
      </c>
      <c r="AV1321">
        <v>169</v>
      </c>
      <c r="AW1321" t="s">
        <v>1097</v>
      </c>
      <c r="AX1321">
        <v>17</v>
      </c>
    </row>
    <row r="1322" spans="28:50" x14ac:dyDescent="0.3">
      <c r="AB1322" s="160">
        <v>36577</v>
      </c>
      <c r="AC1322">
        <v>15</v>
      </c>
      <c r="AD1322">
        <v>243</v>
      </c>
      <c r="AE1322" t="s">
        <v>1097</v>
      </c>
      <c r="AF1322">
        <v>24</v>
      </c>
      <c r="AH1322" s="160">
        <v>34751</v>
      </c>
      <c r="AI1322">
        <v>15</v>
      </c>
      <c r="AJ1322">
        <v>316</v>
      </c>
      <c r="AK1322" t="s">
        <v>1097</v>
      </c>
      <c r="AL1322">
        <v>32</v>
      </c>
      <c r="AN1322" s="160">
        <v>38769</v>
      </c>
      <c r="AO1322">
        <v>15</v>
      </c>
      <c r="AP1322">
        <v>240</v>
      </c>
      <c r="AQ1322" t="s">
        <v>1097</v>
      </c>
      <c r="AR1322">
        <v>24</v>
      </c>
      <c r="AT1322" s="160">
        <v>38769</v>
      </c>
      <c r="AU1322">
        <v>15</v>
      </c>
      <c r="AV1322">
        <v>162</v>
      </c>
      <c r="AW1322" t="s">
        <v>1097</v>
      </c>
      <c r="AX1322">
        <v>16</v>
      </c>
    </row>
    <row r="1323" spans="28:50" x14ac:dyDescent="0.3">
      <c r="AB1323" s="160">
        <v>36577</v>
      </c>
      <c r="AC1323">
        <v>16</v>
      </c>
      <c r="AD1323">
        <v>246</v>
      </c>
      <c r="AE1323" t="s">
        <v>1097</v>
      </c>
      <c r="AF1323">
        <v>25</v>
      </c>
      <c r="AH1323" s="160">
        <v>34751</v>
      </c>
      <c r="AI1323">
        <v>16</v>
      </c>
      <c r="AJ1323">
        <v>318</v>
      </c>
      <c r="AK1323" t="s">
        <v>1097</v>
      </c>
      <c r="AL1323">
        <v>32</v>
      </c>
      <c r="AN1323" s="160">
        <v>38769</v>
      </c>
      <c r="AO1323">
        <v>16</v>
      </c>
      <c r="AP1323">
        <v>228</v>
      </c>
      <c r="AQ1323" t="s">
        <v>1097</v>
      </c>
      <c r="AR1323">
        <v>23</v>
      </c>
      <c r="AT1323" s="160">
        <v>38769</v>
      </c>
      <c r="AU1323">
        <v>16</v>
      </c>
      <c r="AV1323">
        <v>158</v>
      </c>
      <c r="AW1323" t="s">
        <v>1097</v>
      </c>
      <c r="AX1323">
        <v>16</v>
      </c>
    </row>
    <row r="1324" spans="28:50" x14ac:dyDescent="0.3">
      <c r="AB1324" s="160">
        <v>36577</v>
      </c>
      <c r="AC1324">
        <v>17</v>
      </c>
      <c r="AD1324">
        <v>233</v>
      </c>
      <c r="AE1324" t="s">
        <v>1097</v>
      </c>
      <c r="AF1324">
        <v>23</v>
      </c>
      <c r="AH1324" s="160">
        <v>34751</v>
      </c>
      <c r="AI1324">
        <v>17</v>
      </c>
      <c r="AJ1324">
        <v>320</v>
      </c>
      <c r="AK1324" t="s">
        <v>1097</v>
      </c>
      <c r="AL1324">
        <v>32</v>
      </c>
      <c r="AN1324" s="160">
        <v>38769</v>
      </c>
      <c r="AO1324">
        <v>17</v>
      </c>
      <c r="AP1324">
        <v>230</v>
      </c>
      <c r="AQ1324" t="s">
        <v>1097</v>
      </c>
      <c r="AR1324">
        <v>23</v>
      </c>
      <c r="AT1324" s="160">
        <v>38769</v>
      </c>
      <c r="AU1324">
        <v>17</v>
      </c>
      <c r="AV1324">
        <v>152</v>
      </c>
      <c r="AW1324" t="s">
        <v>1097</v>
      </c>
      <c r="AX1324">
        <v>15</v>
      </c>
    </row>
    <row r="1325" spans="28:50" x14ac:dyDescent="0.3">
      <c r="AB1325" s="160">
        <v>36577</v>
      </c>
      <c r="AC1325">
        <v>18</v>
      </c>
      <c r="AD1325">
        <v>215</v>
      </c>
      <c r="AE1325" t="s">
        <v>1097</v>
      </c>
      <c r="AF1325">
        <v>22</v>
      </c>
      <c r="AH1325" s="160">
        <v>34751</v>
      </c>
      <c r="AI1325">
        <v>18</v>
      </c>
      <c r="AJ1325">
        <v>292</v>
      </c>
      <c r="AK1325" t="s">
        <v>1097</v>
      </c>
      <c r="AL1325">
        <v>29</v>
      </c>
      <c r="AN1325" s="160">
        <v>38769</v>
      </c>
      <c r="AO1325">
        <v>18</v>
      </c>
      <c r="AP1325">
        <v>210</v>
      </c>
      <c r="AQ1325" t="s">
        <v>1097</v>
      </c>
      <c r="AR1325">
        <v>21</v>
      </c>
      <c r="AT1325" s="160">
        <v>38769</v>
      </c>
      <c r="AU1325">
        <v>18</v>
      </c>
      <c r="AV1325">
        <v>154</v>
      </c>
      <c r="AW1325" t="s">
        <v>1097</v>
      </c>
      <c r="AX1325">
        <v>15</v>
      </c>
    </row>
    <row r="1326" spans="28:50" x14ac:dyDescent="0.3">
      <c r="AB1326" s="160">
        <v>36577</v>
      </c>
      <c r="AC1326">
        <v>19</v>
      </c>
      <c r="AD1326">
        <v>200</v>
      </c>
      <c r="AE1326" t="s">
        <v>1097</v>
      </c>
      <c r="AF1326">
        <v>20</v>
      </c>
      <c r="AH1326" s="160">
        <v>34751</v>
      </c>
      <c r="AI1326">
        <v>19</v>
      </c>
      <c r="AJ1326">
        <v>264</v>
      </c>
      <c r="AK1326" t="s">
        <v>1097</v>
      </c>
      <c r="AL1326">
        <v>26</v>
      </c>
      <c r="AN1326" s="160">
        <v>38769</v>
      </c>
      <c r="AO1326">
        <v>19</v>
      </c>
      <c r="AP1326">
        <v>199</v>
      </c>
      <c r="AQ1326" t="s">
        <v>1097</v>
      </c>
      <c r="AR1326">
        <v>20</v>
      </c>
      <c r="AT1326" s="160">
        <v>38769</v>
      </c>
      <c r="AU1326">
        <v>19</v>
      </c>
      <c r="AV1326">
        <v>152</v>
      </c>
      <c r="AW1326" t="s">
        <v>1097</v>
      </c>
      <c r="AX1326">
        <v>15</v>
      </c>
    </row>
    <row r="1327" spans="28:50" x14ac:dyDescent="0.3">
      <c r="AB1327" s="160">
        <v>36577</v>
      </c>
      <c r="AC1327">
        <v>20</v>
      </c>
      <c r="AD1327">
        <v>192</v>
      </c>
      <c r="AE1327" t="s">
        <v>1097</v>
      </c>
      <c r="AF1327">
        <v>19</v>
      </c>
      <c r="AH1327" s="160">
        <v>34751</v>
      </c>
      <c r="AI1327">
        <v>20</v>
      </c>
      <c r="AJ1327">
        <v>235</v>
      </c>
      <c r="AK1327" t="s">
        <v>1097</v>
      </c>
      <c r="AL1327">
        <v>24</v>
      </c>
      <c r="AN1327" s="160">
        <v>38769</v>
      </c>
      <c r="AO1327">
        <v>20</v>
      </c>
      <c r="AP1327">
        <v>200</v>
      </c>
      <c r="AQ1327" t="s">
        <v>1097</v>
      </c>
      <c r="AR1327">
        <v>20</v>
      </c>
      <c r="AT1327" s="160">
        <v>38769</v>
      </c>
      <c r="AU1327">
        <v>20</v>
      </c>
      <c r="AV1327">
        <v>144</v>
      </c>
      <c r="AW1327" t="s">
        <v>1097</v>
      </c>
      <c r="AX1327">
        <v>14</v>
      </c>
    </row>
    <row r="1328" spans="28:50" x14ac:dyDescent="0.3">
      <c r="AB1328" s="160">
        <v>36577</v>
      </c>
      <c r="AC1328">
        <v>21</v>
      </c>
      <c r="AD1328">
        <v>187</v>
      </c>
      <c r="AE1328" t="s">
        <v>1097</v>
      </c>
      <c r="AF1328">
        <v>19</v>
      </c>
      <c r="AH1328" s="160">
        <v>34751</v>
      </c>
      <c r="AI1328">
        <v>21</v>
      </c>
      <c r="AJ1328">
        <v>227</v>
      </c>
      <c r="AK1328" t="s">
        <v>1097</v>
      </c>
      <c r="AL1328">
        <v>23</v>
      </c>
      <c r="AN1328" s="160">
        <v>38769</v>
      </c>
      <c r="AO1328">
        <v>21</v>
      </c>
      <c r="AP1328">
        <v>200</v>
      </c>
      <c r="AQ1328" t="s">
        <v>1097</v>
      </c>
      <c r="AR1328">
        <v>20</v>
      </c>
      <c r="AT1328" s="160">
        <v>38769</v>
      </c>
      <c r="AU1328">
        <v>21</v>
      </c>
      <c r="AV1328">
        <v>141</v>
      </c>
      <c r="AW1328" t="s">
        <v>1097</v>
      </c>
      <c r="AX1328">
        <v>14</v>
      </c>
    </row>
    <row r="1329" spans="28:50" x14ac:dyDescent="0.3">
      <c r="AB1329" s="160">
        <v>36577</v>
      </c>
      <c r="AC1329">
        <v>22</v>
      </c>
      <c r="AD1329">
        <v>190</v>
      </c>
      <c r="AE1329" t="s">
        <v>1097</v>
      </c>
      <c r="AF1329">
        <v>19</v>
      </c>
      <c r="AH1329" s="160">
        <v>34751</v>
      </c>
      <c r="AI1329">
        <v>22</v>
      </c>
      <c r="AJ1329">
        <v>219</v>
      </c>
      <c r="AK1329" t="s">
        <v>1097</v>
      </c>
      <c r="AL1329">
        <v>22</v>
      </c>
      <c r="AN1329" s="160">
        <v>38769</v>
      </c>
      <c r="AO1329">
        <v>22</v>
      </c>
      <c r="AP1329">
        <v>192</v>
      </c>
      <c r="AQ1329" t="s">
        <v>1097</v>
      </c>
      <c r="AR1329">
        <v>19</v>
      </c>
      <c r="AT1329" s="160">
        <v>38769</v>
      </c>
      <c r="AU1329">
        <v>22</v>
      </c>
      <c r="AV1329">
        <v>137</v>
      </c>
      <c r="AW1329" t="s">
        <v>1097</v>
      </c>
      <c r="AX1329">
        <v>14</v>
      </c>
    </row>
    <row r="1330" spans="28:50" x14ac:dyDescent="0.3">
      <c r="AB1330" s="160">
        <v>36577</v>
      </c>
      <c r="AC1330">
        <v>23</v>
      </c>
      <c r="AD1330">
        <v>185</v>
      </c>
      <c r="AE1330" t="s">
        <v>1097</v>
      </c>
      <c r="AF1330">
        <v>19</v>
      </c>
      <c r="AH1330" s="160">
        <v>34751</v>
      </c>
      <c r="AI1330">
        <v>23</v>
      </c>
      <c r="AJ1330">
        <v>210</v>
      </c>
      <c r="AK1330" t="s">
        <v>1097</v>
      </c>
      <c r="AL1330">
        <v>21</v>
      </c>
      <c r="AN1330" s="160">
        <v>38769</v>
      </c>
      <c r="AO1330">
        <v>23</v>
      </c>
      <c r="AP1330">
        <v>190</v>
      </c>
      <c r="AQ1330" t="s">
        <v>1097</v>
      </c>
      <c r="AR1330">
        <v>19</v>
      </c>
      <c r="AT1330" s="160">
        <v>38769</v>
      </c>
      <c r="AU1330">
        <v>23</v>
      </c>
      <c r="AV1330">
        <v>140</v>
      </c>
      <c r="AW1330" t="s">
        <v>1097</v>
      </c>
      <c r="AX1330">
        <v>14</v>
      </c>
    </row>
    <row r="1331" spans="28:50" x14ac:dyDescent="0.3">
      <c r="AB1331" s="160">
        <v>36578</v>
      </c>
      <c r="AC1331">
        <v>0</v>
      </c>
      <c r="AD1331">
        <v>182</v>
      </c>
      <c r="AE1331" t="s">
        <v>1097</v>
      </c>
      <c r="AF1331">
        <v>18</v>
      </c>
      <c r="AH1331" s="160">
        <v>34752</v>
      </c>
      <c r="AI1331">
        <v>0</v>
      </c>
      <c r="AJ1331">
        <v>202</v>
      </c>
      <c r="AK1331" t="s">
        <v>1097</v>
      </c>
      <c r="AL1331">
        <v>20</v>
      </c>
      <c r="AN1331" s="160">
        <v>38770</v>
      </c>
      <c r="AO1331">
        <v>0</v>
      </c>
      <c r="AP1331">
        <v>190</v>
      </c>
      <c r="AQ1331" t="s">
        <v>1097</v>
      </c>
      <c r="AR1331">
        <v>19</v>
      </c>
      <c r="AT1331" s="160">
        <v>38770</v>
      </c>
      <c r="AU1331">
        <v>0</v>
      </c>
      <c r="AV1331">
        <v>137</v>
      </c>
      <c r="AW1331" t="s">
        <v>1097</v>
      </c>
      <c r="AX1331">
        <v>14</v>
      </c>
    </row>
    <row r="1332" spans="28:50" x14ac:dyDescent="0.3">
      <c r="AB1332" s="160">
        <v>36578</v>
      </c>
      <c r="AC1332">
        <v>1</v>
      </c>
      <c r="AD1332">
        <v>181</v>
      </c>
      <c r="AE1332" t="s">
        <v>1097</v>
      </c>
      <c r="AF1332">
        <v>18</v>
      </c>
      <c r="AH1332" s="160">
        <v>34752</v>
      </c>
      <c r="AI1332">
        <v>1</v>
      </c>
      <c r="AJ1332">
        <v>194</v>
      </c>
      <c r="AK1332" t="s">
        <v>1097</v>
      </c>
      <c r="AL1332">
        <v>19</v>
      </c>
      <c r="AN1332" s="160">
        <v>38770</v>
      </c>
      <c r="AO1332">
        <v>1</v>
      </c>
      <c r="AP1332">
        <v>179</v>
      </c>
      <c r="AQ1332" t="s">
        <v>1097</v>
      </c>
      <c r="AR1332">
        <v>18</v>
      </c>
      <c r="AT1332" s="160">
        <v>38770</v>
      </c>
      <c r="AU1332">
        <v>1</v>
      </c>
      <c r="AV1332">
        <v>133</v>
      </c>
      <c r="AW1332" t="s">
        <v>1097</v>
      </c>
      <c r="AX1332">
        <v>13</v>
      </c>
    </row>
    <row r="1333" spans="28:50" x14ac:dyDescent="0.3">
      <c r="AB1333" s="160">
        <v>36578</v>
      </c>
      <c r="AC1333">
        <v>2</v>
      </c>
      <c r="AD1333">
        <v>179</v>
      </c>
      <c r="AE1333" t="s">
        <v>1097</v>
      </c>
      <c r="AF1333">
        <v>18</v>
      </c>
      <c r="AH1333" s="160">
        <v>34752</v>
      </c>
      <c r="AI1333">
        <v>2</v>
      </c>
      <c r="AJ1333">
        <v>186</v>
      </c>
      <c r="AK1333" t="s">
        <v>1097</v>
      </c>
      <c r="AL1333">
        <v>19</v>
      </c>
      <c r="AN1333" s="160">
        <v>38770</v>
      </c>
      <c r="AO1333">
        <v>2</v>
      </c>
      <c r="AP1333">
        <v>180</v>
      </c>
      <c r="AQ1333" t="s">
        <v>1097</v>
      </c>
      <c r="AR1333">
        <v>18</v>
      </c>
      <c r="AT1333" s="160">
        <v>38770</v>
      </c>
      <c r="AU1333">
        <v>2</v>
      </c>
      <c r="AV1333">
        <v>137</v>
      </c>
      <c r="AW1333" t="s">
        <v>1097</v>
      </c>
      <c r="AX1333">
        <v>14</v>
      </c>
    </row>
    <row r="1334" spans="28:50" x14ac:dyDescent="0.3">
      <c r="AB1334" s="160">
        <v>36578</v>
      </c>
      <c r="AC1334">
        <v>3</v>
      </c>
      <c r="AD1334">
        <v>178</v>
      </c>
      <c r="AE1334" t="s">
        <v>1097</v>
      </c>
      <c r="AF1334">
        <v>18</v>
      </c>
      <c r="AH1334" s="160">
        <v>34752</v>
      </c>
      <c r="AI1334">
        <v>3</v>
      </c>
      <c r="AJ1334">
        <v>184</v>
      </c>
      <c r="AK1334" t="s">
        <v>1097</v>
      </c>
      <c r="AL1334">
        <v>18</v>
      </c>
      <c r="AN1334" s="160">
        <v>38770</v>
      </c>
      <c r="AO1334">
        <v>3</v>
      </c>
      <c r="AP1334">
        <v>180</v>
      </c>
      <c r="AQ1334" t="s">
        <v>1097</v>
      </c>
      <c r="AR1334">
        <v>18</v>
      </c>
      <c r="AT1334" s="160">
        <v>38770</v>
      </c>
      <c r="AU1334">
        <v>3</v>
      </c>
      <c r="AV1334">
        <v>140</v>
      </c>
      <c r="AW1334" t="s">
        <v>1097</v>
      </c>
      <c r="AX1334">
        <v>14</v>
      </c>
    </row>
    <row r="1335" spans="28:50" x14ac:dyDescent="0.3">
      <c r="AB1335" s="160">
        <v>36578</v>
      </c>
      <c r="AC1335">
        <v>4</v>
      </c>
      <c r="AD1335">
        <v>179</v>
      </c>
      <c r="AE1335" t="s">
        <v>1097</v>
      </c>
      <c r="AF1335">
        <v>18</v>
      </c>
      <c r="AH1335" s="160">
        <v>34752</v>
      </c>
      <c r="AI1335">
        <v>4</v>
      </c>
      <c r="AJ1335">
        <v>182</v>
      </c>
      <c r="AK1335" t="s">
        <v>1097</v>
      </c>
      <c r="AL1335">
        <v>18</v>
      </c>
      <c r="AN1335" s="160">
        <v>38770</v>
      </c>
      <c r="AO1335">
        <v>4</v>
      </c>
      <c r="AP1335">
        <v>186</v>
      </c>
      <c r="AQ1335" t="s">
        <v>1097</v>
      </c>
      <c r="AR1335">
        <v>19</v>
      </c>
      <c r="AT1335" s="160">
        <v>38770</v>
      </c>
      <c r="AU1335">
        <v>4</v>
      </c>
      <c r="AV1335">
        <v>144</v>
      </c>
      <c r="AW1335" t="s">
        <v>1097</v>
      </c>
      <c r="AX1335">
        <v>14</v>
      </c>
    </row>
    <row r="1336" spans="28:50" x14ac:dyDescent="0.3">
      <c r="AB1336" s="160">
        <v>36578</v>
      </c>
      <c r="AC1336">
        <v>5</v>
      </c>
      <c r="AD1336">
        <v>180</v>
      </c>
      <c r="AE1336" t="s">
        <v>1097</v>
      </c>
      <c r="AF1336">
        <v>18</v>
      </c>
      <c r="AH1336" s="160">
        <v>34752</v>
      </c>
      <c r="AI1336">
        <v>5</v>
      </c>
      <c r="AJ1336">
        <v>180</v>
      </c>
      <c r="AK1336" t="s">
        <v>1097</v>
      </c>
      <c r="AL1336">
        <v>18</v>
      </c>
      <c r="AN1336" s="160">
        <v>38770</v>
      </c>
      <c r="AO1336">
        <v>5</v>
      </c>
      <c r="AP1336">
        <v>190</v>
      </c>
      <c r="AQ1336" t="s">
        <v>1097</v>
      </c>
      <c r="AR1336">
        <v>19</v>
      </c>
      <c r="AT1336" s="160">
        <v>38770</v>
      </c>
      <c r="AU1336">
        <v>5</v>
      </c>
      <c r="AV1336">
        <v>145</v>
      </c>
      <c r="AW1336" t="s">
        <v>1097</v>
      </c>
      <c r="AX1336">
        <v>15</v>
      </c>
    </row>
    <row r="1337" spans="28:50" x14ac:dyDescent="0.3">
      <c r="AB1337" s="160">
        <v>36578</v>
      </c>
      <c r="AC1337">
        <v>6</v>
      </c>
      <c r="AD1337">
        <v>177</v>
      </c>
      <c r="AE1337" t="s">
        <v>1097</v>
      </c>
      <c r="AF1337">
        <v>18</v>
      </c>
      <c r="AH1337" s="160">
        <v>34752</v>
      </c>
      <c r="AI1337">
        <v>6</v>
      </c>
      <c r="AJ1337">
        <v>186</v>
      </c>
      <c r="AK1337" t="s">
        <v>1097</v>
      </c>
      <c r="AL1337">
        <v>19</v>
      </c>
      <c r="AN1337" s="160">
        <v>38770</v>
      </c>
      <c r="AO1337">
        <v>6</v>
      </c>
      <c r="AP1337">
        <v>200</v>
      </c>
      <c r="AQ1337" t="s">
        <v>1097</v>
      </c>
      <c r="AR1337">
        <v>20</v>
      </c>
      <c r="AT1337" s="160">
        <v>38770</v>
      </c>
      <c r="AU1337">
        <v>6</v>
      </c>
      <c r="AV1337">
        <v>146</v>
      </c>
      <c r="AW1337" t="s">
        <v>1097</v>
      </c>
      <c r="AX1337">
        <v>15</v>
      </c>
    </row>
    <row r="1338" spans="28:50" x14ac:dyDescent="0.3">
      <c r="AB1338" s="160">
        <v>36578</v>
      </c>
      <c r="AC1338">
        <v>7</v>
      </c>
      <c r="AD1338">
        <v>181</v>
      </c>
      <c r="AE1338" t="s">
        <v>1097</v>
      </c>
      <c r="AF1338">
        <v>18</v>
      </c>
      <c r="AH1338" s="160">
        <v>34752</v>
      </c>
      <c r="AI1338">
        <v>7</v>
      </c>
      <c r="AJ1338">
        <v>192</v>
      </c>
      <c r="AK1338" t="s">
        <v>1097</v>
      </c>
      <c r="AL1338">
        <v>19</v>
      </c>
      <c r="AN1338" s="160">
        <v>38770</v>
      </c>
      <c r="AO1338">
        <v>7</v>
      </c>
      <c r="AP1338">
        <v>214</v>
      </c>
      <c r="AQ1338" t="s">
        <v>1097</v>
      </c>
      <c r="AR1338">
        <v>21</v>
      </c>
      <c r="AT1338" s="160">
        <v>38770</v>
      </c>
      <c r="AU1338">
        <v>7</v>
      </c>
      <c r="AV1338">
        <v>146</v>
      </c>
      <c r="AW1338" t="s">
        <v>1097</v>
      </c>
      <c r="AX1338">
        <v>15</v>
      </c>
    </row>
    <row r="1339" spans="28:50" x14ac:dyDescent="0.3">
      <c r="AB1339" s="160">
        <v>36578</v>
      </c>
      <c r="AC1339">
        <v>8</v>
      </c>
      <c r="AD1339">
        <v>194</v>
      </c>
      <c r="AE1339" t="s">
        <v>1097</v>
      </c>
      <c r="AF1339">
        <v>19</v>
      </c>
      <c r="AH1339" s="160">
        <v>34752</v>
      </c>
      <c r="AI1339">
        <v>8</v>
      </c>
      <c r="AJ1339">
        <v>199</v>
      </c>
      <c r="AK1339" t="s">
        <v>1097</v>
      </c>
      <c r="AL1339">
        <v>20</v>
      </c>
      <c r="AN1339" s="160">
        <v>38770</v>
      </c>
      <c r="AO1339">
        <v>8</v>
      </c>
      <c r="AP1339">
        <v>220</v>
      </c>
      <c r="AQ1339" t="s">
        <v>1097</v>
      </c>
      <c r="AR1339">
        <v>22</v>
      </c>
      <c r="AT1339" s="160">
        <v>38770</v>
      </c>
      <c r="AU1339">
        <v>8</v>
      </c>
      <c r="AV1339">
        <v>140</v>
      </c>
      <c r="AW1339" t="s">
        <v>1097</v>
      </c>
      <c r="AX1339">
        <v>14</v>
      </c>
    </row>
    <row r="1340" spans="28:50" x14ac:dyDescent="0.3">
      <c r="AB1340" s="160">
        <v>36578</v>
      </c>
      <c r="AC1340">
        <v>9</v>
      </c>
      <c r="AD1340">
        <v>195</v>
      </c>
      <c r="AE1340" t="s">
        <v>1097</v>
      </c>
      <c r="AF1340">
        <v>20</v>
      </c>
      <c r="AH1340" s="160">
        <v>34752</v>
      </c>
      <c r="AI1340">
        <v>9</v>
      </c>
      <c r="AJ1340">
        <v>197</v>
      </c>
      <c r="AK1340" t="s">
        <v>1097</v>
      </c>
      <c r="AL1340">
        <v>20</v>
      </c>
      <c r="AN1340" s="160">
        <v>38770</v>
      </c>
      <c r="AO1340">
        <v>9</v>
      </c>
      <c r="AP1340">
        <v>240</v>
      </c>
      <c r="AQ1340" t="s">
        <v>1097</v>
      </c>
      <c r="AR1340">
        <v>24</v>
      </c>
      <c r="AT1340" s="160">
        <v>38770</v>
      </c>
      <c r="AU1340">
        <v>9</v>
      </c>
      <c r="AV1340">
        <v>139</v>
      </c>
      <c r="AW1340" t="s">
        <v>1097</v>
      </c>
      <c r="AX1340">
        <v>14</v>
      </c>
    </row>
    <row r="1341" spans="28:50" x14ac:dyDescent="0.3">
      <c r="AB1341" s="160">
        <v>36578</v>
      </c>
      <c r="AC1341">
        <v>10</v>
      </c>
      <c r="AD1341">
        <v>202</v>
      </c>
      <c r="AE1341" t="s">
        <v>1097</v>
      </c>
      <c r="AF1341">
        <v>20</v>
      </c>
      <c r="AH1341" s="160">
        <v>34752</v>
      </c>
      <c r="AI1341">
        <v>10</v>
      </c>
      <c r="AJ1341">
        <v>195</v>
      </c>
      <c r="AK1341" t="s">
        <v>1097</v>
      </c>
      <c r="AL1341">
        <v>20</v>
      </c>
      <c r="AN1341" s="160">
        <v>38770</v>
      </c>
      <c r="AO1341">
        <v>10</v>
      </c>
      <c r="AP1341">
        <v>240</v>
      </c>
      <c r="AQ1341" t="s">
        <v>1097</v>
      </c>
      <c r="AR1341">
        <v>24</v>
      </c>
      <c r="AT1341" s="160">
        <v>38770</v>
      </c>
      <c r="AU1341">
        <v>10</v>
      </c>
      <c r="AV1341">
        <v>147</v>
      </c>
      <c r="AW1341" t="s">
        <v>1097</v>
      </c>
      <c r="AX1341">
        <v>15</v>
      </c>
    </row>
    <row r="1342" spans="28:50" x14ac:dyDescent="0.3">
      <c r="AB1342" s="160">
        <v>36578</v>
      </c>
      <c r="AC1342">
        <v>11</v>
      </c>
      <c r="AD1342">
        <v>224</v>
      </c>
      <c r="AE1342" t="s">
        <v>1097</v>
      </c>
      <c r="AF1342">
        <v>22</v>
      </c>
      <c r="AH1342" s="160">
        <v>34752</v>
      </c>
      <c r="AI1342">
        <v>11</v>
      </c>
      <c r="AJ1342">
        <v>193</v>
      </c>
      <c r="AK1342" t="s">
        <v>1097</v>
      </c>
      <c r="AL1342">
        <v>19</v>
      </c>
      <c r="AN1342" s="160">
        <v>38770</v>
      </c>
      <c r="AO1342">
        <v>11</v>
      </c>
      <c r="AP1342">
        <v>220</v>
      </c>
      <c r="AQ1342" t="s">
        <v>1097</v>
      </c>
      <c r="AR1342">
        <v>22</v>
      </c>
      <c r="AT1342" s="160">
        <v>38770</v>
      </c>
      <c r="AU1342">
        <v>11</v>
      </c>
      <c r="AV1342">
        <v>142</v>
      </c>
      <c r="AW1342" t="s">
        <v>1097</v>
      </c>
      <c r="AX1342">
        <v>14</v>
      </c>
    </row>
    <row r="1343" spans="28:50" x14ac:dyDescent="0.3">
      <c r="AB1343" s="160">
        <v>36578</v>
      </c>
      <c r="AC1343">
        <v>12</v>
      </c>
      <c r="AD1343">
        <v>225</v>
      </c>
      <c r="AE1343" t="s">
        <v>1097</v>
      </c>
      <c r="AF1343">
        <v>23</v>
      </c>
      <c r="AH1343" s="160">
        <v>34752</v>
      </c>
      <c r="AI1343">
        <v>12</v>
      </c>
      <c r="AJ1343">
        <v>199</v>
      </c>
      <c r="AK1343" t="s">
        <v>1097</v>
      </c>
      <c r="AL1343">
        <v>20</v>
      </c>
      <c r="AN1343" s="160">
        <v>38770</v>
      </c>
      <c r="AO1343">
        <v>12</v>
      </c>
      <c r="AP1343">
        <v>220</v>
      </c>
      <c r="AQ1343" t="s">
        <v>1097</v>
      </c>
      <c r="AR1343">
        <v>22</v>
      </c>
      <c r="AT1343" s="160">
        <v>38770</v>
      </c>
      <c r="AU1343">
        <v>12</v>
      </c>
      <c r="AV1343">
        <v>132</v>
      </c>
      <c r="AW1343" t="s">
        <v>1097</v>
      </c>
      <c r="AX1343">
        <v>13</v>
      </c>
    </row>
    <row r="1344" spans="28:50" x14ac:dyDescent="0.3">
      <c r="AB1344" s="160">
        <v>36578</v>
      </c>
      <c r="AC1344">
        <v>13</v>
      </c>
      <c r="AD1344">
        <v>229</v>
      </c>
      <c r="AE1344" t="s">
        <v>1097</v>
      </c>
      <c r="AF1344">
        <v>23</v>
      </c>
      <c r="AH1344" s="160">
        <v>34752</v>
      </c>
      <c r="AI1344">
        <v>13</v>
      </c>
      <c r="AJ1344">
        <v>205</v>
      </c>
      <c r="AK1344" t="s">
        <v>1097</v>
      </c>
      <c r="AL1344">
        <v>21</v>
      </c>
      <c r="AN1344" s="160">
        <v>38770</v>
      </c>
      <c r="AO1344">
        <v>13</v>
      </c>
      <c r="AP1344">
        <v>233</v>
      </c>
      <c r="AQ1344" t="s">
        <v>1097</v>
      </c>
      <c r="AR1344">
        <v>23</v>
      </c>
      <c r="AT1344" s="160">
        <v>38770</v>
      </c>
      <c r="AU1344">
        <v>13</v>
      </c>
      <c r="AV1344">
        <v>120</v>
      </c>
      <c r="AW1344" t="s">
        <v>1097</v>
      </c>
      <c r="AX1344">
        <v>12</v>
      </c>
    </row>
    <row r="1345" spans="28:50" x14ac:dyDescent="0.3">
      <c r="AB1345" s="160">
        <v>36578</v>
      </c>
      <c r="AC1345">
        <v>14</v>
      </c>
      <c r="AD1345">
        <v>232</v>
      </c>
      <c r="AE1345" t="s">
        <v>1097</v>
      </c>
      <c r="AF1345">
        <v>23</v>
      </c>
      <c r="AH1345" s="160">
        <v>34752</v>
      </c>
      <c r="AI1345">
        <v>14</v>
      </c>
      <c r="AJ1345">
        <v>211</v>
      </c>
      <c r="AK1345" t="s">
        <v>1097</v>
      </c>
      <c r="AL1345">
        <v>21</v>
      </c>
      <c r="AN1345" s="160">
        <v>38770</v>
      </c>
      <c r="AO1345">
        <v>14</v>
      </c>
      <c r="AP1345">
        <v>230</v>
      </c>
      <c r="AQ1345" t="s">
        <v>1097</v>
      </c>
      <c r="AR1345">
        <v>23</v>
      </c>
      <c r="AT1345" s="160">
        <v>38770</v>
      </c>
      <c r="AU1345">
        <v>14</v>
      </c>
      <c r="AV1345">
        <v>117</v>
      </c>
      <c r="AW1345" t="s">
        <v>1097</v>
      </c>
      <c r="AX1345">
        <v>12</v>
      </c>
    </row>
    <row r="1346" spans="28:50" x14ac:dyDescent="0.3">
      <c r="AB1346" s="160">
        <v>36578</v>
      </c>
      <c r="AC1346">
        <v>15</v>
      </c>
      <c r="AD1346">
        <v>228</v>
      </c>
      <c r="AE1346" t="s">
        <v>1097</v>
      </c>
      <c r="AF1346">
        <v>23</v>
      </c>
      <c r="AH1346" s="160">
        <v>34752</v>
      </c>
      <c r="AI1346">
        <v>15</v>
      </c>
      <c r="AJ1346">
        <v>208</v>
      </c>
      <c r="AK1346" t="s">
        <v>1097</v>
      </c>
      <c r="AL1346">
        <v>21</v>
      </c>
      <c r="AN1346" s="160">
        <v>38770</v>
      </c>
      <c r="AO1346">
        <v>15</v>
      </c>
      <c r="AP1346">
        <v>230</v>
      </c>
      <c r="AQ1346" t="s">
        <v>1097</v>
      </c>
      <c r="AR1346">
        <v>23</v>
      </c>
      <c r="AT1346" s="160">
        <v>38770</v>
      </c>
      <c r="AU1346">
        <v>15</v>
      </c>
      <c r="AV1346">
        <v>117</v>
      </c>
      <c r="AW1346" t="s">
        <v>1097</v>
      </c>
      <c r="AX1346">
        <v>12</v>
      </c>
    </row>
    <row r="1347" spans="28:50" x14ac:dyDescent="0.3">
      <c r="AB1347" s="160">
        <v>36578</v>
      </c>
      <c r="AC1347">
        <v>16</v>
      </c>
      <c r="AD1347">
        <v>226</v>
      </c>
      <c r="AE1347" t="s">
        <v>1097</v>
      </c>
      <c r="AF1347">
        <v>23</v>
      </c>
      <c r="AH1347" s="160">
        <v>34752</v>
      </c>
      <c r="AI1347">
        <v>16</v>
      </c>
      <c r="AJ1347">
        <v>204</v>
      </c>
      <c r="AK1347" t="s">
        <v>1097</v>
      </c>
      <c r="AL1347">
        <v>20</v>
      </c>
      <c r="AN1347" s="160">
        <v>38770</v>
      </c>
      <c r="AO1347">
        <v>16</v>
      </c>
      <c r="AP1347">
        <v>221</v>
      </c>
      <c r="AQ1347" t="s">
        <v>1097</v>
      </c>
      <c r="AR1347">
        <v>22</v>
      </c>
      <c r="AT1347" s="160">
        <v>38770</v>
      </c>
      <c r="AU1347">
        <v>16</v>
      </c>
      <c r="AV1347">
        <v>130</v>
      </c>
      <c r="AW1347" t="s">
        <v>1097</v>
      </c>
      <c r="AX1347">
        <v>13</v>
      </c>
    </row>
    <row r="1348" spans="28:50" x14ac:dyDescent="0.3">
      <c r="AB1348" s="160">
        <v>36578</v>
      </c>
      <c r="AC1348">
        <v>17</v>
      </c>
      <c r="AD1348">
        <v>226</v>
      </c>
      <c r="AE1348" t="s">
        <v>1097</v>
      </c>
      <c r="AF1348">
        <v>23</v>
      </c>
      <c r="AH1348" s="160">
        <v>34752</v>
      </c>
      <c r="AI1348">
        <v>17</v>
      </c>
      <c r="AJ1348">
        <v>200</v>
      </c>
      <c r="AK1348" t="s">
        <v>1097</v>
      </c>
      <c r="AL1348">
        <v>20</v>
      </c>
      <c r="AN1348" s="160">
        <v>38770</v>
      </c>
      <c r="AO1348">
        <v>17</v>
      </c>
      <c r="AP1348">
        <v>210</v>
      </c>
      <c r="AQ1348" t="s">
        <v>1097</v>
      </c>
      <c r="AR1348">
        <v>21</v>
      </c>
      <c r="AT1348" s="160">
        <v>38770</v>
      </c>
      <c r="AU1348">
        <v>17</v>
      </c>
      <c r="AV1348">
        <v>113</v>
      </c>
      <c r="AW1348" t="s">
        <v>1097</v>
      </c>
      <c r="AX1348">
        <v>11</v>
      </c>
    </row>
    <row r="1349" spans="28:50" x14ac:dyDescent="0.3">
      <c r="AB1349" s="160">
        <v>36578</v>
      </c>
      <c r="AC1349">
        <v>18</v>
      </c>
      <c r="AD1349">
        <v>200</v>
      </c>
      <c r="AE1349" t="s">
        <v>1097</v>
      </c>
      <c r="AF1349">
        <v>20</v>
      </c>
      <c r="AH1349" s="160">
        <v>34752</v>
      </c>
      <c r="AI1349">
        <v>18</v>
      </c>
      <c r="AJ1349">
        <v>193</v>
      </c>
      <c r="AK1349" t="s">
        <v>1097</v>
      </c>
      <c r="AL1349">
        <v>19</v>
      </c>
      <c r="AN1349" s="160">
        <v>38770</v>
      </c>
      <c r="AO1349">
        <v>18</v>
      </c>
      <c r="AP1349">
        <v>200</v>
      </c>
      <c r="AQ1349" t="s">
        <v>1097</v>
      </c>
      <c r="AR1349">
        <v>20</v>
      </c>
      <c r="AT1349" s="160">
        <v>38770</v>
      </c>
      <c r="AU1349">
        <v>18</v>
      </c>
      <c r="AV1349">
        <v>115</v>
      </c>
      <c r="AW1349" t="s">
        <v>1097</v>
      </c>
      <c r="AX1349">
        <v>12</v>
      </c>
    </row>
    <row r="1350" spans="28:50" x14ac:dyDescent="0.3">
      <c r="AB1350" s="160">
        <v>36578</v>
      </c>
      <c r="AC1350">
        <v>19</v>
      </c>
      <c r="AD1350">
        <v>182</v>
      </c>
      <c r="AE1350" t="s">
        <v>1097</v>
      </c>
      <c r="AF1350">
        <v>18</v>
      </c>
      <c r="AH1350" s="160">
        <v>34752</v>
      </c>
      <c r="AI1350">
        <v>19</v>
      </c>
      <c r="AJ1350">
        <v>185</v>
      </c>
      <c r="AK1350" t="s">
        <v>1097</v>
      </c>
      <c r="AL1350">
        <v>19</v>
      </c>
      <c r="AN1350" s="160">
        <v>38770</v>
      </c>
      <c r="AO1350">
        <v>19</v>
      </c>
      <c r="AP1350">
        <v>189</v>
      </c>
      <c r="AQ1350" t="s">
        <v>1097</v>
      </c>
      <c r="AR1350">
        <v>19</v>
      </c>
      <c r="AT1350" s="160">
        <v>38770</v>
      </c>
      <c r="AU1350">
        <v>19</v>
      </c>
      <c r="AV1350">
        <v>104</v>
      </c>
      <c r="AW1350" t="s">
        <v>1097</v>
      </c>
      <c r="AX1350">
        <v>10</v>
      </c>
    </row>
    <row r="1351" spans="28:50" x14ac:dyDescent="0.3">
      <c r="AB1351" s="160">
        <v>36578</v>
      </c>
      <c r="AC1351">
        <v>20</v>
      </c>
      <c r="AD1351">
        <v>181</v>
      </c>
      <c r="AE1351" t="s">
        <v>1097</v>
      </c>
      <c r="AF1351">
        <v>18</v>
      </c>
      <c r="AH1351" s="160">
        <v>34752</v>
      </c>
      <c r="AI1351">
        <v>20</v>
      </c>
      <c r="AJ1351">
        <v>177</v>
      </c>
      <c r="AK1351" t="s">
        <v>1097</v>
      </c>
      <c r="AL1351">
        <v>18</v>
      </c>
      <c r="AN1351" s="160">
        <v>38770</v>
      </c>
      <c r="AO1351">
        <v>20</v>
      </c>
      <c r="AP1351">
        <v>190</v>
      </c>
      <c r="AQ1351" t="s">
        <v>1097</v>
      </c>
      <c r="AR1351">
        <v>19</v>
      </c>
      <c r="AT1351" s="160">
        <v>38770</v>
      </c>
      <c r="AU1351">
        <v>20</v>
      </c>
      <c r="AV1351">
        <v>100</v>
      </c>
      <c r="AW1351" t="s">
        <v>1097</v>
      </c>
      <c r="AX1351">
        <v>10</v>
      </c>
    </row>
    <row r="1352" spans="28:50" x14ac:dyDescent="0.3">
      <c r="AB1352" s="160">
        <v>36578</v>
      </c>
      <c r="AC1352">
        <v>21</v>
      </c>
      <c r="AD1352">
        <v>184</v>
      </c>
      <c r="AE1352" t="s">
        <v>1097</v>
      </c>
      <c r="AF1352">
        <v>18</v>
      </c>
      <c r="AH1352" s="160">
        <v>34752</v>
      </c>
      <c r="AI1352">
        <v>21</v>
      </c>
      <c r="AJ1352">
        <v>175</v>
      </c>
      <c r="AK1352" t="s">
        <v>1097</v>
      </c>
      <c r="AL1352">
        <v>18</v>
      </c>
      <c r="AN1352" s="160">
        <v>38770</v>
      </c>
      <c r="AO1352">
        <v>21</v>
      </c>
      <c r="AP1352">
        <v>190</v>
      </c>
      <c r="AQ1352" t="s">
        <v>1097</v>
      </c>
      <c r="AR1352">
        <v>19</v>
      </c>
      <c r="AT1352" s="160">
        <v>38770</v>
      </c>
      <c r="AU1352">
        <v>21</v>
      </c>
      <c r="AV1352">
        <v>96</v>
      </c>
      <c r="AW1352" t="s">
        <v>1097</v>
      </c>
      <c r="AX1352">
        <v>10</v>
      </c>
    </row>
    <row r="1353" spans="28:50" x14ac:dyDescent="0.3">
      <c r="AB1353" s="160">
        <v>36578</v>
      </c>
      <c r="AC1353">
        <v>22</v>
      </c>
      <c r="AD1353">
        <v>178</v>
      </c>
      <c r="AE1353" t="s">
        <v>1097</v>
      </c>
      <c r="AF1353">
        <v>18</v>
      </c>
      <c r="AH1353" s="160">
        <v>34752</v>
      </c>
      <c r="AI1353">
        <v>22</v>
      </c>
      <c r="AJ1353">
        <v>173</v>
      </c>
      <c r="AK1353" t="s">
        <v>1097</v>
      </c>
      <c r="AL1353">
        <v>17</v>
      </c>
      <c r="AN1353" s="160">
        <v>38770</v>
      </c>
      <c r="AO1353">
        <v>22</v>
      </c>
      <c r="AP1353">
        <v>187</v>
      </c>
      <c r="AQ1353" t="s">
        <v>1097</v>
      </c>
      <c r="AR1353">
        <v>19</v>
      </c>
      <c r="AT1353" s="160">
        <v>38770</v>
      </c>
      <c r="AU1353">
        <v>22</v>
      </c>
      <c r="AV1353">
        <v>91</v>
      </c>
      <c r="AW1353" t="s">
        <v>1097</v>
      </c>
      <c r="AX1353">
        <v>9</v>
      </c>
    </row>
    <row r="1354" spans="28:50" x14ac:dyDescent="0.3">
      <c r="AB1354" s="160">
        <v>36578</v>
      </c>
      <c r="AC1354">
        <v>23</v>
      </c>
      <c r="AD1354">
        <v>173</v>
      </c>
      <c r="AE1354" t="s">
        <v>1097</v>
      </c>
      <c r="AF1354">
        <v>17</v>
      </c>
      <c r="AH1354" s="160">
        <v>34752</v>
      </c>
      <c r="AI1354">
        <v>23</v>
      </c>
      <c r="AJ1354">
        <v>171</v>
      </c>
      <c r="AK1354" t="s">
        <v>1097</v>
      </c>
      <c r="AL1354">
        <v>17</v>
      </c>
      <c r="AN1354" s="160">
        <v>38770</v>
      </c>
      <c r="AO1354">
        <v>23</v>
      </c>
      <c r="AP1354">
        <v>190</v>
      </c>
      <c r="AQ1354" t="s">
        <v>1097</v>
      </c>
      <c r="AR1354">
        <v>19</v>
      </c>
      <c r="AT1354" s="160">
        <v>38770</v>
      </c>
      <c r="AU1354">
        <v>23</v>
      </c>
      <c r="AV1354">
        <v>91</v>
      </c>
      <c r="AW1354" t="s">
        <v>1097</v>
      </c>
      <c r="AX1354">
        <v>9</v>
      </c>
    </row>
    <row r="1355" spans="28:50" x14ac:dyDescent="0.3">
      <c r="AB1355" s="160">
        <v>36579</v>
      </c>
      <c r="AC1355">
        <v>0</v>
      </c>
      <c r="AD1355">
        <v>172</v>
      </c>
      <c r="AE1355" t="s">
        <v>1097</v>
      </c>
      <c r="AF1355">
        <v>17</v>
      </c>
      <c r="AH1355" s="160">
        <v>34753</v>
      </c>
      <c r="AI1355">
        <v>0</v>
      </c>
      <c r="AJ1355">
        <v>164</v>
      </c>
      <c r="AK1355" t="s">
        <v>1097</v>
      </c>
      <c r="AL1355">
        <v>16</v>
      </c>
      <c r="AN1355" s="160">
        <v>38771</v>
      </c>
      <c r="AO1355">
        <v>0</v>
      </c>
      <c r="AP1355">
        <v>190</v>
      </c>
      <c r="AQ1355" t="s">
        <v>1097</v>
      </c>
      <c r="AR1355">
        <v>19</v>
      </c>
      <c r="AT1355" s="160">
        <v>38771</v>
      </c>
      <c r="AU1355">
        <v>0</v>
      </c>
      <c r="AV1355">
        <v>86</v>
      </c>
      <c r="AW1355" t="s">
        <v>1097</v>
      </c>
      <c r="AX1355">
        <v>9</v>
      </c>
    </row>
    <row r="1356" spans="28:50" x14ac:dyDescent="0.3">
      <c r="AB1356" s="160">
        <v>36579</v>
      </c>
      <c r="AC1356">
        <v>1</v>
      </c>
      <c r="AD1356">
        <v>171</v>
      </c>
      <c r="AE1356" t="s">
        <v>1097</v>
      </c>
      <c r="AF1356">
        <v>17</v>
      </c>
      <c r="AH1356" s="160">
        <v>34753</v>
      </c>
      <c r="AI1356">
        <v>1</v>
      </c>
      <c r="AJ1356">
        <v>157</v>
      </c>
      <c r="AK1356" t="s">
        <v>1097</v>
      </c>
      <c r="AL1356">
        <v>16</v>
      </c>
      <c r="AN1356" s="160">
        <v>38771</v>
      </c>
      <c r="AO1356">
        <v>1</v>
      </c>
      <c r="AP1356">
        <v>189</v>
      </c>
      <c r="AQ1356" t="s">
        <v>1097</v>
      </c>
      <c r="AR1356">
        <v>19</v>
      </c>
      <c r="AT1356" s="160">
        <v>38771</v>
      </c>
      <c r="AU1356">
        <v>1</v>
      </c>
      <c r="AV1356">
        <v>86</v>
      </c>
      <c r="AW1356" t="s">
        <v>1097</v>
      </c>
      <c r="AX1356">
        <v>9</v>
      </c>
    </row>
    <row r="1357" spans="28:50" x14ac:dyDescent="0.3">
      <c r="AB1357" s="160">
        <v>36579</v>
      </c>
      <c r="AC1357">
        <v>2</v>
      </c>
      <c r="AD1357">
        <v>173</v>
      </c>
      <c r="AE1357" t="s">
        <v>1097</v>
      </c>
      <c r="AF1357">
        <v>17</v>
      </c>
      <c r="AH1357" s="160">
        <v>34753</v>
      </c>
      <c r="AI1357">
        <v>2</v>
      </c>
      <c r="AJ1357">
        <v>150</v>
      </c>
      <c r="AK1357" t="s">
        <v>1097</v>
      </c>
      <c r="AL1357">
        <v>15</v>
      </c>
      <c r="AN1357" s="160">
        <v>38771</v>
      </c>
      <c r="AO1357">
        <v>2</v>
      </c>
      <c r="AP1357">
        <v>200</v>
      </c>
      <c r="AQ1357" t="s">
        <v>1097</v>
      </c>
      <c r="AR1357">
        <v>20</v>
      </c>
      <c r="AT1357" s="160">
        <v>38771</v>
      </c>
      <c r="AU1357">
        <v>2</v>
      </c>
      <c r="AV1357">
        <v>82</v>
      </c>
      <c r="AW1357" t="s">
        <v>1097</v>
      </c>
      <c r="AX1357">
        <v>8</v>
      </c>
    </row>
    <row r="1358" spans="28:50" x14ac:dyDescent="0.3">
      <c r="AB1358" s="160">
        <v>36579</v>
      </c>
      <c r="AC1358">
        <v>3</v>
      </c>
      <c r="AD1358">
        <v>175</v>
      </c>
      <c r="AE1358" t="s">
        <v>1097</v>
      </c>
      <c r="AF1358">
        <v>18</v>
      </c>
      <c r="AH1358" s="160">
        <v>34753</v>
      </c>
      <c r="AI1358">
        <v>3</v>
      </c>
      <c r="AJ1358">
        <v>146</v>
      </c>
      <c r="AK1358" t="s">
        <v>1097</v>
      </c>
      <c r="AL1358">
        <v>15</v>
      </c>
      <c r="AN1358" s="160">
        <v>38771</v>
      </c>
      <c r="AO1358">
        <v>3</v>
      </c>
      <c r="AP1358">
        <v>200</v>
      </c>
      <c r="AQ1358" t="s">
        <v>1097</v>
      </c>
      <c r="AR1358">
        <v>20</v>
      </c>
      <c r="AT1358" s="160">
        <v>38771</v>
      </c>
      <c r="AU1358">
        <v>3</v>
      </c>
      <c r="AV1358">
        <v>77</v>
      </c>
      <c r="AW1358" t="s">
        <v>1097</v>
      </c>
      <c r="AX1358">
        <v>8</v>
      </c>
    </row>
    <row r="1359" spans="28:50" x14ac:dyDescent="0.3">
      <c r="AB1359" s="160">
        <v>36579</v>
      </c>
      <c r="AC1359">
        <v>4</v>
      </c>
      <c r="AD1359">
        <v>176</v>
      </c>
      <c r="AE1359" t="s">
        <v>1097</v>
      </c>
      <c r="AF1359">
        <v>18</v>
      </c>
      <c r="AH1359" s="160">
        <v>34753</v>
      </c>
      <c r="AI1359">
        <v>4</v>
      </c>
      <c r="AJ1359">
        <v>141</v>
      </c>
      <c r="AK1359" t="s">
        <v>1097</v>
      </c>
      <c r="AL1359">
        <v>14</v>
      </c>
      <c r="AN1359" s="160">
        <v>38771</v>
      </c>
      <c r="AO1359">
        <v>4</v>
      </c>
      <c r="AP1359">
        <v>194</v>
      </c>
      <c r="AQ1359" t="s">
        <v>1097</v>
      </c>
      <c r="AR1359">
        <v>19</v>
      </c>
      <c r="AT1359" s="160">
        <v>38771</v>
      </c>
      <c r="AU1359">
        <v>4</v>
      </c>
      <c r="AV1359">
        <v>73</v>
      </c>
      <c r="AW1359" t="s">
        <v>1097</v>
      </c>
      <c r="AX1359">
        <v>7</v>
      </c>
    </row>
    <row r="1360" spans="28:50" x14ac:dyDescent="0.3">
      <c r="AB1360" s="160">
        <v>36579</v>
      </c>
      <c r="AC1360">
        <v>5</v>
      </c>
      <c r="AD1360">
        <v>175</v>
      </c>
      <c r="AE1360" t="s">
        <v>1097</v>
      </c>
      <c r="AF1360">
        <v>18</v>
      </c>
      <c r="AH1360" s="160">
        <v>34753</v>
      </c>
      <c r="AI1360">
        <v>5</v>
      </c>
      <c r="AJ1360">
        <v>136</v>
      </c>
      <c r="AK1360" t="s">
        <v>1097</v>
      </c>
      <c r="AL1360">
        <v>14</v>
      </c>
      <c r="AN1360" s="160">
        <v>38771</v>
      </c>
      <c r="AO1360">
        <v>5</v>
      </c>
      <c r="AP1360">
        <v>190</v>
      </c>
      <c r="AQ1360" t="s">
        <v>1097</v>
      </c>
      <c r="AR1360">
        <v>19</v>
      </c>
      <c r="AT1360" s="160">
        <v>38771</v>
      </c>
      <c r="AU1360">
        <v>5</v>
      </c>
      <c r="AV1360">
        <v>71</v>
      </c>
      <c r="AW1360" t="s">
        <v>1097</v>
      </c>
      <c r="AX1360">
        <v>7</v>
      </c>
    </row>
    <row r="1361" spans="28:50" x14ac:dyDescent="0.3">
      <c r="AB1361" s="160">
        <v>36579</v>
      </c>
      <c r="AC1361">
        <v>6</v>
      </c>
      <c r="AD1361">
        <v>176</v>
      </c>
      <c r="AE1361" t="s">
        <v>1097</v>
      </c>
      <c r="AF1361">
        <v>18</v>
      </c>
      <c r="AH1361" s="160">
        <v>34753</v>
      </c>
      <c r="AI1361">
        <v>6</v>
      </c>
      <c r="AJ1361">
        <v>146</v>
      </c>
      <c r="AK1361" t="s">
        <v>1097</v>
      </c>
      <c r="AL1361">
        <v>15</v>
      </c>
      <c r="AN1361" s="160">
        <v>38771</v>
      </c>
      <c r="AO1361">
        <v>6</v>
      </c>
      <c r="AP1361">
        <v>200</v>
      </c>
      <c r="AQ1361" t="s">
        <v>1097</v>
      </c>
      <c r="AR1361">
        <v>20</v>
      </c>
      <c r="AT1361" s="160">
        <v>38771</v>
      </c>
      <c r="AU1361">
        <v>6</v>
      </c>
      <c r="AV1361">
        <v>78</v>
      </c>
      <c r="AW1361" t="s">
        <v>1097</v>
      </c>
      <c r="AX1361">
        <v>8</v>
      </c>
    </row>
    <row r="1362" spans="28:50" x14ac:dyDescent="0.3">
      <c r="AB1362" s="160">
        <v>36579</v>
      </c>
      <c r="AC1362">
        <v>7</v>
      </c>
      <c r="AD1362">
        <v>179</v>
      </c>
      <c r="AE1362" t="s">
        <v>1097</v>
      </c>
      <c r="AF1362">
        <v>18</v>
      </c>
      <c r="AH1362" s="160">
        <v>34753</v>
      </c>
      <c r="AI1362">
        <v>7</v>
      </c>
      <c r="AJ1362">
        <v>156</v>
      </c>
      <c r="AK1362" t="s">
        <v>1097</v>
      </c>
      <c r="AL1362">
        <v>16</v>
      </c>
      <c r="AN1362" s="160">
        <v>38771</v>
      </c>
      <c r="AO1362">
        <v>7</v>
      </c>
      <c r="AP1362">
        <v>217</v>
      </c>
      <c r="AQ1362" t="s">
        <v>1097</v>
      </c>
      <c r="AR1362">
        <v>22</v>
      </c>
      <c r="AT1362" s="160">
        <v>38771</v>
      </c>
      <c r="AU1362">
        <v>7</v>
      </c>
      <c r="AV1362">
        <v>82</v>
      </c>
      <c r="AW1362" t="s">
        <v>1097</v>
      </c>
      <c r="AX1362">
        <v>8</v>
      </c>
    </row>
    <row r="1363" spans="28:50" x14ac:dyDescent="0.3">
      <c r="AB1363" s="160">
        <v>36579</v>
      </c>
      <c r="AC1363">
        <v>8</v>
      </c>
      <c r="AD1363">
        <v>180</v>
      </c>
      <c r="AE1363" t="s">
        <v>1097</v>
      </c>
      <c r="AF1363">
        <v>18</v>
      </c>
      <c r="AH1363" s="160">
        <v>34753</v>
      </c>
      <c r="AI1363">
        <v>8</v>
      </c>
      <c r="AJ1363">
        <v>167</v>
      </c>
      <c r="AK1363" t="s">
        <v>1097</v>
      </c>
      <c r="AL1363">
        <v>17</v>
      </c>
      <c r="AN1363" s="160">
        <v>38771</v>
      </c>
      <c r="AO1363">
        <v>8</v>
      </c>
      <c r="AP1363">
        <v>230</v>
      </c>
      <c r="AQ1363" t="s">
        <v>1097</v>
      </c>
      <c r="AR1363">
        <v>23</v>
      </c>
      <c r="AT1363" s="160">
        <v>38771</v>
      </c>
      <c r="AU1363">
        <v>8</v>
      </c>
      <c r="AV1363">
        <v>94</v>
      </c>
      <c r="AW1363" t="s">
        <v>1097</v>
      </c>
      <c r="AX1363">
        <v>9</v>
      </c>
    </row>
    <row r="1364" spans="28:50" x14ac:dyDescent="0.3">
      <c r="AB1364" s="160">
        <v>36579</v>
      </c>
      <c r="AC1364">
        <v>9</v>
      </c>
      <c r="AD1364">
        <v>189</v>
      </c>
      <c r="AE1364" t="s">
        <v>1097</v>
      </c>
      <c r="AF1364">
        <v>19</v>
      </c>
      <c r="AH1364" s="160">
        <v>34753</v>
      </c>
      <c r="AI1364">
        <v>9</v>
      </c>
      <c r="AJ1364">
        <v>183</v>
      </c>
      <c r="AK1364" t="s">
        <v>1097</v>
      </c>
      <c r="AL1364">
        <v>18</v>
      </c>
      <c r="AN1364" s="160">
        <v>38771</v>
      </c>
      <c r="AO1364">
        <v>9</v>
      </c>
      <c r="AP1364">
        <v>230</v>
      </c>
      <c r="AQ1364" t="s">
        <v>1097</v>
      </c>
      <c r="AR1364">
        <v>23</v>
      </c>
      <c r="AT1364" s="160">
        <v>38771</v>
      </c>
      <c r="AU1364">
        <v>9</v>
      </c>
      <c r="AV1364">
        <v>103</v>
      </c>
      <c r="AW1364" t="s">
        <v>1097</v>
      </c>
      <c r="AX1364">
        <v>10</v>
      </c>
    </row>
    <row r="1365" spans="28:50" x14ac:dyDescent="0.3">
      <c r="AB1365" s="160">
        <v>36579</v>
      </c>
      <c r="AC1365">
        <v>10</v>
      </c>
      <c r="AD1365">
        <v>201</v>
      </c>
      <c r="AE1365" t="s">
        <v>1097</v>
      </c>
      <c r="AF1365">
        <v>20</v>
      </c>
      <c r="AH1365" s="160">
        <v>34753</v>
      </c>
      <c r="AI1365">
        <v>10</v>
      </c>
      <c r="AJ1365">
        <v>199</v>
      </c>
      <c r="AK1365" t="s">
        <v>1097</v>
      </c>
      <c r="AL1365">
        <v>20</v>
      </c>
      <c r="AN1365" s="160">
        <v>38771</v>
      </c>
      <c r="AO1365">
        <v>10</v>
      </c>
      <c r="AP1365">
        <v>231</v>
      </c>
      <c r="AQ1365" t="s">
        <v>1097</v>
      </c>
      <c r="AR1365">
        <v>23</v>
      </c>
      <c r="AT1365" s="160">
        <v>38771</v>
      </c>
      <c r="AU1365">
        <v>10</v>
      </c>
      <c r="AV1365">
        <v>109</v>
      </c>
      <c r="AW1365" t="s">
        <v>1097</v>
      </c>
      <c r="AX1365">
        <v>11</v>
      </c>
    </row>
    <row r="1366" spans="28:50" x14ac:dyDescent="0.3">
      <c r="AB1366" s="160">
        <v>36579</v>
      </c>
      <c r="AC1366">
        <v>11</v>
      </c>
      <c r="AD1366">
        <v>213</v>
      </c>
      <c r="AE1366" t="s">
        <v>1097</v>
      </c>
      <c r="AF1366">
        <v>21</v>
      </c>
      <c r="AH1366" s="160">
        <v>34753</v>
      </c>
      <c r="AI1366">
        <v>11</v>
      </c>
      <c r="AJ1366">
        <v>216</v>
      </c>
      <c r="AK1366" t="s">
        <v>1097</v>
      </c>
      <c r="AL1366">
        <v>22</v>
      </c>
      <c r="AN1366" s="160">
        <v>38771</v>
      </c>
      <c r="AO1366">
        <v>11</v>
      </c>
      <c r="AP1366">
        <v>190</v>
      </c>
      <c r="AQ1366" t="s">
        <v>1097</v>
      </c>
      <c r="AR1366">
        <v>19</v>
      </c>
      <c r="AT1366" s="160">
        <v>38771</v>
      </c>
      <c r="AU1366">
        <v>11</v>
      </c>
      <c r="AV1366">
        <v>104</v>
      </c>
      <c r="AW1366" t="s">
        <v>1097</v>
      </c>
      <c r="AX1366">
        <v>10</v>
      </c>
    </row>
    <row r="1367" spans="28:50" x14ac:dyDescent="0.3">
      <c r="AB1367" s="160">
        <v>36579</v>
      </c>
      <c r="AC1367">
        <v>12</v>
      </c>
      <c r="AD1367">
        <v>242</v>
      </c>
      <c r="AE1367" t="s">
        <v>1097</v>
      </c>
      <c r="AF1367">
        <v>24</v>
      </c>
      <c r="AH1367" s="160">
        <v>34753</v>
      </c>
      <c r="AI1367">
        <v>12</v>
      </c>
      <c r="AJ1367">
        <v>224</v>
      </c>
      <c r="AK1367" t="s">
        <v>1097</v>
      </c>
      <c r="AL1367">
        <v>22</v>
      </c>
      <c r="AN1367" s="160">
        <v>38771</v>
      </c>
      <c r="AO1367">
        <v>12</v>
      </c>
      <c r="AP1367">
        <v>220</v>
      </c>
      <c r="AQ1367" t="s">
        <v>1097</v>
      </c>
      <c r="AR1367">
        <v>22</v>
      </c>
      <c r="AT1367" s="160">
        <v>38771</v>
      </c>
      <c r="AU1367">
        <v>12</v>
      </c>
      <c r="AV1367">
        <v>112</v>
      </c>
      <c r="AW1367" t="s">
        <v>1097</v>
      </c>
      <c r="AX1367">
        <v>11</v>
      </c>
    </row>
    <row r="1368" spans="28:50" x14ac:dyDescent="0.3">
      <c r="AB1368" s="160">
        <v>36579</v>
      </c>
      <c r="AC1368">
        <v>13</v>
      </c>
      <c r="AD1368">
        <v>240</v>
      </c>
      <c r="AE1368" t="s">
        <v>1097</v>
      </c>
      <c r="AF1368">
        <v>24</v>
      </c>
      <c r="AH1368" s="160">
        <v>34753</v>
      </c>
      <c r="AI1368">
        <v>13</v>
      </c>
      <c r="AJ1368">
        <v>233</v>
      </c>
      <c r="AK1368" t="s">
        <v>1097</v>
      </c>
      <c r="AL1368">
        <v>23</v>
      </c>
      <c r="AN1368" s="160">
        <v>38771</v>
      </c>
      <c r="AO1368">
        <v>13</v>
      </c>
      <c r="AP1368">
        <v>227</v>
      </c>
      <c r="AQ1368" t="s">
        <v>1097</v>
      </c>
      <c r="AR1368">
        <v>23</v>
      </c>
      <c r="AT1368" s="160">
        <v>38771</v>
      </c>
      <c r="AU1368">
        <v>13</v>
      </c>
      <c r="AV1368">
        <v>110</v>
      </c>
      <c r="AW1368" t="s">
        <v>1097</v>
      </c>
      <c r="AX1368">
        <v>11</v>
      </c>
    </row>
    <row r="1369" spans="28:50" x14ac:dyDescent="0.3">
      <c r="AB1369" s="160">
        <v>36579</v>
      </c>
      <c r="AC1369">
        <v>14</v>
      </c>
      <c r="AD1369">
        <v>236</v>
      </c>
      <c r="AE1369" t="s">
        <v>1097</v>
      </c>
      <c r="AF1369">
        <v>24</v>
      </c>
      <c r="AH1369" s="160">
        <v>34753</v>
      </c>
      <c r="AI1369">
        <v>14</v>
      </c>
      <c r="AJ1369">
        <v>242</v>
      </c>
      <c r="AK1369" t="s">
        <v>1097</v>
      </c>
      <c r="AL1369">
        <v>24</v>
      </c>
      <c r="AN1369" s="160">
        <v>38771</v>
      </c>
      <c r="AO1369">
        <v>14</v>
      </c>
      <c r="AP1369">
        <v>210</v>
      </c>
      <c r="AQ1369" t="s">
        <v>1097</v>
      </c>
      <c r="AR1369">
        <v>21</v>
      </c>
      <c r="AT1369" s="160">
        <v>38771</v>
      </c>
      <c r="AU1369">
        <v>14</v>
      </c>
      <c r="AV1369">
        <v>118</v>
      </c>
      <c r="AW1369" t="s">
        <v>1097</v>
      </c>
      <c r="AX1369">
        <v>12</v>
      </c>
    </row>
    <row r="1370" spans="28:50" x14ac:dyDescent="0.3">
      <c r="AB1370" s="160">
        <v>36579</v>
      </c>
      <c r="AC1370">
        <v>15</v>
      </c>
      <c r="AD1370">
        <v>245</v>
      </c>
      <c r="AE1370" t="s">
        <v>1097</v>
      </c>
      <c r="AF1370">
        <v>25</v>
      </c>
      <c r="AH1370" s="160">
        <v>34753</v>
      </c>
      <c r="AI1370">
        <v>15</v>
      </c>
      <c r="AJ1370">
        <v>241</v>
      </c>
      <c r="AK1370" t="s">
        <v>1097</v>
      </c>
      <c r="AL1370">
        <v>24</v>
      </c>
      <c r="AN1370" s="160">
        <v>38771</v>
      </c>
      <c r="AO1370">
        <v>15</v>
      </c>
      <c r="AP1370">
        <v>210</v>
      </c>
      <c r="AQ1370" t="s">
        <v>1097</v>
      </c>
      <c r="AR1370">
        <v>21</v>
      </c>
      <c r="AT1370" s="160">
        <v>38771</v>
      </c>
      <c r="AU1370">
        <v>15</v>
      </c>
      <c r="AV1370">
        <v>106</v>
      </c>
      <c r="AW1370" t="s">
        <v>1097</v>
      </c>
      <c r="AX1370">
        <v>11</v>
      </c>
    </row>
    <row r="1371" spans="28:50" x14ac:dyDescent="0.3">
      <c r="AB1371" s="160">
        <v>36579</v>
      </c>
      <c r="AC1371">
        <v>16</v>
      </c>
      <c r="AD1371">
        <v>235</v>
      </c>
      <c r="AE1371" t="s">
        <v>1097</v>
      </c>
      <c r="AF1371">
        <v>24</v>
      </c>
      <c r="AH1371" s="160">
        <v>34753</v>
      </c>
      <c r="AI1371">
        <v>16</v>
      </c>
      <c r="AJ1371">
        <v>240</v>
      </c>
      <c r="AK1371" t="s">
        <v>1097</v>
      </c>
      <c r="AL1371">
        <v>24</v>
      </c>
      <c r="AN1371" s="160">
        <v>38771</v>
      </c>
      <c r="AO1371">
        <v>16</v>
      </c>
      <c r="AP1371">
        <v>204</v>
      </c>
      <c r="AQ1371" t="s">
        <v>1097</v>
      </c>
      <c r="AR1371">
        <v>20</v>
      </c>
      <c r="AT1371" s="160">
        <v>38771</v>
      </c>
      <c r="AU1371">
        <v>16</v>
      </c>
      <c r="AV1371">
        <v>115</v>
      </c>
      <c r="AW1371" t="s">
        <v>1097</v>
      </c>
      <c r="AX1371">
        <v>12</v>
      </c>
    </row>
    <row r="1372" spans="28:50" x14ac:dyDescent="0.3">
      <c r="AB1372" s="160">
        <v>36579</v>
      </c>
      <c r="AC1372">
        <v>17</v>
      </c>
      <c r="AD1372">
        <v>237</v>
      </c>
      <c r="AE1372" t="s">
        <v>1097</v>
      </c>
      <c r="AF1372">
        <v>24</v>
      </c>
      <c r="AH1372" s="160">
        <v>34753</v>
      </c>
      <c r="AI1372">
        <v>17</v>
      </c>
      <c r="AJ1372">
        <v>238</v>
      </c>
      <c r="AK1372" t="s">
        <v>1097</v>
      </c>
      <c r="AL1372">
        <v>24</v>
      </c>
      <c r="AN1372" s="160">
        <v>38771</v>
      </c>
      <c r="AO1372">
        <v>17</v>
      </c>
      <c r="AP1372">
        <v>190</v>
      </c>
      <c r="AQ1372" t="s">
        <v>1097</v>
      </c>
      <c r="AR1372">
        <v>19</v>
      </c>
      <c r="AT1372" s="160">
        <v>38771</v>
      </c>
      <c r="AU1372">
        <v>17</v>
      </c>
      <c r="AV1372">
        <v>119</v>
      </c>
      <c r="AW1372" t="s">
        <v>1097</v>
      </c>
      <c r="AX1372">
        <v>12</v>
      </c>
    </row>
    <row r="1373" spans="28:50" x14ac:dyDescent="0.3">
      <c r="AB1373" s="160">
        <v>36579</v>
      </c>
      <c r="AC1373">
        <v>18</v>
      </c>
      <c r="AD1373">
        <v>228</v>
      </c>
      <c r="AE1373" t="s">
        <v>1097</v>
      </c>
      <c r="AF1373">
        <v>23</v>
      </c>
      <c r="AH1373" s="160">
        <v>34753</v>
      </c>
      <c r="AI1373">
        <v>18</v>
      </c>
      <c r="AJ1373">
        <v>233</v>
      </c>
      <c r="AK1373" t="s">
        <v>1097</v>
      </c>
      <c r="AL1373">
        <v>23</v>
      </c>
      <c r="AN1373" s="160">
        <v>38771</v>
      </c>
      <c r="AO1373">
        <v>18</v>
      </c>
      <c r="AP1373">
        <v>180</v>
      </c>
      <c r="AQ1373" t="s">
        <v>1097</v>
      </c>
      <c r="AR1373">
        <v>18</v>
      </c>
      <c r="AT1373" s="160">
        <v>38771</v>
      </c>
      <c r="AU1373">
        <v>18</v>
      </c>
      <c r="AV1373">
        <v>121</v>
      </c>
      <c r="AW1373" t="s">
        <v>1097</v>
      </c>
      <c r="AX1373">
        <v>12</v>
      </c>
    </row>
    <row r="1374" spans="28:50" x14ac:dyDescent="0.3">
      <c r="AB1374" s="160">
        <v>36579</v>
      </c>
      <c r="AC1374">
        <v>19</v>
      </c>
      <c r="AD1374">
        <v>213</v>
      </c>
      <c r="AE1374" t="s">
        <v>1097</v>
      </c>
      <c r="AF1374">
        <v>21</v>
      </c>
      <c r="AH1374" s="160">
        <v>34753</v>
      </c>
      <c r="AI1374">
        <v>19</v>
      </c>
      <c r="AJ1374">
        <v>228</v>
      </c>
      <c r="AK1374" t="s">
        <v>1097</v>
      </c>
      <c r="AL1374">
        <v>23</v>
      </c>
      <c r="AN1374" s="160">
        <v>38771</v>
      </c>
      <c r="AO1374">
        <v>19</v>
      </c>
      <c r="AP1374">
        <v>173</v>
      </c>
      <c r="AQ1374" t="s">
        <v>1097</v>
      </c>
      <c r="AR1374">
        <v>17</v>
      </c>
      <c r="AT1374" s="160">
        <v>38771</v>
      </c>
      <c r="AU1374">
        <v>19</v>
      </c>
      <c r="AV1374">
        <v>111</v>
      </c>
      <c r="AW1374" t="s">
        <v>1097</v>
      </c>
      <c r="AX1374">
        <v>11</v>
      </c>
    </row>
    <row r="1375" spans="28:50" x14ac:dyDescent="0.3">
      <c r="AB1375" s="160">
        <v>36579</v>
      </c>
      <c r="AC1375">
        <v>20</v>
      </c>
      <c r="AD1375">
        <v>199</v>
      </c>
      <c r="AE1375" t="s">
        <v>1097</v>
      </c>
      <c r="AF1375">
        <v>20</v>
      </c>
      <c r="AH1375" s="160">
        <v>34753</v>
      </c>
      <c r="AI1375">
        <v>20</v>
      </c>
      <c r="AJ1375">
        <v>222</v>
      </c>
      <c r="AK1375" t="s">
        <v>1097</v>
      </c>
      <c r="AL1375">
        <v>22</v>
      </c>
      <c r="AN1375" s="160">
        <v>38771</v>
      </c>
      <c r="AO1375">
        <v>20</v>
      </c>
      <c r="AP1375">
        <v>170</v>
      </c>
      <c r="AQ1375" t="s">
        <v>1097</v>
      </c>
      <c r="AR1375">
        <v>17</v>
      </c>
      <c r="AT1375" s="160">
        <v>38771</v>
      </c>
      <c r="AU1375">
        <v>20</v>
      </c>
      <c r="AV1375">
        <v>103</v>
      </c>
      <c r="AW1375" t="s">
        <v>1097</v>
      </c>
      <c r="AX1375">
        <v>10</v>
      </c>
    </row>
    <row r="1376" spans="28:50" x14ac:dyDescent="0.3">
      <c r="AB1376" s="160">
        <v>36579</v>
      </c>
      <c r="AC1376">
        <v>21</v>
      </c>
      <c r="AD1376">
        <v>190</v>
      </c>
      <c r="AE1376" t="s">
        <v>1097</v>
      </c>
      <c r="AF1376">
        <v>19</v>
      </c>
      <c r="AH1376" s="160">
        <v>34753</v>
      </c>
      <c r="AI1376">
        <v>21</v>
      </c>
      <c r="AJ1376">
        <v>210</v>
      </c>
      <c r="AK1376" t="s">
        <v>1097</v>
      </c>
      <c r="AL1376">
        <v>21</v>
      </c>
      <c r="AN1376" s="160">
        <v>38771</v>
      </c>
      <c r="AO1376">
        <v>21</v>
      </c>
      <c r="AP1376">
        <v>170</v>
      </c>
      <c r="AQ1376" t="s">
        <v>1097</v>
      </c>
      <c r="AR1376">
        <v>17</v>
      </c>
      <c r="AT1376" s="160">
        <v>38771</v>
      </c>
      <c r="AU1376">
        <v>21</v>
      </c>
      <c r="AV1376">
        <v>99</v>
      </c>
      <c r="AW1376" t="s">
        <v>1097</v>
      </c>
      <c r="AX1376">
        <v>10</v>
      </c>
    </row>
    <row r="1377" spans="28:50" x14ac:dyDescent="0.3">
      <c r="AB1377" s="160">
        <v>36579</v>
      </c>
      <c r="AC1377">
        <v>22</v>
      </c>
      <c r="AD1377">
        <v>188</v>
      </c>
      <c r="AE1377" t="s">
        <v>1097</v>
      </c>
      <c r="AF1377">
        <v>19</v>
      </c>
      <c r="AH1377" s="160">
        <v>34753</v>
      </c>
      <c r="AI1377">
        <v>22</v>
      </c>
      <c r="AJ1377">
        <v>198</v>
      </c>
      <c r="AK1377" t="s">
        <v>1097</v>
      </c>
      <c r="AL1377">
        <v>20</v>
      </c>
      <c r="AN1377" s="160">
        <v>38771</v>
      </c>
      <c r="AO1377">
        <v>22</v>
      </c>
      <c r="AP1377">
        <v>154</v>
      </c>
      <c r="AQ1377" t="s">
        <v>1097</v>
      </c>
      <c r="AR1377">
        <v>15</v>
      </c>
      <c r="AT1377" s="160">
        <v>38771</v>
      </c>
      <c r="AU1377">
        <v>22</v>
      </c>
      <c r="AV1377">
        <v>103</v>
      </c>
      <c r="AW1377" t="s">
        <v>1097</v>
      </c>
      <c r="AX1377">
        <v>10</v>
      </c>
    </row>
    <row r="1378" spans="28:50" x14ac:dyDescent="0.3">
      <c r="AB1378" s="160">
        <v>36579</v>
      </c>
      <c r="AC1378">
        <v>23</v>
      </c>
      <c r="AD1378">
        <v>176</v>
      </c>
      <c r="AE1378" t="s">
        <v>1097</v>
      </c>
      <c r="AF1378">
        <v>18</v>
      </c>
      <c r="AH1378" s="160">
        <v>34753</v>
      </c>
      <c r="AI1378">
        <v>23</v>
      </c>
      <c r="AJ1378">
        <v>185</v>
      </c>
      <c r="AK1378" t="s">
        <v>1097</v>
      </c>
      <c r="AL1378">
        <v>19</v>
      </c>
      <c r="AN1378" s="160">
        <v>38771</v>
      </c>
      <c r="AO1378">
        <v>23</v>
      </c>
      <c r="AP1378">
        <v>150</v>
      </c>
      <c r="AQ1378" t="s">
        <v>1097</v>
      </c>
      <c r="AR1378">
        <v>15</v>
      </c>
      <c r="AT1378" s="160">
        <v>38771</v>
      </c>
      <c r="AU1378">
        <v>23</v>
      </c>
      <c r="AV1378">
        <v>108</v>
      </c>
      <c r="AW1378" t="s">
        <v>1097</v>
      </c>
      <c r="AX1378">
        <v>11</v>
      </c>
    </row>
    <row r="1379" spans="28:50" x14ac:dyDescent="0.3">
      <c r="AB1379" s="160">
        <v>36580</v>
      </c>
      <c r="AC1379">
        <v>0</v>
      </c>
      <c r="AD1379">
        <v>167</v>
      </c>
      <c r="AE1379" t="s">
        <v>1097</v>
      </c>
      <c r="AF1379">
        <v>17</v>
      </c>
      <c r="AH1379" s="160">
        <v>34754</v>
      </c>
      <c r="AI1379">
        <v>0</v>
      </c>
      <c r="AJ1379">
        <v>178</v>
      </c>
      <c r="AK1379" t="s">
        <v>1097</v>
      </c>
      <c r="AL1379">
        <v>18</v>
      </c>
      <c r="AN1379" s="160">
        <v>38772</v>
      </c>
      <c r="AO1379">
        <v>0</v>
      </c>
      <c r="AP1379">
        <v>130</v>
      </c>
      <c r="AQ1379" t="s">
        <v>1097</v>
      </c>
      <c r="AR1379">
        <v>13</v>
      </c>
      <c r="AT1379" s="160">
        <v>38772</v>
      </c>
      <c r="AU1379">
        <v>0</v>
      </c>
      <c r="AV1379">
        <v>109</v>
      </c>
      <c r="AW1379" t="s">
        <v>1097</v>
      </c>
      <c r="AX1379">
        <v>11</v>
      </c>
    </row>
    <row r="1380" spans="28:50" x14ac:dyDescent="0.3">
      <c r="AB1380" s="160">
        <v>36580</v>
      </c>
      <c r="AC1380">
        <v>1</v>
      </c>
      <c r="AD1380">
        <v>177</v>
      </c>
      <c r="AE1380" t="s">
        <v>1097</v>
      </c>
      <c r="AF1380">
        <v>18</v>
      </c>
      <c r="AH1380" s="160">
        <v>34754</v>
      </c>
      <c r="AI1380">
        <v>1</v>
      </c>
      <c r="AJ1380">
        <v>170</v>
      </c>
      <c r="AK1380" t="s">
        <v>1097</v>
      </c>
      <c r="AL1380">
        <v>17</v>
      </c>
      <c r="AN1380" s="160">
        <v>38772</v>
      </c>
      <c r="AO1380">
        <v>1</v>
      </c>
      <c r="AP1380">
        <v>125</v>
      </c>
      <c r="AQ1380" t="s">
        <v>1097</v>
      </c>
      <c r="AR1380">
        <v>13</v>
      </c>
      <c r="AT1380" s="160">
        <v>38772</v>
      </c>
      <c r="AU1380">
        <v>1</v>
      </c>
      <c r="AV1380">
        <v>110</v>
      </c>
      <c r="AW1380" t="s">
        <v>1097</v>
      </c>
      <c r="AX1380">
        <v>11</v>
      </c>
    </row>
    <row r="1381" spans="28:50" x14ac:dyDescent="0.3">
      <c r="AB1381" s="160">
        <v>36580</v>
      </c>
      <c r="AC1381">
        <v>2</v>
      </c>
      <c r="AD1381">
        <v>186</v>
      </c>
      <c r="AE1381" t="s">
        <v>1097</v>
      </c>
      <c r="AF1381">
        <v>19</v>
      </c>
      <c r="AH1381" s="160">
        <v>34754</v>
      </c>
      <c r="AI1381">
        <v>2</v>
      </c>
      <c r="AJ1381">
        <v>162</v>
      </c>
      <c r="AK1381" t="s">
        <v>1097</v>
      </c>
      <c r="AL1381">
        <v>16</v>
      </c>
      <c r="AN1381" s="160">
        <v>38772</v>
      </c>
      <c r="AO1381">
        <v>2</v>
      </c>
      <c r="AP1381">
        <v>120</v>
      </c>
      <c r="AQ1381" t="s">
        <v>1097</v>
      </c>
      <c r="AR1381">
        <v>12</v>
      </c>
      <c r="AT1381" s="160">
        <v>38772</v>
      </c>
      <c r="AU1381">
        <v>2</v>
      </c>
      <c r="AV1381">
        <v>113</v>
      </c>
      <c r="AW1381" t="s">
        <v>1097</v>
      </c>
      <c r="AX1381">
        <v>11</v>
      </c>
    </row>
    <row r="1382" spans="28:50" x14ac:dyDescent="0.3">
      <c r="AB1382" s="160">
        <v>36580</v>
      </c>
      <c r="AC1382">
        <v>3</v>
      </c>
      <c r="AD1382">
        <v>186</v>
      </c>
      <c r="AE1382" t="s">
        <v>1097</v>
      </c>
      <c r="AF1382">
        <v>19</v>
      </c>
      <c r="AH1382" s="160">
        <v>34754</v>
      </c>
      <c r="AI1382">
        <v>3</v>
      </c>
      <c r="AJ1382">
        <v>160</v>
      </c>
      <c r="AK1382" t="s">
        <v>1097</v>
      </c>
      <c r="AL1382">
        <v>16</v>
      </c>
      <c r="AN1382" s="160">
        <v>38772</v>
      </c>
      <c r="AO1382">
        <v>3</v>
      </c>
      <c r="AP1382">
        <v>120</v>
      </c>
      <c r="AQ1382" t="s">
        <v>1097</v>
      </c>
      <c r="AR1382">
        <v>12</v>
      </c>
      <c r="AT1382" s="160">
        <v>38772</v>
      </c>
      <c r="AU1382">
        <v>3</v>
      </c>
      <c r="AV1382">
        <v>115</v>
      </c>
      <c r="AW1382" t="s">
        <v>1097</v>
      </c>
      <c r="AX1382">
        <v>12</v>
      </c>
    </row>
    <row r="1383" spans="28:50" x14ac:dyDescent="0.3">
      <c r="AB1383" s="160">
        <v>36580</v>
      </c>
      <c r="AC1383">
        <v>4</v>
      </c>
      <c r="AD1383">
        <v>172</v>
      </c>
      <c r="AE1383" t="s">
        <v>1097</v>
      </c>
      <c r="AF1383">
        <v>17</v>
      </c>
      <c r="AH1383" s="160">
        <v>34754</v>
      </c>
      <c r="AI1383">
        <v>4</v>
      </c>
      <c r="AJ1383">
        <v>157</v>
      </c>
      <c r="AK1383" t="s">
        <v>1097</v>
      </c>
      <c r="AL1383">
        <v>16</v>
      </c>
      <c r="AN1383" s="160">
        <v>38772</v>
      </c>
      <c r="AO1383">
        <v>4</v>
      </c>
      <c r="AP1383">
        <v>109</v>
      </c>
      <c r="AQ1383" t="s">
        <v>1097</v>
      </c>
      <c r="AR1383">
        <v>11</v>
      </c>
      <c r="AT1383" s="160">
        <v>38772</v>
      </c>
      <c r="AU1383">
        <v>4</v>
      </c>
      <c r="AV1383">
        <v>116</v>
      </c>
      <c r="AW1383" t="s">
        <v>1097</v>
      </c>
      <c r="AX1383">
        <v>12</v>
      </c>
    </row>
    <row r="1384" spans="28:50" x14ac:dyDescent="0.3">
      <c r="AB1384" s="160">
        <v>36580</v>
      </c>
      <c r="AC1384">
        <v>5</v>
      </c>
      <c r="AD1384">
        <v>158</v>
      </c>
      <c r="AE1384" t="s">
        <v>1097</v>
      </c>
      <c r="AF1384">
        <v>16</v>
      </c>
      <c r="AH1384" s="160">
        <v>34754</v>
      </c>
      <c r="AI1384">
        <v>5</v>
      </c>
      <c r="AJ1384">
        <v>154</v>
      </c>
      <c r="AK1384" t="s">
        <v>1097</v>
      </c>
      <c r="AL1384">
        <v>15</v>
      </c>
      <c r="AN1384" s="160">
        <v>38772</v>
      </c>
      <c r="AO1384">
        <v>5</v>
      </c>
      <c r="AP1384">
        <v>110</v>
      </c>
      <c r="AQ1384" t="s">
        <v>1097</v>
      </c>
      <c r="AR1384">
        <v>11</v>
      </c>
      <c r="AT1384" s="160">
        <v>38772</v>
      </c>
      <c r="AU1384">
        <v>5</v>
      </c>
      <c r="AV1384">
        <v>118</v>
      </c>
      <c r="AW1384" t="s">
        <v>1097</v>
      </c>
      <c r="AX1384">
        <v>12</v>
      </c>
    </row>
    <row r="1385" spans="28:50" x14ac:dyDescent="0.3">
      <c r="AB1385" s="160">
        <v>36580</v>
      </c>
      <c r="AC1385">
        <v>6</v>
      </c>
      <c r="AD1385">
        <v>167</v>
      </c>
      <c r="AE1385" t="s">
        <v>1097</v>
      </c>
      <c r="AF1385">
        <v>17</v>
      </c>
      <c r="AH1385" s="160">
        <v>34754</v>
      </c>
      <c r="AI1385">
        <v>6</v>
      </c>
      <c r="AJ1385">
        <v>166</v>
      </c>
      <c r="AK1385" t="s">
        <v>1097</v>
      </c>
      <c r="AL1385">
        <v>17</v>
      </c>
      <c r="AN1385" s="160">
        <v>38772</v>
      </c>
      <c r="AO1385">
        <v>6</v>
      </c>
      <c r="AP1385">
        <v>120</v>
      </c>
      <c r="AQ1385" t="s">
        <v>1097</v>
      </c>
      <c r="AR1385">
        <v>12</v>
      </c>
      <c r="AT1385" s="160">
        <v>38772</v>
      </c>
      <c r="AU1385">
        <v>6</v>
      </c>
      <c r="AV1385">
        <v>123</v>
      </c>
      <c r="AW1385" t="s">
        <v>1097</v>
      </c>
      <c r="AX1385">
        <v>12</v>
      </c>
    </row>
    <row r="1386" spans="28:50" x14ac:dyDescent="0.3">
      <c r="AB1386" s="160">
        <v>36580</v>
      </c>
      <c r="AC1386">
        <v>7</v>
      </c>
      <c r="AD1386">
        <v>180</v>
      </c>
      <c r="AE1386" t="s">
        <v>1097</v>
      </c>
      <c r="AF1386">
        <v>18</v>
      </c>
      <c r="AH1386" s="160">
        <v>34754</v>
      </c>
      <c r="AI1386">
        <v>7</v>
      </c>
      <c r="AJ1386">
        <v>178</v>
      </c>
      <c r="AK1386" t="s">
        <v>1097</v>
      </c>
      <c r="AL1386">
        <v>18</v>
      </c>
      <c r="AN1386" s="160">
        <v>38772</v>
      </c>
      <c r="AO1386">
        <v>7</v>
      </c>
      <c r="AP1386">
        <v>139</v>
      </c>
      <c r="AQ1386" t="s">
        <v>1097</v>
      </c>
      <c r="AR1386">
        <v>14</v>
      </c>
      <c r="AT1386" s="160">
        <v>38772</v>
      </c>
      <c r="AU1386">
        <v>7</v>
      </c>
      <c r="AV1386">
        <v>127</v>
      </c>
      <c r="AW1386" t="s">
        <v>1097</v>
      </c>
      <c r="AX1386">
        <v>13</v>
      </c>
    </row>
    <row r="1387" spans="28:50" x14ac:dyDescent="0.3">
      <c r="AB1387" s="160">
        <v>36580</v>
      </c>
      <c r="AC1387">
        <v>8</v>
      </c>
      <c r="AD1387">
        <v>199</v>
      </c>
      <c r="AE1387" t="s">
        <v>1097</v>
      </c>
      <c r="AF1387">
        <v>20</v>
      </c>
      <c r="AH1387" s="160">
        <v>34754</v>
      </c>
      <c r="AI1387">
        <v>8</v>
      </c>
      <c r="AJ1387">
        <v>190</v>
      </c>
      <c r="AK1387" t="s">
        <v>1097</v>
      </c>
      <c r="AL1387">
        <v>19</v>
      </c>
      <c r="AN1387" s="160">
        <v>38772</v>
      </c>
      <c r="AO1387">
        <v>8</v>
      </c>
      <c r="AP1387">
        <v>150</v>
      </c>
      <c r="AQ1387" t="s">
        <v>1097</v>
      </c>
      <c r="AR1387">
        <v>15</v>
      </c>
      <c r="AT1387" s="160">
        <v>38772</v>
      </c>
      <c r="AU1387">
        <v>8</v>
      </c>
      <c r="AV1387">
        <v>143</v>
      </c>
      <c r="AW1387" t="s">
        <v>1097</v>
      </c>
      <c r="AX1387">
        <v>14</v>
      </c>
    </row>
    <row r="1388" spans="28:50" x14ac:dyDescent="0.3">
      <c r="AB1388" s="160">
        <v>36580</v>
      </c>
      <c r="AC1388">
        <v>9</v>
      </c>
      <c r="AD1388">
        <v>225</v>
      </c>
      <c r="AE1388" t="s">
        <v>1097</v>
      </c>
      <c r="AF1388">
        <v>23</v>
      </c>
      <c r="AH1388" s="160">
        <v>34754</v>
      </c>
      <c r="AI1388">
        <v>9</v>
      </c>
      <c r="AJ1388">
        <v>232</v>
      </c>
      <c r="AK1388" t="s">
        <v>1097</v>
      </c>
      <c r="AL1388">
        <v>23</v>
      </c>
      <c r="AN1388" s="160">
        <v>38772</v>
      </c>
      <c r="AO1388">
        <v>9</v>
      </c>
      <c r="AP1388">
        <v>170</v>
      </c>
      <c r="AQ1388" t="s">
        <v>1097</v>
      </c>
      <c r="AR1388">
        <v>17</v>
      </c>
      <c r="AT1388" s="160">
        <v>38772</v>
      </c>
      <c r="AU1388">
        <v>9</v>
      </c>
      <c r="AV1388">
        <v>147</v>
      </c>
      <c r="AW1388" t="s">
        <v>1097</v>
      </c>
      <c r="AX1388">
        <v>15</v>
      </c>
    </row>
    <row r="1389" spans="28:50" x14ac:dyDescent="0.3">
      <c r="AB1389" s="160">
        <v>36580</v>
      </c>
      <c r="AC1389">
        <v>10</v>
      </c>
      <c r="AD1389">
        <v>250</v>
      </c>
      <c r="AE1389" t="s">
        <v>1097</v>
      </c>
      <c r="AF1389">
        <v>25</v>
      </c>
      <c r="AH1389" s="160">
        <v>34754</v>
      </c>
      <c r="AI1389">
        <v>10</v>
      </c>
      <c r="AJ1389">
        <v>274</v>
      </c>
      <c r="AK1389" t="s">
        <v>1097</v>
      </c>
      <c r="AL1389">
        <v>27</v>
      </c>
      <c r="AN1389" s="160">
        <v>38772</v>
      </c>
      <c r="AO1389">
        <v>10</v>
      </c>
      <c r="AP1389">
        <v>183</v>
      </c>
      <c r="AQ1389" t="s">
        <v>1097</v>
      </c>
      <c r="AR1389">
        <v>18</v>
      </c>
      <c r="AT1389" s="160">
        <v>38772</v>
      </c>
      <c r="AU1389">
        <v>10</v>
      </c>
      <c r="AV1389">
        <v>155</v>
      </c>
      <c r="AW1389" t="s">
        <v>1097</v>
      </c>
      <c r="AX1389">
        <v>16</v>
      </c>
    </row>
    <row r="1390" spans="28:50" x14ac:dyDescent="0.3">
      <c r="AB1390" s="160">
        <v>36580</v>
      </c>
      <c r="AC1390">
        <v>11</v>
      </c>
      <c r="AD1390">
        <v>262</v>
      </c>
      <c r="AE1390" t="s">
        <v>1097</v>
      </c>
      <c r="AF1390">
        <v>26</v>
      </c>
      <c r="AH1390" s="160">
        <v>34754</v>
      </c>
      <c r="AI1390">
        <v>11</v>
      </c>
      <c r="AJ1390">
        <v>316</v>
      </c>
      <c r="AK1390" t="s">
        <v>1097</v>
      </c>
      <c r="AL1390">
        <v>32</v>
      </c>
      <c r="AN1390" s="160">
        <v>38772</v>
      </c>
      <c r="AO1390">
        <v>11</v>
      </c>
      <c r="AP1390">
        <v>190</v>
      </c>
      <c r="AQ1390" t="s">
        <v>1097</v>
      </c>
      <c r="AR1390">
        <v>19</v>
      </c>
      <c r="AT1390" s="160">
        <v>38772</v>
      </c>
      <c r="AU1390">
        <v>11</v>
      </c>
      <c r="AV1390">
        <v>169</v>
      </c>
      <c r="AW1390" t="s">
        <v>1097</v>
      </c>
      <c r="AX1390">
        <v>17</v>
      </c>
    </row>
    <row r="1391" spans="28:50" x14ac:dyDescent="0.3">
      <c r="AB1391" s="160">
        <v>36580</v>
      </c>
      <c r="AC1391">
        <v>12</v>
      </c>
      <c r="AD1391">
        <v>277</v>
      </c>
      <c r="AE1391" t="s">
        <v>1097</v>
      </c>
      <c r="AF1391">
        <v>28</v>
      </c>
      <c r="AH1391" s="160">
        <v>34754</v>
      </c>
      <c r="AI1391">
        <v>12</v>
      </c>
      <c r="AJ1391">
        <v>327</v>
      </c>
      <c r="AK1391" t="s">
        <v>1097</v>
      </c>
      <c r="AL1391">
        <v>33</v>
      </c>
      <c r="AN1391" s="160">
        <v>38772</v>
      </c>
      <c r="AO1391">
        <v>12</v>
      </c>
      <c r="AP1391">
        <v>210</v>
      </c>
      <c r="AQ1391" t="s">
        <v>1097</v>
      </c>
      <c r="AR1391">
        <v>21</v>
      </c>
      <c r="AT1391" s="160">
        <v>38772</v>
      </c>
      <c r="AU1391">
        <v>12</v>
      </c>
      <c r="AV1391">
        <v>173</v>
      </c>
      <c r="AW1391" t="s">
        <v>1097</v>
      </c>
      <c r="AX1391">
        <v>17</v>
      </c>
    </row>
    <row r="1392" spans="28:50" x14ac:dyDescent="0.3">
      <c r="AB1392" s="160">
        <v>36580</v>
      </c>
      <c r="AC1392">
        <v>13</v>
      </c>
      <c r="AD1392">
        <v>280</v>
      </c>
      <c r="AE1392" t="s">
        <v>1097</v>
      </c>
      <c r="AF1392">
        <v>28</v>
      </c>
      <c r="AH1392" s="160">
        <v>34754</v>
      </c>
      <c r="AI1392">
        <v>13</v>
      </c>
      <c r="AJ1392">
        <v>338</v>
      </c>
      <c r="AK1392" t="s">
        <v>1097</v>
      </c>
      <c r="AL1392">
        <v>34</v>
      </c>
      <c r="AN1392" s="160">
        <v>38772</v>
      </c>
      <c r="AO1392">
        <v>13</v>
      </c>
      <c r="AP1392">
        <v>212</v>
      </c>
      <c r="AQ1392" t="s">
        <v>1097</v>
      </c>
      <c r="AR1392">
        <v>21</v>
      </c>
      <c r="AT1392" s="160">
        <v>38772</v>
      </c>
      <c r="AU1392">
        <v>13</v>
      </c>
      <c r="AV1392">
        <v>191</v>
      </c>
      <c r="AW1392" t="s">
        <v>1097</v>
      </c>
      <c r="AX1392">
        <v>19</v>
      </c>
    </row>
    <row r="1393" spans="28:50" x14ac:dyDescent="0.3">
      <c r="AB1393" s="160">
        <v>36580</v>
      </c>
      <c r="AC1393">
        <v>14</v>
      </c>
      <c r="AD1393">
        <v>283</v>
      </c>
      <c r="AE1393" t="s">
        <v>1097</v>
      </c>
      <c r="AF1393">
        <v>28</v>
      </c>
      <c r="AH1393" s="160">
        <v>34754</v>
      </c>
      <c r="AI1393">
        <v>14</v>
      </c>
      <c r="AJ1393">
        <v>350</v>
      </c>
      <c r="AK1393" t="s">
        <v>1097</v>
      </c>
      <c r="AL1393">
        <v>35</v>
      </c>
      <c r="AN1393" s="160">
        <v>38772</v>
      </c>
      <c r="AO1393">
        <v>14</v>
      </c>
      <c r="AP1393">
        <v>210</v>
      </c>
      <c r="AQ1393" t="s">
        <v>1097</v>
      </c>
      <c r="AR1393">
        <v>21</v>
      </c>
      <c r="AT1393" s="160">
        <v>38772</v>
      </c>
      <c r="AU1393">
        <v>14</v>
      </c>
      <c r="AV1393">
        <v>197</v>
      </c>
      <c r="AW1393" t="s">
        <v>1097</v>
      </c>
      <c r="AX1393">
        <v>20</v>
      </c>
    </row>
    <row r="1394" spans="28:50" x14ac:dyDescent="0.3">
      <c r="AB1394" s="160">
        <v>36580</v>
      </c>
      <c r="AC1394">
        <v>15</v>
      </c>
      <c r="AD1394">
        <v>289</v>
      </c>
      <c r="AE1394" t="s">
        <v>1097</v>
      </c>
      <c r="AF1394">
        <v>29</v>
      </c>
      <c r="AH1394" s="160">
        <v>34754</v>
      </c>
      <c r="AI1394">
        <v>15</v>
      </c>
      <c r="AJ1394">
        <v>350</v>
      </c>
      <c r="AK1394" t="s">
        <v>1097</v>
      </c>
      <c r="AL1394">
        <v>35</v>
      </c>
      <c r="AN1394" s="160">
        <v>38772</v>
      </c>
      <c r="AO1394">
        <v>15</v>
      </c>
      <c r="AP1394">
        <v>210</v>
      </c>
      <c r="AQ1394" t="s">
        <v>1097</v>
      </c>
      <c r="AR1394">
        <v>21</v>
      </c>
      <c r="AT1394" s="160">
        <v>38772</v>
      </c>
      <c r="AU1394">
        <v>15</v>
      </c>
      <c r="AV1394">
        <v>198</v>
      </c>
      <c r="AW1394" t="s">
        <v>1097</v>
      </c>
      <c r="AX1394">
        <v>20</v>
      </c>
    </row>
    <row r="1395" spans="28:50" x14ac:dyDescent="0.3">
      <c r="AB1395" s="160">
        <v>36580</v>
      </c>
      <c r="AC1395">
        <v>16</v>
      </c>
      <c r="AD1395">
        <v>272</v>
      </c>
      <c r="AE1395" t="s">
        <v>1097</v>
      </c>
      <c r="AF1395">
        <v>27</v>
      </c>
      <c r="AH1395" s="160">
        <v>34754</v>
      </c>
      <c r="AI1395">
        <v>16</v>
      </c>
      <c r="AJ1395">
        <v>350</v>
      </c>
      <c r="AK1395" t="s">
        <v>1097</v>
      </c>
      <c r="AL1395">
        <v>35</v>
      </c>
      <c r="AN1395" s="160">
        <v>38772</v>
      </c>
      <c r="AO1395">
        <v>16</v>
      </c>
      <c r="AP1395">
        <v>198</v>
      </c>
      <c r="AQ1395" t="s">
        <v>1097</v>
      </c>
      <c r="AR1395">
        <v>20</v>
      </c>
      <c r="AT1395" s="160">
        <v>38772</v>
      </c>
      <c r="AU1395">
        <v>16</v>
      </c>
      <c r="AV1395">
        <v>199</v>
      </c>
      <c r="AW1395" t="s">
        <v>1097</v>
      </c>
      <c r="AX1395">
        <v>20</v>
      </c>
    </row>
    <row r="1396" spans="28:50" x14ac:dyDescent="0.3">
      <c r="AB1396" s="160">
        <v>36580</v>
      </c>
      <c r="AC1396">
        <v>17</v>
      </c>
      <c r="AD1396">
        <v>260</v>
      </c>
      <c r="AE1396" t="s">
        <v>1097</v>
      </c>
      <c r="AF1396">
        <v>26</v>
      </c>
      <c r="AH1396" s="160">
        <v>34754</v>
      </c>
      <c r="AI1396">
        <v>17</v>
      </c>
      <c r="AJ1396">
        <v>349</v>
      </c>
      <c r="AK1396" t="s">
        <v>1097</v>
      </c>
      <c r="AL1396">
        <v>35</v>
      </c>
      <c r="AN1396" s="160">
        <v>38772</v>
      </c>
      <c r="AO1396">
        <v>17</v>
      </c>
      <c r="AP1396">
        <v>190</v>
      </c>
      <c r="AQ1396" t="s">
        <v>1097</v>
      </c>
      <c r="AR1396">
        <v>19</v>
      </c>
      <c r="AT1396" s="160">
        <v>38772</v>
      </c>
      <c r="AU1396">
        <v>17</v>
      </c>
      <c r="AV1396">
        <v>200</v>
      </c>
      <c r="AW1396" t="s">
        <v>1097</v>
      </c>
      <c r="AX1396">
        <v>20</v>
      </c>
    </row>
    <row r="1397" spans="28:50" x14ac:dyDescent="0.3">
      <c r="AB1397" s="160">
        <v>36580</v>
      </c>
      <c r="AC1397">
        <v>18</v>
      </c>
      <c r="AD1397">
        <v>251</v>
      </c>
      <c r="AE1397" t="s">
        <v>1097</v>
      </c>
      <c r="AF1397">
        <v>25</v>
      </c>
      <c r="AH1397" s="160">
        <v>34754</v>
      </c>
      <c r="AI1397">
        <v>18</v>
      </c>
      <c r="AJ1397">
        <v>338</v>
      </c>
      <c r="AK1397" t="s">
        <v>1097</v>
      </c>
      <c r="AL1397">
        <v>34</v>
      </c>
      <c r="AN1397" s="160">
        <v>38772</v>
      </c>
      <c r="AO1397">
        <v>18</v>
      </c>
      <c r="AP1397">
        <v>180</v>
      </c>
      <c r="AQ1397" t="s">
        <v>1097</v>
      </c>
      <c r="AR1397">
        <v>18</v>
      </c>
      <c r="AT1397" s="160">
        <v>38772</v>
      </c>
      <c r="AU1397">
        <v>18</v>
      </c>
      <c r="AV1397">
        <v>176</v>
      </c>
      <c r="AW1397" t="s">
        <v>1097</v>
      </c>
      <c r="AX1397">
        <v>18</v>
      </c>
    </row>
    <row r="1398" spans="28:50" x14ac:dyDescent="0.3">
      <c r="AB1398" s="160">
        <v>36580</v>
      </c>
      <c r="AC1398">
        <v>19</v>
      </c>
      <c r="AD1398">
        <v>234</v>
      </c>
      <c r="AE1398" t="s">
        <v>1097</v>
      </c>
      <c r="AF1398">
        <v>23</v>
      </c>
      <c r="AH1398" s="160">
        <v>34754</v>
      </c>
      <c r="AI1398">
        <v>19</v>
      </c>
      <c r="AJ1398">
        <v>326</v>
      </c>
      <c r="AK1398" t="s">
        <v>1097</v>
      </c>
      <c r="AL1398">
        <v>33</v>
      </c>
      <c r="AN1398" s="160">
        <v>38772</v>
      </c>
      <c r="AO1398">
        <v>19</v>
      </c>
      <c r="AP1398">
        <v>171</v>
      </c>
      <c r="AQ1398" t="s">
        <v>1097</v>
      </c>
      <c r="AR1398">
        <v>17</v>
      </c>
      <c r="AT1398" s="160">
        <v>38772</v>
      </c>
      <c r="AU1398">
        <v>19</v>
      </c>
      <c r="AV1398">
        <v>156</v>
      </c>
      <c r="AW1398" t="s">
        <v>1097</v>
      </c>
      <c r="AX1398">
        <v>16</v>
      </c>
    </row>
    <row r="1399" spans="28:50" x14ac:dyDescent="0.3">
      <c r="AB1399" s="160">
        <v>36580</v>
      </c>
      <c r="AC1399">
        <v>20</v>
      </c>
      <c r="AD1399">
        <v>219</v>
      </c>
      <c r="AE1399" t="s">
        <v>1097</v>
      </c>
      <c r="AF1399">
        <v>22</v>
      </c>
      <c r="AH1399" s="160">
        <v>34754</v>
      </c>
      <c r="AI1399">
        <v>20</v>
      </c>
      <c r="AJ1399">
        <v>314</v>
      </c>
      <c r="AK1399" t="s">
        <v>1097</v>
      </c>
      <c r="AL1399">
        <v>31</v>
      </c>
      <c r="AN1399" s="160">
        <v>38772</v>
      </c>
      <c r="AO1399">
        <v>20</v>
      </c>
      <c r="AP1399">
        <v>170</v>
      </c>
      <c r="AQ1399" t="s">
        <v>1097</v>
      </c>
      <c r="AR1399">
        <v>17</v>
      </c>
      <c r="AT1399" s="160">
        <v>38772</v>
      </c>
      <c r="AU1399">
        <v>20</v>
      </c>
      <c r="AV1399">
        <v>150</v>
      </c>
      <c r="AW1399" t="s">
        <v>1097</v>
      </c>
      <c r="AX1399">
        <v>15</v>
      </c>
    </row>
    <row r="1400" spans="28:50" x14ac:dyDescent="0.3">
      <c r="AB1400" s="160">
        <v>36580</v>
      </c>
      <c r="AC1400">
        <v>21</v>
      </c>
      <c r="AD1400">
        <v>212</v>
      </c>
      <c r="AE1400" t="s">
        <v>1097</v>
      </c>
      <c r="AF1400">
        <v>21</v>
      </c>
      <c r="AH1400" s="160">
        <v>34754</v>
      </c>
      <c r="AI1400">
        <v>21</v>
      </c>
      <c r="AJ1400">
        <v>301</v>
      </c>
      <c r="AK1400" t="s">
        <v>1097</v>
      </c>
      <c r="AL1400">
        <v>30</v>
      </c>
      <c r="AN1400" s="160">
        <v>38772</v>
      </c>
      <c r="AO1400">
        <v>21</v>
      </c>
      <c r="AP1400">
        <v>170</v>
      </c>
      <c r="AQ1400" t="s">
        <v>1097</v>
      </c>
      <c r="AR1400">
        <v>17</v>
      </c>
      <c r="AT1400" s="160">
        <v>38772</v>
      </c>
      <c r="AU1400">
        <v>21</v>
      </c>
      <c r="AV1400">
        <v>140</v>
      </c>
      <c r="AW1400" t="s">
        <v>1097</v>
      </c>
      <c r="AX1400">
        <v>14</v>
      </c>
    </row>
    <row r="1401" spans="28:50" x14ac:dyDescent="0.3">
      <c r="AB1401" s="160">
        <v>36580</v>
      </c>
      <c r="AC1401">
        <v>22</v>
      </c>
      <c r="AD1401">
        <v>200</v>
      </c>
      <c r="AE1401" t="s">
        <v>1097</v>
      </c>
      <c r="AF1401">
        <v>20</v>
      </c>
      <c r="AH1401" s="160">
        <v>34754</v>
      </c>
      <c r="AI1401">
        <v>22</v>
      </c>
      <c r="AJ1401">
        <v>288</v>
      </c>
      <c r="AK1401" t="s">
        <v>1097</v>
      </c>
      <c r="AL1401">
        <v>29</v>
      </c>
      <c r="AN1401" s="160">
        <v>38772</v>
      </c>
      <c r="AO1401">
        <v>22</v>
      </c>
      <c r="AP1401">
        <v>171</v>
      </c>
      <c r="AQ1401" t="s">
        <v>1097</v>
      </c>
      <c r="AR1401">
        <v>17</v>
      </c>
      <c r="AT1401" s="160">
        <v>38772</v>
      </c>
      <c r="AU1401">
        <v>22</v>
      </c>
      <c r="AV1401">
        <v>135</v>
      </c>
      <c r="AW1401" t="s">
        <v>1097</v>
      </c>
      <c r="AX1401">
        <v>14</v>
      </c>
    </row>
    <row r="1402" spans="28:50" x14ac:dyDescent="0.3">
      <c r="AB1402" s="160">
        <v>36580</v>
      </c>
      <c r="AC1402">
        <v>23</v>
      </c>
      <c r="AD1402">
        <v>192</v>
      </c>
      <c r="AE1402" t="s">
        <v>1097</v>
      </c>
      <c r="AF1402">
        <v>19</v>
      </c>
      <c r="AH1402" s="160">
        <v>34754</v>
      </c>
      <c r="AI1402">
        <v>23</v>
      </c>
      <c r="AJ1402">
        <v>275</v>
      </c>
      <c r="AK1402" t="s">
        <v>1097</v>
      </c>
      <c r="AL1402">
        <v>28</v>
      </c>
      <c r="AN1402" s="160">
        <v>38772</v>
      </c>
      <c r="AO1402">
        <v>23</v>
      </c>
      <c r="AP1402">
        <v>160</v>
      </c>
      <c r="AQ1402" t="s">
        <v>1097</v>
      </c>
      <c r="AR1402">
        <v>16</v>
      </c>
      <c r="AT1402" s="160">
        <v>38772</v>
      </c>
      <c r="AU1402">
        <v>23</v>
      </c>
      <c r="AV1402">
        <v>129</v>
      </c>
      <c r="AW1402" t="s">
        <v>1097</v>
      </c>
      <c r="AX1402">
        <v>13</v>
      </c>
    </row>
    <row r="1403" spans="28:50" x14ac:dyDescent="0.3">
      <c r="AB1403" s="160">
        <v>36581</v>
      </c>
      <c r="AC1403">
        <v>0</v>
      </c>
      <c r="AD1403">
        <v>179</v>
      </c>
      <c r="AE1403" t="s">
        <v>1097</v>
      </c>
      <c r="AF1403">
        <v>18</v>
      </c>
      <c r="AH1403" s="160">
        <v>34755</v>
      </c>
      <c r="AI1403">
        <v>0</v>
      </c>
      <c r="AJ1403">
        <v>265</v>
      </c>
      <c r="AK1403" t="s">
        <v>1097</v>
      </c>
      <c r="AL1403">
        <v>27</v>
      </c>
      <c r="AN1403" s="160">
        <v>38773</v>
      </c>
      <c r="AO1403">
        <v>0</v>
      </c>
      <c r="AP1403">
        <v>170</v>
      </c>
      <c r="AQ1403" t="s">
        <v>1097</v>
      </c>
      <c r="AR1403">
        <v>17</v>
      </c>
      <c r="AT1403" s="160">
        <v>38773</v>
      </c>
      <c r="AU1403">
        <v>0</v>
      </c>
      <c r="AV1403">
        <v>129</v>
      </c>
      <c r="AW1403" t="s">
        <v>1097</v>
      </c>
      <c r="AX1403">
        <v>13</v>
      </c>
    </row>
    <row r="1404" spans="28:50" x14ac:dyDescent="0.3">
      <c r="AB1404" s="160">
        <v>36581</v>
      </c>
      <c r="AC1404">
        <v>1</v>
      </c>
      <c r="AD1404">
        <v>175</v>
      </c>
      <c r="AE1404" t="s">
        <v>1097</v>
      </c>
      <c r="AF1404">
        <v>18</v>
      </c>
      <c r="AH1404" s="160">
        <v>34755</v>
      </c>
      <c r="AI1404">
        <v>1</v>
      </c>
      <c r="AJ1404">
        <v>255</v>
      </c>
      <c r="AK1404" t="s">
        <v>1097</v>
      </c>
      <c r="AL1404">
        <v>26</v>
      </c>
      <c r="AN1404" s="160">
        <v>38773</v>
      </c>
      <c r="AO1404">
        <v>1</v>
      </c>
      <c r="AP1404">
        <v>165</v>
      </c>
      <c r="AQ1404" t="s">
        <v>1097</v>
      </c>
      <c r="AR1404">
        <v>17</v>
      </c>
      <c r="AT1404" s="160">
        <v>38773</v>
      </c>
      <c r="AU1404">
        <v>1</v>
      </c>
      <c r="AV1404">
        <v>127</v>
      </c>
      <c r="AW1404" t="s">
        <v>1097</v>
      </c>
      <c r="AX1404">
        <v>13</v>
      </c>
    </row>
    <row r="1405" spans="28:50" x14ac:dyDescent="0.3">
      <c r="AB1405" s="160">
        <v>36581</v>
      </c>
      <c r="AC1405">
        <v>2</v>
      </c>
      <c r="AD1405">
        <v>176</v>
      </c>
      <c r="AE1405" t="s">
        <v>1097</v>
      </c>
      <c r="AF1405">
        <v>18</v>
      </c>
      <c r="AH1405" s="160">
        <v>34755</v>
      </c>
      <c r="AI1405">
        <v>2</v>
      </c>
      <c r="AJ1405">
        <v>244</v>
      </c>
      <c r="AK1405" t="s">
        <v>1097</v>
      </c>
      <c r="AL1405">
        <v>24</v>
      </c>
      <c r="AN1405" s="160">
        <v>38773</v>
      </c>
      <c r="AO1405">
        <v>2</v>
      </c>
      <c r="AP1405">
        <v>170</v>
      </c>
      <c r="AQ1405" t="s">
        <v>1097</v>
      </c>
      <c r="AR1405">
        <v>17</v>
      </c>
      <c r="AT1405" s="160">
        <v>38773</v>
      </c>
      <c r="AU1405">
        <v>2</v>
      </c>
      <c r="AV1405">
        <v>124</v>
      </c>
      <c r="AW1405" t="s">
        <v>1097</v>
      </c>
      <c r="AX1405">
        <v>12</v>
      </c>
    </row>
    <row r="1406" spans="28:50" x14ac:dyDescent="0.3">
      <c r="AB1406" s="160">
        <v>36581</v>
      </c>
      <c r="AC1406">
        <v>3</v>
      </c>
      <c r="AD1406">
        <v>172</v>
      </c>
      <c r="AE1406" t="s">
        <v>1097</v>
      </c>
      <c r="AF1406">
        <v>17</v>
      </c>
      <c r="AH1406" s="160">
        <v>34755</v>
      </c>
      <c r="AI1406">
        <v>3</v>
      </c>
      <c r="AJ1406">
        <v>249</v>
      </c>
      <c r="AK1406" t="s">
        <v>1097</v>
      </c>
      <c r="AL1406">
        <v>25</v>
      </c>
      <c r="AN1406" s="160">
        <v>38773</v>
      </c>
      <c r="AO1406">
        <v>3</v>
      </c>
      <c r="AP1406">
        <v>170</v>
      </c>
      <c r="AQ1406" t="s">
        <v>1097</v>
      </c>
      <c r="AR1406">
        <v>17</v>
      </c>
      <c r="AT1406" s="160">
        <v>38773</v>
      </c>
      <c r="AU1406">
        <v>3</v>
      </c>
      <c r="AV1406">
        <v>123</v>
      </c>
      <c r="AW1406" t="s">
        <v>1097</v>
      </c>
      <c r="AX1406">
        <v>12</v>
      </c>
    </row>
    <row r="1407" spans="28:50" x14ac:dyDescent="0.3">
      <c r="AB1407" s="160">
        <v>36581</v>
      </c>
      <c r="AC1407">
        <v>4</v>
      </c>
      <c r="AD1407">
        <v>156</v>
      </c>
      <c r="AE1407" t="s">
        <v>1097</v>
      </c>
      <c r="AF1407">
        <v>16</v>
      </c>
      <c r="AH1407" s="160">
        <v>34755</v>
      </c>
      <c r="AI1407">
        <v>4</v>
      </c>
      <c r="AJ1407">
        <v>254</v>
      </c>
      <c r="AK1407" t="s">
        <v>1097</v>
      </c>
      <c r="AL1407">
        <v>25</v>
      </c>
      <c r="AN1407" s="160">
        <v>38773</v>
      </c>
      <c r="AO1407">
        <v>4</v>
      </c>
      <c r="AP1407">
        <v>174</v>
      </c>
      <c r="AQ1407" t="s">
        <v>1097</v>
      </c>
      <c r="AR1407">
        <v>17</v>
      </c>
      <c r="AT1407" s="160">
        <v>38773</v>
      </c>
      <c r="AU1407">
        <v>4</v>
      </c>
      <c r="AV1407">
        <v>118</v>
      </c>
      <c r="AW1407" t="s">
        <v>1097</v>
      </c>
      <c r="AX1407">
        <v>12</v>
      </c>
    </row>
    <row r="1408" spans="28:50" x14ac:dyDescent="0.3">
      <c r="AB1408" s="160">
        <v>36581</v>
      </c>
      <c r="AC1408">
        <v>5</v>
      </c>
      <c r="AD1408">
        <v>160</v>
      </c>
      <c r="AE1408" t="s">
        <v>1097</v>
      </c>
      <c r="AF1408">
        <v>16</v>
      </c>
      <c r="AH1408" s="160">
        <v>34755</v>
      </c>
      <c r="AI1408">
        <v>5</v>
      </c>
      <c r="AJ1408">
        <v>259</v>
      </c>
      <c r="AK1408" t="s">
        <v>1097</v>
      </c>
      <c r="AL1408">
        <v>26</v>
      </c>
      <c r="AN1408" s="160">
        <v>38773</v>
      </c>
      <c r="AO1408">
        <v>5</v>
      </c>
      <c r="AP1408">
        <v>180</v>
      </c>
      <c r="AQ1408" t="s">
        <v>1097</v>
      </c>
      <c r="AR1408">
        <v>18</v>
      </c>
      <c r="AT1408" s="160">
        <v>38773</v>
      </c>
      <c r="AU1408">
        <v>5</v>
      </c>
      <c r="AV1408">
        <v>121</v>
      </c>
      <c r="AW1408" t="s">
        <v>1097</v>
      </c>
      <c r="AX1408">
        <v>12</v>
      </c>
    </row>
    <row r="1409" spans="28:50" x14ac:dyDescent="0.3">
      <c r="AB1409" s="160">
        <v>36581</v>
      </c>
      <c r="AC1409">
        <v>6</v>
      </c>
      <c r="AD1409">
        <v>163</v>
      </c>
      <c r="AE1409" t="s">
        <v>1097</v>
      </c>
      <c r="AF1409">
        <v>16</v>
      </c>
      <c r="AH1409" s="160">
        <v>34755</v>
      </c>
      <c r="AI1409">
        <v>6</v>
      </c>
      <c r="AJ1409">
        <v>265</v>
      </c>
      <c r="AK1409" t="s">
        <v>1097</v>
      </c>
      <c r="AL1409">
        <v>27</v>
      </c>
      <c r="AN1409" s="160">
        <v>38773</v>
      </c>
      <c r="AO1409">
        <v>6</v>
      </c>
      <c r="AP1409">
        <v>180</v>
      </c>
      <c r="AQ1409" t="s">
        <v>1097</v>
      </c>
      <c r="AR1409">
        <v>18</v>
      </c>
      <c r="AT1409" s="160">
        <v>38773</v>
      </c>
      <c r="AU1409">
        <v>6</v>
      </c>
      <c r="AV1409">
        <v>125</v>
      </c>
      <c r="AW1409" t="s">
        <v>1097</v>
      </c>
      <c r="AX1409">
        <v>13</v>
      </c>
    </row>
    <row r="1410" spans="28:50" x14ac:dyDescent="0.3">
      <c r="AB1410" s="160">
        <v>36581</v>
      </c>
      <c r="AC1410">
        <v>7</v>
      </c>
      <c r="AD1410">
        <v>178</v>
      </c>
      <c r="AE1410" t="s">
        <v>1097</v>
      </c>
      <c r="AF1410">
        <v>18</v>
      </c>
      <c r="AH1410" s="160">
        <v>34755</v>
      </c>
      <c r="AI1410">
        <v>7</v>
      </c>
      <c r="AJ1410">
        <v>271</v>
      </c>
      <c r="AK1410" t="s">
        <v>1097</v>
      </c>
      <c r="AL1410">
        <v>27</v>
      </c>
      <c r="AN1410" s="160">
        <v>38773</v>
      </c>
      <c r="AO1410">
        <v>7</v>
      </c>
      <c r="AP1410">
        <v>189</v>
      </c>
      <c r="AQ1410" t="s">
        <v>1097</v>
      </c>
      <c r="AR1410">
        <v>19</v>
      </c>
      <c r="AT1410" s="160">
        <v>38773</v>
      </c>
      <c r="AU1410">
        <v>7</v>
      </c>
      <c r="AV1410">
        <v>144</v>
      </c>
      <c r="AW1410" t="s">
        <v>1097</v>
      </c>
      <c r="AX1410">
        <v>14</v>
      </c>
    </row>
    <row r="1411" spans="28:50" x14ac:dyDescent="0.3">
      <c r="AB1411" s="160">
        <v>36581</v>
      </c>
      <c r="AC1411">
        <v>8</v>
      </c>
      <c r="AD1411">
        <v>196</v>
      </c>
      <c r="AE1411" t="s">
        <v>1097</v>
      </c>
      <c r="AF1411">
        <v>20</v>
      </c>
      <c r="AH1411" s="160">
        <v>34755</v>
      </c>
      <c r="AI1411">
        <v>8</v>
      </c>
      <c r="AJ1411">
        <v>278</v>
      </c>
      <c r="AK1411" t="s">
        <v>1097</v>
      </c>
      <c r="AL1411">
        <v>28</v>
      </c>
      <c r="AN1411" s="160">
        <v>38773</v>
      </c>
      <c r="AO1411">
        <v>8</v>
      </c>
      <c r="AP1411">
        <v>190</v>
      </c>
      <c r="AQ1411" t="s">
        <v>1097</v>
      </c>
      <c r="AR1411">
        <v>19</v>
      </c>
      <c r="AT1411" s="160">
        <v>38773</v>
      </c>
      <c r="AU1411">
        <v>8</v>
      </c>
      <c r="AV1411">
        <v>163</v>
      </c>
      <c r="AW1411" t="s">
        <v>1097</v>
      </c>
      <c r="AX1411">
        <v>16</v>
      </c>
    </row>
    <row r="1412" spans="28:50" x14ac:dyDescent="0.3">
      <c r="AB1412" s="160">
        <v>36581</v>
      </c>
      <c r="AC1412">
        <v>9</v>
      </c>
      <c r="AD1412">
        <v>226</v>
      </c>
      <c r="AE1412" t="s">
        <v>1097</v>
      </c>
      <c r="AF1412">
        <v>23</v>
      </c>
      <c r="AH1412" s="160">
        <v>34755</v>
      </c>
      <c r="AI1412">
        <v>9</v>
      </c>
      <c r="AJ1412">
        <v>299</v>
      </c>
      <c r="AK1412" t="s">
        <v>1097</v>
      </c>
      <c r="AL1412">
        <v>30</v>
      </c>
      <c r="AN1412" s="160">
        <v>38773</v>
      </c>
      <c r="AO1412">
        <v>9</v>
      </c>
      <c r="AP1412">
        <v>200</v>
      </c>
      <c r="AQ1412" t="s">
        <v>1097</v>
      </c>
      <c r="AR1412">
        <v>20</v>
      </c>
      <c r="AT1412" s="160">
        <v>38773</v>
      </c>
      <c r="AU1412">
        <v>9</v>
      </c>
      <c r="AV1412">
        <v>175</v>
      </c>
      <c r="AW1412" t="s">
        <v>1097</v>
      </c>
      <c r="AX1412">
        <v>18</v>
      </c>
    </row>
    <row r="1413" spans="28:50" x14ac:dyDescent="0.3">
      <c r="AB1413" s="160">
        <v>36581</v>
      </c>
      <c r="AC1413">
        <v>10</v>
      </c>
      <c r="AD1413">
        <v>244</v>
      </c>
      <c r="AE1413" t="s">
        <v>1097</v>
      </c>
      <c r="AF1413">
        <v>24</v>
      </c>
      <c r="AH1413" s="160">
        <v>34755</v>
      </c>
      <c r="AI1413">
        <v>10</v>
      </c>
      <c r="AJ1413">
        <v>320</v>
      </c>
      <c r="AK1413" t="s">
        <v>1097</v>
      </c>
      <c r="AL1413">
        <v>32</v>
      </c>
      <c r="AN1413" s="160">
        <v>38773</v>
      </c>
      <c r="AO1413">
        <v>10</v>
      </c>
      <c r="AP1413">
        <v>202</v>
      </c>
      <c r="AQ1413" t="s">
        <v>1097</v>
      </c>
      <c r="AR1413">
        <v>20</v>
      </c>
      <c r="AT1413" s="160">
        <v>38773</v>
      </c>
      <c r="AU1413">
        <v>10</v>
      </c>
      <c r="AV1413">
        <v>183</v>
      </c>
      <c r="AW1413" t="s">
        <v>1097</v>
      </c>
      <c r="AX1413">
        <v>18</v>
      </c>
    </row>
    <row r="1414" spans="28:50" x14ac:dyDescent="0.3">
      <c r="AB1414" s="160">
        <v>36581</v>
      </c>
      <c r="AC1414">
        <v>11</v>
      </c>
      <c r="AD1414">
        <v>259</v>
      </c>
      <c r="AE1414" t="s">
        <v>1097</v>
      </c>
      <c r="AF1414">
        <v>26</v>
      </c>
      <c r="AH1414" s="160">
        <v>34755</v>
      </c>
      <c r="AI1414">
        <v>11</v>
      </c>
      <c r="AJ1414">
        <v>342</v>
      </c>
      <c r="AK1414" t="s">
        <v>1097</v>
      </c>
      <c r="AL1414">
        <v>34</v>
      </c>
      <c r="AN1414" s="160">
        <v>38773</v>
      </c>
      <c r="AO1414">
        <v>11</v>
      </c>
      <c r="AP1414">
        <v>210</v>
      </c>
      <c r="AQ1414" t="s">
        <v>1097</v>
      </c>
      <c r="AR1414">
        <v>21</v>
      </c>
      <c r="AT1414" s="160">
        <v>38773</v>
      </c>
      <c r="AU1414">
        <v>11</v>
      </c>
      <c r="AV1414">
        <v>196</v>
      </c>
      <c r="AW1414" t="s">
        <v>1097</v>
      </c>
      <c r="AX1414">
        <v>20</v>
      </c>
    </row>
    <row r="1415" spans="28:50" x14ac:dyDescent="0.3">
      <c r="AB1415" s="160">
        <v>36581</v>
      </c>
      <c r="AC1415">
        <v>12</v>
      </c>
      <c r="AD1415">
        <v>266</v>
      </c>
      <c r="AE1415" t="s">
        <v>1097</v>
      </c>
      <c r="AF1415">
        <v>27</v>
      </c>
      <c r="AH1415" s="160">
        <v>34755</v>
      </c>
      <c r="AI1415">
        <v>12</v>
      </c>
      <c r="AJ1415">
        <v>360</v>
      </c>
      <c r="AK1415" t="s">
        <v>1097</v>
      </c>
      <c r="AL1415">
        <v>36</v>
      </c>
      <c r="AN1415" s="160">
        <v>38773</v>
      </c>
      <c r="AO1415">
        <v>12</v>
      </c>
      <c r="AP1415">
        <v>220</v>
      </c>
      <c r="AQ1415" t="s">
        <v>1097</v>
      </c>
      <c r="AR1415">
        <v>22</v>
      </c>
      <c r="AT1415" s="160">
        <v>38773</v>
      </c>
      <c r="AU1415">
        <v>12</v>
      </c>
      <c r="AV1415">
        <v>203</v>
      </c>
      <c r="AW1415" t="s">
        <v>1097</v>
      </c>
      <c r="AX1415">
        <v>20</v>
      </c>
    </row>
    <row r="1416" spans="28:50" x14ac:dyDescent="0.3">
      <c r="AB1416" s="160">
        <v>36581</v>
      </c>
      <c r="AC1416">
        <v>13</v>
      </c>
      <c r="AD1416">
        <v>284</v>
      </c>
      <c r="AE1416" t="s">
        <v>1097</v>
      </c>
      <c r="AF1416">
        <v>28</v>
      </c>
      <c r="AH1416" s="160">
        <v>34755</v>
      </c>
      <c r="AI1416">
        <v>13</v>
      </c>
      <c r="AJ1416">
        <v>378</v>
      </c>
      <c r="AK1416" t="s">
        <v>1097</v>
      </c>
      <c r="AL1416">
        <v>38</v>
      </c>
      <c r="AN1416" s="160">
        <v>38773</v>
      </c>
      <c r="AO1416">
        <v>13</v>
      </c>
      <c r="AP1416">
        <v>208</v>
      </c>
      <c r="AQ1416" t="s">
        <v>1097</v>
      </c>
      <c r="AR1416">
        <v>21</v>
      </c>
      <c r="AT1416" s="160">
        <v>38773</v>
      </c>
      <c r="AU1416">
        <v>13</v>
      </c>
      <c r="AV1416">
        <v>202</v>
      </c>
      <c r="AW1416" t="s">
        <v>1097</v>
      </c>
      <c r="AX1416">
        <v>20</v>
      </c>
    </row>
    <row r="1417" spans="28:50" x14ac:dyDescent="0.3">
      <c r="AB1417" s="160">
        <v>36581</v>
      </c>
      <c r="AC1417">
        <v>14</v>
      </c>
      <c r="AD1417">
        <v>292</v>
      </c>
      <c r="AE1417" t="s">
        <v>1097</v>
      </c>
      <c r="AF1417">
        <v>29</v>
      </c>
      <c r="AH1417" s="160">
        <v>34755</v>
      </c>
      <c r="AI1417">
        <v>14</v>
      </c>
      <c r="AJ1417">
        <v>396</v>
      </c>
      <c r="AK1417" t="s">
        <v>1097</v>
      </c>
      <c r="AL1417">
        <v>40</v>
      </c>
      <c r="AN1417" s="160">
        <v>38773</v>
      </c>
      <c r="AO1417">
        <v>14</v>
      </c>
      <c r="AP1417">
        <v>220</v>
      </c>
      <c r="AQ1417" t="s">
        <v>1097</v>
      </c>
      <c r="AR1417">
        <v>22</v>
      </c>
      <c r="AT1417" s="160">
        <v>38773</v>
      </c>
      <c r="AU1417">
        <v>14</v>
      </c>
      <c r="AV1417">
        <v>204</v>
      </c>
      <c r="AW1417" t="s">
        <v>1097</v>
      </c>
      <c r="AX1417">
        <v>20</v>
      </c>
    </row>
    <row r="1418" spans="28:50" x14ac:dyDescent="0.3">
      <c r="AB1418" s="160">
        <v>36581</v>
      </c>
      <c r="AC1418">
        <v>15</v>
      </c>
      <c r="AD1418">
        <v>297</v>
      </c>
      <c r="AE1418" t="s">
        <v>1097</v>
      </c>
      <c r="AF1418">
        <v>30</v>
      </c>
      <c r="AH1418" s="160">
        <v>34755</v>
      </c>
      <c r="AI1418">
        <v>15</v>
      </c>
      <c r="AJ1418">
        <v>392</v>
      </c>
      <c r="AK1418" t="s">
        <v>1097</v>
      </c>
      <c r="AL1418">
        <v>39</v>
      </c>
      <c r="AN1418" s="160">
        <v>38773</v>
      </c>
      <c r="AO1418">
        <v>15</v>
      </c>
      <c r="AP1418">
        <v>200</v>
      </c>
      <c r="AQ1418" t="s">
        <v>1097</v>
      </c>
      <c r="AR1418">
        <v>20</v>
      </c>
      <c r="AT1418" s="160">
        <v>38773</v>
      </c>
      <c r="AU1418">
        <v>15</v>
      </c>
      <c r="AV1418">
        <v>201</v>
      </c>
      <c r="AW1418" t="s">
        <v>1097</v>
      </c>
      <c r="AX1418">
        <v>20</v>
      </c>
    </row>
    <row r="1419" spans="28:50" x14ac:dyDescent="0.3">
      <c r="AB1419" s="160">
        <v>36581</v>
      </c>
      <c r="AC1419">
        <v>16</v>
      </c>
      <c r="AD1419">
        <v>302</v>
      </c>
      <c r="AE1419" t="s">
        <v>1097</v>
      </c>
      <c r="AF1419">
        <v>30</v>
      </c>
      <c r="AH1419" s="160">
        <v>34755</v>
      </c>
      <c r="AI1419">
        <v>16</v>
      </c>
      <c r="AJ1419">
        <v>388</v>
      </c>
      <c r="AK1419" t="s">
        <v>1097</v>
      </c>
      <c r="AL1419">
        <v>39</v>
      </c>
      <c r="AN1419" s="160">
        <v>38773</v>
      </c>
      <c r="AO1419">
        <v>16</v>
      </c>
      <c r="AP1419">
        <v>197</v>
      </c>
      <c r="AQ1419" t="s">
        <v>1097</v>
      </c>
      <c r="AR1419">
        <v>20</v>
      </c>
      <c r="AT1419" s="160">
        <v>38773</v>
      </c>
      <c r="AU1419">
        <v>16</v>
      </c>
      <c r="AV1419">
        <v>184</v>
      </c>
      <c r="AW1419" t="s">
        <v>1097</v>
      </c>
      <c r="AX1419">
        <v>18</v>
      </c>
    </row>
    <row r="1420" spans="28:50" x14ac:dyDescent="0.3">
      <c r="AB1420" s="160">
        <v>36581</v>
      </c>
      <c r="AC1420">
        <v>17</v>
      </c>
      <c r="AD1420">
        <v>286</v>
      </c>
      <c r="AE1420" t="s">
        <v>1097</v>
      </c>
      <c r="AF1420">
        <v>29</v>
      </c>
      <c r="AH1420" s="160">
        <v>34755</v>
      </c>
      <c r="AI1420">
        <v>17</v>
      </c>
      <c r="AJ1420">
        <v>383</v>
      </c>
      <c r="AK1420" t="s">
        <v>1097</v>
      </c>
      <c r="AL1420">
        <v>38</v>
      </c>
      <c r="AN1420" s="160">
        <v>38773</v>
      </c>
      <c r="AO1420">
        <v>17</v>
      </c>
      <c r="AP1420">
        <v>190</v>
      </c>
      <c r="AQ1420" t="s">
        <v>1097</v>
      </c>
      <c r="AR1420">
        <v>19</v>
      </c>
      <c r="AT1420" s="160">
        <v>38773</v>
      </c>
      <c r="AU1420">
        <v>17</v>
      </c>
      <c r="AV1420">
        <v>162</v>
      </c>
      <c r="AW1420" t="s">
        <v>1097</v>
      </c>
      <c r="AX1420">
        <v>16</v>
      </c>
    </row>
    <row r="1421" spans="28:50" x14ac:dyDescent="0.3">
      <c r="AB1421" s="160">
        <v>36581</v>
      </c>
      <c r="AC1421">
        <v>18</v>
      </c>
      <c r="AD1421">
        <v>279</v>
      </c>
      <c r="AE1421" t="s">
        <v>1097</v>
      </c>
      <c r="AF1421">
        <v>28</v>
      </c>
      <c r="AH1421" s="160">
        <v>34755</v>
      </c>
      <c r="AI1421">
        <v>18</v>
      </c>
      <c r="AJ1421">
        <v>351</v>
      </c>
      <c r="AK1421" t="s">
        <v>1097</v>
      </c>
      <c r="AL1421">
        <v>35</v>
      </c>
      <c r="AN1421" s="160">
        <v>38773</v>
      </c>
      <c r="AO1421">
        <v>18</v>
      </c>
      <c r="AP1421">
        <v>180</v>
      </c>
      <c r="AQ1421" t="s">
        <v>1097</v>
      </c>
      <c r="AR1421">
        <v>18</v>
      </c>
      <c r="AT1421" s="160">
        <v>38773</v>
      </c>
      <c r="AU1421">
        <v>18</v>
      </c>
      <c r="AV1421">
        <v>156</v>
      </c>
      <c r="AW1421" t="s">
        <v>1097</v>
      </c>
      <c r="AX1421">
        <v>16</v>
      </c>
    </row>
    <row r="1422" spans="28:50" x14ac:dyDescent="0.3">
      <c r="AB1422" s="160">
        <v>36581</v>
      </c>
      <c r="AC1422">
        <v>19</v>
      </c>
      <c r="AD1422">
        <v>255</v>
      </c>
      <c r="AE1422" t="s">
        <v>1097</v>
      </c>
      <c r="AF1422">
        <v>26</v>
      </c>
      <c r="AH1422" s="160">
        <v>34755</v>
      </c>
      <c r="AI1422">
        <v>19</v>
      </c>
      <c r="AJ1422">
        <v>319</v>
      </c>
      <c r="AK1422" t="s">
        <v>1097</v>
      </c>
      <c r="AL1422">
        <v>32</v>
      </c>
      <c r="AN1422" s="160">
        <v>38773</v>
      </c>
      <c r="AO1422">
        <v>19</v>
      </c>
      <c r="AP1422">
        <v>185</v>
      </c>
      <c r="AQ1422" t="s">
        <v>1097</v>
      </c>
      <c r="AR1422">
        <v>19</v>
      </c>
      <c r="AT1422" s="160">
        <v>38773</v>
      </c>
      <c r="AU1422">
        <v>19</v>
      </c>
      <c r="AV1422">
        <v>150</v>
      </c>
      <c r="AW1422" t="s">
        <v>1097</v>
      </c>
      <c r="AX1422">
        <v>15</v>
      </c>
    </row>
    <row r="1423" spans="28:50" x14ac:dyDescent="0.3">
      <c r="AB1423" s="160">
        <v>36581</v>
      </c>
      <c r="AC1423">
        <v>20</v>
      </c>
      <c r="AD1423">
        <v>240</v>
      </c>
      <c r="AE1423" t="s">
        <v>1097</v>
      </c>
      <c r="AF1423">
        <v>24</v>
      </c>
      <c r="AH1423" s="160">
        <v>34755</v>
      </c>
      <c r="AI1423">
        <v>20</v>
      </c>
      <c r="AJ1423">
        <v>287</v>
      </c>
      <c r="AK1423" t="s">
        <v>1097</v>
      </c>
      <c r="AL1423">
        <v>29</v>
      </c>
      <c r="AN1423" s="160">
        <v>38773</v>
      </c>
      <c r="AO1423">
        <v>20</v>
      </c>
      <c r="AP1423">
        <v>190</v>
      </c>
      <c r="AQ1423" t="s">
        <v>1097</v>
      </c>
      <c r="AR1423">
        <v>19</v>
      </c>
      <c r="AT1423" s="160">
        <v>38773</v>
      </c>
      <c r="AU1423">
        <v>20</v>
      </c>
      <c r="AV1423">
        <v>145</v>
      </c>
      <c r="AW1423" t="s">
        <v>1097</v>
      </c>
      <c r="AX1423">
        <v>15</v>
      </c>
    </row>
    <row r="1424" spans="28:50" x14ac:dyDescent="0.3">
      <c r="AB1424" s="160">
        <v>36581</v>
      </c>
      <c r="AC1424">
        <v>21</v>
      </c>
      <c r="AD1424">
        <v>224</v>
      </c>
      <c r="AE1424" t="s">
        <v>1097</v>
      </c>
      <c r="AF1424">
        <v>22</v>
      </c>
      <c r="AH1424" s="160">
        <v>34755</v>
      </c>
      <c r="AI1424">
        <v>21</v>
      </c>
      <c r="AJ1424">
        <v>279</v>
      </c>
      <c r="AK1424" t="s">
        <v>1097</v>
      </c>
      <c r="AL1424">
        <v>28</v>
      </c>
      <c r="AN1424" s="160">
        <v>38773</v>
      </c>
      <c r="AO1424">
        <v>21</v>
      </c>
      <c r="AP1424">
        <v>190</v>
      </c>
      <c r="AQ1424" t="s">
        <v>1097</v>
      </c>
      <c r="AR1424">
        <v>19</v>
      </c>
      <c r="AT1424" s="160">
        <v>38773</v>
      </c>
      <c r="AU1424">
        <v>21</v>
      </c>
      <c r="AV1424">
        <v>144</v>
      </c>
      <c r="AW1424" t="s">
        <v>1097</v>
      </c>
      <c r="AX1424">
        <v>14</v>
      </c>
    </row>
    <row r="1425" spans="28:50" x14ac:dyDescent="0.3">
      <c r="AB1425" s="160">
        <v>36581</v>
      </c>
      <c r="AC1425">
        <v>22</v>
      </c>
      <c r="AD1425">
        <v>210</v>
      </c>
      <c r="AE1425" t="s">
        <v>1097</v>
      </c>
      <c r="AF1425">
        <v>21</v>
      </c>
      <c r="AH1425" s="160">
        <v>34755</v>
      </c>
      <c r="AI1425">
        <v>22</v>
      </c>
      <c r="AJ1425">
        <v>270</v>
      </c>
      <c r="AK1425" t="s">
        <v>1097</v>
      </c>
      <c r="AL1425">
        <v>27</v>
      </c>
      <c r="AN1425" s="160">
        <v>38773</v>
      </c>
      <c r="AO1425">
        <v>22</v>
      </c>
      <c r="AP1425">
        <v>179</v>
      </c>
      <c r="AQ1425" t="s">
        <v>1097</v>
      </c>
      <c r="AR1425">
        <v>18</v>
      </c>
      <c r="AT1425" s="160">
        <v>38773</v>
      </c>
      <c r="AU1425">
        <v>22</v>
      </c>
      <c r="AV1425">
        <v>147</v>
      </c>
      <c r="AW1425" t="s">
        <v>1097</v>
      </c>
      <c r="AX1425">
        <v>15</v>
      </c>
    </row>
    <row r="1426" spans="28:50" x14ac:dyDescent="0.3">
      <c r="AB1426" s="160">
        <v>36581</v>
      </c>
      <c r="AC1426">
        <v>23</v>
      </c>
      <c r="AD1426">
        <v>198</v>
      </c>
      <c r="AE1426" t="s">
        <v>1097</v>
      </c>
      <c r="AF1426">
        <v>20</v>
      </c>
      <c r="AH1426" s="160">
        <v>34755</v>
      </c>
      <c r="AI1426">
        <v>23</v>
      </c>
      <c r="AJ1426">
        <v>261</v>
      </c>
      <c r="AK1426" t="s">
        <v>1097</v>
      </c>
      <c r="AL1426">
        <v>26</v>
      </c>
      <c r="AN1426" s="160">
        <v>38773</v>
      </c>
      <c r="AO1426">
        <v>23</v>
      </c>
      <c r="AP1426">
        <v>180</v>
      </c>
      <c r="AQ1426" t="s">
        <v>1097</v>
      </c>
      <c r="AR1426">
        <v>18</v>
      </c>
      <c r="AT1426" s="160">
        <v>38773</v>
      </c>
      <c r="AU1426">
        <v>23</v>
      </c>
      <c r="AV1426">
        <v>143</v>
      </c>
      <c r="AW1426" t="s">
        <v>1097</v>
      </c>
      <c r="AX1426">
        <v>14</v>
      </c>
    </row>
    <row r="1427" spans="28:50" x14ac:dyDescent="0.3">
      <c r="AB1427" s="160">
        <v>36582</v>
      </c>
      <c r="AC1427">
        <v>0</v>
      </c>
      <c r="AD1427">
        <v>187</v>
      </c>
      <c r="AE1427" t="s">
        <v>1097</v>
      </c>
      <c r="AF1427">
        <v>19</v>
      </c>
      <c r="AH1427" s="160">
        <v>34756</v>
      </c>
      <c r="AI1427">
        <v>0</v>
      </c>
      <c r="AJ1427">
        <v>255</v>
      </c>
      <c r="AK1427" t="s">
        <v>1097</v>
      </c>
      <c r="AL1427">
        <v>26</v>
      </c>
      <c r="AN1427" s="160">
        <v>38774</v>
      </c>
      <c r="AO1427">
        <v>0</v>
      </c>
      <c r="AP1427">
        <v>180</v>
      </c>
      <c r="AQ1427" t="s">
        <v>1097</v>
      </c>
      <c r="AR1427">
        <v>18</v>
      </c>
      <c r="AT1427" s="160">
        <v>38774</v>
      </c>
      <c r="AU1427">
        <v>0</v>
      </c>
      <c r="AV1427">
        <v>133</v>
      </c>
      <c r="AW1427" t="s">
        <v>1097</v>
      </c>
      <c r="AX1427">
        <v>13</v>
      </c>
    </row>
    <row r="1428" spans="28:50" x14ac:dyDescent="0.3">
      <c r="AB1428" s="160">
        <v>36582</v>
      </c>
      <c r="AC1428">
        <v>1</v>
      </c>
      <c r="AD1428">
        <v>177</v>
      </c>
      <c r="AE1428" t="s">
        <v>1097</v>
      </c>
      <c r="AF1428">
        <v>18</v>
      </c>
      <c r="AH1428" s="160">
        <v>34756</v>
      </c>
      <c r="AI1428">
        <v>1</v>
      </c>
      <c r="AJ1428">
        <v>249</v>
      </c>
      <c r="AK1428" t="s">
        <v>1097</v>
      </c>
      <c r="AL1428">
        <v>25</v>
      </c>
      <c r="AN1428" s="160">
        <v>38774</v>
      </c>
      <c r="AO1428">
        <v>1</v>
      </c>
      <c r="AP1428">
        <v>171</v>
      </c>
      <c r="AQ1428" t="s">
        <v>1097</v>
      </c>
      <c r="AR1428">
        <v>17</v>
      </c>
      <c r="AT1428" s="160">
        <v>38774</v>
      </c>
      <c r="AU1428">
        <v>1</v>
      </c>
      <c r="AV1428">
        <v>130</v>
      </c>
      <c r="AW1428" t="s">
        <v>1097</v>
      </c>
      <c r="AX1428">
        <v>13</v>
      </c>
    </row>
    <row r="1429" spans="28:50" x14ac:dyDescent="0.3">
      <c r="AB1429" s="160">
        <v>36582</v>
      </c>
      <c r="AC1429">
        <v>2</v>
      </c>
      <c r="AD1429">
        <v>171</v>
      </c>
      <c r="AE1429" t="s">
        <v>1097</v>
      </c>
      <c r="AF1429">
        <v>17</v>
      </c>
      <c r="AH1429" s="160">
        <v>34756</v>
      </c>
      <c r="AI1429">
        <v>2</v>
      </c>
      <c r="AJ1429">
        <v>243</v>
      </c>
      <c r="AK1429" t="s">
        <v>1097</v>
      </c>
      <c r="AL1429">
        <v>24</v>
      </c>
      <c r="AN1429" s="160">
        <v>38774</v>
      </c>
      <c r="AO1429">
        <v>2</v>
      </c>
      <c r="AP1429">
        <v>170</v>
      </c>
      <c r="AQ1429" t="s">
        <v>1097</v>
      </c>
      <c r="AR1429">
        <v>17</v>
      </c>
      <c r="AT1429" s="160">
        <v>38774</v>
      </c>
      <c r="AU1429">
        <v>2</v>
      </c>
      <c r="AV1429">
        <v>129</v>
      </c>
      <c r="AW1429" t="s">
        <v>1097</v>
      </c>
      <c r="AX1429">
        <v>13</v>
      </c>
    </row>
    <row r="1430" spans="28:50" x14ac:dyDescent="0.3">
      <c r="AB1430" s="160">
        <v>36582</v>
      </c>
      <c r="AC1430">
        <v>3</v>
      </c>
      <c r="AD1430">
        <v>160</v>
      </c>
      <c r="AE1430" t="s">
        <v>1097</v>
      </c>
      <c r="AF1430">
        <v>16</v>
      </c>
      <c r="AH1430" s="160">
        <v>34756</v>
      </c>
      <c r="AI1430">
        <v>3</v>
      </c>
      <c r="AJ1430">
        <v>237</v>
      </c>
      <c r="AK1430" t="s">
        <v>1097</v>
      </c>
      <c r="AL1430">
        <v>24</v>
      </c>
      <c r="AN1430" s="160">
        <v>38774</v>
      </c>
      <c r="AO1430">
        <v>3</v>
      </c>
      <c r="AP1430">
        <v>170</v>
      </c>
      <c r="AQ1430" t="s">
        <v>1097</v>
      </c>
      <c r="AR1430">
        <v>17</v>
      </c>
      <c r="AT1430" s="160">
        <v>38774</v>
      </c>
      <c r="AU1430">
        <v>3</v>
      </c>
      <c r="AV1430">
        <v>130</v>
      </c>
      <c r="AW1430" t="s">
        <v>1097</v>
      </c>
      <c r="AX1430">
        <v>13</v>
      </c>
    </row>
    <row r="1431" spans="28:50" x14ac:dyDescent="0.3">
      <c r="AB1431" s="160">
        <v>36582</v>
      </c>
      <c r="AC1431">
        <v>4</v>
      </c>
      <c r="AD1431">
        <v>151</v>
      </c>
      <c r="AE1431" t="s">
        <v>1097</v>
      </c>
      <c r="AF1431">
        <v>15</v>
      </c>
      <c r="AH1431" s="160">
        <v>34756</v>
      </c>
      <c r="AI1431">
        <v>4</v>
      </c>
      <c r="AJ1431">
        <v>231</v>
      </c>
      <c r="AK1431" t="s">
        <v>1097</v>
      </c>
      <c r="AL1431">
        <v>23</v>
      </c>
      <c r="AN1431" s="160">
        <v>38774</v>
      </c>
      <c r="AO1431">
        <v>4</v>
      </c>
      <c r="AP1431">
        <v>172</v>
      </c>
      <c r="AQ1431" t="s">
        <v>1097</v>
      </c>
      <c r="AR1431">
        <v>17</v>
      </c>
      <c r="AT1431" s="160">
        <v>38774</v>
      </c>
      <c r="AU1431">
        <v>4</v>
      </c>
      <c r="AV1431">
        <v>130</v>
      </c>
      <c r="AW1431" t="s">
        <v>1097</v>
      </c>
      <c r="AX1431">
        <v>13</v>
      </c>
    </row>
    <row r="1432" spans="28:50" x14ac:dyDescent="0.3">
      <c r="AB1432" s="160">
        <v>36582</v>
      </c>
      <c r="AC1432">
        <v>5</v>
      </c>
      <c r="AD1432">
        <v>152</v>
      </c>
      <c r="AE1432" t="s">
        <v>1097</v>
      </c>
      <c r="AF1432">
        <v>15</v>
      </c>
      <c r="AH1432" s="160">
        <v>34756</v>
      </c>
      <c r="AI1432">
        <v>5</v>
      </c>
      <c r="AJ1432">
        <v>224</v>
      </c>
      <c r="AK1432" t="s">
        <v>1097</v>
      </c>
      <c r="AL1432">
        <v>22</v>
      </c>
      <c r="AN1432" s="160">
        <v>38774</v>
      </c>
      <c r="AO1432">
        <v>5</v>
      </c>
      <c r="AP1432">
        <v>170</v>
      </c>
      <c r="AQ1432" t="s">
        <v>1097</v>
      </c>
      <c r="AR1432">
        <v>17</v>
      </c>
      <c r="AT1432" s="160">
        <v>38774</v>
      </c>
      <c r="AU1432">
        <v>5</v>
      </c>
      <c r="AV1432">
        <v>141</v>
      </c>
      <c r="AW1432" t="s">
        <v>1097</v>
      </c>
      <c r="AX1432">
        <v>14</v>
      </c>
    </row>
    <row r="1433" spans="28:50" x14ac:dyDescent="0.3">
      <c r="AB1433" s="160">
        <v>36582</v>
      </c>
      <c r="AC1433">
        <v>6</v>
      </c>
      <c r="AD1433">
        <v>150</v>
      </c>
      <c r="AE1433" t="s">
        <v>1097</v>
      </c>
      <c r="AF1433">
        <v>15</v>
      </c>
      <c r="AH1433" s="160">
        <v>34756</v>
      </c>
      <c r="AI1433">
        <v>6</v>
      </c>
      <c r="AJ1433">
        <v>227</v>
      </c>
      <c r="AK1433" t="s">
        <v>1097</v>
      </c>
      <c r="AL1433">
        <v>23</v>
      </c>
      <c r="AN1433" s="160">
        <v>38774</v>
      </c>
      <c r="AO1433">
        <v>6</v>
      </c>
      <c r="AP1433">
        <v>180</v>
      </c>
      <c r="AQ1433" t="s">
        <v>1097</v>
      </c>
      <c r="AR1433">
        <v>18</v>
      </c>
      <c r="AT1433" s="160">
        <v>38774</v>
      </c>
      <c r="AU1433">
        <v>6</v>
      </c>
      <c r="AV1433">
        <v>150</v>
      </c>
      <c r="AW1433" t="s">
        <v>1097</v>
      </c>
      <c r="AX1433">
        <v>15</v>
      </c>
    </row>
    <row r="1434" spans="28:50" x14ac:dyDescent="0.3">
      <c r="AB1434" s="160">
        <v>36582</v>
      </c>
      <c r="AC1434">
        <v>7</v>
      </c>
      <c r="AD1434">
        <v>167</v>
      </c>
      <c r="AE1434" t="s">
        <v>1097</v>
      </c>
      <c r="AF1434">
        <v>17</v>
      </c>
      <c r="AH1434" s="160">
        <v>34756</v>
      </c>
      <c r="AI1434">
        <v>7</v>
      </c>
      <c r="AJ1434">
        <v>230</v>
      </c>
      <c r="AK1434" t="s">
        <v>1097</v>
      </c>
      <c r="AL1434">
        <v>23</v>
      </c>
      <c r="AN1434" s="160">
        <v>38774</v>
      </c>
      <c r="AO1434">
        <v>7</v>
      </c>
      <c r="AP1434">
        <v>184</v>
      </c>
      <c r="AQ1434" t="s">
        <v>1097</v>
      </c>
      <c r="AR1434">
        <v>18</v>
      </c>
      <c r="AT1434" s="160">
        <v>38774</v>
      </c>
      <c r="AU1434">
        <v>7</v>
      </c>
      <c r="AV1434">
        <v>167</v>
      </c>
      <c r="AW1434" t="s">
        <v>1097</v>
      </c>
      <c r="AX1434">
        <v>17</v>
      </c>
    </row>
    <row r="1435" spans="28:50" x14ac:dyDescent="0.3">
      <c r="AB1435" s="160">
        <v>36582</v>
      </c>
      <c r="AC1435">
        <v>8</v>
      </c>
      <c r="AD1435">
        <v>195</v>
      </c>
      <c r="AE1435" t="s">
        <v>1097</v>
      </c>
      <c r="AF1435">
        <v>20</v>
      </c>
      <c r="AH1435" s="160">
        <v>34756</v>
      </c>
      <c r="AI1435">
        <v>8</v>
      </c>
      <c r="AJ1435">
        <v>234</v>
      </c>
      <c r="AK1435" t="s">
        <v>1097</v>
      </c>
      <c r="AL1435">
        <v>23</v>
      </c>
      <c r="AN1435" s="160">
        <v>38774</v>
      </c>
      <c r="AO1435">
        <v>8</v>
      </c>
      <c r="AP1435">
        <v>190</v>
      </c>
      <c r="AQ1435" t="s">
        <v>1097</v>
      </c>
      <c r="AR1435">
        <v>19</v>
      </c>
      <c r="AT1435" s="160">
        <v>38774</v>
      </c>
      <c r="AU1435">
        <v>8</v>
      </c>
      <c r="AV1435">
        <v>182</v>
      </c>
      <c r="AW1435" t="s">
        <v>1097</v>
      </c>
      <c r="AX1435">
        <v>18</v>
      </c>
    </row>
    <row r="1436" spans="28:50" x14ac:dyDescent="0.3">
      <c r="AB1436" s="160">
        <v>36582</v>
      </c>
      <c r="AC1436">
        <v>9</v>
      </c>
      <c r="AD1436">
        <v>236</v>
      </c>
      <c r="AE1436" t="s">
        <v>1097</v>
      </c>
      <c r="AF1436">
        <v>24</v>
      </c>
      <c r="AH1436" s="160">
        <v>34756</v>
      </c>
      <c r="AI1436">
        <v>9</v>
      </c>
      <c r="AJ1436">
        <v>232</v>
      </c>
      <c r="AK1436" t="s">
        <v>1097</v>
      </c>
      <c r="AL1436">
        <v>23</v>
      </c>
      <c r="AN1436" s="160">
        <v>38774</v>
      </c>
      <c r="AO1436">
        <v>9</v>
      </c>
      <c r="AP1436">
        <v>200</v>
      </c>
      <c r="AQ1436" t="s">
        <v>1097</v>
      </c>
      <c r="AR1436">
        <v>20</v>
      </c>
      <c r="AT1436" s="160">
        <v>38774</v>
      </c>
      <c r="AU1436">
        <v>9</v>
      </c>
      <c r="AV1436">
        <v>178</v>
      </c>
      <c r="AW1436" t="s">
        <v>1097</v>
      </c>
      <c r="AX1436">
        <v>18</v>
      </c>
    </row>
    <row r="1437" spans="28:50" x14ac:dyDescent="0.3">
      <c r="AB1437" s="160">
        <v>36582</v>
      </c>
      <c r="AC1437">
        <v>10</v>
      </c>
      <c r="AD1437">
        <v>261</v>
      </c>
      <c r="AE1437" t="s">
        <v>1097</v>
      </c>
      <c r="AF1437">
        <v>26</v>
      </c>
      <c r="AH1437" s="160">
        <v>34756</v>
      </c>
      <c r="AI1437">
        <v>10</v>
      </c>
      <c r="AJ1437">
        <v>229</v>
      </c>
      <c r="AK1437" t="s">
        <v>1097</v>
      </c>
      <c r="AL1437">
        <v>23</v>
      </c>
      <c r="AN1437" s="160">
        <v>38774</v>
      </c>
      <c r="AO1437">
        <v>10</v>
      </c>
      <c r="AP1437">
        <v>200</v>
      </c>
      <c r="AQ1437" t="s">
        <v>1097</v>
      </c>
      <c r="AR1437">
        <v>20</v>
      </c>
      <c r="AT1437" s="160">
        <v>38774</v>
      </c>
      <c r="AU1437">
        <v>10</v>
      </c>
      <c r="AV1437">
        <v>209</v>
      </c>
      <c r="AW1437" t="s">
        <v>1097</v>
      </c>
      <c r="AX1437">
        <v>21</v>
      </c>
    </row>
    <row r="1438" spans="28:50" x14ac:dyDescent="0.3">
      <c r="AB1438" s="160">
        <v>36582</v>
      </c>
      <c r="AC1438">
        <v>11</v>
      </c>
      <c r="AD1438">
        <v>279</v>
      </c>
      <c r="AE1438" t="s">
        <v>1097</v>
      </c>
      <c r="AF1438">
        <v>28</v>
      </c>
      <c r="AH1438" s="160">
        <v>34756</v>
      </c>
      <c r="AI1438">
        <v>11</v>
      </c>
      <c r="AJ1438">
        <v>226</v>
      </c>
      <c r="AK1438" t="s">
        <v>1097</v>
      </c>
      <c r="AL1438">
        <v>23</v>
      </c>
      <c r="AN1438" s="160">
        <v>38774</v>
      </c>
      <c r="AO1438">
        <v>11</v>
      </c>
      <c r="AP1438">
        <v>210</v>
      </c>
      <c r="AQ1438" t="s">
        <v>1097</v>
      </c>
      <c r="AR1438">
        <v>21</v>
      </c>
      <c r="AT1438" s="160">
        <v>38774</v>
      </c>
      <c r="AU1438">
        <v>11</v>
      </c>
      <c r="AV1438">
        <v>218</v>
      </c>
      <c r="AW1438" t="s">
        <v>1097</v>
      </c>
      <c r="AX1438">
        <v>22</v>
      </c>
    </row>
    <row r="1439" spans="28:50" x14ac:dyDescent="0.3">
      <c r="AB1439" s="160">
        <v>36582</v>
      </c>
      <c r="AC1439">
        <v>12</v>
      </c>
      <c r="AD1439">
        <v>298</v>
      </c>
      <c r="AE1439" t="s">
        <v>1097</v>
      </c>
      <c r="AF1439">
        <v>30</v>
      </c>
      <c r="AH1439" s="160">
        <v>34756</v>
      </c>
      <c r="AI1439">
        <v>12</v>
      </c>
      <c r="AJ1439">
        <v>232</v>
      </c>
      <c r="AK1439" t="s">
        <v>1097</v>
      </c>
      <c r="AL1439">
        <v>23</v>
      </c>
      <c r="AN1439" s="160">
        <v>38774</v>
      </c>
      <c r="AO1439">
        <v>12</v>
      </c>
      <c r="AP1439">
        <v>220</v>
      </c>
      <c r="AQ1439" t="s">
        <v>1097</v>
      </c>
      <c r="AR1439">
        <v>22</v>
      </c>
      <c r="AT1439" s="160">
        <v>38774</v>
      </c>
      <c r="AU1439">
        <v>12</v>
      </c>
      <c r="AV1439">
        <v>214</v>
      </c>
      <c r="AW1439" t="s">
        <v>1097</v>
      </c>
      <c r="AX1439">
        <v>21</v>
      </c>
    </row>
    <row r="1440" spans="28:50" x14ac:dyDescent="0.3">
      <c r="AB1440" s="160">
        <v>36582</v>
      </c>
      <c r="AC1440">
        <v>13</v>
      </c>
      <c r="AD1440">
        <v>307</v>
      </c>
      <c r="AE1440" t="s">
        <v>1097</v>
      </c>
      <c r="AF1440">
        <v>31</v>
      </c>
      <c r="AH1440" s="160">
        <v>34756</v>
      </c>
      <c r="AI1440">
        <v>13</v>
      </c>
      <c r="AJ1440">
        <v>238</v>
      </c>
      <c r="AK1440" t="s">
        <v>1097</v>
      </c>
      <c r="AL1440">
        <v>24</v>
      </c>
      <c r="AN1440" s="160">
        <v>38774</v>
      </c>
      <c r="AO1440">
        <v>13</v>
      </c>
      <c r="AP1440">
        <v>218</v>
      </c>
      <c r="AQ1440" t="s">
        <v>1097</v>
      </c>
      <c r="AR1440">
        <v>22</v>
      </c>
      <c r="AT1440" s="160">
        <v>38774</v>
      </c>
      <c r="AU1440">
        <v>13</v>
      </c>
      <c r="AV1440">
        <v>212</v>
      </c>
      <c r="AW1440" t="s">
        <v>1097</v>
      </c>
      <c r="AX1440">
        <v>21</v>
      </c>
    </row>
    <row r="1441" spans="28:50" x14ac:dyDescent="0.3">
      <c r="AB1441" s="160">
        <v>36582</v>
      </c>
      <c r="AC1441">
        <v>14</v>
      </c>
      <c r="AD1441">
        <v>313</v>
      </c>
      <c r="AE1441" t="s">
        <v>1097</v>
      </c>
      <c r="AF1441">
        <v>31</v>
      </c>
      <c r="AH1441" s="160">
        <v>34756</v>
      </c>
      <c r="AI1441">
        <v>14</v>
      </c>
      <c r="AJ1441">
        <v>245</v>
      </c>
      <c r="AK1441" t="s">
        <v>1097</v>
      </c>
      <c r="AL1441">
        <v>25</v>
      </c>
      <c r="AN1441" s="160">
        <v>38774</v>
      </c>
      <c r="AO1441">
        <v>14</v>
      </c>
      <c r="AP1441">
        <v>210</v>
      </c>
      <c r="AQ1441" t="s">
        <v>1097</v>
      </c>
      <c r="AR1441">
        <v>21</v>
      </c>
      <c r="AT1441" s="160">
        <v>38774</v>
      </c>
      <c r="AU1441">
        <v>14</v>
      </c>
      <c r="AV1441">
        <v>224</v>
      </c>
      <c r="AW1441" t="s">
        <v>1097</v>
      </c>
      <c r="AX1441">
        <v>22</v>
      </c>
    </row>
    <row r="1442" spans="28:50" x14ac:dyDescent="0.3">
      <c r="AB1442" s="160">
        <v>36582</v>
      </c>
      <c r="AC1442">
        <v>15</v>
      </c>
      <c r="AD1442">
        <v>311</v>
      </c>
      <c r="AE1442" t="s">
        <v>1097</v>
      </c>
      <c r="AF1442">
        <v>31</v>
      </c>
      <c r="AH1442" s="160">
        <v>34756</v>
      </c>
      <c r="AI1442">
        <v>15</v>
      </c>
      <c r="AJ1442">
        <v>237</v>
      </c>
      <c r="AK1442" t="s">
        <v>1097</v>
      </c>
      <c r="AL1442">
        <v>24</v>
      </c>
      <c r="AN1442" s="160">
        <v>38774</v>
      </c>
      <c r="AO1442">
        <v>15</v>
      </c>
      <c r="AP1442">
        <v>210</v>
      </c>
      <c r="AQ1442" t="s">
        <v>1097</v>
      </c>
      <c r="AR1442">
        <v>21</v>
      </c>
      <c r="AT1442" s="160">
        <v>38774</v>
      </c>
      <c r="AU1442">
        <v>15</v>
      </c>
      <c r="AV1442">
        <v>216</v>
      </c>
      <c r="AW1442" t="s">
        <v>1097</v>
      </c>
      <c r="AX1442">
        <v>22</v>
      </c>
    </row>
    <row r="1443" spans="28:50" x14ac:dyDescent="0.3">
      <c r="AB1443" s="160">
        <v>36582</v>
      </c>
      <c r="AC1443">
        <v>16</v>
      </c>
      <c r="AD1443">
        <v>313</v>
      </c>
      <c r="AE1443" t="s">
        <v>1097</v>
      </c>
      <c r="AF1443">
        <v>31</v>
      </c>
      <c r="AH1443" s="160">
        <v>34756</v>
      </c>
      <c r="AI1443">
        <v>16</v>
      </c>
      <c r="AJ1443">
        <v>229</v>
      </c>
      <c r="AK1443" t="s">
        <v>1097</v>
      </c>
      <c r="AL1443">
        <v>23</v>
      </c>
      <c r="AN1443" s="160">
        <v>38774</v>
      </c>
      <c r="AO1443">
        <v>16</v>
      </c>
      <c r="AP1443">
        <v>200</v>
      </c>
      <c r="AQ1443" t="s">
        <v>1097</v>
      </c>
      <c r="AR1443">
        <v>20</v>
      </c>
      <c r="AT1443" s="160">
        <v>38774</v>
      </c>
      <c r="AU1443">
        <v>16</v>
      </c>
      <c r="AV1443">
        <v>241</v>
      </c>
      <c r="AW1443" t="s">
        <v>1097</v>
      </c>
      <c r="AX1443">
        <v>24</v>
      </c>
    </row>
    <row r="1444" spans="28:50" x14ac:dyDescent="0.3">
      <c r="AB1444" s="160">
        <v>36582</v>
      </c>
      <c r="AC1444">
        <v>17</v>
      </c>
      <c r="AD1444">
        <v>290</v>
      </c>
      <c r="AE1444" t="s">
        <v>1097</v>
      </c>
      <c r="AF1444">
        <v>29</v>
      </c>
      <c r="AH1444" s="160">
        <v>34756</v>
      </c>
      <c r="AI1444">
        <v>17</v>
      </c>
      <c r="AJ1444">
        <v>220</v>
      </c>
      <c r="AK1444" t="s">
        <v>1097</v>
      </c>
      <c r="AL1444">
        <v>22</v>
      </c>
      <c r="AN1444" s="160">
        <v>38774</v>
      </c>
      <c r="AO1444">
        <v>17</v>
      </c>
      <c r="AP1444">
        <v>200</v>
      </c>
      <c r="AQ1444" t="s">
        <v>1097</v>
      </c>
      <c r="AR1444">
        <v>20</v>
      </c>
      <c r="AT1444" s="160">
        <v>38774</v>
      </c>
      <c r="AU1444">
        <v>17</v>
      </c>
      <c r="AV1444">
        <v>231</v>
      </c>
      <c r="AW1444" t="s">
        <v>1097</v>
      </c>
      <c r="AX1444">
        <v>23</v>
      </c>
    </row>
    <row r="1445" spans="28:50" x14ac:dyDescent="0.3">
      <c r="AB1445" s="160">
        <v>36582</v>
      </c>
      <c r="AC1445">
        <v>18</v>
      </c>
      <c r="AD1445">
        <v>276</v>
      </c>
      <c r="AE1445" t="s">
        <v>1097</v>
      </c>
      <c r="AF1445">
        <v>28</v>
      </c>
      <c r="AH1445" s="160">
        <v>34756</v>
      </c>
      <c r="AI1445">
        <v>18</v>
      </c>
      <c r="AJ1445">
        <v>216</v>
      </c>
      <c r="AK1445" t="s">
        <v>1097</v>
      </c>
      <c r="AL1445">
        <v>22</v>
      </c>
      <c r="AN1445" s="160">
        <v>38774</v>
      </c>
      <c r="AO1445">
        <v>18</v>
      </c>
      <c r="AP1445">
        <v>190</v>
      </c>
      <c r="AQ1445" t="s">
        <v>1097</v>
      </c>
      <c r="AR1445">
        <v>19</v>
      </c>
      <c r="AT1445" s="160">
        <v>38774</v>
      </c>
      <c r="AU1445">
        <v>18</v>
      </c>
      <c r="AV1445">
        <v>208</v>
      </c>
      <c r="AW1445" t="s">
        <v>1097</v>
      </c>
      <c r="AX1445">
        <v>21</v>
      </c>
    </row>
    <row r="1446" spans="28:50" x14ac:dyDescent="0.3">
      <c r="AB1446" s="160">
        <v>36582</v>
      </c>
      <c r="AC1446">
        <v>19</v>
      </c>
      <c r="AD1446">
        <v>211</v>
      </c>
      <c r="AE1446" t="s">
        <v>1097</v>
      </c>
      <c r="AF1446">
        <v>21</v>
      </c>
      <c r="AH1446" s="160">
        <v>34756</v>
      </c>
      <c r="AI1446">
        <v>19</v>
      </c>
      <c r="AJ1446">
        <v>212</v>
      </c>
      <c r="AK1446" t="s">
        <v>1097</v>
      </c>
      <c r="AL1446">
        <v>21</v>
      </c>
      <c r="AN1446" s="160">
        <v>38774</v>
      </c>
      <c r="AO1446">
        <v>19</v>
      </c>
      <c r="AP1446">
        <v>185</v>
      </c>
      <c r="AQ1446" t="s">
        <v>1097</v>
      </c>
      <c r="AR1446">
        <v>19</v>
      </c>
      <c r="AT1446" s="160">
        <v>38774</v>
      </c>
      <c r="AU1446">
        <v>19</v>
      </c>
      <c r="AV1446">
        <v>180</v>
      </c>
      <c r="AW1446" t="s">
        <v>1097</v>
      </c>
      <c r="AX1446">
        <v>18</v>
      </c>
    </row>
    <row r="1447" spans="28:50" x14ac:dyDescent="0.3">
      <c r="AB1447" s="160">
        <v>36582</v>
      </c>
      <c r="AC1447">
        <v>20</v>
      </c>
      <c r="AD1447">
        <v>208</v>
      </c>
      <c r="AE1447" t="s">
        <v>1097</v>
      </c>
      <c r="AF1447">
        <v>21</v>
      </c>
      <c r="AH1447" s="160">
        <v>34756</v>
      </c>
      <c r="AI1447">
        <v>20</v>
      </c>
      <c r="AJ1447">
        <v>208</v>
      </c>
      <c r="AK1447" t="s">
        <v>1097</v>
      </c>
      <c r="AL1447">
        <v>21</v>
      </c>
      <c r="AN1447" s="160">
        <v>38774</v>
      </c>
      <c r="AO1447">
        <v>20</v>
      </c>
      <c r="AP1447">
        <v>190</v>
      </c>
      <c r="AQ1447" t="s">
        <v>1097</v>
      </c>
      <c r="AR1447">
        <v>19</v>
      </c>
      <c r="AT1447" s="160">
        <v>38774</v>
      </c>
      <c r="AU1447">
        <v>20</v>
      </c>
      <c r="AV1447">
        <v>171</v>
      </c>
      <c r="AW1447" t="s">
        <v>1097</v>
      </c>
      <c r="AX1447">
        <v>17</v>
      </c>
    </row>
    <row r="1448" spans="28:50" x14ac:dyDescent="0.3">
      <c r="AB1448" s="160">
        <v>36582</v>
      </c>
      <c r="AC1448">
        <v>21</v>
      </c>
      <c r="AD1448">
        <v>203</v>
      </c>
      <c r="AE1448" t="s">
        <v>1097</v>
      </c>
      <c r="AF1448">
        <v>20</v>
      </c>
      <c r="AH1448" s="160">
        <v>34756</v>
      </c>
      <c r="AI1448">
        <v>21</v>
      </c>
      <c r="AJ1448">
        <v>207</v>
      </c>
      <c r="AK1448" t="s">
        <v>1097</v>
      </c>
      <c r="AL1448">
        <v>21</v>
      </c>
      <c r="AN1448" s="160">
        <v>38774</v>
      </c>
      <c r="AO1448">
        <v>21</v>
      </c>
      <c r="AP1448">
        <v>190</v>
      </c>
      <c r="AQ1448" t="s">
        <v>1097</v>
      </c>
      <c r="AR1448">
        <v>19</v>
      </c>
      <c r="AT1448" s="160">
        <v>38774</v>
      </c>
      <c r="AU1448">
        <v>21</v>
      </c>
      <c r="AV1448">
        <v>161</v>
      </c>
      <c r="AW1448" t="s">
        <v>1097</v>
      </c>
      <c r="AX1448">
        <v>16</v>
      </c>
    </row>
    <row r="1449" spans="28:50" x14ac:dyDescent="0.3">
      <c r="AB1449" s="160">
        <v>36582</v>
      </c>
      <c r="AC1449">
        <v>22</v>
      </c>
      <c r="AD1449">
        <v>203</v>
      </c>
      <c r="AE1449" t="s">
        <v>1097</v>
      </c>
      <c r="AF1449">
        <v>20</v>
      </c>
      <c r="AH1449" s="160">
        <v>34756</v>
      </c>
      <c r="AI1449">
        <v>22</v>
      </c>
      <c r="AJ1449">
        <v>206</v>
      </c>
      <c r="AK1449" t="s">
        <v>1097</v>
      </c>
      <c r="AL1449">
        <v>21</v>
      </c>
      <c r="AN1449" s="160">
        <v>38774</v>
      </c>
      <c r="AO1449">
        <v>22</v>
      </c>
      <c r="AP1449">
        <v>188</v>
      </c>
      <c r="AQ1449" t="s">
        <v>1097</v>
      </c>
      <c r="AR1449">
        <v>19</v>
      </c>
      <c r="AT1449" s="160">
        <v>38774</v>
      </c>
      <c r="AU1449">
        <v>22</v>
      </c>
      <c r="AV1449">
        <v>148</v>
      </c>
      <c r="AW1449" t="s">
        <v>1097</v>
      </c>
      <c r="AX1449">
        <v>15</v>
      </c>
    </row>
    <row r="1450" spans="28:50" x14ac:dyDescent="0.3">
      <c r="AB1450" s="160">
        <v>36582</v>
      </c>
      <c r="AC1450">
        <v>23</v>
      </c>
      <c r="AD1450">
        <v>201</v>
      </c>
      <c r="AE1450" t="s">
        <v>1097</v>
      </c>
      <c r="AF1450">
        <v>20</v>
      </c>
      <c r="AH1450" s="160">
        <v>34756</v>
      </c>
      <c r="AI1450">
        <v>23</v>
      </c>
      <c r="AJ1450">
        <v>204</v>
      </c>
      <c r="AK1450" t="s">
        <v>1097</v>
      </c>
      <c r="AL1450">
        <v>20</v>
      </c>
      <c r="AN1450" s="160">
        <v>38774</v>
      </c>
      <c r="AO1450">
        <v>23</v>
      </c>
      <c r="AP1450">
        <v>180</v>
      </c>
      <c r="AQ1450" t="s">
        <v>1097</v>
      </c>
      <c r="AR1450">
        <v>18</v>
      </c>
      <c r="AT1450" s="160">
        <v>38774</v>
      </c>
      <c r="AU1450">
        <v>23</v>
      </c>
      <c r="AV1450">
        <v>157</v>
      </c>
      <c r="AW1450" t="s">
        <v>1097</v>
      </c>
      <c r="AX1450">
        <v>16</v>
      </c>
    </row>
    <row r="1451" spans="28:50" x14ac:dyDescent="0.3">
      <c r="AB1451" s="160">
        <v>36583</v>
      </c>
      <c r="AC1451">
        <v>0</v>
      </c>
      <c r="AD1451">
        <v>199</v>
      </c>
      <c r="AE1451" t="s">
        <v>1097</v>
      </c>
      <c r="AF1451">
        <v>20</v>
      </c>
      <c r="AH1451" s="160">
        <v>34757</v>
      </c>
      <c r="AI1451">
        <v>0</v>
      </c>
      <c r="AJ1451">
        <v>203</v>
      </c>
      <c r="AK1451" t="s">
        <v>1097</v>
      </c>
      <c r="AL1451">
        <v>20</v>
      </c>
      <c r="AN1451" s="160">
        <v>38775</v>
      </c>
      <c r="AO1451">
        <v>0</v>
      </c>
      <c r="AP1451">
        <v>180</v>
      </c>
      <c r="AQ1451" t="s">
        <v>1097</v>
      </c>
      <c r="AR1451">
        <v>18</v>
      </c>
      <c r="AT1451" s="160">
        <v>38775</v>
      </c>
      <c r="AU1451">
        <v>0</v>
      </c>
      <c r="AV1451">
        <v>158</v>
      </c>
      <c r="AW1451" t="s">
        <v>1097</v>
      </c>
      <c r="AX1451">
        <v>16</v>
      </c>
    </row>
    <row r="1452" spans="28:50" x14ac:dyDescent="0.3">
      <c r="AB1452" s="160">
        <v>36583</v>
      </c>
      <c r="AC1452">
        <v>1</v>
      </c>
      <c r="AD1452">
        <v>194</v>
      </c>
      <c r="AE1452" t="s">
        <v>1097</v>
      </c>
      <c r="AF1452">
        <v>19</v>
      </c>
      <c r="AH1452" s="160">
        <v>34757</v>
      </c>
      <c r="AI1452">
        <v>1</v>
      </c>
      <c r="AJ1452">
        <v>201</v>
      </c>
      <c r="AK1452" t="s">
        <v>1097</v>
      </c>
      <c r="AL1452">
        <v>20</v>
      </c>
      <c r="AN1452" s="160">
        <v>38775</v>
      </c>
      <c r="AO1452">
        <v>1</v>
      </c>
      <c r="AP1452">
        <v>183</v>
      </c>
      <c r="AQ1452" t="s">
        <v>1097</v>
      </c>
      <c r="AR1452">
        <v>18</v>
      </c>
      <c r="AT1452" s="160">
        <v>38775</v>
      </c>
      <c r="AU1452">
        <v>1</v>
      </c>
      <c r="AV1452">
        <v>151</v>
      </c>
      <c r="AW1452" t="s">
        <v>1097</v>
      </c>
      <c r="AX1452">
        <v>15</v>
      </c>
    </row>
    <row r="1453" spans="28:50" x14ac:dyDescent="0.3">
      <c r="AB1453" s="160">
        <v>36583</v>
      </c>
      <c r="AC1453">
        <v>2</v>
      </c>
      <c r="AD1453">
        <v>190</v>
      </c>
      <c r="AE1453" t="s">
        <v>1097</v>
      </c>
      <c r="AF1453">
        <v>19</v>
      </c>
      <c r="AH1453" s="160">
        <v>34757</v>
      </c>
      <c r="AI1453">
        <v>2</v>
      </c>
      <c r="AJ1453">
        <v>199</v>
      </c>
      <c r="AK1453" t="s">
        <v>1097</v>
      </c>
      <c r="AL1453">
        <v>20</v>
      </c>
      <c r="AN1453" s="160">
        <v>38775</v>
      </c>
      <c r="AO1453">
        <v>2</v>
      </c>
      <c r="AP1453">
        <v>180</v>
      </c>
      <c r="AQ1453" t="s">
        <v>1097</v>
      </c>
      <c r="AR1453">
        <v>18</v>
      </c>
      <c r="AT1453" s="160">
        <v>38775</v>
      </c>
      <c r="AU1453">
        <v>2</v>
      </c>
      <c r="AV1453">
        <v>148</v>
      </c>
      <c r="AW1453" t="s">
        <v>1097</v>
      </c>
      <c r="AX1453">
        <v>15</v>
      </c>
    </row>
    <row r="1454" spans="28:50" x14ac:dyDescent="0.3">
      <c r="AB1454" s="160">
        <v>36583</v>
      </c>
      <c r="AC1454">
        <v>3</v>
      </c>
      <c r="AD1454">
        <v>184</v>
      </c>
      <c r="AE1454" t="s">
        <v>1097</v>
      </c>
      <c r="AF1454">
        <v>18</v>
      </c>
      <c r="AH1454" s="160">
        <v>34757</v>
      </c>
      <c r="AI1454">
        <v>3</v>
      </c>
      <c r="AJ1454">
        <v>200</v>
      </c>
      <c r="AK1454" t="s">
        <v>1097</v>
      </c>
      <c r="AL1454">
        <v>20</v>
      </c>
      <c r="AN1454" s="160">
        <v>38775</v>
      </c>
      <c r="AO1454">
        <v>3</v>
      </c>
      <c r="AP1454">
        <v>180</v>
      </c>
      <c r="AQ1454" t="s">
        <v>1097</v>
      </c>
      <c r="AR1454">
        <v>18</v>
      </c>
      <c r="AT1454" s="160">
        <v>38775</v>
      </c>
      <c r="AU1454">
        <v>3</v>
      </c>
      <c r="AV1454">
        <v>155</v>
      </c>
      <c r="AW1454" t="s">
        <v>1097</v>
      </c>
      <c r="AX1454">
        <v>16</v>
      </c>
    </row>
    <row r="1455" spans="28:50" x14ac:dyDescent="0.3">
      <c r="AB1455" s="160">
        <v>36583</v>
      </c>
      <c r="AC1455">
        <v>4</v>
      </c>
      <c r="AD1455">
        <v>179</v>
      </c>
      <c r="AE1455" t="s">
        <v>1097</v>
      </c>
      <c r="AF1455">
        <v>18</v>
      </c>
      <c r="AH1455" s="160">
        <v>34757</v>
      </c>
      <c r="AI1455">
        <v>4</v>
      </c>
      <c r="AJ1455">
        <v>201</v>
      </c>
      <c r="AK1455" t="s">
        <v>1097</v>
      </c>
      <c r="AL1455">
        <v>20</v>
      </c>
      <c r="AN1455" s="160">
        <v>38775</v>
      </c>
      <c r="AO1455">
        <v>4</v>
      </c>
      <c r="AP1455">
        <v>179</v>
      </c>
      <c r="AQ1455" t="s">
        <v>1097</v>
      </c>
      <c r="AR1455">
        <v>18</v>
      </c>
      <c r="AT1455" s="160">
        <v>38775</v>
      </c>
      <c r="AU1455">
        <v>4</v>
      </c>
      <c r="AV1455">
        <v>152</v>
      </c>
      <c r="AW1455" t="s">
        <v>1097</v>
      </c>
      <c r="AX1455">
        <v>15</v>
      </c>
    </row>
    <row r="1456" spans="28:50" x14ac:dyDescent="0.3">
      <c r="AB1456" s="160">
        <v>36583</v>
      </c>
      <c r="AC1456">
        <v>5</v>
      </c>
      <c r="AD1456">
        <v>180</v>
      </c>
      <c r="AE1456" t="s">
        <v>1097</v>
      </c>
      <c r="AF1456">
        <v>18</v>
      </c>
      <c r="AH1456" s="160">
        <v>34757</v>
      </c>
      <c r="AI1456">
        <v>5</v>
      </c>
      <c r="AJ1456">
        <v>202</v>
      </c>
      <c r="AK1456" t="s">
        <v>1097</v>
      </c>
      <c r="AL1456">
        <v>20</v>
      </c>
      <c r="AN1456" s="160">
        <v>38775</v>
      </c>
      <c r="AO1456">
        <v>5</v>
      </c>
      <c r="AP1456">
        <v>180</v>
      </c>
      <c r="AQ1456" t="s">
        <v>1097</v>
      </c>
      <c r="AR1456">
        <v>18</v>
      </c>
      <c r="AT1456" s="160">
        <v>38775</v>
      </c>
      <c r="AU1456">
        <v>5</v>
      </c>
      <c r="AV1456">
        <v>153</v>
      </c>
      <c r="AW1456" t="s">
        <v>1097</v>
      </c>
      <c r="AX1456">
        <v>15</v>
      </c>
    </row>
    <row r="1457" spans="28:50" x14ac:dyDescent="0.3">
      <c r="AB1457" s="160">
        <v>36583</v>
      </c>
      <c r="AC1457">
        <v>6</v>
      </c>
      <c r="AD1457">
        <v>181</v>
      </c>
      <c r="AE1457" t="s">
        <v>1097</v>
      </c>
      <c r="AF1457">
        <v>18</v>
      </c>
      <c r="AH1457" s="160">
        <v>34757</v>
      </c>
      <c r="AI1457">
        <v>6</v>
      </c>
      <c r="AJ1457">
        <v>206</v>
      </c>
      <c r="AK1457" t="s">
        <v>1097</v>
      </c>
      <c r="AL1457">
        <v>21</v>
      </c>
      <c r="AN1457" s="160">
        <v>38775</v>
      </c>
      <c r="AO1457">
        <v>6</v>
      </c>
      <c r="AP1457">
        <v>180</v>
      </c>
      <c r="AQ1457" t="s">
        <v>1097</v>
      </c>
      <c r="AR1457">
        <v>18</v>
      </c>
      <c r="AT1457" s="160">
        <v>38775</v>
      </c>
      <c r="AU1457">
        <v>6</v>
      </c>
      <c r="AV1457">
        <v>155</v>
      </c>
      <c r="AW1457" t="s">
        <v>1097</v>
      </c>
      <c r="AX1457">
        <v>16</v>
      </c>
    </row>
    <row r="1458" spans="28:50" x14ac:dyDescent="0.3">
      <c r="AB1458" s="160">
        <v>36583</v>
      </c>
      <c r="AC1458">
        <v>7</v>
      </c>
      <c r="AD1458">
        <v>184</v>
      </c>
      <c r="AE1458" t="s">
        <v>1097</v>
      </c>
      <c r="AF1458">
        <v>18</v>
      </c>
      <c r="AH1458" s="160">
        <v>34757</v>
      </c>
      <c r="AI1458">
        <v>7</v>
      </c>
      <c r="AJ1458">
        <v>210</v>
      </c>
      <c r="AK1458" t="s">
        <v>1097</v>
      </c>
      <c r="AL1458">
        <v>21</v>
      </c>
      <c r="AN1458" s="160">
        <v>38775</v>
      </c>
      <c r="AO1458">
        <v>7</v>
      </c>
      <c r="AP1458">
        <v>187</v>
      </c>
      <c r="AQ1458" t="s">
        <v>1097</v>
      </c>
      <c r="AR1458">
        <v>19</v>
      </c>
      <c r="AT1458" s="160">
        <v>38775</v>
      </c>
      <c r="AU1458">
        <v>7</v>
      </c>
      <c r="AV1458">
        <v>170</v>
      </c>
      <c r="AW1458" t="s">
        <v>1097</v>
      </c>
      <c r="AX1458">
        <v>17</v>
      </c>
    </row>
    <row r="1459" spans="28:50" x14ac:dyDescent="0.3">
      <c r="AB1459" s="160">
        <v>36583</v>
      </c>
      <c r="AC1459">
        <v>8</v>
      </c>
      <c r="AD1459">
        <v>182</v>
      </c>
      <c r="AE1459" t="s">
        <v>1097</v>
      </c>
      <c r="AF1459">
        <v>18</v>
      </c>
      <c r="AH1459" s="160">
        <v>34757</v>
      </c>
      <c r="AI1459">
        <v>8</v>
      </c>
      <c r="AJ1459">
        <v>214</v>
      </c>
      <c r="AK1459" t="s">
        <v>1097</v>
      </c>
      <c r="AL1459">
        <v>21</v>
      </c>
      <c r="AN1459" s="160">
        <v>38775</v>
      </c>
      <c r="AO1459">
        <v>8</v>
      </c>
      <c r="AP1459">
        <v>190</v>
      </c>
      <c r="AQ1459" t="s">
        <v>1097</v>
      </c>
      <c r="AR1459">
        <v>19</v>
      </c>
      <c r="AT1459" s="160">
        <v>38775</v>
      </c>
      <c r="AU1459">
        <v>8</v>
      </c>
      <c r="AV1459">
        <v>183</v>
      </c>
      <c r="AW1459" t="s">
        <v>1097</v>
      </c>
      <c r="AX1459">
        <v>18</v>
      </c>
    </row>
    <row r="1460" spans="28:50" x14ac:dyDescent="0.3">
      <c r="AB1460" s="160">
        <v>36583</v>
      </c>
      <c r="AC1460">
        <v>9</v>
      </c>
      <c r="AD1460">
        <v>187</v>
      </c>
      <c r="AE1460" t="s">
        <v>1097</v>
      </c>
      <c r="AF1460">
        <v>19</v>
      </c>
      <c r="AH1460" s="160">
        <v>34757</v>
      </c>
      <c r="AI1460">
        <v>9</v>
      </c>
      <c r="AJ1460">
        <v>219</v>
      </c>
      <c r="AK1460" t="s">
        <v>1097</v>
      </c>
      <c r="AL1460">
        <v>22</v>
      </c>
      <c r="AN1460" s="160">
        <v>38775</v>
      </c>
      <c r="AO1460">
        <v>9</v>
      </c>
      <c r="AP1460">
        <v>200</v>
      </c>
      <c r="AQ1460" t="s">
        <v>1097</v>
      </c>
      <c r="AR1460">
        <v>20</v>
      </c>
      <c r="AT1460" s="160">
        <v>38775</v>
      </c>
      <c r="AU1460">
        <v>9</v>
      </c>
      <c r="AV1460">
        <v>181</v>
      </c>
      <c r="AW1460" t="s">
        <v>1097</v>
      </c>
      <c r="AX1460">
        <v>18</v>
      </c>
    </row>
    <row r="1461" spans="28:50" x14ac:dyDescent="0.3">
      <c r="AB1461" s="160">
        <v>36583</v>
      </c>
      <c r="AC1461">
        <v>10</v>
      </c>
      <c r="AD1461">
        <v>192</v>
      </c>
      <c r="AE1461" t="s">
        <v>1097</v>
      </c>
      <c r="AF1461">
        <v>19</v>
      </c>
      <c r="AH1461" s="160">
        <v>34757</v>
      </c>
      <c r="AI1461">
        <v>10</v>
      </c>
      <c r="AJ1461">
        <v>224</v>
      </c>
      <c r="AK1461" t="s">
        <v>1097</v>
      </c>
      <c r="AL1461">
        <v>22</v>
      </c>
      <c r="AN1461" s="160">
        <v>38775</v>
      </c>
      <c r="AO1461">
        <v>10</v>
      </c>
      <c r="AP1461">
        <v>200</v>
      </c>
      <c r="AQ1461" t="s">
        <v>1097</v>
      </c>
      <c r="AR1461">
        <v>20</v>
      </c>
      <c r="AT1461" s="160">
        <v>38775</v>
      </c>
      <c r="AU1461">
        <v>10</v>
      </c>
      <c r="AV1461">
        <v>179</v>
      </c>
      <c r="AW1461" t="s">
        <v>1097</v>
      </c>
      <c r="AX1461">
        <v>18</v>
      </c>
    </row>
    <row r="1462" spans="28:50" x14ac:dyDescent="0.3">
      <c r="AB1462" s="160">
        <v>36583</v>
      </c>
      <c r="AC1462">
        <v>11</v>
      </c>
      <c r="AD1462">
        <v>197</v>
      </c>
      <c r="AE1462" t="s">
        <v>1097</v>
      </c>
      <c r="AF1462">
        <v>20</v>
      </c>
      <c r="AH1462" s="160">
        <v>34757</v>
      </c>
      <c r="AI1462">
        <v>11</v>
      </c>
      <c r="AJ1462">
        <v>229</v>
      </c>
      <c r="AK1462" t="s">
        <v>1097</v>
      </c>
      <c r="AL1462">
        <v>23</v>
      </c>
      <c r="AN1462" s="160">
        <v>38775</v>
      </c>
      <c r="AO1462">
        <v>11</v>
      </c>
      <c r="AP1462">
        <v>210</v>
      </c>
      <c r="AQ1462" t="s">
        <v>1097</v>
      </c>
      <c r="AR1462">
        <v>21</v>
      </c>
      <c r="AT1462" s="160">
        <v>38775</v>
      </c>
      <c r="AU1462">
        <v>11</v>
      </c>
      <c r="AV1462">
        <v>167</v>
      </c>
      <c r="AW1462" t="s">
        <v>1097</v>
      </c>
      <c r="AX1462">
        <v>17</v>
      </c>
    </row>
    <row r="1463" spans="28:50" x14ac:dyDescent="0.3">
      <c r="AB1463" s="160">
        <v>36583</v>
      </c>
      <c r="AC1463">
        <v>12</v>
      </c>
      <c r="AD1463">
        <v>206</v>
      </c>
      <c r="AE1463" t="s">
        <v>1097</v>
      </c>
      <c r="AF1463">
        <v>21</v>
      </c>
      <c r="AH1463" s="160">
        <v>34757</v>
      </c>
      <c r="AI1463">
        <v>12</v>
      </c>
      <c r="AJ1463">
        <v>233</v>
      </c>
      <c r="AK1463" t="s">
        <v>1097</v>
      </c>
      <c r="AL1463">
        <v>23</v>
      </c>
      <c r="AN1463" s="160">
        <v>38775</v>
      </c>
      <c r="AO1463">
        <v>12</v>
      </c>
      <c r="AP1463">
        <v>220</v>
      </c>
      <c r="AQ1463" t="s">
        <v>1097</v>
      </c>
      <c r="AR1463">
        <v>22</v>
      </c>
      <c r="AT1463" s="160">
        <v>38775</v>
      </c>
      <c r="AU1463">
        <v>12</v>
      </c>
      <c r="AV1463">
        <v>161</v>
      </c>
      <c r="AW1463" t="s">
        <v>1097</v>
      </c>
      <c r="AX1463">
        <v>16</v>
      </c>
    </row>
    <row r="1464" spans="28:50" x14ac:dyDescent="0.3">
      <c r="AB1464" s="160">
        <v>36583</v>
      </c>
      <c r="AC1464">
        <v>13</v>
      </c>
      <c r="AD1464">
        <v>215</v>
      </c>
      <c r="AE1464" t="s">
        <v>1097</v>
      </c>
      <c r="AF1464">
        <v>22</v>
      </c>
      <c r="AH1464" s="160">
        <v>34757</v>
      </c>
      <c r="AI1464">
        <v>13</v>
      </c>
      <c r="AJ1464">
        <v>237</v>
      </c>
      <c r="AK1464" t="s">
        <v>1097</v>
      </c>
      <c r="AL1464">
        <v>24</v>
      </c>
      <c r="AN1464" s="160">
        <v>38775</v>
      </c>
      <c r="AO1464">
        <v>13</v>
      </c>
      <c r="AP1464">
        <v>211</v>
      </c>
      <c r="AQ1464" t="s">
        <v>1097</v>
      </c>
      <c r="AR1464">
        <v>21</v>
      </c>
      <c r="AT1464" s="160">
        <v>38775</v>
      </c>
      <c r="AU1464">
        <v>13</v>
      </c>
      <c r="AV1464">
        <v>142</v>
      </c>
      <c r="AW1464" t="s">
        <v>1097</v>
      </c>
      <c r="AX1464">
        <v>14</v>
      </c>
    </row>
    <row r="1465" spans="28:50" x14ac:dyDescent="0.3">
      <c r="AB1465" s="160">
        <v>36583</v>
      </c>
      <c r="AC1465">
        <v>14</v>
      </c>
      <c r="AD1465">
        <v>219</v>
      </c>
      <c r="AE1465" t="s">
        <v>1097</v>
      </c>
      <c r="AF1465">
        <v>22</v>
      </c>
      <c r="AH1465" s="160">
        <v>34757</v>
      </c>
      <c r="AI1465">
        <v>14</v>
      </c>
      <c r="AJ1465">
        <v>242</v>
      </c>
      <c r="AK1465" t="s">
        <v>1097</v>
      </c>
      <c r="AL1465">
        <v>24</v>
      </c>
      <c r="AN1465" s="160">
        <v>38775</v>
      </c>
      <c r="AO1465">
        <v>14</v>
      </c>
      <c r="AP1465">
        <v>220</v>
      </c>
      <c r="AQ1465" t="s">
        <v>1097</v>
      </c>
      <c r="AR1465">
        <v>22</v>
      </c>
      <c r="AT1465" s="160">
        <v>38775</v>
      </c>
      <c r="AU1465">
        <v>14</v>
      </c>
      <c r="AV1465">
        <v>142</v>
      </c>
      <c r="AW1465" t="s">
        <v>1097</v>
      </c>
      <c r="AX1465">
        <v>14</v>
      </c>
    </row>
    <row r="1466" spans="28:50" x14ac:dyDescent="0.3">
      <c r="AB1466" s="160">
        <v>36583</v>
      </c>
      <c r="AC1466">
        <v>15</v>
      </c>
      <c r="AD1466">
        <v>221</v>
      </c>
      <c r="AE1466" t="s">
        <v>1097</v>
      </c>
      <c r="AF1466">
        <v>22</v>
      </c>
      <c r="AH1466" s="160">
        <v>34757</v>
      </c>
      <c r="AI1466">
        <v>15</v>
      </c>
      <c r="AJ1466">
        <v>237</v>
      </c>
      <c r="AK1466" t="s">
        <v>1097</v>
      </c>
      <c r="AL1466">
        <v>24</v>
      </c>
      <c r="AN1466" s="160">
        <v>38775</v>
      </c>
      <c r="AO1466">
        <v>15</v>
      </c>
      <c r="AP1466">
        <v>210</v>
      </c>
      <c r="AQ1466" t="s">
        <v>1097</v>
      </c>
      <c r="AR1466">
        <v>21</v>
      </c>
      <c r="AT1466" s="160">
        <v>38775</v>
      </c>
      <c r="AU1466">
        <v>15</v>
      </c>
      <c r="AV1466">
        <v>134</v>
      </c>
      <c r="AW1466" t="s">
        <v>1097</v>
      </c>
      <c r="AX1466">
        <v>13</v>
      </c>
    </row>
    <row r="1467" spans="28:50" x14ac:dyDescent="0.3">
      <c r="AB1467" s="160">
        <v>36583</v>
      </c>
      <c r="AC1467">
        <v>16</v>
      </c>
      <c r="AD1467">
        <v>205</v>
      </c>
      <c r="AE1467" t="s">
        <v>1097</v>
      </c>
      <c r="AF1467">
        <v>21</v>
      </c>
      <c r="AH1467" s="160">
        <v>34757</v>
      </c>
      <c r="AI1467">
        <v>16</v>
      </c>
      <c r="AJ1467">
        <v>232</v>
      </c>
      <c r="AK1467" t="s">
        <v>1097</v>
      </c>
      <c r="AL1467">
        <v>23</v>
      </c>
      <c r="AN1467" s="160">
        <v>38775</v>
      </c>
      <c r="AO1467">
        <v>16</v>
      </c>
      <c r="AP1467">
        <v>204</v>
      </c>
      <c r="AQ1467" t="s">
        <v>1097</v>
      </c>
      <c r="AR1467">
        <v>20</v>
      </c>
      <c r="AT1467" s="160">
        <v>38775</v>
      </c>
      <c r="AU1467">
        <v>16</v>
      </c>
      <c r="AV1467">
        <v>130</v>
      </c>
      <c r="AW1467" t="s">
        <v>1097</v>
      </c>
      <c r="AX1467">
        <v>13</v>
      </c>
    </row>
    <row r="1468" spans="28:50" x14ac:dyDescent="0.3">
      <c r="AB1468" s="160">
        <v>36583</v>
      </c>
      <c r="AC1468">
        <v>17</v>
      </c>
      <c r="AD1468">
        <v>185</v>
      </c>
      <c r="AE1468" t="s">
        <v>1097</v>
      </c>
      <c r="AF1468">
        <v>19</v>
      </c>
      <c r="AH1468" s="160">
        <v>34757</v>
      </c>
      <c r="AI1468">
        <v>17</v>
      </c>
      <c r="AJ1468">
        <v>226</v>
      </c>
      <c r="AK1468" t="s">
        <v>1097</v>
      </c>
      <c r="AL1468">
        <v>23</v>
      </c>
      <c r="AN1468" s="160">
        <v>38775</v>
      </c>
      <c r="AO1468">
        <v>17</v>
      </c>
      <c r="AP1468">
        <v>200</v>
      </c>
      <c r="AQ1468" t="s">
        <v>1097</v>
      </c>
      <c r="AR1468">
        <v>20</v>
      </c>
      <c r="AT1468" s="160">
        <v>38775</v>
      </c>
      <c r="AU1468">
        <v>17</v>
      </c>
      <c r="AV1468">
        <v>128</v>
      </c>
      <c r="AW1468" t="s">
        <v>1097</v>
      </c>
      <c r="AX1468">
        <v>13</v>
      </c>
    </row>
    <row r="1469" spans="28:50" x14ac:dyDescent="0.3">
      <c r="AB1469" s="160">
        <v>36583</v>
      </c>
      <c r="AC1469">
        <v>18</v>
      </c>
      <c r="AD1469">
        <v>177</v>
      </c>
      <c r="AE1469" t="s">
        <v>1097</v>
      </c>
      <c r="AF1469">
        <v>18</v>
      </c>
      <c r="AH1469" s="160">
        <v>34757</v>
      </c>
      <c r="AI1469">
        <v>18</v>
      </c>
      <c r="AJ1469">
        <v>226</v>
      </c>
      <c r="AK1469" t="s">
        <v>1097</v>
      </c>
      <c r="AL1469">
        <v>23</v>
      </c>
      <c r="AN1469" s="160">
        <v>38775</v>
      </c>
      <c r="AO1469">
        <v>18</v>
      </c>
      <c r="AP1469">
        <v>190</v>
      </c>
      <c r="AQ1469" t="s">
        <v>1097</v>
      </c>
      <c r="AR1469">
        <v>19</v>
      </c>
      <c r="AT1469" s="160">
        <v>38775</v>
      </c>
      <c r="AU1469">
        <v>18</v>
      </c>
      <c r="AV1469">
        <v>127</v>
      </c>
      <c r="AW1469" t="s">
        <v>1097</v>
      </c>
      <c r="AX1469">
        <v>13</v>
      </c>
    </row>
    <row r="1470" spans="28:50" x14ac:dyDescent="0.3">
      <c r="AB1470" s="160">
        <v>36583</v>
      </c>
      <c r="AC1470">
        <v>19</v>
      </c>
      <c r="AD1470">
        <v>172</v>
      </c>
      <c r="AE1470" t="s">
        <v>1097</v>
      </c>
      <c r="AF1470">
        <v>17</v>
      </c>
      <c r="AH1470" s="160">
        <v>34757</v>
      </c>
      <c r="AI1470">
        <v>19</v>
      </c>
      <c r="AJ1470">
        <v>225</v>
      </c>
      <c r="AK1470" t="s">
        <v>1097</v>
      </c>
      <c r="AL1470">
        <v>23</v>
      </c>
      <c r="AN1470" s="160">
        <v>38775</v>
      </c>
      <c r="AO1470">
        <v>19</v>
      </c>
      <c r="AP1470">
        <v>188</v>
      </c>
      <c r="AQ1470" t="s">
        <v>1097</v>
      </c>
      <c r="AR1470">
        <v>19</v>
      </c>
      <c r="AT1470" s="160">
        <v>38775</v>
      </c>
      <c r="AU1470">
        <v>19</v>
      </c>
      <c r="AV1470">
        <v>118</v>
      </c>
      <c r="AW1470" t="s">
        <v>1097</v>
      </c>
      <c r="AX1470">
        <v>12</v>
      </c>
    </row>
    <row r="1471" spans="28:50" x14ac:dyDescent="0.3">
      <c r="AB1471" s="160">
        <v>36583</v>
      </c>
      <c r="AC1471">
        <v>20</v>
      </c>
      <c r="AD1471">
        <v>170</v>
      </c>
      <c r="AE1471" t="s">
        <v>1097</v>
      </c>
      <c r="AF1471">
        <v>17</v>
      </c>
      <c r="AH1471" s="160">
        <v>34757</v>
      </c>
      <c r="AI1471">
        <v>20</v>
      </c>
      <c r="AJ1471">
        <v>224</v>
      </c>
      <c r="AK1471" t="s">
        <v>1097</v>
      </c>
      <c r="AL1471">
        <v>22</v>
      </c>
      <c r="AN1471" s="160">
        <v>38775</v>
      </c>
      <c r="AO1471">
        <v>20</v>
      </c>
      <c r="AP1471">
        <v>190</v>
      </c>
      <c r="AQ1471" t="s">
        <v>1097</v>
      </c>
      <c r="AR1471">
        <v>19</v>
      </c>
      <c r="AT1471" s="160">
        <v>38775</v>
      </c>
      <c r="AU1471">
        <v>20</v>
      </c>
      <c r="AV1471">
        <v>120</v>
      </c>
      <c r="AW1471" t="s">
        <v>1097</v>
      </c>
      <c r="AX1471">
        <v>12</v>
      </c>
    </row>
    <row r="1472" spans="28:50" x14ac:dyDescent="0.3">
      <c r="AB1472" s="160">
        <v>36583</v>
      </c>
      <c r="AC1472">
        <v>21</v>
      </c>
      <c r="AD1472">
        <v>166</v>
      </c>
      <c r="AE1472" t="s">
        <v>1097</v>
      </c>
      <c r="AF1472">
        <v>17</v>
      </c>
      <c r="AH1472" s="160">
        <v>34757</v>
      </c>
      <c r="AI1472">
        <v>21</v>
      </c>
      <c r="AJ1472">
        <v>217</v>
      </c>
      <c r="AK1472" t="s">
        <v>1097</v>
      </c>
      <c r="AL1472">
        <v>22</v>
      </c>
      <c r="AN1472" s="160">
        <v>38775</v>
      </c>
      <c r="AO1472">
        <v>21</v>
      </c>
      <c r="AP1472">
        <v>190</v>
      </c>
      <c r="AQ1472" t="s">
        <v>1097</v>
      </c>
      <c r="AR1472">
        <v>19</v>
      </c>
      <c r="AT1472" s="160">
        <v>38775</v>
      </c>
      <c r="AU1472">
        <v>21</v>
      </c>
      <c r="AV1472">
        <v>107</v>
      </c>
      <c r="AW1472" t="s">
        <v>1097</v>
      </c>
      <c r="AX1472">
        <v>11</v>
      </c>
    </row>
    <row r="1473" spans="28:50" x14ac:dyDescent="0.3">
      <c r="AB1473" s="160">
        <v>36583</v>
      </c>
      <c r="AC1473">
        <v>22</v>
      </c>
      <c r="AD1473">
        <v>165</v>
      </c>
      <c r="AE1473" t="s">
        <v>1097</v>
      </c>
      <c r="AF1473">
        <v>17</v>
      </c>
      <c r="AH1473" s="160">
        <v>34757</v>
      </c>
      <c r="AI1473">
        <v>22</v>
      </c>
      <c r="AJ1473">
        <v>210</v>
      </c>
      <c r="AK1473" t="s">
        <v>1097</v>
      </c>
      <c r="AL1473">
        <v>21</v>
      </c>
      <c r="AN1473" s="160">
        <v>38775</v>
      </c>
      <c r="AO1473">
        <v>22</v>
      </c>
      <c r="AP1473">
        <v>189</v>
      </c>
      <c r="AQ1473" t="s">
        <v>1097</v>
      </c>
      <c r="AR1473">
        <v>19</v>
      </c>
      <c r="AT1473" s="160">
        <v>38775</v>
      </c>
      <c r="AU1473">
        <v>22</v>
      </c>
      <c r="AV1473">
        <v>107</v>
      </c>
      <c r="AW1473" t="s">
        <v>1097</v>
      </c>
      <c r="AX1473">
        <v>11</v>
      </c>
    </row>
    <row r="1474" spans="28:50" x14ac:dyDescent="0.3">
      <c r="AB1474" s="160">
        <v>36583</v>
      </c>
      <c r="AC1474">
        <v>23</v>
      </c>
      <c r="AD1474">
        <v>162</v>
      </c>
      <c r="AE1474" t="s">
        <v>1097</v>
      </c>
      <c r="AF1474">
        <v>16</v>
      </c>
      <c r="AH1474" s="160">
        <v>34757</v>
      </c>
      <c r="AI1474">
        <v>23</v>
      </c>
      <c r="AJ1474">
        <v>203</v>
      </c>
      <c r="AK1474" t="s">
        <v>1097</v>
      </c>
      <c r="AL1474">
        <v>20</v>
      </c>
      <c r="AN1474" s="160">
        <v>38775</v>
      </c>
      <c r="AO1474">
        <v>23</v>
      </c>
      <c r="AP1474">
        <v>190</v>
      </c>
      <c r="AQ1474" t="s">
        <v>1097</v>
      </c>
      <c r="AR1474">
        <v>19</v>
      </c>
      <c r="AT1474" s="160">
        <v>38775</v>
      </c>
      <c r="AU1474">
        <v>23</v>
      </c>
      <c r="AV1474">
        <v>107</v>
      </c>
      <c r="AW1474" t="s">
        <v>1097</v>
      </c>
      <c r="AX1474">
        <v>11</v>
      </c>
    </row>
    <row r="1475" spans="28:50" x14ac:dyDescent="0.3">
      <c r="AB1475" s="160">
        <v>36584</v>
      </c>
      <c r="AC1475">
        <v>0</v>
      </c>
      <c r="AD1475">
        <v>152</v>
      </c>
      <c r="AE1475" t="s">
        <v>1097</v>
      </c>
      <c r="AF1475">
        <v>15</v>
      </c>
      <c r="AH1475" s="160">
        <v>34758</v>
      </c>
      <c r="AI1475">
        <v>0</v>
      </c>
      <c r="AJ1475">
        <v>202</v>
      </c>
      <c r="AK1475" t="s">
        <v>1097</v>
      </c>
      <c r="AL1475">
        <v>20</v>
      </c>
      <c r="AN1475" s="160">
        <v>38776</v>
      </c>
      <c r="AO1475">
        <v>0</v>
      </c>
      <c r="AP1475">
        <v>190</v>
      </c>
      <c r="AQ1475" t="s">
        <v>1097</v>
      </c>
      <c r="AR1475">
        <v>19</v>
      </c>
      <c r="AT1475" s="160">
        <v>38776</v>
      </c>
      <c r="AU1475">
        <v>0</v>
      </c>
      <c r="AV1475">
        <v>107</v>
      </c>
      <c r="AW1475" t="s">
        <v>1097</v>
      </c>
      <c r="AX1475">
        <v>11</v>
      </c>
    </row>
    <row r="1476" spans="28:50" x14ac:dyDescent="0.3">
      <c r="AB1476" s="160">
        <v>36584</v>
      </c>
      <c r="AC1476">
        <v>1</v>
      </c>
      <c r="AD1476">
        <v>149</v>
      </c>
      <c r="AE1476" t="s">
        <v>1097</v>
      </c>
      <c r="AF1476">
        <v>15</v>
      </c>
      <c r="AH1476" s="160">
        <v>34758</v>
      </c>
      <c r="AI1476">
        <v>1</v>
      </c>
      <c r="AJ1476">
        <v>200</v>
      </c>
      <c r="AK1476" t="s">
        <v>1097</v>
      </c>
      <c r="AL1476">
        <v>20</v>
      </c>
      <c r="AN1476" s="160">
        <v>38776</v>
      </c>
      <c r="AO1476">
        <v>1</v>
      </c>
      <c r="AP1476">
        <v>188</v>
      </c>
      <c r="AQ1476" t="s">
        <v>1097</v>
      </c>
      <c r="AR1476">
        <v>19</v>
      </c>
      <c r="AT1476" s="160">
        <v>38776</v>
      </c>
      <c r="AU1476">
        <v>1</v>
      </c>
      <c r="AV1476">
        <v>105</v>
      </c>
      <c r="AW1476" t="s">
        <v>1097</v>
      </c>
      <c r="AX1476">
        <v>11</v>
      </c>
    </row>
    <row r="1477" spans="28:50" x14ac:dyDescent="0.3">
      <c r="AB1477" s="160">
        <v>36584</v>
      </c>
      <c r="AC1477">
        <v>2</v>
      </c>
      <c r="AD1477">
        <v>156</v>
      </c>
      <c r="AE1477" t="s">
        <v>1097</v>
      </c>
      <c r="AF1477">
        <v>16</v>
      </c>
      <c r="AH1477" s="160">
        <v>34758</v>
      </c>
      <c r="AI1477">
        <v>2</v>
      </c>
      <c r="AJ1477">
        <v>198</v>
      </c>
      <c r="AK1477" t="s">
        <v>1097</v>
      </c>
      <c r="AL1477">
        <v>20</v>
      </c>
      <c r="AN1477" s="160">
        <v>38776</v>
      </c>
      <c r="AO1477">
        <v>2</v>
      </c>
      <c r="AP1477">
        <v>180</v>
      </c>
      <c r="AQ1477" t="s">
        <v>1097</v>
      </c>
      <c r="AR1477">
        <v>18</v>
      </c>
      <c r="AT1477" s="160">
        <v>38776</v>
      </c>
      <c r="AU1477">
        <v>2</v>
      </c>
      <c r="AV1477">
        <v>99</v>
      </c>
      <c r="AW1477" t="s">
        <v>1097</v>
      </c>
      <c r="AX1477">
        <v>10</v>
      </c>
    </row>
    <row r="1478" spans="28:50" x14ac:dyDescent="0.3">
      <c r="AB1478" s="160">
        <v>36584</v>
      </c>
      <c r="AC1478">
        <v>3</v>
      </c>
      <c r="AD1478">
        <v>141</v>
      </c>
      <c r="AE1478" t="s">
        <v>1097</v>
      </c>
      <c r="AF1478">
        <v>14</v>
      </c>
      <c r="AH1478" s="160">
        <v>34758</v>
      </c>
      <c r="AI1478">
        <v>3</v>
      </c>
      <c r="AJ1478">
        <v>194</v>
      </c>
      <c r="AK1478" t="s">
        <v>1097</v>
      </c>
      <c r="AL1478">
        <v>19</v>
      </c>
      <c r="AN1478" s="160">
        <v>38776</v>
      </c>
      <c r="AO1478">
        <v>3</v>
      </c>
      <c r="AP1478">
        <v>180</v>
      </c>
      <c r="AQ1478" t="s">
        <v>1097</v>
      </c>
      <c r="AR1478">
        <v>18</v>
      </c>
      <c r="AT1478" s="160">
        <v>38776</v>
      </c>
      <c r="AU1478">
        <v>3</v>
      </c>
      <c r="AV1478">
        <v>101</v>
      </c>
      <c r="AW1478" t="s">
        <v>1097</v>
      </c>
      <c r="AX1478">
        <v>10</v>
      </c>
    </row>
    <row r="1479" spans="28:50" x14ac:dyDescent="0.3">
      <c r="AB1479" s="160">
        <v>36584</v>
      </c>
      <c r="AC1479">
        <v>4</v>
      </c>
      <c r="AD1479">
        <v>136</v>
      </c>
      <c r="AE1479" t="s">
        <v>1097</v>
      </c>
      <c r="AF1479">
        <v>14</v>
      </c>
      <c r="AH1479" s="160">
        <v>34758</v>
      </c>
      <c r="AI1479">
        <v>4</v>
      </c>
      <c r="AJ1479">
        <v>190</v>
      </c>
      <c r="AK1479" t="s">
        <v>1097</v>
      </c>
      <c r="AL1479">
        <v>19</v>
      </c>
      <c r="AN1479" s="160">
        <v>38776</v>
      </c>
      <c r="AO1479">
        <v>4</v>
      </c>
      <c r="AP1479">
        <v>179</v>
      </c>
      <c r="AQ1479" t="s">
        <v>1097</v>
      </c>
      <c r="AR1479">
        <v>18</v>
      </c>
      <c r="AT1479" s="160">
        <v>38776</v>
      </c>
      <c r="AU1479">
        <v>4</v>
      </c>
      <c r="AV1479">
        <v>101</v>
      </c>
      <c r="AW1479" t="s">
        <v>1097</v>
      </c>
      <c r="AX1479">
        <v>10</v>
      </c>
    </row>
    <row r="1480" spans="28:50" x14ac:dyDescent="0.3">
      <c r="AB1480" s="160">
        <v>36584</v>
      </c>
      <c r="AC1480">
        <v>5</v>
      </c>
      <c r="AD1480">
        <v>118</v>
      </c>
      <c r="AE1480" t="s">
        <v>1097</v>
      </c>
      <c r="AF1480">
        <v>12</v>
      </c>
      <c r="AH1480" s="160">
        <v>34758</v>
      </c>
      <c r="AI1480">
        <v>5</v>
      </c>
      <c r="AJ1480">
        <v>186</v>
      </c>
      <c r="AK1480" t="s">
        <v>1097</v>
      </c>
      <c r="AL1480">
        <v>19</v>
      </c>
      <c r="AN1480" s="160">
        <v>38776</v>
      </c>
      <c r="AO1480">
        <v>5</v>
      </c>
      <c r="AP1480">
        <v>180</v>
      </c>
      <c r="AQ1480" t="s">
        <v>1097</v>
      </c>
      <c r="AR1480">
        <v>18</v>
      </c>
      <c r="AT1480" s="160">
        <v>38776</v>
      </c>
      <c r="AU1480">
        <v>5</v>
      </c>
      <c r="AV1480">
        <v>98</v>
      </c>
      <c r="AW1480" t="s">
        <v>1097</v>
      </c>
      <c r="AX1480">
        <v>10</v>
      </c>
    </row>
    <row r="1481" spans="28:50" x14ac:dyDescent="0.3">
      <c r="AB1481" s="160">
        <v>36584</v>
      </c>
      <c r="AC1481">
        <v>6</v>
      </c>
      <c r="AD1481">
        <v>112</v>
      </c>
      <c r="AE1481" t="s">
        <v>1097</v>
      </c>
      <c r="AF1481">
        <v>11</v>
      </c>
      <c r="AH1481" s="160">
        <v>34758</v>
      </c>
      <c r="AI1481">
        <v>6</v>
      </c>
      <c r="AJ1481">
        <v>190</v>
      </c>
      <c r="AK1481" t="s">
        <v>1097</v>
      </c>
      <c r="AL1481">
        <v>19</v>
      </c>
      <c r="AN1481" s="160">
        <v>38776</v>
      </c>
      <c r="AO1481">
        <v>6</v>
      </c>
      <c r="AP1481">
        <v>190</v>
      </c>
      <c r="AQ1481" t="s">
        <v>1097</v>
      </c>
      <c r="AR1481">
        <v>19</v>
      </c>
      <c r="AT1481" s="160">
        <v>38776</v>
      </c>
      <c r="AU1481">
        <v>6</v>
      </c>
      <c r="AV1481">
        <v>100</v>
      </c>
      <c r="AW1481" t="s">
        <v>1097</v>
      </c>
      <c r="AX1481">
        <v>10</v>
      </c>
    </row>
    <row r="1482" spans="28:50" x14ac:dyDescent="0.3">
      <c r="AB1482" s="160">
        <v>36584</v>
      </c>
      <c r="AC1482">
        <v>7</v>
      </c>
      <c r="AD1482">
        <v>142</v>
      </c>
      <c r="AE1482" t="s">
        <v>1097</v>
      </c>
      <c r="AF1482">
        <v>14</v>
      </c>
      <c r="AH1482" s="160">
        <v>34758</v>
      </c>
      <c r="AI1482">
        <v>7</v>
      </c>
      <c r="AJ1482">
        <v>195</v>
      </c>
      <c r="AK1482" t="s">
        <v>1097</v>
      </c>
      <c r="AL1482">
        <v>20</v>
      </c>
      <c r="AN1482" s="160">
        <v>38776</v>
      </c>
      <c r="AO1482">
        <v>7</v>
      </c>
      <c r="AP1482">
        <v>179</v>
      </c>
      <c r="AQ1482" t="s">
        <v>1097</v>
      </c>
      <c r="AR1482">
        <v>18</v>
      </c>
      <c r="AT1482" s="160">
        <v>38776</v>
      </c>
      <c r="AU1482">
        <v>7</v>
      </c>
      <c r="AV1482">
        <v>108</v>
      </c>
      <c r="AW1482" t="s">
        <v>1097</v>
      </c>
      <c r="AX1482">
        <v>11</v>
      </c>
    </row>
    <row r="1483" spans="28:50" x14ac:dyDescent="0.3">
      <c r="AB1483" s="160">
        <v>36584</v>
      </c>
      <c r="AC1483">
        <v>8</v>
      </c>
      <c r="AD1483">
        <v>158</v>
      </c>
      <c r="AE1483" t="s">
        <v>1097</v>
      </c>
      <c r="AF1483">
        <v>16</v>
      </c>
      <c r="AH1483" s="160">
        <v>34758</v>
      </c>
      <c r="AI1483">
        <v>8</v>
      </c>
      <c r="AJ1483">
        <v>200</v>
      </c>
      <c r="AK1483" t="s">
        <v>1097</v>
      </c>
      <c r="AL1483">
        <v>20</v>
      </c>
      <c r="AN1483" s="160">
        <v>38776</v>
      </c>
      <c r="AO1483">
        <v>8</v>
      </c>
      <c r="AP1483">
        <v>180</v>
      </c>
      <c r="AQ1483" t="s">
        <v>1097</v>
      </c>
      <c r="AR1483">
        <v>18</v>
      </c>
      <c r="AT1483" s="160">
        <v>38776</v>
      </c>
      <c r="AU1483">
        <v>8</v>
      </c>
      <c r="AV1483">
        <v>119</v>
      </c>
      <c r="AW1483" t="s">
        <v>1097</v>
      </c>
      <c r="AX1483">
        <v>12</v>
      </c>
    </row>
    <row r="1484" spans="28:50" x14ac:dyDescent="0.3">
      <c r="AB1484" s="160">
        <v>36584</v>
      </c>
      <c r="AC1484">
        <v>9</v>
      </c>
      <c r="AD1484">
        <v>174</v>
      </c>
      <c r="AE1484" t="s">
        <v>1097</v>
      </c>
      <c r="AF1484">
        <v>17</v>
      </c>
      <c r="AH1484" s="160">
        <v>34758</v>
      </c>
      <c r="AI1484">
        <v>9</v>
      </c>
      <c r="AJ1484">
        <v>200</v>
      </c>
      <c r="AK1484" t="s">
        <v>1097</v>
      </c>
      <c r="AL1484">
        <v>20</v>
      </c>
      <c r="AN1484" s="160">
        <v>38776</v>
      </c>
      <c r="AO1484">
        <v>9</v>
      </c>
      <c r="AP1484">
        <v>200</v>
      </c>
      <c r="AQ1484" t="s">
        <v>1097</v>
      </c>
      <c r="AR1484">
        <v>20</v>
      </c>
      <c r="AT1484" s="160">
        <v>38776</v>
      </c>
      <c r="AU1484">
        <v>9</v>
      </c>
      <c r="AV1484">
        <v>132</v>
      </c>
      <c r="AW1484" t="s">
        <v>1097</v>
      </c>
      <c r="AX1484">
        <v>13</v>
      </c>
    </row>
    <row r="1485" spans="28:50" x14ac:dyDescent="0.3">
      <c r="AB1485" s="160">
        <v>36584</v>
      </c>
      <c r="AC1485">
        <v>10</v>
      </c>
      <c r="AD1485">
        <v>199</v>
      </c>
      <c r="AE1485" t="s">
        <v>1097</v>
      </c>
      <c r="AF1485">
        <v>20</v>
      </c>
      <c r="AH1485" s="160">
        <v>34758</v>
      </c>
      <c r="AI1485">
        <v>10</v>
      </c>
      <c r="AJ1485">
        <v>200</v>
      </c>
      <c r="AK1485" t="s">
        <v>1097</v>
      </c>
      <c r="AL1485">
        <v>20</v>
      </c>
      <c r="AN1485" s="160">
        <v>38776</v>
      </c>
      <c r="AO1485">
        <v>10</v>
      </c>
      <c r="AP1485">
        <v>210</v>
      </c>
      <c r="AQ1485" t="s">
        <v>1097</v>
      </c>
      <c r="AR1485">
        <v>21</v>
      </c>
      <c r="AT1485" s="160">
        <v>38776</v>
      </c>
      <c r="AU1485">
        <v>10</v>
      </c>
      <c r="AV1485">
        <v>139</v>
      </c>
      <c r="AW1485" t="s">
        <v>1097</v>
      </c>
      <c r="AX1485">
        <v>14</v>
      </c>
    </row>
    <row r="1486" spans="28:50" x14ac:dyDescent="0.3">
      <c r="AB1486" s="160">
        <v>36584</v>
      </c>
      <c r="AC1486">
        <v>11</v>
      </c>
      <c r="AD1486">
        <v>220</v>
      </c>
      <c r="AE1486" t="s">
        <v>1097</v>
      </c>
      <c r="AF1486">
        <v>22</v>
      </c>
      <c r="AH1486" s="160">
        <v>34758</v>
      </c>
      <c r="AI1486">
        <v>11</v>
      </c>
      <c r="AJ1486">
        <v>200</v>
      </c>
      <c r="AK1486" t="s">
        <v>1097</v>
      </c>
      <c r="AL1486">
        <v>20</v>
      </c>
      <c r="AN1486" s="160">
        <v>38776</v>
      </c>
      <c r="AO1486">
        <v>11</v>
      </c>
      <c r="AP1486">
        <v>210</v>
      </c>
      <c r="AQ1486" t="s">
        <v>1097</v>
      </c>
      <c r="AR1486">
        <v>21</v>
      </c>
      <c r="AT1486" s="160">
        <v>38776</v>
      </c>
      <c r="AU1486">
        <v>11</v>
      </c>
      <c r="AV1486">
        <v>157</v>
      </c>
      <c r="AW1486" t="s">
        <v>1097</v>
      </c>
      <c r="AX1486">
        <v>16</v>
      </c>
    </row>
    <row r="1487" spans="28:50" x14ac:dyDescent="0.3">
      <c r="AB1487" s="160">
        <v>36584</v>
      </c>
      <c r="AC1487">
        <v>12</v>
      </c>
      <c r="AD1487">
        <v>252</v>
      </c>
      <c r="AE1487" t="s">
        <v>1097</v>
      </c>
      <c r="AF1487">
        <v>25</v>
      </c>
      <c r="AH1487" s="160">
        <v>34758</v>
      </c>
      <c r="AI1487">
        <v>12</v>
      </c>
      <c r="AJ1487">
        <v>207</v>
      </c>
      <c r="AK1487" t="s">
        <v>1097</v>
      </c>
      <c r="AL1487">
        <v>21</v>
      </c>
      <c r="AN1487" s="160">
        <v>38776</v>
      </c>
      <c r="AO1487">
        <v>12</v>
      </c>
      <c r="AP1487">
        <v>220</v>
      </c>
      <c r="AQ1487" t="s">
        <v>1097</v>
      </c>
      <c r="AR1487">
        <v>22</v>
      </c>
      <c r="AT1487" s="160">
        <v>38776</v>
      </c>
      <c r="AU1487">
        <v>12</v>
      </c>
      <c r="AV1487">
        <v>163</v>
      </c>
      <c r="AW1487" t="s">
        <v>1097</v>
      </c>
      <c r="AX1487">
        <v>16</v>
      </c>
    </row>
    <row r="1488" spans="28:50" x14ac:dyDescent="0.3">
      <c r="AB1488" s="160">
        <v>36584</v>
      </c>
      <c r="AC1488">
        <v>13</v>
      </c>
      <c r="AD1488">
        <v>268</v>
      </c>
      <c r="AE1488" t="s">
        <v>1097</v>
      </c>
      <c r="AF1488">
        <v>27</v>
      </c>
      <c r="AH1488" s="160">
        <v>34758</v>
      </c>
      <c r="AI1488">
        <v>13</v>
      </c>
      <c r="AJ1488">
        <v>214</v>
      </c>
      <c r="AK1488" t="s">
        <v>1097</v>
      </c>
      <c r="AL1488">
        <v>21</v>
      </c>
      <c r="AN1488" s="160">
        <v>38776</v>
      </c>
      <c r="AO1488">
        <v>13</v>
      </c>
      <c r="AP1488">
        <v>218</v>
      </c>
      <c r="AQ1488" t="s">
        <v>1097</v>
      </c>
      <c r="AR1488">
        <v>22</v>
      </c>
      <c r="AT1488" s="160">
        <v>38776</v>
      </c>
      <c r="AU1488">
        <v>13</v>
      </c>
      <c r="AV1488">
        <v>171</v>
      </c>
      <c r="AW1488" t="s">
        <v>1097</v>
      </c>
      <c r="AX1488">
        <v>17</v>
      </c>
    </row>
    <row r="1489" spans="28:50" x14ac:dyDescent="0.3">
      <c r="AB1489" s="160">
        <v>36584</v>
      </c>
      <c r="AC1489">
        <v>14</v>
      </c>
      <c r="AD1489">
        <v>284</v>
      </c>
      <c r="AE1489" t="s">
        <v>1097</v>
      </c>
      <c r="AF1489">
        <v>28</v>
      </c>
      <c r="AH1489" s="160">
        <v>34758</v>
      </c>
      <c r="AI1489">
        <v>14</v>
      </c>
      <c r="AJ1489">
        <v>222</v>
      </c>
      <c r="AK1489" t="s">
        <v>1097</v>
      </c>
      <c r="AL1489">
        <v>22</v>
      </c>
      <c r="AN1489" s="160">
        <v>38776</v>
      </c>
      <c r="AO1489">
        <v>14</v>
      </c>
      <c r="AP1489">
        <v>210</v>
      </c>
      <c r="AQ1489" t="s">
        <v>1097</v>
      </c>
      <c r="AR1489">
        <v>21</v>
      </c>
      <c r="AT1489" s="160">
        <v>38776</v>
      </c>
      <c r="AU1489">
        <v>14</v>
      </c>
      <c r="AV1489">
        <v>174</v>
      </c>
      <c r="AW1489" t="s">
        <v>1097</v>
      </c>
      <c r="AX1489">
        <v>17</v>
      </c>
    </row>
    <row r="1490" spans="28:50" x14ac:dyDescent="0.3">
      <c r="AB1490" s="160">
        <v>36584</v>
      </c>
      <c r="AC1490">
        <v>15</v>
      </c>
      <c r="AD1490">
        <v>290</v>
      </c>
      <c r="AE1490" t="s">
        <v>1097</v>
      </c>
      <c r="AF1490">
        <v>29</v>
      </c>
      <c r="AH1490" s="160">
        <v>34758</v>
      </c>
      <c r="AI1490">
        <v>15</v>
      </c>
      <c r="AJ1490">
        <v>223</v>
      </c>
      <c r="AK1490" t="s">
        <v>1097</v>
      </c>
      <c r="AL1490">
        <v>22</v>
      </c>
      <c r="AN1490" s="160">
        <v>38776</v>
      </c>
      <c r="AO1490">
        <v>15</v>
      </c>
      <c r="AP1490">
        <v>200</v>
      </c>
      <c r="AQ1490" t="s">
        <v>1097</v>
      </c>
      <c r="AR1490">
        <v>20</v>
      </c>
      <c r="AT1490" s="160">
        <v>38776</v>
      </c>
      <c r="AU1490">
        <v>15</v>
      </c>
      <c r="AV1490">
        <v>164</v>
      </c>
      <c r="AW1490" t="s">
        <v>1097</v>
      </c>
      <c r="AX1490">
        <v>16</v>
      </c>
    </row>
    <row r="1491" spans="28:50" x14ac:dyDescent="0.3">
      <c r="AB1491" s="160">
        <v>36584</v>
      </c>
      <c r="AC1491">
        <v>16</v>
      </c>
      <c r="AD1491">
        <v>294</v>
      </c>
      <c r="AE1491" t="s">
        <v>1097</v>
      </c>
      <c r="AF1491">
        <v>29</v>
      </c>
      <c r="AH1491" s="160">
        <v>34758</v>
      </c>
      <c r="AI1491">
        <v>16</v>
      </c>
      <c r="AJ1491">
        <v>224</v>
      </c>
      <c r="AK1491" t="s">
        <v>1097</v>
      </c>
      <c r="AL1491">
        <v>22</v>
      </c>
      <c r="AN1491" s="160">
        <v>38776</v>
      </c>
      <c r="AO1491">
        <v>16</v>
      </c>
      <c r="AP1491">
        <v>198</v>
      </c>
      <c r="AQ1491" t="s">
        <v>1097</v>
      </c>
      <c r="AR1491">
        <v>20</v>
      </c>
      <c r="AT1491" s="160">
        <v>38776</v>
      </c>
      <c r="AU1491">
        <v>16</v>
      </c>
      <c r="AV1491">
        <v>172</v>
      </c>
      <c r="AW1491" t="s">
        <v>1097</v>
      </c>
      <c r="AX1491">
        <v>17</v>
      </c>
    </row>
    <row r="1492" spans="28:50" x14ac:dyDescent="0.3">
      <c r="AB1492" s="160">
        <v>36584</v>
      </c>
      <c r="AC1492">
        <v>17</v>
      </c>
      <c r="AD1492">
        <v>292</v>
      </c>
      <c r="AE1492" t="s">
        <v>1097</v>
      </c>
      <c r="AF1492">
        <v>29</v>
      </c>
      <c r="AH1492" s="160">
        <v>34758</v>
      </c>
      <c r="AI1492">
        <v>17</v>
      </c>
      <c r="AJ1492">
        <v>226</v>
      </c>
      <c r="AK1492" t="s">
        <v>1097</v>
      </c>
      <c r="AL1492">
        <v>23</v>
      </c>
      <c r="AN1492" s="160">
        <v>38776</v>
      </c>
      <c r="AO1492">
        <v>17</v>
      </c>
      <c r="AP1492">
        <v>190</v>
      </c>
      <c r="AQ1492" t="s">
        <v>1097</v>
      </c>
      <c r="AR1492">
        <v>19</v>
      </c>
      <c r="AT1492" s="160">
        <v>38776</v>
      </c>
      <c r="AU1492">
        <v>17</v>
      </c>
      <c r="AV1492">
        <v>150</v>
      </c>
      <c r="AW1492" t="s">
        <v>1097</v>
      </c>
      <c r="AX1492">
        <v>15</v>
      </c>
    </row>
    <row r="1493" spans="28:50" x14ac:dyDescent="0.3">
      <c r="AB1493" s="160">
        <v>36584</v>
      </c>
      <c r="AC1493">
        <v>18</v>
      </c>
      <c r="AD1493">
        <v>265</v>
      </c>
      <c r="AE1493" t="s">
        <v>1097</v>
      </c>
      <c r="AF1493">
        <v>27</v>
      </c>
      <c r="AH1493" s="160">
        <v>34758</v>
      </c>
      <c r="AI1493">
        <v>18</v>
      </c>
      <c r="AJ1493">
        <v>218</v>
      </c>
      <c r="AK1493" t="s">
        <v>1097</v>
      </c>
      <c r="AL1493">
        <v>22</v>
      </c>
      <c r="AN1493" s="160">
        <v>38776</v>
      </c>
      <c r="AO1493">
        <v>18</v>
      </c>
      <c r="AP1493">
        <v>180</v>
      </c>
      <c r="AQ1493" t="s">
        <v>1097</v>
      </c>
      <c r="AR1493">
        <v>18</v>
      </c>
      <c r="AT1493" s="160">
        <v>38776</v>
      </c>
      <c r="AU1493">
        <v>18</v>
      </c>
      <c r="AV1493">
        <v>137</v>
      </c>
      <c r="AW1493" t="s">
        <v>1097</v>
      </c>
      <c r="AX1493">
        <v>14</v>
      </c>
    </row>
    <row r="1494" spans="28:50" x14ac:dyDescent="0.3">
      <c r="AB1494" s="160">
        <v>36584</v>
      </c>
      <c r="AC1494">
        <v>19</v>
      </c>
      <c r="AD1494">
        <v>247</v>
      </c>
      <c r="AE1494" t="s">
        <v>1097</v>
      </c>
      <c r="AF1494">
        <v>25</v>
      </c>
      <c r="AH1494" s="160">
        <v>34758</v>
      </c>
      <c r="AI1494">
        <v>19</v>
      </c>
      <c r="AJ1494">
        <v>209</v>
      </c>
      <c r="AK1494" t="s">
        <v>1097</v>
      </c>
      <c r="AL1494">
        <v>21</v>
      </c>
      <c r="AN1494" s="160">
        <v>38776</v>
      </c>
      <c r="AO1494">
        <v>19</v>
      </c>
      <c r="AP1494">
        <v>174</v>
      </c>
      <c r="AQ1494" t="s">
        <v>1097</v>
      </c>
      <c r="AR1494">
        <v>17</v>
      </c>
      <c r="AT1494" s="160">
        <v>38776</v>
      </c>
      <c r="AU1494">
        <v>19</v>
      </c>
      <c r="AV1494">
        <v>129</v>
      </c>
      <c r="AW1494" t="s">
        <v>1097</v>
      </c>
      <c r="AX1494">
        <v>13</v>
      </c>
    </row>
    <row r="1495" spans="28:50" x14ac:dyDescent="0.3">
      <c r="AB1495" s="160">
        <v>36584</v>
      </c>
      <c r="AC1495">
        <v>20</v>
      </c>
      <c r="AD1495">
        <v>230</v>
      </c>
      <c r="AE1495" t="s">
        <v>1097</v>
      </c>
      <c r="AF1495">
        <v>23</v>
      </c>
      <c r="AH1495" s="160">
        <v>34758</v>
      </c>
      <c r="AI1495">
        <v>20</v>
      </c>
      <c r="AJ1495">
        <v>200</v>
      </c>
      <c r="AK1495" t="s">
        <v>1097</v>
      </c>
      <c r="AL1495">
        <v>20</v>
      </c>
      <c r="AN1495" s="160">
        <v>38776</v>
      </c>
      <c r="AO1495">
        <v>20</v>
      </c>
      <c r="AP1495">
        <v>170</v>
      </c>
      <c r="AQ1495" t="s">
        <v>1097</v>
      </c>
      <c r="AR1495">
        <v>17</v>
      </c>
      <c r="AT1495" s="160">
        <v>38776</v>
      </c>
      <c r="AU1495">
        <v>20</v>
      </c>
      <c r="AV1495">
        <v>129</v>
      </c>
      <c r="AW1495" t="s">
        <v>1097</v>
      </c>
      <c r="AX1495">
        <v>13</v>
      </c>
    </row>
    <row r="1496" spans="28:50" x14ac:dyDescent="0.3">
      <c r="AB1496" s="160">
        <v>36584</v>
      </c>
      <c r="AC1496">
        <v>21</v>
      </c>
      <c r="AD1496">
        <v>215</v>
      </c>
      <c r="AE1496" t="s">
        <v>1097</v>
      </c>
      <c r="AF1496">
        <v>22</v>
      </c>
      <c r="AH1496" s="160">
        <v>34758</v>
      </c>
      <c r="AI1496">
        <v>21</v>
      </c>
      <c r="AJ1496">
        <v>192</v>
      </c>
      <c r="AK1496" t="s">
        <v>1097</v>
      </c>
      <c r="AL1496">
        <v>19</v>
      </c>
      <c r="AN1496" s="160">
        <v>38776</v>
      </c>
      <c r="AO1496">
        <v>21</v>
      </c>
      <c r="AP1496">
        <v>170</v>
      </c>
      <c r="AQ1496" t="s">
        <v>1097</v>
      </c>
      <c r="AR1496">
        <v>17</v>
      </c>
      <c r="AT1496" s="160">
        <v>38776</v>
      </c>
      <c r="AU1496">
        <v>21</v>
      </c>
      <c r="AV1496">
        <v>126</v>
      </c>
      <c r="AW1496" t="s">
        <v>1097</v>
      </c>
      <c r="AX1496">
        <v>13</v>
      </c>
    </row>
    <row r="1497" spans="28:50" x14ac:dyDescent="0.3">
      <c r="AB1497" s="160">
        <v>36584</v>
      </c>
      <c r="AC1497">
        <v>22</v>
      </c>
      <c r="AD1497">
        <v>202</v>
      </c>
      <c r="AE1497" t="s">
        <v>1097</v>
      </c>
      <c r="AF1497">
        <v>20</v>
      </c>
      <c r="AH1497" s="160">
        <v>34758</v>
      </c>
      <c r="AI1497">
        <v>22</v>
      </c>
      <c r="AJ1497">
        <v>183</v>
      </c>
      <c r="AK1497" t="s">
        <v>1097</v>
      </c>
      <c r="AL1497">
        <v>18</v>
      </c>
      <c r="AN1497" s="160">
        <v>38776</v>
      </c>
      <c r="AO1497">
        <v>22</v>
      </c>
      <c r="AP1497">
        <v>172</v>
      </c>
      <c r="AQ1497" t="s">
        <v>1097</v>
      </c>
      <c r="AR1497">
        <v>17</v>
      </c>
      <c r="AT1497" s="160">
        <v>38776</v>
      </c>
      <c r="AU1497">
        <v>22</v>
      </c>
      <c r="AV1497">
        <v>123</v>
      </c>
      <c r="AW1497" t="s">
        <v>1097</v>
      </c>
      <c r="AX1497">
        <v>12</v>
      </c>
    </row>
    <row r="1498" spans="28:50" x14ac:dyDescent="0.3">
      <c r="AB1498" s="160">
        <v>36584</v>
      </c>
      <c r="AC1498">
        <v>23</v>
      </c>
      <c r="AD1498">
        <v>167</v>
      </c>
      <c r="AE1498" t="s">
        <v>1097</v>
      </c>
      <c r="AF1498">
        <v>17</v>
      </c>
      <c r="AH1498" s="160">
        <v>34758</v>
      </c>
      <c r="AI1498">
        <v>23</v>
      </c>
      <c r="AJ1498">
        <v>174</v>
      </c>
      <c r="AK1498" t="s">
        <v>1097</v>
      </c>
      <c r="AL1498">
        <v>17</v>
      </c>
      <c r="AN1498" s="160">
        <v>38776</v>
      </c>
      <c r="AO1498">
        <v>23</v>
      </c>
      <c r="AP1498">
        <v>170</v>
      </c>
      <c r="AQ1498" t="s">
        <v>1097</v>
      </c>
      <c r="AR1498">
        <v>17</v>
      </c>
      <c r="AT1498" s="160">
        <v>38776</v>
      </c>
      <c r="AU1498">
        <v>23</v>
      </c>
      <c r="AV1498">
        <v>121</v>
      </c>
      <c r="AW1498" t="s">
        <v>1097</v>
      </c>
      <c r="AX1498">
        <v>12</v>
      </c>
    </row>
    <row r="1499" spans="28:50" x14ac:dyDescent="0.3">
      <c r="AB1499" s="160">
        <v>37316</v>
      </c>
      <c r="AC1499">
        <v>0</v>
      </c>
      <c r="AD1499">
        <v>131</v>
      </c>
      <c r="AE1499" t="s">
        <v>1098</v>
      </c>
      <c r="AF1499">
        <v>13</v>
      </c>
      <c r="AH1499" s="160">
        <v>40969</v>
      </c>
      <c r="AI1499">
        <v>0</v>
      </c>
      <c r="AJ1499">
        <v>169</v>
      </c>
      <c r="AK1499" t="s">
        <v>1098</v>
      </c>
      <c r="AL1499">
        <v>17</v>
      </c>
      <c r="AN1499" s="160">
        <v>37316</v>
      </c>
      <c r="AO1499">
        <v>0</v>
      </c>
      <c r="AP1499">
        <v>200</v>
      </c>
      <c r="AQ1499" t="s">
        <v>1098</v>
      </c>
      <c r="AR1499">
        <v>20</v>
      </c>
      <c r="AT1499" s="160">
        <v>36586</v>
      </c>
      <c r="AU1499">
        <v>0</v>
      </c>
      <c r="AV1499">
        <v>122</v>
      </c>
      <c r="AW1499" t="s">
        <v>1098</v>
      </c>
      <c r="AX1499">
        <v>12</v>
      </c>
    </row>
    <row r="1500" spans="28:50" x14ac:dyDescent="0.3">
      <c r="AB1500" s="160">
        <v>37316</v>
      </c>
      <c r="AC1500">
        <v>1</v>
      </c>
      <c r="AD1500">
        <v>95</v>
      </c>
      <c r="AE1500" t="s">
        <v>1098</v>
      </c>
      <c r="AF1500">
        <v>10</v>
      </c>
      <c r="AH1500" s="160">
        <v>40969</v>
      </c>
      <c r="AI1500">
        <v>1</v>
      </c>
      <c r="AJ1500">
        <v>166</v>
      </c>
      <c r="AK1500" t="s">
        <v>1098</v>
      </c>
      <c r="AL1500">
        <v>17</v>
      </c>
      <c r="AN1500" s="160">
        <v>37316</v>
      </c>
      <c r="AO1500">
        <v>1</v>
      </c>
      <c r="AP1500">
        <v>190</v>
      </c>
      <c r="AQ1500" t="s">
        <v>1098</v>
      </c>
      <c r="AR1500">
        <v>19</v>
      </c>
      <c r="AT1500" s="160">
        <v>36586</v>
      </c>
      <c r="AU1500">
        <v>1</v>
      </c>
      <c r="AV1500">
        <v>120</v>
      </c>
      <c r="AW1500" t="s">
        <v>1098</v>
      </c>
      <c r="AX1500">
        <v>12</v>
      </c>
    </row>
    <row r="1501" spans="28:50" x14ac:dyDescent="0.3">
      <c r="AB1501" s="160">
        <v>37316</v>
      </c>
      <c r="AC1501">
        <v>2</v>
      </c>
      <c r="AD1501">
        <v>76</v>
      </c>
      <c r="AE1501" t="s">
        <v>1098</v>
      </c>
      <c r="AF1501">
        <v>8</v>
      </c>
      <c r="AH1501" s="160">
        <v>40969</v>
      </c>
      <c r="AI1501">
        <v>2</v>
      </c>
      <c r="AJ1501">
        <v>163</v>
      </c>
      <c r="AK1501" t="s">
        <v>1098</v>
      </c>
      <c r="AL1501">
        <v>16</v>
      </c>
      <c r="AN1501" s="160">
        <v>37316</v>
      </c>
      <c r="AO1501">
        <v>2</v>
      </c>
      <c r="AP1501">
        <v>190</v>
      </c>
      <c r="AQ1501" t="s">
        <v>1098</v>
      </c>
      <c r="AR1501">
        <v>19</v>
      </c>
      <c r="AT1501" s="160">
        <v>36586</v>
      </c>
      <c r="AU1501">
        <v>2</v>
      </c>
      <c r="AV1501">
        <v>119</v>
      </c>
      <c r="AW1501" t="s">
        <v>1098</v>
      </c>
      <c r="AX1501">
        <v>12</v>
      </c>
    </row>
    <row r="1502" spans="28:50" x14ac:dyDescent="0.3">
      <c r="AB1502" s="160">
        <v>37316</v>
      </c>
      <c r="AC1502">
        <v>3</v>
      </c>
      <c r="AD1502">
        <v>64</v>
      </c>
      <c r="AE1502" t="s">
        <v>1098</v>
      </c>
      <c r="AF1502">
        <v>6</v>
      </c>
      <c r="AH1502" s="160">
        <v>40969</v>
      </c>
      <c r="AI1502">
        <v>3</v>
      </c>
      <c r="AJ1502">
        <v>160</v>
      </c>
      <c r="AK1502" t="s">
        <v>1098</v>
      </c>
      <c r="AL1502">
        <v>16</v>
      </c>
      <c r="AN1502" s="160">
        <v>37316</v>
      </c>
      <c r="AO1502">
        <v>3</v>
      </c>
      <c r="AP1502">
        <v>190</v>
      </c>
      <c r="AQ1502" t="s">
        <v>1098</v>
      </c>
      <c r="AR1502">
        <v>19</v>
      </c>
      <c r="AT1502" s="160">
        <v>36586</v>
      </c>
      <c r="AU1502">
        <v>3</v>
      </c>
      <c r="AV1502">
        <v>118</v>
      </c>
      <c r="AW1502" t="s">
        <v>1098</v>
      </c>
      <c r="AX1502">
        <v>12</v>
      </c>
    </row>
    <row r="1503" spans="28:50" x14ac:dyDescent="0.3">
      <c r="AB1503" s="160">
        <v>37316</v>
      </c>
      <c r="AC1503">
        <v>4</v>
      </c>
      <c r="AD1503">
        <v>72</v>
      </c>
      <c r="AE1503" t="s">
        <v>1098</v>
      </c>
      <c r="AF1503">
        <v>7</v>
      </c>
      <c r="AH1503" s="160">
        <v>40969</v>
      </c>
      <c r="AI1503">
        <v>4</v>
      </c>
      <c r="AJ1503">
        <v>160</v>
      </c>
      <c r="AK1503" t="s">
        <v>1098</v>
      </c>
      <c r="AL1503">
        <v>16</v>
      </c>
      <c r="AN1503" s="160">
        <v>37316</v>
      </c>
      <c r="AO1503">
        <v>4</v>
      </c>
      <c r="AP1503">
        <v>190</v>
      </c>
      <c r="AQ1503" t="s">
        <v>1098</v>
      </c>
      <c r="AR1503">
        <v>19</v>
      </c>
      <c r="AT1503" s="160">
        <v>36586</v>
      </c>
      <c r="AU1503">
        <v>4</v>
      </c>
      <c r="AV1503">
        <v>115</v>
      </c>
      <c r="AW1503" t="s">
        <v>1098</v>
      </c>
      <c r="AX1503">
        <v>12</v>
      </c>
    </row>
    <row r="1504" spans="28:50" x14ac:dyDescent="0.3">
      <c r="AB1504" s="160">
        <v>37316</v>
      </c>
      <c r="AC1504">
        <v>5</v>
      </c>
      <c r="AD1504">
        <v>69</v>
      </c>
      <c r="AE1504" t="s">
        <v>1098</v>
      </c>
      <c r="AF1504">
        <v>7</v>
      </c>
      <c r="AH1504" s="160">
        <v>40969</v>
      </c>
      <c r="AI1504">
        <v>5</v>
      </c>
      <c r="AJ1504">
        <v>159</v>
      </c>
      <c r="AK1504" t="s">
        <v>1098</v>
      </c>
      <c r="AL1504">
        <v>16</v>
      </c>
      <c r="AN1504" s="160">
        <v>37316</v>
      </c>
      <c r="AO1504">
        <v>5</v>
      </c>
      <c r="AP1504">
        <v>190</v>
      </c>
      <c r="AQ1504" t="s">
        <v>1098</v>
      </c>
      <c r="AR1504">
        <v>19</v>
      </c>
      <c r="AT1504" s="160">
        <v>36586</v>
      </c>
      <c r="AU1504">
        <v>5</v>
      </c>
      <c r="AV1504">
        <v>115</v>
      </c>
      <c r="AW1504" t="s">
        <v>1098</v>
      </c>
      <c r="AX1504">
        <v>12</v>
      </c>
    </row>
    <row r="1505" spans="28:50" x14ac:dyDescent="0.3">
      <c r="AB1505" s="160">
        <v>37316</v>
      </c>
      <c r="AC1505">
        <v>6</v>
      </c>
      <c r="AD1505">
        <v>60</v>
      </c>
      <c r="AE1505" t="s">
        <v>1098</v>
      </c>
      <c r="AF1505">
        <v>6</v>
      </c>
      <c r="AH1505" s="160">
        <v>40969</v>
      </c>
      <c r="AI1505">
        <v>6</v>
      </c>
      <c r="AJ1505">
        <v>163</v>
      </c>
      <c r="AK1505" t="s">
        <v>1098</v>
      </c>
      <c r="AL1505">
        <v>16</v>
      </c>
      <c r="AN1505" s="160">
        <v>37316</v>
      </c>
      <c r="AO1505">
        <v>6</v>
      </c>
      <c r="AP1505">
        <v>190</v>
      </c>
      <c r="AQ1505" t="s">
        <v>1098</v>
      </c>
      <c r="AR1505">
        <v>19</v>
      </c>
      <c r="AT1505" s="160">
        <v>36586</v>
      </c>
      <c r="AU1505">
        <v>6</v>
      </c>
      <c r="AV1505">
        <v>118</v>
      </c>
      <c r="AW1505" t="s">
        <v>1098</v>
      </c>
      <c r="AX1505">
        <v>12</v>
      </c>
    </row>
    <row r="1506" spans="28:50" x14ac:dyDescent="0.3">
      <c r="AB1506" s="160">
        <v>37316</v>
      </c>
      <c r="AC1506">
        <v>7</v>
      </c>
      <c r="AD1506">
        <v>86</v>
      </c>
      <c r="AE1506" t="s">
        <v>1098</v>
      </c>
      <c r="AF1506">
        <v>9</v>
      </c>
      <c r="AH1506" s="160">
        <v>40969</v>
      </c>
      <c r="AI1506">
        <v>7</v>
      </c>
      <c r="AJ1506">
        <v>165</v>
      </c>
      <c r="AK1506" t="s">
        <v>1098</v>
      </c>
      <c r="AL1506">
        <v>17</v>
      </c>
      <c r="AN1506" s="160">
        <v>37316</v>
      </c>
      <c r="AO1506">
        <v>7</v>
      </c>
      <c r="AP1506">
        <v>208</v>
      </c>
      <c r="AQ1506" t="s">
        <v>1098</v>
      </c>
      <c r="AR1506">
        <v>21</v>
      </c>
      <c r="AT1506" s="160">
        <v>36586</v>
      </c>
      <c r="AU1506">
        <v>7</v>
      </c>
      <c r="AV1506">
        <v>126</v>
      </c>
      <c r="AW1506" t="s">
        <v>1098</v>
      </c>
      <c r="AX1506">
        <v>13</v>
      </c>
    </row>
    <row r="1507" spans="28:50" x14ac:dyDescent="0.3">
      <c r="AB1507" s="160">
        <v>37316</v>
      </c>
      <c r="AC1507">
        <v>8</v>
      </c>
      <c r="AD1507">
        <v>121</v>
      </c>
      <c r="AE1507" t="s">
        <v>1098</v>
      </c>
      <c r="AF1507">
        <v>12</v>
      </c>
      <c r="AH1507" s="160">
        <v>40969</v>
      </c>
      <c r="AI1507">
        <v>8</v>
      </c>
      <c r="AJ1507">
        <v>169</v>
      </c>
      <c r="AK1507" t="s">
        <v>1098</v>
      </c>
      <c r="AL1507">
        <v>17</v>
      </c>
      <c r="AN1507" s="160">
        <v>37316</v>
      </c>
      <c r="AO1507">
        <v>8</v>
      </c>
      <c r="AP1507">
        <v>220</v>
      </c>
      <c r="AQ1507" t="s">
        <v>1098</v>
      </c>
      <c r="AR1507">
        <v>22</v>
      </c>
      <c r="AT1507" s="160">
        <v>36586</v>
      </c>
      <c r="AU1507">
        <v>8</v>
      </c>
      <c r="AV1507">
        <v>133</v>
      </c>
      <c r="AW1507" t="s">
        <v>1098</v>
      </c>
      <c r="AX1507">
        <v>13</v>
      </c>
    </row>
    <row r="1508" spans="28:50" x14ac:dyDescent="0.3">
      <c r="AB1508" s="160">
        <v>37316</v>
      </c>
      <c r="AC1508">
        <v>9</v>
      </c>
      <c r="AD1508">
        <v>138</v>
      </c>
      <c r="AE1508" t="s">
        <v>1098</v>
      </c>
      <c r="AF1508">
        <v>14</v>
      </c>
      <c r="AH1508" s="160">
        <v>40969</v>
      </c>
      <c r="AI1508">
        <v>9</v>
      </c>
      <c r="AJ1508">
        <v>170</v>
      </c>
      <c r="AK1508" t="s">
        <v>1098</v>
      </c>
      <c r="AL1508">
        <v>17</v>
      </c>
      <c r="AN1508" s="160">
        <v>37316</v>
      </c>
      <c r="AO1508">
        <v>9</v>
      </c>
      <c r="AP1508">
        <v>210</v>
      </c>
      <c r="AQ1508" t="s">
        <v>1098</v>
      </c>
      <c r="AR1508">
        <v>21</v>
      </c>
      <c r="AT1508" s="160">
        <v>36586</v>
      </c>
      <c r="AU1508">
        <v>9</v>
      </c>
      <c r="AV1508">
        <v>137</v>
      </c>
      <c r="AW1508" t="s">
        <v>1098</v>
      </c>
      <c r="AX1508">
        <v>14</v>
      </c>
    </row>
    <row r="1509" spans="28:50" x14ac:dyDescent="0.3">
      <c r="AB1509" s="160">
        <v>37316</v>
      </c>
      <c r="AC1509">
        <v>10</v>
      </c>
      <c r="AD1509">
        <v>162</v>
      </c>
      <c r="AE1509" t="s">
        <v>1098</v>
      </c>
      <c r="AF1509">
        <v>16</v>
      </c>
      <c r="AH1509" s="160">
        <v>40969</v>
      </c>
      <c r="AI1509">
        <v>10</v>
      </c>
      <c r="AJ1509">
        <v>174</v>
      </c>
      <c r="AK1509" t="s">
        <v>1098</v>
      </c>
      <c r="AL1509">
        <v>17</v>
      </c>
      <c r="AN1509" s="160">
        <v>37316</v>
      </c>
      <c r="AO1509">
        <v>10</v>
      </c>
      <c r="AP1509">
        <v>212</v>
      </c>
      <c r="AQ1509" t="s">
        <v>1098</v>
      </c>
      <c r="AR1509">
        <v>21</v>
      </c>
      <c r="AT1509" s="160">
        <v>36586</v>
      </c>
      <c r="AU1509">
        <v>10</v>
      </c>
      <c r="AV1509">
        <v>143</v>
      </c>
      <c r="AW1509" t="s">
        <v>1098</v>
      </c>
      <c r="AX1509">
        <v>14</v>
      </c>
    </row>
    <row r="1510" spans="28:50" x14ac:dyDescent="0.3">
      <c r="AB1510" s="160">
        <v>37316</v>
      </c>
      <c r="AC1510">
        <v>11</v>
      </c>
      <c r="AD1510">
        <v>176</v>
      </c>
      <c r="AE1510" t="s">
        <v>1098</v>
      </c>
      <c r="AF1510">
        <v>18</v>
      </c>
      <c r="AH1510" s="160">
        <v>40969</v>
      </c>
      <c r="AI1510">
        <v>11</v>
      </c>
      <c r="AJ1510">
        <v>180</v>
      </c>
      <c r="AK1510" t="s">
        <v>1098</v>
      </c>
      <c r="AL1510">
        <v>18</v>
      </c>
      <c r="AN1510" s="160">
        <v>37316</v>
      </c>
      <c r="AO1510">
        <v>11</v>
      </c>
      <c r="AP1510">
        <v>230</v>
      </c>
      <c r="AQ1510" t="s">
        <v>1098</v>
      </c>
      <c r="AR1510">
        <v>23</v>
      </c>
      <c r="AT1510" s="160">
        <v>36586</v>
      </c>
      <c r="AU1510">
        <v>11</v>
      </c>
      <c r="AV1510">
        <v>138</v>
      </c>
      <c r="AW1510" t="s">
        <v>1098</v>
      </c>
      <c r="AX1510">
        <v>14</v>
      </c>
    </row>
    <row r="1511" spans="28:50" x14ac:dyDescent="0.3">
      <c r="AB1511" s="160">
        <v>37316</v>
      </c>
      <c r="AC1511">
        <v>12</v>
      </c>
      <c r="AD1511">
        <v>201</v>
      </c>
      <c r="AE1511" t="s">
        <v>1098</v>
      </c>
      <c r="AF1511">
        <v>20</v>
      </c>
      <c r="AH1511" s="160">
        <v>40969</v>
      </c>
      <c r="AI1511">
        <v>12</v>
      </c>
      <c r="AJ1511">
        <v>189</v>
      </c>
      <c r="AK1511" t="s">
        <v>1098</v>
      </c>
      <c r="AL1511">
        <v>19</v>
      </c>
      <c r="AN1511" s="160">
        <v>37316</v>
      </c>
      <c r="AO1511">
        <v>12</v>
      </c>
      <c r="AP1511">
        <v>250</v>
      </c>
      <c r="AQ1511" t="s">
        <v>1098</v>
      </c>
      <c r="AR1511">
        <v>25</v>
      </c>
      <c r="AT1511" s="160">
        <v>36586</v>
      </c>
      <c r="AU1511">
        <v>12</v>
      </c>
      <c r="AV1511">
        <v>137</v>
      </c>
      <c r="AW1511" t="s">
        <v>1098</v>
      </c>
      <c r="AX1511">
        <v>14</v>
      </c>
    </row>
    <row r="1512" spans="28:50" x14ac:dyDescent="0.3">
      <c r="AB1512" s="160">
        <v>37316</v>
      </c>
      <c r="AC1512">
        <v>13</v>
      </c>
      <c r="AD1512">
        <v>203</v>
      </c>
      <c r="AE1512" t="s">
        <v>1098</v>
      </c>
      <c r="AF1512">
        <v>20</v>
      </c>
      <c r="AH1512" s="160">
        <v>40969</v>
      </c>
      <c r="AI1512">
        <v>13</v>
      </c>
      <c r="AJ1512">
        <v>197</v>
      </c>
      <c r="AK1512" t="s">
        <v>1098</v>
      </c>
      <c r="AL1512">
        <v>20</v>
      </c>
      <c r="AN1512" s="160">
        <v>37316</v>
      </c>
      <c r="AO1512">
        <v>13</v>
      </c>
      <c r="AP1512">
        <v>244</v>
      </c>
      <c r="AQ1512" t="s">
        <v>1098</v>
      </c>
      <c r="AR1512">
        <v>24</v>
      </c>
      <c r="AT1512" s="160">
        <v>36586</v>
      </c>
      <c r="AU1512">
        <v>13</v>
      </c>
      <c r="AV1512">
        <v>128</v>
      </c>
      <c r="AW1512" t="s">
        <v>1098</v>
      </c>
      <c r="AX1512">
        <v>13</v>
      </c>
    </row>
    <row r="1513" spans="28:50" x14ac:dyDescent="0.3">
      <c r="AB1513" s="160">
        <v>37316</v>
      </c>
      <c r="AC1513">
        <v>14</v>
      </c>
      <c r="AD1513">
        <v>212</v>
      </c>
      <c r="AE1513" t="s">
        <v>1098</v>
      </c>
      <c r="AF1513">
        <v>21</v>
      </c>
      <c r="AH1513" s="160">
        <v>40969</v>
      </c>
      <c r="AI1513">
        <v>14</v>
      </c>
      <c r="AJ1513">
        <v>198</v>
      </c>
      <c r="AK1513" t="s">
        <v>1098</v>
      </c>
      <c r="AL1513">
        <v>20</v>
      </c>
      <c r="AN1513" s="160">
        <v>37316</v>
      </c>
      <c r="AO1513">
        <v>14</v>
      </c>
      <c r="AP1513">
        <v>230</v>
      </c>
      <c r="AQ1513" t="s">
        <v>1098</v>
      </c>
      <c r="AR1513">
        <v>23</v>
      </c>
      <c r="AT1513" s="160">
        <v>36586</v>
      </c>
      <c r="AU1513">
        <v>14</v>
      </c>
      <c r="AV1513">
        <v>140</v>
      </c>
      <c r="AW1513" t="s">
        <v>1098</v>
      </c>
      <c r="AX1513">
        <v>14</v>
      </c>
    </row>
    <row r="1514" spans="28:50" x14ac:dyDescent="0.3">
      <c r="AB1514" s="160">
        <v>37316</v>
      </c>
      <c r="AC1514">
        <v>15</v>
      </c>
      <c r="AD1514">
        <v>212</v>
      </c>
      <c r="AE1514" t="s">
        <v>1098</v>
      </c>
      <c r="AF1514">
        <v>21</v>
      </c>
      <c r="AH1514" s="160">
        <v>40969</v>
      </c>
      <c r="AI1514">
        <v>15</v>
      </c>
      <c r="AJ1514">
        <v>203</v>
      </c>
      <c r="AK1514" t="s">
        <v>1098</v>
      </c>
      <c r="AL1514">
        <v>20</v>
      </c>
      <c r="AN1514" s="160">
        <v>37316</v>
      </c>
      <c r="AO1514">
        <v>15</v>
      </c>
      <c r="AP1514">
        <v>230</v>
      </c>
      <c r="AQ1514" t="s">
        <v>1098</v>
      </c>
      <c r="AR1514">
        <v>23</v>
      </c>
      <c r="AT1514" s="160">
        <v>36586</v>
      </c>
      <c r="AU1514">
        <v>15</v>
      </c>
      <c r="AV1514">
        <v>142</v>
      </c>
      <c r="AW1514" t="s">
        <v>1098</v>
      </c>
      <c r="AX1514">
        <v>14</v>
      </c>
    </row>
    <row r="1515" spans="28:50" x14ac:dyDescent="0.3">
      <c r="AB1515" s="160">
        <v>37316</v>
      </c>
      <c r="AC1515">
        <v>16</v>
      </c>
      <c r="AD1515">
        <v>212</v>
      </c>
      <c r="AE1515" t="s">
        <v>1098</v>
      </c>
      <c r="AF1515">
        <v>21</v>
      </c>
      <c r="AH1515" s="160">
        <v>40969</v>
      </c>
      <c r="AI1515">
        <v>16</v>
      </c>
      <c r="AJ1515">
        <v>201</v>
      </c>
      <c r="AK1515" t="s">
        <v>1098</v>
      </c>
      <c r="AL1515">
        <v>20</v>
      </c>
      <c r="AN1515" s="160">
        <v>37316</v>
      </c>
      <c r="AO1515">
        <v>16</v>
      </c>
      <c r="AP1515">
        <v>220</v>
      </c>
      <c r="AQ1515" t="s">
        <v>1098</v>
      </c>
      <c r="AR1515">
        <v>22</v>
      </c>
      <c r="AT1515" s="160">
        <v>36586</v>
      </c>
      <c r="AU1515">
        <v>16</v>
      </c>
      <c r="AV1515">
        <v>139</v>
      </c>
      <c r="AW1515" t="s">
        <v>1098</v>
      </c>
      <c r="AX1515">
        <v>14</v>
      </c>
    </row>
    <row r="1516" spans="28:50" x14ac:dyDescent="0.3">
      <c r="AB1516" s="160">
        <v>37316</v>
      </c>
      <c r="AC1516">
        <v>17</v>
      </c>
      <c r="AD1516">
        <v>202</v>
      </c>
      <c r="AE1516" t="s">
        <v>1098</v>
      </c>
      <c r="AF1516">
        <v>20</v>
      </c>
      <c r="AH1516" s="160">
        <v>40969</v>
      </c>
      <c r="AI1516">
        <v>17</v>
      </c>
      <c r="AJ1516">
        <v>200</v>
      </c>
      <c r="AK1516" t="s">
        <v>1098</v>
      </c>
      <c r="AL1516">
        <v>20</v>
      </c>
      <c r="AN1516" s="160">
        <v>37316</v>
      </c>
      <c r="AO1516">
        <v>17</v>
      </c>
      <c r="AP1516">
        <v>210</v>
      </c>
      <c r="AQ1516" t="s">
        <v>1098</v>
      </c>
      <c r="AR1516">
        <v>21</v>
      </c>
      <c r="AT1516" s="160">
        <v>36586</v>
      </c>
      <c r="AU1516">
        <v>17</v>
      </c>
      <c r="AV1516">
        <v>144</v>
      </c>
      <c r="AW1516" t="s">
        <v>1098</v>
      </c>
      <c r="AX1516">
        <v>14</v>
      </c>
    </row>
    <row r="1517" spans="28:50" x14ac:dyDescent="0.3">
      <c r="AB1517" s="160">
        <v>37316</v>
      </c>
      <c r="AC1517">
        <v>18</v>
      </c>
      <c r="AD1517">
        <v>191</v>
      </c>
      <c r="AE1517" t="s">
        <v>1098</v>
      </c>
      <c r="AF1517">
        <v>19</v>
      </c>
      <c r="AH1517" s="160">
        <v>40969</v>
      </c>
      <c r="AI1517">
        <v>18</v>
      </c>
      <c r="AJ1517">
        <v>192</v>
      </c>
      <c r="AK1517" t="s">
        <v>1098</v>
      </c>
      <c r="AL1517">
        <v>19</v>
      </c>
      <c r="AN1517" s="160">
        <v>37316</v>
      </c>
      <c r="AO1517">
        <v>18</v>
      </c>
      <c r="AP1517">
        <v>190</v>
      </c>
      <c r="AQ1517" t="s">
        <v>1098</v>
      </c>
      <c r="AR1517">
        <v>19</v>
      </c>
      <c r="AT1517" s="160">
        <v>36586</v>
      </c>
      <c r="AU1517">
        <v>18</v>
      </c>
      <c r="AV1517">
        <v>139</v>
      </c>
      <c r="AW1517" t="s">
        <v>1098</v>
      </c>
      <c r="AX1517">
        <v>14</v>
      </c>
    </row>
    <row r="1518" spans="28:50" x14ac:dyDescent="0.3">
      <c r="AB1518" s="160">
        <v>37316</v>
      </c>
      <c r="AC1518">
        <v>19</v>
      </c>
      <c r="AD1518">
        <v>172</v>
      </c>
      <c r="AE1518" t="s">
        <v>1098</v>
      </c>
      <c r="AF1518">
        <v>17</v>
      </c>
      <c r="AH1518" s="160">
        <v>40969</v>
      </c>
      <c r="AI1518">
        <v>19</v>
      </c>
      <c r="AJ1518">
        <v>174</v>
      </c>
      <c r="AK1518" t="s">
        <v>1098</v>
      </c>
      <c r="AL1518">
        <v>17</v>
      </c>
      <c r="AN1518" s="160">
        <v>37316</v>
      </c>
      <c r="AO1518">
        <v>19</v>
      </c>
      <c r="AP1518">
        <v>195</v>
      </c>
      <c r="AQ1518" t="s">
        <v>1098</v>
      </c>
      <c r="AR1518">
        <v>20</v>
      </c>
      <c r="AT1518" s="160">
        <v>36586</v>
      </c>
      <c r="AU1518">
        <v>19</v>
      </c>
      <c r="AV1518">
        <v>140</v>
      </c>
      <c r="AW1518" t="s">
        <v>1098</v>
      </c>
      <c r="AX1518">
        <v>14</v>
      </c>
    </row>
    <row r="1519" spans="28:50" x14ac:dyDescent="0.3">
      <c r="AB1519" s="160">
        <v>37316</v>
      </c>
      <c r="AC1519">
        <v>20</v>
      </c>
      <c r="AD1519">
        <v>172</v>
      </c>
      <c r="AE1519" t="s">
        <v>1098</v>
      </c>
      <c r="AF1519">
        <v>17</v>
      </c>
      <c r="AH1519" s="160">
        <v>40969</v>
      </c>
      <c r="AI1519">
        <v>20</v>
      </c>
      <c r="AJ1519">
        <v>173</v>
      </c>
      <c r="AK1519" t="s">
        <v>1098</v>
      </c>
      <c r="AL1519">
        <v>17</v>
      </c>
      <c r="AN1519" s="160">
        <v>37316</v>
      </c>
      <c r="AO1519">
        <v>20</v>
      </c>
      <c r="AP1519">
        <v>190</v>
      </c>
      <c r="AQ1519" t="s">
        <v>1098</v>
      </c>
      <c r="AR1519">
        <v>19</v>
      </c>
      <c r="AT1519" s="160">
        <v>36586</v>
      </c>
      <c r="AU1519">
        <v>20</v>
      </c>
      <c r="AV1519">
        <v>141</v>
      </c>
      <c r="AW1519" t="s">
        <v>1098</v>
      </c>
      <c r="AX1519">
        <v>14</v>
      </c>
    </row>
    <row r="1520" spans="28:50" x14ac:dyDescent="0.3">
      <c r="AB1520" s="160">
        <v>37316</v>
      </c>
      <c r="AC1520">
        <v>21</v>
      </c>
      <c r="AD1520">
        <v>152</v>
      </c>
      <c r="AE1520" t="s">
        <v>1098</v>
      </c>
      <c r="AF1520">
        <v>15</v>
      </c>
      <c r="AH1520" s="160">
        <v>40969</v>
      </c>
      <c r="AI1520">
        <v>21</v>
      </c>
      <c r="AJ1520">
        <v>169</v>
      </c>
      <c r="AK1520" t="s">
        <v>1098</v>
      </c>
      <c r="AL1520">
        <v>17</v>
      </c>
      <c r="AN1520" s="160">
        <v>37316</v>
      </c>
      <c r="AO1520">
        <v>21</v>
      </c>
      <c r="AP1520">
        <v>200</v>
      </c>
      <c r="AQ1520" t="s">
        <v>1098</v>
      </c>
      <c r="AR1520">
        <v>20</v>
      </c>
      <c r="AT1520" s="160">
        <v>36586</v>
      </c>
      <c r="AU1520">
        <v>21</v>
      </c>
      <c r="AV1520">
        <v>141</v>
      </c>
      <c r="AW1520" t="s">
        <v>1098</v>
      </c>
      <c r="AX1520">
        <v>14</v>
      </c>
    </row>
    <row r="1521" spans="28:50" x14ac:dyDescent="0.3">
      <c r="AB1521" s="160">
        <v>37316</v>
      </c>
      <c r="AC1521">
        <v>22</v>
      </c>
      <c r="AD1521">
        <v>143</v>
      </c>
      <c r="AE1521" t="s">
        <v>1098</v>
      </c>
      <c r="AF1521">
        <v>14</v>
      </c>
      <c r="AH1521" s="160">
        <v>40969</v>
      </c>
      <c r="AI1521">
        <v>22</v>
      </c>
      <c r="AJ1521">
        <v>165</v>
      </c>
      <c r="AK1521" t="s">
        <v>1098</v>
      </c>
      <c r="AL1521">
        <v>17</v>
      </c>
      <c r="AN1521" s="160">
        <v>37316</v>
      </c>
      <c r="AO1521">
        <v>22</v>
      </c>
      <c r="AP1521">
        <v>201</v>
      </c>
      <c r="AQ1521" t="s">
        <v>1098</v>
      </c>
      <c r="AR1521">
        <v>20</v>
      </c>
      <c r="AT1521" s="160">
        <v>36586</v>
      </c>
      <c r="AU1521">
        <v>22</v>
      </c>
      <c r="AV1521">
        <v>135</v>
      </c>
      <c r="AW1521" t="s">
        <v>1098</v>
      </c>
      <c r="AX1521">
        <v>14</v>
      </c>
    </row>
    <row r="1522" spans="28:50" x14ac:dyDescent="0.3">
      <c r="AB1522" s="160">
        <v>37316</v>
      </c>
      <c r="AC1522">
        <v>23</v>
      </c>
      <c r="AD1522">
        <v>138</v>
      </c>
      <c r="AE1522" t="s">
        <v>1098</v>
      </c>
      <c r="AF1522">
        <v>14</v>
      </c>
      <c r="AH1522" s="160">
        <v>40969</v>
      </c>
      <c r="AI1522">
        <v>23</v>
      </c>
      <c r="AJ1522">
        <v>163</v>
      </c>
      <c r="AK1522" t="s">
        <v>1098</v>
      </c>
      <c r="AL1522">
        <v>16</v>
      </c>
      <c r="AN1522" s="160">
        <v>37316</v>
      </c>
      <c r="AO1522">
        <v>23</v>
      </c>
      <c r="AP1522">
        <v>200</v>
      </c>
      <c r="AQ1522" t="s">
        <v>1098</v>
      </c>
      <c r="AR1522">
        <v>20</v>
      </c>
      <c r="AT1522" s="160">
        <v>36586</v>
      </c>
      <c r="AU1522">
        <v>23</v>
      </c>
      <c r="AV1522">
        <v>133</v>
      </c>
      <c r="AW1522" t="s">
        <v>1098</v>
      </c>
      <c r="AX1522">
        <v>13</v>
      </c>
    </row>
    <row r="1523" spans="28:50" x14ac:dyDescent="0.3">
      <c r="AB1523" s="160">
        <v>37317</v>
      </c>
      <c r="AC1523">
        <v>0</v>
      </c>
      <c r="AD1523">
        <v>130</v>
      </c>
      <c r="AE1523" t="s">
        <v>1098</v>
      </c>
      <c r="AF1523">
        <v>13</v>
      </c>
      <c r="AH1523" s="160">
        <v>40970</v>
      </c>
      <c r="AI1523">
        <v>0</v>
      </c>
      <c r="AJ1523">
        <v>161</v>
      </c>
      <c r="AK1523" t="s">
        <v>1098</v>
      </c>
      <c r="AL1523">
        <v>16</v>
      </c>
      <c r="AN1523" s="160">
        <v>37317</v>
      </c>
      <c r="AO1523">
        <v>0</v>
      </c>
      <c r="AP1523">
        <v>200</v>
      </c>
      <c r="AQ1523" t="s">
        <v>1098</v>
      </c>
      <c r="AR1523">
        <v>20</v>
      </c>
      <c r="AT1523" s="160">
        <v>36587</v>
      </c>
      <c r="AU1523">
        <v>0</v>
      </c>
      <c r="AV1523">
        <v>127</v>
      </c>
      <c r="AW1523" t="s">
        <v>1098</v>
      </c>
      <c r="AX1523">
        <v>13</v>
      </c>
    </row>
    <row r="1524" spans="28:50" x14ac:dyDescent="0.3">
      <c r="AB1524" s="160">
        <v>37317</v>
      </c>
      <c r="AC1524">
        <v>1</v>
      </c>
      <c r="AD1524">
        <v>117</v>
      </c>
      <c r="AE1524" t="s">
        <v>1098</v>
      </c>
      <c r="AF1524">
        <v>12</v>
      </c>
      <c r="AH1524" s="160">
        <v>40970</v>
      </c>
      <c r="AI1524">
        <v>1</v>
      </c>
      <c r="AJ1524">
        <v>161</v>
      </c>
      <c r="AK1524" t="s">
        <v>1098</v>
      </c>
      <c r="AL1524">
        <v>16</v>
      </c>
      <c r="AN1524" s="160">
        <v>37317</v>
      </c>
      <c r="AO1524">
        <v>1</v>
      </c>
      <c r="AP1524">
        <v>203</v>
      </c>
      <c r="AQ1524" t="s">
        <v>1098</v>
      </c>
      <c r="AR1524">
        <v>20</v>
      </c>
      <c r="AT1524" s="160">
        <v>36587</v>
      </c>
      <c r="AU1524">
        <v>1</v>
      </c>
      <c r="AV1524">
        <v>120</v>
      </c>
      <c r="AW1524" t="s">
        <v>1098</v>
      </c>
      <c r="AX1524">
        <v>12</v>
      </c>
    </row>
    <row r="1525" spans="28:50" x14ac:dyDescent="0.3">
      <c r="AB1525" s="160">
        <v>37317</v>
      </c>
      <c r="AC1525">
        <v>2</v>
      </c>
      <c r="AD1525">
        <v>100</v>
      </c>
      <c r="AE1525" t="s">
        <v>1098</v>
      </c>
      <c r="AF1525">
        <v>10</v>
      </c>
      <c r="AH1525" s="160">
        <v>40970</v>
      </c>
      <c r="AI1525">
        <v>2</v>
      </c>
      <c r="AJ1525">
        <v>157</v>
      </c>
      <c r="AK1525" t="s">
        <v>1098</v>
      </c>
      <c r="AL1525">
        <v>16</v>
      </c>
      <c r="AN1525" s="160">
        <v>37317</v>
      </c>
      <c r="AO1525">
        <v>2</v>
      </c>
      <c r="AP1525">
        <v>200</v>
      </c>
      <c r="AQ1525" t="s">
        <v>1098</v>
      </c>
      <c r="AR1525">
        <v>20</v>
      </c>
      <c r="AT1525" s="160">
        <v>36587</v>
      </c>
      <c r="AU1525">
        <v>2</v>
      </c>
      <c r="AV1525">
        <v>104</v>
      </c>
      <c r="AW1525" t="s">
        <v>1098</v>
      </c>
      <c r="AX1525">
        <v>10</v>
      </c>
    </row>
    <row r="1526" spans="28:50" x14ac:dyDescent="0.3">
      <c r="AB1526" s="160">
        <v>37317</v>
      </c>
      <c r="AC1526">
        <v>3</v>
      </c>
      <c r="AD1526">
        <v>95</v>
      </c>
      <c r="AE1526" t="s">
        <v>1098</v>
      </c>
      <c r="AF1526">
        <v>10</v>
      </c>
      <c r="AH1526" s="160">
        <v>40970</v>
      </c>
      <c r="AI1526">
        <v>3</v>
      </c>
      <c r="AJ1526">
        <v>154</v>
      </c>
      <c r="AK1526" t="s">
        <v>1098</v>
      </c>
      <c r="AL1526">
        <v>15</v>
      </c>
      <c r="AN1526" s="160">
        <v>37317</v>
      </c>
      <c r="AO1526">
        <v>3</v>
      </c>
      <c r="AP1526">
        <v>190</v>
      </c>
      <c r="AQ1526" t="s">
        <v>1098</v>
      </c>
      <c r="AR1526">
        <v>19</v>
      </c>
      <c r="AT1526" s="160">
        <v>36587</v>
      </c>
      <c r="AU1526">
        <v>3</v>
      </c>
      <c r="AV1526">
        <v>96</v>
      </c>
      <c r="AW1526" t="s">
        <v>1098</v>
      </c>
      <c r="AX1526">
        <v>10</v>
      </c>
    </row>
    <row r="1527" spans="28:50" x14ac:dyDescent="0.3">
      <c r="AB1527" s="160">
        <v>37317</v>
      </c>
      <c r="AC1527">
        <v>4</v>
      </c>
      <c r="AD1527">
        <v>83</v>
      </c>
      <c r="AE1527" t="s">
        <v>1098</v>
      </c>
      <c r="AF1527">
        <v>8</v>
      </c>
      <c r="AH1527" s="160">
        <v>40970</v>
      </c>
      <c r="AI1527">
        <v>4</v>
      </c>
      <c r="AJ1527">
        <v>153</v>
      </c>
      <c r="AK1527" t="s">
        <v>1098</v>
      </c>
      <c r="AL1527">
        <v>15</v>
      </c>
      <c r="AN1527" s="160">
        <v>37317</v>
      </c>
      <c r="AO1527">
        <v>4</v>
      </c>
      <c r="AP1527">
        <v>183</v>
      </c>
      <c r="AQ1527" t="s">
        <v>1098</v>
      </c>
      <c r="AR1527">
        <v>18</v>
      </c>
      <c r="AT1527" s="160">
        <v>36587</v>
      </c>
      <c r="AU1527">
        <v>4</v>
      </c>
      <c r="AV1527">
        <v>104</v>
      </c>
      <c r="AW1527" t="s">
        <v>1098</v>
      </c>
      <c r="AX1527">
        <v>10</v>
      </c>
    </row>
    <row r="1528" spans="28:50" x14ac:dyDescent="0.3">
      <c r="AB1528" s="160">
        <v>37317</v>
      </c>
      <c r="AC1528">
        <v>5</v>
      </c>
      <c r="AD1528">
        <v>77</v>
      </c>
      <c r="AE1528" t="s">
        <v>1098</v>
      </c>
      <c r="AF1528">
        <v>8</v>
      </c>
      <c r="AH1528" s="160">
        <v>40970</v>
      </c>
      <c r="AI1528">
        <v>5</v>
      </c>
      <c r="AJ1528">
        <v>150</v>
      </c>
      <c r="AK1528" t="s">
        <v>1098</v>
      </c>
      <c r="AL1528">
        <v>15</v>
      </c>
      <c r="AN1528" s="160">
        <v>37317</v>
      </c>
      <c r="AO1528">
        <v>5</v>
      </c>
      <c r="AP1528">
        <v>190</v>
      </c>
      <c r="AQ1528" t="s">
        <v>1098</v>
      </c>
      <c r="AR1528">
        <v>19</v>
      </c>
      <c r="AT1528" s="160">
        <v>36587</v>
      </c>
      <c r="AU1528">
        <v>5</v>
      </c>
      <c r="AV1528">
        <v>126</v>
      </c>
      <c r="AW1528" t="s">
        <v>1098</v>
      </c>
      <c r="AX1528">
        <v>13</v>
      </c>
    </row>
    <row r="1529" spans="28:50" x14ac:dyDescent="0.3">
      <c r="AB1529" s="160">
        <v>37317</v>
      </c>
      <c r="AC1529">
        <v>6</v>
      </c>
      <c r="AD1529">
        <v>82</v>
      </c>
      <c r="AE1529" t="s">
        <v>1098</v>
      </c>
      <c r="AF1529">
        <v>8</v>
      </c>
      <c r="AH1529" s="160">
        <v>40970</v>
      </c>
      <c r="AI1529">
        <v>6</v>
      </c>
      <c r="AJ1529">
        <v>152</v>
      </c>
      <c r="AK1529" t="s">
        <v>1098</v>
      </c>
      <c r="AL1529">
        <v>15</v>
      </c>
      <c r="AN1529" s="160">
        <v>37317</v>
      </c>
      <c r="AO1529">
        <v>6</v>
      </c>
      <c r="AP1529">
        <v>180</v>
      </c>
      <c r="AQ1529" t="s">
        <v>1098</v>
      </c>
      <c r="AR1529">
        <v>18</v>
      </c>
      <c r="AT1529" s="160">
        <v>36587</v>
      </c>
      <c r="AU1529">
        <v>6</v>
      </c>
      <c r="AV1529">
        <v>155</v>
      </c>
      <c r="AW1529" t="s">
        <v>1098</v>
      </c>
      <c r="AX1529">
        <v>16</v>
      </c>
    </row>
    <row r="1530" spans="28:50" x14ac:dyDescent="0.3">
      <c r="AB1530" s="160">
        <v>37317</v>
      </c>
      <c r="AC1530">
        <v>7</v>
      </c>
      <c r="AD1530">
        <v>100</v>
      </c>
      <c r="AE1530" t="s">
        <v>1098</v>
      </c>
      <c r="AF1530">
        <v>10</v>
      </c>
      <c r="AH1530" s="160">
        <v>40970</v>
      </c>
      <c r="AI1530">
        <v>7</v>
      </c>
      <c r="AJ1530">
        <v>156</v>
      </c>
      <c r="AK1530" t="s">
        <v>1098</v>
      </c>
      <c r="AL1530">
        <v>16</v>
      </c>
      <c r="AN1530" s="160">
        <v>37317</v>
      </c>
      <c r="AO1530">
        <v>7</v>
      </c>
      <c r="AP1530">
        <v>184</v>
      </c>
      <c r="AQ1530" t="s">
        <v>1098</v>
      </c>
      <c r="AR1530">
        <v>18</v>
      </c>
      <c r="AT1530" s="160">
        <v>36587</v>
      </c>
      <c r="AU1530">
        <v>7</v>
      </c>
      <c r="AV1530">
        <v>131</v>
      </c>
      <c r="AW1530" t="s">
        <v>1098</v>
      </c>
      <c r="AX1530">
        <v>13</v>
      </c>
    </row>
    <row r="1531" spans="28:50" x14ac:dyDescent="0.3">
      <c r="AB1531" s="160">
        <v>37317</v>
      </c>
      <c r="AC1531">
        <v>8</v>
      </c>
      <c r="AD1531">
        <v>133</v>
      </c>
      <c r="AE1531" t="s">
        <v>1098</v>
      </c>
      <c r="AF1531">
        <v>13</v>
      </c>
      <c r="AH1531" s="160">
        <v>40970</v>
      </c>
      <c r="AI1531">
        <v>8</v>
      </c>
      <c r="AJ1531">
        <v>171</v>
      </c>
      <c r="AK1531" t="s">
        <v>1098</v>
      </c>
      <c r="AL1531">
        <v>17</v>
      </c>
      <c r="AN1531" s="160">
        <v>37317</v>
      </c>
      <c r="AO1531">
        <v>8</v>
      </c>
      <c r="AP1531">
        <v>190</v>
      </c>
      <c r="AQ1531" t="s">
        <v>1098</v>
      </c>
      <c r="AR1531">
        <v>19</v>
      </c>
      <c r="AT1531" s="160">
        <v>36587</v>
      </c>
      <c r="AU1531">
        <v>8</v>
      </c>
      <c r="AV1531">
        <v>141</v>
      </c>
      <c r="AW1531" t="s">
        <v>1098</v>
      </c>
      <c r="AX1531">
        <v>14</v>
      </c>
    </row>
    <row r="1532" spans="28:50" x14ac:dyDescent="0.3">
      <c r="AB1532" s="160">
        <v>37317</v>
      </c>
      <c r="AC1532">
        <v>9</v>
      </c>
      <c r="AD1532">
        <v>154</v>
      </c>
      <c r="AE1532" t="s">
        <v>1098</v>
      </c>
      <c r="AF1532">
        <v>15</v>
      </c>
      <c r="AH1532" s="160">
        <v>40970</v>
      </c>
      <c r="AI1532">
        <v>9</v>
      </c>
      <c r="AJ1532">
        <v>182</v>
      </c>
      <c r="AK1532" t="s">
        <v>1098</v>
      </c>
      <c r="AL1532">
        <v>18</v>
      </c>
      <c r="AN1532" s="160">
        <v>37317</v>
      </c>
      <c r="AO1532">
        <v>9</v>
      </c>
      <c r="AP1532">
        <v>200</v>
      </c>
      <c r="AQ1532" t="s">
        <v>1098</v>
      </c>
      <c r="AR1532">
        <v>20</v>
      </c>
      <c r="AT1532" s="160">
        <v>36587</v>
      </c>
      <c r="AU1532">
        <v>9</v>
      </c>
      <c r="AV1532">
        <v>143</v>
      </c>
      <c r="AW1532" t="s">
        <v>1098</v>
      </c>
      <c r="AX1532">
        <v>14</v>
      </c>
    </row>
    <row r="1533" spans="28:50" x14ac:dyDescent="0.3">
      <c r="AB1533" s="160">
        <v>37317</v>
      </c>
      <c r="AC1533">
        <v>10</v>
      </c>
      <c r="AD1533">
        <v>176</v>
      </c>
      <c r="AE1533" t="s">
        <v>1098</v>
      </c>
      <c r="AF1533">
        <v>18</v>
      </c>
      <c r="AH1533" s="160">
        <v>40970</v>
      </c>
      <c r="AI1533">
        <v>10</v>
      </c>
      <c r="AJ1533">
        <v>195</v>
      </c>
      <c r="AK1533" t="s">
        <v>1098</v>
      </c>
      <c r="AL1533">
        <v>20</v>
      </c>
      <c r="AN1533" s="160">
        <v>37317</v>
      </c>
      <c r="AO1533">
        <v>10</v>
      </c>
      <c r="AP1533">
        <v>200</v>
      </c>
      <c r="AQ1533" t="s">
        <v>1098</v>
      </c>
      <c r="AR1533">
        <v>20</v>
      </c>
      <c r="AT1533" s="160">
        <v>36587</v>
      </c>
      <c r="AU1533">
        <v>10</v>
      </c>
      <c r="AV1533">
        <v>150</v>
      </c>
      <c r="AW1533" t="s">
        <v>1098</v>
      </c>
      <c r="AX1533">
        <v>15</v>
      </c>
    </row>
    <row r="1534" spans="28:50" x14ac:dyDescent="0.3">
      <c r="AB1534" s="160">
        <v>37317</v>
      </c>
      <c r="AC1534">
        <v>11</v>
      </c>
      <c r="AD1534">
        <v>194</v>
      </c>
      <c r="AE1534" t="s">
        <v>1098</v>
      </c>
      <c r="AF1534">
        <v>19</v>
      </c>
      <c r="AH1534" s="160">
        <v>40970</v>
      </c>
      <c r="AI1534">
        <v>11</v>
      </c>
      <c r="AJ1534">
        <v>203</v>
      </c>
      <c r="AK1534" t="s">
        <v>1098</v>
      </c>
      <c r="AL1534">
        <v>20</v>
      </c>
      <c r="AN1534" s="160">
        <v>37317</v>
      </c>
      <c r="AO1534">
        <v>11</v>
      </c>
      <c r="AP1534">
        <v>200</v>
      </c>
      <c r="AQ1534" t="s">
        <v>1098</v>
      </c>
      <c r="AR1534">
        <v>20</v>
      </c>
      <c r="AT1534" s="160">
        <v>36587</v>
      </c>
      <c r="AU1534">
        <v>11</v>
      </c>
      <c r="AV1534">
        <v>155</v>
      </c>
      <c r="AW1534" t="s">
        <v>1098</v>
      </c>
      <c r="AX1534">
        <v>16</v>
      </c>
    </row>
    <row r="1535" spans="28:50" x14ac:dyDescent="0.3">
      <c r="AB1535" s="160">
        <v>37317</v>
      </c>
      <c r="AC1535">
        <v>12</v>
      </c>
      <c r="AD1535">
        <v>208</v>
      </c>
      <c r="AE1535" t="s">
        <v>1098</v>
      </c>
      <c r="AF1535">
        <v>21</v>
      </c>
      <c r="AH1535" s="160">
        <v>40970</v>
      </c>
      <c r="AI1535">
        <v>12</v>
      </c>
      <c r="AJ1535">
        <v>208</v>
      </c>
      <c r="AK1535" t="s">
        <v>1098</v>
      </c>
      <c r="AL1535">
        <v>21</v>
      </c>
      <c r="AN1535" s="160">
        <v>37317</v>
      </c>
      <c r="AO1535">
        <v>12</v>
      </c>
      <c r="AP1535">
        <v>200</v>
      </c>
      <c r="AQ1535" t="s">
        <v>1098</v>
      </c>
      <c r="AR1535">
        <v>20</v>
      </c>
      <c r="AT1535" s="160">
        <v>36587</v>
      </c>
      <c r="AU1535">
        <v>12</v>
      </c>
      <c r="AV1535">
        <v>152</v>
      </c>
      <c r="AW1535" t="s">
        <v>1098</v>
      </c>
      <c r="AX1535">
        <v>15</v>
      </c>
    </row>
    <row r="1536" spans="28:50" x14ac:dyDescent="0.3">
      <c r="AB1536" s="160">
        <v>37317</v>
      </c>
      <c r="AC1536">
        <v>13</v>
      </c>
      <c r="AD1536">
        <v>224</v>
      </c>
      <c r="AE1536" t="s">
        <v>1098</v>
      </c>
      <c r="AF1536">
        <v>22</v>
      </c>
      <c r="AH1536" s="160">
        <v>40970</v>
      </c>
      <c r="AI1536">
        <v>13</v>
      </c>
      <c r="AJ1536">
        <v>223</v>
      </c>
      <c r="AK1536" t="s">
        <v>1098</v>
      </c>
      <c r="AL1536">
        <v>22</v>
      </c>
      <c r="AN1536" s="160">
        <v>37317</v>
      </c>
      <c r="AO1536">
        <v>13</v>
      </c>
      <c r="AP1536">
        <v>215</v>
      </c>
      <c r="AQ1536" t="s">
        <v>1098</v>
      </c>
      <c r="AR1536">
        <v>22</v>
      </c>
      <c r="AT1536" s="160">
        <v>36587</v>
      </c>
      <c r="AU1536">
        <v>13</v>
      </c>
      <c r="AV1536">
        <v>150</v>
      </c>
      <c r="AW1536" t="s">
        <v>1098</v>
      </c>
      <c r="AX1536">
        <v>15</v>
      </c>
    </row>
    <row r="1537" spans="28:50" x14ac:dyDescent="0.3">
      <c r="AB1537" s="160">
        <v>37317</v>
      </c>
      <c r="AC1537">
        <v>14</v>
      </c>
      <c r="AD1537">
        <v>226</v>
      </c>
      <c r="AE1537" t="s">
        <v>1098</v>
      </c>
      <c r="AF1537">
        <v>23</v>
      </c>
      <c r="AH1537" s="160">
        <v>40970</v>
      </c>
      <c r="AI1537">
        <v>14</v>
      </c>
      <c r="AJ1537">
        <v>219</v>
      </c>
      <c r="AK1537" t="s">
        <v>1098</v>
      </c>
      <c r="AL1537">
        <v>22</v>
      </c>
      <c r="AN1537" s="160">
        <v>37317</v>
      </c>
      <c r="AO1537">
        <v>14</v>
      </c>
      <c r="AP1537">
        <v>220</v>
      </c>
      <c r="AQ1537" t="s">
        <v>1098</v>
      </c>
      <c r="AR1537">
        <v>22</v>
      </c>
      <c r="AT1537" s="160">
        <v>36587</v>
      </c>
      <c r="AU1537">
        <v>14</v>
      </c>
      <c r="AV1537">
        <v>137</v>
      </c>
      <c r="AW1537" t="s">
        <v>1098</v>
      </c>
      <c r="AX1537">
        <v>14</v>
      </c>
    </row>
    <row r="1538" spans="28:50" x14ac:dyDescent="0.3">
      <c r="AB1538" s="160">
        <v>37317</v>
      </c>
      <c r="AC1538">
        <v>15</v>
      </c>
      <c r="AD1538">
        <v>222</v>
      </c>
      <c r="AE1538" t="s">
        <v>1098</v>
      </c>
      <c r="AF1538">
        <v>22</v>
      </c>
      <c r="AH1538" s="160">
        <v>40970</v>
      </c>
      <c r="AI1538">
        <v>15</v>
      </c>
      <c r="AJ1538">
        <v>231</v>
      </c>
      <c r="AK1538" t="s">
        <v>1098</v>
      </c>
      <c r="AL1538">
        <v>23</v>
      </c>
      <c r="AN1538" s="160">
        <v>37317</v>
      </c>
      <c r="AO1538">
        <v>15</v>
      </c>
      <c r="AP1538">
        <v>230</v>
      </c>
      <c r="AQ1538" t="s">
        <v>1098</v>
      </c>
      <c r="AR1538">
        <v>23</v>
      </c>
      <c r="AT1538" s="160">
        <v>36587</v>
      </c>
      <c r="AU1538">
        <v>15</v>
      </c>
      <c r="AV1538">
        <v>145</v>
      </c>
      <c r="AW1538" t="s">
        <v>1098</v>
      </c>
      <c r="AX1538">
        <v>15</v>
      </c>
    </row>
    <row r="1539" spans="28:50" x14ac:dyDescent="0.3">
      <c r="AB1539" s="160">
        <v>37317</v>
      </c>
      <c r="AC1539">
        <v>16</v>
      </c>
      <c r="AD1539">
        <v>233</v>
      </c>
      <c r="AE1539" t="s">
        <v>1098</v>
      </c>
      <c r="AF1539">
        <v>23</v>
      </c>
      <c r="AH1539" s="160">
        <v>40970</v>
      </c>
      <c r="AI1539">
        <v>16</v>
      </c>
      <c r="AJ1539">
        <v>216</v>
      </c>
      <c r="AK1539" t="s">
        <v>1098</v>
      </c>
      <c r="AL1539">
        <v>22</v>
      </c>
      <c r="AN1539" s="160">
        <v>37317</v>
      </c>
      <c r="AO1539">
        <v>16</v>
      </c>
      <c r="AP1539">
        <v>232</v>
      </c>
      <c r="AQ1539" t="s">
        <v>1098</v>
      </c>
      <c r="AR1539">
        <v>23</v>
      </c>
      <c r="AT1539" s="160">
        <v>36587</v>
      </c>
      <c r="AU1539">
        <v>16</v>
      </c>
      <c r="AV1539">
        <v>141</v>
      </c>
      <c r="AW1539" t="s">
        <v>1098</v>
      </c>
      <c r="AX1539">
        <v>14</v>
      </c>
    </row>
    <row r="1540" spans="28:50" x14ac:dyDescent="0.3">
      <c r="AB1540" s="160">
        <v>37317</v>
      </c>
      <c r="AC1540">
        <v>17</v>
      </c>
      <c r="AD1540">
        <v>231</v>
      </c>
      <c r="AE1540" t="s">
        <v>1098</v>
      </c>
      <c r="AF1540">
        <v>23</v>
      </c>
      <c r="AH1540" s="160">
        <v>40970</v>
      </c>
      <c r="AI1540">
        <v>17</v>
      </c>
      <c r="AJ1540">
        <v>215</v>
      </c>
      <c r="AK1540" t="s">
        <v>1098</v>
      </c>
      <c r="AL1540">
        <v>22</v>
      </c>
      <c r="AN1540" s="160">
        <v>37317</v>
      </c>
      <c r="AO1540">
        <v>17</v>
      </c>
      <c r="AP1540">
        <v>230</v>
      </c>
      <c r="AQ1540" t="s">
        <v>1098</v>
      </c>
      <c r="AR1540">
        <v>23</v>
      </c>
      <c r="AT1540" s="160">
        <v>36587</v>
      </c>
      <c r="AU1540">
        <v>17</v>
      </c>
      <c r="AV1540">
        <v>125</v>
      </c>
      <c r="AW1540" t="s">
        <v>1098</v>
      </c>
      <c r="AX1540">
        <v>13</v>
      </c>
    </row>
    <row r="1541" spans="28:50" x14ac:dyDescent="0.3">
      <c r="AB1541" s="160">
        <v>37317</v>
      </c>
      <c r="AC1541">
        <v>18</v>
      </c>
      <c r="AD1541">
        <v>220</v>
      </c>
      <c r="AE1541" t="s">
        <v>1098</v>
      </c>
      <c r="AF1541">
        <v>22</v>
      </c>
      <c r="AH1541" s="160">
        <v>40970</v>
      </c>
      <c r="AI1541">
        <v>18</v>
      </c>
      <c r="AJ1541">
        <v>205</v>
      </c>
      <c r="AK1541" t="s">
        <v>1098</v>
      </c>
      <c r="AL1541">
        <v>21</v>
      </c>
      <c r="AN1541" s="160">
        <v>37317</v>
      </c>
      <c r="AO1541">
        <v>18</v>
      </c>
      <c r="AP1541">
        <v>210</v>
      </c>
      <c r="AQ1541" t="s">
        <v>1098</v>
      </c>
      <c r="AR1541">
        <v>21</v>
      </c>
      <c r="AT1541" s="160">
        <v>36587</v>
      </c>
      <c r="AU1541">
        <v>18</v>
      </c>
      <c r="AV1541">
        <v>120</v>
      </c>
      <c r="AW1541" t="s">
        <v>1098</v>
      </c>
      <c r="AX1541">
        <v>12</v>
      </c>
    </row>
    <row r="1542" spans="28:50" x14ac:dyDescent="0.3">
      <c r="AB1542" s="160">
        <v>37317</v>
      </c>
      <c r="AC1542">
        <v>19</v>
      </c>
      <c r="AD1542">
        <v>203</v>
      </c>
      <c r="AE1542" t="s">
        <v>1098</v>
      </c>
      <c r="AF1542">
        <v>20</v>
      </c>
      <c r="AH1542" s="160">
        <v>40970</v>
      </c>
      <c r="AI1542">
        <v>19</v>
      </c>
      <c r="AJ1542">
        <v>193</v>
      </c>
      <c r="AK1542" t="s">
        <v>1098</v>
      </c>
      <c r="AL1542">
        <v>19</v>
      </c>
      <c r="AN1542" s="160">
        <v>37317</v>
      </c>
      <c r="AO1542">
        <v>19</v>
      </c>
      <c r="AP1542">
        <v>204</v>
      </c>
      <c r="AQ1542" t="s">
        <v>1098</v>
      </c>
      <c r="AR1542">
        <v>20</v>
      </c>
      <c r="AT1542" s="160">
        <v>36587</v>
      </c>
      <c r="AU1542">
        <v>19</v>
      </c>
      <c r="AV1542">
        <v>119</v>
      </c>
      <c r="AW1542" t="s">
        <v>1098</v>
      </c>
      <c r="AX1542">
        <v>12</v>
      </c>
    </row>
    <row r="1543" spans="28:50" x14ac:dyDescent="0.3">
      <c r="AB1543" s="160">
        <v>37317</v>
      </c>
      <c r="AC1543">
        <v>20</v>
      </c>
      <c r="AD1543">
        <v>192</v>
      </c>
      <c r="AE1543" t="s">
        <v>1098</v>
      </c>
      <c r="AF1543">
        <v>19</v>
      </c>
      <c r="AH1543" s="160">
        <v>40970</v>
      </c>
      <c r="AI1543">
        <v>20</v>
      </c>
      <c r="AJ1543">
        <v>184</v>
      </c>
      <c r="AK1543" t="s">
        <v>1098</v>
      </c>
      <c r="AL1543">
        <v>18</v>
      </c>
      <c r="AN1543" s="160">
        <v>37317</v>
      </c>
      <c r="AO1543">
        <v>20</v>
      </c>
      <c r="AP1543">
        <v>200</v>
      </c>
      <c r="AQ1543" t="s">
        <v>1098</v>
      </c>
      <c r="AR1543">
        <v>20</v>
      </c>
      <c r="AT1543" s="160">
        <v>36587</v>
      </c>
      <c r="AU1543">
        <v>20</v>
      </c>
      <c r="AV1543">
        <v>119</v>
      </c>
      <c r="AW1543" t="s">
        <v>1098</v>
      </c>
      <c r="AX1543">
        <v>12</v>
      </c>
    </row>
    <row r="1544" spans="28:50" x14ac:dyDescent="0.3">
      <c r="AB1544" s="160">
        <v>37317</v>
      </c>
      <c r="AC1544">
        <v>21</v>
      </c>
      <c r="AD1544">
        <v>170</v>
      </c>
      <c r="AE1544" t="s">
        <v>1098</v>
      </c>
      <c r="AF1544">
        <v>17</v>
      </c>
      <c r="AH1544" s="160">
        <v>40970</v>
      </c>
      <c r="AI1544">
        <v>21</v>
      </c>
      <c r="AJ1544">
        <v>179</v>
      </c>
      <c r="AK1544" t="s">
        <v>1098</v>
      </c>
      <c r="AL1544">
        <v>18</v>
      </c>
      <c r="AN1544" s="160">
        <v>37317</v>
      </c>
      <c r="AO1544">
        <v>21</v>
      </c>
      <c r="AP1544">
        <v>200</v>
      </c>
      <c r="AQ1544" t="s">
        <v>1098</v>
      </c>
      <c r="AR1544">
        <v>20</v>
      </c>
      <c r="AT1544" s="160">
        <v>36587</v>
      </c>
      <c r="AU1544">
        <v>21</v>
      </c>
      <c r="AV1544">
        <v>118</v>
      </c>
      <c r="AW1544" t="s">
        <v>1098</v>
      </c>
      <c r="AX1544">
        <v>12</v>
      </c>
    </row>
    <row r="1545" spans="28:50" x14ac:dyDescent="0.3">
      <c r="AB1545" s="160">
        <v>37317</v>
      </c>
      <c r="AC1545">
        <v>22</v>
      </c>
      <c r="AD1545">
        <v>157</v>
      </c>
      <c r="AE1545" t="s">
        <v>1098</v>
      </c>
      <c r="AF1545">
        <v>16</v>
      </c>
      <c r="AH1545" s="160">
        <v>40970</v>
      </c>
      <c r="AI1545">
        <v>22</v>
      </c>
      <c r="AJ1545">
        <v>178</v>
      </c>
      <c r="AK1545" t="s">
        <v>1098</v>
      </c>
      <c r="AL1545">
        <v>18</v>
      </c>
      <c r="AN1545" s="160">
        <v>37317</v>
      </c>
      <c r="AO1545">
        <v>22</v>
      </c>
      <c r="AP1545">
        <v>198</v>
      </c>
      <c r="AQ1545" t="s">
        <v>1098</v>
      </c>
      <c r="AR1545">
        <v>20</v>
      </c>
      <c r="AT1545" s="160">
        <v>36587</v>
      </c>
      <c r="AU1545">
        <v>22</v>
      </c>
      <c r="AV1545">
        <v>118</v>
      </c>
      <c r="AW1545" t="s">
        <v>1098</v>
      </c>
      <c r="AX1545">
        <v>12</v>
      </c>
    </row>
    <row r="1546" spans="28:50" x14ac:dyDescent="0.3">
      <c r="AB1546" s="160">
        <v>37317</v>
      </c>
      <c r="AC1546">
        <v>23</v>
      </c>
      <c r="AD1546">
        <v>152</v>
      </c>
      <c r="AE1546" t="s">
        <v>1098</v>
      </c>
      <c r="AF1546">
        <v>15</v>
      </c>
      <c r="AH1546" s="160">
        <v>40970</v>
      </c>
      <c r="AI1546">
        <v>23</v>
      </c>
      <c r="AJ1546">
        <v>175</v>
      </c>
      <c r="AK1546" t="s">
        <v>1098</v>
      </c>
      <c r="AL1546">
        <v>18</v>
      </c>
      <c r="AN1546" s="160">
        <v>37317</v>
      </c>
      <c r="AO1546">
        <v>23</v>
      </c>
      <c r="AP1546">
        <v>200</v>
      </c>
      <c r="AQ1546" t="s">
        <v>1098</v>
      </c>
      <c r="AR1546">
        <v>20</v>
      </c>
      <c r="AT1546" s="160">
        <v>36587</v>
      </c>
      <c r="AU1546">
        <v>23</v>
      </c>
      <c r="AV1546">
        <v>114</v>
      </c>
      <c r="AW1546" t="s">
        <v>1098</v>
      </c>
      <c r="AX1546">
        <v>11</v>
      </c>
    </row>
    <row r="1547" spans="28:50" x14ac:dyDescent="0.3">
      <c r="AB1547" s="160">
        <v>37318</v>
      </c>
      <c r="AC1547">
        <v>0</v>
      </c>
      <c r="AD1547">
        <v>151</v>
      </c>
      <c r="AE1547" t="s">
        <v>1098</v>
      </c>
      <c r="AF1547">
        <v>15</v>
      </c>
      <c r="AH1547" s="160">
        <v>40971</v>
      </c>
      <c r="AI1547">
        <v>0</v>
      </c>
      <c r="AJ1547">
        <v>174</v>
      </c>
      <c r="AK1547" t="s">
        <v>1098</v>
      </c>
      <c r="AL1547">
        <v>17</v>
      </c>
      <c r="AN1547" s="160">
        <v>37318</v>
      </c>
      <c r="AO1547">
        <v>0</v>
      </c>
      <c r="AP1547">
        <v>190</v>
      </c>
      <c r="AQ1547" t="s">
        <v>1098</v>
      </c>
      <c r="AR1547">
        <v>19</v>
      </c>
      <c r="AT1547" s="160">
        <v>36588</v>
      </c>
      <c r="AU1547">
        <v>0</v>
      </c>
      <c r="AV1547">
        <v>115</v>
      </c>
      <c r="AW1547" t="s">
        <v>1098</v>
      </c>
      <c r="AX1547">
        <v>12</v>
      </c>
    </row>
    <row r="1548" spans="28:50" x14ac:dyDescent="0.3">
      <c r="AB1548" s="160">
        <v>37318</v>
      </c>
      <c r="AC1548">
        <v>1</v>
      </c>
      <c r="AD1548">
        <v>142</v>
      </c>
      <c r="AE1548" t="s">
        <v>1098</v>
      </c>
      <c r="AF1548">
        <v>14</v>
      </c>
      <c r="AH1548" s="160">
        <v>40971</v>
      </c>
      <c r="AI1548">
        <v>1</v>
      </c>
      <c r="AJ1548">
        <v>174</v>
      </c>
      <c r="AK1548" t="s">
        <v>1098</v>
      </c>
      <c r="AL1548">
        <v>17</v>
      </c>
      <c r="AN1548" s="160">
        <v>37318</v>
      </c>
      <c r="AO1548">
        <v>1</v>
      </c>
      <c r="AP1548">
        <v>194</v>
      </c>
      <c r="AQ1548" t="s">
        <v>1098</v>
      </c>
      <c r="AR1548">
        <v>19</v>
      </c>
      <c r="AT1548" s="160">
        <v>36588</v>
      </c>
      <c r="AU1548">
        <v>1</v>
      </c>
      <c r="AV1548">
        <v>118</v>
      </c>
      <c r="AW1548" t="s">
        <v>1098</v>
      </c>
      <c r="AX1548">
        <v>12</v>
      </c>
    </row>
    <row r="1549" spans="28:50" x14ac:dyDescent="0.3">
      <c r="AB1549" s="160">
        <v>37318</v>
      </c>
      <c r="AC1549">
        <v>2</v>
      </c>
      <c r="AD1549">
        <v>147</v>
      </c>
      <c r="AE1549" t="s">
        <v>1098</v>
      </c>
      <c r="AF1549">
        <v>15</v>
      </c>
      <c r="AH1549" s="160">
        <v>40971</v>
      </c>
      <c r="AI1549">
        <v>2</v>
      </c>
      <c r="AJ1549">
        <v>177</v>
      </c>
      <c r="AK1549" t="s">
        <v>1098</v>
      </c>
      <c r="AL1549">
        <v>18</v>
      </c>
      <c r="AN1549" s="160">
        <v>37318</v>
      </c>
      <c r="AO1549">
        <v>2</v>
      </c>
      <c r="AP1549">
        <v>190</v>
      </c>
      <c r="AQ1549" t="s">
        <v>1098</v>
      </c>
      <c r="AR1549">
        <v>19</v>
      </c>
      <c r="AT1549" s="160">
        <v>36588</v>
      </c>
      <c r="AU1549">
        <v>2</v>
      </c>
      <c r="AV1549">
        <v>119</v>
      </c>
      <c r="AW1549" t="s">
        <v>1098</v>
      </c>
      <c r="AX1549">
        <v>12</v>
      </c>
    </row>
    <row r="1550" spans="28:50" x14ac:dyDescent="0.3">
      <c r="AB1550" s="160">
        <v>37318</v>
      </c>
      <c r="AC1550">
        <v>3</v>
      </c>
      <c r="AD1550">
        <v>152</v>
      </c>
      <c r="AE1550" t="s">
        <v>1098</v>
      </c>
      <c r="AF1550">
        <v>15</v>
      </c>
      <c r="AH1550" s="160">
        <v>40971</v>
      </c>
      <c r="AI1550">
        <v>3</v>
      </c>
      <c r="AJ1550">
        <v>176</v>
      </c>
      <c r="AK1550" t="s">
        <v>1098</v>
      </c>
      <c r="AL1550">
        <v>18</v>
      </c>
      <c r="AN1550" s="160">
        <v>37318</v>
      </c>
      <c r="AO1550">
        <v>3</v>
      </c>
      <c r="AP1550">
        <v>190</v>
      </c>
      <c r="AQ1550" t="s">
        <v>1098</v>
      </c>
      <c r="AR1550">
        <v>19</v>
      </c>
      <c r="AT1550" s="160">
        <v>36588</v>
      </c>
      <c r="AU1550">
        <v>3</v>
      </c>
      <c r="AV1550">
        <v>120</v>
      </c>
      <c r="AW1550" t="s">
        <v>1098</v>
      </c>
      <c r="AX1550">
        <v>12</v>
      </c>
    </row>
    <row r="1551" spans="28:50" x14ac:dyDescent="0.3">
      <c r="AB1551" s="160">
        <v>37318</v>
      </c>
      <c r="AC1551">
        <v>4</v>
      </c>
      <c r="AD1551">
        <v>155</v>
      </c>
      <c r="AE1551" t="s">
        <v>1098</v>
      </c>
      <c r="AF1551">
        <v>16</v>
      </c>
      <c r="AH1551" s="160">
        <v>40971</v>
      </c>
      <c r="AI1551">
        <v>4</v>
      </c>
      <c r="AJ1551">
        <v>175</v>
      </c>
      <c r="AK1551" t="s">
        <v>1098</v>
      </c>
      <c r="AL1551">
        <v>18</v>
      </c>
      <c r="AN1551" s="160">
        <v>37318</v>
      </c>
      <c r="AO1551">
        <v>4</v>
      </c>
      <c r="AP1551">
        <v>182</v>
      </c>
      <c r="AQ1551" t="s">
        <v>1098</v>
      </c>
      <c r="AR1551">
        <v>18</v>
      </c>
      <c r="AT1551" s="160">
        <v>36588</v>
      </c>
      <c r="AU1551">
        <v>4</v>
      </c>
      <c r="AV1551">
        <v>121</v>
      </c>
      <c r="AW1551" t="s">
        <v>1098</v>
      </c>
      <c r="AX1551">
        <v>12</v>
      </c>
    </row>
    <row r="1552" spans="28:50" x14ac:dyDescent="0.3">
      <c r="AB1552" s="160">
        <v>37318</v>
      </c>
      <c r="AC1552">
        <v>5</v>
      </c>
      <c r="AD1552">
        <v>156</v>
      </c>
      <c r="AE1552" t="s">
        <v>1098</v>
      </c>
      <c r="AF1552">
        <v>16</v>
      </c>
      <c r="AH1552" s="160">
        <v>40971</v>
      </c>
      <c r="AI1552">
        <v>5</v>
      </c>
      <c r="AJ1552">
        <v>171</v>
      </c>
      <c r="AK1552" t="s">
        <v>1098</v>
      </c>
      <c r="AL1552">
        <v>17</v>
      </c>
      <c r="AN1552" s="160">
        <v>37318</v>
      </c>
      <c r="AO1552">
        <v>5</v>
      </c>
      <c r="AP1552">
        <v>180</v>
      </c>
      <c r="AQ1552" t="s">
        <v>1098</v>
      </c>
      <c r="AR1552">
        <v>18</v>
      </c>
      <c r="AT1552" s="160">
        <v>36588</v>
      </c>
      <c r="AU1552">
        <v>5</v>
      </c>
      <c r="AV1552">
        <v>123</v>
      </c>
      <c r="AW1552" t="s">
        <v>1098</v>
      </c>
      <c r="AX1552">
        <v>12</v>
      </c>
    </row>
    <row r="1553" spans="28:50" x14ac:dyDescent="0.3">
      <c r="AB1553" s="160">
        <v>37318</v>
      </c>
      <c r="AC1553">
        <v>6</v>
      </c>
      <c r="AD1553">
        <v>141</v>
      </c>
      <c r="AE1553" t="s">
        <v>1098</v>
      </c>
      <c r="AF1553">
        <v>14</v>
      </c>
      <c r="AH1553" s="160">
        <v>40971</v>
      </c>
      <c r="AI1553">
        <v>6</v>
      </c>
      <c r="AJ1553">
        <v>170</v>
      </c>
      <c r="AK1553" t="s">
        <v>1098</v>
      </c>
      <c r="AL1553">
        <v>17</v>
      </c>
      <c r="AN1553" s="160">
        <v>37318</v>
      </c>
      <c r="AO1553">
        <v>6</v>
      </c>
      <c r="AP1553">
        <v>180</v>
      </c>
      <c r="AQ1553" t="s">
        <v>1098</v>
      </c>
      <c r="AR1553">
        <v>18</v>
      </c>
      <c r="AT1553" s="160">
        <v>36588</v>
      </c>
      <c r="AU1553">
        <v>6</v>
      </c>
      <c r="AV1553">
        <v>127</v>
      </c>
      <c r="AW1553" t="s">
        <v>1098</v>
      </c>
      <c r="AX1553">
        <v>13</v>
      </c>
    </row>
    <row r="1554" spans="28:50" x14ac:dyDescent="0.3">
      <c r="AB1554" s="160">
        <v>37318</v>
      </c>
      <c r="AC1554">
        <v>7</v>
      </c>
      <c r="AD1554">
        <v>156</v>
      </c>
      <c r="AE1554" t="s">
        <v>1098</v>
      </c>
      <c r="AF1554">
        <v>16</v>
      </c>
      <c r="AH1554" s="160">
        <v>40971</v>
      </c>
      <c r="AI1554">
        <v>7</v>
      </c>
      <c r="AJ1554">
        <v>172</v>
      </c>
      <c r="AK1554" t="s">
        <v>1098</v>
      </c>
      <c r="AL1554">
        <v>17</v>
      </c>
      <c r="AN1554" s="160">
        <v>37318</v>
      </c>
      <c r="AO1554">
        <v>7</v>
      </c>
      <c r="AP1554">
        <v>199</v>
      </c>
      <c r="AQ1554" t="s">
        <v>1098</v>
      </c>
      <c r="AR1554">
        <v>20</v>
      </c>
      <c r="AT1554" s="160">
        <v>36588</v>
      </c>
      <c r="AU1554">
        <v>7</v>
      </c>
      <c r="AV1554">
        <v>136</v>
      </c>
      <c r="AW1554" t="s">
        <v>1098</v>
      </c>
      <c r="AX1554">
        <v>14</v>
      </c>
    </row>
    <row r="1555" spans="28:50" x14ac:dyDescent="0.3">
      <c r="AB1555" s="160">
        <v>37318</v>
      </c>
      <c r="AC1555">
        <v>8</v>
      </c>
      <c r="AD1555">
        <v>174</v>
      </c>
      <c r="AE1555" t="s">
        <v>1098</v>
      </c>
      <c r="AF1555">
        <v>17</v>
      </c>
      <c r="AH1555" s="160">
        <v>40971</v>
      </c>
      <c r="AI1555">
        <v>8</v>
      </c>
      <c r="AJ1555">
        <v>163</v>
      </c>
      <c r="AK1555" t="s">
        <v>1098</v>
      </c>
      <c r="AL1555">
        <v>16</v>
      </c>
      <c r="AN1555" s="160">
        <v>37318</v>
      </c>
      <c r="AO1555">
        <v>8</v>
      </c>
      <c r="AP1555">
        <v>200</v>
      </c>
      <c r="AQ1555" t="s">
        <v>1098</v>
      </c>
      <c r="AR1555">
        <v>20</v>
      </c>
      <c r="AT1555" s="160">
        <v>36588</v>
      </c>
      <c r="AU1555">
        <v>8</v>
      </c>
      <c r="AV1555">
        <v>145</v>
      </c>
      <c r="AW1555" t="s">
        <v>1098</v>
      </c>
      <c r="AX1555">
        <v>15</v>
      </c>
    </row>
    <row r="1556" spans="28:50" x14ac:dyDescent="0.3">
      <c r="AB1556" s="160">
        <v>37318</v>
      </c>
      <c r="AC1556">
        <v>9</v>
      </c>
      <c r="AD1556">
        <v>181</v>
      </c>
      <c r="AE1556" t="s">
        <v>1098</v>
      </c>
      <c r="AF1556">
        <v>18</v>
      </c>
      <c r="AH1556" s="160">
        <v>40971</v>
      </c>
      <c r="AI1556">
        <v>9</v>
      </c>
      <c r="AJ1556">
        <v>155</v>
      </c>
      <c r="AK1556" t="s">
        <v>1098</v>
      </c>
      <c r="AL1556">
        <v>16</v>
      </c>
      <c r="AN1556" s="160">
        <v>37318</v>
      </c>
      <c r="AO1556">
        <v>9</v>
      </c>
      <c r="AP1556">
        <v>210</v>
      </c>
      <c r="AQ1556" t="s">
        <v>1098</v>
      </c>
      <c r="AR1556">
        <v>21</v>
      </c>
      <c r="AT1556" s="160">
        <v>36588</v>
      </c>
      <c r="AU1556">
        <v>9</v>
      </c>
      <c r="AV1556">
        <v>155</v>
      </c>
      <c r="AW1556" t="s">
        <v>1098</v>
      </c>
      <c r="AX1556">
        <v>16</v>
      </c>
    </row>
    <row r="1557" spans="28:50" x14ac:dyDescent="0.3">
      <c r="AB1557" s="160">
        <v>37318</v>
      </c>
      <c r="AC1557">
        <v>10</v>
      </c>
      <c r="AD1557">
        <v>202</v>
      </c>
      <c r="AE1557" t="s">
        <v>1098</v>
      </c>
      <c r="AF1557">
        <v>20</v>
      </c>
      <c r="AH1557" s="160">
        <v>40971</v>
      </c>
      <c r="AI1557">
        <v>10</v>
      </c>
      <c r="AJ1557">
        <v>152</v>
      </c>
      <c r="AK1557" t="s">
        <v>1098</v>
      </c>
      <c r="AL1557">
        <v>15</v>
      </c>
      <c r="AN1557" s="160">
        <v>37318</v>
      </c>
      <c r="AO1557">
        <v>10</v>
      </c>
      <c r="AP1557">
        <v>220</v>
      </c>
      <c r="AQ1557" t="s">
        <v>1098</v>
      </c>
      <c r="AR1557">
        <v>22</v>
      </c>
      <c r="AT1557" s="160">
        <v>36588</v>
      </c>
      <c r="AU1557">
        <v>10</v>
      </c>
      <c r="AV1557">
        <v>163</v>
      </c>
      <c r="AW1557" t="s">
        <v>1098</v>
      </c>
      <c r="AX1557">
        <v>16</v>
      </c>
    </row>
    <row r="1558" spans="28:50" x14ac:dyDescent="0.3">
      <c r="AB1558" s="160">
        <v>37318</v>
      </c>
      <c r="AC1558">
        <v>11</v>
      </c>
      <c r="AD1558">
        <v>218</v>
      </c>
      <c r="AE1558" t="s">
        <v>1098</v>
      </c>
      <c r="AF1558">
        <v>22</v>
      </c>
      <c r="AH1558" s="160">
        <v>40971</v>
      </c>
      <c r="AI1558">
        <v>11</v>
      </c>
      <c r="AJ1558">
        <v>159</v>
      </c>
      <c r="AK1558" t="s">
        <v>1098</v>
      </c>
      <c r="AL1558">
        <v>16</v>
      </c>
      <c r="AN1558" s="160">
        <v>37318</v>
      </c>
      <c r="AO1558">
        <v>11</v>
      </c>
      <c r="AP1558">
        <v>220</v>
      </c>
      <c r="AQ1558" t="s">
        <v>1098</v>
      </c>
      <c r="AR1558">
        <v>22</v>
      </c>
      <c r="AT1558" s="160">
        <v>36588</v>
      </c>
      <c r="AU1558">
        <v>11</v>
      </c>
      <c r="AV1558">
        <v>175</v>
      </c>
      <c r="AW1558" t="s">
        <v>1098</v>
      </c>
      <c r="AX1558">
        <v>18</v>
      </c>
    </row>
    <row r="1559" spans="28:50" x14ac:dyDescent="0.3">
      <c r="AB1559" s="160">
        <v>37318</v>
      </c>
      <c r="AC1559">
        <v>12</v>
      </c>
      <c r="AD1559">
        <v>228</v>
      </c>
      <c r="AE1559" t="s">
        <v>1098</v>
      </c>
      <c r="AF1559">
        <v>23</v>
      </c>
      <c r="AH1559" s="160">
        <v>40971</v>
      </c>
      <c r="AI1559">
        <v>12</v>
      </c>
      <c r="AJ1559">
        <v>172</v>
      </c>
      <c r="AK1559" t="s">
        <v>1098</v>
      </c>
      <c r="AL1559">
        <v>17</v>
      </c>
      <c r="AN1559" s="160">
        <v>37318</v>
      </c>
      <c r="AO1559">
        <v>12</v>
      </c>
      <c r="AP1559">
        <v>230</v>
      </c>
      <c r="AQ1559" t="s">
        <v>1098</v>
      </c>
      <c r="AR1559">
        <v>23</v>
      </c>
      <c r="AT1559" s="160">
        <v>36588</v>
      </c>
      <c r="AU1559">
        <v>12</v>
      </c>
      <c r="AV1559">
        <v>173</v>
      </c>
      <c r="AW1559" t="s">
        <v>1098</v>
      </c>
      <c r="AX1559">
        <v>17</v>
      </c>
    </row>
    <row r="1560" spans="28:50" x14ac:dyDescent="0.3">
      <c r="AB1560" s="160">
        <v>37318</v>
      </c>
      <c r="AC1560">
        <v>13</v>
      </c>
      <c r="AD1560">
        <v>235</v>
      </c>
      <c r="AE1560" t="s">
        <v>1098</v>
      </c>
      <c r="AF1560">
        <v>24</v>
      </c>
      <c r="AH1560" s="160">
        <v>40971</v>
      </c>
      <c r="AI1560">
        <v>13</v>
      </c>
      <c r="AJ1560">
        <v>164</v>
      </c>
      <c r="AK1560" t="s">
        <v>1098</v>
      </c>
      <c r="AL1560">
        <v>16</v>
      </c>
      <c r="AN1560" s="160">
        <v>37318</v>
      </c>
      <c r="AO1560">
        <v>13</v>
      </c>
      <c r="AP1560">
        <v>240</v>
      </c>
      <c r="AQ1560" t="s">
        <v>1098</v>
      </c>
      <c r="AR1560">
        <v>24</v>
      </c>
      <c r="AT1560" s="160">
        <v>36588</v>
      </c>
      <c r="AU1560">
        <v>13</v>
      </c>
      <c r="AV1560">
        <v>174</v>
      </c>
      <c r="AW1560" t="s">
        <v>1098</v>
      </c>
      <c r="AX1560">
        <v>17</v>
      </c>
    </row>
    <row r="1561" spans="28:50" x14ac:dyDescent="0.3">
      <c r="AB1561" s="160">
        <v>37318</v>
      </c>
      <c r="AC1561">
        <v>14</v>
      </c>
      <c r="AD1561">
        <v>241</v>
      </c>
      <c r="AE1561" t="s">
        <v>1098</v>
      </c>
      <c r="AF1561">
        <v>24</v>
      </c>
      <c r="AH1561" s="160">
        <v>40971</v>
      </c>
      <c r="AI1561">
        <v>14</v>
      </c>
      <c r="AJ1561">
        <v>163</v>
      </c>
      <c r="AK1561" t="s">
        <v>1098</v>
      </c>
      <c r="AL1561">
        <v>16</v>
      </c>
      <c r="AN1561" s="160">
        <v>37318</v>
      </c>
      <c r="AO1561">
        <v>14</v>
      </c>
      <c r="AP1561">
        <v>230</v>
      </c>
      <c r="AQ1561" t="s">
        <v>1098</v>
      </c>
      <c r="AR1561">
        <v>23</v>
      </c>
      <c r="AT1561" s="160">
        <v>36588</v>
      </c>
      <c r="AU1561">
        <v>14</v>
      </c>
      <c r="AV1561">
        <v>178</v>
      </c>
      <c r="AW1561" t="s">
        <v>1098</v>
      </c>
      <c r="AX1561">
        <v>18</v>
      </c>
    </row>
    <row r="1562" spans="28:50" x14ac:dyDescent="0.3">
      <c r="AB1562" s="160">
        <v>37318</v>
      </c>
      <c r="AC1562">
        <v>15</v>
      </c>
      <c r="AD1562">
        <v>243</v>
      </c>
      <c r="AE1562" t="s">
        <v>1098</v>
      </c>
      <c r="AF1562">
        <v>24</v>
      </c>
      <c r="AH1562" s="160">
        <v>40971</v>
      </c>
      <c r="AI1562">
        <v>15</v>
      </c>
      <c r="AJ1562">
        <v>166</v>
      </c>
      <c r="AK1562" t="s">
        <v>1098</v>
      </c>
      <c r="AL1562">
        <v>17</v>
      </c>
      <c r="AN1562" s="160">
        <v>37318</v>
      </c>
      <c r="AO1562">
        <v>15</v>
      </c>
      <c r="AP1562">
        <v>220</v>
      </c>
      <c r="AQ1562" t="s">
        <v>1098</v>
      </c>
      <c r="AR1562">
        <v>22</v>
      </c>
      <c r="AT1562" s="160">
        <v>36588</v>
      </c>
      <c r="AU1562">
        <v>15</v>
      </c>
      <c r="AV1562">
        <v>173</v>
      </c>
      <c r="AW1562" t="s">
        <v>1098</v>
      </c>
      <c r="AX1562">
        <v>17</v>
      </c>
    </row>
    <row r="1563" spans="28:50" x14ac:dyDescent="0.3">
      <c r="AB1563" s="160">
        <v>37318</v>
      </c>
      <c r="AC1563">
        <v>16</v>
      </c>
      <c r="AD1563">
        <v>248</v>
      </c>
      <c r="AE1563" t="s">
        <v>1098</v>
      </c>
      <c r="AF1563">
        <v>25</v>
      </c>
      <c r="AH1563" s="160">
        <v>40971</v>
      </c>
      <c r="AI1563">
        <v>16</v>
      </c>
      <c r="AJ1563">
        <v>167</v>
      </c>
      <c r="AK1563" t="s">
        <v>1098</v>
      </c>
      <c r="AL1563">
        <v>17</v>
      </c>
      <c r="AN1563" s="160">
        <v>37318</v>
      </c>
      <c r="AO1563">
        <v>16</v>
      </c>
      <c r="AP1563">
        <v>220</v>
      </c>
      <c r="AQ1563" t="s">
        <v>1098</v>
      </c>
      <c r="AR1563">
        <v>22</v>
      </c>
      <c r="AT1563" s="160">
        <v>36588</v>
      </c>
      <c r="AU1563">
        <v>16</v>
      </c>
      <c r="AV1563">
        <v>190</v>
      </c>
      <c r="AW1563" t="s">
        <v>1098</v>
      </c>
      <c r="AX1563">
        <v>19</v>
      </c>
    </row>
    <row r="1564" spans="28:50" x14ac:dyDescent="0.3">
      <c r="AB1564" s="160">
        <v>37318</v>
      </c>
      <c r="AC1564">
        <v>17</v>
      </c>
      <c r="AD1564">
        <v>248</v>
      </c>
      <c r="AE1564" t="s">
        <v>1098</v>
      </c>
      <c r="AF1564">
        <v>25</v>
      </c>
      <c r="AH1564" s="160">
        <v>40971</v>
      </c>
      <c r="AI1564">
        <v>17</v>
      </c>
      <c r="AJ1564">
        <v>171</v>
      </c>
      <c r="AK1564" t="s">
        <v>1098</v>
      </c>
      <c r="AL1564">
        <v>17</v>
      </c>
      <c r="AN1564" s="160">
        <v>37318</v>
      </c>
      <c r="AO1564">
        <v>17</v>
      </c>
      <c r="AP1564">
        <v>200</v>
      </c>
      <c r="AQ1564" t="s">
        <v>1098</v>
      </c>
      <c r="AR1564">
        <v>20</v>
      </c>
      <c r="AT1564" s="160">
        <v>36588</v>
      </c>
      <c r="AU1564">
        <v>17</v>
      </c>
      <c r="AV1564">
        <v>187</v>
      </c>
      <c r="AW1564" t="s">
        <v>1098</v>
      </c>
      <c r="AX1564">
        <v>19</v>
      </c>
    </row>
    <row r="1565" spans="28:50" x14ac:dyDescent="0.3">
      <c r="AB1565" s="160">
        <v>37318</v>
      </c>
      <c r="AC1565">
        <v>18</v>
      </c>
      <c r="AD1565">
        <v>199</v>
      </c>
      <c r="AE1565" t="s">
        <v>1098</v>
      </c>
      <c r="AF1565">
        <v>20</v>
      </c>
      <c r="AH1565" s="160">
        <v>40971</v>
      </c>
      <c r="AI1565">
        <v>18</v>
      </c>
      <c r="AJ1565">
        <v>177</v>
      </c>
      <c r="AK1565" t="s">
        <v>1098</v>
      </c>
      <c r="AL1565">
        <v>18</v>
      </c>
      <c r="AN1565" s="160">
        <v>37318</v>
      </c>
      <c r="AO1565">
        <v>18</v>
      </c>
      <c r="AP1565">
        <v>190</v>
      </c>
      <c r="AQ1565" t="s">
        <v>1098</v>
      </c>
      <c r="AR1565">
        <v>19</v>
      </c>
      <c r="AT1565" s="160">
        <v>36588</v>
      </c>
      <c r="AU1565">
        <v>18</v>
      </c>
      <c r="AV1565">
        <v>182</v>
      </c>
      <c r="AW1565" t="s">
        <v>1098</v>
      </c>
      <c r="AX1565">
        <v>18</v>
      </c>
    </row>
    <row r="1566" spans="28:50" x14ac:dyDescent="0.3">
      <c r="AB1566" s="160">
        <v>37318</v>
      </c>
      <c r="AC1566">
        <v>19</v>
      </c>
      <c r="AD1566">
        <v>172</v>
      </c>
      <c r="AE1566" t="s">
        <v>1098</v>
      </c>
      <c r="AF1566">
        <v>17</v>
      </c>
      <c r="AH1566" s="160">
        <v>40971</v>
      </c>
      <c r="AI1566">
        <v>19</v>
      </c>
      <c r="AJ1566">
        <v>177</v>
      </c>
      <c r="AK1566" t="s">
        <v>1098</v>
      </c>
      <c r="AL1566">
        <v>18</v>
      </c>
      <c r="AN1566" s="160">
        <v>37318</v>
      </c>
      <c r="AO1566">
        <v>19</v>
      </c>
      <c r="AP1566">
        <v>190</v>
      </c>
      <c r="AQ1566" t="s">
        <v>1098</v>
      </c>
      <c r="AR1566">
        <v>19</v>
      </c>
      <c r="AT1566" s="160">
        <v>36588</v>
      </c>
      <c r="AU1566">
        <v>19</v>
      </c>
      <c r="AV1566">
        <v>199</v>
      </c>
      <c r="AW1566" t="s">
        <v>1098</v>
      </c>
      <c r="AX1566">
        <v>20</v>
      </c>
    </row>
    <row r="1567" spans="28:50" x14ac:dyDescent="0.3">
      <c r="AB1567" s="160">
        <v>37318</v>
      </c>
      <c r="AC1567">
        <v>20</v>
      </c>
      <c r="AD1567">
        <v>164</v>
      </c>
      <c r="AE1567" t="s">
        <v>1098</v>
      </c>
      <c r="AF1567">
        <v>16</v>
      </c>
      <c r="AH1567" s="160">
        <v>40971</v>
      </c>
      <c r="AI1567">
        <v>20</v>
      </c>
      <c r="AJ1567">
        <v>175</v>
      </c>
      <c r="AK1567" t="s">
        <v>1098</v>
      </c>
      <c r="AL1567">
        <v>18</v>
      </c>
      <c r="AN1567" s="160">
        <v>37318</v>
      </c>
      <c r="AO1567">
        <v>20</v>
      </c>
      <c r="AP1567">
        <v>180</v>
      </c>
      <c r="AQ1567" t="s">
        <v>1098</v>
      </c>
      <c r="AR1567">
        <v>18</v>
      </c>
      <c r="AT1567" s="160">
        <v>36588</v>
      </c>
      <c r="AU1567">
        <v>20</v>
      </c>
      <c r="AV1567">
        <v>185</v>
      </c>
      <c r="AW1567" t="s">
        <v>1098</v>
      </c>
      <c r="AX1567">
        <v>19</v>
      </c>
    </row>
    <row r="1568" spans="28:50" x14ac:dyDescent="0.3">
      <c r="AB1568" s="160">
        <v>37318</v>
      </c>
      <c r="AC1568">
        <v>21</v>
      </c>
      <c r="AD1568">
        <v>163</v>
      </c>
      <c r="AE1568" t="s">
        <v>1098</v>
      </c>
      <c r="AF1568">
        <v>16</v>
      </c>
      <c r="AH1568" s="160">
        <v>40971</v>
      </c>
      <c r="AI1568">
        <v>21</v>
      </c>
      <c r="AJ1568">
        <v>172</v>
      </c>
      <c r="AK1568" t="s">
        <v>1098</v>
      </c>
      <c r="AL1568">
        <v>17</v>
      </c>
      <c r="AN1568" s="160">
        <v>37318</v>
      </c>
      <c r="AO1568">
        <v>21</v>
      </c>
      <c r="AP1568">
        <v>180</v>
      </c>
      <c r="AQ1568" t="s">
        <v>1098</v>
      </c>
      <c r="AR1568">
        <v>18</v>
      </c>
      <c r="AT1568" s="160">
        <v>36588</v>
      </c>
      <c r="AU1568">
        <v>21</v>
      </c>
      <c r="AV1568">
        <v>177</v>
      </c>
      <c r="AW1568" t="s">
        <v>1098</v>
      </c>
      <c r="AX1568">
        <v>18</v>
      </c>
    </row>
    <row r="1569" spans="28:50" x14ac:dyDescent="0.3">
      <c r="AB1569" s="160">
        <v>37318</v>
      </c>
      <c r="AC1569">
        <v>22</v>
      </c>
      <c r="AD1569">
        <v>164</v>
      </c>
      <c r="AE1569" t="s">
        <v>1098</v>
      </c>
      <c r="AF1569">
        <v>16</v>
      </c>
      <c r="AH1569" s="160">
        <v>40971</v>
      </c>
      <c r="AI1569">
        <v>22</v>
      </c>
      <c r="AJ1569">
        <v>171</v>
      </c>
      <c r="AK1569" t="s">
        <v>1098</v>
      </c>
      <c r="AL1569">
        <v>17</v>
      </c>
      <c r="AN1569" s="160">
        <v>37318</v>
      </c>
      <c r="AO1569">
        <v>22</v>
      </c>
      <c r="AP1569">
        <v>170</v>
      </c>
      <c r="AQ1569" t="s">
        <v>1098</v>
      </c>
      <c r="AR1569">
        <v>17</v>
      </c>
      <c r="AT1569" s="160">
        <v>36588</v>
      </c>
      <c r="AU1569">
        <v>22</v>
      </c>
      <c r="AV1569">
        <v>183</v>
      </c>
      <c r="AW1569" t="s">
        <v>1098</v>
      </c>
      <c r="AX1569">
        <v>18</v>
      </c>
    </row>
    <row r="1570" spans="28:50" x14ac:dyDescent="0.3">
      <c r="AB1570" s="160">
        <v>37318</v>
      </c>
      <c r="AC1570">
        <v>23</v>
      </c>
      <c r="AD1570">
        <v>164</v>
      </c>
      <c r="AE1570" t="s">
        <v>1098</v>
      </c>
      <c r="AF1570">
        <v>16</v>
      </c>
      <c r="AH1570" s="160">
        <v>40971</v>
      </c>
      <c r="AI1570">
        <v>23</v>
      </c>
      <c r="AJ1570">
        <v>172</v>
      </c>
      <c r="AK1570" t="s">
        <v>1098</v>
      </c>
      <c r="AL1570">
        <v>17</v>
      </c>
      <c r="AN1570" s="160">
        <v>37318</v>
      </c>
      <c r="AO1570">
        <v>23</v>
      </c>
      <c r="AP1570">
        <v>180</v>
      </c>
      <c r="AQ1570" t="s">
        <v>1098</v>
      </c>
      <c r="AR1570">
        <v>18</v>
      </c>
      <c r="AT1570" s="160">
        <v>36588</v>
      </c>
      <c r="AU1570">
        <v>23</v>
      </c>
      <c r="AV1570">
        <v>172</v>
      </c>
      <c r="AW1570" t="s">
        <v>1098</v>
      </c>
      <c r="AX1570">
        <v>17</v>
      </c>
    </row>
    <row r="1571" spans="28:50" x14ac:dyDescent="0.3">
      <c r="AB1571" s="160">
        <v>37319</v>
      </c>
      <c r="AC1571">
        <v>0</v>
      </c>
      <c r="AD1571">
        <v>165</v>
      </c>
      <c r="AE1571" t="s">
        <v>1098</v>
      </c>
      <c r="AF1571">
        <v>17</v>
      </c>
      <c r="AH1571" s="160">
        <v>40972</v>
      </c>
      <c r="AI1571">
        <v>0</v>
      </c>
      <c r="AJ1571">
        <v>173</v>
      </c>
      <c r="AK1571" t="s">
        <v>1098</v>
      </c>
      <c r="AL1571">
        <v>17</v>
      </c>
      <c r="AN1571" s="160">
        <v>37319</v>
      </c>
      <c r="AO1571">
        <v>0</v>
      </c>
      <c r="AP1571">
        <v>180</v>
      </c>
      <c r="AQ1571" t="s">
        <v>1098</v>
      </c>
      <c r="AR1571">
        <v>18</v>
      </c>
      <c r="AT1571" s="160">
        <v>36589</v>
      </c>
      <c r="AU1571">
        <v>0</v>
      </c>
      <c r="AV1571">
        <v>167</v>
      </c>
      <c r="AW1571" t="s">
        <v>1098</v>
      </c>
      <c r="AX1571">
        <v>17</v>
      </c>
    </row>
    <row r="1572" spans="28:50" x14ac:dyDescent="0.3">
      <c r="AB1572" s="160">
        <v>37319</v>
      </c>
      <c r="AC1572">
        <v>1</v>
      </c>
      <c r="AD1572">
        <v>164</v>
      </c>
      <c r="AE1572" t="s">
        <v>1098</v>
      </c>
      <c r="AF1572">
        <v>16</v>
      </c>
      <c r="AH1572" s="160">
        <v>40972</v>
      </c>
      <c r="AI1572">
        <v>1</v>
      </c>
      <c r="AJ1572">
        <v>172</v>
      </c>
      <c r="AK1572" t="s">
        <v>1098</v>
      </c>
      <c r="AL1572">
        <v>17</v>
      </c>
      <c r="AN1572" s="160">
        <v>37319</v>
      </c>
      <c r="AO1572">
        <v>1</v>
      </c>
      <c r="AP1572">
        <v>190</v>
      </c>
      <c r="AQ1572" t="s">
        <v>1098</v>
      </c>
      <c r="AR1572">
        <v>19</v>
      </c>
      <c r="AT1572" s="160">
        <v>36589</v>
      </c>
      <c r="AU1572">
        <v>1</v>
      </c>
      <c r="AV1572">
        <v>169</v>
      </c>
      <c r="AW1572" t="s">
        <v>1098</v>
      </c>
      <c r="AX1572">
        <v>17</v>
      </c>
    </row>
    <row r="1573" spans="28:50" x14ac:dyDescent="0.3">
      <c r="AB1573" s="160">
        <v>37319</v>
      </c>
      <c r="AC1573">
        <v>2</v>
      </c>
      <c r="AD1573">
        <v>165</v>
      </c>
      <c r="AE1573" t="s">
        <v>1098</v>
      </c>
      <c r="AF1573">
        <v>17</v>
      </c>
      <c r="AH1573" s="160">
        <v>40972</v>
      </c>
      <c r="AI1573">
        <v>2</v>
      </c>
      <c r="AJ1573">
        <v>176</v>
      </c>
      <c r="AK1573" t="s">
        <v>1098</v>
      </c>
      <c r="AL1573">
        <v>18</v>
      </c>
      <c r="AN1573" s="160">
        <v>37319</v>
      </c>
      <c r="AO1573">
        <v>2</v>
      </c>
      <c r="AP1573">
        <v>180</v>
      </c>
      <c r="AQ1573" t="s">
        <v>1098</v>
      </c>
      <c r="AR1573">
        <v>18</v>
      </c>
      <c r="AT1573" s="160">
        <v>36589</v>
      </c>
      <c r="AU1573">
        <v>2</v>
      </c>
      <c r="AV1573">
        <v>169</v>
      </c>
      <c r="AW1573" t="s">
        <v>1098</v>
      </c>
      <c r="AX1573">
        <v>17</v>
      </c>
    </row>
    <row r="1574" spans="28:50" x14ac:dyDescent="0.3">
      <c r="AB1574" s="160">
        <v>37319</v>
      </c>
      <c r="AC1574">
        <v>3</v>
      </c>
      <c r="AD1574">
        <v>165</v>
      </c>
      <c r="AE1574" t="s">
        <v>1098</v>
      </c>
      <c r="AF1574">
        <v>17</v>
      </c>
      <c r="AH1574" s="160">
        <v>40972</v>
      </c>
      <c r="AI1574">
        <v>3</v>
      </c>
      <c r="AJ1574">
        <v>178</v>
      </c>
      <c r="AK1574" t="s">
        <v>1098</v>
      </c>
      <c r="AL1574">
        <v>18</v>
      </c>
      <c r="AN1574" s="160">
        <v>37319</v>
      </c>
      <c r="AO1574">
        <v>3</v>
      </c>
      <c r="AP1574">
        <v>180</v>
      </c>
      <c r="AQ1574" t="s">
        <v>1098</v>
      </c>
      <c r="AR1574">
        <v>18</v>
      </c>
      <c r="AT1574" s="160">
        <v>36589</v>
      </c>
      <c r="AU1574">
        <v>3</v>
      </c>
      <c r="AV1574">
        <v>161</v>
      </c>
      <c r="AW1574" t="s">
        <v>1098</v>
      </c>
      <c r="AX1574">
        <v>16</v>
      </c>
    </row>
    <row r="1575" spans="28:50" x14ac:dyDescent="0.3">
      <c r="AB1575" s="160">
        <v>37319</v>
      </c>
      <c r="AC1575">
        <v>4</v>
      </c>
      <c r="AD1575">
        <v>164</v>
      </c>
      <c r="AE1575" t="s">
        <v>1098</v>
      </c>
      <c r="AF1575">
        <v>16</v>
      </c>
      <c r="AH1575" s="160">
        <v>40972</v>
      </c>
      <c r="AI1575">
        <v>4</v>
      </c>
      <c r="AJ1575">
        <v>176</v>
      </c>
      <c r="AK1575" t="s">
        <v>1098</v>
      </c>
      <c r="AL1575">
        <v>18</v>
      </c>
      <c r="AN1575" s="160">
        <v>37319</v>
      </c>
      <c r="AO1575">
        <v>4</v>
      </c>
      <c r="AP1575">
        <v>190</v>
      </c>
      <c r="AQ1575" t="s">
        <v>1098</v>
      </c>
      <c r="AR1575">
        <v>19</v>
      </c>
      <c r="AT1575" s="160">
        <v>36589</v>
      </c>
      <c r="AU1575">
        <v>4</v>
      </c>
      <c r="AV1575">
        <v>154</v>
      </c>
      <c r="AW1575" t="s">
        <v>1098</v>
      </c>
      <c r="AX1575">
        <v>15</v>
      </c>
    </row>
    <row r="1576" spans="28:50" x14ac:dyDescent="0.3">
      <c r="AB1576" s="160">
        <v>37319</v>
      </c>
      <c r="AC1576">
        <v>5</v>
      </c>
      <c r="AD1576">
        <v>154</v>
      </c>
      <c r="AE1576" t="s">
        <v>1098</v>
      </c>
      <c r="AF1576">
        <v>15</v>
      </c>
      <c r="AH1576" s="160">
        <v>40972</v>
      </c>
      <c r="AI1576">
        <v>5</v>
      </c>
      <c r="AJ1576">
        <v>179</v>
      </c>
      <c r="AK1576" t="s">
        <v>1098</v>
      </c>
      <c r="AL1576">
        <v>18</v>
      </c>
      <c r="AN1576" s="160">
        <v>37319</v>
      </c>
      <c r="AO1576">
        <v>5</v>
      </c>
      <c r="AP1576">
        <v>180</v>
      </c>
      <c r="AQ1576" t="s">
        <v>1098</v>
      </c>
      <c r="AR1576">
        <v>18</v>
      </c>
      <c r="AT1576" s="160">
        <v>36589</v>
      </c>
      <c r="AU1576">
        <v>5</v>
      </c>
      <c r="AV1576">
        <v>159</v>
      </c>
      <c r="AW1576" t="s">
        <v>1098</v>
      </c>
      <c r="AX1576">
        <v>16</v>
      </c>
    </row>
    <row r="1577" spans="28:50" x14ac:dyDescent="0.3">
      <c r="AB1577" s="160">
        <v>37319</v>
      </c>
      <c r="AC1577">
        <v>6</v>
      </c>
      <c r="AD1577">
        <v>151</v>
      </c>
      <c r="AE1577" t="s">
        <v>1098</v>
      </c>
      <c r="AF1577">
        <v>15</v>
      </c>
      <c r="AH1577" s="160">
        <v>40972</v>
      </c>
      <c r="AI1577">
        <v>6</v>
      </c>
      <c r="AJ1577">
        <v>182</v>
      </c>
      <c r="AK1577" t="s">
        <v>1098</v>
      </c>
      <c r="AL1577">
        <v>18</v>
      </c>
      <c r="AN1577" s="160">
        <v>37319</v>
      </c>
      <c r="AO1577">
        <v>6</v>
      </c>
      <c r="AP1577">
        <v>180</v>
      </c>
      <c r="AQ1577" t="s">
        <v>1098</v>
      </c>
      <c r="AR1577">
        <v>18</v>
      </c>
      <c r="AT1577" s="160">
        <v>36589</v>
      </c>
      <c r="AU1577">
        <v>6</v>
      </c>
      <c r="AV1577">
        <v>151</v>
      </c>
      <c r="AW1577" t="s">
        <v>1098</v>
      </c>
      <c r="AX1577">
        <v>15</v>
      </c>
    </row>
    <row r="1578" spans="28:50" x14ac:dyDescent="0.3">
      <c r="AB1578" s="160">
        <v>37319</v>
      </c>
      <c r="AC1578">
        <v>7</v>
      </c>
      <c r="AD1578">
        <v>161</v>
      </c>
      <c r="AE1578" t="s">
        <v>1098</v>
      </c>
      <c r="AF1578">
        <v>16</v>
      </c>
      <c r="AH1578" s="160">
        <v>40972</v>
      </c>
      <c r="AI1578">
        <v>7</v>
      </c>
      <c r="AJ1578">
        <v>182</v>
      </c>
      <c r="AK1578" t="s">
        <v>1098</v>
      </c>
      <c r="AL1578">
        <v>18</v>
      </c>
      <c r="AN1578" s="160">
        <v>37319</v>
      </c>
      <c r="AO1578">
        <v>7</v>
      </c>
      <c r="AP1578">
        <v>181</v>
      </c>
      <c r="AQ1578" t="s">
        <v>1098</v>
      </c>
      <c r="AR1578">
        <v>18</v>
      </c>
      <c r="AT1578" s="160">
        <v>36589</v>
      </c>
      <c r="AU1578">
        <v>7</v>
      </c>
      <c r="AV1578">
        <v>188</v>
      </c>
      <c r="AW1578" t="s">
        <v>1098</v>
      </c>
      <c r="AX1578">
        <v>19</v>
      </c>
    </row>
    <row r="1579" spans="28:50" x14ac:dyDescent="0.3">
      <c r="AB1579" s="160">
        <v>37319</v>
      </c>
      <c r="AC1579">
        <v>8</v>
      </c>
      <c r="AD1579">
        <v>167</v>
      </c>
      <c r="AE1579" t="s">
        <v>1098</v>
      </c>
      <c r="AF1579">
        <v>17</v>
      </c>
      <c r="AH1579" s="160">
        <v>40972</v>
      </c>
      <c r="AI1579">
        <v>8</v>
      </c>
      <c r="AJ1579">
        <v>189</v>
      </c>
      <c r="AK1579" t="s">
        <v>1098</v>
      </c>
      <c r="AL1579">
        <v>19</v>
      </c>
      <c r="AN1579" s="160">
        <v>37319</v>
      </c>
      <c r="AO1579">
        <v>8</v>
      </c>
      <c r="AP1579">
        <v>180</v>
      </c>
      <c r="AQ1579" t="s">
        <v>1098</v>
      </c>
      <c r="AR1579">
        <v>18</v>
      </c>
      <c r="AT1579" s="160">
        <v>36589</v>
      </c>
      <c r="AU1579">
        <v>8</v>
      </c>
      <c r="AV1579">
        <v>218</v>
      </c>
      <c r="AW1579" t="s">
        <v>1098</v>
      </c>
      <c r="AX1579">
        <v>22</v>
      </c>
    </row>
    <row r="1580" spans="28:50" x14ac:dyDescent="0.3">
      <c r="AB1580" s="160">
        <v>37319</v>
      </c>
      <c r="AC1580">
        <v>9</v>
      </c>
      <c r="AD1580">
        <v>180</v>
      </c>
      <c r="AE1580" t="s">
        <v>1098</v>
      </c>
      <c r="AF1580">
        <v>18</v>
      </c>
      <c r="AH1580" s="160">
        <v>40972</v>
      </c>
      <c r="AI1580">
        <v>9</v>
      </c>
      <c r="AJ1580">
        <v>199</v>
      </c>
      <c r="AK1580" t="s">
        <v>1098</v>
      </c>
      <c r="AL1580">
        <v>20</v>
      </c>
      <c r="AN1580" s="160">
        <v>37319</v>
      </c>
      <c r="AO1580">
        <v>9</v>
      </c>
      <c r="AP1580">
        <v>200</v>
      </c>
      <c r="AQ1580" t="s">
        <v>1098</v>
      </c>
      <c r="AR1580">
        <v>20</v>
      </c>
      <c r="AT1580" s="160">
        <v>36589</v>
      </c>
      <c r="AU1580">
        <v>9</v>
      </c>
      <c r="AV1580">
        <v>200</v>
      </c>
      <c r="AW1580" t="s">
        <v>1098</v>
      </c>
      <c r="AX1580">
        <v>20</v>
      </c>
    </row>
    <row r="1581" spans="28:50" x14ac:dyDescent="0.3">
      <c r="AB1581" s="160">
        <v>37319</v>
      </c>
      <c r="AC1581">
        <v>10</v>
      </c>
      <c r="AD1581">
        <v>186</v>
      </c>
      <c r="AE1581" t="s">
        <v>1098</v>
      </c>
      <c r="AF1581">
        <v>19</v>
      </c>
      <c r="AH1581" s="160">
        <v>40972</v>
      </c>
      <c r="AI1581">
        <v>10</v>
      </c>
      <c r="AJ1581">
        <v>232</v>
      </c>
      <c r="AK1581" t="s">
        <v>1098</v>
      </c>
      <c r="AL1581">
        <v>23</v>
      </c>
      <c r="AN1581" s="160">
        <v>37319</v>
      </c>
      <c r="AO1581">
        <v>10</v>
      </c>
      <c r="AP1581">
        <v>224</v>
      </c>
      <c r="AQ1581" t="s">
        <v>1098</v>
      </c>
      <c r="AR1581">
        <v>22</v>
      </c>
      <c r="AT1581" s="160">
        <v>36589</v>
      </c>
      <c r="AU1581">
        <v>10</v>
      </c>
      <c r="AV1581">
        <v>216</v>
      </c>
      <c r="AW1581" t="s">
        <v>1098</v>
      </c>
      <c r="AX1581">
        <v>22</v>
      </c>
    </row>
    <row r="1582" spans="28:50" x14ac:dyDescent="0.3">
      <c r="AB1582" s="160">
        <v>37319</v>
      </c>
      <c r="AC1582">
        <v>11</v>
      </c>
      <c r="AD1582">
        <v>189</v>
      </c>
      <c r="AE1582" t="s">
        <v>1098</v>
      </c>
      <c r="AF1582">
        <v>19</v>
      </c>
      <c r="AH1582" s="160">
        <v>40972</v>
      </c>
      <c r="AI1582">
        <v>11</v>
      </c>
      <c r="AJ1582">
        <v>240</v>
      </c>
      <c r="AK1582" t="s">
        <v>1098</v>
      </c>
      <c r="AL1582">
        <v>24</v>
      </c>
      <c r="AN1582" s="160">
        <v>37319</v>
      </c>
      <c r="AO1582">
        <v>11</v>
      </c>
      <c r="AP1582">
        <v>210</v>
      </c>
      <c r="AQ1582" t="s">
        <v>1098</v>
      </c>
      <c r="AR1582">
        <v>21</v>
      </c>
      <c r="AT1582" s="160">
        <v>36589</v>
      </c>
      <c r="AU1582">
        <v>11</v>
      </c>
      <c r="AV1582">
        <v>196</v>
      </c>
      <c r="AW1582" t="s">
        <v>1098</v>
      </c>
      <c r="AX1582">
        <v>20</v>
      </c>
    </row>
    <row r="1583" spans="28:50" x14ac:dyDescent="0.3">
      <c r="AB1583" s="160">
        <v>37319</v>
      </c>
      <c r="AC1583">
        <v>12</v>
      </c>
      <c r="AD1583">
        <v>200</v>
      </c>
      <c r="AE1583" t="s">
        <v>1098</v>
      </c>
      <c r="AF1583">
        <v>20</v>
      </c>
      <c r="AH1583" s="160">
        <v>40972</v>
      </c>
      <c r="AI1583">
        <v>12</v>
      </c>
      <c r="AJ1583">
        <v>248</v>
      </c>
      <c r="AK1583" t="s">
        <v>1098</v>
      </c>
      <c r="AL1583">
        <v>25</v>
      </c>
      <c r="AN1583" s="160">
        <v>37319</v>
      </c>
      <c r="AO1583">
        <v>12</v>
      </c>
      <c r="AP1583">
        <v>230</v>
      </c>
      <c r="AQ1583" t="s">
        <v>1098</v>
      </c>
      <c r="AR1583">
        <v>23</v>
      </c>
      <c r="AT1583" s="160">
        <v>36589</v>
      </c>
      <c r="AU1583">
        <v>12</v>
      </c>
      <c r="AV1583">
        <v>204</v>
      </c>
      <c r="AW1583" t="s">
        <v>1098</v>
      </c>
      <c r="AX1583">
        <v>20</v>
      </c>
    </row>
    <row r="1584" spans="28:50" x14ac:dyDescent="0.3">
      <c r="AB1584" s="160">
        <v>37319</v>
      </c>
      <c r="AC1584">
        <v>13</v>
      </c>
      <c r="AD1584">
        <v>205</v>
      </c>
      <c r="AE1584" t="s">
        <v>1098</v>
      </c>
      <c r="AF1584">
        <v>21</v>
      </c>
      <c r="AH1584" s="160">
        <v>40972</v>
      </c>
      <c r="AI1584">
        <v>13</v>
      </c>
      <c r="AJ1584">
        <v>255</v>
      </c>
      <c r="AK1584" t="s">
        <v>1098</v>
      </c>
      <c r="AL1584">
        <v>26</v>
      </c>
      <c r="AN1584" s="160">
        <v>37319</v>
      </c>
      <c r="AO1584">
        <v>13</v>
      </c>
      <c r="AP1584">
        <v>213</v>
      </c>
      <c r="AQ1584" t="s">
        <v>1098</v>
      </c>
      <c r="AR1584">
        <v>21</v>
      </c>
      <c r="AT1584" s="160">
        <v>36589</v>
      </c>
      <c r="AU1584">
        <v>13</v>
      </c>
      <c r="AV1584">
        <v>206</v>
      </c>
      <c r="AW1584" t="s">
        <v>1098</v>
      </c>
      <c r="AX1584">
        <v>21</v>
      </c>
    </row>
    <row r="1585" spans="28:50" x14ac:dyDescent="0.3">
      <c r="AB1585" s="160">
        <v>37319</v>
      </c>
      <c r="AC1585">
        <v>14</v>
      </c>
      <c r="AD1585">
        <v>217</v>
      </c>
      <c r="AE1585" t="s">
        <v>1098</v>
      </c>
      <c r="AF1585">
        <v>22</v>
      </c>
      <c r="AH1585" s="160">
        <v>40972</v>
      </c>
      <c r="AI1585">
        <v>14</v>
      </c>
      <c r="AJ1585">
        <v>259</v>
      </c>
      <c r="AK1585" t="s">
        <v>1098</v>
      </c>
      <c r="AL1585">
        <v>26</v>
      </c>
      <c r="AN1585" s="160">
        <v>37319</v>
      </c>
      <c r="AO1585">
        <v>14</v>
      </c>
      <c r="AP1585">
        <v>220</v>
      </c>
      <c r="AQ1585" t="s">
        <v>1098</v>
      </c>
      <c r="AR1585">
        <v>22</v>
      </c>
      <c r="AT1585" s="160">
        <v>36589</v>
      </c>
      <c r="AU1585">
        <v>14</v>
      </c>
      <c r="AV1585">
        <v>183</v>
      </c>
      <c r="AW1585" t="s">
        <v>1098</v>
      </c>
      <c r="AX1585">
        <v>18</v>
      </c>
    </row>
    <row r="1586" spans="28:50" x14ac:dyDescent="0.3">
      <c r="AB1586" s="160">
        <v>37319</v>
      </c>
      <c r="AC1586">
        <v>15</v>
      </c>
      <c r="AD1586">
        <v>220</v>
      </c>
      <c r="AE1586" t="s">
        <v>1098</v>
      </c>
      <c r="AF1586">
        <v>22</v>
      </c>
      <c r="AH1586" s="160">
        <v>40972</v>
      </c>
      <c r="AI1586">
        <v>15</v>
      </c>
      <c r="AJ1586">
        <v>267</v>
      </c>
      <c r="AK1586" t="s">
        <v>1098</v>
      </c>
      <c r="AL1586">
        <v>27</v>
      </c>
      <c r="AN1586" s="160">
        <v>37319</v>
      </c>
      <c r="AO1586">
        <v>15</v>
      </c>
      <c r="AP1586">
        <v>210</v>
      </c>
      <c r="AQ1586" t="s">
        <v>1098</v>
      </c>
      <c r="AR1586">
        <v>21</v>
      </c>
      <c r="AT1586" s="160">
        <v>36589</v>
      </c>
      <c r="AU1586">
        <v>15</v>
      </c>
      <c r="AV1586">
        <v>174</v>
      </c>
      <c r="AW1586" t="s">
        <v>1098</v>
      </c>
      <c r="AX1586">
        <v>17</v>
      </c>
    </row>
    <row r="1587" spans="28:50" x14ac:dyDescent="0.3">
      <c r="AB1587" s="160">
        <v>37319</v>
      </c>
      <c r="AC1587">
        <v>16</v>
      </c>
      <c r="AD1587">
        <v>228</v>
      </c>
      <c r="AE1587" t="s">
        <v>1098</v>
      </c>
      <c r="AF1587">
        <v>23</v>
      </c>
      <c r="AH1587" s="160">
        <v>40972</v>
      </c>
      <c r="AI1587">
        <v>16</v>
      </c>
      <c r="AJ1587">
        <v>258</v>
      </c>
      <c r="AK1587" t="s">
        <v>1098</v>
      </c>
      <c r="AL1587">
        <v>26</v>
      </c>
      <c r="AN1587" s="160">
        <v>37319</v>
      </c>
      <c r="AO1587">
        <v>16</v>
      </c>
      <c r="AP1587">
        <v>198</v>
      </c>
      <c r="AQ1587" t="s">
        <v>1098</v>
      </c>
      <c r="AR1587">
        <v>20</v>
      </c>
      <c r="AT1587" s="160">
        <v>36589</v>
      </c>
      <c r="AU1587">
        <v>16</v>
      </c>
      <c r="AV1587">
        <v>172</v>
      </c>
      <c r="AW1587" t="s">
        <v>1098</v>
      </c>
      <c r="AX1587">
        <v>17</v>
      </c>
    </row>
    <row r="1588" spans="28:50" x14ac:dyDescent="0.3">
      <c r="AB1588" s="160">
        <v>37319</v>
      </c>
      <c r="AC1588">
        <v>17</v>
      </c>
      <c r="AD1588">
        <v>208</v>
      </c>
      <c r="AE1588" t="s">
        <v>1098</v>
      </c>
      <c r="AF1588">
        <v>21</v>
      </c>
      <c r="AH1588" s="160">
        <v>40972</v>
      </c>
      <c r="AI1588">
        <v>17</v>
      </c>
      <c r="AJ1588">
        <v>249</v>
      </c>
      <c r="AK1588" t="s">
        <v>1098</v>
      </c>
      <c r="AL1588">
        <v>25</v>
      </c>
      <c r="AN1588" s="160">
        <v>37319</v>
      </c>
      <c r="AO1588">
        <v>17</v>
      </c>
      <c r="AP1588">
        <v>190</v>
      </c>
      <c r="AQ1588" t="s">
        <v>1098</v>
      </c>
      <c r="AR1588">
        <v>19</v>
      </c>
      <c r="AT1588" s="160">
        <v>36589</v>
      </c>
      <c r="AU1588">
        <v>17</v>
      </c>
      <c r="AV1588">
        <v>168</v>
      </c>
      <c r="AW1588" t="s">
        <v>1098</v>
      </c>
      <c r="AX1588">
        <v>17</v>
      </c>
    </row>
    <row r="1589" spans="28:50" x14ac:dyDescent="0.3">
      <c r="AB1589" s="160">
        <v>37319</v>
      </c>
      <c r="AC1589">
        <v>18</v>
      </c>
      <c r="AD1589">
        <v>195</v>
      </c>
      <c r="AE1589" t="s">
        <v>1098</v>
      </c>
      <c r="AF1589">
        <v>20</v>
      </c>
      <c r="AH1589" s="160">
        <v>40972</v>
      </c>
      <c r="AI1589">
        <v>18</v>
      </c>
      <c r="AJ1589">
        <v>241</v>
      </c>
      <c r="AK1589" t="s">
        <v>1098</v>
      </c>
      <c r="AL1589">
        <v>24</v>
      </c>
      <c r="AN1589" s="160">
        <v>37319</v>
      </c>
      <c r="AO1589">
        <v>18</v>
      </c>
      <c r="AP1589">
        <v>190</v>
      </c>
      <c r="AQ1589" t="s">
        <v>1098</v>
      </c>
      <c r="AR1589">
        <v>19</v>
      </c>
      <c r="AT1589" s="160">
        <v>36589</v>
      </c>
      <c r="AU1589">
        <v>18</v>
      </c>
      <c r="AV1589">
        <v>186</v>
      </c>
      <c r="AW1589" t="s">
        <v>1098</v>
      </c>
      <c r="AX1589">
        <v>19</v>
      </c>
    </row>
    <row r="1590" spans="28:50" x14ac:dyDescent="0.3">
      <c r="AB1590" s="160">
        <v>37319</v>
      </c>
      <c r="AC1590">
        <v>19</v>
      </c>
      <c r="AD1590">
        <v>179</v>
      </c>
      <c r="AE1590" t="s">
        <v>1098</v>
      </c>
      <c r="AF1590">
        <v>18</v>
      </c>
      <c r="AH1590" s="160">
        <v>40972</v>
      </c>
      <c r="AI1590">
        <v>19</v>
      </c>
      <c r="AJ1590">
        <v>218</v>
      </c>
      <c r="AK1590" t="s">
        <v>1098</v>
      </c>
      <c r="AL1590">
        <v>22</v>
      </c>
      <c r="AN1590" s="160">
        <v>37319</v>
      </c>
      <c r="AO1590">
        <v>19</v>
      </c>
      <c r="AP1590">
        <v>181</v>
      </c>
      <c r="AQ1590" t="s">
        <v>1098</v>
      </c>
      <c r="AR1590">
        <v>18</v>
      </c>
      <c r="AT1590" s="160">
        <v>36589</v>
      </c>
      <c r="AU1590">
        <v>19</v>
      </c>
      <c r="AV1590">
        <v>184</v>
      </c>
      <c r="AW1590" t="s">
        <v>1098</v>
      </c>
      <c r="AX1590">
        <v>18</v>
      </c>
    </row>
    <row r="1591" spans="28:50" x14ac:dyDescent="0.3">
      <c r="AB1591" s="160">
        <v>37319</v>
      </c>
      <c r="AC1591">
        <v>20</v>
      </c>
      <c r="AD1591">
        <v>174</v>
      </c>
      <c r="AE1591" t="s">
        <v>1098</v>
      </c>
      <c r="AF1591">
        <v>17</v>
      </c>
      <c r="AH1591" s="160">
        <v>40972</v>
      </c>
      <c r="AI1591">
        <v>20</v>
      </c>
      <c r="AJ1591">
        <v>212</v>
      </c>
      <c r="AK1591" t="s">
        <v>1098</v>
      </c>
      <c r="AL1591">
        <v>21</v>
      </c>
      <c r="AN1591" s="160">
        <v>37319</v>
      </c>
      <c r="AO1591">
        <v>20</v>
      </c>
      <c r="AP1591">
        <v>180</v>
      </c>
      <c r="AQ1591" t="s">
        <v>1098</v>
      </c>
      <c r="AR1591">
        <v>18</v>
      </c>
      <c r="AT1591" s="160">
        <v>36589</v>
      </c>
      <c r="AU1591">
        <v>20</v>
      </c>
      <c r="AV1591">
        <v>153</v>
      </c>
      <c r="AW1591" t="s">
        <v>1098</v>
      </c>
      <c r="AX1591">
        <v>15</v>
      </c>
    </row>
    <row r="1592" spans="28:50" x14ac:dyDescent="0.3">
      <c r="AB1592" s="160">
        <v>37319</v>
      </c>
      <c r="AC1592">
        <v>21</v>
      </c>
      <c r="AD1592">
        <v>172</v>
      </c>
      <c r="AE1592" t="s">
        <v>1098</v>
      </c>
      <c r="AF1592">
        <v>17</v>
      </c>
      <c r="AH1592" s="160">
        <v>40972</v>
      </c>
      <c r="AI1592">
        <v>21</v>
      </c>
      <c r="AJ1592">
        <v>204</v>
      </c>
      <c r="AK1592" t="s">
        <v>1098</v>
      </c>
      <c r="AL1592">
        <v>20</v>
      </c>
      <c r="AN1592" s="160">
        <v>37319</v>
      </c>
      <c r="AO1592">
        <v>21</v>
      </c>
      <c r="AP1592">
        <v>180</v>
      </c>
      <c r="AQ1592" t="s">
        <v>1098</v>
      </c>
      <c r="AR1592">
        <v>18</v>
      </c>
      <c r="AT1592" s="160">
        <v>36589</v>
      </c>
      <c r="AU1592">
        <v>21</v>
      </c>
      <c r="AV1592">
        <v>130</v>
      </c>
      <c r="AW1592" t="s">
        <v>1098</v>
      </c>
      <c r="AX1592">
        <v>13</v>
      </c>
    </row>
    <row r="1593" spans="28:50" x14ac:dyDescent="0.3">
      <c r="AB1593" s="160">
        <v>37319</v>
      </c>
      <c r="AC1593">
        <v>22</v>
      </c>
      <c r="AD1593">
        <v>169</v>
      </c>
      <c r="AE1593" t="s">
        <v>1098</v>
      </c>
      <c r="AF1593">
        <v>17</v>
      </c>
      <c r="AH1593" s="160">
        <v>40972</v>
      </c>
      <c r="AI1593">
        <v>22</v>
      </c>
      <c r="AJ1593">
        <v>199</v>
      </c>
      <c r="AK1593" t="s">
        <v>1098</v>
      </c>
      <c r="AL1593">
        <v>20</v>
      </c>
      <c r="AN1593" s="160">
        <v>37319</v>
      </c>
      <c r="AO1593">
        <v>22</v>
      </c>
      <c r="AP1593">
        <v>180</v>
      </c>
      <c r="AQ1593" t="s">
        <v>1098</v>
      </c>
      <c r="AR1593">
        <v>18</v>
      </c>
      <c r="AT1593" s="160">
        <v>36589</v>
      </c>
      <c r="AU1593">
        <v>22</v>
      </c>
      <c r="AV1593">
        <v>130</v>
      </c>
      <c r="AW1593" t="s">
        <v>1098</v>
      </c>
      <c r="AX1593">
        <v>13</v>
      </c>
    </row>
    <row r="1594" spans="28:50" x14ac:dyDescent="0.3">
      <c r="AB1594" s="160">
        <v>37319</v>
      </c>
      <c r="AC1594">
        <v>23</v>
      </c>
      <c r="AD1594">
        <v>167</v>
      </c>
      <c r="AE1594" t="s">
        <v>1098</v>
      </c>
      <c r="AF1594">
        <v>17</v>
      </c>
      <c r="AH1594" s="160">
        <v>40972</v>
      </c>
      <c r="AI1594">
        <v>23</v>
      </c>
      <c r="AJ1594">
        <v>184</v>
      </c>
      <c r="AK1594" t="s">
        <v>1098</v>
      </c>
      <c r="AL1594">
        <v>18</v>
      </c>
      <c r="AN1594" s="160">
        <v>37319</v>
      </c>
      <c r="AO1594">
        <v>23</v>
      </c>
      <c r="AP1594">
        <v>180</v>
      </c>
      <c r="AQ1594" t="s">
        <v>1098</v>
      </c>
      <c r="AR1594">
        <v>18</v>
      </c>
      <c r="AT1594" s="160">
        <v>36589</v>
      </c>
      <c r="AU1594">
        <v>23</v>
      </c>
      <c r="AV1594">
        <v>131</v>
      </c>
      <c r="AW1594" t="s">
        <v>1098</v>
      </c>
      <c r="AX1594">
        <v>13</v>
      </c>
    </row>
    <row r="1595" spans="28:50" x14ac:dyDescent="0.3">
      <c r="AB1595" s="160">
        <v>37320</v>
      </c>
      <c r="AC1595">
        <v>0</v>
      </c>
      <c r="AD1595">
        <v>166</v>
      </c>
      <c r="AE1595" t="s">
        <v>1098</v>
      </c>
      <c r="AF1595">
        <v>17</v>
      </c>
      <c r="AH1595" s="160">
        <v>40973</v>
      </c>
      <c r="AI1595">
        <v>0</v>
      </c>
      <c r="AJ1595">
        <v>173</v>
      </c>
      <c r="AK1595" t="s">
        <v>1098</v>
      </c>
      <c r="AL1595">
        <v>17</v>
      </c>
      <c r="AN1595" s="160">
        <v>37320</v>
      </c>
      <c r="AO1595">
        <v>0</v>
      </c>
      <c r="AP1595">
        <v>180</v>
      </c>
      <c r="AQ1595" t="s">
        <v>1098</v>
      </c>
      <c r="AR1595">
        <v>18</v>
      </c>
      <c r="AT1595" s="160">
        <v>36590</v>
      </c>
      <c r="AU1595">
        <v>0</v>
      </c>
      <c r="AV1595">
        <v>135</v>
      </c>
      <c r="AW1595" t="s">
        <v>1098</v>
      </c>
      <c r="AX1595">
        <v>14</v>
      </c>
    </row>
    <row r="1596" spans="28:50" x14ac:dyDescent="0.3">
      <c r="AB1596" s="160">
        <v>37320</v>
      </c>
      <c r="AC1596">
        <v>1</v>
      </c>
      <c r="AD1596">
        <v>156</v>
      </c>
      <c r="AE1596" t="s">
        <v>1098</v>
      </c>
      <c r="AF1596">
        <v>16</v>
      </c>
      <c r="AH1596" s="160">
        <v>40973</v>
      </c>
      <c r="AI1596">
        <v>1</v>
      </c>
      <c r="AJ1596">
        <v>167</v>
      </c>
      <c r="AK1596" t="s">
        <v>1098</v>
      </c>
      <c r="AL1596">
        <v>17</v>
      </c>
      <c r="AN1596" s="160">
        <v>37320</v>
      </c>
      <c r="AO1596">
        <v>1</v>
      </c>
      <c r="AP1596">
        <v>181</v>
      </c>
      <c r="AQ1596" t="s">
        <v>1098</v>
      </c>
      <c r="AR1596">
        <v>18</v>
      </c>
      <c r="AT1596" s="160">
        <v>36590</v>
      </c>
      <c r="AU1596">
        <v>1</v>
      </c>
      <c r="AV1596">
        <v>134</v>
      </c>
      <c r="AW1596" t="s">
        <v>1098</v>
      </c>
      <c r="AX1596">
        <v>13</v>
      </c>
    </row>
    <row r="1597" spans="28:50" x14ac:dyDescent="0.3">
      <c r="AB1597" s="160">
        <v>37320</v>
      </c>
      <c r="AC1597">
        <v>2</v>
      </c>
      <c r="AD1597">
        <v>157</v>
      </c>
      <c r="AE1597" t="s">
        <v>1098</v>
      </c>
      <c r="AF1597">
        <v>16</v>
      </c>
      <c r="AH1597" s="160">
        <v>40973</v>
      </c>
      <c r="AI1597">
        <v>2</v>
      </c>
      <c r="AJ1597">
        <v>163</v>
      </c>
      <c r="AK1597" t="s">
        <v>1098</v>
      </c>
      <c r="AL1597">
        <v>16</v>
      </c>
      <c r="AN1597" s="160">
        <v>37320</v>
      </c>
      <c r="AO1597">
        <v>2</v>
      </c>
      <c r="AP1597">
        <v>180</v>
      </c>
      <c r="AQ1597" t="s">
        <v>1098</v>
      </c>
      <c r="AR1597">
        <v>18</v>
      </c>
      <c r="AT1597" s="160">
        <v>36590</v>
      </c>
      <c r="AU1597">
        <v>2</v>
      </c>
      <c r="AV1597">
        <v>134</v>
      </c>
      <c r="AW1597" t="s">
        <v>1098</v>
      </c>
      <c r="AX1597">
        <v>13</v>
      </c>
    </row>
    <row r="1598" spans="28:50" x14ac:dyDescent="0.3">
      <c r="AB1598" s="160">
        <v>37320</v>
      </c>
      <c r="AC1598">
        <v>3</v>
      </c>
      <c r="AD1598">
        <v>159</v>
      </c>
      <c r="AE1598" t="s">
        <v>1098</v>
      </c>
      <c r="AF1598">
        <v>16</v>
      </c>
      <c r="AH1598" s="160">
        <v>40973</v>
      </c>
      <c r="AI1598">
        <v>3</v>
      </c>
      <c r="AJ1598">
        <v>158</v>
      </c>
      <c r="AK1598" t="s">
        <v>1098</v>
      </c>
      <c r="AL1598">
        <v>16</v>
      </c>
      <c r="AN1598" s="160">
        <v>37320</v>
      </c>
      <c r="AO1598">
        <v>3</v>
      </c>
      <c r="AP1598">
        <v>190</v>
      </c>
      <c r="AQ1598" t="s">
        <v>1098</v>
      </c>
      <c r="AR1598">
        <v>19</v>
      </c>
      <c r="AT1598" s="160">
        <v>36590</v>
      </c>
      <c r="AU1598">
        <v>3</v>
      </c>
      <c r="AV1598">
        <v>135</v>
      </c>
      <c r="AW1598" t="s">
        <v>1098</v>
      </c>
      <c r="AX1598">
        <v>14</v>
      </c>
    </row>
    <row r="1599" spans="28:50" x14ac:dyDescent="0.3">
      <c r="AB1599" s="160">
        <v>37320</v>
      </c>
      <c r="AC1599">
        <v>4</v>
      </c>
      <c r="AD1599">
        <v>157</v>
      </c>
      <c r="AE1599" t="s">
        <v>1098</v>
      </c>
      <c r="AF1599">
        <v>16</v>
      </c>
      <c r="AH1599" s="160">
        <v>40973</v>
      </c>
      <c r="AI1599">
        <v>4</v>
      </c>
      <c r="AJ1599">
        <v>159</v>
      </c>
      <c r="AK1599" t="s">
        <v>1098</v>
      </c>
      <c r="AL1599">
        <v>16</v>
      </c>
      <c r="AN1599" s="160">
        <v>37320</v>
      </c>
      <c r="AO1599">
        <v>4</v>
      </c>
      <c r="AP1599">
        <v>180</v>
      </c>
      <c r="AQ1599" t="s">
        <v>1098</v>
      </c>
      <c r="AR1599">
        <v>18</v>
      </c>
      <c r="AT1599" s="160">
        <v>36590</v>
      </c>
      <c r="AU1599">
        <v>4</v>
      </c>
      <c r="AV1599">
        <v>135</v>
      </c>
      <c r="AW1599" t="s">
        <v>1098</v>
      </c>
      <c r="AX1599">
        <v>14</v>
      </c>
    </row>
    <row r="1600" spans="28:50" x14ac:dyDescent="0.3">
      <c r="AB1600" s="160">
        <v>37320</v>
      </c>
      <c r="AC1600">
        <v>5</v>
      </c>
      <c r="AD1600">
        <v>154</v>
      </c>
      <c r="AE1600" t="s">
        <v>1098</v>
      </c>
      <c r="AF1600">
        <v>15</v>
      </c>
      <c r="AH1600" s="160">
        <v>40973</v>
      </c>
      <c r="AI1600">
        <v>5</v>
      </c>
      <c r="AJ1600">
        <v>159</v>
      </c>
      <c r="AK1600" t="s">
        <v>1098</v>
      </c>
      <c r="AL1600">
        <v>16</v>
      </c>
      <c r="AN1600" s="160">
        <v>37320</v>
      </c>
      <c r="AO1600">
        <v>5</v>
      </c>
      <c r="AP1600">
        <v>180</v>
      </c>
      <c r="AQ1600" t="s">
        <v>1098</v>
      </c>
      <c r="AR1600">
        <v>18</v>
      </c>
      <c r="AT1600" s="160">
        <v>36590</v>
      </c>
      <c r="AU1600">
        <v>5</v>
      </c>
      <c r="AV1600">
        <v>133</v>
      </c>
      <c r="AW1600" t="s">
        <v>1098</v>
      </c>
      <c r="AX1600">
        <v>13</v>
      </c>
    </row>
    <row r="1601" spans="28:50" x14ac:dyDescent="0.3">
      <c r="AB1601" s="160">
        <v>37320</v>
      </c>
      <c r="AC1601">
        <v>6</v>
      </c>
      <c r="AD1601">
        <v>157</v>
      </c>
      <c r="AE1601" t="s">
        <v>1098</v>
      </c>
      <c r="AF1601">
        <v>16</v>
      </c>
      <c r="AH1601" s="160">
        <v>40973</v>
      </c>
      <c r="AI1601">
        <v>6</v>
      </c>
      <c r="AJ1601">
        <v>157</v>
      </c>
      <c r="AK1601" t="s">
        <v>1098</v>
      </c>
      <c r="AL1601">
        <v>16</v>
      </c>
      <c r="AN1601" s="160">
        <v>37320</v>
      </c>
      <c r="AO1601">
        <v>6</v>
      </c>
      <c r="AP1601">
        <v>180</v>
      </c>
      <c r="AQ1601" t="s">
        <v>1098</v>
      </c>
      <c r="AR1601">
        <v>18</v>
      </c>
      <c r="AT1601" s="160">
        <v>36590</v>
      </c>
      <c r="AU1601">
        <v>6</v>
      </c>
      <c r="AV1601">
        <v>136</v>
      </c>
      <c r="AW1601" t="s">
        <v>1098</v>
      </c>
      <c r="AX1601">
        <v>14</v>
      </c>
    </row>
    <row r="1602" spans="28:50" x14ac:dyDescent="0.3">
      <c r="AB1602" s="160">
        <v>37320</v>
      </c>
      <c r="AC1602">
        <v>7</v>
      </c>
      <c r="AD1602">
        <v>167</v>
      </c>
      <c r="AE1602" t="s">
        <v>1098</v>
      </c>
      <c r="AF1602">
        <v>17</v>
      </c>
      <c r="AH1602" s="160">
        <v>40973</v>
      </c>
      <c r="AI1602">
        <v>7</v>
      </c>
      <c r="AJ1602">
        <v>160</v>
      </c>
      <c r="AK1602" t="s">
        <v>1098</v>
      </c>
      <c r="AL1602">
        <v>16</v>
      </c>
      <c r="AN1602" s="160">
        <v>37320</v>
      </c>
      <c r="AO1602">
        <v>7</v>
      </c>
      <c r="AP1602">
        <v>189</v>
      </c>
      <c r="AQ1602" t="s">
        <v>1098</v>
      </c>
      <c r="AR1602">
        <v>19</v>
      </c>
      <c r="AT1602" s="160">
        <v>36590</v>
      </c>
      <c r="AU1602">
        <v>7</v>
      </c>
      <c r="AV1602">
        <v>151</v>
      </c>
      <c r="AW1602" t="s">
        <v>1098</v>
      </c>
      <c r="AX1602">
        <v>15</v>
      </c>
    </row>
    <row r="1603" spans="28:50" x14ac:dyDescent="0.3">
      <c r="AB1603" s="160">
        <v>37320</v>
      </c>
      <c r="AC1603">
        <v>8</v>
      </c>
      <c r="AD1603">
        <v>175</v>
      </c>
      <c r="AE1603" t="s">
        <v>1098</v>
      </c>
      <c r="AF1603">
        <v>18</v>
      </c>
      <c r="AH1603" s="160">
        <v>40973</v>
      </c>
      <c r="AI1603">
        <v>8</v>
      </c>
      <c r="AJ1603">
        <v>167</v>
      </c>
      <c r="AK1603" t="s">
        <v>1098</v>
      </c>
      <c r="AL1603">
        <v>17</v>
      </c>
      <c r="AN1603" s="160">
        <v>37320</v>
      </c>
      <c r="AO1603">
        <v>8</v>
      </c>
      <c r="AP1603">
        <v>180</v>
      </c>
      <c r="AQ1603" t="s">
        <v>1098</v>
      </c>
      <c r="AR1603">
        <v>18</v>
      </c>
      <c r="AT1603" s="160">
        <v>36590</v>
      </c>
      <c r="AU1603">
        <v>8</v>
      </c>
      <c r="AV1603">
        <v>172</v>
      </c>
      <c r="AW1603" t="s">
        <v>1098</v>
      </c>
      <c r="AX1603">
        <v>17</v>
      </c>
    </row>
    <row r="1604" spans="28:50" x14ac:dyDescent="0.3">
      <c r="AB1604" s="160">
        <v>37320</v>
      </c>
      <c r="AC1604">
        <v>9</v>
      </c>
      <c r="AD1604">
        <v>182</v>
      </c>
      <c r="AE1604" t="s">
        <v>1098</v>
      </c>
      <c r="AF1604">
        <v>18</v>
      </c>
      <c r="AH1604" s="160">
        <v>40973</v>
      </c>
      <c r="AI1604">
        <v>9</v>
      </c>
      <c r="AJ1604">
        <v>173</v>
      </c>
      <c r="AK1604" t="s">
        <v>1098</v>
      </c>
      <c r="AL1604">
        <v>17</v>
      </c>
      <c r="AN1604" s="160">
        <v>37320</v>
      </c>
      <c r="AO1604">
        <v>9</v>
      </c>
      <c r="AP1604">
        <v>200</v>
      </c>
      <c r="AQ1604" t="s">
        <v>1098</v>
      </c>
      <c r="AR1604">
        <v>20</v>
      </c>
      <c r="AT1604" s="160">
        <v>36590</v>
      </c>
      <c r="AU1604">
        <v>9</v>
      </c>
      <c r="AV1604">
        <v>171</v>
      </c>
      <c r="AW1604" t="s">
        <v>1098</v>
      </c>
      <c r="AX1604">
        <v>17</v>
      </c>
    </row>
    <row r="1605" spans="28:50" x14ac:dyDescent="0.3">
      <c r="AB1605" s="160">
        <v>37320</v>
      </c>
      <c r="AC1605">
        <v>10</v>
      </c>
      <c r="AD1605">
        <v>194</v>
      </c>
      <c r="AE1605" t="s">
        <v>1098</v>
      </c>
      <c r="AF1605">
        <v>19</v>
      </c>
      <c r="AH1605" s="160">
        <v>40973</v>
      </c>
      <c r="AI1605">
        <v>10</v>
      </c>
      <c r="AJ1605">
        <v>192</v>
      </c>
      <c r="AK1605" t="s">
        <v>1098</v>
      </c>
      <c r="AL1605">
        <v>19</v>
      </c>
      <c r="AN1605" s="160">
        <v>37320</v>
      </c>
      <c r="AO1605">
        <v>10</v>
      </c>
      <c r="AP1605">
        <v>193</v>
      </c>
      <c r="AQ1605" t="s">
        <v>1098</v>
      </c>
      <c r="AR1605">
        <v>19</v>
      </c>
      <c r="AT1605" s="160">
        <v>36590</v>
      </c>
      <c r="AU1605">
        <v>10</v>
      </c>
      <c r="AV1605">
        <v>179</v>
      </c>
      <c r="AW1605" t="s">
        <v>1098</v>
      </c>
      <c r="AX1605">
        <v>18</v>
      </c>
    </row>
    <row r="1606" spans="28:50" x14ac:dyDescent="0.3">
      <c r="AB1606" s="160">
        <v>37320</v>
      </c>
      <c r="AC1606">
        <v>11</v>
      </c>
      <c r="AD1606">
        <v>205</v>
      </c>
      <c r="AE1606" t="s">
        <v>1098</v>
      </c>
      <c r="AF1606">
        <v>21</v>
      </c>
      <c r="AH1606" s="160">
        <v>40973</v>
      </c>
      <c r="AI1606">
        <v>11</v>
      </c>
      <c r="AJ1606">
        <v>199</v>
      </c>
      <c r="AK1606" t="s">
        <v>1098</v>
      </c>
      <c r="AL1606">
        <v>20</v>
      </c>
      <c r="AN1606" s="160">
        <v>37320</v>
      </c>
      <c r="AO1606">
        <v>11</v>
      </c>
      <c r="AP1606">
        <v>200</v>
      </c>
      <c r="AQ1606" t="s">
        <v>1098</v>
      </c>
      <c r="AR1606">
        <v>20</v>
      </c>
      <c r="AT1606" s="160">
        <v>36590</v>
      </c>
      <c r="AU1606">
        <v>11</v>
      </c>
      <c r="AV1606">
        <v>193</v>
      </c>
      <c r="AW1606" t="s">
        <v>1098</v>
      </c>
      <c r="AX1606">
        <v>19</v>
      </c>
    </row>
    <row r="1607" spans="28:50" x14ac:dyDescent="0.3">
      <c r="AB1607" s="160">
        <v>37320</v>
      </c>
      <c r="AC1607">
        <v>12</v>
      </c>
      <c r="AD1607">
        <v>210</v>
      </c>
      <c r="AE1607" t="s">
        <v>1098</v>
      </c>
      <c r="AF1607">
        <v>21</v>
      </c>
      <c r="AH1607" s="160">
        <v>40973</v>
      </c>
      <c r="AI1607">
        <v>12</v>
      </c>
      <c r="AJ1607">
        <v>205</v>
      </c>
      <c r="AK1607" t="s">
        <v>1098</v>
      </c>
      <c r="AL1607">
        <v>21</v>
      </c>
      <c r="AN1607" s="160">
        <v>37320</v>
      </c>
      <c r="AO1607">
        <v>12</v>
      </c>
      <c r="AP1607">
        <v>210</v>
      </c>
      <c r="AQ1607" t="s">
        <v>1098</v>
      </c>
      <c r="AR1607">
        <v>21</v>
      </c>
      <c r="AT1607" s="160">
        <v>36590</v>
      </c>
      <c r="AU1607">
        <v>12</v>
      </c>
      <c r="AV1607">
        <v>185</v>
      </c>
      <c r="AW1607" t="s">
        <v>1098</v>
      </c>
      <c r="AX1607">
        <v>19</v>
      </c>
    </row>
    <row r="1608" spans="28:50" x14ac:dyDescent="0.3">
      <c r="AB1608" s="160">
        <v>37320</v>
      </c>
      <c r="AC1608">
        <v>13</v>
      </c>
      <c r="AD1608">
        <v>223</v>
      </c>
      <c r="AE1608" t="s">
        <v>1098</v>
      </c>
      <c r="AF1608">
        <v>22</v>
      </c>
      <c r="AH1608" s="160">
        <v>40973</v>
      </c>
      <c r="AI1608">
        <v>13</v>
      </c>
      <c r="AJ1608">
        <v>211</v>
      </c>
      <c r="AK1608" t="s">
        <v>1098</v>
      </c>
      <c r="AL1608">
        <v>21</v>
      </c>
      <c r="AN1608" s="160">
        <v>37320</v>
      </c>
      <c r="AO1608">
        <v>13</v>
      </c>
      <c r="AP1608">
        <v>202</v>
      </c>
      <c r="AQ1608" t="s">
        <v>1098</v>
      </c>
      <c r="AR1608">
        <v>20</v>
      </c>
      <c r="AT1608" s="160">
        <v>36590</v>
      </c>
      <c r="AU1608">
        <v>13</v>
      </c>
      <c r="AV1608">
        <v>182</v>
      </c>
      <c r="AW1608" t="s">
        <v>1098</v>
      </c>
      <c r="AX1608">
        <v>18</v>
      </c>
    </row>
    <row r="1609" spans="28:50" x14ac:dyDescent="0.3">
      <c r="AB1609" s="160">
        <v>37320</v>
      </c>
      <c r="AC1609">
        <v>14</v>
      </c>
      <c r="AD1609">
        <v>225</v>
      </c>
      <c r="AE1609" t="s">
        <v>1098</v>
      </c>
      <c r="AF1609">
        <v>23</v>
      </c>
      <c r="AH1609" s="160">
        <v>40973</v>
      </c>
      <c r="AI1609">
        <v>14</v>
      </c>
      <c r="AJ1609">
        <v>217</v>
      </c>
      <c r="AK1609" t="s">
        <v>1098</v>
      </c>
      <c r="AL1609">
        <v>22</v>
      </c>
      <c r="AN1609" s="160">
        <v>37320</v>
      </c>
      <c r="AO1609">
        <v>14</v>
      </c>
      <c r="AP1609">
        <v>200</v>
      </c>
      <c r="AQ1609" t="s">
        <v>1098</v>
      </c>
      <c r="AR1609">
        <v>20</v>
      </c>
      <c r="AT1609" s="160">
        <v>36590</v>
      </c>
      <c r="AU1609">
        <v>14</v>
      </c>
      <c r="AV1609">
        <v>167</v>
      </c>
      <c r="AW1609" t="s">
        <v>1098</v>
      </c>
      <c r="AX1609">
        <v>17</v>
      </c>
    </row>
    <row r="1610" spans="28:50" x14ac:dyDescent="0.3">
      <c r="AB1610" s="160">
        <v>37320</v>
      </c>
      <c r="AC1610">
        <v>15</v>
      </c>
      <c r="AD1610">
        <v>235</v>
      </c>
      <c r="AE1610" t="s">
        <v>1098</v>
      </c>
      <c r="AF1610">
        <v>24</v>
      </c>
      <c r="AH1610" s="160">
        <v>40973</v>
      </c>
      <c r="AI1610">
        <v>15</v>
      </c>
      <c r="AJ1610">
        <v>211</v>
      </c>
      <c r="AK1610" t="s">
        <v>1098</v>
      </c>
      <c r="AL1610">
        <v>21</v>
      </c>
      <c r="AN1610" s="160">
        <v>37320</v>
      </c>
      <c r="AO1610">
        <v>15</v>
      </c>
      <c r="AP1610">
        <v>210</v>
      </c>
      <c r="AQ1610" t="s">
        <v>1098</v>
      </c>
      <c r="AR1610">
        <v>21</v>
      </c>
      <c r="AT1610" s="160">
        <v>36590</v>
      </c>
      <c r="AU1610">
        <v>15</v>
      </c>
      <c r="AV1610">
        <v>167</v>
      </c>
      <c r="AW1610" t="s">
        <v>1098</v>
      </c>
      <c r="AX1610">
        <v>17</v>
      </c>
    </row>
    <row r="1611" spans="28:50" x14ac:dyDescent="0.3">
      <c r="AB1611" s="160">
        <v>37320</v>
      </c>
      <c r="AC1611">
        <v>16</v>
      </c>
      <c r="AD1611">
        <v>225</v>
      </c>
      <c r="AE1611" t="s">
        <v>1098</v>
      </c>
      <c r="AF1611">
        <v>23</v>
      </c>
      <c r="AH1611" s="160">
        <v>40973</v>
      </c>
      <c r="AI1611">
        <v>16</v>
      </c>
      <c r="AJ1611">
        <v>200</v>
      </c>
      <c r="AK1611" t="s">
        <v>1098</v>
      </c>
      <c r="AL1611">
        <v>20</v>
      </c>
      <c r="AN1611" s="160">
        <v>37320</v>
      </c>
      <c r="AO1611">
        <v>16</v>
      </c>
      <c r="AP1611">
        <v>191</v>
      </c>
      <c r="AQ1611" t="s">
        <v>1098</v>
      </c>
      <c r="AR1611">
        <v>19</v>
      </c>
      <c r="AT1611" s="160">
        <v>36590</v>
      </c>
      <c r="AU1611">
        <v>16</v>
      </c>
      <c r="AV1611">
        <v>158</v>
      </c>
      <c r="AW1611" t="s">
        <v>1098</v>
      </c>
      <c r="AX1611">
        <v>16</v>
      </c>
    </row>
    <row r="1612" spans="28:50" x14ac:dyDescent="0.3">
      <c r="AB1612" s="160">
        <v>37320</v>
      </c>
      <c r="AC1612">
        <v>17</v>
      </c>
      <c r="AD1612">
        <v>221</v>
      </c>
      <c r="AE1612" t="s">
        <v>1098</v>
      </c>
      <c r="AF1612">
        <v>22</v>
      </c>
      <c r="AH1612" s="160">
        <v>40973</v>
      </c>
      <c r="AI1612">
        <v>17</v>
      </c>
      <c r="AJ1612">
        <v>200</v>
      </c>
      <c r="AK1612" t="s">
        <v>1098</v>
      </c>
      <c r="AL1612">
        <v>20</v>
      </c>
      <c r="AN1612" s="160">
        <v>37320</v>
      </c>
      <c r="AO1612">
        <v>17</v>
      </c>
      <c r="AP1612">
        <v>190</v>
      </c>
      <c r="AQ1612" t="s">
        <v>1098</v>
      </c>
      <c r="AR1612">
        <v>19</v>
      </c>
      <c r="AT1612" s="160">
        <v>36590</v>
      </c>
      <c r="AU1612">
        <v>17</v>
      </c>
      <c r="AV1612">
        <v>155</v>
      </c>
      <c r="AW1612" t="s">
        <v>1098</v>
      </c>
      <c r="AX1612">
        <v>16</v>
      </c>
    </row>
    <row r="1613" spans="28:50" x14ac:dyDescent="0.3">
      <c r="AB1613" s="160">
        <v>37320</v>
      </c>
      <c r="AC1613">
        <v>18</v>
      </c>
      <c r="AD1613">
        <v>206</v>
      </c>
      <c r="AE1613" t="s">
        <v>1098</v>
      </c>
      <c r="AF1613">
        <v>21</v>
      </c>
      <c r="AH1613" s="160">
        <v>40973</v>
      </c>
      <c r="AI1613">
        <v>18</v>
      </c>
      <c r="AJ1613">
        <v>188</v>
      </c>
      <c r="AK1613" t="s">
        <v>1098</v>
      </c>
      <c r="AL1613">
        <v>19</v>
      </c>
      <c r="AN1613" s="160">
        <v>37320</v>
      </c>
      <c r="AO1613">
        <v>18</v>
      </c>
      <c r="AP1613">
        <v>180</v>
      </c>
      <c r="AQ1613" t="s">
        <v>1098</v>
      </c>
      <c r="AR1613">
        <v>18</v>
      </c>
      <c r="AT1613" s="160">
        <v>36590</v>
      </c>
      <c r="AU1613">
        <v>18</v>
      </c>
      <c r="AV1613">
        <v>145</v>
      </c>
      <c r="AW1613" t="s">
        <v>1098</v>
      </c>
      <c r="AX1613">
        <v>15</v>
      </c>
    </row>
    <row r="1614" spans="28:50" x14ac:dyDescent="0.3">
      <c r="AB1614" s="160">
        <v>37320</v>
      </c>
      <c r="AC1614">
        <v>19</v>
      </c>
      <c r="AD1614">
        <v>190</v>
      </c>
      <c r="AE1614" t="s">
        <v>1098</v>
      </c>
      <c r="AF1614">
        <v>19</v>
      </c>
      <c r="AH1614" s="160">
        <v>40973</v>
      </c>
      <c r="AI1614">
        <v>19</v>
      </c>
      <c r="AJ1614">
        <v>182</v>
      </c>
      <c r="AK1614" t="s">
        <v>1098</v>
      </c>
      <c r="AL1614">
        <v>18</v>
      </c>
      <c r="AN1614" s="160">
        <v>37320</v>
      </c>
      <c r="AO1614">
        <v>19</v>
      </c>
      <c r="AP1614">
        <v>173</v>
      </c>
      <c r="AQ1614" t="s">
        <v>1098</v>
      </c>
      <c r="AR1614">
        <v>17</v>
      </c>
      <c r="AT1614" s="160">
        <v>36590</v>
      </c>
      <c r="AU1614">
        <v>19</v>
      </c>
      <c r="AV1614">
        <v>139</v>
      </c>
      <c r="AW1614" t="s">
        <v>1098</v>
      </c>
      <c r="AX1614">
        <v>14</v>
      </c>
    </row>
    <row r="1615" spans="28:50" x14ac:dyDescent="0.3">
      <c r="AB1615" s="160">
        <v>37320</v>
      </c>
      <c r="AC1615">
        <v>20</v>
      </c>
      <c r="AD1615">
        <v>178</v>
      </c>
      <c r="AE1615" t="s">
        <v>1098</v>
      </c>
      <c r="AF1615">
        <v>18</v>
      </c>
      <c r="AH1615" s="160">
        <v>40973</v>
      </c>
      <c r="AI1615">
        <v>20</v>
      </c>
      <c r="AJ1615">
        <v>181</v>
      </c>
      <c r="AK1615" t="s">
        <v>1098</v>
      </c>
      <c r="AL1615">
        <v>18</v>
      </c>
      <c r="AN1615" s="160">
        <v>37320</v>
      </c>
      <c r="AO1615">
        <v>20</v>
      </c>
      <c r="AP1615">
        <v>170</v>
      </c>
      <c r="AQ1615" t="s">
        <v>1098</v>
      </c>
      <c r="AR1615">
        <v>17</v>
      </c>
      <c r="AT1615" s="160">
        <v>36590</v>
      </c>
      <c r="AU1615">
        <v>20</v>
      </c>
      <c r="AV1615">
        <v>139</v>
      </c>
      <c r="AW1615" t="s">
        <v>1098</v>
      </c>
      <c r="AX1615">
        <v>14</v>
      </c>
    </row>
    <row r="1616" spans="28:50" x14ac:dyDescent="0.3">
      <c r="AB1616" s="160">
        <v>37320</v>
      </c>
      <c r="AC1616">
        <v>21</v>
      </c>
      <c r="AD1616">
        <v>169</v>
      </c>
      <c r="AE1616" t="s">
        <v>1098</v>
      </c>
      <c r="AF1616">
        <v>17</v>
      </c>
      <c r="AH1616" s="160">
        <v>40973</v>
      </c>
      <c r="AI1616">
        <v>21</v>
      </c>
      <c r="AJ1616">
        <v>179</v>
      </c>
      <c r="AK1616" t="s">
        <v>1098</v>
      </c>
      <c r="AL1616">
        <v>18</v>
      </c>
      <c r="AN1616" s="160">
        <v>37320</v>
      </c>
      <c r="AO1616">
        <v>21</v>
      </c>
      <c r="AP1616">
        <v>170</v>
      </c>
      <c r="AQ1616" t="s">
        <v>1098</v>
      </c>
      <c r="AR1616">
        <v>17</v>
      </c>
      <c r="AT1616" s="160">
        <v>36590</v>
      </c>
      <c r="AU1616">
        <v>21</v>
      </c>
      <c r="AV1616">
        <v>141</v>
      </c>
      <c r="AW1616" t="s">
        <v>1098</v>
      </c>
      <c r="AX1616">
        <v>14</v>
      </c>
    </row>
    <row r="1617" spans="28:50" x14ac:dyDescent="0.3">
      <c r="AB1617" s="160">
        <v>37320</v>
      </c>
      <c r="AC1617">
        <v>22</v>
      </c>
      <c r="AD1617">
        <v>158</v>
      </c>
      <c r="AE1617" t="s">
        <v>1098</v>
      </c>
      <c r="AF1617">
        <v>16</v>
      </c>
      <c r="AH1617" s="160">
        <v>40973</v>
      </c>
      <c r="AI1617">
        <v>22</v>
      </c>
      <c r="AJ1617">
        <v>178</v>
      </c>
      <c r="AK1617" t="s">
        <v>1098</v>
      </c>
      <c r="AL1617">
        <v>18</v>
      </c>
      <c r="AN1617" s="160">
        <v>37320</v>
      </c>
      <c r="AO1617">
        <v>22</v>
      </c>
      <c r="AP1617">
        <v>157</v>
      </c>
      <c r="AQ1617" t="s">
        <v>1098</v>
      </c>
      <c r="AR1617">
        <v>16</v>
      </c>
      <c r="AT1617" s="160">
        <v>36590</v>
      </c>
      <c r="AU1617">
        <v>22</v>
      </c>
      <c r="AV1617">
        <v>139</v>
      </c>
      <c r="AW1617" t="s">
        <v>1098</v>
      </c>
      <c r="AX1617">
        <v>14</v>
      </c>
    </row>
    <row r="1618" spans="28:50" x14ac:dyDescent="0.3">
      <c r="AB1618" s="160">
        <v>37320</v>
      </c>
      <c r="AC1618">
        <v>23</v>
      </c>
      <c r="AD1618">
        <v>145</v>
      </c>
      <c r="AE1618" t="s">
        <v>1098</v>
      </c>
      <c r="AF1618">
        <v>15</v>
      </c>
      <c r="AH1618" s="160">
        <v>40973</v>
      </c>
      <c r="AI1618">
        <v>23</v>
      </c>
      <c r="AJ1618">
        <v>176</v>
      </c>
      <c r="AK1618" t="s">
        <v>1098</v>
      </c>
      <c r="AL1618">
        <v>18</v>
      </c>
      <c r="AN1618" s="160">
        <v>37320</v>
      </c>
      <c r="AO1618">
        <v>23</v>
      </c>
      <c r="AP1618">
        <v>150</v>
      </c>
      <c r="AQ1618" t="s">
        <v>1098</v>
      </c>
      <c r="AR1618">
        <v>15</v>
      </c>
      <c r="AT1618" s="160">
        <v>36590</v>
      </c>
      <c r="AU1618">
        <v>23</v>
      </c>
      <c r="AV1618">
        <v>138</v>
      </c>
      <c r="AW1618" t="s">
        <v>1098</v>
      </c>
      <c r="AX1618">
        <v>14</v>
      </c>
    </row>
    <row r="1619" spans="28:50" x14ac:dyDescent="0.3">
      <c r="AB1619" s="160">
        <v>37321</v>
      </c>
      <c r="AC1619">
        <v>0</v>
      </c>
      <c r="AD1619">
        <v>140</v>
      </c>
      <c r="AE1619" t="s">
        <v>1098</v>
      </c>
      <c r="AF1619">
        <v>14</v>
      </c>
      <c r="AH1619" s="160">
        <v>40974</v>
      </c>
      <c r="AI1619">
        <v>0</v>
      </c>
      <c r="AJ1619">
        <v>166</v>
      </c>
      <c r="AK1619" t="s">
        <v>1098</v>
      </c>
      <c r="AL1619">
        <v>17</v>
      </c>
      <c r="AN1619" s="160">
        <v>37321</v>
      </c>
      <c r="AO1619">
        <v>0</v>
      </c>
      <c r="AP1619">
        <v>140</v>
      </c>
      <c r="AQ1619" t="s">
        <v>1098</v>
      </c>
      <c r="AR1619">
        <v>14</v>
      </c>
      <c r="AT1619" s="160">
        <v>36591</v>
      </c>
      <c r="AU1619">
        <v>0</v>
      </c>
      <c r="AV1619">
        <v>136</v>
      </c>
      <c r="AW1619" t="s">
        <v>1098</v>
      </c>
      <c r="AX1619">
        <v>14</v>
      </c>
    </row>
    <row r="1620" spans="28:50" x14ac:dyDescent="0.3">
      <c r="AB1620" s="160">
        <v>37321</v>
      </c>
      <c r="AC1620">
        <v>1</v>
      </c>
      <c r="AD1620">
        <v>150</v>
      </c>
      <c r="AE1620" t="s">
        <v>1098</v>
      </c>
      <c r="AF1620">
        <v>15</v>
      </c>
      <c r="AH1620" s="160">
        <v>40974</v>
      </c>
      <c r="AI1620">
        <v>1</v>
      </c>
      <c r="AJ1620">
        <v>164</v>
      </c>
      <c r="AK1620" t="s">
        <v>1098</v>
      </c>
      <c r="AL1620">
        <v>16</v>
      </c>
      <c r="AN1620" s="160">
        <v>37321</v>
      </c>
      <c r="AO1620">
        <v>1</v>
      </c>
      <c r="AP1620">
        <v>136</v>
      </c>
      <c r="AQ1620" t="s">
        <v>1098</v>
      </c>
      <c r="AR1620">
        <v>14</v>
      </c>
      <c r="AT1620" s="160">
        <v>36591</v>
      </c>
      <c r="AU1620">
        <v>1</v>
      </c>
      <c r="AV1620">
        <v>136</v>
      </c>
      <c r="AW1620" t="s">
        <v>1098</v>
      </c>
      <c r="AX1620">
        <v>14</v>
      </c>
    </row>
    <row r="1621" spans="28:50" x14ac:dyDescent="0.3">
      <c r="AB1621" s="160">
        <v>37321</v>
      </c>
      <c r="AC1621">
        <v>2</v>
      </c>
      <c r="AD1621">
        <v>153</v>
      </c>
      <c r="AE1621" t="s">
        <v>1098</v>
      </c>
      <c r="AF1621">
        <v>15</v>
      </c>
      <c r="AH1621" s="160">
        <v>40974</v>
      </c>
      <c r="AI1621">
        <v>2</v>
      </c>
      <c r="AJ1621">
        <v>166</v>
      </c>
      <c r="AK1621" t="s">
        <v>1098</v>
      </c>
      <c r="AL1621">
        <v>17</v>
      </c>
      <c r="AN1621" s="160">
        <v>37321</v>
      </c>
      <c r="AO1621">
        <v>2</v>
      </c>
      <c r="AP1621">
        <v>140</v>
      </c>
      <c r="AQ1621" t="s">
        <v>1098</v>
      </c>
      <c r="AR1621">
        <v>14</v>
      </c>
      <c r="AT1621" s="160">
        <v>36591</v>
      </c>
      <c r="AU1621">
        <v>2</v>
      </c>
      <c r="AV1621">
        <v>135</v>
      </c>
      <c r="AW1621" t="s">
        <v>1098</v>
      </c>
      <c r="AX1621">
        <v>14</v>
      </c>
    </row>
    <row r="1622" spans="28:50" x14ac:dyDescent="0.3">
      <c r="AB1622" s="160">
        <v>37321</v>
      </c>
      <c r="AC1622">
        <v>3</v>
      </c>
      <c r="AD1622">
        <v>154</v>
      </c>
      <c r="AE1622" t="s">
        <v>1098</v>
      </c>
      <c r="AF1622">
        <v>15</v>
      </c>
      <c r="AH1622" s="160">
        <v>40974</v>
      </c>
      <c r="AI1622">
        <v>3</v>
      </c>
      <c r="AJ1622">
        <v>166</v>
      </c>
      <c r="AK1622" t="s">
        <v>1098</v>
      </c>
      <c r="AL1622">
        <v>17</v>
      </c>
      <c r="AN1622" s="160">
        <v>37321</v>
      </c>
      <c r="AO1622">
        <v>3</v>
      </c>
      <c r="AP1622">
        <v>140</v>
      </c>
      <c r="AQ1622" t="s">
        <v>1098</v>
      </c>
      <c r="AR1622">
        <v>14</v>
      </c>
      <c r="AT1622" s="160">
        <v>36591</v>
      </c>
      <c r="AU1622">
        <v>3</v>
      </c>
      <c r="AV1622">
        <v>130</v>
      </c>
      <c r="AW1622" t="s">
        <v>1098</v>
      </c>
      <c r="AX1622">
        <v>13</v>
      </c>
    </row>
    <row r="1623" spans="28:50" x14ac:dyDescent="0.3">
      <c r="AB1623" s="160">
        <v>37321</v>
      </c>
      <c r="AC1623">
        <v>4</v>
      </c>
      <c r="AD1623">
        <v>154</v>
      </c>
      <c r="AE1623" t="s">
        <v>1098</v>
      </c>
      <c r="AF1623">
        <v>15</v>
      </c>
      <c r="AH1623" s="160">
        <v>40974</v>
      </c>
      <c r="AI1623">
        <v>4</v>
      </c>
      <c r="AJ1623">
        <v>160</v>
      </c>
      <c r="AK1623" t="s">
        <v>1098</v>
      </c>
      <c r="AL1623">
        <v>16</v>
      </c>
      <c r="AN1623" s="160">
        <v>37321</v>
      </c>
      <c r="AO1623">
        <v>4</v>
      </c>
      <c r="AP1623">
        <v>136</v>
      </c>
      <c r="AQ1623" t="s">
        <v>1098</v>
      </c>
      <c r="AR1623">
        <v>14</v>
      </c>
      <c r="AT1623" s="160">
        <v>36591</v>
      </c>
      <c r="AU1623">
        <v>4</v>
      </c>
      <c r="AV1623">
        <v>130</v>
      </c>
      <c r="AW1623" t="s">
        <v>1098</v>
      </c>
      <c r="AX1623">
        <v>13</v>
      </c>
    </row>
    <row r="1624" spans="28:50" x14ac:dyDescent="0.3">
      <c r="AB1624" s="160">
        <v>37321</v>
      </c>
      <c r="AC1624">
        <v>5</v>
      </c>
      <c r="AD1624">
        <v>155</v>
      </c>
      <c r="AE1624" t="s">
        <v>1098</v>
      </c>
      <c r="AF1624">
        <v>16</v>
      </c>
      <c r="AH1624" s="160">
        <v>40974</v>
      </c>
      <c r="AI1624">
        <v>5</v>
      </c>
      <c r="AJ1624">
        <v>159</v>
      </c>
      <c r="AK1624" t="s">
        <v>1098</v>
      </c>
      <c r="AL1624">
        <v>16</v>
      </c>
      <c r="AN1624" s="160">
        <v>37321</v>
      </c>
      <c r="AO1624">
        <v>5</v>
      </c>
      <c r="AP1624">
        <v>130</v>
      </c>
      <c r="AQ1624" t="s">
        <v>1098</v>
      </c>
      <c r="AR1624">
        <v>13</v>
      </c>
      <c r="AT1624" s="160">
        <v>36591</v>
      </c>
      <c r="AU1624">
        <v>5</v>
      </c>
      <c r="AV1624">
        <v>128</v>
      </c>
      <c r="AW1624" t="s">
        <v>1098</v>
      </c>
      <c r="AX1624">
        <v>13</v>
      </c>
    </row>
    <row r="1625" spans="28:50" x14ac:dyDescent="0.3">
      <c r="AB1625" s="160">
        <v>37321</v>
      </c>
      <c r="AC1625">
        <v>6</v>
      </c>
      <c r="AD1625">
        <v>156</v>
      </c>
      <c r="AE1625" t="s">
        <v>1098</v>
      </c>
      <c r="AF1625">
        <v>16</v>
      </c>
      <c r="AH1625" s="160">
        <v>40974</v>
      </c>
      <c r="AI1625">
        <v>6</v>
      </c>
      <c r="AJ1625">
        <v>158</v>
      </c>
      <c r="AK1625" t="s">
        <v>1098</v>
      </c>
      <c r="AL1625">
        <v>16</v>
      </c>
      <c r="AN1625" s="160">
        <v>37321</v>
      </c>
      <c r="AO1625">
        <v>6</v>
      </c>
      <c r="AP1625">
        <v>140</v>
      </c>
      <c r="AQ1625" t="s">
        <v>1098</v>
      </c>
      <c r="AR1625">
        <v>14</v>
      </c>
      <c r="AT1625" s="160">
        <v>36591</v>
      </c>
      <c r="AU1625">
        <v>6</v>
      </c>
      <c r="AV1625">
        <v>128</v>
      </c>
      <c r="AW1625" t="s">
        <v>1098</v>
      </c>
      <c r="AX1625">
        <v>13</v>
      </c>
    </row>
    <row r="1626" spans="28:50" x14ac:dyDescent="0.3">
      <c r="AB1626" s="160">
        <v>37321</v>
      </c>
      <c r="AC1626">
        <v>7</v>
      </c>
      <c r="AD1626">
        <v>160</v>
      </c>
      <c r="AE1626" t="s">
        <v>1098</v>
      </c>
      <c r="AF1626">
        <v>16</v>
      </c>
      <c r="AH1626" s="160">
        <v>40974</v>
      </c>
      <c r="AI1626">
        <v>7</v>
      </c>
      <c r="AJ1626">
        <v>159</v>
      </c>
      <c r="AK1626" t="s">
        <v>1098</v>
      </c>
      <c r="AL1626">
        <v>16</v>
      </c>
      <c r="AN1626" s="160">
        <v>37321</v>
      </c>
      <c r="AO1626">
        <v>7</v>
      </c>
      <c r="AP1626">
        <v>158</v>
      </c>
      <c r="AQ1626" t="s">
        <v>1098</v>
      </c>
      <c r="AR1626">
        <v>16</v>
      </c>
      <c r="AT1626" s="160">
        <v>36591</v>
      </c>
      <c r="AU1626">
        <v>7</v>
      </c>
      <c r="AV1626">
        <v>141</v>
      </c>
      <c r="AW1626" t="s">
        <v>1098</v>
      </c>
      <c r="AX1626">
        <v>14</v>
      </c>
    </row>
    <row r="1627" spans="28:50" x14ac:dyDescent="0.3">
      <c r="AB1627" s="160">
        <v>37321</v>
      </c>
      <c r="AC1627">
        <v>8</v>
      </c>
      <c r="AD1627">
        <v>167</v>
      </c>
      <c r="AE1627" t="s">
        <v>1098</v>
      </c>
      <c r="AF1627">
        <v>17</v>
      </c>
      <c r="AH1627" s="160">
        <v>40974</v>
      </c>
      <c r="AI1627">
        <v>8</v>
      </c>
      <c r="AJ1627">
        <v>161</v>
      </c>
      <c r="AK1627" t="s">
        <v>1098</v>
      </c>
      <c r="AL1627">
        <v>16</v>
      </c>
      <c r="AN1627" s="160">
        <v>37321</v>
      </c>
      <c r="AO1627">
        <v>8</v>
      </c>
      <c r="AP1627">
        <v>170</v>
      </c>
      <c r="AQ1627" t="s">
        <v>1098</v>
      </c>
      <c r="AR1627">
        <v>17</v>
      </c>
      <c r="AT1627" s="160">
        <v>36591</v>
      </c>
      <c r="AU1627">
        <v>8</v>
      </c>
      <c r="AV1627">
        <v>145</v>
      </c>
      <c r="AW1627" t="s">
        <v>1098</v>
      </c>
      <c r="AX1627">
        <v>15</v>
      </c>
    </row>
    <row r="1628" spans="28:50" x14ac:dyDescent="0.3">
      <c r="AB1628" s="160">
        <v>37321</v>
      </c>
      <c r="AC1628">
        <v>9</v>
      </c>
      <c r="AD1628">
        <v>178</v>
      </c>
      <c r="AE1628" t="s">
        <v>1098</v>
      </c>
      <c r="AF1628">
        <v>18</v>
      </c>
      <c r="AH1628" s="160">
        <v>40974</v>
      </c>
      <c r="AI1628">
        <v>9</v>
      </c>
      <c r="AJ1628">
        <v>173</v>
      </c>
      <c r="AK1628" t="s">
        <v>1098</v>
      </c>
      <c r="AL1628">
        <v>17</v>
      </c>
      <c r="AN1628" s="160">
        <v>37321</v>
      </c>
      <c r="AO1628">
        <v>9</v>
      </c>
      <c r="AP1628">
        <v>200</v>
      </c>
      <c r="AQ1628" t="s">
        <v>1098</v>
      </c>
      <c r="AR1628">
        <v>20</v>
      </c>
      <c r="AT1628" s="160">
        <v>36591</v>
      </c>
      <c r="AU1628">
        <v>9</v>
      </c>
      <c r="AV1628">
        <v>158</v>
      </c>
      <c r="AW1628" t="s">
        <v>1098</v>
      </c>
      <c r="AX1628">
        <v>16</v>
      </c>
    </row>
    <row r="1629" spans="28:50" x14ac:dyDescent="0.3">
      <c r="AB1629" s="160">
        <v>37321</v>
      </c>
      <c r="AC1629">
        <v>10</v>
      </c>
      <c r="AD1629">
        <v>189</v>
      </c>
      <c r="AE1629" t="s">
        <v>1098</v>
      </c>
      <c r="AF1629">
        <v>19</v>
      </c>
      <c r="AH1629" s="160">
        <v>40974</v>
      </c>
      <c r="AI1629">
        <v>10</v>
      </c>
      <c r="AJ1629">
        <v>180</v>
      </c>
      <c r="AK1629" t="s">
        <v>1098</v>
      </c>
      <c r="AL1629">
        <v>18</v>
      </c>
      <c r="AN1629" s="160">
        <v>37321</v>
      </c>
      <c r="AO1629">
        <v>10</v>
      </c>
      <c r="AP1629">
        <v>206</v>
      </c>
      <c r="AQ1629" t="s">
        <v>1098</v>
      </c>
      <c r="AR1629">
        <v>21</v>
      </c>
      <c r="AT1629" s="160">
        <v>36591</v>
      </c>
      <c r="AU1629">
        <v>10</v>
      </c>
      <c r="AV1629">
        <v>165</v>
      </c>
      <c r="AW1629" t="s">
        <v>1098</v>
      </c>
      <c r="AX1629">
        <v>17</v>
      </c>
    </row>
    <row r="1630" spans="28:50" x14ac:dyDescent="0.3">
      <c r="AB1630" s="160">
        <v>37321</v>
      </c>
      <c r="AC1630">
        <v>11</v>
      </c>
      <c r="AD1630">
        <v>207</v>
      </c>
      <c r="AE1630" t="s">
        <v>1098</v>
      </c>
      <c r="AF1630">
        <v>21</v>
      </c>
      <c r="AH1630" s="160">
        <v>40974</v>
      </c>
      <c r="AI1630">
        <v>11</v>
      </c>
      <c r="AJ1630">
        <v>194</v>
      </c>
      <c r="AK1630" t="s">
        <v>1098</v>
      </c>
      <c r="AL1630">
        <v>19</v>
      </c>
      <c r="AN1630" s="160">
        <v>37321</v>
      </c>
      <c r="AO1630">
        <v>11</v>
      </c>
      <c r="AP1630">
        <v>200</v>
      </c>
      <c r="AQ1630" t="s">
        <v>1098</v>
      </c>
      <c r="AR1630">
        <v>20</v>
      </c>
      <c r="AT1630" s="160">
        <v>36591</v>
      </c>
      <c r="AU1630">
        <v>11</v>
      </c>
      <c r="AV1630">
        <v>161</v>
      </c>
      <c r="AW1630" t="s">
        <v>1098</v>
      </c>
      <c r="AX1630">
        <v>16</v>
      </c>
    </row>
    <row r="1631" spans="28:50" x14ac:dyDescent="0.3">
      <c r="AB1631" s="160">
        <v>37321</v>
      </c>
      <c r="AC1631">
        <v>12</v>
      </c>
      <c r="AD1631">
        <v>225</v>
      </c>
      <c r="AE1631" t="s">
        <v>1098</v>
      </c>
      <c r="AF1631">
        <v>23</v>
      </c>
      <c r="AH1631" s="160">
        <v>40974</v>
      </c>
      <c r="AI1631">
        <v>12</v>
      </c>
      <c r="AJ1631">
        <v>202</v>
      </c>
      <c r="AK1631" t="s">
        <v>1098</v>
      </c>
      <c r="AL1631">
        <v>20</v>
      </c>
      <c r="AN1631" s="160">
        <v>37321</v>
      </c>
      <c r="AO1631">
        <v>12</v>
      </c>
      <c r="AP1631">
        <v>210</v>
      </c>
      <c r="AQ1631" t="s">
        <v>1098</v>
      </c>
      <c r="AR1631">
        <v>21</v>
      </c>
      <c r="AT1631" s="160">
        <v>36591</v>
      </c>
      <c r="AU1631">
        <v>12</v>
      </c>
      <c r="AV1631">
        <v>168</v>
      </c>
      <c r="AW1631" t="s">
        <v>1098</v>
      </c>
      <c r="AX1631">
        <v>17</v>
      </c>
    </row>
    <row r="1632" spans="28:50" x14ac:dyDescent="0.3">
      <c r="AB1632" s="160">
        <v>37321</v>
      </c>
      <c r="AC1632">
        <v>13</v>
      </c>
      <c r="AD1632">
        <v>244</v>
      </c>
      <c r="AE1632" t="s">
        <v>1098</v>
      </c>
      <c r="AF1632">
        <v>24</v>
      </c>
      <c r="AH1632" s="160">
        <v>40974</v>
      </c>
      <c r="AI1632">
        <v>13</v>
      </c>
      <c r="AJ1632">
        <v>212</v>
      </c>
      <c r="AK1632" t="s">
        <v>1098</v>
      </c>
      <c r="AL1632">
        <v>21</v>
      </c>
      <c r="AN1632" s="160">
        <v>37321</v>
      </c>
      <c r="AO1632">
        <v>13</v>
      </c>
      <c r="AP1632">
        <v>219</v>
      </c>
      <c r="AQ1632" t="s">
        <v>1098</v>
      </c>
      <c r="AR1632">
        <v>22</v>
      </c>
      <c r="AT1632" s="160">
        <v>36591</v>
      </c>
      <c r="AU1632">
        <v>13</v>
      </c>
      <c r="AV1632">
        <v>154</v>
      </c>
      <c r="AW1632" t="s">
        <v>1098</v>
      </c>
      <c r="AX1632">
        <v>15</v>
      </c>
    </row>
    <row r="1633" spans="28:50" x14ac:dyDescent="0.3">
      <c r="AB1633" s="160">
        <v>37321</v>
      </c>
      <c r="AC1633">
        <v>14</v>
      </c>
      <c r="AD1633">
        <v>262</v>
      </c>
      <c r="AE1633" t="s">
        <v>1098</v>
      </c>
      <c r="AF1633">
        <v>26</v>
      </c>
      <c r="AH1633" s="160">
        <v>40974</v>
      </c>
      <c r="AI1633">
        <v>14</v>
      </c>
      <c r="AJ1633">
        <v>211</v>
      </c>
      <c r="AK1633" t="s">
        <v>1098</v>
      </c>
      <c r="AL1633">
        <v>21</v>
      </c>
      <c r="AN1633" s="160">
        <v>37321</v>
      </c>
      <c r="AO1633">
        <v>14</v>
      </c>
      <c r="AP1633">
        <v>230</v>
      </c>
      <c r="AQ1633" t="s">
        <v>1098</v>
      </c>
      <c r="AR1633">
        <v>23</v>
      </c>
      <c r="AT1633" s="160">
        <v>36591</v>
      </c>
      <c r="AU1633">
        <v>14</v>
      </c>
      <c r="AV1633">
        <v>147</v>
      </c>
      <c r="AW1633" t="s">
        <v>1098</v>
      </c>
      <c r="AX1633">
        <v>15</v>
      </c>
    </row>
    <row r="1634" spans="28:50" x14ac:dyDescent="0.3">
      <c r="AB1634" s="160">
        <v>37321</v>
      </c>
      <c r="AC1634">
        <v>15</v>
      </c>
      <c r="AD1634">
        <v>258</v>
      </c>
      <c r="AE1634" t="s">
        <v>1098</v>
      </c>
      <c r="AF1634">
        <v>26</v>
      </c>
      <c r="AH1634" s="160">
        <v>40974</v>
      </c>
      <c r="AI1634">
        <v>15</v>
      </c>
      <c r="AJ1634">
        <v>204</v>
      </c>
      <c r="AK1634" t="s">
        <v>1098</v>
      </c>
      <c r="AL1634">
        <v>20</v>
      </c>
      <c r="AN1634" s="160">
        <v>37321</v>
      </c>
      <c r="AO1634">
        <v>15</v>
      </c>
      <c r="AP1634">
        <v>230</v>
      </c>
      <c r="AQ1634" t="s">
        <v>1098</v>
      </c>
      <c r="AR1634">
        <v>23</v>
      </c>
      <c r="AT1634" s="160">
        <v>36591</v>
      </c>
      <c r="AU1634">
        <v>15</v>
      </c>
      <c r="AV1634">
        <v>141</v>
      </c>
      <c r="AW1634" t="s">
        <v>1098</v>
      </c>
      <c r="AX1634">
        <v>14</v>
      </c>
    </row>
    <row r="1635" spans="28:50" x14ac:dyDescent="0.3">
      <c r="AB1635" s="160">
        <v>37321</v>
      </c>
      <c r="AC1635">
        <v>16</v>
      </c>
      <c r="AD1635">
        <v>246</v>
      </c>
      <c r="AE1635" t="s">
        <v>1098</v>
      </c>
      <c r="AF1635">
        <v>25</v>
      </c>
      <c r="AH1635" s="160">
        <v>40974</v>
      </c>
      <c r="AI1635">
        <v>16</v>
      </c>
      <c r="AJ1635">
        <v>204</v>
      </c>
      <c r="AK1635" t="s">
        <v>1098</v>
      </c>
      <c r="AL1635">
        <v>20</v>
      </c>
      <c r="AN1635" s="160">
        <v>37321</v>
      </c>
      <c r="AO1635">
        <v>16</v>
      </c>
      <c r="AP1635">
        <v>226</v>
      </c>
      <c r="AQ1635" t="s">
        <v>1098</v>
      </c>
      <c r="AR1635">
        <v>23</v>
      </c>
      <c r="AT1635" s="160">
        <v>36591</v>
      </c>
      <c r="AU1635">
        <v>16</v>
      </c>
      <c r="AV1635">
        <v>128</v>
      </c>
      <c r="AW1635" t="s">
        <v>1098</v>
      </c>
      <c r="AX1635">
        <v>13</v>
      </c>
    </row>
    <row r="1636" spans="28:50" x14ac:dyDescent="0.3">
      <c r="AB1636" s="160">
        <v>37321</v>
      </c>
      <c r="AC1636">
        <v>17</v>
      </c>
      <c r="AD1636">
        <v>235</v>
      </c>
      <c r="AE1636" t="s">
        <v>1098</v>
      </c>
      <c r="AF1636">
        <v>24</v>
      </c>
      <c r="AH1636" s="160">
        <v>40974</v>
      </c>
      <c r="AI1636">
        <v>17</v>
      </c>
      <c r="AJ1636">
        <v>212</v>
      </c>
      <c r="AK1636" t="s">
        <v>1098</v>
      </c>
      <c r="AL1636">
        <v>21</v>
      </c>
      <c r="AN1636" s="160">
        <v>37321</v>
      </c>
      <c r="AO1636">
        <v>17</v>
      </c>
      <c r="AP1636">
        <v>210</v>
      </c>
      <c r="AQ1636" t="s">
        <v>1098</v>
      </c>
      <c r="AR1636">
        <v>21</v>
      </c>
      <c r="AT1636" s="160">
        <v>36591</v>
      </c>
      <c r="AU1636">
        <v>17</v>
      </c>
      <c r="AV1636">
        <v>119</v>
      </c>
      <c r="AW1636" t="s">
        <v>1098</v>
      </c>
      <c r="AX1636">
        <v>12</v>
      </c>
    </row>
    <row r="1637" spans="28:50" x14ac:dyDescent="0.3">
      <c r="AB1637" s="160">
        <v>37321</v>
      </c>
      <c r="AC1637">
        <v>18</v>
      </c>
      <c r="AD1637">
        <v>232</v>
      </c>
      <c r="AE1637" t="s">
        <v>1098</v>
      </c>
      <c r="AF1637">
        <v>23</v>
      </c>
      <c r="AH1637" s="160">
        <v>40974</v>
      </c>
      <c r="AI1637">
        <v>18</v>
      </c>
      <c r="AJ1637">
        <v>199</v>
      </c>
      <c r="AK1637" t="s">
        <v>1098</v>
      </c>
      <c r="AL1637">
        <v>20</v>
      </c>
      <c r="AN1637" s="160">
        <v>37321</v>
      </c>
      <c r="AO1637">
        <v>18</v>
      </c>
      <c r="AP1637">
        <v>190</v>
      </c>
      <c r="AQ1637" t="s">
        <v>1098</v>
      </c>
      <c r="AR1637">
        <v>19</v>
      </c>
      <c r="AT1637" s="160">
        <v>36591</v>
      </c>
      <c r="AU1637">
        <v>18</v>
      </c>
      <c r="AV1637">
        <v>117</v>
      </c>
      <c r="AW1637" t="s">
        <v>1098</v>
      </c>
      <c r="AX1637">
        <v>12</v>
      </c>
    </row>
    <row r="1638" spans="28:50" x14ac:dyDescent="0.3">
      <c r="AB1638" s="160">
        <v>37321</v>
      </c>
      <c r="AC1638">
        <v>19</v>
      </c>
      <c r="AD1638">
        <v>216</v>
      </c>
      <c r="AE1638" t="s">
        <v>1098</v>
      </c>
      <c r="AF1638">
        <v>22</v>
      </c>
      <c r="AH1638" s="160">
        <v>40974</v>
      </c>
      <c r="AI1638">
        <v>19</v>
      </c>
      <c r="AJ1638">
        <v>188</v>
      </c>
      <c r="AK1638" t="s">
        <v>1098</v>
      </c>
      <c r="AL1638">
        <v>19</v>
      </c>
      <c r="AN1638" s="160">
        <v>37321</v>
      </c>
      <c r="AO1638">
        <v>19</v>
      </c>
      <c r="AP1638">
        <v>182</v>
      </c>
      <c r="AQ1638" t="s">
        <v>1098</v>
      </c>
      <c r="AR1638">
        <v>18</v>
      </c>
      <c r="AT1638" s="160">
        <v>36591</v>
      </c>
      <c r="AU1638">
        <v>19</v>
      </c>
      <c r="AV1638">
        <v>114</v>
      </c>
      <c r="AW1638" t="s">
        <v>1098</v>
      </c>
      <c r="AX1638">
        <v>11</v>
      </c>
    </row>
    <row r="1639" spans="28:50" x14ac:dyDescent="0.3">
      <c r="AB1639" s="160">
        <v>37321</v>
      </c>
      <c r="AC1639">
        <v>20</v>
      </c>
      <c r="AD1639">
        <v>185</v>
      </c>
      <c r="AE1639" t="s">
        <v>1098</v>
      </c>
      <c r="AF1639">
        <v>19</v>
      </c>
      <c r="AH1639" s="160">
        <v>40974</v>
      </c>
      <c r="AI1639">
        <v>20</v>
      </c>
      <c r="AJ1639">
        <v>180</v>
      </c>
      <c r="AK1639" t="s">
        <v>1098</v>
      </c>
      <c r="AL1639">
        <v>18</v>
      </c>
      <c r="AN1639" s="160">
        <v>37321</v>
      </c>
      <c r="AO1639">
        <v>20</v>
      </c>
      <c r="AP1639">
        <v>170</v>
      </c>
      <c r="AQ1639" t="s">
        <v>1098</v>
      </c>
      <c r="AR1639">
        <v>17</v>
      </c>
      <c r="AT1639" s="160">
        <v>36591</v>
      </c>
      <c r="AU1639">
        <v>20</v>
      </c>
      <c r="AV1639">
        <v>109</v>
      </c>
      <c r="AW1639" t="s">
        <v>1098</v>
      </c>
      <c r="AX1639">
        <v>11</v>
      </c>
    </row>
    <row r="1640" spans="28:50" x14ac:dyDescent="0.3">
      <c r="AB1640" s="160">
        <v>37321</v>
      </c>
      <c r="AC1640">
        <v>21</v>
      </c>
      <c r="AD1640">
        <v>167</v>
      </c>
      <c r="AE1640" t="s">
        <v>1098</v>
      </c>
      <c r="AF1640">
        <v>17</v>
      </c>
      <c r="AH1640" s="160">
        <v>40974</v>
      </c>
      <c r="AI1640">
        <v>21</v>
      </c>
      <c r="AJ1640">
        <v>173</v>
      </c>
      <c r="AK1640" t="s">
        <v>1098</v>
      </c>
      <c r="AL1640">
        <v>17</v>
      </c>
      <c r="AN1640" s="160">
        <v>37321</v>
      </c>
      <c r="AO1640">
        <v>21</v>
      </c>
      <c r="AP1640">
        <v>180</v>
      </c>
      <c r="AQ1640" t="s">
        <v>1098</v>
      </c>
      <c r="AR1640">
        <v>18</v>
      </c>
      <c r="AT1640" s="160">
        <v>36591</v>
      </c>
      <c r="AU1640">
        <v>21</v>
      </c>
      <c r="AV1640">
        <v>110</v>
      </c>
      <c r="AW1640" t="s">
        <v>1098</v>
      </c>
      <c r="AX1640">
        <v>11</v>
      </c>
    </row>
    <row r="1641" spans="28:50" x14ac:dyDescent="0.3">
      <c r="AB1641" s="160">
        <v>37321</v>
      </c>
      <c r="AC1641">
        <v>22</v>
      </c>
      <c r="AD1641">
        <v>173</v>
      </c>
      <c r="AE1641" t="s">
        <v>1098</v>
      </c>
      <c r="AF1641">
        <v>17</v>
      </c>
      <c r="AH1641" s="160">
        <v>40974</v>
      </c>
      <c r="AI1641">
        <v>22</v>
      </c>
      <c r="AJ1641">
        <v>170</v>
      </c>
      <c r="AK1641" t="s">
        <v>1098</v>
      </c>
      <c r="AL1641">
        <v>17</v>
      </c>
      <c r="AN1641" s="160">
        <v>37321</v>
      </c>
      <c r="AO1641">
        <v>22</v>
      </c>
      <c r="AP1641">
        <v>165</v>
      </c>
      <c r="AQ1641" t="s">
        <v>1098</v>
      </c>
      <c r="AR1641">
        <v>17</v>
      </c>
      <c r="AT1641" s="160">
        <v>36591</v>
      </c>
      <c r="AU1641">
        <v>22</v>
      </c>
      <c r="AV1641">
        <v>108</v>
      </c>
      <c r="AW1641" t="s">
        <v>1098</v>
      </c>
      <c r="AX1641">
        <v>11</v>
      </c>
    </row>
    <row r="1642" spans="28:50" x14ac:dyDescent="0.3">
      <c r="AB1642" s="160">
        <v>37321</v>
      </c>
      <c r="AC1642">
        <v>23</v>
      </c>
      <c r="AD1642">
        <v>149</v>
      </c>
      <c r="AE1642" t="s">
        <v>1098</v>
      </c>
      <c r="AF1642">
        <v>15</v>
      </c>
      <c r="AH1642" s="160">
        <v>40974</v>
      </c>
      <c r="AI1642">
        <v>23</v>
      </c>
      <c r="AJ1642">
        <v>170</v>
      </c>
      <c r="AK1642" t="s">
        <v>1098</v>
      </c>
      <c r="AL1642">
        <v>17</v>
      </c>
      <c r="AN1642" s="160">
        <v>37321</v>
      </c>
      <c r="AO1642">
        <v>23</v>
      </c>
      <c r="AP1642">
        <v>150</v>
      </c>
      <c r="AQ1642" t="s">
        <v>1098</v>
      </c>
      <c r="AR1642">
        <v>15</v>
      </c>
      <c r="AT1642" s="160">
        <v>36591</v>
      </c>
      <c r="AU1642">
        <v>23</v>
      </c>
      <c r="AV1642">
        <v>106</v>
      </c>
      <c r="AW1642" t="s">
        <v>1098</v>
      </c>
      <c r="AX1642">
        <v>11</v>
      </c>
    </row>
    <row r="1643" spans="28:50" x14ac:dyDescent="0.3">
      <c r="AB1643" s="160">
        <v>37322</v>
      </c>
      <c r="AC1643">
        <v>0</v>
      </c>
      <c r="AD1643">
        <v>149</v>
      </c>
      <c r="AE1643" t="s">
        <v>1098</v>
      </c>
      <c r="AF1643">
        <v>15</v>
      </c>
      <c r="AH1643" s="160">
        <v>40975</v>
      </c>
      <c r="AI1643">
        <v>0</v>
      </c>
      <c r="AJ1643">
        <v>165</v>
      </c>
      <c r="AK1643" t="s">
        <v>1098</v>
      </c>
      <c r="AL1643">
        <v>17</v>
      </c>
      <c r="AN1643" s="160">
        <v>37322</v>
      </c>
      <c r="AO1643">
        <v>0</v>
      </c>
      <c r="AP1643">
        <v>150</v>
      </c>
      <c r="AQ1643" t="s">
        <v>1098</v>
      </c>
      <c r="AR1643">
        <v>15</v>
      </c>
      <c r="AT1643" s="160">
        <v>36592</v>
      </c>
      <c r="AU1643">
        <v>0</v>
      </c>
      <c r="AV1643">
        <v>103</v>
      </c>
      <c r="AW1643" t="s">
        <v>1098</v>
      </c>
      <c r="AX1643">
        <v>10</v>
      </c>
    </row>
    <row r="1644" spans="28:50" x14ac:dyDescent="0.3">
      <c r="AB1644" s="160">
        <v>37322</v>
      </c>
      <c r="AC1644">
        <v>1</v>
      </c>
      <c r="AD1644">
        <v>144</v>
      </c>
      <c r="AE1644" t="s">
        <v>1098</v>
      </c>
      <c r="AF1644">
        <v>14</v>
      </c>
      <c r="AH1644" s="160">
        <v>40975</v>
      </c>
      <c r="AI1644">
        <v>1</v>
      </c>
      <c r="AJ1644">
        <v>158</v>
      </c>
      <c r="AK1644" t="s">
        <v>1098</v>
      </c>
      <c r="AL1644">
        <v>16</v>
      </c>
      <c r="AN1644" s="160">
        <v>37322</v>
      </c>
      <c r="AO1644">
        <v>1</v>
      </c>
      <c r="AP1644">
        <v>149</v>
      </c>
      <c r="AQ1644" t="s">
        <v>1098</v>
      </c>
      <c r="AR1644">
        <v>15</v>
      </c>
      <c r="AT1644" s="160">
        <v>36592</v>
      </c>
      <c r="AU1644">
        <v>1</v>
      </c>
      <c r="AV1644">
        <v>102</v>
      </c>
      <c r="AW1644" t="s">
        <v>1098</v>
      </c>
      <c r="AX1644">
        <v>10</v>
      </c>
    </row>
    <row r="1645" spans="28:50" x14ac:dyDescent="0.3">
      <c r="AB1645" s="160">
        <v>37322</v>
      </c>
      <c r="AC1645">
        <v>2</v>
      </c>
      <c r="AD1645">
        <v>134</v>
      </c>
      <c r="AE1645" t="s">
        <v>1098</v>
      </c>
      <c r="AF1645">
        <v>13</v>
      </c>
      <c r="AH1645" s="160">
        <v>40975</v>
      </c>
      <c r="AI1645">
        <v>2</v>
      </c>
      <c r="AJ1645">
        <v>152</v>
      </c>
      <c r="AK1645" t="s">
        <v>1098</v>
      </c>
      <c r="AL1645">
        <v>15</v>
      </c>
      <c r="AN1645" s="160">
        <v>37322</v>
      </c>
      <c r="AO1645">
        <v>2</v>
      </c>
      <c r="AP1645">
        <v>150</v>
      </c>
      <c r="AQ1645" t="s">
        <v>1098</v>
      </c>
      <c r="AR1645">
        <v>15</v>
      </c>
      <c r="AT1645" s="160">
        <v>36592</v>
      </c>
      <c r="AU1645">
        <v>2</v>
      </c>
      <c r="AV1645">
        <v>106</v>
      </c>
      <c r="AW1645" t="s">
        <v>1098</v>
      </c>
      <c r="AX1645">
        <v>11</v>
      </c>
    </row>
    <row r="1646" spans="28:50" x14ac:dyDescent="0.3">
      <c r="AB1646" s="160">
        <v>37322</v>
      </c>
      <c r="AC1646">
        <v>3</v>
      </c>
      <c r="AD1646">
        <v>130</v>
      </c>
      <c r="AE1646" t="s">
        <v>1098</v>
      </c>
      <c r="AF1646">
        <v>13</v>
      </c>
      <c r="AH1646" s="160">
        <v>40975</v>
      </c>
      <c r="AI1646">
        <v>3</v>
      </c>
      <c r="AJ1646">
        <v>149</v>
      </c>
      <c r="AK1646" t="s">
        <v>1098</v>
      </c>
      <c r="AL1646">
        <v>15</v>
      </c>
      <c r="AN1646" s="160">
        <v>37322</v>
      </c>
      <c r="AO1646">
        <v>3</v>
      </c>
      <c r="AP1646">
        <v>150</v>
      </c>
      <c r="AQ1646" t="s">
        <v>1098</v>
      </c>
      <c r="AR1646">
        <v>15</v>
      </c>
      <c r="AT1646" s="160">
        <v>36592</v>
      </c>
      <c r="AU1646">
        <v>3</v>
      </c>
      <c r="AV1646">
        <v>103</v>
      </c>
      <c r="AW1646" t="s">
        <v>1098</v>
      </c>
      <c r="AX1646">
        <v>10</v>
      </c>
    </row>
    <row r="1647" spans="28:50" x14ac:dyDescent="0.3">
      <c r="AB1647" s="160">
        <v>37322</v>
      </c>
      <c r="AC1647">
        <v>4</v>
      </c>
      <c r="AD1647">
        <v>124</v>
      </c>
      <c r="AE1647" t="s">
        <v>1098</v>
      </c>
      <c r="AF1647">
        <v>12</v>
      </c>
      <c r="AH1647" s="160">
        <v>40975</v>
      </c>
      <c r="AI1647">
        <v>4</v>
      </c>
      <c r="AJ1647">
        <v>143</v>
      </c>
      <c r="AK1647" t="s">
        <v>1098</v>
      </c>
      <c r="AL1647">
        <v>14</v>
      </c>
      <c r="AN1647" s="160">
        <v>37322</v>
      </c>
      <c r="AO1647">
        <v>4</v>
      </c>
      <c r="AP1647">
        <v>149</v>
      </c>
      <c r="AQ1647" t="s">
        <v>1098</v>
      </c>
      <c r="AR1647">
        <v>15</v>
      </c>
      <c r="AT1647" s="160">
        <v>36592</v>
      </c>
      <c r="AU1647">
        <v>4</v>
      </c>
      <c r="AV1647">
        <v>98</v>
      </c>
      <c r="AW1647" t="s">
        <v>1098</v>
      </c>
      <c r="AX1647">
        <v>10</v>
      </c>
    </row>
    <row r="1648" spans="28:50" x14ac:dyDescent="0.3">
      <c r="AB1648" s="160">
        <v>37322</v>
      </c>
      <c r="AC1648">
        <v>5</v>
      </c>
      <c r="AD1648">
        <v>121</v>
      </c>
      <c r="AE1648" t="s">
        <v>1098</v>
      </c>
      <c r="AF1648">
        <v>12</v>
      </c>
      <c r="AH1648" s="160">
        <v>40975</v>
      </c>
      <c r="AI1648">
        <v>5</v>
      </c>
      <c r="AJ1648">
        <v>140</v>
      </c>
      <c r="AK1648" t="s">
        <v>1098</v>
      </c>
      <c r="AL1648">
        <v>14</v>
      </c>
      <c r="AN1648" s="160">
        <v>37322</v>
      </c>
      <c r="AO1648">
        <v>5</v>
      </c>
      <c r="AP1648">
        <v>150</v>
      </c>
      <c r="AQ1648" t="s">
        <v>1098</v>
      </c>
      <c r="AR1648">
        <v>15</v>
      </c>
      <c r="AT1648" s="160">
        <v>36592</v>
      </c>
      <c r="AU1648">
        <v>5</v>
      </c>
      <c r="AV1648">
        <v>97</v>
      </c>
      <c r="AW1648" t="s">
        <v>1098</v>
      </c>
      <c r="AX1648">
        <v>10</v>
      </c>
    </row>
    <row r="1649" spans="28:50" x14ac:dyDescent="0.3">
      <c r="AB1649" s="160">
        <v>37322</v>
      </c>
      <c r="AC1649">
        <v>6</v>
      </c>
      <c r="AD1649">
        <v>117</v>
      </c>
      <c r="AE1649" t="s">
        <v>1098</v>
      </c>
      <c r="AF1649">
        <v>12</v>
      </c>
      <c r="AH1649" s="160">
        <v>40975</v>
      </c>
      <c r="AI1649">
        <v>6</v>
      </c>
      <c r="AJ1649">
        <v>140</v>
      </c>
      <c r="AK1649" t="s">
        <v>1098</v>
      </c>
      <c r="AL1649">
        <v>14</v>
      </c>
      <c r="AN1649" s="160">
        <v>37322</v>
      </c>
      <c r="AO1649">
        <v>6</v>
      </c>
      <c r="AP1649">
        <v>160</v>
      </c>
      <c r="AQ1649" t="s">
        <v>1098</v>
      </c>
      <c r="AR1649">
        <v>16</v>
      </c>
      <c r="AT1649" s="160">
        <v>36592</v>
      </c>
      <c r="AU1649">
        <v>6</v>
      </c>
      <c r="AV1649">
        <v>98</v>
      </c>
      <c r="AW1649" t="s">
        <v>1098</v>
      </c>
      <c r="AX1649">
        <v>10</v>
      </c>
    </row>
    <row r="1650" spans="28:50" x14ac:dyDescent="0.3">
      <c r="AB1650" s="160">
        <v>37322</v>
      </c>
      <c r="AC1650">
        <v>7</v>
      </c>
      <c r="AD1650">
        <v>130</v>
      </c>
      <c r="AE1650" t="s">
        <v>1098</v>
      </c>
      <c r="AF1650">
        <v>13</v>
      </c>
      <c r="AH1650" s="160">
        <v>40975</v>
      </c>
      <c r="AI1650">
        <v>7</v>
      </c>
      <c r="AJ1650">
        <v>140</v>
      </c>
      <c r="AK1650" t="s">
        <v>1098</v>
      </c>
      <c r="AL1650">
        <v>14</v>
      </c>
      <c r="AN1650" s="160">
        <v>37322</v>
      </c>
      <c r="AO1650">
        <v>7</v>
      </c>
      <c r="AP1650">
        <v>183</v>
      </c>
      <c r="AQ1650" t="s">
        <v>1098</v>
      </c>
      <c r="AR1650">
        <v>18</v>
      </c>
      <c r="AT1650" s="160">
        <v>36592</v>
      </c>
      <c r="AU1650">
        <v>7</v>
      </c>
      <c r="AV1650">
        <v>105</v>
      </c>
      <c r="AW1650" t="s">
        <v>1098</v>
      </c>
      <c r="AX1650">
        <v>11</v>
      </c>
    </row>
    <row r="1651" spans="28:50" x14ac:dyDescent="0.3">
      <c r="AB1651" s="160">
        <v>37322</v>
      </c>
      <c r="AC1651">
        <v>8</v>
      </c>
      <c r="AD1651">
        <v>179</v>
      </c>
      <c r="AE1651" t="s">
        <v>1098</v>
      </c>
      <c r="AF1651">
        <v>18</v>
      </c>
      <c r="AH1651" s="160">
        <v>40975</v>
      </c>
      <c r="AI1651">
        <v>8</v>
      </c>
      <c r="AJ1651">
        <v>162</v>
      </c>
      <c r="AK1651" t="s">
        <v>1098</v>
      </c>
      <c r="AL1651">
        <v>16</v>
      </c>
      <c r="AN1651" s="160">
        <v>37322</v>
      </c>
      <c r="AO1651">
        <v>8</v>
      </c>
      <c r="AP1651">
        <v>200</v>
      </c>
      <c r="AQ1651" t="s">
        <v>1098</v>
      </c>
      <c r="AR1651">
        <v>20</v>
      </c>
      <c r="AT1651" s="160">
        <v>36592</v>
      </c>
      <c r="AU1651">
        <v>8</v>
      </c>
      <c r="AV1651">
        <v>114</v>
      </c>
      <c r="AW1651" t="s">
        <v>1098</v>
      </c>
      <c r="AX1651">
        <v>11</v>
      </c>
    </row>
    <row r="1652" spans="28:50" x14ac:dyDescent="0.3">
      <c r="AB1652" s="160">
        <v>37322</v>
      </c>
      <c r="AC1652">
        <v>9</v>
      </c>
      <c r="AD1652">
        <v>211</v>
      </c>
      <c r="AE1652" t="s">
        <v>1098</v>
      </c>
      <c r="AF1652">
        <v>21</v>
      </c>
      <c r="AH1652" s="160">
        <v>40975</v>
      </c>
      <c r="AI1652">
        <v>9</v>
      </c>
      <c r="AJ1652">
        <v>175</v>
      </c>
      <c r="AK1652" t="s">
        <v>1098</v>
      </c>
      <c r="AL1652">
        <v>18</v>
      </c>
      <c r="AN1652" s="160">
        <v>37322</v>
      </c>
      <c r="AO1652">
        <v>9</v>
      </c>
      <c r="AP1652">
        <v>210</v>
      </c>
      <c r="AQ1652" t="s">
        <v>1098</v>
      </c>
      <c r="AR1652">
        <v>21</v>
      </c>
      <c r="AT1652" s="160">
        <v>36592</v>
      </c>
      <c r="AU1652">
        <v>9</v>
      </c>
      <c r="AV1652">
        <v>118</v>
      </c>
      <c r="AW1652" t="s">
        <v>1098</v>
      </c>
      <c r="AX1652">
        <v>12</v>
      </c>
    </row>
    <row r="1653" spans="28:50" x14ac:dyDescent="0.3">
      <c r="AB1653" s="160">
        <v>37322</v>
      </c>
      <c r="AC1653">
        <v>10</v>
      </c>
      <c r="AD1653">
        <v>242</v>
      </c>
      <c r="AE1653" t="s">
        <v>1098</v>
      </c>
      <c r="AF1653">
        <v>24</v>
      </c>
      <c r="AH1653" s="160">
        <v>40975</v>
      </c>
      <c r="AI1653">
        <v>10</v>
      </c>
      <c r="AJ1653">
        <v>174</v>
      </c>
      <c r="AK1653" t="s">
        <v>1098</v>
      </c>
      <c r="AL1653">
        <v>17</v>
      </c>
      <c r="AN1653" s="160">
        <v>37322</v>
      </c>
      <c r="AO1653">
        <v>10</v>
      </c>
      <c r="AP1653">
        <v>220</v>
      </c>
      <c r="AQ1653" t="s">
        <v>1098</v>
      </c>
      <c r="AR1653">
        <v>22</v>
      </c>
      <c r="AT1653" s="160">
        <v>36592</v>
      </c>
      <c r="AU1653">
        <v>10</v>
      </c>
      <c r="AV1653">
        <v>131</v>
      </c>
      <c r="AW1653" t="s">
        <v>1098</v>
      </c>
      <c r="AX1653">
        <v>13</v>
      </c>
    </row>
    <row r="1654" spans="28:50" x14ac:dyDescent="0.3">
      <c r="AB1654" s="160">
        <v>37322</v>
      </c>
      <c r="AC1654">
        <v>11</v>
      </c>
      <c r="AD1654">
        <v>250</v>
      </c>
      <c r="AE1654" t="s">
        <v>1098</v>
      </c>
      <c r="AF1654">
        <v>25</v>
      </c>
      <c r="AH1654" s="160">
        <v>40975</v>
      </c>
      <c r="AI1654">
        <v>11</v>
      </c>
      <c r="AJ1654">
        <v>184</v>
      </c>
      <c r="AK1654" t="s">
        <v>1098</v>
      </c>
      <c r="AL1654">
        <v>18</v>
      </c>
      <c r="AN1654" s="160">
        <v>37322</v>
      </c>
      <c r="AO1654">
        <v>11</v>
      </c>
      <c r="AP1654">
        <v>220</v>
      </c>
      <c r="AQ1654" t="s">
        <v>1098</v>
      </c>
      <c r="AR1654">
        <v>22</v>
      </c>
      <c r="AT1654" s="160">
        <v>36592</v>
      </c>
      <c r="AU1654">
        <v>11</v>
      </c>
      <c r="AV1654">
        <v>137</v>
      </c>
      <c r="AW1654" t="s">
        <v>1098</v>
      </c>
      <c r="AX1654">
        <v>14</v>
      </c>
    </row>
    <row r="1655" spans="28:50" x14ac:dyDescent="0.3">
      <c r="AB1655" s="160">
        <v>37322</v>
      </c>
      <c r="AC1655">
        <v>12</v>
      </c>
      <c r="AD1655">
        <v>262</v>
      </c>
      <c r="AE1655" t="s">
        <v>1098</v>
      </c>
      <c r="AF1655">
        <v>26</v>
      </c>
      <c r="AH1655" s="160">
        <v>40975</v>
      </c>
      <c r="AI1655">
        <v>12</v>
      </c>
      <c r="AJ1655">
        <v>198</v>
      </c>
      <c r="AK1655" t="s">
        <v>1098</v>
      </c>
      <c r="AL1655">
        <v>20</v>
      </c>
      <c r="AN1655" s="160">
        <v>37322</v>
      </c>
      <c r="AO1655">
        <v>12</v>
      </c>
      <c r="AP1655">
        <v>230</v>
      </c>
      <c r="AQ1655" t="s">
        <v>1098</v>
      </c>
      <c r="AR1655">
        <v>23</v>
      </c>
      <c r="AT1655" s="160">
        <v>36592</v>
      </c>
      <c r="AU1655">
        <v>12</v>
      </c>
      <c r="AV1655">
        <v>134</v>
      </c>
      <c r="AW1655" t="s">
        <v>1098</v>
      </c>
      <c r="AX1655">
        <v>13</v>
      </c>
    </row>
    <row r="1656" spans="28:50" x14ac:dyDescent="0.3">
      <c r="AB1656" s="160">
        <v>37322</v>
      </c>
      <c r="AC1656">
        <v>13</v>
      </c>
      <c r="AD1656">
        <v>281</v>
      </c>
      <c r="AE1656" t="s">
        <v>1098</v>
      </c>
      <c r="AF1656">
        <v>28</v>
      </c>
      <c r="AH1656" s="160">
        <v>40975</v>
      </c>
      <c r="AI1656">
        <v>13</v>
      </c>
      <c r="AJ1656">
        <v>207</v>
      </c>
      <c r="AK1656" t="s">
        <v>1098</v>
      </c>
      <c r="AL1656">
        <v>21</v>
      </c>
      <c r="AN1656" s="160">
        <v>37322</v>
      </c>
      <c r="AO1656">
        <v>13</v>
      </c>
      <c r="AP1656">
        <v>233</v>
      </c>
      <c r="AQ1656" t="s">
        <v>1098</v>
      </c>
      <c r="AR1656">
        <v>23</v>
      </c>
      <c r="AT1656" s="160">
        <v>36592</v>
      </c>
      <c r="AU1656">
        <v>13</v>
      </c>
      <c r="AV1656">
        <v>142</v>
      </c>
      <c r="AW1656" t="s">
        <v>1098</v>
      </c>
      <c r="AX1656">
        <v>14</v>
      </c>
    </row>
    <row r="1657" spans="28:50" x14ac:dyDescent="0.3">
      <c r="AB1657" s="160">
        <v>37322</v>
      </c>
      <c r="AC1657">
        <v>14</v>
      </c>
      <c r="AD1657">
        <v>280</v>
      </c>
      <c r="AE1657" t="s">
        <v>1098</v>
      </c>
      <c r="AF1657">
        <v>28</v>
      </c>
      <c r="AH1657" s="160">
        <v>40975</v>
      </c>
      <c r="AI1657">
        <v>14</v>
      </c>
      <c r="AJ1657">
        <v>206</v>
      </c>
      <c r="AK1657" t="s">
        <v>1098</v>
      </c>
      <c r="AL1657">
        <v>21</v>
      </c>
      <c r="AN1657" s="160">
        <v>37322</v>
      </c>
      <c r="AO1657">
        <v>14</v>
      </c>
      <c r="AP1657">
        <v>230</v>
      </c>
      <c r="AQ1657" t="s">
        <v>1098</v>
      </c>
      <c r="AR1657">
        <v>23</v>
      </c>
      <c r="AT1657" s="160">
        <v>36592</v>
      </c>
      <c r="AU1657">
        <v>14</v>
      </c>
      <c r="AV1657">
        <v>117</v>
      </c>
      <c r="AW1657" t="s">
        <v>1098</v>
      </c>
      <c r="AX1657">
        <v>12</v>
      </c>
    </row>
    <row r="1658" spans="28:50" x14ac:dyDescent="0.3">
      <c r="AB1658" s="160">
        <v>37322</v>
      </c>
      <c r="AC1658">
        <v>15</v>
      </c>
      <c r="AD1658">
        <v>274</v>
      </c>
      <c r="AE1658" t="s">
        <v>1098</v>
      </c>
      <c r="AF1658">
        <v>27</v>
      </c>
      <c r="AH1658" s="160">
        <v>40975</v>
      </c>
      <c r="AI1658">
        <v>15</v>
      </c>
      <c r="AJ1658">
        <v>204</v>
      </c>
      <c r="AK1658" t="s">
        <v>1098</v>
      </c>
      <c r="AL1658">
        <v>20</v>
      </c>
      <c r="AN1658" s="160">
        <v>37322</v>
      </c>
      <c r="AO1658">
        <v>15</v>
      </c>
      <c r="AP1658">
        <v>220</v>
      </c>
      <c r="AQ1658" t="s">
        <v>1098</v>
      </c>
      <c r="AR1658">
        <v>22</v>
      </c>
      <c r="AT1658" s="160">
        <v>36592</v>
      </c>
      <c r="AU1658">
        <v>15</v>
      </c>
      <c r="AV1658">
        <v>113</v>
      </c>
      <c r="AW1658" t="s">
        <v>1098</v>
      </c>
      <c r="AX1658">
        <v>11</v>
      </c>
    </row>
    <row r="1659" spans="28:50" x14ac:dyDescent="0.3">
      <c r="AB1659" s="160">
        <v>37322</v>
      </c>
      <c r="AC1659">
        <v>16</v>
      </c>
      <c r="AD1659">
        <v>284</v>
      </c>
      <c r="AE1659" t="s">
        <v>1098</v>
      </c>
      <c r="AF1659">
        <v>28</v>
      </c>
      <c r="AH1659" s="160">
        <v>40975</v>
      </c>
      <c r="AI1659">
        <v>16</v>
      </c>
      <c r="AJ1659">
        <v>205</v>
      </c>
      <c r="AK1659" t="s">
        <v>1098</v>
      </c>
      <c r="AL1659">
        <v>21</v>
      </c>
      <c r="AN1659" s="160">
        <v>37322</v>
      </c>
      <c r="AO1659">
        <v>16</v>
      </c>
      <c r="AP1659">
        <v>219</v>
      </c>
      <c r="AQ1659" t="s">
        <v>1098</v>
      </c>
      <c r="AR1659">
        <v>22</v>
      </c>
      <c r="AT1659" s="160">
        <v>36592</v>
      </c>
      <c r="AU1659">
        <v>16</v>
      </c>
      <c r="AV1659">
        <v>117</v>
      </c>
      <c r="AW1659" t="s">
        <v>1098</v>
      </c>
      <c r="AX1659">
        <v>12</v>
      </c>
    </row>
    <row r="1660" spans="28:50" x14ac:dyDescent="0.3">
      <c r="AB1660" s="160">
        <v>37322</v>
      </c>
      <c r="AC1660">
        <v>17</v>
      </c>
      <c r="AD1660">
        <v>278</v>
      </c>
      <c r="AE1660" t="s">
        <v>1098</v>
      </c>
      <c r="AF1660">
        <v>28</v>
      </c>
      <c r="AH1660" s="160">
        <v>40975</v>
      </c>
      <c r="AI1660">
        <v>17</v>
      </c>
      <c r="AJ1660">
        <v>195</v>
      </c>
      <c r="AK1660" t="s">
        <v>1098</v>
      </c>
      <c r="AL1660">
        <v>20</v>
      </c>
      <c r="AN1660" s="160">
        <v>37322</v>
      </c>
      <c r="AO1660">
        <v>17</v>
      </c>
      <c r="AP1660">
        <v>210</v>
      </c>
      <c r="AQ1660" t="s">
        <v>1098</v>
      </c>
      <c r="AR1660">
        <v>21</v>
      </c>
      <c r="AT1660" s="160">
        <v>36592</v>
      </c>
      <c r="AU1660">
        <v>17</v>
      </c>
      <c r="AV1660">
        <v>118</v>
      </c>
      <c r="AW1660" t="s">
        <v>1098</v>
      </c>
      <c r="AX1660">
        <v>12</v>
      </c>
    </row>
    <row r="1661" spans="28:50" x14ac:dyDescent="0.3">
      <c r="AB1661" s="160">
        <v>37322</v>
      </c>
      <c r="AC1661">
        <v>18</v>
      </c>
      <c r="AD1661">
        <v>261</v>
      </c>
      <c r="AE1661" t="s">
        <v>1098</v>
      </c>
      <c r="AF1661">
        <v>26</v>
      </c>
      <c r="AH1661" s="160">
        <v>40975</v>
      </c>
      <c r="AI1661">
        <v>18</v>
      </c>
      <c r="AJ1661">
        <v>183</v>
      </c>
      <c r="AK1661" t="s">
        <v>1098</v>
      </c>
      <c r="AL1661">
        <v>18</v>
      </c>
      <c r="AN1661" s="160">
        <v>37322</v>
      </c>
      <c r="AO1661">
        <v>18</v>
      </c>
      <c r="AP1661">
        <v>190</v>
      </c>
      <c r="AQ1661" t="s">
        <v>1098</v>
      </c>
      <c r="AR1661">
        <v>19</v>
      </c>
      <c r="AT1661" s="160">
        <v>36592</v>
      </c>
      <c r="AU1661">
        <v>18</v>
      </c>
      <c r="AV1661">
        <v>119</v>
      </c>
      <c r="AW1661" t="s">
        <v>1098</v>
      </c>
      <c r="AX1661">
        <v>12</v>
      </c>
    </row>
    <row r="1662" spans="28:50" x14ac:dyDescent="0.3">
      <c r="AB1662" s="160">
        <v>37322</v>
      </c>
      <c r="AC1662">
        <v>19</v>
      </c>
      <c r="AD1662">
        <v>199</v>
      </c>
      <c r="AE1662" t="s">
        <v>1098</v>
      </c>
      <c r="AF1662">
        <v>20</v>
      </c>
      <c r="AH1662" s="160">
        <v>40975</v>
      </c>
      <c r="AI1662">
        <v>19</v>
      </c>
      <c r="AJ1662">
        <v>179</v>
      </c>
      <c r="AK1662" t="s">
        <v>1098</v>
      </c>
      <c r="AL1662">
        <v>18</v>
      </c>
      <c r="AN1662" s="160">
        <v>37322</v>
      </c>
      <c r="AO1662">
        <v>19</v>
      </c>
      <c r="AP1662">
        <v>178</v>
      </c>
      <c r="AQ1662" t="s">
        <v>1098</v>
      </c>
      <c r="AR1662">
        <v>18</v>
      </c>
      <c r="AT1662" s="160">
        <v>36592</v>
      </c>
      <c r="AU1662">
        <v>19</v>
      </c>
      <c r="AV1662">
        <v>118</v>
      </c>
      <c r="AW1662" t="s">
        <v>1098</v>
      </c>
      <c r="AX1662">
        <v>12</v>
      </c>
    </row>
    <row r="1663" spans="28:50" x14ac:dyDescent="0.3">
      <c r="AB1663" s="160">
        <v>37322</v>
      </c>
      <c r="AC1663">
        <v>20</v>
      </c>
      <c r="AD1663">
        <v>176</v>
      </c>
      <c r="AE1663" t="s">
        <v>1098</v>
      </c>
      <c r="AF1663">
        <v>18</v>
      </c>
      <c r="AH1663" s="160">
        <v>40975</v>
      </c>
      <c r="AI1663">
        <v>20</v>
      </c>
      <c r="AJ1663">
        <v>173</v>
      </c>
      <c r="AK1663" t="s">
        <v>1098</v>
      </c>
      <c r="AL1663">
        <v>17</v>
      </c>
      <c r="AN1663" s="160">
        <v>37322</v>
      </c>
      <c r="AO1663">
        <v>20</v>
      </c>
      <c r="AP1663">
        <v>180</v>
      </c>
      <c r="AQ1663" t="s">
        <v>1098</v>
      </c>
      <c r="AR1663">
        <v>18</v>
      </c>
      <c r="AT1663" s="160">
        <v>36592</v>
      </c>
      <c r="AU1663">
        <v>20</v>
      </c>
      <c r="AV1663">
        <v>105</v>
      </c>
      <c r="AW1663" t="s">
        <v>1098</v>
      </c>
      <c r="AX1663">
        <v>11</v>
      </c>
    </row>
    <row r="1664" spans="28:50" x14ac:dyDescent="0.3">
      <c r="AB1664" s="160">
        <v>37322</v>
      </c>
      <c r="AC1664">
        <v>21</v>
      </c>
      <c r="AD1664">
        <v>171</v>
      </c>
      <c r="AE1664" t="s">
        <v>1098</v>
      </c>
      <c r="AF1664">
        <v>17</v>
      </c>
      <c r="AH1664" s="160">
        <v>40975</v>
      </c>
      <c r="AI1664">
        <v>21</v>
      </c>
      <c r="AJ1664">
        <v>167</v>
      </c>
      <c r="AK1664" t="s">
        <v>1098</v>
      </c>
      <c r="AL1664">
        <v>17</v>
      </c>
      <c r="AN1664" s="160">
        <v>37322</v>
      </c>
      <c r="AO1664">
        <v>21</v>
      </c>
      <c r="AP1664">
        <v>170</v>
      </c>
      <c r="AQ1664" t="s">
        <v>1098</v>
      </c>
      <c r="AR1664">
        <v>17</v>
      </c>
      <c r="AT1664" s="160">
        <v>36592</v>
      </c>
      <c r="AU1664">
        <v>21</v>
      </c>
      <c r="AV1664">
        <v>98</v>
      </c>
      <c r="AW1664" t="s">
        <v>1098</v>
      </c>
      <c r="AX1664">
        <v>10</v>
      </c>
    </row>
    <row r="1665" spans="28:50" x14ac:dyDescent="0.3">
      <c r="AB1665" s="160">
        <v>37322</v>
      </c>
      <c r="AC1665">
        <v>22</v>
      </c>
      <c r="AD1665">
        <v>171</v>
      </c>
      <c r="AE1665" t="s">
        <v>1098</v>
      </c>
      <c r="AF1665">
        <v>17</v>
      </c>
      <c r="AH1665" s="160">
        <v>40975</v>
      </c>
      <c r="AI1665">
        <v>22</v>
      </c>
      <c r="AJ1665">
        <v>166</v>
      </c>
      <c r="AK1665" t="s">
        <v>1098</v>
      </c>
      <c r="AL1665">
        <v>17</v>
      </c>
      <c r="AN1665" s="160">
        <v>37322</v>
      </c>
      <c r="AO1665">
        <v>22</v>
      </c>
      <c r="AP1665">
        <v>173</v>
      </c>
      <c r="AQ1665" t="s">
        <v>1098</v>
      </c>
      <c r="AR1665">
        <v>17</v>
      </c>
      <c r="AT1665" s="160">
        <v>36592</v>
      </c>
      <c r="AU1665">
        <v>22</v>
      </c>
      <c r="AV1665">
        <v>94</v>
      </c>
      <c r="AW1665" t="s">
        <v>1098</v>
      </c>
      <c r="AX1665">
        <v>9</v>
      </c>
    </row>
    <row r="1666" spans="28:50" x14ac:dyDescent="0.3">
      <c r="AB1666" s="160">
        <v>37322</v>
      </c>
      <c r="AC1666">
        <v>23</v>
      </c>
      <c r="AD1666">
        <v>171</v>
      </c>
      <c r="AE1666" t="s">
        <v>1098</v>
      </c>
      <c r="AF1666">
        <v>17</v>
      </c>
      <c r="AH1666" s="160">
        <v>40975</v>
      </c>
      <c r="AI1666">
        <v>23</v>
      </c>
      <c r="AJ1666">
        <v>162</v>
      </c>
      <c r="AK1666" t="s">
        <v>1098</v>
      </c>
      <c r="AL1666">
        <v>16</v>
      </c>
      <c r="AN1666" s="160">
        <v>37322</v>
      </c>
      <c r="AO1666">
        <v>23</v>
      </c>
      <c r="AP1666">
        <v>160</v>
      </c>
      <c r="AQ1666" t="s">
        <v>1098</v>
      </c>
      <c r="AR1666">
        <v>16</v>
      </c>
      <c r="AT1666" s="160">
        <v>36592</v>
      </c>
      <c r="AU1666">
        <v>23</v>
      </c>
      <c r="AV1666">
        <v>92</v>
      </c>
      <c r="AW1666" t="s">
        <v>1098</v>
      </c>
      <c r="AX1666">
        <v>9</v>
      </c>
    </row>
    <row r="1667" spans="28:50" x14ac:dyDescent="0.3">
      <c r="AB1667" s="160">
        <v>37323</v>
      </c>
      <c r="AC1667">
        <v>0</v>
      </c>
      <c r="AD1667">
        <v>171</v>
      </c>
      <c r="AE1667" t="s">
        <v>1098</v>
      </c>
      <c r="AF1667">
        <v>17</v>
      </c>
      <c r="AH1667" s="160">
        <v>40976</v>
      </c>
      <c r="AI1667">
        <v>0</v>
      </c>
      <c r="AJ1667">
        <v>162</v>
      </c>
      <c r="AK1667" t="s">
        <v>1098</v>
      </c>
      <c r="AL1667">
        <v>16</v>
      </c>
      <c r="AN1667" s="160">
        <v>37323</v>
      </c>
      <c r="AO1667">
        <v>0</v>
      </c>
      <c r="AP1667">
        <v>160</v>
      </c>
      <c r="AQ1667" t="s">
        <v>1098</v>
      </c>
      <c r="AR1667">
        <v>16</v>
      </c>
      <c r="AT1667" s="160">
        <v>36593</v>
      </c>
      <c r="AU1667">
        <v>0</v>
      </c>
      <c r="AV1667">
        <v>93</v>
      </c>
      <c r="AW1667" t="s">
        <v>1098</v>
      </c>
      <c r="AX1667">
        <v>9</v>
      </c>
    </row>
    <row r="1668" spans="28:50" x14ac:dyDescent="0.3">
      <c r="AB1668" s="160">
        <v>37323</v>
      </c>
      <c r="AC1668">
        <v>1</v>
      </c>
      <c r="AD1668">
        <v>165</v>
      </c>
      <c r="AE1668" t="s">
        <v>1098</v>
      </c>
      <c r="AF1668">
        <v>17</v>
      </c>
      <c r="AH1668" s="160">
        <v>40976</v>
      </c>
      <c r="AI1668">
        <v>1</v>
      </c>
      <c r="AJ1668">
        <v>160</v>
      </c>
      <c r="AK1668" t="s">
        <v>1098</v>
      </c>
      <c r="AL1668">
        <v>16</v>
      </c>
      <c r="AN1668" s="160">
        <v>37323</v>
      </c>
      <c r="AO1668">
        <v>1</v>
      </c>
      <c r="AP1668">
        <v>155</v>
      </c>
      <c r="AQ1668" t="s">
        <v>1098</v>
      </c>
      <c r="AR1668">
        <v>16</v>
      </c>
      <c r="AT1668" s="160">
        <v>36593</v>
      </c>
      <c r="AU1668">
        <v>1</v>
      </c>
      <c r="AV1668">
        <v>92</v>
      </c>
      <c r="AW1668" t="s">
        <v>1098</v>
      </c>
      <c r="AX1668">
        <v>9</v>
      </c>
    </row>
    <row r="1669" spans="28:50" x14ac:dyDescent="0.3">
      <c r="AB1669" s="160">
        <v>37323</v>
      </c>
      <c r="AC1669">
        <v>2</v>
      </c>
      <c r="AD1669">
        <v>154</v>
      </c>
      <c r="AE1669" t="s">
        <v>1098</v>
      </c>
      <c r="AF1669">
        <v>15</v>
      </c>
      <c r="AH1669" s="160">
        <v>40976</v>
      </c>
      <c r="AI1669">
        <v>2</v>
      </c>
      <c r="AJ1669">
        <v>166</v>
      </c>
      <c r="AK1669" t="s">
        <v>1098</v>
      </c>
      <c r="AL1669">
        <v>17</v>
      </c>
      <c r="AN1669" s="160">
        <v>37323</v>
      </c>
      <c r="AO1669">
        <v>2</v>
      </c>
      <c r="AP1669">
        <v>160</v>
      </c>
      <c r="AQ1669" t="s">
        <v>1098</v>
      </c>
      <c r="AR1669">
        <v>16</v>
      </c>
      <c r="AT1669" s="160">
        <v>36593</v>
      </c>
      <c r="AU1669">
        <v>2</v>
      </c>
      <c r="AV1669">
        <v>99</v>
      </c>
      <c r="AW1669" t="s">
        <v>1098</v>
      </c>
      <c r="AX1669">
        <v>10</v>
      </c>
    </row>
    <row r="1670" spans="28:50" x14ac:dyDescent="0.3">
      <c r="AB1670" s="160">
        <v>37323</v>
      </c>
      <c r="AC1670">
        <v>3</v>
      </c>
      <c r="AD1670">
        <v>147</v>
      </c>
      <c r="AE1670" t="s">
        <v>1098</v>
      </c>
      <c r="AF1670">
        <v>15</v>
      </c>
      <c r="AH1670" s="160">
        <v>40976</v>
      </c>
      <c r="AI1670">
        <v>3</v>
      </c>
      <c r="AJ1670">
        <v>165</v>
      </c>
      <c r="AK1670" t="s">
        <v>1098</v>
      </c>
      <c r="AL1670">
        <v>17</v>
      </c>
      <c r="AN1670" s="160">
        <v>37323</v>
      </c>
      <c r="AO1670">
        <v>3</v>
      </c>
      <c r="AP1670">
        <v>150</v>
      </c>
      <c r="AQ1670" t="s">
        <v>1098</v>
      </c>
      <c r="AR1670">
        <v>15</v>
      </c>
      <c r="AT1670" s="160">
        <v>36593</v>
      </c>
      <c r="AU1670">
        <v>3</v>
      </c>
      <c r="AV1670">
        <v>101</v>
      </c>
      <c r="AW1670" t="s">
        <v>1098</v>
      </c>
      <c r="AX1670">
        <v>10</v>
      </c>
    </row>
    <row r="1671" spans="28:50" x14ac:dyDescent="0.3">
      <c r="AB1671" s="160">
        <v>37323</v>
      </c>
      <c r="AC1671">
        <v>4</v>
      </c>
      <c r="AD1671">
        <v>142</v>
      </c>
      <c r="AE1671" t="s">
        <v>1098</v>
      </c>
      <c r="AF1671">
        <v>14</v>
      </c>
      <c r="AH1671" s="160">
        <v>40976</v>
      </c>
      <c r="AI1671">
        <v>4</v>
      </c>
      <c r="AJ1671">
        <v>161</v>
      </c>
      <c r="AK1671" t="s">
        <v>1098</v>
      </c>
      <c r="AL1671">
        <v>16</v>
      </c>
      <c r="AN1671" s="160">
        <v>37323</v>
      </c>
      <c r="AO1671">
        <v>4</v>
      </c>
      <c r="AP1671">
        <v>145</v>
      </c>
      <c r="AQ1671" t="s">
        <v>1098</v>
      </c>
      <c r="AR1671">
        <v>15</v>
      </c>
      <c r="AT1671" s="160">
        <v>36593</v>
      </c>
      <c r="AU1671">
        <v>4</v>
      </c>
      <c r="AV1671">
        <v>94</v>
      </c>
      <c r="AW1671" t="s">
        <v>1098</v>
      </c>
      <c r="AX1671">
        <v>9</v>
      </c>
    </row>
    <row r="1672" spans="28:50" x14ac:dyDescent="0.3">
      <c r="AB1672" s="160">
        <v>37323</v>
      </c>
      <c r="AC1672">
        <v>5</v>
      </c>
      <c r="AD1672">
        <v>139</v>
      </c>
      <c r="AE1672" t="s">
        <v>1098</v>
      </c>
      <c r="AF1672">
        <v>14</v>
      </c>
      <c r="AH1672" s="160">
        <v>40976</v>
      </c>
      <c r="AI1672">
        <v>5</v>
      </c>
      <c r="AJ1672">
        <v>155</v>
      </c>
      <c r="AK1672" t="s">
        <v>1098</v>
      </c>
      <c r="AL1672">
        <v>16</v>
      </c>
      <c r="AN1672" s="160">
        <v>37323</v>
      </c>
      <c r="AO1672">
        <v>5</v>
      </c>
      <c r="AP1672">
        <v>150</v>
      </c>
      <c r="AQ1672" t="s">
        <v>1098</v>
      </c>
      <c r="AR1672">
        <v>15</v>
      </c>
      <c r="AT1672" s="160">
        <v>36593</v>
      </c>
      <c r="AU1672">
        <v>5</v>
      </c>
      <c r="AV1672">
        <v>93</v>
      </c>
      <c r="AW1672" t="s">
        <v>1098</v>
      </c>
      <c r="AX1672">
        <v>9</v>
      </c>
    </row>
    <row r="1673" spans="28:50" x14ac:dyDescent="0.3">
      <c r="AB1673" s="160">
        <v>37323</v>
      </c>
      <c r="AC1673">
        <v>6</v>
      </c>
      <c r="AD1673">
        <v>138</v>
      </c>
      <c r="AE1673" t="s">
        <v>1098</v>
      </c>
      <c r="AF1673">
        <v>14</v>
      </c>
      <c r="AH1673" s="160">
        <v>40976</v>
      </c>
      <c r="AI1673">
        <v>6</v>
      </c>
      <c r="AJ1673">
        <v>151</v>
      </c>
      <c r="AK1673" t="s">
        <v>1098</v>
      </c>
      <c r="AL1673">
        <v>15</v>
      </c>
      <c r="AN1673" s="160">
        <v>37323</v>
      </c>
      <c r="AO1673">
        <v>6</v>
      </c>
      <c r="AP1673">
        <v>150</v>
      </c>
      <c r="AQ1673" t="s">
        <v>1098</v>
      </c>
      <c r="AR1673">
        <v>15</v>
      </c>
      <c r="AT1673" s="160">
        <v>36593</v>
      </c>
      <c r="AU1673">
        <v>6</v>
      </c>
      <c r="AV1673">
        <v>88</v>
      </c>
      <c r="AW1673" t="s">
        <v>1098</v>
      </c>
      <c r="AX1673">
        <v>9</v>
      </c>
    </row>
    <row r="1674" spans="28:50" x14ac:dyDescent="0.3">
      <c r="AB1674" s="160">
        <v>37323</v>
      </c>
      <c r="AC1674">
        <v>7</v>
      </c>
      <c r="AD1674">
        <v>141</v>
      </c>
      <c r="AE1674" t="s">
        <v>1098</v>
      </c>
      <c r="AF1674">
        <v>14</v>
      </c>
      <c r="AH1674" s="160">
        <v>40976</v>
      </c>
      <c r="AI1674">
        <v>7</v>
      </c>
      <c r="AJ1674">
        <v>154</v>
      </c>
      <c r="AK1674" t="s">
        <v>1098</v>
      </c>
      <c r="AL1674">
        <v>15</v>
      </c>
      <c r="AN1674" s="160">
        <v>37323</v>
      </c>
      <c r="AO1674">
        <v>7</v>
      </c>
      <c r="AP1674">
        <v>175</v>
      </c>
      <c r="AQ1674" t="s">
        <v>1098</v>
      </c>
      <c r="AR1674">
        <v>18</v>
      </c>
      <c r="AT1674" s="160">
        <v>36593</v>
      </c>
      <c r="AU1674">
        <v>7</v>
      </c>
      <c r="AV1674">
        <v>95</v>
      </c>
      <c r="AW1674" t="s">
        <v>1098</v>
      </c>
      <c r="AX1674">
        <v>10</v>
      </c>
    </row>
    <row r="1675" spans="28:50" x14ac:dyDescent="0.3">
      <c r="AB1675" s="160">
        <v>37323</v>
      </c>
      <c r="AC1675">
        <v>8</v>
      </c>
      <c r="AD1675">
        <v>151</v>
      </c>
      <c r="AE1675" t="s">
        <v>1098</v>
      </c>
      <c r="AF1675">
        <v>15</v>
      </c>
      <c r="AH1675" s="160">
        <v>40976</v>
      </c>
      <c r="AI1675">
        <v>8</v>
      </c>
      <c r="AJ1675">
        <v>168</v>
      </c>
      <c r="AK1675" t="s">
        <v>1098</v>
      </c>
      <c r="AL1675">
        <v>17</v>
      </c>
      <c r="AN1675" s="160">
        <v>37323</v>
      </c>
      <c r="AO1675">
        <v>8</v>
      </c>
      <c r="AP1675">
        <v>190</v>
      </c>
      <c r="AQ1675" t="s">
        <v>1098</v>
      </c>
      <c r="AR1675">
        <v>19</v>
      </c>
      <c r="AT1675" s="160">
        <v>36593</v>
      </c>
      <c r="AU1675">
        <v>8</v>
      </c>
      <c r="AV1675">
        <v>127</v>
      </c>
      <c r="AW1675" t="s">
        <v>1098</v>
      </c>
      <c r="AX1675">
        <v>13</v>
      </c>
    </row>
    <row r="1676" spans="28:50" x14ac:dyDescent="0.3">
      <c r="AB1676" s="160">
        <v>37323</v>
      </c>
      <c r="AC1676">
        <v>9</v>
      </c>
      <c r="AD1676">
        <v>155</v>
      </c>
      <c r="AE1676" t="s">
        <v>1098</v>
      </c>
      <c r="AF1676">
        <v>16</v>
      </c>
      <c r="AH1676" s="160">
        <v>40976</v>
      </c>
      <c r="AI1676">
        <v>9</v>
      </c>
      <c r="AJ1676">
        <v>184</v>
      </c>
      <c r="AK1676" t="s">
        <v>1098</v>
      </c>
      <c r="AL1676">
        <v>18</v>
      </c>
      <c r="AN1676" s="160">
        <v>37323</v>
      </c>
      <c r="AO1676">
        <v>9</v>
      </c>
      <c r="AP1676">
        <v>220</v>
      </c>
      <c r="AQ1676" t="s">
        <v>1098</v>
      </c>
      <c r="AR1676">
        <v>22</v>
      </c>
      <c r="AT1676" s="160">
        <v>36593</v>
      </c>
      <c r="AU1676">
        <v>9</v>
      </c>
      <c r="AV1676">
        <v>141</v>
      </c>
      <c r="AW1676" t="s">
        <v>1098</v>
      </c>
      <c r="AX1676">
        <v>14</v>
      </c>
    </row>
    <row r="1677" spans="28:50" x14ac:dyDescent="0.3">
      <c r="AB1677" s="160">
        <v>37323</v>
      </c>
      <c r="AC1677">
        <v>10</v>
      </c>
      <c r="AD1677">
        <v>160</v>
      </c>
      <c r="AE1677" t="s">
        <v>1098</v>
      </c>
      <c r="AF1677">
        <v>16</v>
      </c>
      <c r="AH1677" s="160">
        <v>40976</v>
      </c>
      <c r="AI1677">
        <v>10</v>
      </c>
      <c r="AJ1677">
        <v>184</v>
      </c>
      <c r="AK1677" t="s">
        <v>1098</v>
      </c>
      <c r="AL1677">
        <v>18</v>
      </c>
      <c r="AN1677" s="160">
        <v>37323</v>
      </c>
      <c r="AO1677">
        <v>10</v>
      </c>
      <c r="AP1677">
        <v>224</v>
      </c>
      <c r="AQ1677" t="s">
        <v>1098</v>
      </c>
      <c r="AR1677">
        <v>22</v>
      </c>
      <c r="AT1677" s="160">
        <v>36593</v>
      </c>
      <c r="AU1677">
        <v>10</v>
      </c>
      <c r="AV1677">
        <v>148</v>
      </c>
      <c r="AW1677" t="s">
        <v>1098</v>
      </c>
      <c r="AX1677">
        <v>15</v>
      </c>
    </row>
    <row r="1678" spans="28:50" x14ac:dyDescent="0.3">
      <c r="AB1678" s="160">
        <v>37323</v>
      </c>
      <c r="AC1678">
        <v>11</v>
      </c>
      <c r="AD1678">
        <v>169</v>
      </c>
      <c r="AE1678" t="s">
        <v>1098</v>
      </c>
      <c r="AF1678">
        <v>17</v>
      </c>
      <c r="AH1678" s="160">
        <v>40976</v>
      </c>
      <c r="AI1678">
        <v>11</v>
      </c>
      <c r="AJ1678">
        <v>197</v>
      </c>
      <c r="AK1678" t="s">
        <v>1098</v>
      </c>
      <c r="AL1678">
        <v>20</v>
      </c>
      <c r="AN1678" s="160">
        <v>37323</v>
      </c>
      <c r="AO1678">
        <v>11</v>
      </c>
      <c r="AP1678">
        <v>220</v>
      </c>
      <c r="AQ1678" t="s">
        <v>1098</v>
      </c>
      <c r="AR1678">
        <v>22</v>
      </c>
      <c r="AT1678" s="160">
        <v>36593</v>
      </c>
      <c r="AU1678">
        <v>11</v>
      </c>
      <c r="AV1678">
        <v>161</v>
      </c>
      <c r="AW1678" t="s">
        <v>1098</v>
      </c>
      <c r="AX1678">
        <v>16</v>
      </c>
    </row>
    <row r="1679" spans="28:50" x14ac:dyDescent="0.3">
      <c r="AB1679" s="160">
        <v>37323</v>
      </c>
      <c r="AC1679">
        <v>12</v>
      </c>
      <c r="AD1679">
        <v>175</v>
      </c>
      <c r="AE1679" t="s">
        <v>1098</v>
      </c>
      <c r="AF1679">
        <v>18</v>
      </c>
      <c r="AH1679" s="160">
        <v>40976</v>
      </c>
      <c r="AI1679">
        <v>12</v>
      </c>
      <c r="AJ1679">
        <v>209</v>
      </c>
      <c r="AK1679" t="s">
        <v>1098</v>
      </c>
      <c r="AL1679">
        <v>21</v>
      </c>
      <c r="AN1679" s="160">
        <v>37323</v>
      </c>
      <c r="AO1679">
        <v>12</v>
      </c>
      <c r="AP1679">
        <v>230</v>
      </c>
      <c r="AQ1679" t="s">
        <v>1098</v>
      </c>
      <c r="AR1679">
        <v>23</v>
      </c>
      <c r="AT1679" s="160">
        <v>36593</v>
      </c>
      <c r="AU1679">
        <v>12</v>
      </c>
      <c r="AV1679">
        <v>163</v>
      </c>
      <c r="AW1679" t="s">
        <v>1098</v>
      </c>
      <c r="AX1679">
        <v>16</v>
      </c>
    </row>
    <row r="1680" spans="28:50" x14ac:dyDescent="0.3">
      <c r="AB1680" s="160">
        <v>37323</v>
      </c>
      <c r="AC1680">
        <v>13</v>
      </c>
      <c r="AD1680">
        <v>198</v>
      </c>
      <c r="AE1680" t="s">
        <v>1098</v>
      </c>
      <c r="AF1680">
        <v>20</v>
      </c>
      <c r="AH1680" s="160">
        <v>40976</v>
      </c>
      <c r="AI1680">
        <v>13</v>
      </c>
      <c r="AJ1680">
        <v>208</v>
      </c>
      <c r="AK1680" t="s">
        <v>1098</v>
      </c>
      <c r="AL1680">
        <v>21</v>
      </c>
      <c r="AN1680" s="160">
        <v>37323</v>
      </c>
      <c r="AO1680">
        <v>13</v>
      </c>
      <c r="AP1680">
        <v>232</v>
      </c>
      <c r="AQ1680" t="s">
        <v>1098</v>
      </c>
      <c r="AR1680">
        <v>23</v>
      </c>
      <c r="AT1680" s="160">
        <v>36593</v>
      </c>
      <c r="AU1680">
        <v>13</v>
      </c>
      <c r="AV1680">
        <v>176</v>
      </c>
      <c r="AW1680" t="s">
        <v>1098</v>
      </c>
      <c r="AX1680">
        <v>18</v>
      </c>
    </row>
    <row r="1681" spans="28:50" x14ac:dyDescent="0.3">
      <c r="AB1681" s="160">
        <v>37323</v>
      </c>
      <c r="AC1681">
        <v>14</v>
      </c>
      <c r="AD1681">
        <v>203</v>
      </c>
      <c r="AE1681" t="s">
        <v>1098</v>
      </c>
      <c r="AF1681">
        <v>20</v>
      </c>
      <c r="AH1681" s="160">
        <v>40976</v>
      </c>
      <c r="AI1681">
        <v>14</v>
      </c>
      <c r="AJ1681">
        <v>200</v>
      </c>
      <c r="AK1681" t="s">
        <v>1098</v>
      </c>
      <c r="AL1681">
        <v>20</v>
      </c>
      <c r="AN1681" s="160">
        <v>37323</v>
      </c>
      <c r="AO1681">
        <v>14</v>
      </c>
      <c r="AP1681">
        <v>230</v>
      </c>
      <c r="AQ1681" t="s">
        <v>1098</v>
      </c>
      <c r="AR1681">
        <v>23</v>
      </c>
      <c r="AT1681" s="160">
        <v>36593</v>
      </c>
      <c r="AU1681">
        <v>14</v>
      </c>
      <c r="AV1681">
        <v>181</v>
      </c>
      <c r="AW1681" t="s">
        <v>1098</v>
      </c>
      <c r="AX1681">
        <v>18</v>
      </c>
    </row>
    <row r="1682" spans="28:50" x14ac:dyDescent="0.3">
      <c r="AB1682" s="160">
        <v>37323</v>
      </c>
      <c r="AC1682">
        <v>15</v>
      </c>
      <c r="AD1682">
        <v>211</v>
      </c>
      <c r="AE1682" t="s">
        <v>1098</v>
      </c>
      <c r="AF1682">
        <v>21</v>
      </c>
      <c r="AH1682" s="160">
        <v>40976</v>
      </c>
      <c r="AI1682">
        <v>15</v>
      </c>
      <c r="AJ1682">
        <v>212</v>
      </c>
      <c r="AK1682" t="s">
        <v>1098</v>
      </c>
      <c r="AL1682">
        <v>21</v>
      </c>
      <c r="AN1682" s="160">
        <v>37323</v>
      </c>
      <c r="AO1682">
        <v>15</v>
      </c>
      <c r="AP1682">
        <v>230</v>
      </c>
      <c r="AQ1682" t="s">
        <v>1098</v>
      </c>
      <c r="AR1682">
        <v>23</v>
      </c>
      <c r="AT1682" s="160">
        <v>36593</v>
      </c>
      <c r="AU1682">
        <v>15</v>
      </c>
      <c r="AV1682">
        <v>181</v>
      </c>
      <c r="AW1682" t="s">
        <v>1098</v>
      </c>
      <c r="AX1682">
        <v>18</v>
      </c>
    </row>
    <row r="1683" spans="28:50" x14ac:dyDescent="0.3">
      <c r="AB1683" s="160">
        <v>37323</v>
      </c>
      <c r="AC1683">
        <v>16</v>
      </c>
      <c r="AD1683">
        <v>210</v>
      </c>
      <c r="AE1683" t="s">
        <v>1098</v>
      </c>
      <c r="AF1683">
        <v>21</v>
      </c>
      <c r="AH1683" s="160">
        <v>40976</v>
      </c>
      <c r="AI1683">
        <v>16</v>
      </c>
      <c r="AJ1683">
        <v>209</v>
      </c>
      <c r="AK1683" t="s">
        <v>1098</v>
      </c>
      <c r="AL1683">
        <v>21</v>
      </c>
      <c r="AN1683" s="160">
        <v>37323</v>
      </c>
      <c r="AO1683">
        <v>16</v>
      </c>
      <c r="AP1683">
        <v>219</v>
      </c>
      <c r="AQ1683" t="s">
        <v>1098</v>
      </c>
      <c r="AR1683">
        <v>22</v>
      </c>
      <c r="AT1683" s="160">
        <v>36593</v>
      </c>
      <c r="AU1683">
        <v>16</v>
      </c>
      <c r="AV1683">
        <v>154</v>
      </c>
      <c r="AW1683" t="s">
        <v>1098</v>
      </c>
      <c r="AX1683">
        <v>15</v>
      </c>
    </row>
    <row r="1684" spans="28:50" x14ac:dyDescent="0.3">
      <c r="AB1684" s="160">
        <v>37323</v>
      </c>
      <c r="AC1684">
        <v>17</v>
      </c>
      <c r="AD1684">
        <v>189</v>
      </c>
      <c r="AE1684" t="s">
        <v>1098</v>
      </c>
      <c r="AF1684">
        <v>19</v>
      </c>
      <c r="AH1684" s="160">
        <v>40976</v>
      </c>
      <c r="AI1684">
        <v>17</v>
      </c>
      <c r="AJ1684">
        <v>204</v>
      </c>
      <c r="AK1684" t="s">
        <v>1098</v>
      </c>
      <c r="AL1684">
        <v>20</v>
      </c>
      <c r="AN1684" s="160">
        <v>37323</v>
      </c>
      <c r="AO1684">
        <v>17</v>
      </c>
      <c r="AP1684">
        <v>210</v>
      </c>
      <c r="AQ1684" t="s">
        <v>1098</v>
      </c>
      <c r="AR1684">
        <v>21</v>
      </c>
      <c r="AT1684" s="160">
        <v>36593</v>
      </c>
      <c r="AU1684">
        <v>17</v>
      </c>
      <c r="AV1684">
        <v>140</v>
      </c>
      <c r="AW1684" t="s">
        <v>1098</v>
      </c>
      <c r="AX1684">
        <v>14</v>
      </c>
    </row>
    <row r="1685" spans="28:50" x14ac:dyDescent="0.3">
      <c r="AB1685" s="160">
        <v>37323</v>
      </c>
      <c r="AC1685">
        <v>18</v>
      </c>
      <c r="AD1685">
        <v>177</v>
      </c>
      <c r="AE1685" t="s">
        <v>1098</v>
      </c>
      <c r="AF1685">
        <v>18</v>
      </c>
      <c r="AH1685" s="160">
        <v>40976</v>
      </c>
      <c r="AI1685">
        <v>18</v>
      </c>
      <c r="AJ1685">
        <v>188</v>
      </c>
      <c r="AK1685" t="s">
        <v>1098</v>
      </c>
      <c r="AL1685">
        <v>19</v>
      </c>
      <c r="AN1685" s="160">
        <v>37323</v>
      </c>
      <c r="AO1685">
        <v>18</v>
      </c>
      <c r="AP1685">
        <v>190</v>
      </c>
      <c r="AQ1685" t="s">
        <v>1098</v>
      </c>
      <c r="AR1685">
        <v>19</v>
      </c>
      <c r="AT1685" s="160">
        <v>36593</v>
      </c>
      <c r="AU1685">
        <v>18</v>
      </c>
      <c r="AV1685">
        <v>134</v>
      </c>
      <c r="AW1685" t="s">
        <v>1098</v>
      </c>
      <c r="AX1685">
        <v>13</v>
      </c>
    </row>
    <row r="1686" spans="28:50" x14ac:dyDescent="0.3">
      <c r="AB1686" s="160">
        <v>37323</v>
      </c>
      <c r="AC1686">
        <v>19</v>
      </c>
      <c r="AD1686">
        <v>156</v>
      </c>
      <c r="AE1686" t="s">
        <v>1098</v>
      </c>
      <c r="AF1686">
        <v>16</v>
      </c>
      <c r="AH1686" s="160">
        <v>40976</v>
      </c>
      <c r="AI1686">
        <v>19</v>
      </c>
      <c r="AJ1686">
        <v>185</v>
      </c>
      <c r="AK1686" t="s">
        <v>1098</v>
      </c>
      <c r="AL1686">
        <v>19</v>
      </c>
      <c r="AN1686" s="160">
        <v>37323</v>
      </c>
      <c r="AO1686">
        <v>19</v>
      </c>
      <c r="AP1686">
        <v>175</v>
      </c>
      <c r="AQ1686" t="s">
        <v>1098</v>
      </c>
      <c r="AR1686">
        <v>18</v>
      </c>
      <c r="AT1686" s="160">
        <v>36593</v>
      </c>
      <c r="AU1686">
        <v>19</v>
      </c>
      <c r="AV1686">
        <v>130</v>
      </c>
      <c r="AW1686" t="s">
        <v>1098</v>
      </c>
      <c r="AX1686">
        <v>13</v>
      </c>
    </row>
    <row r="1687" spans="28:50" x14ac:dyDescent="0.3">
      <c r="AB1687" s="160">
        <v>37323</v>
      </c>
      <c r="AC1687">
        <v>20</v>
      </c>
      <c r="AD1687">
        <v>147</v>
      </c>
      <c r="AE1687" t="s">
        <v>1098</v>
      </c>
      <c r="AF1687">
        <v>15</v>
      </c>
      <c r="AH1687" s="160">
        <v>40976</v>
      </c>
      <c r="AI1687">
        <v>20</v>
      </c>
      <c r="AJ1687">
        <v>184</v>
      </c>
      <c r="AK1687" t="s">
        <v>1098</v>
      </c>
      <c r="AL1687">
        <v>18</v>
      </c>
      <c r="AN1687" s="160">
        <v>37323</v>
      </c>
      <c r="AO1687">
        <v>20</v>
      </c>
      <c r="AP1687">
        <v>170</v>
      </c>
      <c r="AQ1687" t="s">
        <v>1098</v>
      </c>
      <c r="AR1687">
        <v>17</v>
      </c>
      <c r="AT1687" s="160">
        <v>36593</v>
      </c>
      <c r="AU1687">
        <v>20</v>
      </c>
      <c r="AV1687">
        <v>125</v>
      </c>
      <c r="AW1687" t="s">
        <v>1098</v>
      </c>
      <c r="AX1687">
        <v>13</v>
      </c>
    </row>
    <row r="1688" spans="28:50" x14ac:dyDescent="0.3">
      <c r="AB1688" s="160">
        <v>37323</v>
      </c>
      <c r="AC1688">
        <v>21</v>
      </c>
      <c r="AD1688">
        <v>141</v>
      </c>
      <c r="AE1688" t="s">
        <v>1098</v>
      </c>
      <c r="AF1688">
        <v>14</v>
      </c>
      <c r="AH1688" s="160">
        <v>40976</v>
      </c>
      <c r="AI1688">
        <v>21</v>
      </c>
      <c r="AJ1688">
        <v>180</v>
      </c>
      <c r="AK1688" t="s">
        <v>1098</v>
      </c>
      <c r="AL1688">
        <v>18</v>
      </c>
      <c r="AN1688" s="160">
        <v>37323</v>
      </c>
      <c r="AO1688">
        <v>21</v>
      </c>
      <c r="AP1688">
        <v>170</v>
      </c>
      <c r="AQ1688" t="s">
        <v>1098</v>
      </c>
      <c r="AR1688">
        <v>17</v>
      </c>
      <c r="AT1688" s="160">
        <v>36593</v>
      </c>
      <c r="AU1688">
        <v>21</v>
      </c>
      <c r="AV1688">
        <v>122</v>
      </c>
      <c r="AW1688" t="s">
        <v>1098</v>
      </c>
      <c r="AX1688">
        <v>12</v>
      </c>
    </row>
    <row r="1689" spans="28:50" x14ac:dyDescent="0.3">
      <c r="AB1689" s="160">
        <v>37323</v>
      </c>
      <c r="AC1689">
        <v>22</v>
      </c>
      <c r="AD1689">
        <v>137</v>
      </c>
      <c r="AE1689" t="s">
        <v>1098</v>
      </c>
      <c r="AF1689">
        <v>14</v>
      </c>
      <c r="AH1689" s="160">
        <v>40976</v>
      </c>
      <c r="AI1689">
        <v>22</v>
      </c>
      <c r="AJ1689">
        <v>176</v>
      </c>
      <c r="AK1689" t="s">
        <v>1098</v>
      </c>
      <c r="AL1689">
        <v>18</v>
      </c>
      <c r="AN1689" s="160">
        <v>37323</v>
      </c>
      <c r="AO1689">
        <v>22</v>
      </c>
      <c r="AP1689">
        <v>166</v>
      </c>
      <c r="AQ1689" t="s">
        <v>1098</v>
      </c>
      <c r="AR1689">
        <v>17</v>
      </c>
      <c r="AT1689" s="160">
        <v>36593</v>
      </c>
      <c r="AU1689">
        <v>22</v>
      </c>
      <c r="AV1689">
        <v>119</v>
      </c>
      <c r="AW1689" t="s">
        <v>1098</v>
      </c>
      <c r="AX1689">
        <v>12</v>
      </c>
    </row>
    <row r="1690" spans="28:50" x14ac:dyDescent="0.3">
      <c r="AB1690" s="160">
        <v>37323</v>
      </c>
      <c r="AC1690">
        <v>23</v>
      </c>
      <c r="AD1690">
        <v>133</v>
      </c>
      <c r="AE1690" t="s">
        <v>1098</v>
      </c>
      <c r="AF1690">
        <v>13</v>
      </c>
      <c r="AH1690" s="160">
        <v>40976</v>
      </c>
      <c r="AI1690">
        <v>23</v>
      </c>
      <c r="AJ1690">
        <v>177</v>
      </c>
      <c r="AK1690" t="s">
        <v>1098</v>
      </c>
      <c r="AL1690">
        <v>18</v>
      </c>
      <c r="AN1690" s="160">
        <v>37323</v>
      </c>
      <c r="AO1690">
        <v>23</v>
      </c>
      <c r="AP1690">
        <v>160</v>
      </c>
      <c r="AQ1690" t="s">
        <v>1098</v>
      </c>
      <c r="AR1690">
        <v>16</v>
      </c>
      <c r="AT1690" s="160">
        <v>36593</v>
      </c>
      <c r="AU1690">
        <v>23</v>
      </c>
      <c r="AV1690">
        <v>115</v>
      </c>
      <c r="AW1690" t="s">
        <v>1098</v>
      </c>
      <c r="AX1690">
        <v>12</v>
      </c>
    </row>
    <row r="1691" spans="28:50" x14ac:dyDescent="0.3">
      <c r="AB1691" s="160">
        <v>37324</v>
      </c>
      <c r="AC1691">
        <v>0</v>
      </c>
      <c r="AD1691">
        <v>130</v>
      </c>
      <c r="AE1691" t="s">
        <v>1098</v>
      </c>
      <c r="AF1691">
        <v>13</v>
      </c>
      <c r="AH1691" s="160">
        <v>40977</v>
      </c>
      <c r="AI1691">
        <v>0</v>
      </c>
      <c r="AJ1691">
        <v>177</v>
      </c>
      <c r="AK1691" t="s">
        <v>1098</v>
      </c>
      <c r="AL1691">
        <v>18</v>
      </c>
      <c r="AN1691" s="160">
        <v>37324</v>
      </c>
      <c r="AO1691">
        <v>0</v>
      </c>
      <c r="AP1691">
        <v>140</v>
      </c>
      <c r="AQ1691" t="s">
        <v>1098</v>
      </c>
      <c r="AR1691">
        <v>14</v>
      </c>
      <c r="AT1691" s="160">
        <v>36594</v>
      </c>
      <c r="AU1691">
        <v>0</v>
      </c>
      <c r="AV1691">
        <v>108</v>
      </c>
      <c r="AW1691" t="s">
        <v>1098</v>
      </c>
      <c r="AX1691">
        <v>11</v>
      </c>
    </row>
    <row r="1692" spans="28:50" x14ac:dyDescent="0.3">
      <c r="AB1692" s="160">
        <v>37324</v>
      </c>
      <c r="AC1692">
        <v>1</v>
      </c>
      <c r="AD1692">
        <v>119</v>
      </c>
      <c r="AE1692" t="s">
        <v>1098</v>
      </c>
      <c r="AF1692">
        <v>12</v>
      </c>
      <c r="AH1692" s="160">
        <v>40977</v>
      </c>
      <c r="AI1692">
        <v>1</v>
      </c>
      <c r="AJ1692">
        <v>177</v>
      </c>
      <c r="AK1692" t="s">
        <v>1098</v>
      </c>
      <c r="AL1692">
        <v>18</v>
      </c>
      <c r="AN1692" s="160">
        <v>37324</v>
      </c>
      <c r="AO1692">
        <v>1</v>
      </c>
      <c r="AP1692">
        <v>139</v>
      </c>
      <c r="AQ1692" t="s">
        <v>1098</v>
      </c>
      <c r="AR1692">
        <v>14</v>
      </c>
      <c r="AT1692" s="160">
        <v>36594</v>
      </c>
      <c r="AU1692">
        <v>1</v>
      </c>
      <c r="AV1692">
        <v>103</v>
      </c>
      <c r="AW1692" t="s">
        <v>1098</v>
      </c>
      <c r="AX1692">
        <v>10</v>
      </c>
    </row>
    <row r="1693" spans="28:50" x14ac:dyDescent="0.3">
      <c r="AB1693" s="160">
        <v>37324</v>
      </c>
      <c r="AC1693">
        <v>2</v>
      </c>
      <c r="AD1693">
        <v>112</v>
      </c>
      <c r="AE1693" t="s">
        <v>1098</v>
      </c>
      <c r="AF1693">
        <v>11</v>
      </c>
      <c r="AH1693" s="160">
        <v>40977</v>
      </c>
      <c r="AI1693">
        <v>2</v>
      </c>
      <c r="AJ1693">
        <v>177</v>
      </c>
      <c r="AK1693" t="s">
        <v>1098</v>
      </c>
      <c r="AL1693">
        <v>18</v>
      </c>
      <c r="AN1693" s="160">
        <v>37324</v>
      </c>
      <c r="AO1693">
        <v>2</v>
      </c>
      <c r="AP1693">
        <v>140</v>
      </c>
      <c r="AQ1693" t="s">
        <v>1098</v>
      </c>
      <c r="AR1693">
        <v>14</v>
      </c>
      <c r="AT1693" s="160">
        <v>36594</v>
      </c>
      <c r="AU1693">
        <v>2</v>
      </c>
      <c r="AV1693">
        <v>104</v>
      </c>
      <c r="AW1693" t="s">
        <v>1098</v>
      </c>
      <c r="AX1693">
        <v>10</v>
      </c>
    </row>
    <row r="1694" spans="28:50" x14ac:dyDescent="0.3">
      <c r="AB1694" s="160">
        <v>37324</v>
      </c>
      <c r="AC1694">
        <v>3</v>
      </c>
      <c r="AD1694">
        <v>98</v>
      </c>
      <c r="AE1694" t="s">
        <v>1098</v>
      </c>
      <c r="AF1694">
        <v>10</v>
      </c>
      <c r="AH1694" s="160">
        <v>40977</v>
      </c>
      <c r="AI1694">
        <v>3</v>
      </c>
      <c r="AJ1694">
        <v>177</v>
      </c>
      <c r="AK1694" t="s">
        <v>1098</v>
      </c>
      <c r="AL1694">
        <v>18</v>
      </c>
      <c r="AN1694" s="160">
        <v>37324</v>
      </c>
      <c r="AO1694">
        <v>3</v>
      </c>
      <c r="AP1694">
        <v>140</v>
      </c>
      <c r="AQ1694" t="s">
        <v>1098</v>
      </c>
      <c r="AR1694">
        <v>14</v>
      </c>
      <c r="AT1694" s="160">
        <v>36594</v>
      </c>
      <c r="AU1694">
        <v>3</v>
      </c>
      <c r="AV1694">
        <v>109</v>
      </c>
      <c r="AW1694" t="s">
        <v>1098</v>
      </c>
      <c r="AX1694">
        <v>11</v>
      </c>
    </row>
    <row r="1695" spans="28:50" x14ac:dyDescent="0.3">
      <c r="AB1695" s="160">
        <v>37324</v>
      </c>
      <c r="AC1695">
        <v>4</v>
      </c>
      <c r="AD1695">
        <v>84</v>
      </c>
      <c r="AE1695" t="s">
        <v>1098</v>
      </c>
      <c r="AF1695">
        <v>8</v>
      </c>
      <c r="AH1695" s="160">
        <v>40977</v>
      </c>
      <c r="AI1695">
        <v>4</v>
      </c>
      <c r="AJ1695">
        <v>180</v>
      </c>
      <c r="AK1695" t="s">
        <v>1098</v>
      </c>
      <c r="AL1695">
        <v>18</v>
      </c>
      <c r="AN1695" s="160">
        <v>37324</v>
      </c>
      <c r="AO1695">
        <v>4</v>
      </c>
      <c r="AP1695">
        <v>148</v>
      </c>
      <c r="AQ1695" t="s">
        <v>1098</v>
      </c>
      <c r="AR1695">
        <v>15</v>
      </c>
      <c r="AT1695" s="160">
        <v>36594</v>
      </c>
      <c r="AU1695">
        <v>4</v>
      </c>
      <c r="AV1695">
        <v>110</v>
      </c>
      <c r="AW1695" t="s">
        <v>1098</v>
      </c>
      <c r="AX1695">
        <v>11</v>
      </c>
    </row>
    <row r="1696" spans="28:50" x14ac:dyDescent="0.3">
      <c r="AB1696" s="160">
        <v>37324</v>
      </c>
      <c r="AC1696">
        <v>5</v>
      </c>
      <c r="AD1696">
        <v>77</v>
      </c>
      <c r="AE1696" t="s">
        <v>1098</v>
      </c>
      <c r="AF1696">
        <v>8</v>
      </c>
      <c r="AH1696" s="160">
        <v>40977</v>
      </c>
      <c r="AI1696">
        <v>5</v>
      </c>
      <c r="AJ1696">
        <v>177</v>
      </c>
      <c r="AK1696" t="s">
        <v>1098</v>
      </c>
      <c r="AL1696">
        <v>18</v>
      </c>
      <c r="AN1696" s="160">
        <v>37324</v>
      </c>
      <c r="AO1696">
        <v>5</v>
      </c>
      <c r="AP1696">
        <v>160</v>
      </c>
      <c r="AQ1696" t="s">
        <v>1098</v>
      </c>
      <c r="AR1696">
        <v>16</v>
      </c>
      <c r="AT1696" s="160">
        <v>36594</v>
      </c>
      <c r="AU1696">
        <v>5</v>
      </c>
      <c r="AV1696">
        <v>110</v>
      </c>
      <c r="AW1696" t="s">
        <v>1098</v>
      </c>
      <c r="AX1696">
        <v>11</v>
      </c>
    </row>
    <row r="1697" spans="28:50" x14ac:dyDescent="0.3">
      <c r="AB1697" s="160">
        <v>37324</v>
      </c>
      <c r="AC1697">
        <v>6</v>
      </c>
      <c r="AD1697">
        <v>62</v>
      </c>
      <c r="AE1697" t="s">
        <v>1098</v>
      </c>
      <c r="AF1697">
        <v>6</v>
      </c>
      <c r="AH1697" s="160">
        <v>40977</v>
      </c>
      <c r="AI1697">
        <v>6</v>
      </c>
      <c r="AJ1697">
        <v>179</v>
      </c>
      <c r="AK1697" t="s">
        <v>1098</v>
      </c>
      <c r="AL1697">
        <v>18</v>
      </c>
      <c r="AN1697" s="160">
        <v>37324</v>
      </c>
      <c r="AO1697">
        <v>6</v>
      </c>
      <c r="AP1697">
        <v>160</v>
      </c>
      <c r="AQ1697" t="s">
        <v>1098</v>
      </c>
      <c r="AR1697">
        <v>16</v>
      </c>
      <c r="AT1697" s="160">
        <v>36594</v>
      </c>
      <c r="AU1697">
        <v>6</v>
      </c>
      <c r="AV1697">
        <v>122</v>
      </c>
      <c r="AW1697" t="s">
        <v>1098</v>
      </c>
      <c r="AX1697">
        <v>12</v>
      </c>
    </row>
    <row r="1698" spans="28:50" x14ac:dyDescent="0.3">
      <c r="AB1698" s="160">
        <v>37324</v>
      </c>
      <c r="AC1698">
        <v>7</v>
      </c>
      <c r="AD1698">
        <v>103</v>
      </c>
      <c r="AE1698" t="s">
        <v>1098</v>
      </c>
      <c r="AF1698">
        <v>10</v>
      </c>
      <c r="AH1698" s="160">
        <v>40977</v>
      </c>
      <c r="AI1698">
        <v>7</v>
      </c>
      <c r="AJ1698">
        <v>181</v>
      </c>
      <c r="AK1698" t="s">
        <v>1098</v>
      </c>
      <c r="AL1698">
        <v>18</v>
      </c>
      <c r="AN1698" s="160">
        <v>37324</v>
      </c>
      <c r="AO1698">
        <v>7</v>
      </c>
      <c r="AP1698">
        <v>172</v>
      </c>
      <c r="AQ1698" t="s">
        <v>1098</v>
      </c>
      <c r="AR1698">
        <v>17</v>
      </c>
      <c r="AT1698" s="160">
        <v>36594</v>
      </c>
      <c r="AU1698">
        <v>7</v>
      </c>
      <c r="AV1698">
        <v>131</v>
      </c>
      <c r="AW1698" t="s">
        <v>1098</v>
      </c>
      <c r="AX1698">
        <v>13</v>
      </c>
    </row>
    <row r="1699" spans="28:50" x14ac:dyDescent="0.3">
      <c r="AB1699" s="160">
        <v>37324</v>
      </c>
      <c r="AC1699">
        <v>8</v>
      </c>
      <c r="AD1699">
        <v>140</v>
      </c>
      <c r="AE1699" t="s">
        <v>1098</v>
      </c>
      <c r="AF1699">
        <v>14</v>
      </c>
      <c r="AH1699" s="160">
        <v>40977</v>
      </c>
      <c r="AI1699">
        <v>8</v>
      </c>
      <c r="AJ1699">
        <v>178</v>
      </c>
      <c r="AK1699" t="s">
        <v>1098</v>
      </c>
      <c r="AL1699">
        <v>18</v>
      </c>
      <c r="AN1699" s="160">
        <v>37324</v>
      </c>
      <c r="AO1699">
        <v>8</v>
      </c>
      <c r="AP1699">
        <v>200</v>
      </c>
      <c r="AQ1699" t="s">
        <v>1098</v>
      </c>
      <c r="AR1699">
        <v>20</v>
      </c>
      <c r="AT1699" s="160">
        <v>36594</v>
      </c>
      <c r="AU1699">
        <v>8</v>
      </c>
      <c r="AV1699">
        <v>145</v>
      </c>
      <c r="AW1699" t="s">
        <v>1098</v>
      </c>
      <c r="AX1699">
        <v>15</v>
      </c>
    </row>
    <row r="1700" spans="28:50" x14ac:dyDescent="0.3">
      <c r="AB1700" s="160">
        <v>37324</v>
      </c>
      <c r="AC1700">
        <v>9</v>
      </c>
      <c r="AD1700">
        <v>166</v>
      </c>
      <c r="AE1700" t="s">
        <v>1098</v>
      </c>
      <c r="AF1700">
        <v>17</v>
      </c>
      <c r="AH1700" s="160">
        <v>40977</v>
      </c>
      <c r="AI1700">
        <v>9</v>
      </c>
      <c r="AJ1700">
        <v>182</v>
      </c>
      <c r="AK1700" t="s">
        <v>1098</v>
      </c>
      <c r="AL1700">
        <v>18</v>
      </c>
      <c r="AN1700" s="160">
        <v>37324</v>
      </c>
      <c r="AO1700">
        <v>9</v>
      </c>
      <c r="AP1700">
        <v>210</v>
      </c>
      <c r="AQ1700" t="s">
        <v>1098</v>
      </c>
      <c r="AR1700">
        <v>21</v>
      </c>
      <c r="AT1700" s="160">
        <v>36594</v>
      </c>
      <c r="AU1700">
        <v>9</v>
      </c>
      <c r="AV1700">
        <v>159</v>
      </c>
      <c r="AW1700" t="s">
        <v>1098</v>
      </c>
      <c r="AX1700">
        <v>16</v>
      </c>
    </row>
    <row r="1701" spans="28:50" x14ac:dyDescent="0.3">
      <c r="AB1701" s="160">
        <v>37324</v>
      </c>
      <c r="AC1701">
        <v>10</v>
      </c>
      <c r="AD1701">
        <v>174</v>
      </c>
      <c r="AE1701" t="s">
        <v>1098</v>
      </c>
      <c r="AF1701">
        <v>17</v>
      </c>
      <c r="AH1701" s="160">
        <v>40977</v>
      </c>
      <c r="AI1701">
        <v>10</v>
      </c>
      <c r="AJ1701">
        <v>198</v>
      </c>
      <c r="AK1701" t="s">
        <v>1098</v>
      </c>
      <c r="AL1701">
        <v>20</v>
      </c>
      <c r="AN1701" s="160">
        <v>37324</v>
      </c>
      <c r="AO1701">
        <v>10</v>
      </c>
      <c r="AP1701">
        <v>226</v>
      </c>
      <c r="AQ1701" t="s">
        <v>1098</v>
      </c>
      <c r="AR1701">
        <v>23</v>
      </c>
      <c r="AT1701" s="160">
        <v>36594</v>
      </c>
      <c r="AU1701">
        <v>10</v>
      </c>
      <c r="AV1701">
        <v>156</v>
      </c>
      <c r="AW1701" t="s">
        <v>1098</v>
      </c>
      <c r="AX1701">
        <v>16</v>
      </c>
    </row>
    <row r="1702" spans="28:50" x14ac:dyDescent="0.3">
      <c r="AB1702" s="160">
        <v>37324</v>
      </c>
      <c r="AC1702">
        <v>11</v>
      </c>
      <c r="AD1702">
        <v>183</v>
      </c>
      <c r="AE1702" t="s">
        <v>1098</v>
      </c>
      <c r="AF1702">
        <v>18</v>
      </c>
      <c r="AH1702" s="160">
        <v>40977</v>
      </c>
      <c r="AI1702">
        <v>11</v>
      </c>
      <c r="AJ1702">
        <v>200</v>
      </c>
      <c r="AK1702" t="s">
        <v>1098</v>
      </c>
      <c r="AL1702">
        <v>20</v>
      </c>
      <c r="AN1702" s="160">
        <v>37324</v>
      </c>
      <c r="AO1702">
        <v>11</v>
      </c>
      <c r="AP1702">
        <v>240</v>
      </c>
      <c r="AQ1702" t="s">
        <v>1098</v>
      </c>
      <c r="AR1702">
        <v>24</v>
      </c>
      <c r="AT1702" s="160">
        <v>36594</v>
      </c>
      <c r="AU1702">
        <v>11</v>
      </c>
      <c r="AV1702">
        <v>162</v>
      </c>
      <c r="AW1702" t="s">
        <v>1098</v>
      </c>
      <c r="AX1702">
        <v>16</v>
      </c>
    </row>
    <row r="1703" spans="28:50" x14ac:dyDescent="0.3">
      <c r="AB1703" s="160">
        <v>37324</v>
      </c>
      <c r="AC1703">
        <v>12</v>
      </c>
      <c r="AD1703">
        <v>196</v>
      </c>
      <c r="AE1703" t="s">
        <v>1098</v>
      </c>
      <c r="AF1703">
        <v>20</v>
      </c>
      <c r="AH1703" s="160">
        <v>40977</v>
      </c>
      <c r="AI1703">
        <v>12</v>
      </c>
      <c r="AJ1703">
        <v>207</v>
      </c>
      <c r="AK1703" t="s">
        <v>1098</v>
      </c>
      <c r="AL1703">
        <v>21</v>
      </c>
      <c r="AN1703" s="160">
        <v>37324</v>
      </c>
      <c r="AO1703">
        <v>12</v>
      </c>
      <c r="AP1703">
        <v>230</v>
      </c>
      <c r="AQ1703" t="s">
        <v>1098</v>
      </c>
      <c r="AR1703">
        <v>23</v>
      </c>
      <c r="AT1703" s="160">
        <v>36594</v>
      </c>
      <c r="AU1703">
        <v>12</v>
      </c>
      <c r="AV1703">
        <v>171</v>
      </c>
      <c r="AW1703" t="s">
        <v>1098</v>
      </c>
      <c r="AX1703">
        <v>17</v>
      </c>
    </row>
    <row r="1704" spans="28:50" x14ac:dyDescent="0.3">
      <c r="AB1704" s="160">
        <v>37324</v>
      </c>
      <c r="AC1704">
        <v>13</v>
      </c>
      <c r="AD1704">
        <v>197</v>
      </c>
      <c r="AE1704" t="s">
        <v>1098</v>
      </c>
      <c r="AF1704">
        <v>20</v>
      </c>
      <c r="AH1704" s="160">
        <v>40977</v>
      </c>
      <c r="AI1704">
        <v>13</v>
      </c>
      <c r="AJ1704">
        <v>232</v>
      </c>
      <c r="AK1704" t="s">
        <v>1098</v>
      </c>
      <c r="AL1704">
        <v>23</v>
      </c>
      <c r="AN1704" s="160">
        <v>37324</v>
      </c>
      <c r="AO1704">
        <v>13</v>
      </c>
      <c r="AP1704">
        <v>234</v>
      </c>
      <c r="AQ1704" t="s">
        <v>1098</v>
      </c>
      <c r="AR1704">
        <v>23</v>
      </c>
      <c r="AT1704" s="160">
        <v>36594</v>
      </c>
      <c r="AU1704">
        <v>13</v>
      </c>
      <c r="AV1704">
        <v>174</v>
      </c>
      <c r="AW1704" t="s">
        <v>1098</v>
      </c>
      <c r="AX1704">
        <v>17</v>
      </c>
    </row>
    <row r="1705" spans="28:50" x14ac:dyDescent="0.3">
      <c r="AB1705" s="160">
        <v>37324</v>
      </c>
      <c r="AC1705">
        <v>14</v>
      </c>
      <c r="AD1705">
        <v>207</v>
      </c>
      <c r="AE1705" t="s">
        <v>1098</v>
      </c>
      <c r="AF1705">
        <v>21</v>
      </c>
      <c r="AH1705" s="160">
        <v>40977</v>
      </c>
      <c r="AI1705">
        <v>14</v>
      </c>
      <c r="AJ1705">
        <v>240</v>
      </c>
      <c r="AK1705" t="s">
        <v>1098</v>
      </c>
      <c r="AL1705">
        <v>24</v>
      </c>
      <c r="AN1705" s="160">
        <v>37324</v>
      </c>
      <c r="AO1705">
        <v>14</v>
      </c>
      <c r="AP1705">
        <v>240</v>
      </c>
      <c r="AQ1705" t="s">
        <v>1098</v>
      </c>
      <c r="AR1705">
        <v>24</v>
      </c>
      <c r="AT1705" s="160">
        <v>36594</v>
      </c>
      <c r="AU1705">
        <v>14</v>
      </c>
      <c r="AV1705">
        <v>171</v>
      </c>
      <c r="AW1705" t="s">
        <v>1098</v>
      </c>
      <c r="AX1705">
        <v>17</v>
      </c>
    </row>
    <row r="1706" spans="28:50" x14ac:dyDescent="0.3">
      <c r="AB1706" s="160">
        <v>37324</v>
      </c>
      <c r="AC1706">
        <v>15</v>
      </c>
      <c r="AD1706">
        <v>202</v>
      </c>
      <c r="AE1706" t="s">
        <v>1098</v>
      </c>
      <c r="AF1706">
        <v>20</v>
      </c>
      <c r="AH1706" s="160">
        <v>40977</v>
      </c>
      <c r="AI1706">
        <v>15</v>
      </c>
      <c r="AJ1706">
        <v>237</v>
      </c>
      <c r="AK1706" t="s">
        <v>1098</v>
      </c>
      <c r="AL1706">
        <v>24</v>
      </c>
      <c r="AN1706" s="160">
        <v>37324</v>
      </c>
      <c r="AO1706">
        <v>15</v>
      </c>
      <c r="AP1706">
        <v>240</v>
      </c>
      <c r="AQ1706" t="s">
        <v>1098</v>
      </c>
      <c r="AR1706">
        <v>24</v>
      </c>
      <c r="AT1706" s="160">
        <v>36594</v>
      </c>
      <c r="AU1706">
        <v>15</v>
      </c>
      <c r="AV1706">
        <v>177</v>
      </c>
      <c r="AW1706" t="s">
        <v>1098</v>
      </c>
      <c r="AX1706">
        <v>18</v>
      </c>
    </row>
    <row r="1707" spans="28:50" x14ac:dyDescent="0.3">
      <c r="AB1707" s="160">
        <v>37324</v>
      </c>
      <c r="AC1707">
        <v>16</v>
      </c>
      <c r="AD1707">
        <v>200</v>
      </c>
      <c r="AE1707" t="s">
        <v>1098</v>
      </c>
      <c r="AF1707">
        <v>20</v>
      </c>
      <c r="AH1707" s="160">
        <v>40977</v>
      </c>
      <c r="AI1707">
        <v>16</v>
      </c>
      <c r="AJ1707">
        <v>250</v>
      </c>
      <c r="AK1707" t="s">
        <v>1098</v>
      </c>
      <c r="AL1707">
        <v>25</v>
      </c>
      <c r="AN1707" s="160">
        <v>37324</v>
      </c>
      <c r="AO1707">
        <v>16</v>
      </c>
      <c r="AP1707">
        <v>228</v>
      </c>
      <c r="AQ1707" t="s">
        <v>1098</v>
      </c>
      <c r="AR1707">
        <v>23</v>
      </c>
      <c r="AT1707" s="160">
        <v>36594</v>
      </c>
      <c r="AU1707">
        <v>16</v>
      </c>
      <c r="AV1707">
        <v>171</v>
      </c>
      <c r="AW1707" t="s">
        <v>1098</v>
      </c>
      <c r="AX1707">
        <v>17</v>
      </c>
    </row>
    <row r="1708" spans="28:50" x14ac:dyDescent="0.3">
      <c r="AB1708" s="160">
        <v>37324</v>
      </c>
      <c r="AC1708">
        <v>17</v>
      </c>
      <c r="AD1708">
        <v>191</v>
      </c>
      <c r="AE1708" t="s">
        <v>1098</v>
      </c>
      <c r="AF1708">
        <v>19</v>
      </c>
      <c r="AH1708" s="160">
        <v>40977</v>
      </c>
      <c r="AI1708">
        <v>17</v>
      </c>
      <c r="AJ1708">
        <v>250</v>
      </c>
      <c r="AK1708" t="s">
        <v>1098</v>
      </c>
      <c r="AL1708">
        <v>25</v>
      </c>
      <c r="AN1708" s="160">
        <v>37324</v>
      </c>
      <c r="AO1708">
        <v>17</v>
      </c>
      <c r="AP1708">
        <v>210</v>
      </c>
      <c r="AQ1708" t="s">
        <v>1098</v>
      </c>
      <c r="AR1708">
        <v>21</v>
      </c>
      <c r="AT1708" s="160">
        <v>36594</v>
      </c>
      <c r="AU1708">
        <v>17</v>
      </c>
      <c r="AV1708">
        <v>160</v>
      </c>
      <c r="AW1708" t="s">
        <v>1098</v>
      </c>
      <c r="AX1708">
        <v>16</v>
      </c>
    </row>
    <row r="1709" spans="28:50" x14ac:dyDescent="0.3">
      <c r="AB1709" s="160">
        <v>37324</v>
      </c>
      <c r="AC1709">
        <v>18</v>
      </c>
      <c r="AD1709">
        <v>173</v>
      </c>
      <c r="AE1709" t="s">
        <v>1098</v>
      </c>
      <c r="AF1709">
        <v>17</v>
      </c>
      <c r="AH1709" s="160">
        <v>40977</v>
      </c>
      <c r="AI1709">
        <v>18</v>
      </c>
      <c r="AJ1709">
        <v>214</v>
      </c>
      <c r="AK1709" t="s">
        <v>1098</v>
      </c>
      <c r="AL1709">
        <v>21</v>
      </c>
      <c r="AN1709" s="160">
        <v>37324</v>
      </c>
      <c r="AO1709">
        <v>18</v>
      </c>
      <c r="AP1709">
        <v>200</v>
      </c>
      <c r="AQ1709" t="s">
        <v>1098</v>
      </c>
      <c r="AR1709">
        <v>20</v>
      </c>
      <c r="AT1709" s="160">
        <v>36594</v>
      </c>
      <c r="AU1709">
        <v>18</v>
      </c>
      <c r="AV1709">
        <v>149</v>
      </c>
      <c r="AW1709" t="s">
        <v>1098</v>
      </c>
      <c r="AX1709">
        <v>15</v>
      </c>
    </row>
    <row r="1710" spans="28:50" x14ac:dyDescent="0.3">
      <c r="AB1710" s="160">
        <v>37324</v>
      </c>
      <c r="AC1710">
        <v>19</v>
      </c>
      <c r="AD1710">
        <v>155</v>
      </c>
      <c r="AE1710" t="s">
        <v>1098</v>
      </c>
      <c r="AF1710">
        <v>16</v>
      </c>
      <c r="AH1710" s="160">
        <v>40977</v>
      </c>
      <c r="AI1710">
        <v>19</v>
      </c>
      <c r="AJ1710">
        <v>195</v>
      </c>
      <c r="AK1710" t="s">
        <v>1098</v>
      </c>
      <c r="AL1710">
        <v>20</v>
      </c>
      <c r="AN1710" s="160">
        <v>37324</v>
      </c>
      <c r="AO1710">
        <v>19</v>
      </c>
      <c r="AP1710">
        <v>190</v>
      </c>
      <c r="AQ1710" t="s">
        <v>1098</v>
      </c>
      <c r="AR1710">
        <v>19</v>
      </c>
      <c r="AT1710" s="160">
        <v>36594</v>
      </c>
      <c r="AU1710">
        <v>19</v>
      </c>
      <c r="AV1710">
        <v>138</v>
      </c>
      <c r="AW1710" t="s">
        <v>1098</v>
      </c>
      <c r="AX1710">
        <v>14</v>
      </c>
    </row>
    <row r="1711" spans="28:50" x14ac:dyDescent="0.3">
      <c r="AB1711" s="160">
        <v>37324</v>
      </c>
      <c r="AC1711">
        <v>20</v>
      </c>
      <c r="AD1711">
        <v>140</v>
      </c>
      <c r="AE1711" t="s">
        <v>1098</v>
      </c>
      <c r="AF1711">
        <v>14</v>
      </c>
      <c r="AH1711" s="160">
        <v>40977</v>
      </c>
      <c r="AI1711">
        <v>20</v>
      </c>
      <c r="AJ1711">
        <v>186</v>
      </c>
      <c r="AK1711" t="s">
        <v>1098</v>
      </c>
      <c r="AL1711">
        <v>19</v>
      </c>
      <c r="AN1711" s="160">
        <v>37324</v>
      </c>
      <c r="AO1711">
        <v>20</v>
      </c>
      <c r="AP1711">
        <v>190</v>
      </c>
      <c r="AQ1711" t="s">
        <v>1098</v>
      </c>
      <c r="AR1711">
        <v>19</v>
      </c>
      <c r="AT1711" s="160">
        <v>36594</v>
      </c>
      <c r="AU1711">
        <v>20</v>
      </c>
      <c r="AV1711">
        <v>135</v>
      </c>
      <c r="AW1711" t="s">
        <v>1098</v>
      </c>
      <c r="AX1711">
        <v>14</v>
      </c>
    </row>
    <row r="1712" spans="28:50" x14ac:dyDescent="0.3">
      <c r="AB1712" s="160">
        <v>37324</v>
      </c>
      <c r="AC1712">
        <v>21</v>
      </c>
      <c r="AD1712">
        <v>131</v>
      </c>
      <c r="AE1712" t="s">
        <v>1098</v>
      </c>
      <c r="AF1712">
        <v>13</v>
      </c>
      <c r="AH1712" s="160">
        <v>40977</v>
      </c>
      <c r="AI1712">
        <v>21</v>
      </c>
      <c r="AJ1712">
        <v>186</v>
      </c>
      <c r="AK1712" t="s">
        <v>1098</v>
      </c>
      <c r="AL1712">
        <v>19</v>
      </c>
      <c r="AN1712" s="160">
        <v>37324</v>
      </c>
      <c r="AO1712">
        <v>21</v>
      </c>
      <c r="AP1712">
        <v>190</v>
      </c>
      <c r="AQ1712" t="s">
        <v>1098</v>
      </c>
      <c r="AR1712">
        <v>19</v>
      </c>
      <c r="AT1712" s="160">
        <v>36594</v>
      </c>
      <c r="AU1712">
        <v>21</v>
      </c>
      <c r="AV1712">
        <v>132</v>
      </c>
      <c r="AW1712" t="s">
        <v>1098</v>
      </c>
      <c r="AX1712">
        <v>13</v>
      </c>
    </row>
    <row r="1713" spans="28:50" x14ac:dyDescent="0.3">
      <c r="AB1713" s="160">
        <v>37324</v>
      </c>
      <c r="AC1713">
        <v>22</v>
      </c>
      <c r="AD1713">
        <v>141</v>
      </c>
      <c r="AE1713" t="s">
        <v>1098</v>
      </c>
      <c r="AF1713">
        <v>14</v>
      </c>
      <c r="AH1713" s="160">
        <v>40977</v>
      </c>
      <c r="AI1713">
        <v>22</v>
      </c>
      <c r="AJ1713">
        <v>192</v>
      </c>
      <c r="AK1713" t="s">
        <v>1098</v>
      </c>
      <c r="AL1713">
        <v>19</v>
      </c>
      <c r="AN1713" s="160">
        <v>37324</v>
      </c>
      <c r="AO1713">
        <v>22</v>
      </c>
      <c r="AP1713">
        <v>169</v>
      </c>
      <c r="AQ1713" t="s">
        <v>1098</v>
      </c>
      <c r="AR1713">
        <v>17</v>
      </c>
      <c r="AT1713" s="160">
        <v>36594</v>
      </c>
      <c r="AU1713">
        <v>22</v>
      </c>
      <c r="AV1713">
        <v>133</v>
      </c>
      <c r="AW1713" t="s">
        <v>1098</v>
      </c>
      <c r="AX1713">
        <v>13</v>
      </c>
    </row>
    <row r="1714" spans="28:50" x14ac:dyDescent="0.3">
      <c r="AB1714" s="160">
        <v>37324</v>
      </c>
      <c r="AC1714">
        <v>23</v>
      </c>
      <c r="AD1714">
        <v>137</v>
      </c>
      <c r="AE1714" t="s">
        <v>1098</v>
      </c>
      <c r="AF1714">
        <v>14</v>
      </c>
      <c r="AH1714" s="160">
        <v>40977</v>
      </c>
      <c r="AI1714">
        <v>23</v>
      </c>
      <c r="AJ1714">
        <v>187</v>
      </c>
      <c r="AK1714" t="s">
        <v>1098</v>
      </c>
      <c r="AL1714">
        <v>19</v>
      </c>
      <c r="AN1714" s="160">
        <v>37324</v>
      </c>
      <c r="AO1714">
        <v>23</v>
      </c>
      <c r="AP1714">
        <v>170</v>
      </c>
      <c r="AQ1714" t="s">
        <v>1098</v>
      </c>
      <c r="AR1714">
        <v>17</v>
      </c>
      <c r="AT1714" s="160">
        <v>36594</v>
      </c>
      <c r="AU1714">
        <v>23</v>
      </c>
      <c r="AV1714">
        <v>134</v>
      </c>
      <c r="AW1714" t="s">
        <v>1098</v>
      </c>
      <c r="AX1714">
        <v>13</v>
      </c>
    </row>
    <row r="1715" spans="28:50" x14ac:dyDescent="0.3">
      <c r="AB1715" s="160">
        <v>37325</v>
      </c>
      <c r="AC1715">
        <v>0</v>
      </c>
      <c r="AD1715">
        <v>130</v>
      </c>
      <c r="AE1715" t="s">
        <v>1098</v>
      </c>
      <c r="AF1715">
        <v>13</v>
      </c>
      <c r="AH1715" s="160">
        <v>40978</v>
      </c>
      <c r="AI1715">
        <v>0</v>
      </c>
      <c r="AJ1715">
        <v>176</v>
      </c>
      <c r="AK1715" t="s">
        <v>1098</v>
      </c>
      <c r="AL1715">
        <v>18</v>
      </c>
      <c r="AN1715" s="160">
        <v>37325</v>
      </c>
      <c r="AO1715">
        <v>0</v>
      </c>
      <c r="AP1715">
        <v>170</v>
      </c>
      <c r="AQ1715" t="s">
        <v>1098</v>
      </c>
      <c r="AR1715">
        <v>17</v>
      </c>
      <c r="AT1715" s="160">
        <v>36595</v>
      </c>
      <c r="AU1715">
        <v>0</v>
      </c>
      <c r="AV1715">
        <v>134</v>
      </c>
      <c r="AW1715" t="s">
        <v>1098</v>
      </c>
      <c r="AX1715">
        <v>13</v>
      </c>
    </row>
    <row r="1716" spans="28:50" x14ac:dyDescent="0.3">
      <c r="AB1716" s="160">
        <v>37325</v>
      </c>
      <c r="AC1716">
        <v>1</v>
      </c>
      <c r="AD1716">
        <v>116</v>
      </c>
      <c r="AE1716" t="s">
        <v>1098</v>
      </c>
      <c r="AF1716">
        <v>12</v>
      </c>
      <c r="AH1716" s="160">
        <v>40978</v>
      </c>
      <c r="AI1716">
        <v>1</v>
      </c>
      <c r="AJ1716">
        <v>178</v>
      </c>
      <c r="AK1716" t="s">
        <v>1098</v>
      </c>
      <c r="AL1716">
        <v>18</v>
      </c>
      <c r="AN1716" s="160">
        <v>37325</v>
      </c>
      <c r="AO1716">
        <v>1</v>
      </c>
      <c r="AP1716">
        <v>171</v>
      </c>
      <c r="AQ1716" t="s">
        <v>1098</v>
      </c>
      <c r="AR1716">
        <v>17</v>
      </c>
      <c r="AT1716" s="160">
        <v>36595</v>
      </c>
      <c r="AU1716">
        <v>1</v>
      </c>
      <c r="AV1716">
        <v>129</v>
      </c>
      <c r="AW1716" t="s">
        <v>1098</v>
      </c>
      <c r="AX1716">
        <v>13</v>
      </c>
    </row>
    <row r="1717" spans="28:50" x14ac:dyDescent="0.3">
      <c r="AB1717" s="160">
        <v>37325</v>
      </c>
      <c r="AC1717">
        <v>2</v>
      </c>
      <c r="AD1717">
        <v>111</v>
      </c>
      <c r="AE1717" t="s">
        <v>1098</v>
      </c>
      <c r="AF1717">
        <v>11</v>
      </c>
      <c r="AH1717" s="160">
        <v>40978</v>
      </c>
      <c r="AI1717">
        <v>2</v>
      </c>
      <c r="AJ1717">
        <v>172</v>
      </c>
      <c r="AK1717" t="s">
        <v>1098</v>
      </c>
      <c r="AL1717">
        <v>17</v>
      </c>
      <c r="AN1717" s="160">
        <v>37325</v>
      </c>
      <c r="AO1717">
        <v>2</v>
      </c>
      <c r="AP1717">
        <v>180</v>
      </c>
      <c r="AQ1717" t="s">
        <v>1098</v>
      </c>
      <c r="AR1717">
        <v>18</v>
      </c>
      <c r="AT1717" s="160">
        <v>36595</v>
      </c>
      <c r="AU1717">
        <v>2</v>
      </c>
      <c r="AV1717">
        <v>128</v>
      </c>
      <c r="AW1717" t="s">
        <v>1098</v>
      </c>
      <c r="AX1717">
        <v>13</v>
      </c>
    </row>
    <row r="1718" spans="28:50" x14ac:dyDescent="0.3">
      <c r="AB1718" s="160">
        <v>37325</v>
      </c>
      <c r="AC1718">
        <v>3</v>
      </c>
      <c r="AD1718">
        <v>102</v>
      </c>
      <c r="AE1718" t="s">
        <v>1098</v>
      </c>
      <c r="AF1718">
        <v>10</v>
      </c>
      <c r="AH1718" s="160">
        <v>40978</v>
      </c>
      <c r="AI1718">
        <v>3</v>
      </c>
      <c r="AJ1718">
        <v>163</v>
      </c>
      <c r="AK1718" t="s">
        <v>1098</v>
      </c>
      <c r="AL1718">
        <v>16</v>
      </c>
      <c r="AN1718" s="160">
        <v>37325</v>
      </c>
      <c r="AO1718">
        <v>3</v>
      </c>
      <c r="AP1718">
        <v>170</v>
      </c>
      <c r="AQ1718" t="s">
        <v>1098</v>
      </c>
      <c r="AR1718">
        <v>17</v>
      </c>
      <c r="AT1718" s="160">
        <v>36595</v>
      </c>
      <c r="AU1718">
        <v>3</v>
      </c>
      <c r="AV1718">
        <v>135</v>
      </c>
      <c r="AW1718" t="s">
        <v>1098</v>
      </c>
      <c r="AX1718">
        <v>14</v>
      </c>
    </row>
    <row r="1719" spans="28:50" x14ac:dyDescent="0.3">
      <c r="AB1719" s="160">
        <v>37325</v>
      </c>
      <c r="AC1719">
        <v>4</v>
      </c>
      <c r="AD1719">
        <v>101</v>
      </c>
      <c r="AE1719" t="s">
        <v>1098</v>
      </c>
      <c r="AF1719">
        <v>10</v>
      </c>
      <c r="AH1719" s="160">
        <v>40978</v>
      </c>
      <c r="AI1719">
        <v>4</v>
      </c>
      <c r="AJ1719">
        <v>157</v>
      </c>
      <c r="AK1719" t="s">
        <v>1098</v>
      </c>
      <c r="AL1719">
        <v>16</v>
      </c>
      <c r="AN1719" s="160">
        <v>37325</v>
      </c>
      <c r="AO1719">
        <v>4</v>
      </c>
      <c r="AP1719">
        <v>175</v>
      </c>
      <c r="AQ1719" t="s">
        <v>1098</v>
      </c>
      <c r="AR1719">
        <v>18</v>
      </c>
      <c r="AT1719" s="160">
        <v>36595</v>
      </c>
      <c r="AU1719">
        <v>4</v>
      </c>
      <c r="AV1719">
        <v>138</v>
      </c>
      <c r="AW1719" t="s">
        <v>1098</v>
      </c>
      <c r="AX1719">
        <v>14</v>
      </c>
    </row>
    <row r="1720" spans="28:50" x14ac:dyDescent="0.3">
      <c r="AB1720" s="160">
        <v>37325</v>
      </c>
      <c r="AC1720">
        <v>5</v>
      </c>
      <c r="AD1720">
        <v>95</v>
      </c>
      <c r="AE1720" t="s">
        <v>1098</v>
      </c>
      <c r="AF1720">
        <v>10</v>
      </c>
      <c r="AH1720" s="160">
        <v>40978</v>
      </c>
      <c r="AI1720">
        <v>5</v>
      </c>
      <c r="AJ1720">
        <v>160</v>
      </c>
      <c r="AK1720" t="s">
        <v>1098</v>
      </c>
      <c r="AL1720">
        <v>16</v>
      </c>
      <c r="AN1720" s="160">
        <v>37325</v>
      </c>
      <c r="AO1720">
        <v>5</v>
      </c>
      <c r="AP1720">
        <v>180</v>
      </c>
      <c r="AQ1720" t="s">
        <v>1098</v>
      </c>
      <c r="AR1720">
        <v>18</v>
      </c>
      <c r="AT1720" s="160">
        <v>36595</v>
      </c>
      <c r="AU1720">
        <v>5</v>
      </c>
      <c r="AV1720">
        <v>136</v>
      </c>
      <c r="AW1720" t="s">
        <v>1098</v>
      </c>
      <c r="AX1720">
        <v>14</v>
      </c>
    </row>
    <row r="1721" spans="28:50" x14ac:dyDescent="0.3">
      <c r="AB1721" s="160">
        <v>37325</v>
      </c>
      <c r="AC1721">
        <v>6</v>
      </c>
      <c r="AD1721">
        <v>87</v>
      </c>
      <c r="AE1721" t="s">
        <v>1098</v>
      </c>
      <c r="AF1721">
        <v>9</v>
      </c>
      <c r="AH1721" s="160">
        <v>40978</v>
      </c>
      <c r="AI1721">
        <v>6</v>
      </c>
      <c r="AJ1721">
        <v>164</v>
      </c>
      <c r="AK1721" t="s">
        <v>1098</v>
      </c>
      <c r="AL1721">
        <v>16</v>
      </c>
      <c r="AN1721" s="160">
        <v>37325</v>
      </c>
      <c r="AO1721">
        <v>6</v>
      </c>
      <c r="AP1721">
        <v>180</v>
      </c>
      <c r="AQ1721" t="s">
        <v>1098</v>
      </c>
      <c r="AR1721">
        <v>18</v>
      </c>
      <c r="AT1721" s="160">
        <v>36595</v>
      </c>
      <c r="AU1721">
        <v>6</v>
      </c>
      <c r="AV1721">
        <v>135</v>
      </c>
      <c r="AW1721" t="s">
        <v>1098</v>
      </c>
      <c r="AX1721">
        <v>14</v>
      </c>
    </row>
    <row r="1722" spans="28:50" x14ac:dyDescent="0.3">
      <c r="AB1722" s="160">
        <v>37325</v>
      </c>
      <c r="AC1722">
        <v>7</v>
      </c>
      <c r="AD1722">
        <v>111</v>
      </c>
      <c r="AE1722" t="s">
        <v>1098</v>
      </c>
      <c r="AF1722">
        <v>11</v>
      </c>
      <c r="AH1722" s="160">
        <v>40978</v>
      </c>
      <c r="AI1722">
        <v>7</v>
      </c>
      <c r="AJ1722">
        <v>168</v>
      </c>
      <c r="AK1722" t="s">
        <v>1098</v>
      </c>
      <c r="AL1722">
        <v>17</v>
      </c>
      <c r="AN1722" s="160">
        <v>37325</v>
      </c>
      <c r="AO1722">
        <v>7</v>
      </c>
      <c r="AP1722">
        <v>189</v>
      </c>
      <c r="AQ1722" t="s">
        <v>1098</v>
      </c>
      <c r="AR1722">
        <v>19</v>
      </c>
      <c r="AT1722" s="160">
        <v>36595</v>
      </c>
      <c r="AU1722">
        <v>7</v>
      </c>
      <c r="AV1722">
        <v>138</v>
      </c>
      <c r="AW1722" t="s">
        <v>1098</v>
      </c>
      <c r="AX1722">
        <v>14</v>
      </c>
    </row>
    <row r="1723" spans="28:50" x14ac:dyDescent="0.3">
      <c r="AB1723" s="160">
        <v>37325</v>
      </c>
      <c r="AC1723">
        <v>8</v>
      </c>
      <c r="AD1723">
        <v>128</v>
      </c>
      <c r="AE1723" t="s">
        <v>1098</v>
      </c>
      <c r="AF1723">
        <v>13</v>
      </c>
      <c r="AH1723" s="160">
        <v>40978</v>
      </c>
      <c r="AI1723">
        <v>8</v>
      </c>
      <c r="AJ1723">
        <v>171</v>
      </c>
      <c r="AK1723" t="s">
        <v>1098</v>
      </c>
      <c r="AL1723">
        <v>17</v>
      </c>
      <c r="AN1723" s="160">
        <v>37325</v>
      </c>
      <c r="AO1723">
        <v>8</v>
      </c>
      <c r="AP1723">
        <v>210</v>
      </c>
      <c r="AQ1723" t="s">
        <v>1098</v>
      </c>
      <c r="AR1723">
        <v>21</v>
      </c>
      <c r="AT1723" s="160">
        <v>36595</v>
      </c>
      <c r="AU1723">
        <v>8</v>
      </c>
      <c r="AV1723">
        <v>145</v>
      </c>
      <c r="AW1723" t="s">
        <v>1098</v>
      </c>
      <c r="AX1723">
        <v>15</v>
      </c>
    </row>
    <row r="1724" spans="28:50" x14ac:dyDescent="0.3">
      <c r="AB1724" s="160">
        <v>37325</v>
      </c>
      <c r="AC1724">
        <v>9</v>
      </c>
      <c r="AD1724">
        <v>162</v>
      </c>
      <c r="AE1724" t="s">
        <v>1098</v>
      </c>
      <c r="AF1724">
        <v>16</v>
      </c>
      <c r="AH1724" s="160">
        <v>40978</v>
      </c>
      <c r="AI1724">
        <v>9</v>
      </c>
      <c r="AJ1724">
        <v>174</v>
      </c>
      <c r="AK1724" t="s">
        <v>1098</v>
      </c>
      <c r="AL1724">
        <v>17</v>
      </c>
      <c r="AN1724" s="160">
        <v>37325</v>
      </c>
      <c r="AO1724">
        <v>9</v>
      </c>
      <c r="AP1724">
        <v>220</v>
      </c>
      <c r="AQ1724" t="s">
        <v>1098</v>
      </c>
      <c r="AR1724">
        <v>22</v>
      </c>
      <c r="AT1724" s="160">
        <v>36595</v>
      </c>
      <c r="AU1724">
        <v>9</v>
      </c>
      <c r="AV1724">
        <v>153</v>
      </c>
      <c r="AW1724" t="s">
        <v>1098</v>
      </c>
      <c r="AX1724">
        <v>15</v>
      </c>
    </row>
    <row r="1725" spans="28:50" x14ac:dyDescent="0.3">
      <c r="AB1725" s="160">
        <v>37325</v>
      </c>
      <c r="AC1725">
        <v>10</v>
      </c>
      <c r="AD1725">
        <v>183</v>
      </c>
      <c r="AE1725" t="s">
        <v>1098</v>
      </c>
      <c r="AF1725">
        <v>18</v>
      </c>
      <c r="AH1725" s="160">
        <v>40978</v>
      </c>
      <c r="AI1725">
        <v>10</v>
      </c>
      <c r="AJ1725">
        <v>180</v>
      </c>
      <c r="AK1725" t="s">
        <v>1098</v>
      </c>
      <c r="AL1725">
        <v>18</v>
      </c>
      <c r="AN1725" s="160">
        <v>37325</v>
      </c>
      <c r="AO1725">
        <v>10</v>
      </c>
      <c r="AP1725">
        <v>220</v>
      </c>
      <c r="AQ1725" t="s">
        <v>1098</v>
      </c>
      <c r="AR1725">
        <v>22</v>
      </c>
      <c r="AT1725" s="160">
        <v>36595</v>
      </c>
      <c r="AU1725">
        <v>10</v>
      </c>
      <c r="AV1725">
        <v>163</v>
      </c>
      <c r="AW1725" t="s">
        <v>1098</v>
      </c>
      <c r="AX1725">
        <v>16</v>
      </c>
    </row>
    <row r="1726" spans="28:50" x14ac:dyDescent="0.3">
      <c r="AB1726" s="160">
        <v>37325</v>
      </c>
      <c r="AC1726">
        <v>11</v>
      </c>
      <c r="AD1726">
        <v>193</v>
      </c>
      <c r="AE1726" t="s">
        <v>1098</v>
      </c>
      <c r="AF1726">
        <v>19</v>
      </c>
      <c r="AH1726" s="160">
        <v>40978</v>
      </c>
      <c r="AI1726">
        <v>11</v>
      </c>
      <c r="AJ1726">
        <v>187</v>
      </c>
      <c r="AK1726" t="s">
        <v>1098</v>
      </c>
      <c r="AL1726">
        <v>19</v>
      </c>
      <c r="AN1726" s="160">
        <v>37325</v>
      </c>
      <c r="AO1726">
        <v>11</v>
      </c>
      <c r="AP1726">
        <v>230</v>
      </c>
      <c r="AQ1726" t="s">
        <v>1098</v>
      </c>
      <c r="AR1726">
        <v>23</v>
      </c>
      <c r="AT1726" s="160">
        <v>36595</v>
      </c>
      <c r="AU1726">
        <v>11</v>
      </c>
      <c r="AV1726">
        <v>178</v>
      </c>
      <c r="AW1726" t="s">
        <v>1098</v>
      </c>
      <c r="AX1726">
        <v>18</v>
      </c>
    </row>
    <row r="1727" spans="28:50" x14ac:dyDescent="0.3">
      <c r="AB1727" s="160">
        <v>37325</v>
      </c>
      <c r="AC1727">
        <v>12</v>
      </c>
      <c r="AD1727">
        <v>195</v>
      </c>
      <c r="AE1727" t="s">
        <v>1098</v>
      </c>
      <c r="AF1727">
        <v>20</v>
      </c>
      <c r="AH1727" s="160">
        <v>40978</v>
      </c>
      <c r="AI1727">
        <v>12</v>
      </c>
      <c r="AJ1727">
        <v>200</v>
      </c>
      <c r="AK1727" t="s">
        <v>1098</v>
      </c>
      <c r="AL1727">
        <v>20</v>
      </c>
      <c r="AN1727" s="160">
        <v>37325</v>
      </c>
      <c r="AO1727">
        <v>12</v>
      </c>
      <c r="AP1727">
        <v>230</v>
      </c>
      <c r="AQ1727" t="s">
        <v>1098</v>
      </c>
      <c r="AR1727">
        <v>23</v>
      </c>
      <c r="AT1727" s="160">
        <v>36595</v>
      </c>
      <c r="AU1727">
        <v>12</v>
      </c>
      <c r="AV1727">
        <v>182</v>
      </c>
      <c r="AW1727" t="s">
        <v>1098</v>
      </c>
      <c r="AX1727">
        <v>18</v>
      </c>
    </row>
    <row r="1728" spans="28:50" x14ac:dyDescent="0.3">
      <c r="AB1728" s="160">
        <v>37325</v>
      </c>
      <c r="AC1728">
        <v>13</v>
      </c>
      <c r="AD1728">
        <v>200</v>
      </c>
      <c r="AE1728" t="s">
        <v>1098</v>
      </c>
      <c r="AF1728">
        <v>20</v>
      </c>
      <c r="AH1728" s="160">
        <v>40978</v>
      </c>
      <c r="AI1728">
        <v>13</v>
      </c>
      <c r="AJ1728">
        <v>211</v>
      </c>
      <c r="AK1728" t="s">
        <v>1098</v>
      </c>
      <c r="AL1728">
        <v>21</v>
      </c>
      <c r="AN1728" s="160">
        <v>37325</v>
      </c>
      <c r="AO1728">
        <v>13</v>
      </c>
      <c r="AP1728">
        <v>240</v>
      </c>
      <c r="AQ1728" t="s">
        <v>1098</v>
      </c>
      <c r="AR1728">
        <v>24</v>
      </c>
      <c r="AT1728" s="160">
        <v>36595</v>
      </c>
      <c r="AU1728">
        <v>13</v>
      </c>
      <c r="AV1728">
        <v>157</v>
      </c>
      <c r="AW1728" t="s">
        <v>1098</v>
      </c>
      <c r="AX1728">
        <v>16</v>
      </c>
    </row>
    <row r="1729" spans="28:50" x14ac:dyDescent="0.3">
      <c r="AB1729" s="160">
        <v>37325</v>
      </c>
      <c r="AC1729">
        <v>14</v>
      </c>
      <c r="AD1729">
        <v>203</v>
      </c>
      <c r="AE1729" t="s">
        <v>1098</v>
      </c>
      <c r="AF1729">
        <v>20</v>
      </c>
      <c r="AH1729" s="160">
        <v>40978</v>
      </c>
      <c r="AI1729">
        <v>14</v>
      </c>
      <c r="AJ1729">
        <v>202</v>
      </c>
      <c r="AK1729" t="s">
        <v>1098</v>
      </c>
      <c r="AL1729">
        <v>20</v>
      </c>
      <c r="AN1729" s="160">
        <v>37325</v>
      </c>
      <c r="AO1729">
        <v>14</v>
      </c>
      <c r="AP1729">
        <v>230</v>
      </c>
      <c r="AQ1729" t="s">
        <v>1098</v>
      </c>
      <c r="AR1729">
        <v>23</v>
      </c>
      <c r="AT1729" s="160">
        <v>36595</v>
      </c>
      <c r="AU1729">
        <v>14</v>
      </c>
      <c r="AV1729">
        <v>155</v>
      </c>
      <c r="AW1729" t="s">
        <v>1098</v>
      </c>
      <c r="AX1729">
        <v>16</v>
      </c>
    </row>
    <row r="1730" spans="28:50" x14ac:dyDescent="0.3">
      <c r="AB1730" s="160">
        <v>37325</v>
      </c>
      <c r="AC1730">
        <v>15</v>
      </c>
      <c r="AD1730">
        <v>209</v>
      </c>
      <c r="AE1730" t="s">
        <v>1098</v>
      </c>
      <c r="AF1730">
        <v>21</v>
      </c>
      <c r="AH1730" s="160">
        <v>40978</v>
      </c>
      <c r="AI1730">
        <v>15</v>
      </c>
      <c r="AJ1730">
        <v>203</v>
      </c>
      <c r="AK1730" t="s">
        <v>1098</v>
      </c>
      <c r="AL1730">
        <v>20</v>
      </c>
      <c r="AN1730" s="160">
        <v>37325</v>
      </c>
      <c r="AO1730">
        <v>15</v>
      </c>
      <c r="AP1730">
        <v>230</v>
      </c>
      <c r="AQ1730" t="s">
        <v>1098</v>
      </c>
      <c r="AR1730">
        <v>23</v>
      </c>
      <c r="AT1730" s="160">
        <v>36595</v>
      </c>
      <c r="AU1730">
        <v>15</v>
      </c>
      <c r="AV1730">
        <v>152</v>
      </c>
      <c r="AW1730" t="s">
        <v>1098</v>
      </c>
      <c r="AX1730">
        <v>15</v>
      </c>
    </row>
    <row r="1731" spans="28:50" x14ac:dyDescent="0.3">
      <c r="AB1731" s="160">
        <v>37325</v>
      </c>
      <c r="AC1731">
        <v>16</v>
      </c>
      <c r="AD1731">
        <v>205</v>
      </c>
      <c r="AE1731" t="s">
        <v>1098</v>
      </c>
      <c r="AF1731">
        <v>21</v>
      </c>
      <c r="AH1731" s="160">
        <v>40978</v>
      </c>
      <c r="AI1731">
        <v>16</v>
      </c>
      <c r="AJ1731">
        <v>207</v>
      </c>
      <c r="AK1731" t="s">
        <v>1098</v>
      </c>
      <c r="AL1731">
        <v>21</v>
      </c>
      <c r="AN1731" s="160">
        <v>37325</v>
      </c>
      <c r="AO1731">
        <v>16</v>
      </c>
      <c r="AP1731">
        <v>210</v>
      </c>
      <c r="AQ1731" t="s">
        <v>1098</v>
      </c>
      <c r="AR1731">
        <v>21</v>
      </c>
      <c r="AT1731" s="160">
        <v>36595</v>
      </c>
      <c r="AU1731">
        <v>16</v>
      </c>
      <c r="AV1731">
        <v>147</v>
      </c>
      <c r="AW1731" t="s">
        <v>1098</v>
      </c>
      <c r="AX1731">
        <v>15</v>
      </c>
    </row>
    <row r="1732" spans="28:50" x14ac:dyDescent="0.3">
      <c r="AB1732" s="160">
        <v>37325</v>
      </c>
      <c r="AC1732">
        <v>17</v>
      </c>
      <c r="AD1732">
        <v>197</v>
      </c>
      <c r="AE1732" t="s">
        <v>1098</v>
      </c>
      <c r="AF1732">
        <v>20</v>
      </c>
      <c r="AH1732" s="160">
        <v>40978</v>
      </c>
      <c r="AI1732">
        <v>17</v>
      </c>
      <c r="AJ1732">
        <v>201</v>
      </c>
      <c r="AK1732" t="s">
        <v>1098</v>
      </c>
      <c r="AL1732">
        <v>20</v>
      </c>
      <c r="AN1732" s="160">
        <v>37325</v>
      </c>
      <c r="AO1732">
        <v>17</v>
      </c>
      <c r="AP1732">
        <v>210</v>
      </c>
      <c r="AQ1732" t="s">
        <v>1098</v>
      </c>
      <c r="AR1732">
        <v>21</v>
      </c>
      <c r="AT1732" s="160">
        <v>36595</v>
      </c>
      <c r="AU1732">
        <v>17</v>
      </c>
      <c r="AV1732">
        <v>142</v>
      </c>
      <c r="AW1732" t="s">
        <v>1098</v>
      </c>
      <c r="AX1732">
        <v>14</v>
      </c>
    </row>
    <row r="1733" spans="28:50" x14ac:dyDescent="0.3">
      <c r="AB1733" s="160">
        <v>37325</v>
      </c>
      <c r="AC1733">
        <v>18</v>
      </c>
      <c r="AD1733">
        <v>184</v>
      </c>
      <c r="AE1733" t="s">
        <v>1098</v>
      </c>
      <c r="AF1733">
        <v>18</v>
      </c>
      <c r="AH1733" s="160">
        <v>40978</v>
      </c>
      <c r="AI1733">
        <v>18</v>
      </c>
      <c r="AJ1733">
        <v>183</v>
      </c>
      <c r="AK1733" t="s">
        <v>1098</v>
      </c>
      <c r="AL1733">
        <v>18</v>
      </c>
      <c r="AN1733" s="160">
        <v>37325</v>
      </c>
      <c r="AO1733">
        <v>18</v>
      </c>
      <c r="AP1733">
        <v>200</v>
      </c>
      <c r="AQ1733" t="s">
        <v>1098</v>
      </c>
      <c r="AR1733">
        <v>20</v>
      </c>
      <c r="AT1733" s="160">
        <v>36595</v>
      </c>
      <c r="AU1733">
        <v>18</v>
      </c>
      <c r="AV1733">
        <v>134</v>
      </c>
      <c r="AW1733" t="s">
        <v>1098</v>
      </c>
      <c r="AX1733">
        <v>13</v>
      </c>
    </row>
    <row r="1734" spans="28:50" x14ac:dyDescent="0.3">
      <c r="AB1734" s="160">
        <v>37325</v>
      </c>
      <c r="AC1734">
        <v>19</v>
      </c>
      <c r="AD1734">
        <v>161</v>
      </c>
      <c r="AE1734" t="s">
        <v>1098</v>
      </c>
      <c r="AF1734">
        <v>16</v>
      </c>
      <c r="AH1734" s="160">
        <v>40978</v>
      </c>
      <c r="AI1734">
        <v>19</v>
      </c>
      <c r="AJ1734">
        <v>168</v>
      </c>
      <c r="AK1734" t="s">
        <v>1098</v>
      </c>
      <c r="AL1734">
        <v>17</v>
      </c>
      <c r="AN1734" s="160">
        <v>37325</v>
      </c>
      <c r="AO1734">
        <v>19</v>
      </c>
      <c r="AP1734">
        <v>200</v>
      </c>
      <c r="AQ1734" t="s">
        <v>1098</v>
      </c>
      <c r="AR1734">
        <v>20</v>
      </c>
      <c r="AT1734" s="160">
        <v>36595</v>
      </c>
      <c r="AU1734">
        <v>19</v>
      </c>
      <c r="AV1734">
        <v>131</v>
      </c>
      <c r="AW1734" t="s">
        <v>1098</v>
      </c>
      <c r="AX1734">
        <v>13</v>
      </c>
    </row>
    <row r="1735" spans="28:50" x14ac:dyDescent="0.3">
      <c r="AB1735" s="160">
        <v>37325</v>
      </c>
      <c r="AC1735">
        <v>20</v>
      </c>
      <c r="AD1735">
        <v>148</v>
      </c>
      <c r="AE1735" t="s">
        <v>1098</v>
      </c>
      <c r="AF1735">
        <v>15</v>
      </c>
      <c r="AH1735" s="160">
        <v>40978</v>
      </c>
      <c r="AI1735">
        <v>20</v>
      </c>
      <c r="AJ1735">
        <v>170</v>
      </c>
      <c r="AK1735" t="s">
        <v>1098</v>
      </c>
      <c r="AL1735">
        <v>17</v>
      </c>
      <c r="AN1735" s="160">
        <v>37325</v>
      </c>
      <c r="AO1735">
        <v>20</v>
      </c>
      <c r="AP1735">
        <v>190</v>
      </c>
      <c r="AQ1735" t="s">
        <v>1098</v>
      </c>
      <c r="AR1735">
        <v>19</v>
      </c>
      <c r="AT1735" s="160">
        <v>36595</v>
      </c>
      <c r="AU1735">
        <v>20</v>
      </c>
      <c r="AV1735">
        <v>134</v>
      </c>
      <c r="AW1735" t="s">
        <v>1098</v>
      </c>
      <c r="AX1735">
        <v>13</v>
      </c>
    </row>
    <row r="1736" spans="28:50" x14ac:dyDescent="0.3">
      <c r="AB1736" s="160">
        <v>37325</v>
      </c>
      <c r="AC1736">
        <v>21</v>
      </c>
      <c r="AD1736">
        <v>141</v>
      </c>
      <c r="AE1736" t="s">
        <v>1098</v>
      </c>
      <c r="AF1736">
        <v>14</v>
      </c>
      <c r="AH1736" s="160">
        <v>40978</v>
      </c>
      <c r="AI1736">
        <v>21</v>
      </c>
      <c r="AJ1736">
        <v>164</v>
      </c>
      <c r="AK1736" t="s">
        <v>1098</v>
      </c>
      <c r="AL1736">
        <v>16</v>
      </c>
      <c r="AN1736" s="160">
        <v>37325</v>
      </c>
      <c r="AO1736">
        <v>21</v>
      </c>
      <c r="AP1736">
        <v>190</v>
      </c>
      <c r="AQ1736" t="s">
        <v>1098</v>
      </c>
      <c r="AR1736">
        <v>19</v>
      </c>
      <c r="AT1736" s="160">
        <v>36595</v>
      </c>
      <c r="AU1736">
        <v>21</v>
      </c>
      <c r="AV1736">
        <v>135</v>
      </c>
      <c r="AW1736" t="s">
        <v>1098</v>
      </c>
      <c r="AX1736">
        <v>14</v>
      </c>
    </row>
    <row r="1737" spans="28:50" x14ac:dyDescent="0.3">
      <c r="AB1737" s="160">
        <v>37325</v>
      </c>
      <c r="AC1737">
        <v>22</v>
      </c>
      <c r="AD1737">
        <v>130</v>
      </c>
      <c r="AE1737" t="s">
        <v>1098</v>
      </c>
      <c r="AF1737">
        <v>13</v>
      </c>
      <c r="AH1737" s="160">
        <v>40978</v>
      </c>
      <c r="AI1737">
        <v>22</v>
      </c>
      <c r="AJ1737">
        <v>158</v>
      </c>
      <c r="AK1737" t="s">
        <v>1098</v>
      </c>
      <c r="AL1737">
        <v>16</v>
      </c>
      <c r="AN1737" s="160">
        <v>37325</v>
      </c>
      <c r="AO1737">
        <v>22</v>
      </c>
      <c r="AP1737">
        <v>180</v>
      </c>
      <c r="AQ1737" t="s">
        <v>1098</v>
      </c>
      <c r="AR1737">
        <v>18</v>
      </c>
      <c r="AT1737" s="160">
        <v>36595</v>
      </c>
      <c r="AU1737">
        <v>22</v>
      </c>
      <c r="AV1737">
        <v>135</v>
      </c>
      <c r="AW1737" t="s">
        <v>1098</v>
      </c>
      <c r="AX1737">
        <v>14</v>
      </c>
    </row>
    <row r="1738" spans="28:50" x14ac:dyDescent="0.3">
      <c r="AB1738" s="160">
        <v>37325</v>
      </c>
      <c r="AC1738">
        <v>23</v>
      </c>
      <c r="AD1738">
        <v>111</v>
      </c>
      <c r="AE1738" t="s">
        <v>1098</v>
      </c>
      <c r="AF1738">
        <v>11</v>
      </c>
      <c r="AH1738" s="160">
        <v>40978</v>
      </c>
      <c r="AI1738">
        <v>23</v>
      </c>
      <c r="AJ1738">
        <v>156</v>
      </c>
      <c r="AK1738" t="s">
        <v>1098</v>
      </c>
      <c r="AL1738">
        <v>16</v>
      </c>
      <c r="AN1738" s="160">
        <v>37325</v>
      </c>
      <c r="AO1738">
        <v>23</v>
      </c>
      <c r="AP1738">
        <v>170</v>
      </c>
      <c r="AQ1738" t="s">
        <v>1098</v>
      </c>
      <c r="AR1738">
        <v>17</v>
      </c>
      <c r="AT1738" s="160">
        <v>36595</v>
      </c>
      <c r="AU1738">
        <v>23</v>
      </c>
      <c r="AV1738">
        <v>132</v>
      </c>
      <c r="AW1738" t="s">
        <v>1098</v>
      </c>
      <c r="AX1738">
        <v>13</v>
      </c>
    </row>
    <row r="1739" spans="28:50" x14ac:dyDescent="0.3">
      <c r="AB1739" s="160">
        <v>37326</v>
      </c>
      <c r="AC1739">
        <v>0</v>
      </c>
      <c r="AD1739">
        <v>108</v>
      </c>
      <c r="AE1739" t="s">
        <v>1098</v>
      </c>
      <c r="AF1739">
        <v>11</v>
      </c>
      <c r="AH1739" s="160">
        <v>40979</v>
      </c>
      <c r="AI1739">
        <v>0</v>
      </c>
      <c r="AJ1739">
        <v>148</v>
      </c>
      <c r="AK1739" t="s">
        <v>1098</v>
      </c>
      <c r="AL1739">
        <v>15</v>
      </c>
      <c r="AN1739" s="160">
        <v>37326</v>
      </c>
      <c r="AO1739">
        <v>0</v>
      </c>
      <c r="AP1739">
        <v>170</v>
      </c>
      <c r="AQ1739" t="s">
        <v>1098</v>
      </c>
      <c r="AR1739">
        <v>17</v>
      </c>
      <c r="AT1739" s="160">
        <v>36596</v>
      </c>
      <c r="AU1739">
        <v>0</v>
      </c>
      <c r="AV1739">
        <v>129</v>
      </c>
      <c r="AW1739" t="s">
        <v>1098</v>
      </c>
      <c r="AX1739">
        <v>13</v>
      </c>
    </row>
    <row r="1740" spans="28:50" x14ac:dyDescent="0.3">
      <c r="AB1740" s="160">
        <v>37326</v>
      </c>
      <c r="AC1740">
        <v>1</v>
      </c>
      <c r="AD1740">
        <v>100</v>
      </c>
      <c r="AE1740" t="s">
        <v>1098</v>
      </c>
      <c r="AF1740">
        <v>10</v>
      </c>
      <c r="AH1740" s="160">
        <v>40979</v>
      </c>
      <c r="AI1740">
        <v>1</v>
      </c>
      <c r="AJ1740">
        <v>148</v>
      </c>
      <c r="AK1740" t="s">
        <v>1098</v>
      </c>
      <c r="AL1740">
        <v>15</v>
      </c>
      <c r="AN1740" s="160">
        <v>37326</v>
      </c>
      <c r="AO1740">
        <v>1</v>
      </c>
      <c r="AP1740">
        <v>170</v>
      </c>
      <c r="AQ1740" t="s">
        <v>1098</v>
      </c>
      <c r="AR1740">
        <v>17</v>
      </c>
      <c r="AT1740" s="160">
        <v>36596</v>
      </c>
      <c r="AU1740">
        <v>1</v>
      </c>
      <c r="AV1740">
        <v>129</v>
      </c>
      <c r="AW1740" t="s">
        <v>1098</v>
      </c>
      <c r="AX1740">
        <v>13</v>
      </c>
    </row>
    <row r="1741" spans="28:50" x14ac:dyDescent="0.3">
      <c r="AB1741" s="160">
        <v>37326</v>
      </c>
      <c r="AC1741">
        <v>2</v>
      </c>
      <c r="AD1741">
        <v>96</v>
      </c>
      <c r="AE1741" t="s">
        <v>1098</v>
      </c>
      <c r="AF1741">
        <v>10</v>
      </c>
      <c r="AH1741" s="160">
        <v>40979</v>
      </c>
      <c r="AI1741">
        <v>2</v>
      </c>
      <c r="AJ1741">
        <v>141</v>
      </c>
      <c r="AK1741" t="s">
        <v>1098</v>
      </c>
      <c r="AL1741">
        <v>14</v>
      </c>
      <c r="AN1741" s="160">
        <v>37326</v>
      </c>
      <c r="AO1741">
        <v>2</v>
      </c>
      <c r="AP1741">
        <v>170</v>
      </c>
      <c r="AQ1741" t="s">
        <v>1098</v>
      </c>
      <c r="AR1741">
        <v>17</v>
      </c>
      <c r="AT1741" s="160">
        <v>36596</v>
      </c>
      <c r="AU1741">
        <v>2</v>
      </c>
      <c r="AV1741">
        <v>127</v>
      </c>
      <c r="AW1741" t="s">
        <v>1098</v>
      </c>
      <c r="AX1741">
        <v>13</v>
      </c>
    </row>
    <row r="1742" spans="28:50" x14ac:dyDescent="0.3">
      <c r="AB1742" s="160">
        <v>37326</v>
      </c>
      <c r="AC1742">
        <v>3</v>
      </c>
      <c r="AD1742">
        <v>91</v>
      </c>
      <c r="AE1742" t="s">
        <v>1098</v>
      </c>
      <c r="AF1742">
        <v>9</v>
      </c>
      <c r="AH1742" s="160">
        <v>40979</v>
      </c>
      <c r="AI1742">
        <v>3</v>
      </c>
      <c r="AJ1742">
        <v>136</v>
      </c>
      <c r="AK1742" t="s">
        <v>1098</v>
      </c>
      <c r="AL1742">
        <v>14</v>
      </c>
      <c r="AN1742" s="160">
        <v>37326</v>
      </c>
      <c r="AO1742">
        <v>3</v>
      </c>
      <c r="AP1742">
        <v>160</v>
      </c>
      <c r="AQ1742" t="s">
        <v>1098</v>
      </c>
      <c r="AR1742">
        <v>16</v>
      </c>
      <c r="AT1742" s="160">
        <v>36596</v>
      </c>
      <c r="AU1742">
        <v>3</v>
      </c>
      <c r="AV1742">
        <v>123</v>
      </c>
      <c r="AW1742" t="s">
        <v>1098</v>
      </c>
      <c r="AX1742">
        <v>12</v>
      </c>
    </row>
    <row r="1743" spans="28:50" x14ac:dyDescent="0.3">
      <c r="AB1743" s="160">
        <v>37326</v>
      </c>
      <c r="AC1743">
        <v>4</v>
      </c>
      <c r="AD1743">
        <v>101</v>
      </c>
      <c r="AE1743" t="s">
        <v>1098</v>
      </c>
      <c r="AF1743">
        <v>10</v>
      </c>
      <c r="AH1743" s="160">
        <v>40979</v>
      </c>
      <c r="AI1743">
        <v>4</v>
      </c>
      <c r="AJ1743">
        <v>134</v>
      </c>
      <c r="AK1743" t="s">
        <v>1098</v>
      </c>
      <c r="AL1743">
        <v>13</v>
      </c>
      <c r="AN1743" s="160">
        <v>37326</v>
      </c>
      <c r="AO1743">
        <v>4</v>
      </c>
      <c r="AP1743">
        <v>160</v>
      </c>
      <c r="AQ1743" t="s">
        <v>1098</v>
      </c>
      <c r="AR1743">
        <v>16</v>
      </c>
      <c r="AT1743" s="160">
        <v>36596</v>
      </c>
      <c r="AU1743">
        <v>4</v>
      </c>
      <c r="AV1743">
        <v>118</v>
      </c>
      <c r="AW1743" t="s">
        <v>1098</v>
      </c>
      <c r="AX1743">
        <v>12</v>
      </c>
    </row>
    <row r="1744" spans="28:50" x14ac:dyDescent="0.3">
      <c r="AB1744" s="160">
        <v>37326</v>
      </c>
      <c r="AC1744">
        <v>5</v>
      </c>
      <c r="AD1744">
        <v>110</v>
      </c>
      <c r="AE1744" t="s">
        <v>1098</v>
      </c>
      <c r="AF1744">
        <v>11</v>
      </c>
      <c r="AH1744" s="160">
        <v>40979</v>
      </c>
      <c r="AI1744">
        <v>5</v>
      </c>
      <c r="AJ1744">
        <v>136</v>
      </c>
      <c r="AK1744" t="s">
        <v>1098</v>
      </c>
      <c r="AL1744">
        <v>14</v>
      </c>
      <c r="AN1744" s="160">
        <v>37326</v>
      </c>
      <c r="AO1744">
        <v>5</v>
      </c>
      <c r="AP1744">
        <v>170</v>
      </c>
      <c r="AQ1744" t="s">
        <v>1098</v>
      </c>
      <c r="AR1744">
        <v>17</v>
      </c>
      <c r="AT1744" s="160">
        <v>36596</v>
      </c>
      <c r="AU1744">
        <v>5</v>
      </c>
      <c r="AV1744">
        <v>110</v>
      </c>
      <c r="AW1744" t="s">
        <v>1098</v>
      </c>
      <c r="AX1744">
        <v>11</v>
      </c>
    </row>
    <row r="1745" spans="28:50" x14ac:dyDescent="0.3">
      <c r="AB1745" s="160">
        <v>37326</v>
      </c>
      <c r="AC1745">
        <v>6</v>
      </c>
      <c r="AD1745">
        <v>114</v>
      </c>
      <c r="AE1745" t="s">
        <v>1098</v>
      </c>
      <c r="AF1745">
        <v>11</v>
      </c>
      <c r="AH1745" s="160">
        <v>40979</v>
      </c>
      <c r="AI1745">
        <v>6</v>
      </c>
      <c r="AJ1745">
        <v>135</v>
      </c>
      <c r="AK1745" t="s">
        <v>1098</v>
      </c>
      <c r="AL1745">
        <v>14</v>
      </c>
      <c r="AN1745" s="160">
        <v>37326</v>
      </c>
      <c r="AO1745">
        <v>6</v>
      </c>
      <c r="AP1745">
        <v>180</v>
      </c>
      <c r="AQ1745" t="s">
        <v>1098</v>
      </c>
      <c r="AR1745">
        <v>18</v>
      </c>
      <c r="AT1745" s="160">
        <v>36596</v>
      </c>
      <c r="AU1745">
        <v>6</v>
      </c>
      <c r="AV1745">
        <v>105</v>
      </c>
      <c r="AW1745" t="s">
        <v>1098</v>
      </c>
      <c r="AX1745">
        <v>11</v>
      </c>
    </row>
    <row r="1746" spans="28:50" x14ac:dyDescent="0.3">
      <c r="AB1746" s="160">
        <v>37326</v>
      </c>
      <c r="AC1746">
        <v>7</v>
      </c>
      <c r="AD1746">
        <v>125</v>
      </c>
      <c r="AE1746" t="s">
        <v>1098</v>
      </c>
      <c r="AF1746">
        <v>13</v>
      </c>
      <c r="AH1746" s="160">
        <v>40979</v>
      </c>
      <c r="AI1746">
        <v>7</v>
      </c>
      <c r="AJ1746">
        <v>128</v>
      </c>
      <c r="AK1746" t="s">
        <v>1098</v>
      </c>
      <c r="AL1746">
        <v>13</v>
      </c>
      <c r="AN1746" s="160">
        <v>37326</v>
      </c>
      <c r="AO1746">
        <v>7</v>
      </c>
      <c r="AP1746">
        <v>191</v>
      </c>
      <c r="AQ1746" t="s">
        <v>1098</v>
      </c>
      <c r="AR1746">
        <v>19</v>
      </c>
      <c r="AT1746" s="160">
        <v>36596</v>
      </c>
      <c r="AU1746">
        <v>7</v>
      </c>
      <c r="AV1746">
        <v>119</v>
      </c>
      <c r="AW1746" t="s">
        <v>1098</v>
      </c>
      <c r="AX1746">
        <v>12</v>
      </c>
    </row>
    <row r="1747" spans="28:50" x14ac:dyDescent="0.3">
      <c r="AB1747" s="160">
        <v>37326</v>
      </c>
      <c r="AC1747">
        <v>8</v>
      </c>
      <c r="AD1747">
        <v>148</v>
      </c>
      <c r="AE1747" t="s">
        <v>1098</v>
      </c>
      <c r="AF1747">
        <v>15</v>
      </c>
      <c r="AH1747" s="160">
        <v>40979</v>
      </c>
      <c r="AI1747">
        <v>8</v>
      </c>
      <c r="AJ1747">
        <v>158</v>
      </c>
      <c r="AK1747" t="s">
        <v>1098</v>
      </c>
      <c r="AL1747">
        <v>16</v>
      </c>
      <c r="AN1747" s="160">
        <v>37326</v>
      </c>
      <c r="AO1747">
        <v>8</v>
      </c>
      <c r="AP1747">
        <v>210</v>
      </c>
      <c r="AQ1747" t="s">
        <v>1098</v>
      </c>
      <c r="AR1747">
        <v>21</v>
      </c>
      <c r="AT1747" s="160">
        <v>36596</v>
      </c>
      <c r="AU1747">
        <v>8</v>
      </c>
      <c r="AV1747">
        <v>127</v>
      </c>
      <c r="AW1747" t="s">
        <v>1098</v>
      </c>
      <c r="AX1747">
        <v>13</v>
      </c>
    </row>
    <row r="1748" spans="28:50" x14ac:dyDescent="0.3">
      <c r="AB1748" s="160">
        <v>37326</v>
      </c>
      <c r="AC1748">
        <v>9</v>
      </c>
      <c r="AD1748">
        <v>156</v>
      </c>
      <c r="AE1748" t="s">
        <v>1098</v>
      </c>
      <c r="AF1748">
        <v>16</v>
      </c>
      <c r="AH1748" s="160">
        <v>40979</v>
      </c>
      <c r="AI1748">
        <v>9</v>
      </c>
      <c r="AJ1748">
        <v>172</v>
      </c>
      <c r="AK1748" t="s">
        <v>1098</v>
      </c>
      <c r="AL1748">
        <v>17</v>
      </c>
      <c r="AN1748" s="160">
        <v>37326</v>
      </c>
      <c r="AO1748">
        <v>9</v>
      </c>
      <c r="AP1748">
        <v>220</v>
      </c>
      <c r="AQ1748" t="s">
        <v>1098</v>
      </c>
      <c r="AR1748">
        <v>22</v>
      </c>
      <c r="AT1748" s="160">
        <v>36596</v>
      </c>
      <c r="AU1748">
        <v>9</v>
      </c>
      <c r="AV1748">
        <v>143</v>
      </c>
      <c r="AW1748" t="s">
        <v>1098</v>
      </c>
      <c r="AX1748">
        <v>14</v>
      </c>
    </row>
    <row r="1749" spans="28:50" x14ac:dyDescent="0.3">
      <c r="AB1749" s="160">
        <v>37326</v>
      </c>
      <c r="AC1749">
        <v>10</v>
      </c>
      <c r="AD1749">
        <v>175</v>
      </c>
      <c r="AE1749" t="s">
        <v>1098</v>
      </c>
      <c r="AF1749">
        <v>18</v>
      </c>
      <c r="AH1749" s="160">
        <v>40979</v>
      </c>
      <c r="AI1749">
        <v>10</v>
      </c>
      <c r="AJ1749">
        <v>188</v>
      </c>
      <c r="AK1749" t="s">
        <v>1098</v>
      </c>
      <c r="AL1749">
        <v>19</v>
      </c>
      <c r="AN1749" s="160">
        <v>37326</v>
      </c>
      <c r="AO1749">
        <v>10</v>
      </c>
      <c r="AP1749">
        <v>230</v>
      </c>
      <c r="AQ1749" t="s">
        <v>1098</v>
      </c>
      <c r="AR1749">
        <v>23</v>
      </c>
      <c r="AT1749" s="160">
        <v>36596</v>
      </c>
      <c r="AU1749">
        <v>10</v>
      </c>
      <c r="AV1749">
        <v>144</v>
      </c>
      <c r="AW1749" t="s">
        <v>1098</v>
      </c>
      <c r="AX1749">
        <v>14</v>
      </c>
    </row>
    <row r="1750" spans="28:50" x14ac:dyDescent="0.3">
      <c r="AB1750" s="160">
        <v>37326</v>
      </c>
      <c r="AC1750">
        <v>11</v>
      </c>
      <c r="AD1750">
        <v>188</v>
      </c>
      <c r="AE1750" t="s">
        <v>1098</v>
      </c>
      <c r="AF1750">
        <v>19</v>
      </c>
      <c r="AH1750" s="160">
        <v>40979</v>
      </c>
      <c r="AI1750">
        <v>11</v>
      </c>
      <c r="AJ1750">
        <v>205</v>
      </c>
      <c r="AK1750" t="s">
        <v>1098</v>
      </c>
      <c r="AL1750">
        <v>21</v>
      </c>
      <c r="AN1750" s="160">
        <v>37326</v>
      </c>
      <c r="AO1750">
        <v>11</v>
      </c>
      <c r="AP1750">
        <v>230</v>
      </c>
      <c r="AQ1750" t="s">
        <v>1098</v>
      </c>
      <c r="AR1750">
        <v>23</v>
      </c>
      <c r="AT1750" s="160">
        <v>36596</v>
      </c>
      <c r="AU1750">
        <v>11</v>
      </c>
      <c r="AV1750">
        <v>164</v>
      </c>
      <c r="AW1750" t="s">
        <v>1098</v>
      </c>
      <c r="AX1750">
        <v>16</v>
      </c>
    </row>
    <row r="1751" spans="28:50" x14ac:dyDescent="0.3">
      <c r="AB1751" s="160">
        <v>37326</v>
      </c>
      <c r="AC1751">
        <v>12</v>
      </c>
      <c r="AD1751">
        <v>202</v>
      </c>
      <c r="AE1751" t="s">
        <v>1098</v>
      </c>
      <c r="AF1751">
        <v>20</v>
      </c>
      <c r="AH1751" s="160">
        <v>40979</v>
      </c>
      <c r="AI1751">
        <v>12</v>
      </c>
      <c r="AJ1751">
        <v>210</v>
      </c>
      <c r="AK1751" t="s">
        <v>1098</v>
      </c>
      <c r="AL1751">
        <v>21</v>
      </c>
      <c r="AN1751" s="160">
        <v>37326</v>
      </c>
      <c r="AO1751">
        <v>12</v>
      </c>
      <c r="AP1751">
        <v>230</v>
      </c>
      <c r="AQ1751" t="s">
        <v>1098</v>
      </c>
      <c r="AR1751">
        <v>23</v>
      </c>
      <c r="AT1751" s="160">
        <v>36596</v>
      </c>
      <c r="AU1751">
        <v>12</v>
      </c>
      <c r="AV1751">
        <v>180</v>
      </c>
      <c r="AW1751" t="s">
        <v>1098</v>
      </c>
      <c r="AX1751">
        <v>18</v>
      </c>
    </row>
    <row r="1752" spans="28:50" x14ac:dyDescent="0.3">
      <c r="AB1752" s="160">
        <v>37326</v>
      </c>
      <c r="AC1752">
        <v>13</v>
      </c>
      <c r="AD1752">
        <v>218</v>
      </c>
      <c r="AE1752" t="s">
        <v>1098</v>
      </c>
      <c r="AF1752">
        <v>22</v>
      </c>
      <c r="AH1752" s="160">
        <v>40979</v>
      </c>
      <c r="AI1752">
        <v>13</v>
      </c>
      <c r="AJ1752">
        <v>209</v>
      </c>
      <c r="AK1752" t="s">
        <v>1098</v>
      </c>
      <c r="AL1752">
        <v>21</v>
      </c>
      <c r="AN1752" s="160">
        <v>37326</v>
      </c>
      <c r="AO1752">
        <v>13</v>
      </c>
      <c r="AP1752">
        <v>240</v>
      </c>
      <c r="AQ1752" t="s">
        <v>1098</v>
      </c>
      <c r="AR1752">
        <v>24</v>
      </c>
      <c r="AT1752" s="160">
        <v>36596</v>
      </c>
      <c r="AU1752">
        <v>13</v>
      </c>
      <c r="AV1752">
        <v>186</v>
      </c>
      <c r="AW1752" t="s">
        <v>1098</v>
      </c>
      <c r="AX1752">
        <v>19</v>
      </c>
    </row>
    <row r="1753" spans="28:50" x14ac:dyDescent="0.3">
      <c r="AB1753" s="160">
        <v>37326</v>
      </c>
      <c r="AC1753">
        <v>14</v>
      </c>
      <c r="AD1753">
        <v>230</v>
      </c>
      <c r="AE1753" t="s">
        <v>1098</v>
      </c>
      <c r="AF1753">
        <v>23</v>
      </c>
      <c r="AH1753" s="160">
        <v>40979</v>
      </c>
      <c r="AI1753">
        <v>14</v>
      </c>
      <c r="AJ1753">
        <v>207</v>
      </c>
      <c r="AK1753" t="s">
        <v>1098</v>
      </c>
      <c r="AL1753">
        <v>21</v>
      </c>
      <c r="AN1753" s="160">
        <v>37326</v>
      </c>
      <c r="AO1753">
        <v>14</v>
      </c>
      <c r="AP1753">
        <v>210</v>
      </c>
      <c r="AQ1753" t="s">
        <v>1098</v>
      </c>
      <c r="AR1753">
        <v>21</v>
      </c>
      <c r="AT1753" s="160">
        <v>36596</v>
      </c>
      <c r="AU1753">
        <v>14</v>
      </c>
      <c r="AV1753">
        <v>178</v>
      </c>
      <c r="AW1753" t="s">
        <v>1098</v>
      </c>
      <c r="AX1753">
        <v>18</v>
      </c>
    </row>
    <row r="1754" spans="28:50" x14ac:dyDescent="0.3">
      <c r="AB1754" s="160">
        <v>37326</v>
      </c>
      <c r="AC1754">
        <v>15</v>
      </c>
      <c r="AD1754">
        <v>243</v>
      </c>
      <c r="AE1754" t="s">
        <v>1098</v>
      </c>
      <c r="AF1754">
        <v>24</v>
      </c>
      <c r="AH1754" s="160">
        <v>40979</v>
      </c>
      <c r="AI1754">
        <v>15</v>
      </c>
      <c r="AJ1754">
        <v>209</v>
      </c>
      <c r="AK1754" t="s">
        <v>1098</v>
      </c>
      <c r="AL1754">
        <v>21</v>
      </c>
      <c r="AN1754" s="160">
        <v>37326</v>
      </c>
      <c r="AO1754">
        <v>15</v>
      </c>
      <c r="AP1754">
        <v>220</v>
      </c>
      <c r="AQ1754" t="s">
        <v>1098</v>
      </c>
      <c r="AR1754">
        <v>22</v>
      </c>
      <c r="AT1754" s="160">
        <v>36596</v>
      </c>
      <c r="AU1754">
        <v>15</v>
      </c>
      <c r="AV1754">
        <v>185</v>
      </c>
      <c r="AW1754" t="s">
        <v>1098</v>
      </c>
      <c r="AX1754">
        <v>19</v>
      </c>
    </row>
    <row r="1755" spans="28:50" x14ac:dyDescent="0.3">
      <c r="AB1755" s="160">
        <v>37326</v>
      </c>
      <c r="AC1755">
        <v>16</v>
      </c>
      <c r="AD1755">
        <v>248</v>
      </c>
      <c r="AE1755" t="s">
        <v>1098</v>
      </c>
      <c r="AF1755">
        <v>25</v>
      </c>
      <c r="AH1755" s="160">
        <v>40979</v>
      </c>
      <c r="AI1755">
        <v>16</v>
      </c>
      <c r="AJ1755">
        <v>199</v>
      </c>
      <c r="AK1755" t="s">
        <v>1098</v>
      </c>
      <c r="AL1755">
        <v>20</v>
      </c>
      <c r="AN1755" s="160">
        <v>37326</v>
      </c>
      <c r="AO1755">
        <v>16</v>
      </c>
      <c r="AP1755">
        <v>220</v>
      </c>
      <c r="AQ1755" t="s">
        <v>1098</v>
      </c>
      <c r="AR1755">
        <v>22</v>
      </c>
      <c r="AT1755" s="160">
        <v>36596</v>
      </c>
      <c r="AU1755">
        <v>16</v>
      </c>
      <c r="AV1755">
        <v>181</v>
      </c>
      <c r="AW1755" t="s">
        <v>1098</v>
      </c>
      <c r="AX1755">
        <v>18</v>
      </c>
    </row>
    <row r="1756" spans="28:50" x14ac:dyDescent="0.3">
      <c r="AB1756" s="160">
        <v>37326</v>
      </c>
      <c r="AC1756">
        <v>17</v>
      </c>
      <c r="AD1756">
        <v>244</v>
      </c>
      <c r="AE1756" t="s">
        <v>1098</v>
      </c>
      <c r="AF1756">
        <v>24</v>
      </c>
      <c r="AH1756" s="160">
        <v>40979</v>
      </c>
      <c r="AI1756">
        <v>17</v>
      </c>
      <c r="AJ1756">
        <v>200</v>
      </c>
      <c r="AK1756" t="s">
        <v>1098</v>
      </c>
      <c r="AL1756">
        <v>20</v>
      </c>
      <c r="AN1756" s="160">
        <v>37326</v>
      </c>
      <c r="AO1756">
        <v>17</v>
      </c>
      <c r="AP1756">
        <v>210</v>
      </c>
      <c r="AQ1756" t="s">
        <v>1098</v>
      </c>
      <c r="AR1756">
        <v>21</v>
      </c>
      <c r="AT1756" s="160">
        <v>36596</v>
      </c>
      <c r="AU1756">
        <v>17</v>
      </c>
      <c r="AV1756">
        <v>173</v>
      </c>
      <c r="AW1756" t="s">
        <v>1098</v>
      </c>
      <c r="AX1756">
        <v>17</v>
      </c>
    </row>
    <row r="1757" spans="28:50" x14ac:dyDescent="0.3">
      <c r="AB1757" s="160">
        <v>37326</v>
      </c>
      <c r="AC1757">
        <v>18</v>
      </c>
      <c r="AD1757">
        <v>230</v>
      </c>
      <c r="AE1757" t="s">
        <v>1098</v>
      </c>
      <c r="AF1757">
        <v>23</v>
      </c>
      <c r="AH1757" s="160">
        <v>40979</v>
      </c>
      <c r="AI1757">
        <v>18</v>
      </c>
      <c r="AJ1757">
        <v>182</v>
      </c>
      <c r="AK1757" t="s">
        <v>1098</v>
      </c>
      <c r="AL1757">
        <v>18</v>
      </c>
      <c r="AN1757" s="160">
        <v>37326</v>
      </c>
      <c r="AO1757">
        <v>18</v>
      </c>
      <c r="AP1757">
        <v>200</v>
      </c>
      <c r="AQ1757" t="s">
        <v>1098</v>
      </c>
      <c r="AR1757">
        <v>20</v>
      </c>
      <c r="AT1757" s="160">
        <v>36596</v>
      </c>
      <c r="AU1757">
        <v>18</v>
      </c>
      <c r="AV1757">
        <v>176</v>
      </c>
      <c r="AW1757" t="s">
        <v>1098</v>
      </c>
      <c r="AX1757">
        <v>18</v>
      </c>
    </row>
    <row r="1758" spans="28:50" x14ac:dyDescent="0.3">
      <c r="AB1758" s="160">
        <v>37326</v>
      </c>
      <c r="AC1758">
        <v>19</v>
      </c>
      <c r="AD1758">
        <v>203</v>
      </c>
      <c r="AE1758" t="s">
        <v>1098</v>
      </c>
      <c r="AF1758">
        <v>20</v>
      </c>
      <c r="AH1758" s="160">
        <v>40979</v>
      </c>
      <c r="AI1758">
        <v>19</v>
      </c>
      <c r="AJ1758">
        <v>174</v>
      </c>
      <c r="AK1758" t="s">
        <v>1098</v>
      </c>
      <c r="AL1758">
        <v>17</v>
      </c>
      <c r="AN1758" s="160">
        <v>37326</v>
      </c>
      <c r="AO1758">
        <v>19</v>
      </c>
      <c r="AP1758">
        <v>200</v>
      </c>
      <c r="AQ1758" t="s">
        <v>1098</v>
      </c>
      <c r="AR1758">
        <v>20</v>
      </c>
      <c r="AT1758" s="160">
        <v>36596</v>
      </c>
      <c r="AU1758">
        <v>19</v>
      </c>
      <c r="AV1758">
        <v>164</v>
      </c>
      <c r="AW1758" t="s">
        <v>1098</v>
      </c>
      <c r="AX1758">
        <v>16</v>
      </c>
    </row>
    <row r="1759" spans="28:50" x14ac:dyDescent="0.3">
      <c r="AB1759" s="160">
        <v>37326</v>
      </c>
      <c r="AC1759">
        <v>20</v>
      </c>
      <c r="AD1759">
        <v>189</v>
      </c>
      <c r="AE1759" t="s">
        <v>1098</v>
      </c>
      <c r="AF1759">
        <v>19</v>
      </c>
      <c r="AH1759" s="160">
        <v>40979</v>
      </c>
      <c r="AI1759">
        <v>20</v>
      </c>
      <c r="AJ1759">
        <v>169</v>
      </c>
      <c r="AK1759" t="s">
        <v>1098</v>
      </c>
      <c r="AL1759">
        <v>17</v>
      </c>
      <c r="AN1759" s="160">
        <v>37326</v>
      </c>
      <c r="AO1759">
        <v>20</v>
      </c>
      <c r="AP1759">
        <v>190</v>
      </c>
      <c r="AQ1759" t="s">
        <v>1098</v>
      </c>
      <c r="AR1759">
        <v>19</v>
      </c>
      <c r="AT1759" s="160">
        <v>36596</v>
      </c>
      <c r="AU1759">
        <v>20</v>
      </c>
      <c r="AV1759">
        <v>158</v>
      </c>
      <c r="AW1759" t="s">
        <v>1098</v>
      </c>
      <c r="AX1759">
        <v>16</v>
      </c>
    </row>
    <row r="1760" spans="28:50" x14ac:dyDescent="0.3">
      <c r="AB1760" s="160">
        <v>37326</v>
      </c>
      <c r="AC1760">
        <v>21</v>
      </c>
      <c r="AD1760">
        <v>167</v>
      </c>
      <c r="AE1760" t="s">
        <v>1098</v>
      </c>
      <c r="AF1760">
        <v>17</v>
      </c>
      <c r="AH1760" s="160">
        <v>40979</v>
      </c>
      <c r="AI1760">
        <v>21</v>
      </c>
      <c r="AJ1760">
        <v>167</v>
      </c>
      <c r="AK1760" t="s">
        <v>1098</v>
      </c>
      <c r="AL1760">
        <v>17</v>
      </c>
      <c r="AN1760" s="160">
        <v>37326</v>
      </c>
      <c r="AO1760">
        <v>21</v>
      </c>
      <c r="AP1760">
        <v>200</v>
      </c>
      <c r="AQ1760" t="s">
        <v>1098</v>
      </c>
      <c r="AR1760">
        <v>20</v>
      </c>
      <c r="AT1760" s="160">
        <v>36596</v>
      </c>
      <c r="AU1760">
        <v>21</v>
      </c>
      <c r="AV1760">
        <v>163</v>
      </c>
      <c r="AW1760" t="s">
        <v>1098</v>
      </c>
      <c r="AX1760">
        <v>16</v>
      </c>
    </row>
    <row r="1761" spans="28:50" x14ac:dyDescent="0.3">
      <c r="AB1761" s="160">
        <v>37326</v>
      </c>
      <c r="AC1761">
        <v>22</v>
      </c>
      <c r="AD1761">
        <v>147</v>
      </c>
      <c r="AE1761" t="s">
        <v>1098</v>
      </c>
      <c r="AF1761">
        <v>15</v>
      </c>
      <c r="AH1761" s="160">
        <v>40979</v>
      </c>
      <c r="AI1761">
        <v>22</v>
      </c>
      <c r="AJ1761">
        <v>167</v>
      </c>
      <c r="AK1761" t="s">
        <v>1098</v>
      </c>
      <c r="AL1761">
        <v>17</v>
      </c>
      <c r="AN1761" s="160">
        <v>37326</v>
      </c>
      <c r="AO1761">
        <v>22</v>
      </c>
      <c r="AP1761">
        <v>190</v>
      </c>
      <c r="AQ1761" t="s">
        <v>1098</v>
      </c>
      <c r="AR1761">
        <v>19</v>
      </c>
      <c r="AT1761" s="160">
        <v>36596</v>
      </c>
      <c r="AU1761">
        <v>22</v>
      </c>
      <c r="AV1761">
        <v>167</v>
      </c>
      <c r="AW1761" t="s">
        <v>1098</v>
      </c>
      <c r="AX1761">
        <v>17</v>
      </c>
    </row>
    <row r="1762" spans="28:50" x14ac:dyDescent="0.3">
      <c r="AB1762" s="160">
        <v>37326</v>
      </c>
      <c r="AC1762">
        <v>23</v>
      </c>
      <c r="AD1762">
        <v>131</v>
      </c>
      <c r="AE1762" t="s">
        <v>1098</v>
      </c>
      <c r="AF1762">
        <v>13</v>
      </c>
      <c r="AH1762" s="160">
        <v>40979</v>
      </c>
      <c r="AI1762">
        <v>23</v>
      </c>
      <c r="AJ1762">
        <v>166</v>
      </c>
      <c r="AK1762" t="s">
        <v>1098</v>
      </c>
      <c r="AL1762">
        <v>17</v>
      </c>
      <c r="AN1762" s="160">
        <v>37326</v>
      </c>
      <c r="AO1762">
        <v>23</v>
      </c>
      <c r="AP1762">
        <v>180</v>
      </c>
      <c r="AQ1762" t="s">
        <v>1098</v>
      </c>
      <c r="AR1762">
        <v>18</v>
      </c>
      <c r="AT1762" s="160">
        <v>36596</v>
      </c>
      <c r="AU1762">
        <v>23</v>
      </c>
      <c r="AV1762">
        <v>170</v>
      </c>
      <c r="AW1762" t="s">
        <v>1098</v>
      </c>
      <c r="AX1762">
        <v>17</v>
      </c>
    </row>
    <row r="1763" spans="28:50" x14ac:dyDescent="0.3">
      <c r="AB1763" s="160">
        <v>37327</v>
      </c>
      <c r="AC1763">
        <v>0</v>
      </c>
      <c r="AD1763">
        <v>122</v>
      </c>
      <c r="AE1763" t="s">
        <v>1098</v>
      </c>
      <c r="AF1763">
        <v>12</v>
      </c>
      <c r="AH1763" s="160">
        <v>40980</v>
      </c>
      <c r="AI1763">
        <v>0</v>
      </c>
      <c r="AJ1763">
        <v>165</v>
      </c>
      <c r="AK1763" t="s">
        <v>1098</v>
      </c>
      <c r="AL1763">
        <v>17</v>
      </c>
      <c r="AN1763" s="160">
        <v>37327</v>
      </c>
      <c r="AO1763">
        <v>0</v>
      </c>
      <c r="AP1763">
        <v>180</v>
      </c>
      <c r="AQ1763" t="s">
        <v>1098</v>
      </c>
      <c r="AR1763">
        <v>18</v>
      </c>
      <c r="AT1763" s="160">
        <v>36597</v>
      </c>
      <c r="AU1763">
        <v>0</v>
      </c>
      <c r="AV1763">
        <v>167</v>
      </c>
      <c r="AW1763" t="s">
        <v>1098</v>
      </c>
      <c r="AX1763">
        <v>17</v>
      </c>
    </row>
    <row r="1764" spans="28:50" x14ac:dyDescent="0.3">
      <c r="AB1764" s="160">
        <v>37327</v>
      </c>
      <c r="AC1764">
        <v>1</v>
      </c>
      <c r="AD1764">
        <v>114</v>
      </c>
      <c r="AE1764" t="s">
        <v>1098</v>
      </c>
      <c r="AF1764">
        <v>11</v>
      </c>
      <c r="AH1764" s="160">
        <v>40980</v>
      </c>
      <c r="AI1764">
        <v>1</v>
      </c>
      <c r="AJ1764">
        <v>165</v>
      </c>
      <c r="AK1764" t="s">
        <v>1098</v>
      </c>
      <c r="AL1764">
        <v>17</v>
      </c>
      <c r="AN1764" s="160">
        <v>37327</v>
      </c>
      <c r="AO1764">
        <v>1</v>
      </c>
      <c r="AP1764">
        <v>180</v>
      </c>
      <c r="AQ1764" t="s">
        <v>1098</v>
      </c>
      <c r="AR1764">
        <v>18</v>
      </c>
      <c r="AT1764" s="160">
        <v>36597</v>
      </c>
      <c r="AU1764">
        <v>1</v>
      </c>
      <c r="AV1764">
        <v>168</v>
      </c>
      <c r="AW1764" t="s">
        <v>1098</v>
      </c>
      <c r="AX1764">
        <v>17</v>
      </c>
    </row>
    <row r="1765" spans="28:50" x14ac:dyDescent="0.3">
      <c r="AB1765" s="160">
        <v>37327</v>
      </c>
      <c r="AC1765">
        <v>2</v>
      </c>
      <c r="AD1765">
        <v>110</v>
      </c>
      <c r="AE1765" t="s">
        <v>1098</v>
      </c>
      <c r="AF1765">
        <v>11</v>
      </c>
      <c r="AH1765" s="160">
        <v>40980</v>
      </c>
      <c r="AI1765">
        <v>2</v>
      </c>
      <c r="AJ1765">
        <v>163</v>
      </c>
      <c r="AK1765" t="s">
        <v>1098</v>
      </c>
      <c r="AL1765">
        <v>16</v>
      </c>
      <c r="AN1765" s="160">
        <v>37327</v>
      </c>
      <c r="AO1765">
        <v>2</v>
      </c>
      <c r="AP1765">
        <v>180</v>
      </c>
      <c r="AQ1765" t="s">
        <v>1098</v>
      </c>
      <c r="AR1765">
        <v>18</v>
      </c>
      <c r="AT1765" s="160">
        <v>36597</v>
      </c>
      <c r="AU1765">
        <v>2</v>
      </c>
      <c r="AV1765">
        <v>168</v>
      </c>
      <c r="AW1765" t="s">
        <v>1098</v>
      </c>
      <c r="AX1765">
        <v>17</v>
      </c>
    </row>
    <row r="1766" spans="28:50" x14ac:dyDescent="0.3">
      <c r="AB1766" s="160">
        <v>37327</v>
      </c>
      <c r="AC1766">
        <v>3</v>
      </c>
      <c r="AD1766">
        <v>99</v>
      </c>
      <c r="AE1766" t="s">
        <v>1098</v>
      </c>
      <c r="AF1766">
        <v>10</v>
      </c>
      <c r="AH1766" s="160">
        <v>40980</v>
      </c>
      <c r="AI1766">
        <v>3</v>
      </c>
      <c r="AJ1766">
        <v>163</v>
      </c>
      <c r="AK1766" t="s">
        <v>1098</v>
      </c>
      <c r="AL1766">
        <v>16</v>
      </c>
      <c r="AN1766" s="160">
        <v>37327</v>
      </c>
      <c r="AO1766">
        <v>3</v>
      </c>
      <c r="AP1766">
        <v>170</v>
      </c>
      <c r="AQ1766" t="s">
        <v>1098</v>
      </c>
      <c r="AR1766">
        <v>17</v>
      </c>
      <c r="AT1766" s="160">
        <v>36597</v>
      </c>
      <c r="AU1766">
        <v>3</v>
      </c>
      <c r="AV1766">
        <v>166</v>
      </c>
      <c r="AW1766" t="s">
        <v>1098</v>
      </c>
      <c r="AX1766">
        <v>17</v>
      </c>
    </row>
    <row r="1767" spans="28:50" x14ac:dyDescent="0.3">
      <c r="AB1767" s="160">
        <v>37327</v>
      </c>
      <c r="AC1767">
        <v>4</v>
      </c>
      <c r="AD1767">
        <v>96</v>
      </c>
      <c r="AE1767" t="s">
        <v>1098</v>
      </c>
      <c r="AF1767">
        <v>10</v>
      </c>
      <c r="AH1767" s="160">
        <v>40980</v>
      </c>
      <c r="AI1767">
        <v>4</v>
      </c>
      <c r="AJ1767">
        <v>161</v>
      </c>
      <c r="AK1767" t="s">
        <v>1098</v>
      </c>
      <c r="AL1767">
        <v>16</v>
      </c>
      <c r="AN1767" s="160">
        <v>37327</v>
      </c>
      <c r="AO1767">
        <v>4</v>
      </c>
      <c r="AP1767">
        <v>170</v>
      </c>
      <c r="AQ1767" t="s">
        <v>1098</v>
      </c>
      <c r="AR1767">
        <v>17</v>
      </c>
      <c r="AT1767" s="160">
        <v>36597</v>
      </c>
      <c r="AU1767">
        <v>4</v>
      </c>
      <c r="AV1767">
        <v>166</v>
      </c>
      <c r="AW1767" t="s">
        <v>1098</v>
      </c>
      <c r="AX1767">
        <v>17</v>
      </c>
    </row>
    <row r="1768" spans="28:50" x14ac:dyDescent="0.3">
      <c r="AB1768" s="160">
        <v>37327</v>
      </c>
      <c r="AC1768">
        <v>5</v>
      </c>
      <c r="AD1768">
        <v>101</v>
      </c>
      <c r="AE1768" t="s">
        <v>1098</v>
      </c>
      <c r="AF1768">
        <v>10</v>
      </c>
      <c r="AH1768" s="160">
        <v>40980</v>
      </c>
      <c r="AI1768">
        <v>5</v>
      </c>
      <c r="AJ1768">
        <v>160</v>
      </c>
      <c r="AK1768" t="s">
        <v>1098</v>
      </c>
      <c r="AL1768">
        <v>16</v>
      </c>
      <c r="AN1768" s="160">
        <v>37327</v>
      </c>
      <c r="AO1768">
        <v>5</v>
      </c>
      <c r="AP1768">
        <v>160</v>
      </c>
      <c r="AQ1768" t="s">
        <v>1098</v>
      </c>
      <c r="AR1768">
        <v>16</v>
      </c>
      <c r="AT1768" s="160">
        <v>36597</v>
      </c>
      <c r="AU1768">
        <v>5</v>
      </c>
      <c r="AV1768">
        <v>161</v>
      </c>
      <c r="AW1768" t="s">
        <v>1098</v>
      </c>
      <c r="AX1768">
        <v>16</v>
      </c>
    </row>
    <row r="1769" spans="28:50" x14ac:dyDescent="0.3">
      <c r="AB1769" s="160">
        <v>37327</v>
      </c>
      <c r="AC1769">
        <v>6</v>
      </c>
      <c r="AD1769">
        <v>93</v>
      </c>
      <c r="AE1769" t="s">
        <v>1098</v>
      </c>
      <c r="AF1769">
        <v>9</v>
      </c>
      <c r="AH1769" s="160">
        <v>40980</v>
      </c>
      <c r="AI1769">
        <v>6</v>
      </c>
      <c r="AJ1769">
        <v>158</v>
      </c>
      <c r="AK1769" t="s">
        <v>1098</v>
      </c>
      <c r="AL1769">
        <v>16</v>
      </c>
      <c r="AN1769" s="160">
        <v>37327</v>
      </c>
      <c r="AO1769">
        <v>6</v>
      </c>
      <c r="AP1769">
        <v>160</v>
      </c>
      <c r="AQ1769" t="s">
        <v>1098</v>
      </c>
      <c r="AR1769">
        <v>16</v>
      </c>
      <c r="AT1769" s="160">
        <v>36597</v>
      </c>
      <c r="AU1769">
        <v>6</v>
      </c>
      <c r="AV1769">
        <v>155</v>
      </c>
      <c r="AW1769" t="s">
        <v>1098</v>
      </c>
      <c r="AX1769">
        <v>16</v>
      </c>
    </row>
    <row r="1770" spans="28:50" x14ac:dyDescent="0.3">
      <c r="AB1770" s="160">
        <v>37327</v>
      </c>
      <c r="AC1770">
        <v>7</v>
      </c>
      <c r="AD1770">
        <v>102</v>
      </c>
      <c r="AE1770" t="s">
        <v>1098</v>
      </c>
      <c r="AF1770">
        <v>10</v>
      </c>
      <c r="AH1770" s="160">
        <v>40980</v>
      </c>
      <c r="AI1770">
        <v>7</v>
      </c>
      <c r="AJ1770">
        <v>157</v>
      </c>
      <c r="AK1770" t="s">
        <v>1098</v>
      </c>
      <c r="AL1770">
        <v>16</v>
      </c>
      <c r="AN1770" s="160">
        <v>37327</v>
      </c>
      <c r="AO1770">
        <v>7</v>
      </c>
      <c r="AP1770">
        <v>181</v>
      </c>
      <c r="AQ1770" t="s">
        <v>1098</v>
      </c>
      <c r="AR1770">
        <v>18</v>
      </c>
      <c r="AT1770" s="160">
        <v>36597</v>
      </c>
      <c r="AU1770">
        <v>7</v>
      </c>
      <c r="AV1770">
        <v>163</v>
      </c>
      <c r="AW1770" t="s">
        <v>1098</v>
      </c>
      <c r="AX1770">
        <v>16</v>
      </c>
    </row>
    <row r="1771" spans="28:50" x14ac:dyDescent="0.3">
      <c r="AB1771" s="160">
        <v>37327</v>
      </c>
      <c r="AC1771">
        <v>8</v>
      </c>
      <c r="AD1771">
        <v>146</v>
      </c>
      <c r="AE1771" t="s">
        <v>1098</v>
      </c>
      <c r="AF1771">
        <v>15</v>
      </c>
      <c r="AH1771" s="160">
        <v>40980</v>
      </c>
      <c r="AI1771">
        <v>8</v>
      </c>
      <c r="AJ1771">
        <v>167</v>
      </c>
      <c r="AK1771" t="s">
        <v>1098</v>
      </c>
      <c r="AL1771">
        <v>17</v>
      </c>
      <c r="AN1771" s="160">
        <v>37327</v>
      </c>
      <c r="AO1771">
        <v>8</v>
      </c>
      <c r="AP1771">
        <v>210</v>
      </c>
      <c r="AQ1771" t="s">
        <v>1098</v>
      </c>
      <c r="AR1771">
        <v>21</v>
      </c>
      <c r="AT1771" s="160">
        <v>36597</v>
      </c>
      <c r="AU1771">
        <v>8</v>
      </c>
      <c r="AV1771">
        <v>165</v>
      </c>
      <c r="AW1771" t="s">
        <v>1098</v>
      </c>
      <c r="AX1771">
        <v>17</v>
      </c>
    </row>
    <row r="1772" spans="28:50" x14ac:dyDescent="0.3">
      <c r="AB1772" s="160">
        <v>37327</v>
      </c>
      <c r="AC1772">
        <v>9</v>
      </c>
      <c r="AD1772">
        <v>190</v>
      </c>
      <c r="AE1772" t="s">
        <v>1098</v>
      </c>
      <c r="AF1772">
        <v>19</v>
      </c>
      <c r="AH1772" s="160">
        <v>40980</v>
      </c>
      <c r="AI1772">
        <v>9</v>
      </c>
      <c r="AJ1772">
        <v>178</v>
      </c>
      <c r="AK1772" t="s">
        <v>1098</v>
      </c>
      <c r="AL1772">
        <v>18</v>
      </c>
      <c r="AN1772" s="160">
        <v>37327</v>
      </c>
      <c r="AO1772">
        <v>9</v>
      </c>
      <c r="AP1772">
        <v>210</v>
      </c>
      <c r="AQ1772" t="s">
        <v>1098</v>
      </c>
      <c r="AR1772">
        <v>21</v>
      </c>
      <c r="AT1772" s="160">
        <v>36597</v>
      </c>
      <c r="AU1772">
        <v>9</v>
      </c>
      <c r="AV1772">
        <v>175</v>
      </c>
      <c r="AW1772" t="s">
        <v>1098</v>
      </c>
      <c r="AX1772">
        <v>18</v>
      </c>
    </row>
    <row r="1773" spans="28:50" x14ac:dyDescent="0.3">
      <c r="AB1773" s="160">
        <v>37327</v>
      </c>
      <c r="AC1773">
        <v>10</v>
      </c>
      <c r="AD1773">
        <v>229</v>
      </c>
      <c r="AE1773" t="s">
        <v>1098</v>
      </c>
      <c r="AF1773">
        <v>23</v>
      </c>
      <c r="AH1773" s="160">
        <v>40980</v>
      </c>
      <c r="AI1773">
        <v>10</v>
      </c>
      <c r="AJ1773">
        <v>193</v>
      </c>
      <c r="AK1773" t="s">
        <v>1098</v>
      </c>
      <c r="AL1773">
        <v>19</v>
      </c>
      <c r="AN1773" s="160">
        <v>37327</v>
      </c>
      <c r="AO1773">
        <v>10</v>
      </c>
      <c r="AP1773">
        <v>220</v>
      </c>
      <c r="AQ1773" t="s">
        <v>1098</v>
      </c>
      <c r="AR1773">
        <v>22</v>
      </c>
      <c r="AT1773" s="160">
        <v>36597</v>
      </c>
      <c r="AU1773">
        <v>10</v>
      </c>
      <c r="AV1773">
        <v>177</v>
      </c>
      <c r="AW1773" t="s">
        <v>1098</v>
      </c>
      <c r="AX1773">
        <v>18</v>
      </c>
    </row>
    <row r="1774" spans="28:50" x14ac:dyDescent="0.3">
      <c r="AB1774" s="160">
        <v>37327</v>
      </c>
      <c r="AC1774">
        <v>11</v>
      </c>
      <c r="AD1774">
        <v>255</v>
      </c>
      <c r="AE1774" t="s">
        <v>1098</v>
      </c>
      <c r="AF1774">
        <v>26</v>
      </c>
      <c r="AH1774" s="160">
        <v>40980</v>
      </c>
      <c r="AI1774">
        <v>11</v>
      </c>
      <c r="AJ1774">
        <v>203</v>
      </c>
      <c r="AK1774" t="s">
        <v>1098</v>
      </c>
      <c r="AL1774">
        <v>20</v>
      </c>
      <c r="AN1774" s="160">
        <v>37327</v>
      </c>
      <c r="AO1774">
        <v>11</v>
      </c>
      <c r="AP1774">
        <v>240</v>
      </c>
      <c r="AQ1774" t="s">
        <v>1098</v>
      </c>
      <c r="AR1774">
        <v>24</v>
      </c>
      <c r="AT1774" s="160">
        <v>36597</v>
      </c>
      <c r="AU1774">
        <v>11</v>
      </c>
      <c r="AV1774">
        <v>160</v>
      </c>
      <c r="AW1774" t="s">
        <v>1098</v>
      </c>
      <c r="AX1774">
        <v>16</v>
      </c>
    </row>
    <row r="1775" spans="28:50" x14ac:dyDescent="0.3">
      <c r="AB1775" s="160">
        <v>37327</v>
      </c>
      <c r="AC1775">
        <v>12</v>
      </c>
      <c r="AD1775">
        <v>268</v>
      </c>
      <c r="AE1775" t="s">
        <v>1098</v>
      </c>
      <c r="AF1775">
        <v>27</v>
      </c>
      <c r="AH1775" s="160">
        <v>40980</v>
      </c>
      <c r="AI1775">
        <v>12</v>
      </c>
      <c r="AJ1775">
        <v>211</v>
      </c>
      <c r="AK1775" t="s">
        <v>1098</v>
      </c>
      <c r="AL1775">
        <v>21</v>
      </c>
      <c r="AN1775" s="160">
        <v>37327</v>
      </c>
      <c r="AO1775">
        <v>12</v>
      </c>
      <c r="AP1775">
        <v>230</v>
      </c>
      <c r="AQ1775" t="s">
        <v>1098</v>
      </c>
      <c r="AR1775">
        <v>23</v>
      </c>
      <c r="AT1775" s="160">
        <v>36597</v>
      </c>
      <c r="AU1775">
        <v>12</v>
      </c>
      <c r="AV1775">
        <v>156</v>
      </c>
      <c r="AW1775" t="s">
        <v>1098</v>
      </c>
      <c r="AX1775">
        <v>16</v>
      </c>
    </row>
    <row r="1776" spans="28:50" x14ac:dyDescent="0.3">
      <c r="AB1776" s="160">
        <v>37327</v>
      </c>
      <c r="AC1776">
        <v>13</v>
      </c>
      <c r="AD1776">
        <v>276</v>
      </c>
      <c r="AE1776" t="s">
        <v>1098</v>
      </c>
      <c r="AF1776">
        <v>28</v>
      </c>
      <c r="AH1776" s="160">
        <v>40980</v>
      </c>
      <c r="AI1776">
        <v>13</v>
      </c>
      <c r="AJ1776">
        <v>232</v>
      </c>
      <c r="AK1776" t="s">
        <v>1098</v>
      </c>
      <c r="AL1776">
        <v>23</v>
      </c>
      <c r="AN1776" s="160">
        <v>37327</v>
      </c>
      <c r="AO1776">
        <v>13</v>
      </c>
      <c r="AP1776">
        <v>230</v>
      </c>
      <c r="AQ1776" t="s">
        <v>1098</v>
      </c>
      <c r="AR1776">
        <v>23</v>
      </c>
      <c r="AT1776" s="160">
        <v>36597</v>
      </c>
      <c r="AU1776">
        <v>13</v>
      </c>
      <c r="AV1776">
        <v>150</v>
      </c>
      <c r="AW1776" t="s">
        <v>1098</v>
      </c>
      <c r="AX1776">
        <v>15</v>
      </c>
    </row>
    <row r="1777" spans="28:50" x14ac:dyDescent="0.3">
      <c r="AB1777" s="160">
        <v>37327</v>
      </c>
      <c r="AC1777">
        <v>14</v>
      </c>
      <c r="AD1777">
        <v>277</v>
      </c>
      <c r="AE1777" t="s">
        <v>1098</v>
      </c>
      <c r="AF1777">
        <v>28</v>
      </c>
      <c r="AH1777" s="160">
        <v>40980</v>
      </c>
      <c r="AI1777">
        <v>14</v>
      </c>
      <c r="AJ1777">
        <v>223</v>
      </c>
      <c r="AK1777" t="s">
        <v>1098</v>
      </c>
      <c r="AL1777">
        <v>22</v>
      </c>
      <c r="AN1777" s="160">
        <v>37327</v>
      </c>
      <c r="AO1777">
        <v>14</v>
      </c>
      <c r="AP1777">
        <v>220</v>
      </c>
      <c r="AQ1777" t="s">
        <v>1098</v>
      </c>
      <c r="AR1777">
        <v>22</v>
      </c>
      <c r="AT1777" s="160">
        <v>36597</v>
      </c>
      <c r="AU1777">
        <v>14</v>
      </c>
      <c r="AV1777">
        <v>144</v>
      </c>
      <c r="AW1777" t="s">
        <v>1098</v>
      </c>
      <c r="AX1777">
        <v>14</v>
      </c>
    </row>
    <row r="1778" spans="28:50" x14ac:dyDescent="0.3">
      <c r="AB1778" s="160">
        <v>37327</v>
      </c>
      <c r="AC1778">
        <v>15</v>
      </c>
      <c r="AD1778">
        <v>265</v>
      </c>
      <c r="AE1778" t="s">
        <v>1098</v>
      </c>
      <c r="AF1778">
        <v>27</v>
      </c>
      <c r="AH1778" s="160">
        <v>40980</v>
      </c>
      <c r="AI1778">
        <v>15</v>
      </c>
      <c r="AJ1778">
        <v>239</v>
      </c>
      <c r="AK1778" t="s">
        <v>1098</v>
      </c>
      <c r="AL1778">
        <v>24</v>
      </c>
      <c r="AN1778" s="160">
        <v>37327</v>
      </c>
      <c r="AO1778">
        <v>15</v>
      </c>
      <c r="AP1778">
        <v>220</v>
      </c>
      <c r="AQ1778" t="s">
        <v>1098</v>
      </c>
      <c r="AR1778">
        <v>22</v>
      </c>
      <c r="AT1778" s="160">
        <v>36597</v>
      </c>
      <c r="AU1778">
        <v>15</v>
      </c>
      <c r="AV1778">
        <v>146</v>
      </c>
      <c r="AW1778" t="s">
        <v>1098</v>
      </c>
      <c r="AX1778">
        <v>15</v>
      </c>
    </row>
    <row r="1779" spans="28:50" x14ac:dyDescent="0.3">
      <c r="AB1779" s="160">
        <v>37327</v>
      </c>
      <c r="AC1779">
        <v>16</v>
      </c>
      <c r="AD1779">
        <v>217</v>
      </c>
      <c r="AE1779" t="s">
        <v>1098</v>
      </c>
      <c r="AF1779">
        <v>22</v>
      </c>
      <c r="AH1779" s="160">
        <v>40980</v>
      </c>
      <c r="AI1779">
        <v>16</v>
      </c>
      <c r="AJ1779">
        <v>224</v>
      </c>
      <c r="AK1779" t="s">
        <v>1098</v>
      </c>
      <c r="AL1779">
        <v>22</v>
      </c>
      <c r="AN1779" s="160">
        <v>37327</v>
      </c>
      <c r="AO1779">
        <v>16</v>
      </c>
      <c r="AP1779">
        <v>210</v>
      </c>
      <c r="AQ1779" t="s">
        <v>1098</v>
      </c>
      <c r="AR1779">
        <v>21</v>
      </c>
      <c r="AT1779" s="160">
        <v>36597</v>
      </c>
      <c r="AU1779">
        <v>16</v>
      </c>
      <c r="AV1779">
        <v>146</v>
      </c>
      <c r="AW1779" t="s">
        <v>1098</v>
      </c>
      <c r="AX1779">
        <v>15</v>
      </c>
    </row>
    <row r="1780" spans="28:50" x14ac:dyDescent="0.3">
      <c r="AB1780" s="160">
        <v>37327</v>
      </c>
      <c r="AC1780">
        <v>17</v>
      </c>
      <c r="AD1780">
        <v>183</v>
      </c>
      <c r="AE1780" t="s">
        <v>1098</v>
      </c>
      <c r="AF1780">
        <v>18</v>
      </c>
      <c r="AH1780" s="160">
        <v>40980</v>
      </c>
      <c r="AI1780">
        <v>17</v>
      </c>
      <c r="AJ1780">
        <v>217</v>
      </c>
      <c r="AK1780" t="s">
        <v>1098</v>
      </c>
      <c r="AL1780">
        <v>22</v>
      </c>
      <c r="AN1780" s="160">
        <v>37327</v>
      </c>
      <c r="AO1780">
        <v>17</v>
      </c>
      <c r="AP1780">
        <v>200</v>
      </c>
      <c r="AQ1780" t="s">
        <v>1098</v>
      </c>
      <c r="AR1780">
        <v>20</v>
      </c>
      <c r="AT1780" s="160">
        <v>36597</v>
      </c>
      <c r="AU1780">
        <v>17</v>
      </c>
      <c r="AV1780">
        <v>151</v>
      </c>
      <c r="AW1780" t="s">
        <v>1098</v>
      </c>
      <c r="AX1780">
        <v>15</v>
      </c>
    </row>
    <row r="1781" spans="28:50" x14ac:dyDescent="0.3">
      <c r="AB1781" s="160">
        <v>37327</v>
      </c>
      <c r="AC1781">
        <v>18</v>
      </c>
      <c r="AD1781">
        <v>169</v>
      </c>
      <c r="AE1781" t="s">
        <v>1098</v>
      </c>
      <c r="AF1781">
        <v>17</v>
      </c>
      <c r="AH1781" s="160">
        <v>40980</v>
      </c>
      <c r="AI1781">
        <v>18</v>
      </c>
      <c r="AJ1781">
        <v>205</v>
      </c>
      <c r="AK1781" t="s">
        <v>1098</v>
      </c>
      <c r="AL1781">
        <v>21</v>
      </c>
      <c r="AN1781" s="160">
        <v>37327</v>
      </c>
      <c r="AO1781">
        <v>18</v>
      </c>
      <c r="AP1781">
        <v>190</v>
      </c>
      <c r="AQ1781" t="s">
        <v>1098</v>
      </c>
      <c r="AR1781">
        <v>19</v>
      </c>
      <c r="AT1781" s="160">
        <v>36597</v>
      </c>
      <c r="AU1781">
        <v>18</v>
      </c>
      <c r="AV1781">
        <v>150</v>
      </c>
      <c r="AW1781" t="s">
        <v>1098</v>
      </c>
      <c r="AX1781">
        <v>15</v>
      </c>
    </row>
    <row r="1782" spans="28:50" x14ac:dyDescent="0.3">
      <c r="AB1782" s="160">
        <v>37327</v>
      </c>
      <c r="AC1782">
        <v>19</v>
      </c>
      <c r="AD1782">
        <v>161</v>
      </c>
      <c r="AE1782" t="s">
        <v>1098</v>
      </c>
      <c r="AF1782">
        <v>16</v>
      </c>
      <c r="AH1782" s="160">
        <v>40980</v>
      </c>
      <c r="AI1782">
        <v>19</v>
      </c>
      <c r="AJ1782">
        <v>196</v>
      </c>
      <c r="AK1782" t="s">
        <v>1098</v>
      </c>
      <c r="AL1782">
        <v>20</v>
      </c>
      <c r="AN1782" s="160">
        <v>37327</v>
      </c>
      <c r="AO1782">
        <v>19</v>
      </c>
      <c r="AP1782">
        <v>180</v>
      </c>
      <c r="AQ1782" t="s">
        <v>1098</v>
      </c>
      <c r="AR1782">
        <v>18</v>
      </c>
      <c r="AT1782" s="160">
        <v>36597</v>
      </c>
      <c r="AU1782">
        <v>19</v>
      </c>
      <c r="AV1782">
        <v>145</v>
      </c>
      <c r="AW1782" t="s">
        <v>1098</v>
      </c>
      <c r="AX1782">
        <v>15</v>
      </c>
    </row>
    <row r="1783" spans="28:50" x14ac:dyDescent="0.3">
      <c r="AB1783" s="160">
        <v>37327</v>
      </c>
      <c r="AC1783">
        <v>20</v>
      </c>
      <c r="AD1783">
        <v>166</v>
      </c>
      <c r="AE1783" t="s">
        <v>1098</v>
      </c>
      <c r="AF1783">
        <v>17</v>
      </c>
      <c r="AH1783" s="160">
        <v>40980</v>
      </c>
      <c r="AI1783">
        <v>20</v>
      </c>
      <c r="AJ1783">
        <v>187</v>
      </c>
      <c r="AK1783" t="s">
        <v>1098</v>
      </c>
      <c r="AL1783">
        <v>19</v>
      </c>
      <c r="AN1783" s="160">
        <v>37327</v>
      </c>
      <c r="AO1783">
        <v>20</v>
      </c>
      <c r="AP1783">
        <v>180</v>
      </c>
      <c r="AQ1783" t="s">
        <v>1098</v>
      </c>
      <c r="AR1783">
        <v>18</v>
      </c>
      <c r="AT1783" s="160">
        <v>36597</v>
      </c>
      <c r="AU1783">
        <v>20</v>
      </c>
      <c r="AV1783">
        <v>144</v>
      </c>
      <c r="AW1783" t="s">
        <v>1098</v>
      </c>
      <c r="AX1783">
        <v>14</v>
      </c>
    </row>
    <row r="1784" spans="28:50" x14ac:dyDescent="0.3">
      <c r="AB1784" s="160">
        <v>37327</v>
      </c>
      <c r="AC1784">
        <v>21</v>
      </c>
      <c r="AD1784">
        <v>163</v>
      </c>
      <c r="AE1784" t="s">
        <v>1098</v>
      </c>
      <c r="AF1784">
        <v>16</v>
      </c>
      <c r="AH1784" s="160">
        <v>40980</v>
      </c>
      <c r="AI1784">
        <v>21</v>
      </c>
      <c r="AJ1784">
        <v>182</v>
      </c>
      <c r="AK1784" t="s">
        <v>1098</v>
      </c>
      <c r="AL1784">
        <v>18</v>
      </c>
      <c r="AN1784" s="160">
        <v>37327</v>
      </c>
      <c r="AO1784">
        <v>21</v>
      </c>
      <c r="AP1784">
        <v>170</v>
      </c>
      <c r="AQ1784" t="s">
        <v>1098</v>
      </c>
      <c r="AR1784">
        <v>17</v>
      </c>
      <c r="AT1784" s="160">
        <v>36597</v>
      </c>
      <c r="AU1784">
        <v>21</v>
      </c>
      <c r="AV1784">
        <v>143</v>
      </c>
      <c r="AW1784" t="s">
        <v>1098</v>
      </c>
      <c r="AX1784">
        <v>14</v>
      </c>
    </row>
    <row r="1785" spans="28:50" x14ac:dyDescent="0.3">
      <c r="AB1785" s="160">
        <v>37327</v>
      </c>
      <c r="AC1785">
        <v>22</v>
      </c>
      <c r="AD1785">
        <v>161</v>
      </c>
      <c r="AE1785" t="s">
        <v>1098</v>
      </c>
      <c r="AF1785">
        <v>16</v>
      </c>
      <c r="AH1785" s="160">
        <v>40980</v>
      </c>
      <c r="AI1785">
        <v>22</v>
      </c>
      <c r="AJ1785">
        <v>173</v>
      </c>
      <c r="AK1785" t="s">
        <v>1098</v>
      </c>
      <c r="AL1785">
        <v>17</v>
      </c>
      <c r="AN1785" s="160">
        <v>37327</v>
      </c>
      <c r="AO1785">
        <v>22</v>
      </c>
      <c r="AP1785">
        <v>170</v>
      </c>
      <c r="AQ1785" t="s">
        <v>1098</v>
      </c>
      <c r="AR1785">
        <v>17</v>
      </c>
      <c r="AT1785" s="160">
        <v>36597</v>
      </c>
      <c r="AU1785">
        <v>22</v>
      </c>
      <c r="AV1785">
        <v>144</v>
      </c>
      <c r="AW1785" t="s">
        <v>1098</v>
      </c>
      <c r="AX1785">
        <v>14</v>
      </c>
    </row>
    <row r="1786" spans="28:50" x14ac:dyDescent="0.3">
      <c r="AB1786" s="160">
        <v>37327</v>
      </c>
      <c r="AC1786">
        <v>23</v>
      </c>
      <c r="AD1786">
        <v>157</v>
      </c>
      <c r="AE1786" t="s">
        <v>1098</v>
      </c>
      <c r="AF1786">
        <v>16</v>
      </c>
      <c r="AH1786" s="160">
        <v>40980</v>
      </c>
      <c r="AI1786">
        <v>23</v>
      </c>
      <c r="AJ1786">
        <v>174</v>
      </c>
      <c r="AK1786" t="s">
        <v>1098</v>
      </c>
      <c r="AL1786">
        <v>17</v>
      </c>
      <c r="AN1786" s="160">
        <v>37327</v>
      </c>
      <c r="AO1786">
        <v>23</v>
      </c>
      <c r="AP1786">
        <v>170</v>
      </c>
      <c r="AQ1786" t="s">
        <v>1098</v>
      </c>
      <c r="AR1786">
        <v>17</v>
      </c>
      <c r="AT1786" s="160">
        <v>36597</v>
      </c>
      <c r="AU1786">
        <v>23</v>
      </c>
      <c r="AV1786">
        <v>148</v>
      </c>
      <c r="AW1786" t="s">
        <v>1098</v>
      </c>
      <c r="AX1786">
        <v>15</v>
      </c>
    </row>
    <row r="1787" spans="28:50" x14ac:dyDescent="0.3">
      <c r="AB1787" s="160">
        <v>37328</v>
      </c>
      <c r="AC1787">
        <v>0</v>
      </c>
      <c r="AD1787">
        <v>156</v>
      </c>
      <c r="AE1787" t="s">
        <v>1098</v>
      </c>
      <c r="AF1787">
        <v>16</v>
      </c>
      <c r="AH1787" s="160">
        <v>40981</v>
      </c>
      <c r="AI1787">
        <v>0</v>
      </c>
      <c r="AJ1787">
        <v>164</v>
      </c>
      <c r="AK1787" t="s">
        <v>1098</v>
      </c>
      <c r="AL1787">
        <v>16</v>
      </c>
      <c r="AN1787" s="160">
        <v>37328</v>
      </c>
      <c r="AO1787">
        <v>0</v>
      </c>
      <c r="AP1787">
        <v>170</v>
      </c>
      <c r="AQ1787" t="s">
        <v>1098</v>
      </c>
      <c r="AR1787">
        <v>17</v>
      </c>
      <c r="AT1787" s="160">
        <v>36598</v>
      </c>
      <c r="AU1787">
        <v>0</v>
      </c>
      <c r="AV1787">
        <v>144</v>
      </c>
      <c r="AW1787" t="s">
        <v>1098</v>
      </c>
      <c r="AX1787">
        <v>14</v>
      </c>
    </row>
    <row r="1788" spans="28:50" x14ac:dyDescent="0.3">
      <c r="AB1788" s="160">
        <v>37328</v>
      </c>
      <c r="AC1788">
        <v>1</v>
      </c>
      <c r="AD1788">
        <v>151</v>
      </c>
      <c r="AE1788" t="s">
        <v>1098</v>
      </c>
      <c r="AF1788">
        <v>15</v>
      </c>
      <c r="AH1788" s="160">
        <v>40981</v>
      </c>
      <c r="AI1788">
        <v>1</v>
      </c>
      <c r="AJ1788">
        <v>156</v>
      </c>
      <c r="AK1788" t="s">
        <v>1098</v>
      </c>
      <c r="AL1788">
        <v>16</v>
      </c>
      <c r="AN1788" s="160">
        <v>37328</v>
      </c>
      <c r="AO1788">
        <v>1</v>
      </c>
      <c r="AP1788">
        <v>170</v>
      </c>
      <c r="AQ1788" t="s">
        <v>1098</v>
      </c>
      <c r="AR1788">
        <v>17</v>
      </c>
      <c r="AT1788" s="160">
        <v>36598</v>
      </c>
      <c r="AU1788">
        <v>1</v>
      </c>
      <c r="AV1788">
        <v>142</v>
      </c>
      <c r="AW1788" t="s">
        <v>1098</v>
      </c>
      <c r="AX1788">
        <v>14</v>
      </c>
    </row>
    <row r="1789" spans="28:50" x14ac:dyDescent="0.3">
      <c r="AB1789" s="160">
        <v>37328</v>
      </c>
      <c r="AC1789">
        <v>2</v>
      </c>
      <c r="AD1789">
        <v>147</v>
      </c>
      <c r="AE1789" t="s">
        <v>1098</v>
      </c>
      <c r="AF1789">
        <v>15</v>
      </c>
      <c r="AH1789" s="160">
        <v>40981</v>
      </c>
      <c r="AI1789">
        <v>2</v>
      </c>
      <c r="AJ1789">
        <v>149</v>
      </c>
      <c r="AK1789" t="s">
        <v>1098</v>
      </c>
      <c r="AL1789">
        <v>15</v>
      </c>
      <c r="AN1789" s="160">
        <v>37328</v>
      </c>
      <c r="AO1789">
        <v>2</v>
      </c>
      <c r="AP1789">
        <v>170</v>
      </c>
      <c r="AQ1789" t="s">
        <v>1098</v>
      </c>
      <c r="AR1789">
        <v>17</v>
      </c>
      <c r="AT1789" s="160">
        <v>36598</v>
      </c>
      <c r="AU1789">
        <v>2</v>
      </c>
      <c r="AV1789">
        <v>140</v>
      </c>
      <c r="AW1789" t="s">
        <v>1098</v>
      </c>
      <c r="AX1789">
        <v>14</v>
      </c>
    </row>
    <row r="1790" spans="28:50" x14ac:dyDescent="0.3">
      <c r="AB1790" s="160">
        <v>37328</v>
      </c>
      <c r="AC1790">
        <v>3</v>
      </c>
      <c r="AD1790">
        <v>146</v>
      </c>
      <c r="AE1790" t="s">
        <v>1098</v>
      </c>
      <c r="AF1790">
        <v>15</v>
      </c>
      <c r="AH1790" s="160">
        <v>40981</v>
      </c>
      <c r="AI1790">
        <v>3</v>
      </c>
      <c r="AJ1790">
        <v>145</v>
      </c>
      <c r="AK1790" t="s">
        <v>1098</v>
      </c>
      <c r="AL1790">
        <v>15</v>
      </c>
      <c r="AN1790" s="160">
        <v>37328</v>
      </c>
      <c r="AO1790">
        <v>3</v>
      </c>
      <c r="AP1790">
        <v>170</v>
      </c>
      <c r="AQ1790" t="s">
        <v>1098</v>
      </c>
      <c r="AR1790">
        <v>17</v>
      </c>
      <c r="AT1790" s="160">
        <v>36598</v>
      </c>
      <c r="AU1790">
        <v>3</v>
      </c>
      <c r="AV1790">
        <v>112</v>
      </c>
      <c r="AW1790" t="s">
        <v>1098</v>
      </c>
      <c r="AX1790">
        <v>11</v>
      </c>
    </row>
    <row r="1791" spans="28:50" x14ac:dyDescent="0.3">
      <c r="AB1791" s="160">
        <v>37328</v>
      </c>
      <c r="AC1791">
        <v>4</v>
      </c>
      <c r="AD1791">
        <v>144</v>
      </c>
      <c r="AE1791" t="s">
        <v>1098</v>
      </c>
      <c r="AF1791">
        <v>14</v>
      </c>
      <c r="AH1791" s="160">
        <v>40981</v>
      </c>
      <c r="AI1791">
        <v>4</v>
      </c>
      <c r="AJ1791">
        <v>138</v>
      </c>
      <c r="AK1791" t="s">
        <v>1098</v>
      </c>
      <c r="AL1791">
        <v>14</v>
      </c>
      <c r="AN1791" s="160">
        <v>37328</v>
      </c>
      <c r="AO1791">
        <v>4</v>
      </c>
      <c r="AP1791">
        <v>180</v>
      </c>
      <c r="AQ1791" t="s">
        <v>1098</v>
      </c>
      <c r="AR1791">
        <v>18</v>
      </c>
      <c r="AT1791" s="160">
        <v>36598</v>
      </c>
      <c r="AU1791">
        <v>4</v>
      </c>
      <c r="AV1791">
        <v>102</v>
      </c>
      <c r="AW1791" t="s">
        <v>1098</v>
      </c>
      <c r="AX1791">
        <v>10</v>
      </c>
    </row>
    <row r="1792" spans="28:50" x14ac:dyDescent="0.3">
      <c r="AB1792" s="160">
        <v>37328</v>
      </c>
      <c r="AC1792">
        <v>5</v>
      </c>
      <c r="AD1792">
        <v>144</v>
      </c>
      <c r="AE1792" t="s">
        <v>1098</v>
      </c>
      <c r="AF1792">
        <v>14</v>
      </c>
      <c r="AH1792" s="160">
        <v>40981</v>
      </c>
      <c r="AI1792">
        <v>5</v>
      </c>
      <c r="AJ1792">
        <v>139</v>
      </c>
      <c r="AK1792" t="s">
        <v>1098</v>
      </c>
      <c r="AL1792">
        <v>14</v>
      </c>
      <c r="AN1792" s="160">
        <v>37328</v>
      </c>
      <c r="AO1792">
        <v>5</v>
      </c>
      <c r="AP1792">
        <v>170</v>
      </c>
      <c r="AQ1792" t="s">
        <v>1098</v>
      </c>
      <c r="AR1792">
        <v>17</v>
      </c>
      <c r="AT1792" s="160">
        <v>36598</v>
      </c>
      <c r="AU1792">
        <v>5</v>
      </c>
      <c r="AV1792">
        <v>96</v>
      </c>
      <c r="AW1792" t="s">
        <v>1098</v>
      </c>
      <c r="AX1792">
        <v>10</v>
      </c>
    </row>
    <row r="1793" spans="28:50" x14ac:dyDescent="0.3">
      <c r="AB1793" s="160">
        <v>37328</v>
      </c>
      <c r="AC1793">
        <v>6</v>
      </c>
      <c r="AD1793">
        <v>144</v>
      </c>
      <c r="AE1793" t="s">
        <v>1098</v>
      </c>
      <c r="AF1793">
        <v>14</v>
      </c>
      <c r="AH1793" s="160">
        <v>40981</v>
      </c>
      <c r="AI1793">
        <v>6</v>
      </c>
      <c r="AJ1793">
        <v>135</v>
      </c>
      <c r="AK1793" t="s">
        <v>1098</v>
      </c>
      <c r="AL1793">
        <v>14</v>
      </c>
      <c r="AN1793" s="160">
        <v>37328</v>
      </c>
      <c r="AO1793">
        <v>6</v>
      </c>
      <c r="AP1793">
        <v>170</v>
      </c>
      <c r="AQ1793" t="s">
        <v>1098</v>
      </c>
      <c r="AR1793">
        <v>17</v>
      </c>
      <c r="AT1793" s="160">
        <v>36598</v>
      </c>
      <c r="AU1793">
        <v>6</v>
      </c>
      <c r="AV1793">
        <v>89</v>
      </c>
      <c r="AW1793" t="s">
        <v>1098</v>
      </c>
      <c r="AX1793">
        <v>9</v>
      </c>
    </row>
    <row r="1794" spans="28:50" x14ac:dyDescent="0.3">
      <c r="AB1794" s="160">
        <v>37328</v>
      </c>
      <c r="AC1794">
        <v>7</v>
      </c>
      <c r="AD1794">
        <v>145</v>
      </c>
      <c r="AE1794" t="s">
        <v>1098</v>
      </c>
      <c r="AF1794">
        <v>15</v>
      </c>
      <c r="AH1794" s="160">
        <v>40981</v>
      </c>
      <c r="AI1794">
        <v>7</v>
      </c>
      <c r="AJ1794">
        <v>140</v>
      </c>
      <c r="AK1794" t="s">
        <v>1098</v>
      </c>
      <c r="AL1794">
        <v>14</v>
      </c>
      <c r="AN1794" s="160">
        <v>37328</v>
      </c>
      <c r="AO1794">
        <v>7</v>
      </c>
      <c r="AP1794">
        <v>182</v>
      </c>
      <c r="AQ1794" t="s">
        <v>1098</v>
      </c>
      <c r="AR1794">
        <v>18</v>
      </c>
      <c r="AT1794" s="160">
        <v>36598</v>
      </c>
      <c r="AU1794">
        <v>7</v>
      </c>
      <c r="AV1794">
        <v>92</v>
      </c>
      <c r="AW1794" t="s">
        <v>1098</v>
      </c>
      <c r="AX1794">
        <v>9</v>
      </c>
    </row>
    <row r="1795" spans="28:50" x14ac:dyDescent="0.3">
      <c r="AB1795" s="160">
        <v>37328</v>
      </c>
      <c r="AC1795">
        <v>8</v>
      </c>
      <c r="AD1795">
        <v>148</v>
      </c>
      <c r="AE1795" t="s">
        <v>1098</v>
      </c>
      <c r="AF1795">
        <v>15</v>
      </c>
      <c r="AH1795" s="160">
        <v>40981</v>
      </c>
      <c r="AI1795">
        <v>8</v>
      </c>
      <c r="AJ1795">
        <v>167</v>
      </c>
      <c r="AK1795" t="s">
        <v>1098</v>
      </c>
      <c r="AL1795">
        <v>17</v>
      </c>
      <c r="AN1795" s="160">
        <v>37328</v>
      </c>
      <c r="AO1795">
        <v>8</v>
      </c>
      <c r="AP1795">
        <v>190</v>
      </c>
      <c r="AQ1795" t="s">
        <v>1098</v>
      </c>
      <c r="AR1795">
        <v>19</v>
      </c>
      <c r="AT1795" s="160">
        <v>36598</v>
      </c>
      <c r="AU1795">
        <v>8</v>
      </c>
      <c r="AV1795">
        <v>95</v>
      </c>
      <c r="AW1795" t="s">
        <v>1098</v>
      </c>
      <c r="AX1795">
        <v>10</v>
      </c>
    </row>
    <row r="1796" spans="28:50" x14ac:dyDescent="0.3">
      <c r="AB1796" s="160">
        <v>37328</v>
      </c>
      <c r="AC1796">
        <v>9</v>
      </c>
      <c r="AD1796">
        <v>154</v>
      </c>
      <c r="AE1796" t="s">
        <v>1098</v>
      </c>
      <c r="AF1796">
        <v>15</v>
      </c>
      <c r="AH1796" s="160">
        <v>40981</v>
      </c>
      <c r="AI1796">
        <v>9</v>
      </c>
      <c r="AJ1796">
        <v>192</v>
      </c>
      <c r="AK1796" t="s">
        <v>1098</v>
      </c>
      <c r="AL1796">
        <v>19</v>
      </c>
      <c r="AN1796" s="160">
        <v>37328</v>
      </c>
      <c r="AO1796">
        <v>9</v>
      </c>
      <c r="AP1796">
        <v>200</v>
      </c>
      <c r="AQ1796" t="s">
        <v>1098</v>
      </c>
      <c r="AR1796">
        <v>20</v>
      </c>
      <c r="AT1796" s="160">
        <v>36598</v>
      </c>
      <c r="AU1796">
        <v>9</v>
      </c>
      <c r="AV1796">
        <v>95</v>
      </c>
      <c r="AW1796" t="s">
        <v>1098</v>
      </c>
      <c r="AX1796">
        <v>10</v>
      </c>
    </row>
    <row r="1797" spans="28:50" x14ac:dyDescent="0.3">
      <c r="AB1797" s="160">
        <v>37328</v>
      </c>
      <c r="AC1797">
        <v>10</v>
      </c>
      <c r="AD1797">
        <v>167</v>
      </c>
      <c r="AE1797" t="s">
        <v>1098</v>
      </c>
      <c r="AF1797">
        <v>17</v>
      </c>
      <c r="AH1797" s="160">
        <v>40981</v>
      </c>
      <c r="AI1797">
        <v>10</v>
      </c>
      <c r="AJ1797">
        <v>236</v>
      </c>
      <c r="AK1797" t="s">
        <v>1098</v>
      </c>
      <c r="AL1797">
        <v>24</v>
      </c>
      <c r="AN1797" s="160">
        <v>37328</v>
      </c>
      <c r="AO1797">
        <v>10</v>
      </c>
      <c r="AP1797">
        <v>220</v>
      </c>
      <c r="AQ1797" t="s">
        <v>1098</v>
      </c>
      <c r="AR1797">
        <v>22</v>
      </c>
      <c r="AT1797" s="160">
        <v>36598</v>
      </c>
      <c r="AU1797">
        <v>10</v>
      </c>
      <c r="AV1797">
        <v>98</v>
      </c>
      <c r="AW1797" t="s">
        <v>1098</v>
      </c>
      <c r="AX1797">
        <v>10</v>
      </c>
    </row>
    <row r="1798" spans="28:50" x14ac:dyDescent="0.3">
      <c r="AB1798" s="160">
        <v>37328</v>
      </c>
      <c r="AC1798">
        <v>11</v>
      </c>
      <c r="AD1798">
        <v>171</v>
      </c>
      <c r="AE1798" t="s">
        <v>1098</v>
      </c>
      <c r="AF1798">
        <v>17</v>
      </c>
      <c r="AH1798" s="160">
        <v>40981</v>
      </c>
      <c r="AI1798">
        <v>11</v>
      </c>
      <c r="AJ1798">
        <v>259</v>
      </c>
      <c r="AK1798" t="s">
        <v>1098</v>
      </c>
      <c r="AL1798">
        <v>26</v>
      </c>
      <c r="AN1798" s="160">
        <v>37328</v>
      </c>
      <c r="AO1798">
        <v>11</v>
      </c>
      <c r="AP1798">
        <v>210</v>
      </c>
      <c r="AQ1798" t="s">
        <v>1098</v>
      </c>
      <c r="AR1798">
        <v>21</v>
      </c>
      <c r="AT1798" s="160">
        <v>36598</v>
      </c>
      <c r="AU1798">
        <v>11</v>
      </c>
      <c r="AV1798">
        <v>100</v>
      </c>
      <c r="AW1798" t="s">
        <v>1098</v>
      </c>
      <c r="AX1798">
        <v>10</v>
      </c>
    </row>
    <row r="1799" spans="28:50" x14ac:dyDescent="0.3">
      <c r="AB1799" s="160">
        <v>37328</v>
      </c>
      <c r="AC1799">
        <v>12</v>
      </c>
      <c r="AD1799">
        <v>181</v>
      </c>
      <c r="AE1799" t="s">
        <v>1098</v>
      </c>
      <c r="AF1799">
        <v>18</v>
      </c>
      <c r="AH1799" s="160">
        <v>40981</v>
      </c>
      <c r="AI1799">
        <v>12</v>
      </c>
      <c r="AJ1799">
        <v>277</v>
      </c>
      <c r="AK1799" t="s">
        <v>1098</v>
      </c>
      <c r="AL1799">
        <v>28</v>
      </c>
      <c r="AN1799" s="160">
        <v>37328</v>
      </c>
      <c r="AO1799">
        <v>12</v>
      </c>
      <c r="AP1799">
        <v>220</v>
      </c>
      <c r="AQ1799" t="s">
        <v>1098</v>
      </c>
      <c r="AR1799">
        <v>22</v>
      </c>
      <c r="AT1799" s="160">
        <v>36598</v>
      </c>
      <c r="AU1799">
        <v>12</v>
      </c>
      <c r="AV1799">
        <v>100</v>
      </c>
      <c r="AW1799" t="s">
        <v>1098</v>
      </c>
      <c r="AX1799">
        <v>10</v>
      </c>
    </row>
    <row r="1800" spans="28:50" x14ac:dyDescent="0.3">
      <c r="AB1800" s="160">
        <v>37328</v>
      </c>
      <c r="AC1800">
        <v>13</v>
      </c>
      <c r="AD1800">
        <v>196</v>
      </c>
      <c r="AE1800" t="s">
        <v>1098</v>
      </c>
      <c r="AF1800">
        <v>20</v>
      </c>
      <c r="AH1800" s="160">
        <v>40981</v>
      </c>
      <c r="AI1800">
        <v>13</v>
      </c>
      <c r="AJ1800">
        <v>285</v>
      </c>
      <c r="AK1800" t="s">
        <v>1098</v>
      </c>
      <c r="AL1800">
        <v>29</v>
      </c>
      <c r="AN1800" s="160">
        <v>37328</v>
      </c>
      <c r="AO1800">
        <v>13</v>
      </c>
      <c r="AP1800">
        <v>208</v>
      </c>
      <c r="AQ1800" t="s">
        <v>1098</v>
      </c>
      <c r="AR1800">
        <v>21</v>
      </c>
      <c r="AT1800" s="160">
        <v>36598</v>
      </c>
      <c r="AU1800">
        <v>13</v>
      </c>
      <c r="AV1800">
        <v>99</v>
      </c>
      <c r="AW1800" t="s">
        <v>1098</v>
      </c>
      <c r="AX1800">
        <v>10</v>
      </c>
    </row>
    <row r="1801" spans="28:50" x14ac:dyDescent="0.3">
      <c r="AB1801" s="160">
        <v>37328</v>
      </c>
      <c r="AC1801">
        <v>14</v>
      </c>
      <c r="AD1801">
        <v>203</v>
      </c>
      <c r="AE1801" t="s">
        <v>1098</v>
      </c>
      <c r="AF1801">
        <v>20</v>
      </c>
      <c r="AH1801" s="160">
        <v>40981</v>
      </c>
      <c r="AI1801">
        <v>14</v>
      </c>
      <c r="AJ1801">
        <v>293</v>
      </c>
      <c r="AK1801" t="s">
        <v>1098</v>
      </c>
      <c r="AL1801">
        <v>29</v>
      </c>
      <c r="AN1801" s="160">
        <v>37328</v>
      </c>
      <c r="AO1801">
        <v>14</v>
      </c>
      <c r="AP1801">
        <v>210</v>
      </c>
      <c r="AQ1801" t="s">
        <v>1098</v>
      </c>
      <c r="AR1801">
        <v>21</v>
      </c>
      <c r="AT1801" s="160">
        <v>36598</v>
      </c>
      <c r="AU1801">
        <v>14</v>
      </c>
      <c r="AV1801">
        <v>92</v>
      </c>
      <c r="AW1801" t="s">
        <v>1098</v>
      </c>
      <c r="AX1801">
        <v>9</v>
      </c>
    </row>
    <row r="1802" spans="28:50" x14ac:dyDescent="0.3">
      <c r="AB1802" s="160">
        <v>37328</v>
      </c>
      <c r="AC1802">
        <v>15</v>
      </c>
      <c r="AD1802">
        <v>211</v>
      </c>
      <c r="AE1802" t="s">
        <v>1098</v>
      </c>
      <c r="AF1802">
        <v>21</v>
      </c>
      <c r="AH1802" s="160">
        <v>40981</v>
      </c>
      <c r="AI1802">
        <v>15</v>
      </c>
      <c r="AJ1802">
        <v>295</v>
      </c>
      <c r="AK1802" t="s">
        <v>1098</v>
      </c>
      <c r="AL1802">
        <v>30</v>
      </c>
      <c r="AN1802" s="160">
        <v>37328</v>
      </c>
      <c r="AO1802">
        <v>15</v>
      </c>
      <c r="AP1802">
        <v>200</v>
      </c>
      <c r="AQ1802" t="s">
        <v>1098</v>
      </c>
      <c r="AR1802">
        <v>20</v>
      </c>
      <c r="AT1802" s="160">
        <v>36598</v>
      </c>
      <c r="AU1802">
        <v>15</v>
      </c>
      <c r="AV1802">
        <v>101</v>
      </c>
      <c r="AW1802" t="s">
        <v>1098</v>
      </c>
      <c r="AX1802">
        <v>10</v>
      </c>
    </row>
    <row r="1803" spans="28:50" x14ac:dyDescent="0.3">
      <c r="AB1803" s="160">
        <v>37328</v>
      </c>
      <c r="AC1803">
        <v>16</v>
      </c>
      <c r="AD1803">
        <v>209</v>
      </c>
      <c r="AE1803" t="s">
        <v>1098</v>
      </c>
      <c r="AF1803">
        <v>21</v>
      </c>
      <c r="AH1803" s="160">
        <v>40981</v>
      </c>
      <c r="AI1803">
        <v>16</v>
      </c>
      <c r="AJ1803">
        <v>285</v>
      </c>
      <c r="AK1803" t="s">
        <v>1098</v>
      </c>
      <c r="AL1803">
        <v>29</v>
      </c>
      <c r="AN1803" s="160">
        <v>37328</v>
      </c>
      <c r="AO1803">
        <v>16</v>
      </c>
      <c r="AP1803">
        <v>199</v>
      </c>
      <c r="AQ1803" t="s">
        <v>1098</v>
      </c>
      <c r="AR1803">
        <v>20</v>
      </c>
      <c r="AT1803" s="160">
        <v>36598</v>
      </c>
      <c r="AU1803">
        <v>16</v>
      </c>
      <c r="AV1803">
        <v>98</v>
      </c>
      <c r="AW1803" t="s">
        <v>1098</v>
      </c>
      <c r="AX1803">
        <v>10</v>
      </c>
    </row>
    <row r="1804" spans="28:50" x14ac:dyDescent="0.3">
      <c r="AB1804" s="160">
        <v>37328</v>
      </c>
      <c r="AC1804">
        <v>17</v>
      </c>
      <c r="AD1804">
        <v>203</v>
      </c>
      <c r="AE1804" t="s">
        <v>1098</v>
      </c>
      <c r="AF1804">
        <v>20</v>
      </c>
      <c r="AH1804" s="160">
        <v>40981</v>
      </c>
      <c r="AI1804">
        <v>17</v>
      </c>
      <c r="AJ1804">
        <v>287</v>
      </c>
      <c r="AK1804" t="s">
        <v>1098</v>
      </c>
      <c r="AL1804">
        <v>29</v>
      </c>
      <c r="AN1804" s="160">
        <v>37328</v>
      </c>
      <c r="AO1804">
        <v>17</v>
      </c>
      <c r="AP1804">
        <v>200</v>
      </c>
      <c r="AQ1804" t="s">
        <v>1098</v>
      </c>
      <c r="AR1804">
        <v>20</v>
      </c>
      <c r="AT1804" s="160">
        <v>36598</v>
      </c>
      <c r="AU1804">
        <v>17</v>
      </c>
      <c r="AV1804">
        <v>95</v>
      </c>
      <c r="AW1804" t="s">
        <v>1098</v>
      </c>
      <c r="AX1804">
        <v>10</v>
      </c>
    </row>
    <row r="1805" spans="28:50" x14ac:dyDescent="0.3">
      <c r="AB1805" s="160">
        <v>37328</v>
      </c>
      <c r="AC1805">
        <v>18</v>
      </c>
      <c r="AD1805">
        <v>186</v>
      </c>
      <c r="AE1805" t="s">
        <v>1098</v>
      </c>
      <c r="AF1805">
        <v>19</v>
      </c>
      <c r="AH1805" s="160">
        <v>40981</v>
      </c>
      <c r="AI1805">
        <v>18</v>
      </c>
      <c r="AJ1805">
        <v>281</v>
      </c>
      <c r="AK1805" t="s">
        <v>1098</v>
      </c>
      <c r="AL1805">
        <v>28</v>
      </c>
      <c r="AN1805" s="160">
        <v>37328</v>
      </c>
      <c r="AO1805">
        <v>18</v>
      </c>
      <c r="AP1805">
        <v>190</v>
      </c>
      <c r="AQ1805" t="s">
        <v>1098</v>
      </c>
      <c r="AR1805">
        <v>19</v>
      </c>
      <c r="AT1805" s="160">
        <v>36598</v>
      </c>
      <c r="AU1805">
        <v>18</v>
      </c>
      <c r="AV1805">
        <v>95</v>
      </c>
      <c r="AW1805" t="s">
        <v>1098</v>
      </c>
      <c r="AX1805">
        <v>10</v>
      </c>
    </row>
    <row r="1806" spans="28:50" x14ac:dyDescent="0.3">
      <c r="AB1806" s="160">
        <v>37328</v>
      </c>
      <c r="AC1806">
        <v>19</v>
      </c>
      <c r="AD1806">
        <v>169</v>
      </c>
      <c r="AE1806" t="s">
        <v>1098</v>
      </c>
      <c r="AF1806">
        <v>17</v>
      </c>
      <c r="AH1806" s="160">
        <v>40981</v>
      </c>
      <c r="AI1806">
        <v>19</v>
      </c>
      <c r="AJ1806">
        <v>270</v>
      </c>
      <c r="AK1806" t="s">
        <v>1098</v>
      </c>
      <c r="AL1806">
        <v>27</v>
      </c>
      <c r="AN1806" s="160">
        <v>37328</v>
      </c>
      <c r="AO1806">
        <v>19</v>
      </c>
      <c r="AP1806">
        <v>190</v>
      </c>
      <c r="AQ1806" t="s">
        <v>1098</v>
      </c>
      <c r="AR1806">
        <v>19</v>
      </c>
      <c r="AT1806" s="160">
        <v>36598</v>
      </c>
      <c r="AU1806">
        <v>19</v>
      </c>
      <c r="AV1806">
        <v>94</v>
      </c>
      <c r="AW1806" t="s">
        <v>1098</v>
      </c>
      <c r="AX1806">
        <v>9</v>
      </c>
    </row>
    <row r="1807" spans="28:50" x14ac:dyDescent="0.3">
      <c r="AB1807" s="160">
        <v>37328</v>
      </c>
      <c r="AC1807">
        <v>20</v>
      </c>
      <c r="AD1807">
        <v>157</v>
      </c>
      <c r="AE1807" t="s">
        <v>1098</v>
      </c>
      <c r="AF1807">
        <v>16</v>
      </c>
      <c r="AH1807" s="160">
        <v>40981</v>
      </c>
      <c r="AI1807">
        <v>20</v>
      </c>
      <c r="AJ1807">
        <v>254</v>
      </c>
      <c r="AK1807" t="s">
        <v>1098</v>
      </c>
      <c r="AL1807">
        <v>25</v>
      </c>
      <c r="AN1807" s="160">
        <v>37328</v>
      </c>
      <c r="AO1807">
        <v>20</v>
      </c>
      <c r="AP1807">
        <v>190</v>
      </c>
      <c r="AQ1807" t="s">
        <v>1098</v>
      </c>
      <c r="AR1807">
        <v>19</v>
      </c>
      <c r="AT1807" s="160">
        <v>36598</v>
      </c>
      <c r="AU1807">
        <v>20</v>
      </c>
      <c r="AV1807">
        <v>91</v>
      </c>
      <c r="AW1807" t="s">
        <v>1098</v>
      </c>
      <c r="AX1807">
        <v>9</v>
      </c>
    </row>
    <row r="1808" spans="28:50" x14ac:dyDescent="0.3">
      <c r="AB1808" s="160">
        <v>37328</v>
      </c>
      <c r="AC1808">
        <v>21</v>
      </c>
      <c r="AD1808">
        <v>146</v>
      </c>
      <c r="AE1808" t="s">
        <v>1098</v>
      </c>
      <c r="AF1808">
        <v>15</v>
      </c>
      <c r="AH1808" s="160">
        <v>40981</v>
      </c>
      <c r="AI1808">
        <v>21</v>
      </c>
      <c r="AJ1808">
        <v>248</v>
      </c>
      <c r="AK1808" t="s">
        <v>1098</v>
      </c>
      <c r="AL1808">
        <v>25</v>
      </c>
      <c r="AN1808" s="160">
        <v>37328</v>
      </c>
      <c r="AO1808">
        <v>21</v>
      </c>
      <c r="AP1808">
        <v>190</v>
      </c>
      <c r="AQ1808" t="s">
        <v>1098</v>
      </c>
      <c r="AR1808">
        <v>19</v>
      </c>
      <c r="AT1808" s="160">
        <v>36598</v>
      </c>
      <c r="AU1808">
        <v>21</v>
      </c>
      <c r="AV1808">
        <v>93</v>
      </c>
      <c r="AW1808" t="s">
        <v>1098</v>
      </c>
      <c r="AX1808">
        <v>9</v>
      </c>
    </row>
    <row r="1809" spans="28:50" x14ac:dyDescent="0.3">
      <c r="AB1809" s="160">
        <v>37328</v>
      </c>
      <c r="AC1809">
        <v>22</v>
      </c>
      <c r="AD1809">
        <v>134</v>
      </c>
      <c r="AE1809" t="s">
        <v>1098</v>
      </c>
      <c r="AF1809">
        <v>13</v>
      </c>
      <c r="AH1809" s="160">
        <v>40981</v>
      </c>
      <c r="AI1809">
        <v>22</v>
      </c>
      <c r="AJ1809">
        <v>225</v>
      </c>
      <c r="AK1809" t="s">
        <v>1098</v>
      </c>
      <c r="AL1809">
        <v>23</v>
      </c>
      <c r="AN1809" s="160">
        <v>37328</v>
      </c>
      <c r="AO1809">
        <v>22</v>
      </c>
      <c r="AP1809">
        <v>186</v>
      </c>
      <c r="AQ1809" t="s">
        <v>1098</v>
      </c>
      <c r="AR1809">
        <v>19</v>
      </c>
      <c r="AT1809" s="160">
        <v>36598</v>
      </c>
      <c r="AU1809">
        <v>22</v>
      </c>
      <c r="AV1809">
        <v>91</v>
      </c>
      <c r="AW1809" t="s">
        <v>1098</v>
      </c>
      <c r="AX1809">
        <v>9</v>
      </c>
    </row>
    <row r="1810" spans="28:50" x14ac:dyDescent="0.3">
      <c r="AB1810" s="160">
        <v>37328</v>
      </c>
      <c r="AC1810">
        <v>23</v>
      </c>
      <c r="AD1810">
        <v>131</v>
      </c>
      <c r="AE1810" t="s">
        <v>1098</v>
      </c>
      <c r="AF1810">
        <v>13</v>
      </c>
      <c r="AH1810" s="160">
        <v>40981</v>
      </c>
      <c r="AI1810">
        <v>23</v>
      </c>
      <c r="AJ1810">
        <v>208</v>
      </c>
      <c r="AK1810" t="s">
        <v>1098</v>
      </c>
      <c r="AL1810">
        <v>21</v>
      </c>
      <c r="AN1810" s="160">
        <v>37328</v>
      </c>
      <c r="AO1810">
        <v>23</v>
      </c>
      <c r="AP1810">
        <v>180</v>
      </c>
      <c r="AQ1810" t="s">
        <v>1098</v>
      </c>
      <c r="AR1810">
        <v>18</v>
      </c>
      <c r="AT1810" s="160">
        <v>36598</v>
      </c>
      <c r="AU1810">
        <v>23</v>
      </c>
      <c r="AV1810">
        <v>87</v>
      </c>
      <c r="AW1810" t="s">
        <v>1098</v>
      </c>
      <c r="AX1810">
        <v>9</v>
      </c>
    </row>
    <row r="1811" spans="28:50" x14ac:dyDescent="0.3">
      <c r="AB1811" s="160">
        <v>37329</v>
      </c>
      <c r="AC1811">
        <v>0</v>
      </c>
      <c r="AD1811">
        <v>126</v>
      </c>
      <c r="AE1811" t="s">
        <v>1098</v>
      </c>
      <c r="AF1811">
        <v>13</v>
      </c>
      <c r="AH1811" s="160">
        <v>40982</v>
      </c>
      <c r="AI1811">
        <v>0</v>
      </c>
      <c r="AJ1811">
        <v>202</v>
      </c>
      <c r="AK1811" t="s">
        <v>1098</v>
      </c>
      <c r="AL1811">
        <v>20</v>
      </c>
      <c r="AN1811" s="160">
        <v>37329</v>
      </c>
      <c r="AO1811">
        <v>0</v>
      </c>
      <c r="AP1811">
        <v>180</v>
      </c>
      <c r="AQ1811" t="s">
        <v>1098</v>
      </c>
      <c r="AR1811">
        <v>18</v>
      </c>
      <c r="AT1811" s="160">
        <v>36599</v>
      </c>
      <c r="AU1811">
        <v>0</v>
      </c>
      <c r="AV1811">
        <v>86</v>
      </c>
      <c r="AW1811" t="s">
        <v>1098</v>
      </c>
      <c r="AX1811">
        <v>9</v>
      </c>
    </row>
    <row r="1812" spans="28:50" x14ac:dyDescent="0.3">
      <c r="AB1812" s="160">
        <v>37329</v>
      </c>
      <c r="AC1812">
        <v>1</v>
      </c>
      <c r="AD1812">
        <v>136</v>
      </c>
      <c r="AE1812" t="s">
        <v>1098</v>
      </c>
      <c r="AF1812">
        <v>14</v>
      </c>
      <c r="AH1812" s="160">
        <v>40982</v>
      </c>
      <c r="AI1812">
        <v>1</v>
      </c>
      <c r="AJ1812">
        <v>198</v>
      </c>
      <c r="AK1812" t="s">
        <v>1098</v>
      </c>
      <c r="AL1812">
        <v>20</v>
      </c>
      <c r="AN1812" s="160">
        <v>37329</v>
      </c>
      <c r="AO1812">
        <v>1</v>
      </c>
      <c r="AP1812">
        <v>173</v>
      </c>
      <c r="AQ1812" t="s">
        <v>1098</v>
      </c>
      <c r="AR1812">
        <v>17</v>
      </c>
      <c r="AT1812" s="160">
        <v>36599</v>
      </c>
      <c r="AU1812">
        <v>1</v>
      </c>
      <c r="AV1812">
        <v>76</v>
      </c>
      <c r="AW1812" t="s">
        <v>1098</v>
      </c>
      <c r="AX1812">
        <v>8</v>
      </c>
    </row>
    <row r="1813" spans="28:50" x14ac:dyDescent="0.3">
      <c r="AB1813" s="160">
        <v>37329</v>
      </c>
      <c r="AC1813">
        <v>2</v>
      </c>
      <c r="AD1813">
        <v>135</v>
      </c>
      <c r="AE1813" t="s">
        <v>1098</v>
      </c>
      <c r="AF1813">
        <v>14</v>
      </c>
      <c r="AH1813" s="160">
        <v>40982</v>
      </c>
      <c r="AI1813">
        <v>2</v>
      </c>
      <c r="AJ1813">
        <v>191</v>
      </c>
      <c r="AK1813" t="s">
        <v>1098</v>
      </c>
      <c r="AL1813">
        <v>19</v>
      </c>
      <c r="AN1813" s="160">
        <v>37329</v>
      </c>
      <c r="AO1813">
        <v>2</v>
      </c>
      <c r="AP1813">
        <v>180</v>
      </c>
      <c r="AQ1813" t="s">
        <v>1098</v>
      </c>
      <c r="AR1813">
        <v>18</v>
      </c>
      <c r="AT1813" s="160">
        <v>36599</v>
      </c>
      <c r="AU1813">
        <v>2</v>
      </c>
      <c r="AV1813">
        <v>66</v>
      </c>
      <c r="AW1813" t="s">
        <v>1098</v>
      </c>
      <c r="AX1813">
        <v>7</v>
      </c>
    </row>
    <row r="1814" spans="28:50" x14ac:dyDescent="0.3">
      <c r="AB1814" s="160">
        <v>37329</v>
      </c>
      <c r="AC1814">
        <v>3</v>
      </c>
      <c r="AD1814">
        <v>128</v>
      </c>
      <c r="AE1814" t="s">
        <v>1098</v>
      </c>
      <c r="AF1814">
        <v>13</v>
      </c>
      <c r="AH1814" s="160">
        <v>40982</v>
      </c>
      <c r="AI1814">
        <v>3</v>
      </c>
      <c r="AJ1814">
        <v>185</v>
      </c>
      <c r="AK1814" t="s">
        <v>1098</v>
      </c>
      <c r="AL1814">
        <v>19</v>
      </c>
      <c r="AN1814" s="160">
        <v>37329</v>
      </c>
      <c r="AO1814">
        <v>3</v>
      </c>
      <c r="AP1814">
        <v>170</v>
      </c>
      <c r="AQ1814" t="s">
        <v>1098</v>
      </c>
      <c r="AR1814">
        <v>17</v>
      </c>
      <c r="AT1814" s="160">
        <v>36599</v>
      </c>
      <c r="AU1814">
        <v>3</v>
      </c>
      <c r="AV1814">
        <v>61</v>
      </c>
      <c r="AW1814" t="s">
        <v>1098</v>
      </c>
      <c r="AX1814">
        <v>6</v>
      </c>
    </row>
    <row r="1815" spans="28:50" x14ac:dyDescent="0.3">
      <c r="AB1815" s="160">
        <v>37329</v>
      </c>
      <c r="AC1815">
        <v>4</v>
      </c>
      <c r="AD1815">
        <v>110</v>
      </c>
      <c r="AE1815" t="s">
        <v>1098</v>
      </c>
      <c r="AF1815">
        <v>11</v>
      </c>
      <c r="AH1815" s="160">
        <v>40982</v>
      </c>
      <c r="AI1815">
        <v>4</v>
      </c>
      <c r="AJ1815">
        <v>186</v>
      </c>
      <c r="AK1815" t="s">
        <v>1098</v>
      </c>
      <c r="AL1815">
        <v>19</v>
      </c>
      <c r="AN1815" s="160">
        <v>37329</v>
      </c>
      <c r="AO1815">
        <v>4</v>
      </c>
      <c r="AP1815">
        <v>169</v>
      </c>
      <c r="AQ1815" t="s">
        <v>1098</v>
      </c>
      <c r="AR1815">
        <v>17</v>
      </c>
      <c r="AT1815" s="160">
        <v>36599</v>
      </c>
      <c r="AU1815">
        <v>4</v>
      </c>
      <c r="AV1815">
        <v>58</v>
      </c>
      <c r="AW1815" t="s">
        <v>1098</v>
      </c>
      <c r="AX1815">
        <v>6</v>
      </c>
    </row>
    <row r="1816" spans="28:50" x14ac:dyDescent="0.3">
      <c r="AB1816" s="160">
        <v>37329</v>
      </c>
      <c r="AC1816">
        <v>5</v>
      </c>
      <c r="AD1816">
        <v>98</v>
      </c>
      <c r="AE1816" t="s">
        <v>1098</v>
      </c>
      <c r="AF1816">
        <v>10</v>
      </c>
      <c r="AH1816" s="160">
        <v>40982</v>
      </c>
      <c r="AI1816">
        <v>5</v>
      </c>
      <c r="AJ1816">
        <v>184</v>
      </c>
      <c r="AK1816" t="s">
        <v>1098</v>
      </c>
      <c r="AL1816">
        <v>18</v>
      </c>
      <c r="AN1816" s="160">
        <v>37329</v>
      </c>
      <c r="AO1816">
        <v>5</v>
      </c>
      <c r="AP1816">
        <v>170</v>
      </c>
      <c r="AQ1816" t="s">
        <v>1098</v>
      </c>
      <c r="AR1816">
        <v>17</v>
      </c>
      <c r="AT1816" s="160">
        <v>36599</v>
      </c>
      <c r="AU1816">
        <v>5</v>
      </c>
      <c r="AV1816">
        <v>67</v>
      </c>
      <c r="AW1816" t="s">
        <v>1098</v>
      </c>
      <c r="AX1816">
        <v>7</v>
      </c>
    </row>
    <row r="1817" spans="28:50" x14ac:dyDescent="0.3">
      <c r="AB1817" s="160">
        <v>37329</v>
      </c>
      <c r="AC1817">
        <v>6</v>
      </c>
      <c r="AD1817">
        <v>78</v>
      </c>
      <c r="AE1817" t="s">
        <v>1098</v>
      </c>
      <c r="AF1817">
        <v>8</v>
      </c>
      <c r="AH1817" s="160">
        <v>40982</v>
      </c>
      <c r="AI1817">
        <v>6</v>
      </c>
      <c r="AJ1817">
        <v>189</v>
      </c>
      <c r="AK1817" t="s">
        <v>1098</v>
      </c>
      <c r="AL1817">
        <v>19</v>
      </c>
      <c r="AN1817" s="160">
        <v>37329</v>
      </c>
      <c r="AO1817">
        <v>6</v>
      </c>
      <c r="AP1817">
        <v>170</v>
      </c>
      <c r="AQ1817" t="s">
        <v>1098</v>
      </c>
      <c r="AR1817">
        <v>17</v>
      </c>
      <c r="AT1817" s="160">
        <v>36599</v>
      </c>
      <c r="AU1817">
        <v>6</v>
      </c>
      <c r="AV1817">
        <v>68</v>
      </c>
      <c r="AW1817" t="s">
        <v>1098</v>
      </c>
      <c r="AX1817">
        <v>7</v>
      </c>
    </row>
    <row r="1818" spans="28:50" x14ac:dyDescent="0.3">
      <c r="AB1818" s="160">
        <v>37329</v>
      </c>
      <c r="AC1818">
        <v>7</v>
      </c>
      <c r="AD1818">
        <v>101</v>
      </c>
      <c r="AE1818" t="s">
        <v>1098</v>
      </c>
      <c r="AF1818">
        <v>10</v>
      </c>
      <c r="AH1818" s="160">
        <v>40982</v>
      </c>
      <c r="AI1818">
        <v>7</v>
      </c>
      <c r="AJ1818">
        <v>189</v>
      </c>
      <c r="AK1818" t="s">
        <v>1098</v>
      </c>
      <c r="AL1818">
        <v>19</v>
      </c>
      <c r="AN1818" s="160">
        <v>37329</v>
      </c>
      <c r="AO1818">
        <v>7</v>
      </c>
      <c r="AP1818">
        <v>176</v>
      </c>
      <c r="AQ1818" t="s">
        <v>1098</v>
      </c>
      <c r="AR1818">
        <v>18</v>
      </c>
      <c r="AT1818" s="160">
        <v>36599</v>
      </c>
      <c r="AU1818">
        <v>7</v>
      </c>
      <c r="AV1818">
        <v>79</v>
      </c>
      <c r="AW1818" t="s">
        <v>1098</v>
      </c>
      <c r="AX1818">
        <v>8</v>
      </c>
    </row>
    <row r="1819" spans="28:50" x14ac:dyDescent="0.3">
      <c r="AB1819" s="160">
        <v>37329</v>
      </c>
      <c r="AC1819">
        <v>8</v>
      </c>
      <c r="AD1819">
        <v>140</v>
      </c>
      <c r="AE1819" t="s">
        <v>1098</v>
      </c>
      <c r="AF1819">
        <v>14</v>
      </c>
      <c r="AH1819" s="160">
        <v>40982</v>
      </c>
      <c r="AI1819">
        <v>8</v>
      </c>
      <c r="AJ1819">
        <v>216</v>
      </c>
      <c r="AK1819" t="s">
        <v>1098</v>
      </c>
      <c r="AL1819">
        <v>22</v>
      </c>
      <c r="AN1819" s="160">
        <v>37329</v>
      </c>
      <c r="AO1819">
        <v>8</v>
      </c>
      <c r="AP1819">
        <v>190</v>
      </c>
      <c r="AQ1819" t="s">
        <v>1098</v>
      </c>
      <c r="AR1819">
        <v>19</v>
      </c>
      <c r="AT1819" s="160">
        <v>36599</v>
      </c>
      <c r="AU1819">
        <v>8</v>
      </c>
      <c r="AV1819">
        <v>99</v>
      </c>
      <c r="AW1819" t="s">
        <v>1098</v>
      </c>
      <c r="AX1819">
        <v>10</v>
      </c>
    </row>
    <row r="1820" spans="28:50" x14ac:dyDescent="0.3">
      <c r="AB1820" s="160">
        <v>37329</v>
      </c>
      <c r="AC1820">
        <v>9</v>
      </c>
      <c r="AD1820">
        <v>164</v>
      </c>
      <c r="AE1820" t="s">
        <v>1098</v>
      </c>
      <c r="AF1820">
        <v>16</v>
      </c>
      <c r="AH1820" s="160">
        <v>40982</v>
      </c>
      <c r="AI1820">
        <v>9</v>
      </c>
      <c r="AJ1820">
        <v>247</v>
      </c>
      <c r="AK1820" t="s">
        <v>1098</v>
      </c>
      <c r="AL1820">
        <v>25</v>
      </c>
      <c r="AN1820" s="160">
        <v>37329</v>
      </c>
      <c r="AO1820">
        <v>9</v>
      </c>
      <c r="AP1820">
        <v>190</v>
      </c>
      <c r="AQ1820" t="s">
        <v>1098</v>
      </c>
      <c r="AR1820">
        <v>19</v>
      </c>
      <c r="AT1820" s="160">
        <v>36599</v>
      </c>
      <c r="AU1820">
        <v>9</v>
      </c>
      <c r="AV1820">
        <v>115</v>
      </c>
      <c r="AW1820" t="s">
        <v>1098</v>
      </c>
      <c r="AX1820">
        <v>12</v>
      </c>
    </row>
    <row r="1821" spans="28:50" x14ac:dyDescent="0.3">
      <c r="AB1821" s="160">
        <v>37329</v>
      </c>
      <c r="AC1821">
        <v>10</v>
      </c>
      <c r="AD1821">
        <v>187</v>
      </c>
      <c r="AE1821" t="s">
        <v>1098</v>
      </c>
      <c r="AF1821">
        <v>19</v>
      </c>
      <c r="AH1821" s="160">
        <v>40982</v>
      </c>
      <c r="AI1821">
        <v>10</v>
      </c>
      <c r="AJ1821">
        <v>276</v>
      </c>
      <c r="AK1821" t="s">
        <v>1098</v>
      </c>
      <c r="AL1821">
        <v>28</v>
      </c>
      <c r="AN1821" s="160">
        <v>37329</v>
      </c>
      <c r="AO1821">
        <v>10</v>
      </c>
      <c r="AP1821">
        <v>193</v>
      </c>
      <c r="AQ1821" t="s">
        <v>1098</v>
      </c>
      <c r="AR1821">
        <v>19</v>
      </c>
      <c r="AT1821" s="160">
        <v>36599</v>
      </c>
      <c r="AU1821">
        <v>10</v>
      </c>
      <c r="AV1821">
        <v>119</v>
      </c>
      <c r="AW1821" t="s">
        <v>1098</v>
      </c>
      <c r="AX1821">
        <v>12</v>
      </c>
    </row>
    <row r="1822" spans="28:50" x14ac:dyDescent="0.3">
      <c r="AB1822" s="160">
        <v>37329</v>
      </c>
      <c r="AC1822">
        <v>11</v>
      </c>
      <c r="AD1822">
        <v>197</v>
      </c>
      <c r="AE1822" t="s">
        <v>1098</v>
      </c>
      <c r="AF1822">
        <v>20</v>
      </c>
      <c r="AH1822" s="160">
        <v>40982</v>
      </c>
      <c r="AI1822">
        <v>11</v>
      </c>
      <c r="AJ1822">
        <v>287</v>
      </c>
      <c r="AK1822" t="s">
        <v>1098</v>
      </c>
      <c r="AL1822">
        <v>29</v>
      </c>
      <c r="AN1822" s="160">
        <v>37329</v>
      </c>
      <c r="AO1822">
        <v>11</v>
      </c>
      <c r="AP1822">
        <v>200</v>
      </c>
      <c r="AQ1822" t="s">
        <v>1098</v>
      </c>
      <c r="AR1822">
        <v>20</v>
      </c>
      <c r="AT1822" s="160">
        <v>36599</v>
      </c>
      <c r="AU1822">
        <v>11</v>
      </c>
      <c r="AV1822">
        <v>123</v>
      </c>
      <c r="AW1822" t="s">
        <v>1098</v>
      </c>
      <c r="AX1822">
        <v>12</v>
      </c>
    </row>
    <row r="1823" spans="28:50" x14ac:dyDescent="0.3">
      <c r="AB1823" s="160">
        <v>37329</v>
      </c>
      <c r="AC1823">
        <v>12</v>
      </c>
      <c r="AD1823">
        <v>215</v>
      </c>
      <c r="AE1823" t="s">
        <v>1098</v>
      </c>
      <c r="AF1823">
        <v>22</v>
      </c>
      <c r="AH1823" s="160">
        <v>40982</v>
      </c>
      <c r="AI1823">
        <v>12</v>
      </c>
      <c r="AJ1823">
        <v>286</v>
      </c>
      <c r="AK1823" t="s">
        <v>1098</v>
      </c>
      <c r="AL1823">
        <v>29</v>
      </c>
      <c r="AN1823" s="160">
        <v>37329</v>
      </c>
      <c r="AO1823">
        <v>12</v>
      </c>
      <c r="AP1823">
        <v>200</v>
      </c>
      <c r="AQ1823" t="s">
        <v>1098</v>
      </c>
      <c r="AR1823">
        <v>20</v>
      </c>
      <c r="AT1823" s="160">
        <v>36599</v>
      </c>
      <c r="AU1823">
        <v>12</v>
      </c>
      <c r="AV1823">
        <v>124</v>
      </c>
      <c r="AW1823" t="s">
        <v>1098</v>
      </c>
      <c r="AX1823">
        <v>12</v>
      </c>
    </row>
    <row r="1824" spans="28:50" x14ac:dyDescent="0.3">
      <c r="AB1824" s="160">
        <v>37329</v>
      </c>
      <c r="AC1824">
        <v>13</v>
      </c>
      <c r="AD1824">
        <v>219</v>
      </c>
      <c r="AE1824" t="s">
        <v>1098</v>
      </c>
      <c r="AF1824">
        <v>22</v>
      </c>
      <c r="AH1824" s="160">
        <v>40982</v>
      </c>
      <c r="AI1824">
        <v>13</v>
      </c>
      <c r="AJ1824">
        <v>297</v>
      </c>
      <c r="AK1824" t="s">
        <v>1098</v>
      </c>
      <c r="AL1824">
        <v>30</v>
      </c>
      <c r="AN1824" s="160">
        <v>37329</v>
      </c>
      <c r="AO1824">
        <v>13</v>
      </c>
      <c r="AP1824">
        <v>193</v>
      </c>
      <c r="AQ1824" t="s">
        <v>1098</v>
      </c>
      <c r="AR1824">
        <v>19</v>
      </c>
      <c r="AT1824" s="160">
        <v>36599</v>
      </c>
      <c r="AU1824">
        <v>13</v>
      </c>
      <c r="AV1824">
        <v>130</v>
      </c>
      <c r="AW1824" t="s">
        <v>1098</v>
      </c>
      <c r="AX1824">
        <v>13</v>
      </c>
    </row>
    <row r="1825" spans="28:50" x14ac:dyDescent="0.3">
      <c r="AB1825" s="160">
        <v>37329</v>
      </c>
      <c r="AC1825">
        <v>14</v>
      </c>
      <c r="AD1825">
        <v>235</v>
      </c>
      <c r="AE1825" t="s">
        <v>1098</v>
      </c>
      <c r="AF1825">
        <v>24</v>
      </c>
      <c r="AH1825" s="160">
        <v>40982</v>
      </c>
      <c r="AI1825">
        <v>14</v>
      </c>
      <c r="AJ1825">
        <v>304</v>
      </c>
      <c r="AK1825" t="s">
        <v>1098</v>
      </c>
      <c r="AL1825">
        <v>30</v>
      </c>
      <c r="AN1825" s="160">
        <v>37329</v>
      </c>
      <c r="AO1825">
        <v>14</v>
      </c>
      <c r="AP1825">
        <v>190</v>
      </c>
      <c r="AQ1825" t="s">
        <v>1098</v>
      </c>
      <c r="AR1825">
        <v>19</v>
      </c>
      <c r="AT1825" s="160">
        <v>36599</v>
      </c>
      <c r="AU1825">
        <v>14</v>
      </c>
      <c r="AV1825">
        <v>130</v>
      </c>
      <c r="AW1825" t="s">
        <v>1098</v>
      </c>
      <c r="AX1825">
        <v>13</v>
      </c>
    </row>
    <row r="1826" spans="28:50" x14ac:dyDescent="0.3">
      <c r="AB1826" s="160">
        <v>37329</v>
      </c>
      <c r="AC1826">
        <v>15</v>
      </c>
      <c r="AD1826">
        <v>232</v>
      </c>
      <c r="AE1826" t="s">
        <v>1098</v>
      </c>
      <c r="AF1826">
        <v>23</v>
      </c>
      <c r="AH1826" s="160">
        <v>40982</v>
      </c>
      <c r="AI1826">
        <v>15</v>
      </c>
      <c r="AJ1826">
        <v>312</v>
      </c>
      <c r="AK1826" t="s">
        <v>1098</v>
      </c>
      <c r="AL1826">
        <v>31</v>
      </c>
      <c r="AN1826" s="160">
        <v>37329</v>
      </c>
      <c r="AO1826">
        <v>15</v>
      </c>
      <c r="AP1826">
        <v>190</v>
      </c>
      <c r="AQ1826" t="s">
        <v>1098</v>
      </c>
      <c r="AR1826">
        <v>19</v>
      </c>
      <c r="AT1826" s="160">
        <v>36599</v>
      </c>
      <c r="AU1826">
        <v>15</v>
      </c>
      <c r="AV1826">
        <v>130</v>
      </c>
      <c r="AW1826" t="s">
        <v>1098</v>
      </c>
      <c r="AX1826">
        <v>13</v>
      </c>
    </row>
    <row r="1827" spans="28:50" x14ac:dyDescent="0.3">
      <c r="AB1827" s="160">
        <v>37329</v>
      </c>
      <c r="AC1827">
        <v>16</v>
      </c>
      <c r="AD1827">
        <v>236</v>
      </c>
      <c r="AE1827" t="s">
        <v>1098</v>
      </c>
      <c r="AF1827">
        <v>24</v>
      </c>
      <c r="AH1827" s="160">
        <v>40982</v>
      </c>
      <c r="AI1827">
        <v>16</v>
      </c>
      <c r="AJ1827">
        <v>305</v>
      </c>
      <c r="AK1827" t="s">
        <v>1098</v>
      </c>
      <c r="AL1827">
        <v>31</v>
      </c>
      <c r="AN1827" s="160">
        <v>37329</v>
      </c>
      <c r="AO1827">
        <v>16</v>
      </c>
      <c r="AP1827">
        <v>176</v>
      </c>
      <c r="AQ1827" t="s">
        <v>1098</v>
      </c>
      <c r="AR1827">
        <v>18</v>
      </c>
      <c r="AT1827" s="160">
        <v>36599</v>
      </c>
      <c r="AU1827">
        <v>16</v>
      </c>
      <c r="AV1827">
        <v>129</v>
      </c>
      <c r="AW1827" t="s">
        <v>1098</v>
      </c>
      <c r="AX1827">
        <v>13</v>
      </c>
    </row>
    <row r="1828" spans="28:50" x14ac:dyDescent="0.3">
      <c r="AB1828" s="160">
        <v>37329</v>
      </c>
      <c r="AC1828">
        <v>17</v>
      </c>
      <c r="AD1828">
        <v>232</v>
      </c>
      <c r="AE1828" t="s">
        <v>1098</v>
      </c>
      <c r="AF1828">
        <v>23</v>
      </c>
      <c r="AH1828" s="160">
        <v>40982</v>
      </c>
      <c r="AI1828">
        <v>17</v>
      </c>
      <c r="AJ1828">
        <v>298</v>
      </c>
      <c r="AK1828" t="s">
        <v>1098</v>
      </c>
      <c r="AL1828">
        <v>30</v>
      </c>
      <c r="AN1828" s="160">
        <v>37329</v>
      </c>
      <c r="AO1828">
        <v>17</v>
      </c>
      <c r="AP1828">
        <v>180</v>
      </c>
      <c r="AQ1828" t="s">
        <v>1098</v>
      </c>
      <c r="AR1828">
        <v>18</v>
      </c>
      <c r="AT1828" s="160">
        <v>36599</v>
      </c>
      <c r="AU1828">
        <v>17</v>
      </c>
      <c r="AV1828">
        <v>125</v>
      </c>
      <c r="AW1828" t="s">
        <v>1098</v>
      </c>
      <c r="AX1828">
        <v>13</v>
      </c>
    </row>
    <row r="1829" spans="28:50" x14ac:dyDescent="0.3">
      <c r="AB1829" s="160">
        <v>37329</v>
      </c>
      <c r="AC1829">
        <v>18</v>
      </c>
      <c r="AD1829">
        <v>218</v>
      </c>
      <c r="AE1829" t="s">
        <v>1098</v>
      </c>
      <c r="AF1829">
        <v>22</v>
      </c>
      <c r="AH1829" s="160">
        <v>40982</v>
      </c>
      <c r="AI1829">
        <v>18</v>
      </c>
      <c r="AJ1829">
        <v>293</v>
      </c>
      <c r="AK1829" t="s">
        <v>1098</v>
      </c>
      <c r="AL1829">
        <v>29</v>
      </c>
      <c r="AN1829" s="160">
        <v>37329</v>
      </c>
      <c r="AO1829">
        <v>18</v>
      </c>
      <c r="AP1829">
        <v>180</v>
      </c>
      <c r="AQ1829" t="s">
        <v>1098</v>
      </c>
      <c r="AR1829">
        <v>18</v>
      </c>
      <c r="AT1829" s="160">
        <v>36599</v>
      </c>
      <c r="AU1829">
        <v>18</v>
      </c>
      <c r="AV1829">
        <v>121</v>
      </c>
      <c r="AW1829" t="s">
        <v>1098</v>
      </c>
      <c r="AX1829">
        <v>12</v>
      </c>
    </row>
    <row r="1830" spans="28:50" x14ac:dyDescent="0.3">
      <c r="AB1830" s="160">
        <v>37329</v>
      </c>
      <c r="AC1830">
        <v>19</v>
      </c>
      <c r="AD1830">
        <v>208</v>
      </c>
      <c r="AE1830" t="s">
        <v>1098</v>
      </c>
      <c r="AF1830">
        <v>21</v>
      </c>
      <c r="AH1830" s="160">
        <v>40982</v>
      </c>
      <c r="AI1830">
        <v>19</v>
      </c>
      <c r="AJ1830">
        <v>285</v>
      </c>
      <c r="AK1830" t="s">
        <v>1098</v>
      </c>
      <c r="AL1830">
        <v>29</v>
      </c>
      <c r="AN1830" s="160">
        <v>37329</v>
      </c>
      <c r="AO1830">
        <v>19</v>
      </c>
      <c r="AP1830">
        <v>179</v>
      </c>
      <c r="AQ1830" t="s">
        <v>1098</v>
      </c>
      <c r="AR1830">
        <v>18</v>
      </c>
      <c r="AT1830" s="160">
        <v>36599</v>
      </c>
      <c r="AU1830">
        <v>19</v>
      </c>
      <c r="AV1830">
        <v>117</v>
      </c>
      <c r="AW1830" t="s">
        <v>1098</v>
      </c>
      <c r="AX1830">
        <v>12</v>
      </c>
    </row>
    <row r="1831" spans="28:50" x14ac:dyDescent="0.3">
      <c r="AB1831" s="160">
        <v>37329</v>
      </c>
      <c r="AC1831">
        <v>20</v>
      </c>
      <c r="AD1831">
        <v>180</v>
      </c>
      <c r="AE1831" t="s">
        <v>1098</v>
      </c>
      <c r="AF1831">
        <v>18</v>
      </c>
      <c r="AH1831" s="160">
        <v>40982</v>
      </c>
      <c r="AI1831">
        <v>20</v>
      </c>
      <c r="AJ1831">
        <v>244</v>
      </c>
      <c r="AK1831" t="s">
        <v>1098</v>
      </c>
      <c r="AL1831">
        <v>24</v>
      </c>
      <c r="AN1831" s="160">
        <v>37329</v>
      </c>
      <c r="AO1831">
        <v>20</v>
      </c>
      <c r="AP1831">
        <v>180</v>
      </c>
      <c r="AQ1831" t="s">
        <v>1098</v>
      </c>
      <c r="AR1831">
        <v>18</v>
      </c>
      <c r="AT1831" s="160">
        <v>36599</v>
      </c>
      <c r="AU1831">
        <v>20</v>
      </c>
      <c r="AV1831">
        <v>113</v>
      </c>
      <c r="AW1831" t="s">
        <v>1098</v>
      </c>
      <c r="AX1831">
        <v>11</v>
      </c>
    </row>
    <row r="1832" spans="28:50" x14ac:dyDescent="0.3">
      <c r="AB1832" s="160">
        <v>37329</v>
      </c>
      <c r="AC1832">
        <v>21</v>
      </c>
      <c r="AD1832">
        <v>169</v>
      </c>
      <c r="AE1832" t="s">
        <v>1098</v>
      </c>
      <c r="AF1832">
        <v>17</v>
      </c>
      <c r="AH1832" s="160">
        <v>40982</v>
      </c>
      <c r="AI1832">
        <v>21</v>
      </c>
      <c r="AJ1832">
        <v>250</v>
      </c>
      <c r="AK1832" t="s">
        <v>1098</v>
      </c>
      <c r="AL1832">
        <v>25</v>
      </c>
      <c r="AN1832" s="160">
        <v>37329</v>
      </c>
      <c r="AO1832">
        <v>21</v>
      </c>
      <c r="AP1832">
        <v>180</v>
      </c>
      <c r="AQ1832" t="s">
        <v>1098</v>
      </c>
      <c r="AR1832">
        <v>18</v>
      </c>
      <c r="AT1832" s="160">
        <v>36599</v>
      </c>
      <c r="AU1832">
        <v>21</v>
      </c>
      <c r="AV1832">
        <v>111</v>
      </c>
      <c r="AW1832" t="s">
        <v>1098</v>
      </c>
      <c r="AX1832">
        <v>11</v>
      </c>
    </row>
    <row r="1833" spans="28:50" x14ac:dyDescent="0.3">
      <c r="AB1833" s="160">
        <v>37329</v>
      </c>
      <c r="AC1833">
        <v>22</v>
      </c>
      <c r="AD1833">
        <v>170</v>
      </c>
      <c r="AE1833" t="s">
        <v>1098</v>
      </c>
      <c r="AF1833">
        <v>17</v>
      </c>
      <c r="AH1833" s="160">
        <v>40982</v>
      </c>
      <c r="AI1833">
        <v>22</v>
      </c>
      <c r="AJ1833">
        <v>239</v>
      </c>
      <c r="AK1833" t="s">
        <v>1098</v>
      </c>
      <c r="AL1833">
        <v>24</v>
      </c>
      <c r="AN1833" s="160">
        <v>37329</v>
      </c>
      <c r="AO1833">
        <v>22</v>
      </c>
      <c r="AP1833">
        <v>177</v>
      </c>
      <c r="AQ1833" t="s">
        <v>1098</v>
      </c>
      <c r="AR1833">
        <v>18</v>
      </c>
      <c r="AT1833" s="160">
        <v>36599</v>
      </c>
      <c r="AU1833">
        <v>22</v>
      </c>
      <c r="AV1833">
        <v>111</v>
      </c>
      <c r="AW1833" t="s">
        <v>1098</v>
      </c>
      <c r="AX1833">
        <v>11</v>
      </c>
    </row>
    <row r="1834" spans="28:50" x14ac:dyDescent="0.3">
      <c r="AB1834" s="160">
        <v>37329</v>
      </c>
      <c r="AC1834">
        <v>23</v>
      </c>
      <c r="AD1834">
        <v>169</v>
      </c>
      <c r="AE1834" t="s">
        <v>1098</v>
      </c>
      <c r="AF1834">
        <v>17</v>
      </c>
      <c r="AH1834" s="160">
        <v>40982</v>
      </c>
      <c r="AI1834">
        <v>23</v>
      </c>
      <c r="AJ1834">
        <v>235</v>
      </c>
      <c r="AK1834" t="s">
        <v>1098</v>
      </c>
      <c r="AL1834">
        <v>24</v>
      </c>
      <c r="AN1834" s="160">
        <v>37329</v>
      </c>
      <c r="AO1834">
        <v>23</v>
      </c>
      <c r="AP1834">
        <v>180</v>
      </c>
      <c r="AQ1834" t="s">
        <v>1098</v>
      </c>
      <c r="AR1834">
        <v>18</v>
      </c>
      <c r="AT1834" s="160">
        <v>36599</v>
      </c>
      <c r="AU1834">
        <v>23</v>
      </c>
      <c r="AV1834">
        <v>113</v>
      </c>
      <c r="AW1834" t="s">
        <v>1098</v>
      </c>
      <c r="AX1834">
        <v>11</v>
      </c>
    </row>
    <row r="1835" spans="28:50" x14ac:dyDescent="0.3">
      <c r="AB1835" s="160">
        <v>37330</v>
      </c>
      <c r="AC1835">
        <v>0</v>
      </c>
      <c r="AD1835">
        <v>157</v>
      </c>
      <c r="AE1835" t="s">
        <v>1098</v>
      </c>
      <c r="AF1835">
        <v>16</v>
      </c>
      <c r="AH1835" s="160">
        <v>40983</v>
      </c>
      <c r="AI1835">
        <v>0</v>
      </c>
      <c r="AJ1835">
        <v>236</v>
      </c>
      <c r="AK1835" t="s">
        <v>1098</v>
      </c>
      <c r="AL1835">
        <v>24</v>
      </c>
      <c r="AN1835" s="160">
        <v>37330</v>
      </c>
      <c r="AO1835">
        <v>0</v>
      </c>
      <c r="AP1835">
        <v>180</v>
      </c>
      <c r="AQ1835" t="s">
        <v>1098</v>
      </c>
      <c r="AR1835">
        <v>18</v>
      </c>
      <c r="AT1835" s="160">
        <v>36600</v>
      </c>
      <c r="AU1835">
        <v>0</v>
      </c>
      <c r="AV1835">
        <v>108</v>
      </c>
      <c r="AW1835" t="s">
        <v>1098</v>
      </c>
      <c r="AX1835">
        <v>11</v>
      </c>
    </row>
    <row r="1836" spans="28:50" x14ac:dyDescent="0.3">
      <c r="AB1836" s="160">
        <v>37330</v>
      </c>
      <c r="AC1836">
        <v>1</v>
      </c>
      <c r="AD1836">
        <v>160</v>
      </c>
      <c r="AE1836" t="s">
        <v>1098</v>
      </c>
      <c r="AF1836">
        <v>16</v>
      </c>
      <c r="AH1836" s="160">
        <v>40983</v>
      </c>
      <c r="AI1836">
        <v>1</v>
      </c>
      <c r="AJ1836">
        <v>240</v>
      </c>
      <c r="AK1836" t="s">
        <v>1098</v>
      </c>
      <c r="AL1836">
        <v>24</v>
      </c>
      <c r="AN1836" s="160">
        <v>37330</v>
      </c>
      <c r="AO1836">
        <v>1</v>
      </c>
      <c r="AP1836">
        <v>174</v>
      </c>
      <c r="AQ1836" t="s">
        <v>1098</v>
      </c>
      <c r="AR1836">
        <v>17</v>
      </c>
      <c r="AT1836" s="160">
        <v>36600</v>
      </c>
      <c r="AU1836">
        <v>1</v>
      </c>
      <c r="AV1836">
        <v>105</v>
      </c>
      <c r="AW1836" t="s">
        <v>1098</v>
      </c>
      <c r="AX1836">
        <v>11</v>
      </c>
    </row>
    <row r="1837" spans="28:50" x14ac:dyDescent="0.3">
      <c r="AB1837" s="160">
        <v>37330</v>
      </c>
      <c r="AC1837">
        <v>2</v>
      </c>
      <c r="AD1837">
        <v>159</v>
      </c>
      <c r="AE1837" t="s">
        <v>1098</v>
      </c>
      <c r="AF1837">
        <v>16</v>
      </c>
      <c r="AH1837" s="160">
        <v>40983</v>
      </c>
      <c r="AI1837">
        <v>2</v>
      </c>
      <c r="AJ1837">
        <v>240</v>
      </c>
      <c r="AK1837" t="s">
        <v>1098</v>
      </c>
      <c r="AL1837">
        <v>24</v>
      </c>
      <c r="AN1837" s="160">
        <v>37330</v>
      </c>
      <c r="AO1837">
        <v>2</v>
      </c>
      <c r="AP1837">
        <v>180</v>
      </c>
      <c r="AQ1837" t="s">
        <v>1098</v>
      </c>
      <c r="AR1837">
        <v>18</v>
      </c>
      <c r="AT1837" s="160">
        <v>36600</v>
      </c>
      <c r="AU1837">
        <v>2</v>
      </c>
      <c r="AV1837">
        <v>103</v>
      </c>
      <c r="AW1837" t="s">
        <v>1098</v>
      </c>
      <c r="AX1837">
        <v>10</v>
      </c>
    </row>
    <row r="1838" spans="28:50" x14ac:dyDescent="0.3">
      <c r="AB1838" s="160">
        <v>37330</v>
      </c>
      <c r="AC1838">
        <v>3</v>
      </c>
      <c r="AD1838">
        <v>149</v>
      </c>
      <c r="AE1838" t="s">
        <v>1098</v>
      </c>
      <c r="AF1838">
        <v>15</v>
      </c>
      <c r="AH1838" s="160">
        <v>40983</v>
      </c>
      <c r="AI1838">
        <v>3</v>
      </c>
      <c r="AJ1838">
        <v>241</v>
      </c>
      <c r="AK1838" t="s">
        <v>1098</v>
      </c>
      <c r="AL1838">
        <v>24</v>
      </c>
      <c r="AN1838" s="160">
        <v>37330</v>
      </c>
      <c r="AO1838">
        <v>3</v>
      </c>
      <c r="AP1838">
        <v>180</v>
      </c>
      <c r="AQ1838" t="s">
        <v>1098</v>
      </c>
      <c r="AR1838">
        <v>18</v>
      </c>
      <c r="AT1838" s="160">
        <v>36600</v>
      </c>
      <c r="AU1838">
        <v>3</v>
      </c>
      <c r="AV1838">
        <v>102</v>
      </c>
      <c r="AW1838" t="s">
        <v>1098</v>
      </c>
      <c r="AX1838">
        <v>10</v>
      </c>
    </row>
    <row r="1839" spans="28:50" x14ac:dyDescent="0.3">
      <c r="AB1839" s="160">
        <v>37330</v>
      </c>
      <c r="AC1839">
        <v>4</v>
      </c>
      <c r="AD1839">
        <v>131</v>
      </c>
      <c r="AE1839" t="s">
        <v>1098</v>
      </c>
      <c r="AF1839">
        <v>13</v>
      </c>
      <c r="AH1839" s="160">
        <v>40983</v>
      </c>
      <c r="AI1839">
        <v>4</v>
      </c>
      <c r="AJ1839">
        <v>239</v>
      </c>
      <c r="AK1839" t="s">
        <v>1098</v>
      </c>
      <c r="AL1839">
        <v>24</v>
      </c>
      <c r="AN1839" s="160">
        <v>37330</v>
      </c>
      <c r="AO1839">
        <v>4</v>
      </c>
      <c r="AP1839">
        <v>175</v>
      </c>
      <c r="AQ1839" t="s">
        <v>1098</v>
      </c>
      <c r="AR1839">
        <v>18</v>
      </c>
      <c r="AT1839" s="160">
        <v>36600</v>
      </c>
      <c r="AU1839">
        <v>4</v>
      </c>
      <c r="AV1839">
        <v>103</v>
      </c>
      <c r="AW1839" t="s">
        <v>1098</v>
      </c>
      <c r="AX1839">
        <v>10</v>
      </c>
    </row>
    <row r="1840" spans="28:50" x14ac:dyDescent="0.3">
      <c r="AB1840" s="160">
        <v>37330</v>
      </c>
      <c r="AC1840">
        <v>5</v>
      </c>
      <c r="AD1840">
        <v>113</v>
      </c>
      <c r="AE1840" t="s">
        <v>1098</v>
      </c>
      <c r="AF1840">
        <v>11</v>
      </c>
      <c r="AH1840" s="160">
        <v>40983</v>
      </c>
      <c r="AI1840">
        <v>5</v>
      </c>
      <c r="AJ1840">
        <v>238</v>
      </c>
      <c r="AK1840" t="s">
        <v>1098</v>
      </c>
      <c r="AL1840">
        <v>24</v>
      </c>
      <c r="AN1840" s="160">
        <v>37330</v>
      </c>
      <c r="AO1840">
        <v>5</v>
      </c>
      <c r="AP1840">
        <v>170</v>
      </c>
      <c r="AQ1840" t="s">
        <v>1098</v>
      </c>
      <c r="AR1840">
        <v>17</v>
      </c>
      <c r="AT1840" s="160">
        <v>36600</v>
      </c>
      <c r="AU1840">
        <v>5</v>
      </c>
      <c r="AV1840">
        <v>107</v>
      </c>
      <c r="AW1840" t="s">
        <v>1098</v>
      </c>
      <c r="AX1840">
        <v>11</v>
      </c>
    </row>
    <row r="1841" spans="28:50" x14ac:dyDescent="0.3">
      <c r="AB1841" s="160">
        <v>37330</v>
      </c>
      <c r="AC1841">
        <v>6</v>
      </c>
      <c r="AD1841">
        <v>108</v>
      </c>
      <c r="AE1841" t="s">
        <v>1098</v>
      </c>
      <c r="AF1841">
        <v>11</v>
      </c>
      <c r="AH1841" s="160">
        <v>40983</v>
      </c>
      <c r="AI1841">
        <v>6</v>
      </c>
      <c r="AJ1841">
        <v>237</v>
      </c>
      <c r="AK1841" t="s">
        <v>1098</v>
      </c>
      <c r="AL1841">
        <v>24</v>
      </c>
      <c r="AN1841" s="160">
        <v>37330</v>
      </c>
      <c r="AO1841">
        <v>6</v>
      </c>
      <c r="AP1841">
        <v>170</v>
      </c>
      <c r="AQ1841" t="s">
        <v>1098</v>
      </c>
      <c r="AR1841">
        <v>17</v>
      </c>
      <c r="AT1841" s="160">
        <v>36600</v>
      </c>
      <c r="AU1841">
        <v>6</v>
      </c>
      <c r="AV1841">
        <v>106</v>
      </c>
      <c r="AW1841" t="s">
        <v>1098</v>
      </c>
      <c r="AX1841">
        <v>11</v>
      </c>
    </row>
    <row r="1842" spans="28:50" x14ac:dyDescent="0.3">
      <c r="AB1842" s="160">
        <v>37330</v>
      </c>
      <c r="AC1842">
        <v>7</v>
      </c>
      <c r="AD1842">
        <v>117</v>
      </c>
      <c r="AE1842" t="s">
        <v>1098</v>
      </c>
      <c r="AF1842">
        <v>12</v>
      </c>
      <c r="AH1842" s="160">
        <v>40983</v>
      </c>
      <c r="AI1842">
        <v>7</v>
      </c>
      <c r="AJ1842">
        <v>213</v>
      </c>
      <c r="AK1842" t="s">
        <v>1098</v>
      </c>
      <c r="AL1842">
        <v>21</v>
      </c>
      <c r="AN1842" s="160">
        <v>37330</v>
      </c>
      <c r="AO1842">
        <v>7</v>
      </c>
      <c r="AP1842">
        <v>184</v>
      </c>
      <c r="AQ1842" t="s">
        <v>1098</v>
      </c>
      <c r="AR1842">
        <v>18</v>
      </c>
      <c r="AT1842" s="160">
        <v>36600</v>
      </c>
      <c r="AU1842">
        <v>7</v>
      </c>
      <c r="AV1842">
        <v>111</v>
      </c>
      <c r="AW1842" t="s">
        <v>1098</v>
      </c>
      <c r="AX1842">
        <v>11</v>
      </c>
    </row>
    <row r="1843" spans="28:50" x14ac:dyDescent="0.3">
      <c r="AB1843" s="160">
        <v>37330</v>
      </c>
      <c r="AC1843">
        <v>8</v>
      </c>
      <c r="AD1843">
        <v>156</v>
      </c>
      <c r="AE1843" t="s">
        <v>1098</v>
      </c>
      <c r="AF1843">
        <v>16</v>
      </c>
      <c r="AH1843" s="160">
        <v>40983</v>
      </c>
      <c r="AI1843">
        <v>8</v>
      </c>
      <c r="AJ1843">
        <v>221</v>
      </c>
      <c r="AK1843" t="s">
        <v>1098</v>
      </c>
      <c r="AL1843">
        <v>22</v>
      </c>
      <c r="AN1843" s="160">
        <v>37330</v>
      </c>
      <c r="AO1843">
        <v>8</v>
      </c>
      <c r="AP1843">
        <v>190</v>
      </c>
      <c r="AQ1843" t="s">
        <v>1098</v>
      </c>
      <c r="AR1843">
        <v>19</v>
      </c>
      <c r="AT1843" s="160">
        <v>36600</v>
      </c>
      <c r="AU1843">
        <v>8</v>
      </c>
      <c r="AV1843">
        <v>122</v>
      </c>
      <c r="AW1843" t="s">
        <v>1098</v>
      </c>
      <c r="AX1843">
        <v>12</v>
      </c>
    </row>
    <row r="1844" spans="28:50" x14ac:dyDescent="0.3">
      <c r="AB1844" s="160">
        <v>37330</v>
      </c>
      <c r="AC1844">
        <v>9</v>
      </c>
      <c r="AD1844">
        <v>183</v>
      </c>
      <c r="AE1844" t="s">
        <v>1098</v>
      </c>
      <c r="AF1844">
        <v>18</v>
      </c>
      <c r="AH1844" s="160">
        <v>40983</v>
      </c>
      <c r="AI1844">
        <v>9</v>
      </c>
      <c r="AJ1844">
        <v>239</v>
      </c>
      <c r="AK1844" t="s">
        <v>1098</v>
      </c>
      <c r="AL1844">
        <v>24</v>
      </c>
      <c r="AN1844" s="160">
        <v>37330</v>
      </c>
      <c r="AO1844">
        <v>9</v>
      </c>
      <c r="AP1844">
        <v>200</v>
      </c>
      <c r="AQ1844" t="s">
        <v>1098</v>
      </c>
      <c r="AR1844">
        <v>20</v>
      </c>
      <c r="AT1844" s="160">
        <v>36600</v>
      </c>
      <c r="AU1844">
        <v>9</v>
      </c>
      <c r="AV1844">
        <v>140</v>
      </c>
      <c r="AW1844" t="s">
        <v>1098</v>
      </c>
      <c r="AX1844">
        <v>14</v>
      </c>
    </row>
    <row r="1845" spans="28:50" x14ac:dyDescent="0.3">
      <c r="AB1845" s="160">
        <v>37330</v>
      </c>
      <c r="AC1845">
        <v>10</v>
      </c>
      <c r="AD1845">
        <v>201</v>
      </c>
      <c r="AE1845" t="s">
        <v>1098</v>
      </c>
      <c r="AF1845">
        <v>20</v>
      </c>
      <c r="AH1845" s="160">
        <v>40983</v>
      </c>
      <c r="AI1845">
        <v>10</v>
      </c>
      <c r="AJ1845">
        <v>216</v>
      </c>
      <c r="AK1845" t="s">
        <v>1098</v>
      </c>
      <c r="AL1845">
        <v>22</v>
      </c>
      <c r="AN1845" s="160">
        <v>37330</v>
      </c>
      <c r="AO1845">
        <v>10</v>
      </c>
      <c r="AP1845">
        <v>201</v>
      </c>
      <c r="AQ1845" t="s">
        <v>1098</v>
      </c>
      <c r="AR1845">
        <v>20</v>
      </c>
      <c r="AT1845" s="160">
        <v>36600</v>
      </c>
      <c r="AU1845">
        <v>10</v>
      </c>
      <c r="AV1845">
        <v>150</v>
      </c>
      <c r="AW1845" t="s">
        <v>1098</v>
      </c>
      <c r="AX1845">
        <v>15</v>
      </c>
    </row>
    <row r="1846" spans="28:50" x14ac:dyDescent="0.3">
      <c r="AB1846" s="160">
        <v>37330</v>
      </c>
      <c r="AC1846">
        <v>11</v>
      </c>
      <c r="AD1846">
        <v>222</v>
      </c>
      <c r="AE1846" t="s">
        <v>1098</v>
      </c>
      <c r="AF1846">
        <v>22</v>
      </c>
      <c r="AH1846" s="160">
        <v>40983</v>
      </c>
      <c r="AI1846">
        <v>11</v>
      </c>
      <c r="AJ1846">
        <v>247</v>
      </c>
      <c r="AK1846" t="s">
        <v>1098</v>
      </c>
      <c r="AL1846">
        <v>25</v>
      </c>
      <c r="AN1846" s="160">
        <v>37330</v>
      </c>
      <c r="AO1846">
        <v>11</v>
      </c>
      <c r="AP1846">
        <v>200</v>
      </c>
      <c r="AQ1846" t="s">
        <v>1098</v>
      </c>
      <c r="AR1846">
        <v>20</v>
      </c>
      <c r="AT1846" s="160">
        <v>36600</v>
      </c>
      <c r="AU1846">
        <v>11</v>
      </c>
      <c r="AV1846">
        <v>152</v>
      </c>
      <c r="AW1846" t="s">
        <v>1098</v>
      </c>
      <c r="AX1846">
        <v>15</v>
      </c>
    </row>
    <row r="1847" spans="28:50" x14ac:dyDescent="0.3">
      <c r="AB1847" s="160">
        <v>37330</v>
      </c>
      <c r="AC1847">
        <v>12</v>
      </c>
      <c r="AD1847">
        <v>230</v>
      </c>
      <c r="AE1847" t="s">
        <v>1098</v>
      </c>
      <c r="AF1847">
        <v>23</v>
      </c>
      <c r="AH1847" s="160">
        <v>40983</v>
      </c>
      <c r="AI1847">
        <v>12</v>
      </c>
      <c r="AJ1847">
        <v>265</v>
      </c>
      <c r="AK1847" t="s">
        <v>1098</v>
      </c>
      <c r="AL1847">
        <v>27</v>
      </c>
      <c r="AN1847" s="160">
        <v>37330</v>
      </c>
      <c r="AO1847">
        <v>12</v>
      </c>
      <c r="AP1847">
        <v>210</v>
      </c>
      <c r="AQ1847" t="s">
        <v>1098</v>
      </c>
      <c r="AR1847">
        <v>21</v>
      </c>
      <c r="AT1847" s="160">
        <v>36600</v>
      </c>
      <c r="AU1847">
        <v>12</v>
      </c>
      <c r="AV1847">
        <v>160</v>
      </c>
      <c r="AW1847" t="s">
        <v>1098</v>
      </c>
      <c r="AX1847">
        <v>16</v>
      </c>
    </row>
    <row r="1848" spans="28:50" x14ac:dyDescent="0.3">
      <c r="AB1848" s="160">
        <v>37330</v>
      </c>
      <c r="AC1848">
        <v>13</v>
      </c>
      <c r="AD1848">
        <v>232</v>
      </c>
      <c r="AE1848" t="s">
        <v>1098</v>
      </c>
      <c r="AF1848">
        <v>23</v>
      </c>
      <c r="AH1848" s="160">
        <v>40983</v>
      </c>
      <c r="AI1848">
        <v>13</v>
      </c>
      <c r="AJ1848">
        <v>269</v>
      </c>
      <c r="AK1848" t="s">
        <v>1098</v>
      </c>
      <c r="AL1848">
        <v>27</v>
      </c>
      <c r="AN1848" s="160">
        <v>37330</v>
      </c>
      <c r="AO1848">
        <v>13</v>
      </c>
      <c r="AP1848">
        <v>205</v>
      </c>
      <c r="AQ1848" t="s">
        <v>1098</v>
      </c>
      <c r="AR1848">
        <v>21</v>
      </c>
      <c r="AT1848" s="160">
        <v>36600</v>
      </c>
      <c r="AU1848">
        <v>13</v>
      </c>
      <c r="AV1848">
        <v>153</v>
      </c>
      <c r="AW1848" t="s">
        <v>1098</v>
      </c>
      <c r="AX1848">
        <v>15</v>
      </c>
    </row>
    <row r="1849" spans="28:50" x14ac:dyDescent="0.3">
      <c r="AB1849" s="160">
        <v>37330</v>
      </c>
      <c r="AC1849">
        <v>14</v>
      </c>
      <c r="AD1849">
        <v>241</v>
      </c>
      <c r="AE1849" t="s">
        <v>1098</v>
      </c>
      <c r="AF1849">
        <v>24</v>
      </c>
      <c r="AH1849" s="160">
        <v>40983</v>
      </c>
      <c r="AI1849">
        <v>14</v>
      </c>
      <c r="AJ1849">
        <v>245</v>
      </c>
      <c r="AK1849" t="s">
        <v>1098</v>
      </c>
      <c r="AL1849">
        <v>25</v>
      </c>
      <c r="AN1849" s="160">
        <v>37330</v>
      </c>
      <c r="AO1849">
        <v>14</v>
      </c>
      <c r="AP1849">
        <v>210</v>
      </c>
      <c r="AQ1849" t="s">
        <v>1098</v>
      </c>
      <c r="AR1849">
        <v>21</v>
      </c>
      <c r="AT1849" s="160">
        <v>36600</v>
      </c>
      <c r="AU1849">
        <v>14</v>
      </c>
      <c r="AV1849">
        <v>147</v>
      </c>
      <c r="AW1849" t="s">
        <v>1098</v>
      </c>
      <c r="AX1849">
        <v>15</v>
      </c>
    </row>
    <row r="1850" spans="28:50" x14ac:dyDescent="0.3">
      <c r="AB1850" s="160">
        <v>37330</v>
      </c>
      <c r="AC1850">
        <v>15</v>
      </c>
      <c r="AD1850">
        <v>256</v>
      </c>
      <c r="AE1850" t="s">
        <v>1098</v>
      </c>
      <c r="AF1850">
        <v>26</v>
      </c>
      <c r="AH1850" s="160">
        <v>40983</v>
      </c>
      <c r="AI1850">
        <v>15</v>
      </c>
      <c r="AJ1850">
        <v>247</v>
      </c>
      <c r="AK1850" t="s">
        <v>1098</v>
      </c>
      <c r="AL1850">
        <v>25</v>
      </c>
      <c r="AN1850" s="160">
        <v>37330</v>
      </c>
      <c r="AO1850">
        <v>15</v>
      </c>
      <c r="AP1850">
        <v>210</v>
      </c>
      <c r="AQ1850" t="s">
        <v>1098</v>
      </c>
      <c r="AR1850">
        <v>21</v>
      </c>
      <c r="AT1850" s="160">
        <v>36600</v>
      </c>
      <c r="AU1850">
        <v>15</v>
      </c>
      <c r="AV1850">
        <v>136</v>
      </c>
      <c r="AW1850" t="s">
        <v>1098</v>
      </c>
      <c r="AX1850">
        <v>14</v>
      </c>
    </row>
    <row r="1851" spans="28:50" x14ac:dyDescent="0.3">
      <c r="AB1851" s="160">
        <v>37330</v>
      </c>
      <c r="AC1851">
        <v>16</v>
      </c>
      <c r="AD1851">
        <v>257</v>
      </c>
      <c r="AE1851" t="s">
        <v>1098</v>
      </c>
      <c r="AF1851">
        <v>26</v>
      </c>
      <c r="AH1851" s="160">
        <v>40983</v>
      </c>
      <c r="AI1851">
        <v>16</v>
      </c>
      <c r="AJ1851">
        <v>243</v>
      </c>
      <c r="AK1851" t="s">
        <v>1098</v>
      </c>
      <c r="AL1851">
        <v>24</v>
      </c>
      <c r="AN1851" s="160">
        <v>37330</v>
      </c>
      <c r="AO1851">
        <v>16</v>
      </c>
      <c r="AP1851">
        <v>209</v>
      </c>
      <c r="AQ1851" t="s">
        <v>1098</v>
      </c>
      <c r="AR1851">
        <v>21</v>
      </c>
      <c r="AT1851" s="160">
        <v>36600</v>
      </c>
      <c r="AU1851">
        <v>16</v>
      </c>
      <c r="AV1851">
        <v>129</v>
      </c>
      <c r="AW1851" t="s">
        <v>1098</v>
      </c>
      <c r="AX1851">
        <v>13</v>
      </c>
    </row>
    <row r="1852" spans="28:50" x14ac:dyDescent="0.3">
      <c r="AB1852" s="160">
        <v>37330</v>
      </c>
      <c r="AC1852">
        <v>17</v>
      </c>
      <c r="AD1852">
        <v>252</v>
      </c>
      <c r="AE1852" t="s">
        <v>1098</v>
      </c>
      <c r="AF1852">
        <v>25</v>
      </c>
      <c r="AH1852" s="160">
        <v>40983</v>
      </c>
      <c r="AI1852">
        <v>17</v>
      </c>
      <c r="AJ1852">
        <v>254</v>
      </c>
      <c r="AK1852" t="s">
        <v>1098</v>
      </c>
      <c r="AL1852">
        <v>25</v>
      </c>
      <c r="AN1852" s="160">
        <v>37330</v>
      </c>
      <c r="AO1852">
        <v>17</v>
      </c>
      <c r="AP1852">
        <v>200</v>
      </c>
      <c r="AQ1852" t="s">
        <v>1098</v>
      </c>
      <c r="AR1852">
        <v>20</v>
      </c>
      <c r="AT1852" s="160">
        <v>36600</v>
      </c>
      <c r="AU1852">
        <v>17</v>
      </c>
      <c r="AV1852">
        <v>125</v>
      </c>
      <c r="AW1852" t="s">
        <v>1098</v>
      </c>
      <c r="AX1852">
        <v>13</v>
      </c>
    </row>
    <row r="1853" spans="28:50" x14ac:dyDescent="0.3">
      <c r="AB1853" s="160">
        <v>37330</v>
      </c>
      <c r="AC1853">
        <v>18</v>
      </c>
      <c r="AD1853">
        <v>223</v>
      </c>
      <c r="AE1853" t="s">
        <v>1098</v>
      </c>
      <c r="AF1853">
        <v>22</v>
      </c>
      <c r="AH1853" s="160">
        <v>40983</v>
      </c>
      <c r="AI1853">
        <v>18</v>
      </c>
      <c r="AJ1853">
        <v>255</v>
      </c>
      <c r="AK1853" t="s">
        <v>1098</v>
      </c>
      <c r="AL1853">
        <v>26</v>
      </c>
      <c r="AN1853" s="160">
        <v>37330</v>
      </c>
      <c r="AO1853">
        <v>18</v>
      </c>
      <c r="AP1853">
        <v>180</v>
      </c>
      <c r="AQ1853" t="s">
        <v>1098</v>
      </c>
      <c r="AR1853">
        <v>18</v>
      </c>
      <c r="AT1853" s="160">
        <v>36600</v>
      </c>
      <c r="AU1853">
        <v>18</v>
      </c>
      <c r="AV1853">
        <v>122</v>
      </c>
      <c r="AW1853" t="s">
        <v>1098</v>
      </c>
      <c r="AX1853">
        <v>12</v>
      </c>
    </row>
    <row r="1854" spans="28:50" x14ac:dyDescent="0.3">
      <c r="AB1854" s="160">
        <v>37330</v>
      </c>
      <c r="AC1854">
        <v>19</v>
      </c>
      <c r="AD1854">
        <v>194</v>
      </c>
      <c r="AE1854" t="s">
        <v>1098</v>
      </c>
      <c r="AF1854">
        <v>19</v>
      </c>
      <c r="AH1854" s="160">
        <v>40983</v>
      </c>
      <c r="AI1854">
        <v>19</v>
      </c>
      <c r="AJ1854">
        <v>250</v>
      </c>
      <c r="AK1854" t="s">
        <v>1098</v>
      </c>
      <c r="AL1854">
        <v>25</v>
      </c>
      <c r="AN1854" s="160">
        <v>37330</v>
      </c>
      <c r="AO1854">
        <v>19</v>
      </c>
      <c r="AP1854">
        <v>175</v>
      </c>
      <c r="AQ1854" t="s">
        <v>1098</v>
      </c>
      <c r="AR1854">
        <v>18</v>
      </c>
      <c r="AT1854" s="160">
        <v>36600</v>
      </c>
      <c r="AU1854">
        <v>19</v>
      </c>
      <c r="AV1854">
        <v>119</v>
      </c>
      <c r="AW1854" t="s">
        <v>1098</v>
      </c>
      <c r="AX1854">
        <v>12</v>
      </c>
    </row>
    <row r="1855" spans="28:50" x14ac:dyDescent="0.3">
      <c r="AB1855" s="160">
        <v>37330</v>
      </c>
      <c r="AC1855">
        <v>20</v>
      </c>
      <c r="AD1855">
        <v>170</v>
      </c>
      <c r="AE1855" t="s">
        <v>1098</v>
      </c>
      <c r="AF1855">
        <v>17</v>
      </c>
      <c r="AH1855" s="160">
        <v>40983</v>
      </c>
      <c r="AI1855">
        <v>20</v>
      </c>
      <c r="AJ1855">
        <v>211</v>
      </c>
      <c r="AK1855" t="s">
        <v>1098</v>
      </c>
      <c r="AL1855">
        <v>21</v>
      </c>
      <c r="AN1855" s="160">
        <v>37330</v>
      </c>
      <c r="AO1855">
        <v>20</v>
      </c>
      <c r="AP1855">
        <v>180</v>
      </c>
      <c r="AQ1855" t="s">
        <v>1098</v>
      </c>
      <c r="AR1855">
        <v>18</v>
      </c>
      <c r="AT1855" s="160">
        <v>36600</v>
      </c>
      <c r="AU1855">
        <v>20</v>
      </c>
      <c r="AV1855">
        <v>113</v>
      </c>
      <c r="AW1855" t="s">
        <v>1098</v>
      </c>
      <c r="AX1855">
        <v>11</v>
      </c>
    </row>
    <row r="1856" spans="28:50" x14ac:dyDescent="0.3">
      <c r="AB1856" s="160">
        <v>37330</v>
      </c>
      <c r="AC1856">
        <v>21</v>
      </c>
      <c r="AD1856">
        <v>161</v>
      </c>
      <c r="AE1856" t="s">
        <v>1098</v>
      </c>
      <c r="AF1856">
        <v>16</v>
      </c>
      <c r="AH1856" s="160">
        <v>40983</v>
      </c>
      <c r="AI1856">
        <v>21</v>
      </c>
      <c r="AJ1856">
        <v>210</v>
      </c>
      <c r="AK1856" t="s">
        <v>1098</v>
      </c>
      <c r="AL1856">
        <v>21</v>
      </c>
      <c r="AN1856" s="160">
        <v>37330</v>
      </c>
      <c r="AO1856">
        <v>21</v>
      </c>
      <c r="AP1856">
        <v>180</v>
      </c>
      <c r="AQ1856" t="s">
        <v>1098</v>
      </c>
      <c r="AR1856">
        <v>18</v>
      </c>
      <c r="AT1856" s="160">
        <v>36600</v>
      </c>
      <c r="AU1856">
        <v>21</v>
      </c>
      <c r="AV1856">
        <v>113</v>
      </c>
      <c r="AW1856" t="s">
        <v>1098</v>
      </c>
      <c r="AX1856">
        <v>11</v>
      </c>
    </row>
    <row r="1857" spans="28:50" x14ac:dyDescent="0.3">
      <c r="AB1857" s="160">
        <v>37330</v>
      </c>
      <c r="AC1857">
        <v>22</v>
      </c>
      <c r="AD1857">
        <v>156</v>
      </c>
      <c r="AE1857" t="s">
        <v>1098</v>
      </c>
      <c r="AF1857">
        <v>16</v>
      </c>
      <c r="AH1857" s="160">
        <v>40983</v>
      </c>
      <c r="AI1857">
        <v>22</v>
      </c>
      <c r="AJ1857">
        <v>207</v>
      </c>
      <c r="AK1857" t="s">
        <v>1098</v>
      </c>
      <c r="AL1857">
        <v>21</v>
      </c>
      <c r="AN1857" s="160">
        <v>37330</v>
      </c>
      <c r="AO1857">
        <v>22</v>
      </c>
      <c r="AP1857">
        <v>178</v>
      </c>
      <c r="AQ1857" t="s">
        <v>1098</v>
      </c>
      <c r="AR1857">
        <v>18</v>
      </c>
      <c r="AT1857" s="160">
        <v>36600</v>
      </c>
      <c r="AU1857">
        <v>22</v>
      </c>
      <c r="AV1857">
        <v>115</v>
      </c>
      <c r="AW1857" t="s">
        <v>1098</v>
      </c>
      <c r="AX1857">
        <v>12</v>
      </c>
    </row>
    <row r="1858" spans="28:50" x14ac:dyDescent="0.3">
      <c r="AB1858" s="160">
        <v>37330</v>
      </c>
      <c r="AC1858">
        <v>23</v>
      </c>
      <c r="AD1858">
        <v>143</v>
      </c>
      <c r="AE1858" t="s">
        <v>1098</v>
      </c>
      <c r="AF1858">
        <v>14</v>
      </c>
      <c r="AH1858" s="160">
        <v>40983</v>
      </c>
      <c r="AI1858">
        <v>23</v>
      </c>
      <c r="AJ1858">
        <v>214</v>
      </c>
      <c r="AK1858" t="s">
        <v>1098</v>
      </c>
      <c r="AL1858">
        <v>21</v>
      </c>
      <c r="AN1858" s="160">
        <v>37330</v>
      </c>
      <c r="AO1858">
        <v>23</v>
      </c>
      <c r="AP1858">
        <v>180</v>
      </c>
      <c r="AQ1858" t="s">
        <v>1098</v>
      </c>
      <c r="AR1858">
        <v>18</v>
      </c>
      <c r="AT1858" s="160">
        <v>36600</v>
      </c>
      <c r="AU1858">
        <v>23</v>
      </c>
      <c r="AV1858">
        <v>112</v>
      </c>
      <c r="AW1858" t="s">
        <v>1098</v>
      </c>
      <c r="AX1858">
        <v>11</v>
      </c>
    </row>
    <row r="1859" spans="28:50" x14ac:dyDescent="0.3">
      <c r="AB1859" s="160">
        <v>37331</v>
      </c>
      <c r="AC1859">
        <v>0</v>
      </c>
      <c r="AD1859">
        <v>141</v>
      </c>
      <c r="AE1859" t="s">
        <v>1098</v>
      </c>
      <c r="AF1859">
        <v>14</v>
      </c>
      <c r="AH1859" s="160">
        <v>40984</v>
      </c>
      <c r="AI1859">
        <v>0</v>
      </c>
      <c r="AJ1859">
        <v>214</v>
      </c>
      <c r="AK1859" t="s">
        <v>1098</v>
      </c>
      <c r="AL1859">
        <v>21</v>
      </c>
      <c r="AN1859" s="160">
        <v>37331</v>
      </c>
      <c r="AO1859">
        <v>0</v>
      </c>
      <c r="AP1859">
        <v>180</v>
      </c>
      <c r="AQ1859" t="s">
        <v>1098</v>
      </c>
      <c r="AR1859">
        <v>18</v>
      </c>
      <c r="AT1859" s="160">
        <v>36601</v>
      </c>
      <c r="AU1859">
        <v>0</v>
      </c>
      <c r="AV1859">
        <v>111</v>
      </c>
      <c r="AW1859" t="s">
        <v>1098</v>
      </c>
      <c r="AX1859">
        <v>11</v>
      </c>
    </row>
    <row r="1860" spans="28:50" x14ac:dyDescent="0.3">
      <c r="AB1860" s="160">
        <v>37331</v>
      </c>
      <c r="AC1860">
        <v>1</v>
      </c>
      <c r="AD1860">
        <v>130</v>
      </c>
      <c r="AE1860" t="s">
        <v>1098</v>
      </c>
      <c r="AF1860">
        <v>13</v>
      </c>
      <c r="AH1860" s="160">
        <v>40984</v>
      </c>
      <c r="AI1860">
        <v>1</v>
      </c>
      <c r="AJ1860">
        <v>213</v>
      </c>
      <c r="AK1860" t="s">
        <v>1098</v>
      </c>
      <c r="AL1860">
        <v>21</v>
      </c>
      <c r="AN1860" s="160">
        <v>37331</v>
      </c>
      <c r="AO1860">
        <v>1</v>
      </c>
      <c r="AP1860">
        <v>178</v>
      </c>
      <c r="AQ1860" t="s">
        <v>1098</v>
      </c>
      <c r="AR1860">
        <v>18</v>
      </c>
      <c r="AT1860" s="160">
        <v>36601</v>
      </c>
      <c r="AU1860">
        <v>1</v>
      </c>
      <c r="AV1860">
        <v>111</v>
      </c>
      <c r="AW1860" t="s">
        <v>1098</v>
      </c>
      <c r="AX1860">
        <v>11</v>
      </c>
    </row>
    <row r="1861" spans="28:50" x14ac:dyDescent="0.3">
      <c r="AB1861" s="160">
        <v>37331</v>
      </c>
      <c r="AC1861">
        <v>2</v>
      </c>
      <c r="AD1861">
        <v>147</v>
      </c>
      <c r="AE1861" t="s">
        <v>1098</v>
      </c>
      <c r="AF1861">
        <v>15</v>
      </c>
      <c r="AH1861" s="160">
        <v>40984</v>
      </c>
      <c r="AI1861">
        <v>2</v>
      </c>
      <c r="AJ1861">
        <v>215</v>
      </c>
      <c r="AK1861" t="s">
        <v>1098</v>
      </c>
      <c r="AL1861">
        <v>22</v>
      </c>
      <c r="AN1861" s="160">
        <v>37331</v>
      </c>
      <c r="AO1861">
        <v>2</v>
      </c>
      <c r="AP1861">
        <v>180</v>
      </c>
      <c r="AQ1861" t="s">
        <v>1098</v>
      </c>
      <c r="AR1861">
        <v>18</v>
      </c>
      <c r="AT1861" s="160">
        <v>36601</v>
      </c>
      <c r="AU1861">
        <v>2</v>
      </c>
      <c r="AV1861">
        <v>109</v>
      </c>
      <c r="AW1861" t="s">
        <v>1098</v>
      </c>
      <c r="AX1861">
        <v>11</v>
      </c>
    </row>
    <row r="1862" spans="28:50" x14ac:dyDescent="0.3">
      <c r="AB1862" s="160">
        <v>37331</v>
      </c>
      <c r="AC1862">
        <v>3</v>
      </c>
      <c r="AD1862">
        <v>151</v>
      </c>
      <c r="AE1862" t="s">
        <v>1098</v>
      </c>
      <c r="AF1862">
        <v>15</v>
      </c>
      <c r="AH1862" s="160">
        <v>40984</v>
      </c>
      <c r="AI1862">
        <v>3</v>
      </c>
      <c r="AJ1862">
        <v>212</v>
      </c>
      <c r="AK1862" t="s">
        <v>1098</v>
      </c>
      <c r="AL1862">
        <v>21</v>
      </c>
      <c r="AN1862" s="160">
        <v>37331</v>
      </c>
      <c r="AO1862">
        <v>3</v>
      </c>
      <c r="AP1862">
        <v>170</v>
      </c>
      <c r="AQ1862" t="s">
        <v>1098</v>
      </c>
      <c r="AR1862">
        <v>17</v>
      </c>
      <c r="AT1862" s="160">
        <v>36601</v>
      </c>
      <c r="AU1862">
        <v>3</v>
      </c>
      <c r="AV1862">
        <v>110</v>
      </c>
      <c r="AW1862" t="s">
        <v>1098</v>
      </c>
      <c r="AX1862">
        <v>11</v>
      </c>
    </row>
    <row r="1863" spans="28:50" x14ac:dyDescent="0.3">
      <c r="AB1863" s="160">
        <v>37331</v>
      </c>
      <c r="AC1863">
        <v>4</v>
      </c>
      <c r="AD1863">
        <v>150</v>
      </c>
      <c r="AE1863" t="s">
        <v>1098</v>
      </c>
      <c r="AF1863">
        <v>15</v>
      </c>
      <c r="AH1863" s="160">
        <v>40984</v>
      </c>
      <c r="AI1863">
        <v>4</v>
      </c>
      <c r="AJ1863">
        <v>207</v>
      </c>
      <c r="AK1863" t="s">
        <v>1098</v>
      </c>
      <c r="AL1863">
        <v>21</v>
      </c>
      <c r="AN1863" s="160">
        <v>37331</v>
      </c>
      <c r="AO1863">
        <v>4</v>
      </c>
      <c r="AP1863">
        <v>173</v>
      </c>
      <c r="AQ1863" t="s">
        <v>1098</v>
      </c>
      <c r="AR1863">
        <v>17</v>
      </c>
      <c r="AT1863" s="160">
        <v>36601</v>
      </c>
      <c r="AU1863">
        <v>4</v>
      </c>
      <c r="AV1863">
        <v>111</v>
      </c>
      <c r="AW1863" t="s">
        <v>1098</v>
      </c>
      <c r="AX1863">
        <v>11</v>
      </c>
    </row>
    <row r="1864" spans="28:50" x14ac:dyDescent="0.3">
      <c r="AB1864" s="160">
        <v>37331</v>
      </c>
      <c r="AC1864">
        <v>5</v>
      </c>
      <c r="AD1864">
        <v>145</v>
      </c>
      <c r="AE1864" t="s">
        <v>1098</v>
      </c>
      <c r="AF1864">
        <v>15</v>
      </c>
      <c r="AH1864" s="160">
        <v>40984</v>
      </c>
      <c r="AI1864">
        <v>5</v>
      </c>
      <c r="AJ1864">
        <v>206</v>
      </c>
      <c r="AK1864" t="s">
        <v>1098</v>
      </c>
      <c r="AL1864">
        <v>21</v>
      </c>
      <c r="AN1864" s="160">
        <v>37331</v>
      </c>
      <c r="AO1864">
        <v>5</v>
      </c>
      <c r="AP1864">
        <v>170</v>
      </c>
      <c r="AQ1864" t="s">
        <v>1098</v>
      </c>
      <c r="AR1864">
        <v>17</v>
      </c>
      <c r="AT1864" s="160">
        <v>36601</v>
      </c>
      <c r="AU1864">
        <v>5</v>
      </c>
      <c r="AV1864">
        <v>108</v>
      </c>
      <c r="AW1864" t="s">
        <v>1098</v>
      </c>
      <c r="AX1864">
        <v>11</v>
      </c>
    </row>
    <row r="1865" spans="28:50" x14ac:dyDescent="0.3">
      <c r="AB1865" s="160">
        <v>37331</v>
      </c>
      <c r="AC1865">
        <v>6</v>
      </c>
      <c r="AD1865">
        <v>145</v>
      </c>
      <c r="AE1865" t="s">
        <v>1098</v>
      </c>
      <c r="AF1865">
        <v>15</v>
      </c>
      <c r="AH1865" s="160">
        <v>40984</v>
      </c>
      <c r="AI1865">
        <v>6</v>
      </c>
      <c r="AJ1865">
        <v>187</v>
      </c>
      <c r="AK1865" t="s">
        <v>1098</v>
      </c>
      <c r="AL1865">
        <v>19</v>
      </c>
      <c r="AN1865" s="160">
        <v>37331</v>
      </c>
      <c r="AO1865">
        <v>6</v>
      </c>
      <c r="AP1865">
        <v>170</v>
      </c>
      <c r="AQ1865" t="s">
        <v>1098</v>
      </c>
      <c r="AR1865">
        <v>17</v>
      </c>
      <c r="AT1865" s="160">
        <v>36601</v>
      </c>
      <c r="AU1865">
        <v>6</v>
      </c>
      <c r="AV1865">
        <v>108</v>
      </c>
      <c r="AW1865" t="s">
        <v>1098</v>
      </c>
      <c r="AX1865">
        <v>11</v>
      </c>
    </row>
    <row r="1866" spans="28:50" x14ac:dyDescent="0.3">
      <c r="AB1866" s="160">
        <v>37331</v>
      </c>
      <c r="AC1866">
        <v>7</v>
      </c>
      <c r="AD1866">
        <v>146</v>
      </c>
      <c r="AE1866" t="s">
        <v>1098</v>
      </c>
      <c r="AF1866">
        <v>15</v>
      </c>
      <c r="AH1866" s="160">
        <v>40984</v>
      </c>
      <c r="AI1866">
        <v>7</v>
      </c>
      <c r="AJ1866">
        <v>188</v>
      </c>
      <c r="AK1866" t="s">
        <v>1098</v>
      </c>
      <c r="AL1866">
        <v>19</v>
      </c>
      <c r="AN1866" s="160">
        <v>37331</v>
      </c>
      <c r="AO1866">
        <v>7</v>
      </c>
      <c r="AP1866">
        <v>176</v>
      </c>
      <c r="AQ1866" t="s">
        <v>1098</v>
      </c>
      <c r="AR1866">
        <v>18</v>
      </c>
      <c r="AT1866" s="160">
        <v>36601</v>
      </c>
      <c r="AU1866">
        <v>7</v>
      </c>
      <c r="AV1866">
        <v>113</v>
      </c>
      <c r="AW1866" t="s">
        <v>1098</v>
      </c>
      <c r="AX1866">
        <v>11</v>
      </c>
    </row>
    <row r="1867" spans="28:50" x14ac:dyDescent="0.3">
      <c r="AB1867" s="160">
        <v>37331</v>
      </c>
      <c r="AC1867">
        <v>8</v>
      </c>
      <c r="AD1867">
        <v>156</v>
      </c>
      <c r="AE1867" t="s">
        <v>1098</v>
      </c>
      <c r="AF1867">
        <v>16</v>
      </c>
      <c r="AH1867" s="160">
        <v>40984</v>
      </c>
      <c r="AI1867">
        <v>8</v>
      </c>
      <c r="AJ1867">
        <v>197</v>
      </c>
      <c r="AK1867" t="s">
        <v>1098</v>
      </c>
      <c r="AL1867">
        <v>20</v>
      </c>
      <c r="AN1867" s="160">
        <v>37331</v>
      </c>
      <c r="AO1867">
        <v>8</v>
      </c>
      <c r="AP1867">
        <v>180</v>
      </c>
      <c r="AQ1867" t="s">
        <v>1098</v>
      </c>
      <c r="AR1867">
        <v>18</v>
      </c>
      <c r="AT1867" s="160">
        <v>36601</v>
      </c>
      <c r="AU1867">
        <v>8</v>
      </c>
      <c r="AV1867">
        <v>121</v>
      </c>
      <c r="AW1867" t="s">
        <v>1098</v>
      </c>
      <c r="AX1867">
        <v>12</v>
      </c>
    </row>
    <row r="1868" spans="28:50" x14ac:dyDescent="0.3">
      <c r="AB1868" s="160">
        <v>37331</v>
      </c>
      <c r="AC1868">
        <v>9</v>
      </c>
      <c r="AD1868">
        <v>178</v>
      </c>
      <c r="AE1868" t="s">
        <v>1098</v>
      </c>
      <c r="AF1868">
        <v>18</v>
      </c>
      <c r="AH1868" s="160">
        <v>40984</v>
      </c>
      <c r="AI1868">
        <v>9</v>
      </c>
      <c r="AJ1868">
        <v>203</v>
      </c>
      <c r="AK1868" t="s">
        <v>1098</v>
      </c>
      <c r="AL1868">
        <v>20</v>
      </c>
      <c r="AN1868" s="160">
        <v>37331</v>
      </c>
      <c r="AO1868">
        <v>9</v>
      </c>
      <c r="AP1868">
        <v>200</v>
      </c>
      <c r="AQ1868" t="s">
        <v>1098</v>
      </c>
      <c r="AR1868">
        <v>20</v>
      </c>
      <c r="AT1868" s="160">
        <v>36601</v>
      </c>
      <c r="AU1868">
        <v>9</v>
      </c>
      <c r="AV1868">
        <v>127</v>
      </c>
      <c r="AW1868" t="s">
        <v>1098</v>
      </c>
      <c r="AX1868">
        <v>13</v>
      </c>
    </row>
    <row r="1869" spans="28:50" x14ac:dyDescent="0.3">
      <c r="AB1869" s="160">
        <v>37331</v>
      </c>
      <c r="AC1869">
        <v>10</v>
      </c>
      <c r="AD1869">
        <v>207</v>
      </c>
      <c r="AE1869" t="s">
        <v>1098</v>
      </c>
      <c r="AF1869">
        <v>21</v>
      </c>
      <c r="AH1869" s="160">
        <v>40984</v>
      </c>
      <c r="AI1869">
        <v>10</v>
      </c>
      <c r="AJ1869">
        <v>210</v>
      </c>
      <c r="AK1869" t="s">
        <v>1098</v>
      </c>
      <c r="AL1869">
        <v>21</v>
      </c>
      <c r="AN1869" s="160">
        <v>37331</v>
      </c>
      <c r="AO1869">
        <v>10</v>
      </c>
      <c r="AP1869">
        <v>195</v>
      </c>
      <c r="AQ1869" t="s">
        <v>1098</v>
      </c>
      <c r="AR1869">
        <v>20</v>
      </c>
      <c r="AT1869" s="160">
        <v>36601</v>
      </c>
      <c r="AU1869">
        <v>10</v>
      </c>
      <c r="AV1869">
        <v>131</v>
      </c>
      <c r="AW1869" t="s">
        <v>1098</v>
      </c>
      <c r="AX1869">
        <v>13</v>
      </c>
    </row>
    <row r="1870" spans="28:50" x14ac:dyDescent="0.3">
      <c r="AB1870" s="160">
        <v>37331</v>
      </c>
      <c r="AC1870">
        <v>11</v>
      </c>
      <c r="AD1870">
        <v>236</v>
      </c>
      <c r="AE1870" t="s">
        <v>1098</v>
      </c>
      <c r="AF1870">
        <v>24</v>
      </c>
      <c r="AH1870" s="160">
        <v>40984</v>
      </c>
      <c r="AI1870">
        <v>11</v>
      </c>
      <c r="AJ1870">
        <v>203</v>
      </c>
      <c r="AK1870" t="s">
        <v>1098</v>
      </c>
      <c r="AL1870">
        <v>20</v>
      </c>
      <c r="AN1870" s="160">
        <v>37331</v>
      </c>
      <c r="AO1870">
        <v>11</v>
      </c>
      <c r="AP1870">
        <v>190</v>
      </c>
      <c r="AQ1870" t="s">
        <v>1098</v>
      </c>
      <c r="AR1870">
        <v>19</v>
      </c>
      <c r="AT1870" s="160">
        <v>36601</v>
      </c>
      <c r="AU1870">
        <v>11</v>
      </c>
      <c r="AV1870">
        <v>139</v>
      </c>
      <c r="AW1870" t="s">
        <v>1098</v>
      </c>
      <c r="AX1870">
        <v>14</v>
      </c>
    </row>
    <row r="1871" spans="28:50" x14ac:dyDescent="0.3">
      <c r="AB1871" s="160">
        <v>37331</v>
      </c>
      <c r="AC1871">
        <v>12</v>
      </c>
      <c r="AD1871">
        <v>255</v>
      </c>
      <c r="AE1871" t="s">
        <v>1098</v>
      </c>
      <c r="AF1871">
        <v>26</v>
      </c>
      <c r="AH1871" s="160">
        <v>40984</v>
      </c>
      <c r="AI1871">
        <v>12</v>
      </c>
      <c r="AJ1871">
        <v>202</v>
      </c>
      <c r="AK1871" t="s">
        <v>1098</v>
      </c>
      <c r="AL1871">
        <v>20</v>
      </c>
      <c r="AN1871" s="160">
        <v>37331</v>
      </c>
      <c r="AO1871">
        <v>12</v>
      </c>
      <c r="AP1871">
        <v>210</v>
      </c>
      <c r="AQ1871" t="s">
        <v>1098</v>
      </c>
      <c r="AR1871">
        <v>21</v>
      </c>
      <c r="AT1871" s="160">
        <v>36601</v>
      </c>
      <c r="AU1871">
        <v>12</v>
      </c>
      <c r="AV1871">
        <v>136</v>
      </c>
      <c r="AW1871" t="s">
        <v>1098</v>
      </c>
      <c r="AX1871">
        <v>14</v>
      </c>
    </row>
    <row r="1872" spans="28:50" x14ac:dyDescent="0.3">
      <c r="AB1872" s="160">
        <v>37331</v>
      </c>
      <c r="AC1872">
        <v>13</v>
      </c>
      <c r="AD1872">
        <v>263</v>
      </c>
      <c r="AE1872" t="s">
        <v>1098</v>
      </c>
      <c r="AF1872">
        <v>26</v>
      </c>
      <c r="AH1872" s="160">
        <v>40984</v>
      </c>
      <c r="AI1872">
        <v>13</v>
      </c>
      <c r="AJ1872">
        <v>210</v>
      </c>
      <c r="AK1872" t="s">
        <v>1098</v>
      </c>
      <c r="AL1872">
        <v>21</v>
      </c>
      <c r="AN1872" s="160">
        <v>37331</v>
      </c>
      <c r="AO1872">
        <v>13</v>
      </c>
      <c r="AP1872">
        <v>203</v>
      </c>
      <c r="AQ1872" t="s">
        <v>1098</v>
      </c>
      <c r="AR1872">
        <v>20</v>
      </c>
      <c r="AT1872" s="160">
        <v>36601</v>
      </c>
      <c r="AU1872">
        <v>13</v>
      </c>
      <c r="AV1872">
        <v>135</v>
      </c>
      <c r="AW1872" t="s">
        <v>1098</v>
      </c>
      <c r="AX1872">
        <v>14</v>
      </c>
    </row>
    <row r="1873" spans="28:50" x14ac:dyDescent="0.3">
      <c r="AB1873" s="160">
        <v>37331</v>
      </c>
      <c r="AC1873">
        <v>14</v>
      </c>
      <c r="AD1873">
        <v>262</v>
      </c>
      <c r="AE1873" t="s">
        <v>1098</v>
      </c>
      <c r="AF1873">
        <v>26</v>
      </c>
      <c r="AH1873" s="160">
        <v>40984</v>
      </c>
      <c r="AI1873">
        <v>14</v>
      </c>
      <c r="AJ1873">
        <v>223</v>
      </c>
      <c r="AK1873" t="s">
        <v>1098</v>
      </c>
      <c r="AL1873">
        <v>22</v>
      </c>
      <c r="AN1873" s="160">
        <v>37331</v>
      </c>
      <c r="AO1873">
        <v>14</v>
      </c>
      <c r="AP1873">
        <v>210</v>
      </c>
      <c r="AQ1873" t="s">
        <v>1098</v>
      </c>
      <c r="AR1873">
        <v>21</v>
      </c>
      <c r="AT1873" s="160">
        <v>36601</v>
      </c>
      <c r="AU1873">
        <v>14</v>
      </c>
      <c r="AV1873">
        <v>136</v>
      </c>
      <c r="AW1873" t="s">
        <v>1098</v>
      </c>
      <c r="AX1873">
        <v>14</v>
      </c>
    </row>
    <row r="1874" spans="28:50" x14ac:dyDescent="0.3">
      <c r="AB1874" s="160">
        <v>37331</v>
      </c>
      <c r="AC1874">
        <v>15</v>
      </c>
      <c r="AD1874">
        <v>254</v>
      </c>
      <c r="AE1874" t="s">
        <v>1098</v>
      </c>
      <c r="AF1874">
        <v>25</v>
      </c>
      <c r="AH1874" s="160">
        <v>40984</v>
      </c>
      <c r="AI1874">
        <v>15</v>
      </c>
      <c r="AJ1874">
        <v>196</v>
      </c>
      <c r="AK1874" t="s">
        <v>1098</v>
      </c>
      <c r="AL1874">
        <v>20</v>
      </c>
      <c r="AN1874" s="160">
        <v>37331</v>
      </c>
      <c r="AO1874">
        <v>15</v>
      </c>
      <c r="AP1874">
        <v>190</v>
      </c>
      <c r="AQ1874" t="s">
        <v>1098</v>
      </c>
      <c r="AR1874">
        <v>19</v>
      </c>
      <c r="AT1874" s="160">
        <v>36601</v>
      </c>
      <c r="AU1874">
        <v>15</v>
      </c>
      <c r="AV1874">
        <v>133</v>
      </c>
      <c r="AW1874" t="s">
        <v>1098</v>
      </c>
      <c r="AX1874">
        <v>13</v>
      </c>
    </row>
    <row r="1875" spans="28:50" x14ac:dyDescent="0.3">
      <c r="AB1875" s="160">
        <v>37331</v>
      </c>
      <c r="AC1875">
        <v>16</v>
      </c>
      <c r="AD1875">
        <v>253</v>
      </c>
      <c r="AE1875" t="s">
        <v>1098</v>
      </c>
      <c r="AF1875">
        <v>25</v>
      </c>
      <c r="AH1875" s="160">
        <v>40984</v>
      </c>
      <c r="AI1875">
        <v>16</v>
      </c>
      <c r="AJ1875">
        <v>199</v>
      </c>
      <c r="AK1875" t="s">
        <v>1098</v>
      </c>
      <c r="AL1875">
        <v>20</v>
      </c>
      <c r="AN1875" s="160">
        <v>37331</v>
      </c>
      <c r="AO1875">
        <v>16</v>
      </c>
      <c r="AP1875">
        <v>189</v>
      </c>
      <c r="AQ1875" t="s">
        <v>1098</v>
      </c>
      <c r="AR1875">
        <v>19</v>
      </c>
      <c r="AT1875" s="160">
        <v>36601</v>
      </c>
      <c r="AU1875">
        <v>16</v>
      </c>
      <c r="AV1875">
        <v>131</v>
      </c>
      <c r="AW1875" t="s">
        <v>1098</v>
      </c>
      <c r="AX1875">
        <v>13</v>
      </c>
    </row>
    <row r="1876" spans="28:50" x14ac:dyDescent="0.3">
      <c r="AB1876" s="160">
        <v>37331</v>
      </c>
      <c r="AC1876">
        <v>17</v>
      </c>
      <c r="AD1876">
        <v>248</v>
      </c>
      <c r="AE1876" t="s">
        <v>1098</v>
      </c>
      <c r="AF1876">
        <v>25</v>
      </c>
      <c r="AH1876" s="160">
        <v>40984</v>
      </c>
      <c r="AI1876">
        <v>17</v>
      </c>
      <c r="AJ1876">
        <v>193</v>
      </c>
      <c r="AK1876" t="s">
        <v>1098</v>
      </c>
      <c r="AL1876">
        <v>19</v>
      </c>
      <c r="AN1876" s="160">
        <v>37331</v>
      </c>
      <c r="AO1876">
        <v>17</v>
      </c>
      <c r="AP1876">
        <v>180</v>
      </c>
      <c r="AQ1876" t="s">
        <v>1098</v>
      </c>
      <c r="AR1876">
        <v>18</v>
      </c>
      <c r="AT1876" s="160">
        <v>36601</v>
      </c>
      <c r="AU1876">
        <v>17</v>
      </c>
      <c r="AV1876">
        <v>127</v>
      </c>
      <c r="AW1876" t="s">
        <v>1098</v>
      </c>
      <c r="AX1876">
        <v>13</v>
      </c>
    </row>
    <row r="1877" spans="28:50" x14ac:dyDescent="0.3">
      <c r="AB1877" s="160">
        <v>37331</v>
      </c>
      <c r="AC1877">
        <v>18</v>
      </c>
      <c r="AD1877">
        <v>223</v>
      </c>
      <c r="AE1877" t="s">
        <v>1098</v>
      </c>
      <c r="AF1877">
        <v>22</v>
      </c>
      <c r="AH1877" s="160">
        <v>40984</v>
      </c>
      <c r="AI1877">
        <v>18</v>
      </c>
      <c r="AJ1877">
        <v>185</v>
      </c>
      <c r="AK1877" t="s">
        <v>1098</v>
      </c>
      <c r="AL1877">
        <v>19</v>
      </c>
      <c r="AN1877" s="160">
        <v>37331</v>
      </c>
      <c r="AO1877">
        <v>18</v>
      </c>
      <c r="AP1877">
        <v>170</v>
      </c>
      <c r="AQ1877" t="s">
        <v>1098</v>
      </c>
      <c r="AR1877">
        <v>17</v>
      </c>
      <c r="AT1877" s="160">
        <v>36601</v>
      </c>
      <c r="AU1877">
        <v>18</v>
      </c>
      <c r="AV1877">
        <v>119</v>
      </c>
      <c r="AW1877" t="s">
        <v>1098</v>
      </c>
      <c r="AX1877">
        <v>12</v>
      </c>
    </row>
    <row r="1878" spans="28:50" x14ac:dyDescent="0.3">
      <c r="AB1878" s="160">
        <v>37331</v>
      </c>
      <c r="AC1878">
        <v>19</v>
      </c>
      <c r="AD1878">
        <v>205</v>
      </c>
      <c r="AE1878" t="s">
        <v>1098</v>
      </c>
      <c r="AF1878">
        <v>21</v>
      </c>
      <c r="AH1878" s="160">
        <v>40984</v>
      </c>
      <c r="AI1878">
        <v>19</v>
      </c>
      <c r="AJ1878">
        <v>182</v>
      </c>
      <c r="AK1878" t="s">
        <v>1098</v>
      </c>
      <c r="AL1878">
        <v>18</v>
      </c>
      <c r="AN1878" s="160">
        <v>37331</v>
      </c>
      <c r="AO1878">
        <v>19</v>
      </c>
      <c r="AP1878">
        <v>158</v>
      </c>
      <c r="AQ1878" t="s">
        <v>1098</v>
      </c>
      <c r="AR1878">
        <v>16</v>
      </c>
      <c r="AT1878" s="160">
        <v>36601</v>
      </c>
      <c r="AU1878">
        <v>19</v>
      </c>
      <c r="AV1878">
        <v>113</v>
      </c>
      <c r="AW1878" t="s">
        <v>1098</v>
      </c>
      <c r="AX1878">
        <v>11</v>
      </c>
    </row>
    <row r="1879" spans="28:50" x14ac:dyDescent="0.3">
      <c r="AB1879" s="160">
        <v>37331</v>
      </c>
      <c r="AC1879">
        <v>20</v>
      </c>
      <c r="AD1879">
        <v>206</v>
      </c>
      <c r="AE1879" t="s">
        <v>1098</v>
      </c>
      <c r="AF1879">
        <v>21</v>
      </c>
      <c r="AH1879" s="160">
        <v>40984</v>
      </c>
      <c r="AI1879">
        <v>20</v>
      </c>
      <c r="AJ1879">
        <v>181</v>
      </c>
      <c r="AK1879" t="s">
        <v>1098</v>
      </c>
      <c r="AL1879">
        <v>18</v>
      </c>
      <c r="AN1879" s="160">
        <v>37331</v>
      </c>
      <c r="AO1879">
        <v>20</v>
      </c>
      <c r="AP1879">
        <v>150</v>
      </c>
      <c r="AQ1879" t="s">
        <v>1098</v>
      </c>
      <c r="AR1879">
        <v>15</v>
      </c>
      <c r="AT1879" s="160">
        <v>36601</v>
      </c>
      <c r="AU1879">
        <v>20</v>
      </c>
      <c r="AV1879">
        <v>110</v>
      </c>
      <c r="AW1879" t="s">
        <v>1098</v>
      </c>
      <c r="AX1879">
        <v>11</v>
      </c>
    </row>
    <row r="1880" spans="28:50" x14ac:dyDescent="0.3">
      <c r="AB1880" s="160">
        <v>37331</v>
      </c>
      <c r="AC1880">
        <v>21</v>
      </c>
      <c r="AD1880">
        <v>207</v>
      </c>
      <c r="AE1880" t="s">
        <v>1098</v>
      </c>
      <c r="AF1880">
        <v>21</v>
      </c>
      <c r="AH1880" s="160">
        <v>40984</v>
      </c>
      <c r="AI1880">
        <v>21</v>
      </c>
      <c r="AJ1880">
        <v>179</v>
      </c>
      <c r="AK1880" t="s">
        <v>1098</v>
      </c>
      <c r="AL1880">
        <v>18</v>
      </c>
      <c r="AN1880" s="160">
        <v>37331</v>
      </c>
      <c r="AO1880">
        <v>21</v>
      </c>
      <c r="AP1880">
        <v>150</v>
      </c>
      <c r="AQ1880" t="s">
        <v>1098</v>
      </c>
      <c r="AR1880">
        <v>15</v>
      </c>
      <c r="AT1880" s="160">
        <v>36601</v>
      </c>
      <c r="AU1880">
        <v>21</v>
      </c>
      <c r="AV1880">
        <v>104</v>
      </c>
      <c r="AW1880" t="s">
        <v>1098</v>
      </c>
      <c r="AX1880">
        <v>10</v>
      </c>
    </row>
    <row r="1881" spans="28:50" x14ac:dyDescent="0.3">
      <c r="AB1881" s="160">
        <v>37331</v>
      </c>
      <c r="AC1881">
        <v>22</v>
      </c>
      <c r="AD1881">
        <v>210</v>
      </c>
      <c r="AE1881" t="s">
        <v>1098</v>
      </c>
      <c r="AF1881">
        <v>21</v>
      </c>
      <c r="AH1881" s="160">
        <v>40984</v>
      </c>
      <c r="AI1881">
        <v>22</v>
      </c>
      <c r="AJ1881">
        <v>176</v>
      </c>
      <c r="AK1881" t="s">
        <v>1098</v>
      </c>
      <c r="AL1881">
        <v>18</v>
      </c>
      <c r="AN1881" s="160">
        <v>37331</v>
      </c>
      <c r="AO1881">
        <v>22</v>
      </c>
      <c r="AP1881">
        <v>157</v>
      </c>
      <c r="AQ1881" t="s">
        <v>1098</v>
      </c>
      <c r="AR1881">
        <v>16</v>
      </c>
      <c r="AT1881" s="160">
        <v>36601</v>
      </c>
      <c r="AU1881">
        <v>22</v>
      </c>
      <c r="AV1881">
        <v>98</v>
      </c>
      <c r="AW1881" t="s">
        <v>1098</v>
      </c>
      <c r="AX1881">
        <v>10</v>
      </c>
    </row>
    <row r="1882" spans="28:50" x14ac:dyDescent="0.3">
      <c r="AB1882" s="160">
        <v>37331</v>
      </c>
      <c r="AC1882">
        <v>23</v>
      </c>
      <c r="AD1882">
        <v>202</v>
      </c>
      <c r="AE1882" t="s">
        <v>1098</v>
      </c>
      <c r="AF1882">
        <v>20</v>
      </c>
      <c r="AH1882" s="160">
        <v>40984</v>
      </c>
      <c r="AI1882">
        <v>23</v>
      </c>
      <c r="AJ1882">
        <v>178</v>
      </c>
      <c r="AK1882" t="s">
        <v>1098</v>
      </c>
      <c r="AL1882">
        <v>18</v>
      </c>
      <c r="AN1882" s="160">
        <v>37331</v>
      </c>
      <c r="AO1882">
        <v>23</v>
      </c>
      <c r="AP1882">
        <v>150</v>
      </c>
      <c r="AQ1882" t="s">
        <v>1098</v>
      </c>
      <c r="AR1882">
        <v>15</v>
      </c>
      <c r="AT1882" s="160">
        <v>36601</v>
      </c>
      <c r="AU1882">
        <v>23</v>
      </c>
      <c r="AV1882">
        <v>96</v>
      </c>
      <c r="AW1882" t="s">
        <v>1098</v>
      </c>
      <c r="AX1882">
        <v>10</v>
      </c>
    </row>
    <row r="1883" spans="28:50" x14ac:dyDescent="0.3">
      <c r="AB1883" s="160">
        <v>37332</v>
      </c>
      <c r="AC1883">
        <v>0</v>
      </c>
      <c r="AD1883">
        <v>190</v>
      </c>
      <c r="AE1883" t="s">
        <v>1098</v>
      </c>
      <c r="AF1883">
        <v>19</v>
      </c>
      <c r="AH1883" s="160">
        <v>40985</v>
      </c>
      <c r="AI1883">
        <v>0</v>
      </c>
      <c r="AJ1883">
        <v>168</v>
      </c>
      <c r="AK1883" t="s">
        <v>1098</v>
      </c>
      <c r="AL1883">
        <v>17</v>
      </c>
      <c r="AN1883" s="160">
        <v>37332</v>
      </c>
      <c r="AO1883">
        <v>0</v>
      </c>
      <c r="AP1883">
        <v>150</v>
      </c>
      <c r="AQ1883" t="s">
        <v>1098</v>
      </c>
      <c r="AR1883">
        <v>15</v>
      </c>
      <c r="AT1883" s="160">
        <v>36602</v>
      </c>
      <c r="AU1883">
        <v>0</v>
      </c>
      <c r="AV1883">
        <v>94</v>
      </c>
      <c r="AW1883" t="s">
        <v>1098</v>
      </c>
      <c r="AX1883">
        <v>9</v>
      </c>
    </row>
    <row r="1884" spans="28:50" x14ac:dyDescent="0.3">
      <c r="AB1884" s="160">
        <v>37332</v>
      </c>
      <c r="AC1884">
        <v>1</v>
      </c>
      <c r="AD1884">
        <v>194</v>
      </c>
      <c r="AE1884" t="s">
        <v>1098</v>
      </c>
      <c r="AF1884">
        <v>19</v>
      </c>
      <c r="AH1884" s="160">
        <v>40985</v>
      </c>
      <c r="AI1884">
        <v>1</v>
      </c>
      <c r="AJ1884">
        <v>156</v>
      </c>
      <c r="AK1884" t="s">
        <v>1098</v>
      </c>
      <c r="AL1884">
        <v>16</v>
      </c>
      <c r="AN1884" s="160">
        <v>37332</v>
      </c>
      <c r="AO1884">
        <v>1</v>
      </c>
      <c r="AP1884">
        <v>150</v>
      </c>
      <c r="AQ1884" t="s">
        <v>1098</v>
      </c>
      <c r="AR1884">
        <v>15</v>
      </c>
      <c r="AT1884" s="160">
        <v>36602</v>
      </c>
      <c r="AU1884">
        <v>1</v>
      </c>
      <c r="AV1884">
        <v>79</v>
      </c>
      <c r="AW1884" t="s">
        <v>1098</v>
      </c>
      <c r="AX1884">
        <v>8</v>
      </c>
    </row>
    <row r="1885" spans="28:50" x14ac:dyDescent="0.3">
      <c r="AB1885" s="160">
        <v>37332</v>
      </c>
      <c r="AC1885">
        <v>2</v>
      </c>
      <c r="AD1885">
        <v>181</v>
      </c>
      <c r="AE1885" t="s">
        <v>1098</v>
      </c>
      <c r="AF1885">
        <v>18</v>
      </c>
      <c r="AH1885" s="160">
        <v>40985</v>
      </c>
      <c r="AI1885">
        <v>2</v>
      </c>
      <c r="AJ1885">
        <v>144</v>
      </c>
      <c r="AK1885" t="s">
        <v>1098</v>
      </c>
      <c r="AL1885">
        <v>14</v>
      </c>
      <c r="AN1885" s="160">
        <v>37332</v>
      </c>
      <c r="AO1885">
        <v>2</v>
      </c>
      <c r="AP1885">
        <v>146</v>
      </c>
      <c r="AQ1885" t="s">
        <v>1098</v>
      </c>
      <c r="AR1885">
        <v>15</v>
      </c>
      <c r="AT1885" s="160">
        <v>36602</v>
      </c>
      <c r="AU1885">
        <v>2</v>
      </c>
      <c r="AV1885">
        <v>74</v>
      </c>
      <c r="AW1885" t="s">
        <v>1098</v>
      </c>
      <c r="AX1885">
        <v>7</v>
      </c>
    </row>
    <row r="1886" spans="28:50" x14ac:dyDescent="0.3">
      <c r="AB1886" s="160">
        <v>37332</v>
      </c>
      <c r="AC1886">
        <v>3</v>
      </c>
      <c r="AD1886">
        <v>172</v>
      </c>
      <c r="AE1886" t="s">
        <v>1098</v>
      </c>
      <c r="AF1886">
        <v>17</v>
      </c>
      <c r="AH1886" s="160">
        <v>40985</v>
      </c>
      <c r="AI1886">
        <v>3</v>
      </c>
      <c r="AJ1886">
        <v>142</v>
      </c>
      <c r="AK1886" t="s">
        <v>1098</v>
      </c>
      <c r="AL1886">
        <v>14</v>
      </c>
      <c r="AN1886" s="160">
        <v>37332</v>
      </c>
      <c r="AO1886">
        <v>3</v>
      </c>
      <c r="AP1886">
        <v>160</v>
      </c>
      <c r="AQ1886" t="s">
        <v>1098</v>
      </c>
      <c r="AR1886">
        <v>16</v>
      </c>
      <c r="AT1886" s="160">
        <v>36602</v>
      </c>
      <c r="AU1886">
        <v>3</v>
      </c>
      <c r="AV1886">
        <v>74</v>
      </c>
      <c r="AW1886" t="s">
        <v>1098</v>
      </c>
      <c r="AX1886">
        <v>7</v>
      </c>
    </row>
    <row r="1887" spans="28:50" x14ac:dyDescent="0.3">
      <c r="AB1887" s="160">
        <v>37332</v>
      </c>
      <c r="AC1887">
        <v>4</v>
      </c>
      <c r="AD1887">
        <v>167</v>
      </c>
      <c r="AE1887" t="s">
        <v>1098</v>
      </c>
      <c r="AF1887">
        <v>17</v>
      </c>
      <c r="AH1887" s="160">
        <v>40985</v>
      </c>
      <c r="AI1887">
        <v>4</v>
      </c>
      <c r="AJ1887">
        <v>133</v>
      </c>
      <c r="AK1887" t="s">
        <v>1098</v>
      </c>
      <c r="AL1887">
        <v>13</v>
      </c>
      <c r="AN1887" s="160">
        <v>37332</v>
      </c>
      <c r="AO1887">
        <v>4</v>
      </c>
      <c r="AP1887">
        <v>150</v>
      </c>
      <c r="AQ1887" t="s">
        <v>1098</v>
      </c>
      <c r="AR1887">
        <v>15</v>
      </c>
      <c r="AT1887" s="160">
        <v>36602</v>
      </c>
      <c r="AU1887">
        <v>4</v>
      </c>
      <c r="AV1887">
        <v>74</v>
      </c>
      <c r="AW1887" t="s">
        <v>1098</v>
      </c>
      <c r="AX1887">
        <v>7</v>
      </c>
    </row>
    <row r="1888" spans="28:50" x14ac:dyDescent="0.3">
      <c r="AB1888" s="160">
        <v>37332</v>
      </c>
      <c r="AC1888">
        <v>5</v>
      </c>
      <c r="AD1888">
        <v>148</v>
      </c>
      <c r="AE1888" t="s">
        <v>1098</v>
      </c>
      <c r="AF1888">
        <v>15</v>
      </c>
      <c r="AH1888" s="160">
        <v>40985</v>
      </c>
      <c r="AI1888">
        <v>5</v>
      </c>
      <c r="AJ1888">
        <v>133</v>
      </c>
      <c r="AK1888" t="s">
        <v>1098</v>
      </c>
      <c r="AL1888">
        <v>13</v>
      </c>
      <c r="AN1888" s="160">
        <v>37332</v>
      </c>
      <c r="AO1888">
        <v>5</v>
      </c>
      <c r="AP1888">
        <v>157</v>
      </c>
      <c r="AQ1888" t="s">
        <v>1098</v>
      </c>
      <c r="AR1888">
        <v>16</v>
      </c>
      <c r="AT1888" s="160">
        <v>36602</v>
      </c>
      <c r="AU1888">
        <v>5</v>
      </c>
      <c r="AV1888">
        <v>76</v>
      </c>
      <c r="AW1888" t="s">
        <v>1098</v>
      </c>
      <c r="AX1888">
        <v>8</v>
      </c>
    </row>
    <row r="1889" spans="28:50" x14ac:dyDescent="0.3">
      <c r="AB1889" s="160">
        <v>37332</v>
      </c>
      <c r="AC1889">
        <v>6</v>
      </c>
      <c r="AD1889">
        <v>155</v>
      </c>
      <c r="AE1889" t="s">
        <v>1098</v>
      </c>
      <c r="AF1889">
        <v>16</v>
      </c>
      <c r="AH1889" s="160">
        <v>40985</v>
      </c>
      <c r="AI1889">
        <v>6</v>
      </c>
      <c r="AJ1889">
        <v>128</v>
      </c>
      <c r="AK1889" t="s">
        <v>1098</v>
      </c>
      <c r="AL1889">
        <v>13</v>
      </c>
      <c r="AN1889" s="160">
        <v>37332</v>
      </c>
      <c r="AO1889">
        <v>6</v>
      </c>
      <c r="AP1889">
        <v>160</v>
      </c>
      <c r="AQ1889" t="s">
        <v>1098</v>
      </c>
      <c r="AR1889">
        <v>16</v>
      </c>
      <c r="AT1889" s="160">
        <v>36602</v>
      </c>
      <c r="AU1889">
        <v>6</v>
      </c>
      <c r="AV1889">
        <v>76</v>
      </c>
      <c r="AW1889" t="s">
        <v>1098</v>
      </c>
      <c r="AX1889">
        <v>8</v>
      </c>
    </row>
    <row r="1890" spans="28:50" x14ac:dyDescent="0.3">
      <c r="AB1890" s="160">
        <v>37332</v>
      </c>
      <c r="AC1890">
        <v>7</v>
      </c>
      <c r="AD1890">
        <v>170</v>
      </c>
      <c r="AE1890" t="s">
        <v>1098</v>
      </c>
      <c r="AF1890">
        <v>17</v>
      </c>
      <c r="AH1890" s="160">
        <v>40985</v>
      </c>
      <c r="AI1890">
        <v>7</v>
      </c>
      <c r="AJ1890">
        <v>127</v>
      </c>
      <c r="AK1890" t="s">
        <v>1098</v>
      </c>
      <c r="AL1890">
        <v>13</v>
      </c>
      <c r="AN1890" s="160">
        <v>37332</v>
      </c>
      <c r="AO1890">
        <v>7</v>
      </c>
      <c r="AP1890">
        <v>170</v>
      </c>
      <c r="AQ1890" t="s">
        <v>1098</v>
      </c>
      <c r="AR1890">
        <v>17</v>
      </c>
      <c r="AT1890" s="160">
        <v>36602</v>
      </c>
      <c r="AU1890">
        <v>7</v>
      </c>
      <c r="AV1890">
        <v>96</v>
      </c>
      <c r="AW1890" t="s">
        <v>1098</v>
      </c>
      <c r="AX1890">
        <v>10</v>
      </c>
    </row>
    <row r="1891" spans="28:50" x14ac:dyDescent="0.3">
      <c r="AB1891" s="160">
        <v>37332</v>
      </c>
      <c r="AC1891">
        <v>8</v>
      </c>
      <c r="AD1891">
        <v>198</v>
      </c>
      <c r="AE1891" t="s">
        <v>1098</v>
      </c>
      <c r="AF1891">
        <v>20</v>
      </c>
      <c r="AH1891" s="160">
        <v>40985</v>
      </c>
      <c r="AI1891">
        <v>8</v>
      </c>
      <c r="AJ1891">
        <v>146</v>
      </c>
      <c r="AK1891" t="s">
        <v>1098</v>
      </c>
      <c r="AL1891">
        <v>15</v>
      </c>
      <c r="AN1891" s="160">
        <v>37332</v>
      </c>
      <c r="AO1891">
        <v>8</v>
      </c>
      <c r="AP1891">
        <v>196</v>
      </c>
      <c r="AQ1891" t="s">
        <v>1098</v>
      </c>
      <c r="AR1891">
        <v>20</v>
      </c>
      <c r="AT1891" s="160">
        <v>36602</v>
      </c>
      <c r="AU1891">
        <v>8</v>
      </c>
      <c r="AV1891">
        <v>122</v>
      </c>
      <c r="AW1891" t="s">
        <v>1098</v>
      </c>
      <c r="AX1891">
        <v>12</v>
      </c>
    </row>
    <row r="1892" spans="28:50" x14ac:dyDescent="0.3">
      <c r="AB1892" s="160">
        <v>37332</v>
      </c>
      <c r="AC1892">
        <v>9</v>
      </c>
      <c r="AD1892">
        <v>217</v>
      </c>
      <c r="AE1892" t="s">
        <v>1098</v>
      </c>
      <c r="AF1892">
        <v>22</v>
      </c>
      <c r="AH1892" s="160">
        <v>40985</v>
      </c>
      <c r="AI1892">
        <v>9</v>
      </c>
      <c r="AJ1892">
        <v>163</v>
      </c>
      <c r="AK1892" t="s">
        <v>1098</v>
      </c>
      <c r="AL1892">
        <v>16</v>
      </c>
      <c r="AN1892" s="160">
        <v>37332</v>
      </c>
      <c r="AO1892">
        <v>9</v>
      </c>
      <c r="AP1892">
        <v>210</v>
      </c>
      <c r="AQ1892" t="s">
        <v>1098</v>
      </c>
      <c r="AR1892">
        <v>21</v>
      </c>
      <c r="AT1892" s="160">
        <v>36602</v>
      </c>
      <c r="AU1892">
        <v>9</v>
      </c>
      <c r="AV1892">
        <v>154</v>
      </c>
      <c r="AW1892" t="s">
        <v>1098</v>
      </c>
      <c r="AX1892">
        <v>15</v>
      </c>
    </row>
    <row r="1893" spans="28:50" x14ac:dyDescent="0.3">
      <c r="AB1893" s="160">
        <v>37332</v>
      </c>
      <c r="AC1893">
        <v>10</v>
      </c>
      <c r="AD1893">
        <v>244</v>
      </c>
      <c r="AE1893" t="s">
        <v>1098</v>
      </c>
      <c r="AF1893">
        <v>24</v>
      </c>
      <c r="AH1893" s="160">
        <v>40985</v>
      </c>
      <c r="AI1893">
        <v>10</v>
      </c>
      <c r="AJ1893">
        <v>182</v>
      </c>
      <c r="AK1893" t="s">
        <v>1098</v>
      </c>
      <c r="AL1893">
        <v>18</v>
      </c>
      <c r="AN1893" s="160">
        <v>37332</v>
      </c>
      <c r="AO1893">
        <v>10</v>
      </c>
      <c r="AP1893">
        <v>220</v>
      </c>
      <c r="AQ1893" t="s">
        <v>1098</v>
      </c>
      <c r="AR1893">
        <v>22</v>
      </c>
      <c r="AT1893" s="160">
        <v>36602</v>
      </c>
      <c r="AU1893">
        <v>10</v>
      </c>
      <c r="AV1893">
        <v>147</v>
      </c>
      <c r="AW1893" t="s">
        <v>1098</v>
      </c>
      <c r="AX1893">
        <v>15</v>
      </c>
    </row>
    <row r="1894" spans="28:50" x14ac:dyDescent="0.3">
      <c r="AB1894" s="160">
        <v>37332</v>
      </c>
      <c r="AC1894">
        <v>11</v>
      </c>
      <c r="AD1894">
        <v>260</v>
      </c>
      <c r="AE1894" t="s">
        <v>1098</v>
      </c>
      <c r="AF1894">
        <v>26</v>
      </c>
      <c r="AH1894" s="160">
        <v>40985</v>
      </c>
      <c r="AI1894">
        <v>11</v>
      </c>
      <c r="AJ1894">
        <v>194</v>
      </c>
      <c r="AK1894" t="s">
        <v>1098</v>
      </c>
      <c r="AL1894">
        <v>19</v>
      </c>
      <c r="AN1894" s="160">
        <v>37332</v>
      </c>
      <c r="AO1894">
        <v>11</v>
      </c>
      <c r="AP1894">
        <v>230</v>
      </c>
      <c r="AQ1894" t="s">
        <v>1098</v>
      </c>
      <c r="AR1894">
        <v>23</v>
      </c>
      <c r="AT1894" s="160">
        <v>36602</v>
      </c>
      <c r="AU1894">
        <v>11</v>
      </c>
      <c r="AV1894">
        <v>154</v>
      </c>
      <c r="AW1894" t="s">
        <v>1098</v>
      </c>
      <c r="AX1894">
        <v>15</v>
      </c>
    </row>
    <row r="1895" spans="28:50" x14ac:dyDescent="0.3">
      <c r="AB1895" s="160">
        <v>37332</v>
      </c>
      <c r="AC1895">
        <v>12</v>
      </c>
      <c r="AD1895">
        <v>275</v>
      </c>
      <c r="AE1895" t="s">
        <v>1098</v>
      </c>
      <c r="AF1895">
        <v>28</v>
      </c>
      <c r="AH1895" s="160">
        <v>40985</v>
      </c>
      <c r="AI1895">
        <v>12</v>
      </c>
      <c r="AJ1895">
        <v>214</v>
      </c>
      <c r="AK1895" t="s">
        <v>1098</v>
      </c>
      <c r="AL1895">
        <v>21</v>
      </c>
      <c r="AN1895" s="160">
        <v>37332</v>
      </c>
      <c r="AO1895">
        <v>12</v>
      </c>
      <c r="AP1895">
        <v>210</v>
      </c>
      <c r="AQ1895" t="s">
        <v>1098</v>
      </c>
      <c r="AR1895">
        <v>21</v>
      </c>
      <c r="AT1895" s="160">
        <v>36602</v>
      </c>
      <c r="AU1895">
        <v>12</v>
      </c>
      <c r="AV1895">
        <v>156</v>
      </c>
      <c r="AW1895" t="s">
        <v>1098</v>
      </c>
      <c r="AX1895">
        <v>16</v>
      </c>
    </row>
    <row r="1896" spans="28:50" x14ac:dyDescent="0.3">
      <c r="AB1896" s="160">
        <v>37332</v>
      </c>
      <c r="AC1896">
        <v>13</v>
      </c>
      <c r="AD1896">
        <v>292</v>
      </c>
      <c r="AE1896" t="s">
        <v>1098</v>
      </c>
      <c r="AF1896">
        <v>29</v>
      </c>
      <c r="AH1896" s="160">
        <v>40985</v>
      </c>
      <c r="AI1896">
        <v>13</v>
      </c>
      <c r="AJ1896">
        <v>206</v>
      </c>
      <c r="AK1896" t="s">
        <v>1098</v>
      </c>
      <c r="AL1896">
        <v>21</v>
      </c>
      <c r="AN1896" s="160">
        <v>37332</v>
      </c>
      <c r="AO1896">
        <v>13</v>
      </c>
      <c r="AP1896">
        <v>230</v>
      </c>
      <c r="AQ1896" t="s">
        <v>1098</v>
      </c>
      <c r="AR1896">
        <v>23</v>
      </c>
      <c r="AT1896" s="160">
        <v>36602</v>
      </c>
      <c r="AU1896">
        <v>13</v>
      </c>
      <c r="AV1896">
        <v>152</v>
      </c>
      <c r="AW1896" t="s">
        <v>1098</v>
      </c>
      <c r="AX1896">
        <v>15</v>
      </c>
    </row>
    <row r="1897" spans="28:50" x14ac:dyDescent="0.3">
      <c r="AB1897" s="160">
        <v>37332</v>
      </c>
      <c r="AC1897">
        <v>14</v>
      </c>
      <c r="AD1897">
        <v>295</v>
      </c>
      <c r="AE1897" t="s">
        <v>1098</v>
      </c>
      <c r="AF1897">
        <v>30</v>
      </c>
      <c r="AH1897" s="160">
        <v>40985</v>
      </c>
      <c r="AI1897">
        <v>14</v>
      </c>
      <c r="AJ1897">
        <v>209</v>
      </c>
      <c r="AK1897" t="s">
        <v>1098</v>
      </c>
      <c r="AL1897">
        <v>21</v>
      </c>
      <c r="AN1897" s="160">
        <v>37332</v>
      </c>
      <c r="AO1897">
        <v>14</v>
      </c>
      <c r="AP1897">
        <v>220</v>
      </c>
      <c r="AQ1897" t="s">
        <v>1098</v>
      </c>
      <c r="AR1897">
        <v>22</v>
      </c>
      <c r="AT1897" s="160">
        <v>36602</v>
      </c>
      <c r="AU1897">
        <v>14</v>
      </c>
      <c r="AV1897">
        <v>162</v>
      </c>
      <c r="AW1897" t="s">
        <v>1098</v>
      </c>
      <c r="AX1897">
        <v>16</v>
      </c>
    </row>
    <row r="1898" spans="28:50" x14ac:dyDescent="0.3">
      <c r="AB1898" s="160">
        <v>37332</v>
      </c>
      <c r="AC1898">
        <v>15</v>
      </c>
      <c r="AD1898">
        <v>289</v>
      </c>
      <c r="AE1898" t="s">
        <v>1098</v>
      </c>
      <c r="AF1898">
        <v>29</v>
      </c>
      <c r="AH1898" s="160">
        <v>40985</v>
      </c>
      <c r="AI1898">
        <v>15</v>
      </c>
      <c r="AJ1898">
        <v>214</v>
      </c>
      <c r="AK1898" t="s">
        <v>1098</v>
      </c>
      <c r="AL1898">
        <v>21</v>
      </c>
      <c r="AN1898" s="160">
        <v>37332</v>
      </c>
      <c r="AO1898">
        <v>15</v>
      </c>
      <c r="AP1898">
        <v>220</v>
      </c>
      <c r="AQ1898" t="s">
        <v>1098</v>
      </c>
      <c r="AR1898">
        <v>22</v>
      </c>
      <c r="AT1898" s="160">
        <v>36602</v>
      </c>
      <c r="AU1898">
        <v>15</v>
      </c>
      <c r="AV1898">
        <v>162</v>
      </c>
      <c r="AW1898" t="s">
        <v>1098</v>
      </c>
      <c r="AX1898">
        <v>16</v>
      </c>
    </row>
    <row r="1899" spans="28:50" x14ac:dyDescent="0.3">
      <c r="AB1899" s="160">
        <v>37332</v>
      </c>
      <c r="AC1899">
        <v>16</v>
      </c>
      <c r="AD1899">
        <v>288</v>
      </c>
      <c r="AE1899" t="s">
        <v>1098</v>
      </c>
      <c r="AF1899">
        <v>29</v>
      </c>
      <c r="AH1899" s="160">
        <v>40985</v>
      </c>
      <c r="AI1899">
        <v>16</v>
      </c>
      <c r="AJ1899">
        <v>209</v>
      </c>
      <c r="AK1899" t="s">
        <v>1098</v>
      </c>
      <c r="AL1899">
        <v>21</v>
      </c>
      <c r="AN1899" s="160">
        <v>37332</v>
      </c>
      <c r="AO1899">
        <v>16</v>
      </c>
      <c r="AP1899">
        <v>190</v>
      </c>
      <c r="AQ1899" t="s">
        <v>1098</v>
      </c>
      <c r="AR1899">
        <v>19</v>
      </c>
      <c r="AT1899" s="160">
        <v>36602</v>
      </c>
      <c r="AU1899">
        <v>16</v>
      </c>
      <c r="AV1899">
        <v>160</v>
      </c>
      <c r="AW1899" t="s">
        <v>1098</v>
      </c>
      <c r="AX1899">
        <v>16</v>
      </c>
    </row>
    <row r="1900" spans="28:50" x14ac:dyDescent="0.3">
      <c r="AB1900" s="160">
        <v>37332</v>
      </c>
      <c r="AC1900">
        <v>17</v>
      </c>
      <c r="AD1900">
        <v>283</v>
      </c>
      <c r="AE1900" t="s">
        <v>1098</v>
      </c>
      <c r="AF1900">
        <v>28</v>
      </c>
      <c r="AH1900" s="160">
        <v>40985</v>
      </c>
      <c r="AI1900">
        <v>17</v>
      </c>
      <c r="AJ1900">
        <v>205</v>
      </c>
      <c r="AK1900" t="s">
        <v>1098</v>
      </c>
      <c r="AL1900">
        <v>21</v>
      </c>
      <c r="AN1900" s="160">
        <v>37332</v>
      </c>
      <c r="AO1900">
        <v>17</v>
      </c>
      <c r="AP1900">
        <v>190</v>
      </c>
      <c r="AQ1900" t="s">
        <v>1098</v>
      </c>
      <c r="AR1900">
        <v>19</v>
      </c>
      <c r="AT1900" s="160">
        <v>36602</v>
      </c>
      <c r="AU1900">
        <v>17</v>
      </c>
      <c r="AV1900">
        <v>157</v>
      </c>
      <c r="AW1900" t="s">
        <v>1098</v>
      </c>
      <c r="AX1900">
        <v>16</v>
      </c>
    </row>
    <row r="1901" spans="28:50" x14ac:dyDescent="0.3">
      <c r="AB1901" s="160">
        <v>37332</v>
      </c>
      <c r="AC1901">
        <v>18</v>
      </c>
      <c r="AD1901">
        <v>261</v>
      </c>
      <c r="AE1901" t="s">
        <v>1098</v>
      </c>
      <c r="AF1901">
        <v>26</v>
      </c>
      <c r="AH1901" s="160">
        <v>40985</v>
      </c>
      <c r="AI1901">
        <v>18</v>
      </c>
      <c r="AJ1901">
        <v>189</v>
      </c>
      <c r="AK1901" t="s">
        <v>1098</v>
      </c>
      <c r="AL1901">
        <v>19</v>
      </c>
      <c r="AN1901" s="160">
        <v>37332</v>
      </c>
      <c r="AO1901">
        <v>18</v>
      </c>
      <c r="AP1901">
        <v>180</v>
      </c>
      <c r="AQ1901" t="s">
        <v>1098</v>
      </c>
      <c r="AR1901">
        <v>18</v>
      </c>
      <c r="AT1901" s="160">
        <v>36602</v>
      </c>
      <c r="AU1901">
        <v>18</v>
      </c>
      <c r="AV1901">
        <v>143</v>
      </c>
      <c r="AW1901" t="s">
        <v>1098</v>
      </c>
      <c r="AX1901">
        <v>14</v>
      </c>
    </row>
    <row r="1902" spans="28:50" x14ac:dyDescent="0.3">
      <c r="AB1902" s="160">
        <v>37332</v>
      </c>
      <c r="AC1902">
        <v>19</v>
      </c>
      <c r="AD1902">
        <v>235</v>
      </c>
      <c r="AE1902" t="s">
        <v>1098</v>
      </c>
      <c r="AF1902">
        <v>24</v>
      </c>
      <c r="AH1902" s="160">
        <v>40985</v>
      </c>
      <c r="AI1902">
        <v>19</v>
      </c>
      <c r="AJ1902">
        <v>183</v>
      </c>
      <c r="AK1902" t="s">
        <v>1098</v>
      </c>
      <c r="AL1902">
        <v>18</v>
      </c>
      <c r="AN1902" s="160">
        <v>37332</v>
      </c>
      <c r="AO1902">
        <v>19</v>
      </c>
      <c r="AP1902">
        <v>190</v>
      </c>
      <c r="AQ1902" t="s">
        <v>1098</v>
      </c>
      <c r="AR1902">
        <v>19</v>
      </c>
      <c r="AT1902" s="160">
        <v>36602</v>
      </c>
      <c r="AU1902">
        <v>19</v>
      </c>
      <c r="AV1902">
        <v>131</v>
      </c>
      <c r="AW1902" t="s">
        <v>1098</v>
      </c>
      <c r="AX1902">
        <v>13</v>
      </c>
    </row>
    <row r="1903" spans="28:50" x14ac:dyDescent="0.3">
      <c r="AB1903" s="160">
        <v>37332</v>
      </c>
      <c r="AC1903">
        <v>20</v>
      </c>
      <c r="AD1903">
        <v>249</v>
      </c>
      <c r="AE1903" t="s">
        <v>1098</v>
      </c>
      <c r="AF1903">
        <v>25</v>
      </c>
      <c r="AH1903" s="160">
        <v>40985</v>
      </c>
      <c r="AI1903">
        <v>20</v>
      </c>
      <c r="AJ1903">
        <v>184</v>
      </c>
      <c r="AK1903" t="s">
        <v>1098</v>
      </c>
      <c r="AL1903">
        <v>18</v>
      </c>
      <c r="AN1903" s="160">
        <v>37332</v>
      </c>
      <c r="AO1903">
        <v>20</v>
      </c>
      <c r="AP1903">
        <v>190</v>
      </c>
      <c r="AQ1903" t="s">
        <v>1098</v>
      </c>
      <c r="AR1903">
        <v>19</v>
      </c>
      <c r="AT1903" s="160">
        <v>36602</v>
      </c>
      <c r="AU1903">
        <v>20</v>
      </c>
      <c r="AV1903">
        <v>128</v>
      </c>
      <c r="AW1903" t="s">
        <v>1098</v>
      </c>
      <c r="AX1903">
        <v>13</v>
      </c>
    </row>
    <row r="1904" spans="28:50" x14ac:dyDescent="0.3">
      <c r="AB1904" s="160">
        <v>37332</v>
      </c>
      <c r="AC1904">
        <v>21</v>
      </c>
      <c r="AD1904">
        <v>202</v>
      </c>
      <c r="AE1904" t="s">
        <v>1098</v>
      </c>
      <c r="AF1904">
        <v>20</v>
      </c>
      <c r="AH1904" s="160">
        <v>40985</v>
      </c>
      <c r="AI1904">
        <v>21</v>
      </c>
      <c r="AJ1904">
        <v>182</v>
      </c>
      <c r="AK1904" t="s">
        <v>1098</v>
      </c>
      <c r="AL1904">
        <v>18</v>
      </c>
      <c r="AN1904" s="160">
        <v>37332</v>
      </c>
      <c r="AO1904">
        <v>21</v>
      </c>
      <c r="AP1904">
        <v>190</v>
      </c>
      <c r="AQ1904" t="s">
        <v>1098</v>
      </c>
      <c r="AR1904">
        <v>19</v>
      </c>
      <c r="AT1904" s="160">
        <v>36602</v>
      </c>
      <c r="AU1904">
        <v>21</v>
      </c>
      <c r="AV1904">
        <v>127</v>
      </c>
      <c r="AW1904" t="s">
        <v>1098</v>
      </c>
      <c r="AX1904">
        <v>13</v>
      </c>
    </row>
    <row r="1905" spans="28:50" x14ac:dyDescent="0.3">
      <c r="AB1905" s="160">
        <v>37332</v>
      </c>
      <c r="AC1905">
        <v>22</v>
      </c>
      <c r="AD1905">
        <v>165</v>
      </c>
      <c r="AE1905" t="s">
        <v>1098</v>
      </c>
      <c r="AF1905">
        <v>17</v>
      </c>
      <c r="AH1905" s="160">
        <v>40985</v>
      </c>
      <c r="AI1905">
        <v>22</v>
      </c>
      <c r="AJ1905">
        <v>177</v>
      </c>
      <c r="AK1905" t="s">
        <v>1098</v>
      </c>
      <c r="AL1905">
        <v>18</v>
      </c>
      <c r="AN1905" s="160">
        <v>37332</v>
      </c>
      <c r="AO1905">
        <v>22</v>
      </c>
      <c r="AP1905">
        <v>190</v>
      </c>
      <c r="AQ1905" t="s">
        <v>1098</v>
      </c>
      <c r="AR1905">
        <v>19</v>
      </c>
      <c r="AT1905" s="160">
        <v>36602</v>
      </c>
      <c r="AU1905">
        <v>22</v>
      </c>
      <c r="AV1905">
        <v>120</v>
      </c>
      <c r="AW1905" t="s">
        <v>1098</v>
      </c>
      <c r="AX1905">
        <v>12</v>
      </c>
    </row>
    <row r="1906" spans="28:50" x14ac:dyDescent="0.3">
      <c r="AB1906" s="160">
        <v>37332</v>
      </c>
      <c r="AC1906">
        <v>23</v>
      </c>
      <c r="AD1906">
        <v>140</v>
      </c>
      <c r="AE1906" t="s">
        <v>1098</v>
      </c>
      <c r="AF1906">
        <v>14</v>
      </c>
      <c r="AH1906" s="160">
        <v>40985</v>
      </c>
      <c r="AI1906">
        <v>23</v>
      </c>
      <c r="AJ1906">
        <v>175</v>
      </c>
      <c r="AK1906" t="s">
        <v>1098</v>
      </c>
      <c r="AL1906">
        <v>18</v>
      </c>
      <c r="AN1906" s="160">
        <v>37332</v>
      </c>
      <c r="AO1906">
        <v>23</v>
      </c>
      <c r="AP1906">
        <v>190</v>
      </c>
      <c r="AQ1906" t="s">
        <v>1098</v>
      </c>
      <c r="AR1906">
        <v>19</v>
      </c>
      <c r="AT1906" s="160">
        <v>36602</v>
      </c>
      <c r="AU1906">
        <v>23</v>
      </c>
      <c r="AV1906">
        <v>113</v>
      </c>
      <c r="AW1906" t="s">
        <v>1098</v>
      </c>
      <c r="AX1906">
        <v>11</v>
      </c>
    </row>
    <row r="1907" spans="28:50" x14ac:dyDescent="0.3">
      <c r="AB1907" s="160">
        <v>37333</v>
      </c>
      <c r="AC1907">
        <v>0</v>
      </c>
      <c r="AD1907">
        <v>136</v>
      </c>
      <c r="AE1907" t="s">
        <v>1098</v>
      </c>
      <c r="AF1907">
        <v>14</v>
      </c>
      <c r="AH1907" s="160">
        <v>40986</v>
      </c>
      <c r="AI1907">
        <v>0</v>
      </c>
      <c r="AJ1907">
        <v>169</v>
      </c>
      <c r="AK1907" t="s">
        <v>1098</v>
      </c>
      <c r="AL1907">
        <v>17</v>
      </c>
      <c r="AN1907" s="160">
        <v>37333</v>
      </c>
      <c r="AO1907">
        <v>0</v>
      </c>
      <c r="AP1907">
        <v>190</v>
      </c>
      <c r="AQ1907" t="s">
        <v>1098</v>
      </c>
      <c r="AR1907">
        <v>19</v>
      </c>
      <c r="AT1907" s="160">
        <v>36603</v>
      </c>
      <c r="AU1907">
        <v>0</v>
      </c>
      <c r="AV1907">
        <v>111</v>
      </c>
      <c r="AW1907" t="s">
        <v>1098</v>
      </c>
      <c r="AX1907">
        <v>11</v>
      </c>
    </row>
    <row r="1908" spans="28:50" x14ac:dyDescent="0.3">
      <c r="AB1908" s="160">
        <v>37333</v>
      </c>
      <c r="AC1908">
        <v>1</v>
      </c>
      <c r="AD1908">
        <v>132</v>
      </c>
      <c r="AE1908" t="s">
        <v>1098</v>
      </c>
      <c r="AF1908">
        <v>13</v>
      </c>
      <c r="AH1908" s="160">
        <v>40986</v>
      </c>
      <c r="AI1908">
        <v>1</v>
      </c>
      <c r="AJ1908">
        <v>164</v>
      </c>
      <c r="AK1908" t="s">
        <v>1098</v>
      </c>
      <c r="AL1908">
        <v>16</v>
      </c>
      <c r="AN1908" s="160">
        <v>37333</v>
      </c>
      <c r="AO1908">
        <v>1</v>
      </c>
      <c r="AP1908">
        <v>190</v>
      </c>
      <c r="AQ1908" t="s">
        <v>1098</v>
      </c>
      <c r="AR1908">
        <v>19</v>
      </c>
      <c r="AT1908" s="160">
        <v>36603</v>
      </c>
      <c r="AU1908">
        <v>1</v>
      </c>
      <c r="AV1908">
        <v>115</v>
      </c>
      <c r="AW1908" t="s">
        <v>1098</v>
      </c>
      <c r="AX1908">
        <v>12</v>
      </c>
    </row>
    <row r="1909" spans="28:50" x14ac:dyDescent="0.3">
      <c r="AB1909" s="160">
        <v>37333</v>
      </c>
      <c r="AC1909">
        <v>2</v>
      </c>
      <c r="AD1909">
        <v>125</v>
      </c>
      <c r="AE1909" t="s">
        <v>1098</v>
      </c>
      <c r="AF1909">
        <v>13</v>
      </c>
      <c r="AH1909" s="160">
        <v>40986</v>
      </c>
      <c r="AI1909">
        <v>2</v>
      </c>
      <c r="AJ1909">
        <v>155</v>
      </c>
      <c r="AK1909" t="s">
        <v>1098</v>
      </c>
      <c r="AL1909">
        <v>16</v>
      </c>
      <c r="AN1909" s="160">
        <v>37333</v>
      </c>
      <c r="AO1909">
        <v>2</v>
      </c>
      <c r="AP1909">
        <v>190</v>
      </c>
      <c r="AQ1909" t="s">
        <v>1098</v>
      </c>
      <c r="AR1909">
        <v>19</v>
      </c>
      <c r="AT1909" s="160">
        <v>36603</v>
      </c>
      <c r="AU1909">
        <v>2</v>
      </c>
      <c r="AV1909">
        <v>116</v>
      </c>
      <c r="AW1909" t="s">
        <v>1098</v>
      </c>
      <c r="AX1909">
        <v>12</v>
      </c>
    </row>
    <row r="1910" spans="28:50" x14ac:dyDescent="0.3">
      <c r="AB1910" s="160">
        <v>37333</v>
      </c>
      <c r="AC1910">
        <v>3</v>
      </c>
      <c r="AD1910">
        <v>114</v>
      </c>
      <c r="AE1910" t="s">
        <v>1098</v>
      </c>
      <c r="AF1910">
        <v>11</v>
      </c>
      <c r="AH1910" s="160">
        <v>40986</v>
      </c>
      <c r="AI1910">
        <v>3</v>
      </c>
      <c r="AJ1910">
        <v>149</v>
      </c>
      <c r="AK1910" t="s">
        <v>1098</v>
      </c>
      <c r="AL1910">
        <v>15</v>
      </c>
      <c r="AN1910" s="160">
        <v>37333</v>
      </c>
      <c r="AO1910">
        <v>3</v>
      </c>
      <c r="AP1910">
        <v>190</v>
      </c>
      <c r="AQ1910" t="s">
        <v>1098</v>
      </c>
      <c r="AR1910">
        <v>19</v>
      </c>
      <c r="AT1910" s="160">
        <v>36603</v>
      </c>
      <c r="AU1910">
        <v>3</v>
      </c>
      <c r="AV1910">
        <v>110</v>
      </c>
      <c r="AW1910" t="s">
        <v>1098</v>
      </c>
      <c r="AX1910">
        <v>11</v>
      </c>
    </row>
    <row r="1911" spans="28:50" x14ac:dyDescent="0.3">
      <c r="AB1911" s="160">
        <v>37333</v>
      </c>
      <c r="AC1911">
        <v>4</v>
      </c>
      <c r="AD1911">
        <v>111</v>
      </c>
      <c r="AE1911" t="s">
        <v>1098</v>
      </c>
      <c r="AF1911">
        <v>11</v>
      </c>
      <c r="AH1911" s="160">
        <v>40986</v>
      </c>
      <c r="AI1911">
        <v>4</v>
      </c>
      <c r="AJ1911">
        <v>156</v>
      </c>
      <c r="AK1911" t="s">
        <v>1098</v>
      </c>
      <c r="AL1911">
        <v>16</v>
      </c>
      <c r="AN1911" s="160">
        <v>37333</v>
      </c>
      <c r="AO1911">
        <v>4</v>
      </c>
      <c r="AP1911">
        <v>190</v>
      </c>
      <c r="AQ1911" t="s">
        <v>1098</v>
      </c>
      <c r="AR1911">
        <v>19</v>
      </c>
      <c r="AT1911" s="160">
        <v>36603</v>
      </c>
      <c r="AU1911">
        <v>4</v>
      </c>
      <c r="AV1911">
        <v>113</v>
      </c>
      <c r="AW1911" t="s">
        <v>1098</v>
      </c>
      <c r="AX1911">
        <v>11</v>
      </c>
    </row>
    <row r="1912" spans="28:50" x14ac:dyDescent="0.3">
      <c r="AB1912" s="160">
        <v>37333</v>
      </c>
      <c r="AC1912">
        <v>5</v>
      </c>
      <c r="AD1912">
        <v>105</v>
      </c>
      <c r="AE1912" t="s">
        <v>1098</v>
      </c>
      <c r="AF1912">
        <v>11</v>
      </c>
      <c r="AH1912" s="160">
        <v>40986</v>
      </c>
      <c r="AI1912">
        <v>5</v>
      </c>
      <c r="AJ1912">
        <v>154</v>
      </c>
      <c r="AK1912" t="s">
        <v>1098</v>
      </c>
      <c r="AL1912">
        <v>15</v>
      </c>
      <c r="AN1912" s="160">
        <v>37333</v>
      </c>
      <c r="AO1912">
        <v>5</v>
      </c>
      <c r="AP1912">
        <v>200</v>
      </c>
      <c r="AQ1912" t="s">
        <v>1098</v>
      </c>
      <c r="AR1912">
        <v>20</v>
      </c>
      <c r="AT1912" s="160">
        <v>36603</v>
      </c>
      <c r="AU1912">
        <v>5</v>
      </c>
      <c r="AV1912">
        <v>122</v>
      </c>
      <c r="AW1912" t="s">
        <v>1098</v>
      </c>
      <c r="AX1912">
        <v>12</v>
      </c>
    </row>
    <row r="1913" spans="28:50" x14ac:dyDescent="0.3">
      <c r="AB1913" s="160">
        <v>37333</v>
      </c>
      <c r="AC1913">
        <v>6</v>
      </c>
      <c r="AD1913">
        <v>103</v>
      </c>
      <c r="AE1913" t="s">
        <v>1098</v>
      </c>
      <c r="AF1913">
        <v>10</v>
      </c>
      <c r="AH1913" s="160">
        <v>40986</v>
      </c>
      <c r="AI1913">
        <v>6</v>
      </c>
      <c r="AJ1913">
        <v>143</v>
      </c>
      <c r="AK1913" t="s">
        <v>1098</v>
      </c>
      <c r="AL1913">
        <v>14</v>
      </c>
      <c r="AN1913" s="160">
        <v>37333</v>
      </c>
      <c r="AO1913">
        <v>6</v>
      </c>
      <c r="AP1913">
        <v>190</v>
      </c>
      <c r="AQ1913" t="s">
        <v>1098</v>
      </c>
      <c r="AR1913">
        <v>19</v>
      </c>
      <c r="AT1913" s="160">
        <v>36603</v>
      </c>
      <c r="AU1913">
        <v>6</v>
      </c>
      <c r="AV1913">
        <v>124</v>
      </c>
      <c r="AW1913" t="s">
        <v>1098</v>
      </c>
      <c r="AX1913">
        <v>12</v>
      </c>
    </row>
    <row r="1914" spans="28:50" x14ac:dyDescent="0.3">
      <c r="AB1914" s="160">
        <v>37333</v>
      </c>
      <c r="AC1914">
        <v>7</v>
      </c>
      <c r="AD1914">
        <v>122</v>
      </c>
      <c r="AE1914" t="s">
        <v>1098</v>
      </c>
      <c r="AF1914">
        <v>12</v>
      </c>
      <c r="AH1914" s="160">
        <v>40986</v>
      </c>
      <c r="AI1914">
        <v>7</v>
      </c>
      <c r="AJ1914">
        <v>148</v>
      </c>
      <c r="AK1914" t="s">
        <v>1098</v>
      </c>
      <c r="AL1914">
        <v>15</v>
      </c>
      <c r="AN1914" s="160">
        <v>37333</v>
      </c>
      <c r="AO1914">
        <v>7</v>
      </c>
      <c r="AP1914">
        <v>200</v>
      </c>
      <c r="AQ1914" t="s">
        <v>1098</v>
      </c>
      <c r="AR1914">
        <v>20</v>
      </c>
      <c r="AT1914" s="160">
        <v>36603</v>
      </c>
      <c r="AU1914">
        <v>7</v>
      </c>
      <c r="AV1914">
        <v>133</v>
      </c>
      <c r="AW1914" t="s">
        <v>1098</v>
      </c>
      <c r="AX1914">
        <v>13</v>
      </c>
    </row>
    <row r="1915" spans="28:50" x14ac:dyDescent="0.3">
      <c r="AB1915" s="160">
        <v>37333</v>
      </c>
      <c r="AC1915">
        <v>8</v>
      </c>
      <c r="AD1915">
        <v>157</v>
      </c>
      <c r="AE1915" t="s">
        <v>1098</v>
      </c>
      <c r="AF1915">
        <v>16</v>
      </c>
      <c r="AH1915" s="160">
        <v>40986</v>
      </c>
      <c r="AI1915">
        <v>8</v>
      </c>
      <c r="AJ1915">
        <v>168</v>
      </c>
      <c r="AK1915" t="s">
        <v>1098</v>
      </c>
      <c r="AL1915">
        <v>17</v>
      </c>
      <c r="AN1915" s="160">
        <v>37333</v>
      </c>
      <c r="AO1915">
        <v>8</v>
      </c>
      <c r="AP1915">
        <v>207</v>
      </c>
      <c r="AQ1915" t="s">
        <v>1098</v>
      </c>
      <c r="AR1915">
        <v>21</v>
      </c>
      <c r="AT1915" s="160">
        <v>36603</v>
      </c>
      <c r="AU1915">
        <v>8</v>
      </c>
      <c r="AV1915">
        <v>147</v>
      </c>
      <c r="AW1915" t="s">
        <v>1098</v>
      </c>
      <c r="AX1915">
        <v>15</v>
      </c>
    </row>
    <row r="1916" spans="28:50" x14ac:dyDescent="0.3">
      <c r="AB1916" s="160">
        <v>37333</v>
      </c>
      <c r="AC1916">
        <v>9</v>
      </c>
      <c r="AD1916">
        <v>189</v>
      </c>
      <c r="AE1916" t="s">
        <v>1098</v>
      </c>
      <c r="AF1916">
        <v>19</v>
      </c>
      <c r="AH1916" s="160">
        <v>40986</v>
      </c>
      <c r="AI1916">
        <v>9</v>
      </c>
      <c r="AJ1916">
        <v>182</v>
      </c>
      <c r="AK1916" t="s">
        <v>1098</v>
      </c>
      <c r="AL1916">
        <v>18</v>
      </c>
      <c r="AN1916" s="160">
        <v>37333</v>
      </c>
      <c r="AO1916">
        <v>9</v>
      </c>
      <c r="AP1916">
        <v>210</v>
      </c>
      <c r="AQ1916" t="s">
        <v>1098</v>
      </c>
      <c r="AR1916">
        <v>21</v>
      </c>
      <c r="AT1916" s="160">
        <v>36603</v>
      </c>
      <c r="AU1916">
        <v>9</v>
      </c>
      <c r="AV1916">
        <v>161</v>
      </c>
      <c r="AW1916" t="s">
        <v>1098</v>
      </c>
      <c r="AX1916">
        <v>16</v>
      </c>
    </row>
    <row r="1917" spans="28:50" x14ac:dyDescent="0.3">
      <c r="AB1917" s="160">
        <v>37333</v>
      </c>
      <c r="AC1917">
        <v>10</v>
      </c>
      <c r="AD1917">
        <v>220</v>
      </c>
      <c r="AE1917" t="s">
        <v>1098</v>
      </c>
      <c r="AF1917">
        <v>22</v>
      </c>
      <c r="AH1917" s="160">
        <v>40986</v>
      </c>
      <c r="AI1917">
        <v>10</v>
      </c>
      <c r="AJ1917">
        <v>200</v>
      </c>
      <c r="AK1917" t="s">
        <v>1098</v>
      </c>
      <c r="AL1917">
        <v>20</v>
      </c>
      <c r="AN1917" s="160">
        <v>37333</v>
      </c>
      <c r="AO1917">
        <v>10</v>
      </c>
      <c r="AP1917">
        <v>220</v>
      </c>
      <c r="AQ1917" t="s">
        <v>1098</v>
      </c>
      <c r="AR1917">
        <v>22</v>
      </c>
      <c r="AT1917" s="160">
        <v>36603</v>
      </c>
      <c r="AU1917">
        <v>10</v>
      </c>
      <c r="AV1917">
        <v>165</v>
      </c>
      <c r="AW1917" t="s">
        <v>1098</v>
      </c>
      <c r="AX1917">
        <v>17</v>
      </c>
    </row>
    <row r="1918" spans="28:50" x14ac:dyDescent="0.3">
      <c r="AB1918" s="160">
        <v>37333</v>
      </c>
      <c r="AC1918">
        <v>11</v>
      </c>
      <c r="AD1918">
        <v>250</v>
      </c>
      <c r="AE1918" t="s">
        <v>1098</v>
      </c>
      <c r="AF1918">
        <v>25</v>
      </c>
      <c r="AH1918" s="160">
        <v>40986</v>
      </c>
      <c r="AI1918">
        <v>11</v>
      </c>
      <c r="AJ1918">
        <v>199</v>
      </c>
      <c r="AK1918" t="s">
        <v>1098</v>
      </c>
      <c r="AL1918">
        <v>20</v>
      </c>
      <c r="AN1918" s="160">
        <v>37333</v>
      </c>
      <c r="AO1918">
        <v>11</v>
      </c>
      <c r="AP1918">
        <v>230</v>
      </c>
      <c r="AQ1918" t="s">
        <v>1098</v>
      </c>
      <c r="AR1918">
        <v>23</v>
      </c>
      <c r="AT1918" s="160">
        <v>36603</v>
      </c>
      <c r="AU1918">
        <v>11</v>
      </c>
      <c r="AV1918">
        <v>175</v>
      </c>
      <c r="AW1918" t="s">
        <v>1098</v>
      </c>
      <c r="AX1918">
        <v>18</v>
      </c>
    </row>
    <row r="1919" spans="28:50" x14ac:dyDescent="0.3">
      <c r="AB1919" s="160">
        <v>37333</v>
      </c>
      <c r="AC1919">
        <v>12</v>
      </c>
      <c r="AD1919">
        <v>279</v>
      </c>
      <c r="AE1919" t="s">
        <v>1098</v>
      </c>
      <c r="AF1919">
        <v>28</v>
      </c>
      <c r="AH1919" s="160">
        <v>40986</v>
      </c>
      <c r="AI1919">
        <v>12</v>
      </c>
      <c r="AJ1919">
        <v>210</v>
      </c>
      <c r="AK1919" t="s">
        <v>1098</v>
      </c>
      <c r="AL1919">
        <v>21</v>
      </c>
      <c r="AN1919" s="160">
        <v>37333</v>
      </c>
      <c r="AO1919">
        <v>12</v>
      </c>
      <c r="AP1919">
        <v>190</v>
      </c>
      <c r="AQ1919" t="s">
        <v>1098</v>
      </c>
      <c r="AR1919">
        <v>19</v>
      </c>
      <c r="AT1919" s="160">
        <v>36603</v>
      </c>
      <c r="AU1919">
        <v>12</v>
      </c>
      <c r="AV1919">
        <v>185</v>
      </c>
      <c r="AW1919" t="s">
        <v>1098</v>
      </c>
      <c r="AX1919">
        <v>19</v>
      </c>
    </row>
    <row r="1920" spans="28:50" x14ac:dyDescent="0.3">
      <c r="AB1920" s="160">
        <v>37333</v>
      </c>
      <c r="AC1920">
        <v>13</v>
      </c>
      <c r="AD1920">
        <v>306</v>
      </c>
      <c r="AE1920" t="s">
        <v>1098</v>
      </c>
      <c r="AF1920">
        <v>31</v>
      </c>
      <c r="AH1920" s="160">
        <v>40986</v>
      </c>
      <c r="AI1920">
        <v>13</v>
      </c>
      <c r="AJ1920">
        <v>212</v>
      </c>
      <c r="AK1920" t="s">
        <v>1098</v>
      </c>
      <c r="AL1920">
        <v>21</v>
      </c>
      <c r="AN1920" s="160">
        <v>37333</v>
      </c>
      <c r="AO1920">
        <v>13</v>
      </c>
      <c r="AP1920">
        <v>200</v>
      </c>
      <c r="AQ1920" t="s">
        <v>1098</v>
      </c>
      <c r="AR1920">
        <v>20</v>
      </c>
      <c r="AT1920" s="160">
        <v>36603</v>
      </c>
      <c r="AU1920">
        <v>13</v>
      </c>
      <c r="AV1920">
        <v>175</v>
      </c>
      <c r="AW1920" t="s">
        <v>1098</v>
      </c>
      <c r="AX1920">
        <v>18</v>
      </c>
    </row>
    <row r="1921" spans="28:50" x14ac:dyDescent="0.3">
      <c r="AB1921" s="160">
        <v>37333</v>
      </c>
      <c r="AC1921">
        <v>14</v>
      </c>
      <c r="AD1921">
        <v>314</v>
      </c>
      <c r="AE1921" t="s">
        <v>1098</v>
      </c>
      <c r="AF1921">
        <v>31</v>
      </c>
      <c r="AH1921" s="160">
        <v>40986</v>
      </c>
      <c r="AI1921">
        <v>14</v>
      </c>
      <c r="AJ1921">
        <v>228</v>
      </c>
      <c r="AK1921" t="s">
        <v>1098</v>
      </c>
      <c r="AL1921">
        <v>23</v>
      </c>
      <c r="AN1921" s="160">
        <v>37333</v>
      </c>
      <c r="AO1921">
        <v>14</v>
      </c>
      <c r="AP1921">
        <v>200</v>
      </c>
      <c r="AQ1921" t="s">
        <v>1098</v>
      </c>
      <c r="AR1921">
        <v>20</v>
      </c>
      <c r="AT1921" s="160">
        <v>36603</v>
      </c>
      <c r="AU1921">
        <v>14</v>
      </c>
      <c r="AV1921">
        <v>160</v>
      </c>
      <c r="AW1921" t="s">
        <v>1098</v>
      </c>
      <c r="AX1921">
        <v>16</v>
      </c>
    </row>
    <row r="1922" spans="28:50" x14ac:dyDescent="0.3">
      <c r="AB1922" s="160">
        <v>37333</v>
      </c>
      <c r="AC1922">
        <v>15</v>
      </c>
      <c r="AD1922">
        <v>322</v>
      </c>
      <c r="AE1922" t="s">
        <v>1098</v>
      </c>
      <c r="AF1922">
        <v>32</v>
      </c>
      <c r="AH1922" s="160">
        <v>40986</v>
      </c>
      <c r="AI1922">
        <v>15</v>
      </c>
      <c r="AJ1922">
        <v>226</v>
      </c>
      <c r="AK1922" t="s">
        <v>1098</v>
      </c>
      <c r="AL1922">
        <v>23</v>
      </c>
      <c r="AN1922" s="160">
        <v>37333</v>
      </c>
      <c r="AO1922">
        <v>15</v>
      </c>
      <c r="AP1922">
        <v>150</v>
      </c>
      <c r="AQ1922" t="s">
        <v>1098</v>
      </c>
      <c r="AR1922">
        <v>15</v>
      </c>
      <c r="AT1922" s="160">
        <v>36603</v>
      </c>
      <c r="AU1922">
        <v>15</v>
      </c>
      <c r="AV1922">
        <v>155</v>
      </c>
      <c r="AW1922" t="s">
        <v>1098</v>
      </c>
      <c r="AX1922">
        <v>16</v>
      </c>
    </row>
    <row r="1923" spans="28:50" x14ac:dyDescent="0.3">
      <c r="AB1923" s="160">
        <v>37333</v>
      </c>
      <c r="AC1923">
        <v>16</v>
      </c>
      <c r="AD1923">
        <v>323</v>
      </c>
      <c r="AE1923" t="s">
        <v>1098</v>
      </c>
      <c r="AF1923">
        <v>32</v>
      </c>
      <c r="AH1923" s="160">
        <v>40986</v>
      </c>
      <c r="AI1923">
        <v>16</v>
      </c>
      <c r="AJ1923">
        <v>227</v>
      </c>
      <c r="AK1923" t="s">
        <v>1098</v>
      </c>
      <c r="AL1923">
        <v>23</v>
      </c>
      <c r="AN1923" s="160">
        <v>37333</v>
      </c>
      <c r="AO1923">
        <v>16</v>
      </c>
      <c r="AP1923">
        <v>170</v>
      </c>
      <c r="AQ1923" t="s">
        <v>1098</v>
      </c>
      <c r="AR1923">
        <v>17</v>
      </c>
      <c r="AT1923" s="160">
        <v>36603</v>
      </c>
      <c r="AU1923">
        <v>16</v>
      </c>
      <c r="AV1923">
        <v>151</v>
      </c>
      <c r="AW1923" t="s">
        <v>1098</v>
      </c>
      <c r="AX1923">
        <v>15</v>
      </c>
    </row>
    <row r="1924" spans="28:50" x14ac:dyDescent="0.3">
      <c r="AB1924" s="160">
        <v>37333</v>
      </c>
      <c r="AC1924">
        <v>17</v>
      </c>
      <c r="AD1924">
        <v>313</v>
      </c>
      <c r="AE1924" t="s">
        <v>1098</v>
      </c>
      <c r="AF1924">
        <v>31</v>
      </c>
      <c r="AH1924" s="160">
        <v>40986</v>
      </c>
      <c r="AI1924">
        <v>17</v>
      </c>
      <c r="AJ1924">
        <v>221</v>
      </c>
      <c r="AK1924" t="s">
        <v>1098</v>
      </c>
      <c r="AL1924">
        <v>22</v>
      </c>
      <c r="AN1924" s="160">
        <v>37333</v>
      </c>
      <c r="AO1924">
        <v>17</v>
      </c>
      <c r="AP1924">
        <v>170</v>
      </c>
      <c r="AQ1924" t="s">
        <v>1098</v>
      </c>
      <c r="AR1924">
        <v>17</v>
      </c>
      <c r="AT1924" s="160">
        <v>36603</v>
      </c>
      <c r="AU1924">
        <v>17</v>
      </c>
      <c r="AV1924">
        <v>152</v>
      </c>
      <c r="AW1924" t="s">
        <v>1098</v>
      </c>
      <c r="AX1924">
        <v>15</v>
      </c>
    </row>
    <row r="1925" spans="28:50" x14ac:dyDescent="0.3">
      <c r="AB1925" s="160">
        <v>37333</v>
      </c>
      <c r="AC1925">
        <v>18</v>
      </c>
      <c r="AD1925">
        <v>287</v>
      </c>
      <c r="AE1925" t="s">
        <v>1098</v>
      </c>
      <c r="AF1925">
        <v>29</v>
      </c>
      <c r="AH1925" s="160">
        <v>40986</v>
      </c>
      <c r="AI1925">
        <v>18</v>
      </c>
      <c r="AJ1925">
        <v>212</v>
      </c>
      <c r="AK1925" t="s">
        <v>1098</v>
      </c>
      <c r="AL1925">
        <v>21</v>
      </c>
      <c r="AN1925" s="160">
        <v>37333</v>
      </c>
      <c r="AO1925">
        <v>18</v>
      </c>
      <c r="AP1925">
        <v>170</v>
      </c>
      <c r="AQ1925" t="s">
        <v>1098</v>
      </c>
      <c r="AR1925">
        <v>17</v>
      </c>
      <c r="AT1925" s="160">
        <v>36603</v>
      </c>
      <c r="AU1925">
        <v>18</v>
      </c>
      <c r="AV1925">
        <v>150</v>
      </c>
      <c r="AW1925" t="s">
        <v>1098</v>
      </c>
      <c r="AX1925">
        <v>15</v>
      </c>
    </row>
    <row r="1926" spans="28:50" x14ac:dyDescent="0.3">
      <c r="AB1926" s="160">
        <v>37333</v>
      </c>
      <c r="AC1926">
        <v>19</v>
      </c>
      <c r="AD1926">
        <v>267</v>
      </c>
      <c r="AE1926" t="s">
        <v>1098</v>
      </c>
      <c r="AF1926">
        <v>27</v>
      </c>
      <c r="AH1926" s="160">
        <v>40986</v>
      </c>
      <c r="AI1926">
        <v>19</v>
      </c>
      <c r="AJ1926">
        <v>204</v>
      </c>
      <c r="AK1926" t="s">
        <v>1098</v>
      </c>
      <c r="AL1926">
        <v>20</v>
      </c>
      <c r="AN1926" s="160">
        <v>37333</v>
      </c>
      <c r="AO1926">
        <v>19</v>
      </c>
      <c r="AP1926">
        <v>170</v>
      </c>
      <c r="AQ1926" t="s">
        <v>1098</v>
      </c>
      <c r="AR1926">
        <v>17</v>
      </c>
      <c r="AT1926" s="160">
        <v>36603</v>
      </c>
      <c r="AU1926">
        <v>19</v>
      </c>
      <c r="AV1926">
        <v>142</v>
      </c>
      <c r="AW1926" t="s">
        <v>1098</v>
      </c>
      <c r="AX1926">
        <v>14</v>
      </c>
    </row>
    <row r="1927" spans="28:50" x14ac:dyDescent="0.3">
      <c r="AB1927" s="160">
        <v>37333</v>
      </c>
      <c r="AC1927">
        <v>20</v>
      </c>
      <c r="AD1927">
        <v>219</v>
      </c>
      <c r="AE1927" t="s">
        <v>1098</v>
      </c>
      <c r="AF1927">
        <v>22</v>
      </c>
      <c r="AH1927" s="160">
        <v>40986</v>
      </c>
      <c r="AI1927">
        <v>20</v>
      </c>
      <c r="AJ1927">
        <v>193</v>
      </c>
      <c r="AK1927" t="s">
        <v>1098</v>
      </c>
      <c r="AL1927">
        <v>19</v>
      </c>
      <c r="AN1927" s="160">
        <v>37333</v>
      </c>
      <c r="AO1927">
        <v>20</v>
      </c>
      <c r="AP1927">
        <v>170</v>
      </c>
      <c r="AQ1927" t="s">
        <v>1098</v>
      </c>
      <c r="AR1927">
        <v>17</v>
      </c>
      <c r="AT1927" s="160">
        <v>36603</v>
      </c>
      <c r="AU1927">
        <v>20</v>
      </c>
      <c r="AV1927">
        <v>140</v>
      </c>
      <c r="AW1927" t="s">
        <v>1098</v>
      </c>
      <c r="AX1927">
        <v>14</v>
      </c>
    </row>
    <row r="1928" spans="28:50" x14ac:dyDescent="0.3">
      <c r="AB1928" s="160">
        <v>37333</v>
      </c>
      <c r="AC1928">
        <v>21</v>
      </c>
      <c r="AD1928">
        <v>205</v>
      </c>
      <c r="AE1928" t="s">
        <v>1098</v>
      </c>
      <c r="AF1928">
        <v>21</v>
      </c>
      <c r="AH1928" s="160">
        <v>40986</v>
      </c>
      <c r="AI1928">
        <v>21</v>
      </c>
      <c r="AJ1928">
        <v>187</v>
      </c>
      <c r="AK1928" t="s">
        <v>1098</v>
      </c>
      <c r="AL1928">
        <v>19</v>
      </c>
      <c r="AN1928" s="160">
        <v>37333</v>
      </c>
      <c r="AO1928">
        <v>21</v>
      </c>
      <c r="AP1928">
        <v>170</v>
      </c>
      <c r="AQ1928" t="s">
        <v>1098</v>
      </c>
      <c r="AR1928">
        <v>17</v>
      </c>
      <c r="AT1928" s="160">
        <v>36603</v>
      </c>
      <c r="AU1928">
        <v>21</v>
      </c>
      <c r="AV1928">
        <v>138</v>
      </c>
      <c r="AW1928" t="s">
        <v>1098</v>
      </c>
      <c r="AX1928">
        <v>14</v>
      </c>
    </row>
    <row r="1929" spans="28:50" x14ac:dyDescent="0.3">
      <c r="AB1929" s="160">
        <v>37333</v>
      </c>
      <c r="AC1929">
        <v>22</v>
      </c>
      <c r="AD1929">
        <v>184</v>
      </c>
      <c r="AE1929" t="s">
        <v>1098</v>
      </c>
      <c r="AF1929">
        <v>18</v>
      </c>
      <c r="AH1929" s="160">
        <v>40986</v>
      </c>
      <c r="AI1929">
        <v>22</v>
      </c>
      <c r="AJ1929">
        <v>177</v>
      </c>
      <c r="AK1929" t="s">
        <v>1098</v>
      </c>
      <c r="AL1929">
        <v>18</v>
      </c>
      <c r="AN1929" s="160">
        <v>37333</v>
      </c>
      <c r="AO1929">
        <v>22</v>
      </c>
      <c r="AP1929">
        <v>170</v>
      </c>
      <c r="AQ1929" t="s">
        <v>1098</v>
      </c>
      <c r="AR1929">
        <v>17</v>
      </c>
      <c r="AT1929" s="160">
        <v>36603</v>
      </c>
      <c r="AU1929">
        <v>22</v>
      </c>
      <c r="AV1929">
        <v>136</v>
      </c>
      <c r="AW1929" t="s">
        <v>1098</v>
      </c>
      <c r="AX1929">
        <v>14</v>
      </c>
    </row>
    <row r="1930" spans="28:50" x14ac:dyDescent="0.3">
      <c r="AB1930" s="160">
        <v>37333</v>
      </c>
      <c r="AC1930">
        <v>23</v>
      </c>
      <c r="AD1930">
        <v>167</v>
      </c>
      <c r="AE1930" t="s">
        <v>1098</v>
      </c>
      <c r="AF1930">
        <v>17</v>
      </c>
      <c r="AH1930" s="160">
        <v>40986</v>
      </c>
      <c r="AI1930">
        <v>23</v>
      </c>
      <c r="AJ1930">
        <v>162</v>
      </c>
      <c r="AK1930" t="s">
        <v>1098</v>
      </c>
      <c r="AL1930">
        <v>16</v>
      </c>
      <c r="AN1930" s="160">
        <v>37333</v>
      </c>
      <c r="AO1930">
        <v>23</v>
      </c>
      <c r="AP1930">
        <v>170</v>
      </c>
      <c r="AQ1930" t="s">
        <v>1098</v>
      </c>
      <c r="AR1930">
        <v>17</v>
      </c>
      <c r="AT1930" s="160">
        <v>36603</v>
      </c>
      <c r="AU1930">
        <v>23</v>
      </c>
      <c r="AV1930">
        <v>143</v>
      </c>
      <c r="AW1930" t="s">
        <v>1098</v>
      </c>
      <c r="AX1930">
        <v>14</v>
      </c>
    </row>
    <row r="1931" spans="28:50" x14ac:dyDescent="0.3">
      <c r="AB1931" s="160">
        <v>37334</v>
      </c>
      <c r="AC1931">
        <v>0</v>
      </c>
      <c r="AD1931">
        <v>162</v>
      </c>
      <c r="AE1931" t="s">
        <v>1098</v>
      </c>
      <c r="AF1931">
        <v>16</v>
      </c>
      <c r="AH1931" s="160">
        <v>40987</v>
      </c>
      <c r="AI1931">
        <v>0</v>
      </c>
      <c r="AJ1931">
        <v>154</v>
      </c>
      <c r="AK1931" t="s">
        <v>1098</v>
      </c>
      <c r="AL1931">
        <v>15</v>
      </c>
      <c r="AN1931" s="160">
        <v>37334</v>
      </c>
      <c r="AO1931">
        <v>0</v>
      </c>
      <c r="AP1931">
        <v>170</v>
      </c>
      <c r="AQ1931" t="s">
        <v>1098</v>
      </c>
      <c r="AR1931">
        <v>17</v>
      </c>
      <c r="AT1931" s="160">
        <v>36604</v>
      </c>
      <c r="AU1931">
        <v>0</v>
      </c>
      <c r="AV1931">
        <v>151</v>
      </c>
      <c r="AW1931" t="s">
        <v>1098</v>
      </c>
      <c r="AX1931">
        <v>15</v>
      </c>
    </row>
    <row r="1932" spans="28:50" x14ac:dyDescent="0.3">
      <c r="AB1932" s="160">
        <v>37334</v>
      </c>
      <c r="AC1932">
        <v>1</v>
      </c>
      <c r="AD1932">
        <v>158</v>
      </c>
      <c r="AE1932" t="s">
        <v>1098</v>
      </c>
      <c r="AF1932">
        <v>16</v>
      </c>
      <c r="AH1932" s="160">
        <v>40987</v>
      </c>
      <c r="AI1932">
        <v>1</v>
      </c>
      <c r="AJ1932">
        <v>152</v>
      </c>
      <c r="AK1932" t="s">
        <v>1098</v>
      </c>
      <c r="AL1932">
        <v>15</v>
      </c>
      <c r="AN1932" s="160">
        <v>37334</v>
      </c>
      <c r="AO1932">
        <v>1</v>
      </c>
      <c r="AP1932">
        <v>170</v>
      </c>
      <c r="AQ1932" t="s">
        <v>1098</v>
      </c>
      <c r="AR1932">
        <v>17</v>
      </c>
      <c r="AT1932" s="160">
        <v>36604</v>
      </c>
      <c r="AU1932">
        <v>1</v>
      </c>
      <c r="AV1932">
        <v>226</v>
      </c>
      <c r="AW1932" t="s">
        <v>1098</v>
      </c>
      <c r="AX1932">
        <v>23</v>
      </c>
    </row>
    <row r="1933" spans="28:50" x14ac:dyDescent="0.3">
      <c r="AB1933" s="160">
        <v>37334</v>
      </c>
      <c r="AC1933">
        <v>2</v>
      </c>
      <c r="AD1933">
        <v>141</v>
      </c>
      <c r="AE1933" t="s">
        <v>1098</v>
      </c>
      <c r="AF1933">
        <v>14</v>
      </c>
      <c r="AH1933" s="160">
        <v>40987</v>
      </c>
      <c r="AI1933">
        <v>2</v>
      </c>
      <c r="AJ1933">
        <v>147</v>
      </c>
      <c r="AK1933" t="s">
        <v>1098</v>
      </c>
      <c r="AL1933">
        <v>15</v>
      </c>
      <c r="AN1933" s="160">
        <v>37334</v>
      </c>
      <c r="AO1933">
        <v>2</v>
      </c>
      <c r="AP1933">
        <v>170</v>
      </c>
      <c r="AQ1933" t="s">
        <v>1098</v>
      </c>
      <c r="AR1933">
        <v>17</v>
      </c>
      <c r="AT1933" s="160">
        <v>36604</v>
      </c>
      <c r="AU1933">
        <v>2</v>
      </c>
      <c r="AV1933">
        <v>205</v>
      </c>
      <c r="AW1933" t="s">
        <v>1098</v>
      </c>
      <c r="AX1933">
        <v>21</v>
      </c>
    </row>
    <row r="1934" spans="28:50" x14ac:dyDescent="0.3">
      <c r="AB1934" s="160">
        <v>37334</v>
      </c>
      <c r="AC1934">
        <v>3</v>
      </c>
      <c r="AD1934">
        <v>125</v>
      </c>
      <c r="AE1934" t="s">
        <v>1098</v>
      </c>
      <c r="AF1934">
        <v>13</v>
      </c>
      <c r="AH1934" s="160">
        <v>40987</v>
      </c>
      <c r="AI1934">
        <v>3</v>
      </c>
      <c r="AJ1934">
        <v>143</v>
      </c>
      <c r="AK1934" t="s">
        <v>1098</v>
      </c>
      <c r="AL1934">
        <v>14</v>
      </c>
      <c r="AN1934" s="160">
        <v>37334</v>
      </c>
      <c r="AO1934">
        <v>3</v>
      </c>
      <c r="AP1934">
        <v>170</v>
      </c>
      <c r="AQ1934" t="s">
        <v>1098</v>
      </c>
      <c r="AR1934">
        <v>17</v>
      </c>
      <c r="AT1934" s="160">
        <v>36604</v>
      </c>
      <c r="AU1934">
        <v>3</v>
      </c>
      <c r="AV1934">
        <v>204</v>
      </c>
      <c r="AW1934" t="s">
        <v>1098</v>
      </c>
      <c r="AX1934">
        <v>20</v>
      </c>
    </row>
    <row r="1935" spans="28:50" x14ac:dyDescent="0.3">
      <c r="AB1935" s="160">
        <v>37334</v>
      </c>
      <c r="AC1935">
        <v>4</v>
      </c>
      <c r="AD1935">
        <v>130</v>
      </c>
      <c r="AE1935" t="s">
        <v>1098</v>
      </c>
      <c r="AF1935">
        <v>13</v>
      </c>
      <c r="AH1935" s="160">
        <v>40987</v>
      </c>
      <c r="AI1935">
        <v>4</v>
      </c>
      <c r="AJ1935">
        <v>134</v>
      </c>
      <c r="AK1935" t="s">
        <v>1098</v>
      </c>
      <c r="AL1935">
        <v>13</v>
      </c>
      <c r="AN1935" s="160">
        <v>37334</v>
      </c>
      <c r="AO1935">
        <v>4</v>
      </c>
      <c r="AP1935">
        <v>170</v>
      </c>
      <c r="AQ1935" t="s">
        <v>1098</v>
      </c>
      <c r="AR1935">
        <v>17</v>
      </c>
      <c r="AT1935" s="160">
        <v>36604</v>
      </c>
      <c r="AU1935">
        <v>4</v>
      </c>
      <c r="AV1935">
        <v>205</v>
      </c>
      <c r="AW1935" t="s">
        <v>1098</v>
      </c>
      <c r="AX1935">
        <v>21</v>
      </c>
    </row>
    <row r="1936" spans="28:50" x14ac:dyDescent="0.3">
      <c r="AB1936" s="160">
        <v>37334</v>
      </c>
      <c r="AC1936">
        <v>5</v>
      </c>
      <c r="AD1936">
        <v>119</v>
      </c>
      <c r="AE1936" t="s">
        <v>1098</v>
      </c>
      <c r="AF1936">
        <v>12</v>
      </c>
      <c r="AH1936" s="160">
        <v>40987</v>
      </c>
      <c r="AI1936">
        <v>5</v>
      </c>
      <c r="AJ1936">
        <v>133</v>
      </c>
      <c r="AK1936" t="s">
        <v>1098</v>
      </c>
      <c r="AL1936">
        <v>13</v>
      </c>
      <c r="AN1936" s="160">
        <v>37334</v>
      </c>
      <c r="AO1936">
        <v>5</v>
      </c>
      <c r="AP1936">
        <v>170</v>
      </c>
      <c r="AQ1936" t="s">
        <v>1098</v>
      </c>
      <c r="AR1936">
        <v>17</v>
      </c>
      <c r="AT1936" s="160">
        <v>36604</v>
      </c>
      <c r="AU1936">
        <v>5</v>
      </c>
      <c r="AV1936">
        <v>203</v>
      </c>
      <c r="AW1936" t="s">
        <v>1098</v>
      </c>
      <c r="AX1936">
        <v>20</v>
      </c>
    </row>
    <row r="1937" spans="28:50" x14ac:dyDescent="0.3">
      <c r="AB1937" s="160">
        <v>37334</v>
      </c>
      <c r="AC1937">
        <v>6</v>
      </c>
      <c r="AD1937">
        <v>115</v>
      </c>
      <c r="AE1937" t="s">
        <v>1098</v>
      </c>
      <c r="AF1937">
        <v>12</v>
      </c>
      <c r="AH1937" s="160">
        <v>40987</v>
      </c>
      <c r="AI1937">
        <v>6</v>
      </c>
      <c r="AJ1937">
        <v>133</v>
      </c>
      <c r="AK1937" t="s">
        <v>1098</v>
      </c>
      <c r="AL1937">
        <v>13</v>
      </c>
      <c r="AN1937" s="160">
        <v>37334</v>
      </c>
      <c r="AO1937">
        <v>6</v>
      </c>
      <c r="AP1937">
        <v>170</v>
      </c>
      <c r="AQ1937" t="s">
        <v>1098</v>
      </c>
      <c r="AR1937">
        <v>17</v>
      </c>
      <c r="AT1937" s="160">
        <v>36604</v>
      </c>
      <c r="AU1937">
        <v>6</v>
      </c>
      <c r="AV1937">
        <v>182</v>
      </c>
      <c r="AW1937" t="s">
        <v>1098</v>
      </c>
      <c r="AX1937">
        <v>18</v>
      </c>
    </row>
    <row r="1938" spans="28:50" x14ac:dyDescent="0.3">
      <c r="AB1938" s="160">
        <v>37334</v>
      </c>
      <c r="AC1938">
        <v>7</v>
      </c>
      <c r="AD1938">
        <v>127</v>
      </c>
      <c r="AE1938" t="s">
        <v>1098</v>
      </c>
      <c r="AF1938">
        <v>13</v>
      </c>
      <c r="AH1938" s="160">
        <v>40987</v>
      </c>
      <c r="AI1938">
        <v>7</v>
      </c>
      <c r="AJ1938">
        <v>132</v>
      </c>
      <c r="AK1938" t="s">
        <v>1098</v>
      </c>
      <c r="AL1938">
        <v>13</v>
      </c>
      <c r="AN1938" s="160">
        <v>37334</v>
      </c>
      <c r="AO1938">
        <v>7</v>
      </c>
      <c r="AP1938">
        <v>170</v>
      </c>
      <c r="AQ1938" t="s">
        <v>1098</v>
      </c>
      <c r="AR1938">
        <v>17</v>
      </c>
      <c r="AT1938" s="160">
        <v>36604</v>
      </c>
      <c r="AU1938">
        <v>7</v>
      </c>
      <c r="AV1938">
        <v>180</v>
      </c>
      <c r="AW1938" t="s">
        <v>1098</v>
      </c>
      <c r="AX1938">
        <v>18</v>
      </c>
    </row>
    <row r="1939" spans="28:50" x14ac:dyDescent="0.3">
      <c r="AB1939" s="160">
        <v>37334</v>
      </c>
      <c r="AC1939">
        <v>8</v>
      </c>
      <c r="AD1939">
        <v>166</v>
      </c>
      <c r="AE1939" t="s">
        <v>1098</v>
      </c>
      <c r="AF1939">
        <v>17</v>
      </c>
      <c r="AH1939" s="160">
        <v>40987</v>
      </c>
      <c r="AI1939">
        <v>8</v>
      </c>
      <c r="AJ1939">
        <v>157</v>
      </c>
      <c r="AK1939" t="s">
        <v>1098</v>
      </c>
      <c r="AL1939">
        <v>16</v>
      </c>
      <c r="AN1939" s="160">
        <v>37334</v>
      </c>
      <c r="AO1939">
        <v>8</v>
      </c>
      <c r="AP1939">
        <v>189</v>
      </c>
      <c r="AQ1939" t="s">
        <v>1098</v>
      </c>
      <c r="AR1939">
        <v>19</v>
      </c>
      <c r="AT1939" s="160">
        <v>36604</v>
      </c>
      <c r="AU1939">
        <v>8</v>
      </c>
      <c r="AV1939">
        <v>169</v>
      </c>
      <c r="AW1939" t="s">
        <v>1098</v>
      </c>
      <c r="AX1939">
        <v>17</v>
      </c>
    </row>
    <row r="1940" spans="28:50" x14ac:dyDescent="0.3">
      <c r="AB1940" s="160">
        <v>37334</v>
      </c>
      <c r="AC1940">
        <v>9</v>
      </c>
      <c r="AD1940">
        <v>212</v>
      </c>
      <c r="AE1940" t="s">
        <v>1098</v>
      </c>
      <c r="AF1940">
        <v>21</v>
      </c>
      <c r="AH1940" s="160">
        <v>40987</v>
      </c>
      <c r="AI1940">
        <v>9</v>
      </c>
      <c r="AJ1940">
        <v>177</v>
      </c>
      <c r="AK1940" t="s">
        <v>1098</v>
      </c>
      <c r="AL1940">
        <v>18</v>
      </c>
      <c r="AN1940" s="160">
        <v>37334</v>
      </c>
      <c r="AO1940">
        <v>9</v>
      </c>
      <c r="AP1940">
        <v>190</v>
      </c>
      <c r="AQ1940" t="s">
        <v>1098</v>
      </c>
      <c r="AR1940">
        <v>19</v>
      </c>
      <c r="AT1940" s="160">
        <v>36604</v>
      </c>
      <c r="AU1940">
        <v>9</v>
      </c>
      <c r="AV1940">
        <v>184</v>
      </c>
      <c r="AW1940" t="s">
        <v>1098</v>
      </c>
      <c r="AX1940">
        <v>18</v>
      </c>
    </row>
    <row r="1941" spans="28:50" x14ac:dyDescent="0.3">
      <c r="AB1941" s="160">
        <v>37334</v>
      </c>
      <c r="AC1941">
        <v>10</v>
      </c>
      <c r="AD1941">
        <v>248</v>
      </c>
      <c r="AE1941" t="s">
        <v>1098</v>
      </c>
      <c r="AF1941">
        <v>25</v>
      </c>
      <c r="AH1941" s="160">
        <v>40987</v>
      </c>
      <c r="AI1941">
        <v>10</v>
      </c>
      <c r="AJ1941">
        <v>220</v>
      </c>
      <c r="AK1941" t="s">
        <v>1098</v>
      </c>
      <c r="AL1941">
        <v>22</v>
      </c>
      <c r="AN1941" s="160">
        <v>37334</v>
      </c>
      <c r="AO1941">
        <v>10</v>
      </c>
      <c r="AP1941">
        <v>200</v>
      </c>
      <c r="AQ1941" t="s">
        <v>1098</v>
      </c>
      <c r="AR1941">
        <v>20</v>
      </c>
      <c r="AT1941" s="160">
        <v>36604</v>
      </c>
      <c r="AU1941">
        <v>10</v>
      </c>
      <c r="AV1941">
        <v>187</v>
      </c>
      <c r="AW1941" t="s">
        <v>1098</v>
      </c>
      <c r="AX1941">
        <v>19</v>
      </c>
    </row>
    <row r="1942" spans="28:50" x14ac:dyDescent="0.3">
      <c r="AB1942" s="160">
        <v>37334</v>
      </c>
      <c r="AC1942">
        <v>11</v>
      </c>
      <c r="AD1942">
        <v>285</v>
      </c>
      <c r="AE1942" t="s">
        <v>1098</v>
      </c>
      <c r="AF1942">
        <v>29</v>
      </c>
      <c r="AH1942" s="160">
        <v>40987</v>
      </c>
      <c r="AI1942">
        <v>11</v>
      </c>
      <c r="AJ1942">
        <v>233</v>
      </c>
      <c r="AK1942" t="s">
        <v>1098</v>
      </c>
      <c r="AL1942">
        <v>23</v>
      </c>
      <c r="AN1942" s="160">
        <v>37334</v>
      </c>
      <c r="AO1942">
        <v>11</v>
      </c>
      <c r="AP1942">
        <v>200</v>
      </c>
      <c r="AQ1942" t="s">
        <v>1098</v>
      </c>
      <c r="AR1942">
        <v>20</v>
      </c>
      <c r="AT1942" s="160">
        <v>36604</v>
      </c>
      <c r="AU1942">
        <v>11</v>
      </c>
      <c r="AV1942">
        <v>188</v>
      </c>
      <c r="AW1942" t="s">
        <v>1098</v>
      </c>
      <c r="AX1942">
        <v>19</v>
      </c>
    </row>
    <row r="1943" spans="28:50" x14ac:dyDescent="0.3">
      <c r="AB1943" s="160">
        <v>37334</v>
      </c>
      <c r="AC1943">
        <v>12</v>
      </c>
      <c r="AD1943">
        <v>308</v>
      </c>
      <c r="AE1943" t="s">
        <v>1098</v>
      </c>
      <c r="AF1943">
        <v>31</v>
      </c>
      <c r="AH1943" s="160">
        <v>40987</v>
      </c>
      <c r="AI1943">
        <v>12</v>
      </c>
      <c r="AJ1943">
        <v>249</v>
      </c>
      <c r="AK1943" t="s">
        <v>1098</v>
      </c>
      <c r="AL1943">
        <v>25</v>
      </c>
      <c r="AN1943" s="160">
        <v>37334</v>
      </c>
      <c r="AO1943">
        <v>12</v>
      </c>
      <c r="AP1943">
        <v>210</v>
      </c>
      <c r="AQ1943" t="s">
        <v>1098</v>
      </c>
      <c r="AR1943">
        <v>21</v>
      </c>
      <c r="AT1943" s="160">
        <v>36604</v>
      </c>
      <c r="AU1943">
        <v>12</v>
      </c>
      <c r="AV1943">
        <v>192</v>
      </c>
      <c r="AW1943" t="s">
        <v>1098</v>
      </c>
      <c r="AX1943">
        <v>19</v>
      </c>
    </row>
    <row r="1944" spans="28:50" x14ac:dyDescent="0.3">
      <c r="AB1944" s="160">
        <v>37334</v>
      </c>
      <c r="AC1944">
        <v>13</v>
      </c>
      <c r="AD1944">
        <v>327</v>
      </c>
      <c r="AE1944" t="s">
        <v>1098</v>
      </c>
      <c r="AF1944">
        <v>33</v>
      </c>
      <c r="AH1944" s="160">
        <v>40987</v>
      </c>
      <c r="AI1944">
        <v>13</v>
      </c>
      <c r="AJ1944">
        <v>258</v>
      </c>
      <c r="AK1944" t="s">
        <v>1098</v>
      </c>
      <c r="AL1944">
        <v>26</v>
      </c>
      <c r="AN1944" s="160">
        <v>37334</v>
      </c>
      <c r="AO1944">
        <v>13</v>
      </c>
      <c r="AP1944">
        <v>200</v>
      </c>
      <c r="AQ1944" t="s">
        <v>1098</v>
      </c>
      <c r="AR1944">
        <v>20</v>
      </c>
      <c r="AT1944" s="160">
        <v>36604</v>
      </c>
      <c r="AU1944">
        <v>13</v>
      </c>
      <c r="AV1944">
        <v>195</v>
      </c>
      <c r="AW1944" t="s">
        <v>1098</v>
      </c>
      <c r="AX1944">
        <v>20</v>
      </c>
    </row>
    <row r="1945" spans="28:50" x14ac:dyDescent="0.3">
      <c r="AB1945" s="160">
        <v>37334</v>
      </c>
      <c r="AC1945">
        <v>14</v>
      </c>
      <c r="AD1945">
        <v>330</v>
      </c>
      <c r="AE1945" t="s">
        <v>1098</v>
      </c>
      <c r="AF1945">
        <v>33</v>
      </c>
      <c r="AH1945" s="160">
        <v>40987</v>
      </c>
      <c r="AI1945">
        <v>14</v>
      </c>
      <c r="AJ1945">
        <v>264</v>
      </c>
      <c r="AK1945" t="s">
        <v>1098</v>
      </c>
      <c r="AL1945">
        <v>26</v>
      </c>
      <c r="AN1945" s="160">
        <v>37334</v>
      </c>
      <c r="AO1945">
        <v>14</v>
      </c>
      <c r="AP1945">
        <v>190</v>
      </c>
      <c r="AQ1945" t="s">
        <v>1098</v>
      </c>
      <c r="AR1945">
        <v>19</v>
      </c>
      <c r="AT1945" s="160">
        <v>36604</v>
      </c>
      <c r="AU1945">
        <v>14</v>
      </c>
      <c r="AV1945">
        <v>183</v>
      </c>
      <c r="AW1945" t="s">
        <v>1098</v>
      </c>
      <c r="AX1945">
        <v>18</v>
      </c>
    </row>
    <row r="1946" spans="28:50" x14ac:dyDescent="0.3">
      <c r="AB1946" s="160">
        <v>37334</v>
      </c>
      <c r="AC1946">
        <v>15</v>
      </c>
      <c r="AD1946">
        <v>329</v>
      </c>
      <c r="AE1946" t="s">
        <v>1098</v>
      </c>
      <c r="AF1946">
        <v>33</v>
      </c>
      <c r="AH1946" s="160">
        <v>40987</v>
      </c>
      <c r="AI1946">
        <v>15</v>
      </c>
      <c r="AJ1946">
        <v>273</v>
      </c>
      <c r="AK1946" t="s">
        <v>1098</v>
      </c>
      <c r="AL1946">
        <v>27</v>
      </c>
      <c r="AN1946" s="160">
        <v>37334</v>
      </c>
      <c r="AO1946">
        <v>15</v>
      </c>
      <c r="AP1946">
        <v>200</v>
      </c>
      <c r="AQ1946" t="s">
        <v>1098</v>
      </c>
      <c r="AR1946">
        <v>20</v>
      </c>
      <c r="AT1946" s="160">
        <v>36604</v>
      </c>
      <c r="AU1946">
        <v>15</v>
      </c>
      <c r="AV1946">
        <v>142</v>
      </c>
      <c r="AW1946" t="s">
        <v>1098</v>
      </c>
      <c r="AX1946">
        <v>14</v>
      </c>
    </row>
    <row r="1947" spans="28:50" x14ac:dyDescent="0.3">
      <c r="AB1947" s="160">
        <v>37334</v>
      </c>
      <c r="AC1947">
        <v>16</v>
      </c>
      <c r="AD1947">
        <v>321</v>
      </c>
      <c r="AE1947" t="s">
        <v>1098</v>
      </c>
      <c r="AF1947">
        <v>32</v>
      </c>
      <c r="AH1947" s="160">
        <v>40987</v>
      </c>
      <c r="AI1947">
        <v>16</v>
      </c>
      <c r="AJ1947">
        <v>277</v>
      </c>
      <c r="AK1947" t="s">
        <v>1098</v>
      </c>
      <c r="AL1947">
        <v>28</v>
      </c>
      <c r="AN1947" s="160">
        <v>37334</v>
      </c>
      <c r="AO1947">
        <v>16</v>
      </c>
      <c r="AP1947">
        <v>200</v>
      </c>
      <c r="AQ1947" t="s">
        <v>1098</v>
      </c>
      <c r="AR1947">
        <v>20</v>
      </c>
      <c r="AT1947" s="160">
        <v>36604</v>
      </c>
      <c r="AU1947">
        <v>16</v>
      </c>
      <c r="AV1947">
        <v>129</v>
      </c>
      <c r="AW1947" t="s">
        <v>1098</v>
      </c>
      <c r="AX1947">
        <v>13</v>
      </c>
    </row>
    <row r="1948" spans="28:50" x14ac:dyDescent="0.3">
      <c r="AB1948" s="160">
        <v>37334</v>
      </c>
      <c r="AC1948">
        <v>17</v>
      </c>
      <c r="AD1948">
        <v>312</v>
      </c>
      <c r="AE1948" t="s">
        <v>1098</v>
      </c>
      <c r="AF1948">
        <v>31</v>
      </c>
      <c r="AH1948" s="160">
        <v>40987</v>
      </c>
      <c r="AI1948">
        <v>17</v>
      </c>
      <c r="AJ1948">
        <v>267</v>
      </c>
      <c r="AK1948" t="s">
        <v>1098</v>
      </c>
      <c r="AL1948">
        <v>27</v>
      </c>
      <c r="AN1948" s="160">
        <v>37334</v>
      </c>
      <c r="AO1948">
        <v>17</v>
      </c>
      <c r="AP1948">
        <v>180</v>
      </c>
      <c r="AQ1948" t="s">
        <v>1098</v>
      </c>
      <c r="AR1948">
        <v>18</v>
      </c>
      <c r="AT1948" s="160">
        <v>36604</v>
      </c>
      <c r="AU1948">
        <v>17</v>
      </c>
      <c r="AV1948">
        <v>127</v>
      </c>
      <c r="AW1948" t="s">
        <v>1098</v>
      </c>
      <c r="AX1948">
        <v>13</v>
      </c>
    </row>
    <row r="1949" spans="28:50" x14ac:dyDescent="0.3">
      <c r="AB1949" s="160">
        <v>37334</v>
      </c>
      <c r="AC1949">
        <v>18</v>
      </c>
      <c r="AD1949">
        <v>288</v>
      </c>
      <c r="AE1949" t="s">
        <v>1098</v>
      </c>
      <c r="AF1949">
        <v>29</v>
      </c>
      <c r="AH1949" s="160">
        <v>40987</v>
      </c>
      <c r="AI1949">
        <v>18</v>
      </c>
      <c r="AJ1949">
        <v>254</v>
      </c>
      <c r="AK1949" t="s">
        <v>1098</v>
      </c>
      <c r="AL1949">
        <v>25</v>
      </c>
      <c r="AN1949" s="160">
        <v>37334</v>
      </c>
      <c r="AO1949">
        <v>18</v>
      </c>
      <c r="AP1949">
        <v>180</v>
      </c>
      <c r="AQ1949" t="s">
        <v>1098</v>
      </c>
      <c r="AR1949">
        <v>18</v>
      </c>
      <c r="AT1949" s="160">
        <v>36604</v>
      </c>
      <c r="AU1949">
        <v>18</v>
      </c>
      <c r="AV1949">
        <v>123</v>
      </c>
      <c r="AW1949" t="s">
        <v>1098</v>
      </c>
      <c r="AX1949">
        <v>12</v>
      </c>
    </row>
    <row r="1950" spans="28:50" x14ac:dyDescent="0.3">
      <c r="AB1950" s="160">
        <v>37334</v>
      </c>
      <c r="AC1950">
        <v>19</v>
      </c>
      <c r="AD1950">
        <v>257</v>
      </c>
      <c r="AE1950" t="s">
        <v>1098</v>
      </c>
      <c r="AF1950">
        <v>26</v>
      </c>
      <c r="AH1950" s="160">
        <v>40987</v>
      </c>
      <c r="AI1950">
        <v>19</v>
      </c>
      <c r="AJ1950">
        <v>240</v>
      </c>
      <c r="AK1950" t="s">
        <v>1098</v>
      </c>
      <c r="AL1950">
        <v>24</v>
      </c>
      <c r="AN1950" s="160">
        <v>37334</v>
      </c>
      <c r="AO1950">
        <v>19</v>
      </c>
      <c r="AP1950">
        <v>170</v>
      </c>
      <c r="AQ1950" t="s">
        <v>1098</v>
      </c>
      <c r="AR1950">
        <v>17</v>
      </c>
      <c r="AT1950" s="160">
        <v>36604</v>
      </c>
      <c r="AU1950">
        <v>19</v>
      </c>
      <c r="AV1950">
        <v>123</v>
      </c>
      <c r="AW1950" t="s">
        <v>1098</v>
      </c>
      <c r="AX1950">
        <v>12</v>
      </c>
    </row>
    <row r="1951" spans="28:50" x14ac:dyDescent="0.3">
      <c r="AB1951" s="160">
        <v>37334</v>
      </c>
      <c r="AC1951">
        <v>20</v>
      </c>
      <c r="AD1951">
        <v>247</v>
      </c>
      <c r="AE1951" t="s">
        <v>1098</v>
      </c>
      <c r="AF1951">
        <v>25</v>
      </c>
      <c r="AH1951" s="160">
        <v>40987</v>
      </c>
      <c r="AI1951">
        <v>20</v>
      </c>
      <c r="AJ1951">
        <v>227</v>
      </c>
      <c r="AK1951" t="s">
        <v>1098</v>
      </c>
      <c r="AL1951">
        <v>23</v>
      </c>
      <c r="AN1951" s="160">
        <v>37334</v>
      </c>
      <c r="AO1951">
        <v>20</v>
      </c>
      <c r="AP1951">
        <v>170</v>
      </c>
      <c r="AQ1951" t="s">
        <v>1098</v>
      </c>
      <c r="AR1951">
        <v>17</v>
      </c>
      <c r="AT1951" s="160">
        <v>36604</v>
      </c>
      <c r="AU1951">
        <v>20</v>
      </c>
      <c r="AV1951">
        <v>120</v>
      </c>
      <c r="AW1951" t="s">
        <v>1098</v>
      </c>
      <c r="AX1951">
        <v>12</v>
      </c>
    </row>
    <row r="1952" spans="28:50" x14ac:dyDescent="0.3">
      <c r="AB1952" s="160">
        <v>37334</v>
      </c>
      <c r="AC1952">
        <v>21</v>
      </c>
      <c r="AD1952">
        <v>228</v>
      </c>
      <c r="AE1952" t="s">
        <v>1098</v>
      </c>
      <c r="AF1952">
        <v>23</v>
      </c>
      <c r="AH1952" s="160">
        <v>40987</v>
      </c>
      <c r="AI1952">
        <v>21</v>
      </c>
      <c r="AJ1952">
        <v>224</v>
      </c>
      <c r="AK1952" t="s">
        <v>1098</v>
      </c>
      <c r="AL1952">
        <v>22</v>
      </c>
      <c r="AN1952" s="160">
        <v>37334</v>
      </c>
      <c r="AO1952">
        <v>21</v>
      </c>
      <c r="AP1952">
        <v>160</v>
      </c>
      <c r="AQ1952" t="s">
        <v>1098</v>
      </c>
      <c r="AR1952">
        <v>16</v>
      </c>
      <c r="AT1952" s="160">
        <v>36604</v>
      </c>
      <c r="AU1952">
        <v>21</v>
      </c>
      <c r="AV1952">
        <v>120</v>
      </c>
      <c r="AW1952" t="s">
        <v>1098</v>
      </c>
      <c r="AX1952">
        <v>12</v>
      </c>
    </row>
    <row r="1953" spans="28:50" x14ac:dyDescent="0.3">
      <c r="AB1953" s="160">
        <v>37334</v>
      </c>
      <c r="AC1953">
        <v>22</v>
      </c>
      <c r="AD1953">
        <v>214</v>
      </c>
      <c r="AE1953" t="s">
        <v>1098</v>
      </c>
      <c r="AF1953">
        <v>21</v>
      </c>
      <c r="AH1953" s="160">
        <v>40987</v>
      </c>
      <c r="AI1953">
        <v>22</v>
      </c>
      <c r="AJ1953">
        <v>210</v>
      </c>
      <c r="AK1953" t="s">
        <v>1098</v>
      </c>
      <c r="AL1953">
        <v>21</v>
      </c>
      <c r="AN1953" s="160">
        <v>37334</v>
      </c>
      <c r="AO1953">
        <v>22</v>
      </c>
      <c r="AP1953">
        <v>150</v>
      </c>
      <c r="AQ1953" t="s">
        <v>1098</v>
      </c>
      <c r="AR1953">
        <v>15</v>
      </c>
      <c r="AT1953" s="160">
        <v>36604</v>
      </c>
      <c r="AU1953">
        <v>22</v>
      </c>
      <c r="AV1953">
        <v>119</v>
      </c>
      <c r="AW1953" t="s">
        <v>1098</v>
      </c>
      <c r="AX1953">
        <v>12</v>
      </c>
    </row>
    <row r="1954" spans="28:50" x14ac:dyDescent="0.3">
      <c r="AB1954" s="160">
        <v>37334</v>
      </c>
      <c r="AC1954">
        <v>23</v>
      </c>
      <c r="AD1954">
        <v>205</v>
      </c>
      <c r="AE1954" t="s">
        <v>1098</v>
      </c>
      <c r="AF1954">
        <v>21</v>
      </c>
      <c r="AH1954" s="160">
        <v>40987</v>
      </c>
      <c r="AI1954">
        <v>23</v>
      </c>
      <c r="AJ1954">
        <v>199</v>
      </c>
      <c r="AK1954" t="s">
        <v>1098</v>
      </c>
      <c r="AL1954">
        <v>20</v>
      </c>
      <c r="AN1954" s="160">
        <v>37334</v>
      </c>
      <c r="AO1954">
        <v>23</v>
      </c>
      <c r="AP1954">
        <v>150</v>
      </c>
      <c r="AQ1954" t="s">
        <v>1098</v>
      </c>
      <c r="AR1954">
        <v>15</v>
      </c>
      <c r="AT1954" s="160">
        <v>36604</v>
      </c>
      <c r="AU1954">
        <v>23</v>
      </c>
      <c r="AV1954">
        <v>116</v>
      </c>
      <c r="AW1954" t="s">
        <v>1098</v>
      </c>
      <c r="AX1954">
        <v>12</v>
      </c>
    </row>
    <row r="1955" spans="28:50" x14ac:dyDescent="0.3">
      <c r="AB1955" s="160">
        <v>37335</v>
      </c>
      <c r="AC1955">
        <v>0</v>
      </c>
      <c r="AD1955">
        <v>197</v>
      </c>
      <c r="AE1955" t="s">
        <v>1098</v>
      </c>
      <c r="AF1955">
        <v>20</v>
      </c>
      <c r="AH1955" s="160">
        <v>40988</v>
      </c>
      <c r="AI1955">
        <v>0</v>
      </c>
      <c r="AJ1955">
        <v>197</v>
      </c>
      <c r="AK1955" t="s">
        <v>1098</v>
      </c>
      <c r="AL1955">
        <v>20</v>
      </c>
      <c r="AN1955" s="160">
        <v>37335</v>
      </c>
      <c r="AO1955">
        <v>0</v>
      </c>
      <c r="AP1955">
        <v>150</v>
      </c>
      <c r="AQ1955" t="s">
        <v>1098</v>
      </c>
      <c r="AR1955">
        <v>15</v>
      </c>
      <c r="AT1955" s="160">
        <v>36605</v>
      </c>
      <c r="AU1955">
        <v>0</v>
      </c>
      <c r="AV1955">
        <v>114</v>
      </c>
      <c r="AW1955" t="s">
        <v>1098</v>
      </c>
      <c r="AX1955">
        <v>11</v>
      </c>
    </row>
    <row r="1956" spans="28:50" x14ac:dyDescent="0.3">
      <c r="AB1956" s="160">
        <v>37335</v>
      </c>
      <c r="AC1956">
        <v>1</v>
      </c>
      <c r="AD1956">
        <v>194</v>
      </c>
      <c r="AE1956" t="s">
        <v>1098</v>
      </c>
      <c r="AF1956">
        <v>19</v>
      </c>
      <c r="AH1956" s="160">
        <v>40988</v>
      </c>
      <c r="AI1956">
        <v>1</v>
      </c>
      <c r="AJ1956">
        <v>180</v>
      </c>
      <c r="AK1956" t="s">
        <v>1098</v>
      </c>
      <c r="AL1956">
        <v>18</v>
      </c>
      <c r="AN1956" s="160">
        <v>37335</v>
      </c>
      <c r="AO1956">
        <v>1</v>
      </c>
      <c r="AP1956">
        <v>180</v>
      </c>
      <c r="AQ1956" t="s">
        <v>1098</v>
      </c>
      <c r="AR1956">
        <v>18</v>
      </c>
      <c r="AT1956" s="160">
        <v>36605</v>
      </c>
      <c r="AU1956">
        <v>1</v>
      </c>
      <c r="AV1956">
        <v>110</v>
      </c>
      <c r="AW1956" t="s">
        <v>1098</v>
      </c>
      <c r="AX1956">
        <v>11</v>
      </c>
    </row>
    <row r="1957" spans="28:50" x14ac:dyDescent="0.3">
      <c r="AB1957" s="160">
        <v>37335</v>
      </c>
      <c r="AC1957">
        <v>2</v>
      </c>
      <c r="AD1957">
        <v>190</v>
      </c>
      <c r="AE1957" t="s">
        <v>1098</v>
      </c>
      <c r="AF1957">
        <v>19</v>
      </c>
      <c r="AH1957" s="160">
        <v>40988</v>
      </c>
      <c r="AI1957">
        <v>2</v>
      </c>
      <c r="AJ1957">
        <v>190</v>
      </c>
      <c r="AK1957" t="s">
        <v>1098</v>
      </c>
      <c r="AL1957">
        <v>19</v>
      </c>
      <c r="AN1957" s="160">
        <v>37335</v>
      </c>
      <c r="AO1957">
        <v>2</v>
      </c>
      <c r="AP1957">
        <v>180</v>
      </c>
      <c r="AQ1957" t="s">
        <v>1098</v>
      </c>
      <c r="AR1957">
        <v>18</v>
      </c>
      <c r="AT1957" s="160">
        <v>36605</v>
      </c>
      <c r="AU1957">
        <v>2</v>
      </c>
      <c r="AV1957">
        <v>107</v>
      </c>
      <c r="AW1957" t="s">
        <v>1098</v>
      </c>
      <c r="AX1957">
        <v>11</v>
      </c>
    </row>
    <row r="1958" spans="28:50" x14ac:dyDescent="0.3">
      <c r="AB1958" s="160">
        <v>37335</v>
      </c>
      <c r="AC1958">
        <v>3</v>
      </c>
      <c r="AD1958">
        <v>173</v>
      </c>
      <c r="AE1958" t="s">
        <v>1098</v>
      </c>
      <c r="AF1958">
        <v>17</v>
      </c>
      <c r="AH1958" s="160">
        <v>40988</v>
      </c>
      <c r="AI1958">
        <v>3</v>
      </c>
      <c r="AJ1958">
        <v>186</v>
      </c>
      <c r="AK1958" t="s">
        <v>1098</v>
      </c>
      <c r="AL1958">
        <v>19</v>
      </c>
      <c r="AN1958" s="160">
        <v>37335</v>
      </c>
      <c r="AO1958">
        <v>3</v>
      </c>
      <c r="AP1958">
        <v>170</v>
      </c>
      <c r="AQ1958" t="s">
        <v>1098</v>
      </c>
      <c r="AR1958">
        <v>17</v>
      </c>
      <c r="AT1958" s="160">
        <v>36605</v>
      </c>
      <c r="AU1958">
        <v>3</v>
      </c>
      <c r="AV1958">
        <v>109</v>
      </c>
      <c r="AW1958" t="s">
        <v>1098</v>
      </c>
      <c r="AX1958">
        <v>11</v>
      </c>
    </row>
    <row r="1959" spans="28:50" x14ac:dyDescent="0.3">
      <c r="AB1959" s="160">
        <v>37335</v>
      </c>
      <c r="AC1959">
        <v>4</v>
      </c>
      <c r="AD1959">
        <v>168</v>
      </c>
      <c r="AE1959" t="s">
        <v>1098</v>
      </c>
      <c r="AF1959">
        <v>17</v>
      </c>
      <c r="AH1959" s="160">
        <v>40988</v>
      </c>
      <c r="AI1959">
        <v>4</v>
      </c>
      <c r="AJ1959">
        <v>182</v>
      </c>
      <c r="AK1959" t="s">
        <v>1098</v>
      </c>
      <c r="AL1959">
        <v>18</v>
      </c>
      <c r="AN1959" s="160">
        <v>37335</v>
      </c>
      <c r="AO1959">
        <v>4</v>
      </c>
      <c r="AP1959">
        <v>170</v>
      </c>
      <c r="AQ1959" t="s">
        <v>1098</v>
      </c>
      <c r="AR1959">
        <v>17</v>
      </c>
      <c r="AT1959" s="160">
        <v>36605</v>
      </c>
      <c r="AU1959">
        <v>4</v>
      </c>
      <c r="AV1959">
        <v>116</v>
      </c>
      <c r="AW1959" t="s">
        <v>1098</v>
      </c>
      <c r="AX1959">
        <v>12</v>
      </c>
    </row>
    <row r="1960" spans="28:50" x14ac:dyDescent="0.3">
      <c r="AB1960" s="160">
        <v>37335</v>
      </c>
      <c r="AC1960">
        <v>5</v>
      </c>
      <c r="AD1960">
        <v>161</v>
      </c>
      <c r="AE1960" t="s">
        <v>1098</v>
      </c>
      <c r="AF1960">
        <v>16</v>
      </c>
      <c r="AH1960" s="160">
        <v>40988</v>
      </c>
      <c r="AI1960">
        <v>5</v>
      </c>
      <c r="AJ1960">
        <v>179</v>
      </c>
      <c r="AK1960" t="s">
        <v>1098</v>
      </c>
      <c r="AL1960">
        <v>18</v>
      </c>
      <c r="AN1960" s="160">
        <v>37335</v>
      </c>
      <c r="AO1960">
        <v>5</v>
      </c>
      <c r="AP1960">
        <v>170</v>
      </c>
      <c r="AQ1960" t="s">
        <v>1098</v>
      </c>
      <c r="AR1960">
        <v>17</v>
      </c>
      <c r="AT1960" s="160">
        <v>36605</v>
      </c>
      <c r="AU1960">
        <v>5</v>
      </c>
      <c r="AV1960">
        <v>117</v>
      </c>
      <c r="AW1960" t="s">
        <v>1098</v>
      </c>
      <c r="AX1960">
        <v>12</v>
      </c>
    </row>
    <row r="1961" spans="28:50" x14ac:dyDescent="0.3">
      <c r="AB1961" s="160">
        <v>37335</v>
      </c>
      <c r="AC1961">
        <v>6</v>
      </c>
      <c r="AD1961">
        <v>145</v>
      </c>
      <c r="AE1961" t="s">
        <v>1098</v>
      </c>
      <c r="AF1961">
        <v>15</v>
      </c>
      <c r="AH1961" s="160">
        <v>40988</v>
      </c>
      <c r="AI1961">
        <v>6</v>
      </c>
      <c r="AJ1961">
        <v>172</v>
      </c>
      <c r="AK1961" t="s">
        <v>1098</v>
      </c>
      <c r="AL1961">
        <v>17</v>
      </c>
      <c r="AN1961" s="160">
        <v>37335</v>
      </c>
      <c r="AO1961">
        <v>6</v>
      </c>
      <c r="AP1961">
        <v>160</v>
      </c>
      <c r="AQ1961" t="s">
        <v>1098</v>
      </c>
      <c r="AR1961">
        <v>16</v>
      </c>
      <c r="AT1961" s="160">
        <v>36605</v>
      </c>
      <c r="AU1961">
        <v>6</v>
      </c>
      <c r="AV1961">
        <v>119</v>
      </c>
      <c r="AW1961" t="s">
        <v>1098</v>
      </c>
      <c r="AX1961">
        <v>12</v>
      </c>
    </row>
    <row r="1962" spans="28:50" x14ac:dyDescent="0.3">
      <c r="AB1962" s="160">
        <v>37335</v>
      </c>
      <c r="AC1962">
        <v>7</v>
      </c>
      <c r="AD1962">
        <v>156</v>
      </c>
      <c r="AE1962" t="s">
        <v>1098</v>
      </c>
      <c r="AF1962">
        <v>16</v>
      </c>
      <c r="AH1962" s="160">
        <v>40988</v>
      </c>
      <c r="AI1962">
        <v>7</v>
      </c>
      <c r="AJ1962">
        <v>174</v>
      </c>
      <c r="AK1962" t="s">
        <v>1098</v>
      </c>
      <c r="AL1962">
        <v>17</v>
      </c>
      <c r="AN1962" s="160">
        <v>37335</v>
      </c>
      <c r="AO1962">
        <v>7</v>
      </c>
      <c r="AP1962">
        <v>190</v>
      </c>
      <c r="AQ1962" t="s">
        <v>1098</v>
      </c>
      <c r="AR1962">
        <v>19</v>
      </c>
      <c r="AT1962" s="160">
        <v>36605</v>
      </c>
      <c r="AU1962">
        <v>7</v>
      </c>
      <c r="AV1962">
        <v>127</v>
      </c>
      <c r="AW1962" t="s">
        <v>1098</v>
      </c>
      <c r="AX1962">
        <v>13</v>
      </c>
    </row>
    <row r="1963" spans="28:50" x14ac:dyDescent="0.3">
      <c r="AB1963" s="160">
        <v>37335</v>
      </c>
      <c r="AC1963">
        <v>8</v>
      </c>
      <c r="AD1963">
        <v>193</v>
      </c>
      <c r="AE1963" t="s">
        <v>1098</v>
      </c>
      <c r="AF1963">
        <v>19</v>
      </c>
      <c r="AH1963" s="160">
        <v>40988</v>
      </c>
      <c r="AI1963">
        <v>8</v>
      </c>
      <c r="AJ1963">
        <v>194</v>
      </c>
      <c r="AK1963" t="s">
        <v>1098</v>
      </c>
      <c r="AL1963">
        <v>19</v>
      </c>
      <c r="AN1963" s="160">
        <v>37335</v>
      </c>
      <c r="AO1963">
        <v>8</v>
      </c>
      <c r="AP1963">
        <v>201</v>
      </c>
      <c r="AQ1963" t="s">
        <v>1098</v>
      </c>
      <c r="AR1963">
        <v>20</v>
      </c>
      <c r="AT1963" s="160">
        <v>36605</v>
      </c>
      <c r="AU1963">
        <v>8</v>
      </c>
      <c r="AV1963">
        <v>139</v>
      </c>
      <c r="AW1963" t="s">
        <v>1098</v>
      </c>
      <c r="AX1963">
        <v>14</v>
      </c>
    </row>
    <row r="1964" spans="28:50" x14ac:dyDescent="0.3">
      <c r="AB1964" s="160">
        <v>37335</v>
      </c>
      <c r="AC1964">
        <v>9</v>
      </c>
      <c r="AD1964">
        <v>210</v>
      </c>
      <c r="AE1964" t="s">
        <v>1098</v>
      </c>
      <c r="AF1964">
        <v>21</v>
      </c>
      <c r="AH1964" s="160">
        <v>40988</v>
      </c>
      <c r="AI1964">
        <v>9</v>
      </c>
      <c r="AJ1964">
        <v>210</v>
      </c>
      <c r="AK1964" t="s">
        <v>1098</v>
      </c>
      <c r="AL1964">
        <v>21</v>
      </c>
      <c r="AN1964" s="160">
        <v>37335</v>
      </c>
      <c r="AO1964">
        <v>9</v>
      </c>
      <c r="AP1964">
        <v>210</v>
      </c>
      <c r="AQ1964" t="s">
        <v>1098</v>
      </c>
      <c r="AR1964">
        <v>21</v>
      </c>
      <c r="AT1964" s="160">
        <v>36605</v>
      </c>
      <c r="AU1964">
        <v>9</v>
      </c>
      <c r="AV1964">
        <v>154</v>
      </c>
      <c r="AW1964" t="s">
        <v>1098</v>
      </c>
      <c r="AX1964">
        <v>15</v>
      </c>
    </row>
    <row r="1965" spans="28:50" x14ac:dyDescent="0.3">
      <c r="AB1965" s="160">
        <v>37335</v>
      </c>
      <c r="AC1965">
        <v>10</v>
      </c>
      <c r="AD1965">
        <v>230</v>
      </c>
      <c r="AE1965" t="s">
        <v>1098</v>
      </c>
      <c r="AF1965">
        <v>23</v>
      </c>
      <c r="AH1965" s="160">
        <v>40988</v>
      </c>
      <c r="AI1965">
        <v>10</v>
      </c>
      <c r="AJ1965">
        <v>228</v>
      </c>
      <c r="AK1965" t="s">
        <v>1098</v>
      </c>
      <c r="AL1965">
        <v>23</v>
      </c>
      <c r="AN1965" s="160">
        <v>37335</v>
      </c>
      <c r="AO1965">
        <v>10</v>
      </c>
      <c r="AP1965">
        <v>220</v>
      </c>
      <c r="AQ1965" t="s">
        <v>1098</v>
      </c>
      <c r="AR1965">
        <v>22</v>
      </c>
      <c r="AT1965" s="160">
        <v>36605</v>
      </c>
      <c r="AU1965">
        <v>10</v>
      </c>
      <c r="AV1965">
        <v>153</v>
      </c>
      <c r="AW1965" t="s">
        <v>1098</v>
      </c>
      <c r="AX1965">
        <v>15</v>
      </c>
    </row>
    <row r="1966" spans="28:50" x14ac:dyDescent="0.3">
      <c r="AB1966" s="160">
        <v>37335</v>
      </c>
      <c r="AC1966">
        <v>11</v>
      </c>
      <c r="AD1966">
        <v>241</v>
      </c>
      <c r="AE1966" t="s">
        <v>1098</v>
      </c>
      <c r="AF1966">
        <v>24</v>
      </c>
      <c r="AH1966" s="160">
        <v>40988</v>
      </c>
      <c r="AI1966">
        <v>11</v>
      </c>
      <c r="AJ1966">
        <v>242</v>
      </c>
      <c r="AK1966" t="s">
        <v>1098</v>
      </c>
      <c r="AL1966">
        <v>24</v>
      </c>
      <c r="AN1966" s="160">
        <v>37335</v>
      </c>
      <c r="AO1966">
        <v>11</v>
      </c>
      <c r="AP1966">
        <v>220</v>
      </c>
      <c r="AQ1966" t="s">
        <v>1098</v>
      </c>
      <c r="AR1966">
        <v>22</v>
      </c>
      <c r="AT1966" s="160">
        <v>36605</v>
      </c>
      <c r="AU1966">
        <v>11</v>
      </c>
      <c r="AV1966">
        <v>159</v>
      </c>
      <c r="AW1966" t="s">
        <v>1098</v>
      </c>
      <c r="AX1966">
        <v>16</v>
      </c>
    </row>
    <row r="1967" spans="28:50" x14ac:dyDescent="0.3">
      <c r="AB1967" s="160">
        <v>37335</v>
      </c>
      <c r="AC1967">
        <v>12</v>
      </c>
      <c r="AD1967">
        <v>258</v>
      </c>
      <c r="AE1967" t="s">
        <v>1098</v>
      </c>
      <c r="AF1967">
        <v>26</v>
      </c>
      <c r="AH1967" s="160">
        <v>40988</v>
      </c>
      <c r="AI1967">
        <v>12</v>
      </c>
      <c r="AJ1967">
        <v>256</v>
      </c>
      <c r="AK1967" t="s">
        <v>1098</v>
      </c>
      <c r="AL1967">
        <v>26</v>
      </c>
      <c r="AN1967" s="160">
        <v>37335</v>
      </c>
      <c r="AO1967">
        <v>12</v>
      </c>
      <c r="AP1967">
        <v>220</v>
      </c>
      <c r="AQ1967" t="s">
        <v>1098</v>
      </c>
      <c r="AR1967">
        <v>22</v>
      </c>
      <c r="AT1967" s="160">
        <v>36605</v>
      </c>
      <c r="AU1967">
        <v>12</v>
      </c>
      <c r="AV1967">
        <v>168</v>
      </c>
      <c r="AW1967" t="s">
        <v>1098</v>
      </c>
      <c r="AX1967">
        <v>17</v>
      </c>
    </row>
    <row r="1968" spans="28:50" x14ac:dyDescent="0.3">
      <c r="AB1968" s="160">
        <v>37335</v>
      </c>
      <c r="AC1968">
        <v>13</v>
      </c>
      <c r="AD1968">
        <v>261</v>
      </c>
      <c r="AE1968" t="s">
        <v>1098</v>
      </c>
      <c r="AF1968">
        <v>26</v>
      </c>
      <c r="AH1968" s="160">
        <v>40988</v>
      </c>
      <c r="AI1968">
        <v>13</v>
      </c>
      <c r="AJ1968">
        <v>257</v>
      </c>
      <c r="AK1968" t="s">
        <v>1098</v>
      </c>
      <c r="AL1968">
        <v>26</v>
      </c>
      <c r="AN1968" s="160">
        <v>37335</v>
      </c>
      <c r="AO1968">
        <v>13</v>
      </c>
      <c r="AP1968">
        <v>230</v>
      </c>
      <c r="AQ1968" t="s">
        <v>1098</v>
      </c>
      <c r="AR1968">
        <v>23</v>
      </c>
      <c r="AT1968" s="160">
        <v>36605</v>
      </c>
      <c r="AU1968">
        <v>13</v>
      </c>
      <c r="AV1968">
        <v>160</v>
      </c>
      <c r="AW1968" t="s">
        <v>1098</v>
      </c>
      <c r="AX1968">
        <v>16</v>
      </c>
    </row>
    <row r="1969" spans="28:50" x14ac:dyDescent="0.3">
      <c r="AB1969" s="160">
        <v>37335</v>
      </c>
      <c r="AC1969">
        <v>14</v>
      </c>
      <c r="AD1969">
        <v>263</v>
      </c>
      <c r="AE1969" t="s">
        <v>1098</v>
      </c>
      <c r="AF1969">
        <v>26</v>
      </c>
      <c r="AH1969" s="160">
        <v>40988</v>
      </c>
      <c r="AI1969">
        <v>14</v>
      </c>
      <c r="AJ1969">
        <v>263</v>
      </c>
      <c r="AK1969" t="s">
        <v>1098</v>
      </c>
      <c r="AL1969">
        <v>26</v>
      </c>
      <c r="AN1969" s="160">
        <v>37335</v>
      </c>
      <c r="AO1969">
        <v>14</v>
      </c>
      <c r="AP1969">
        <v>220</v>
      </c>
      <c r="AQ1969" t="s">
        <v>1098</v>
      </c>
      <c r="AR1969">
        <v>22</v>
      </c>
      <c r="AT1969" s="160">
        <v>36605</v>
      </c>
      <c r="AU1969">
        <v>14</v>
      </c>
      <c r="AV1969">
        <v>146</v>
      </c>
      <c r="AW1969" t="s">
        <v>1098</v>
      </c>
      <c r="AX1969">
        <v>15</v>
      </c>
    </row>
    <row r="1970" spans="28:50" x14ac:dyDescent="0.3">
      <c r="AB1970" s="160">
        <v>37335</v>
      </c>
      <c r="AC1970">
        <v>15</v>
      </c>
      <c r="AD1970">
        <v>258</v>
      </c>
      <c r="AE1970" t="s">
        <v>1098</v>
      </c>
      <c r="AF1970">
        <v>26</v>
      </c>
      <c r="AH1970" s="160">
        <v>40988</v>
      </c>
      <c r="AI1970">
        <v>15</v>
      </c>
      <c r="AJ1970">
        <v>271</v>
      </c>
      <c r="AK1970" t="s">
        <v>1098</v>
      </c>
      <c r="AL1970">
        <v>27</v>
      </c>
      <c r="AN1970" s="160">
        <v>37335</v>
      </c>
      <c r="AO1970">
        <v>15</v>
      </c>
      <c r="AP1970">
        <v>220</v>
      </c>
      <c r="AQ1970" t="s">
        <v>1098</v>
      </c>
      <c r="AR1970">
        <v>22</v>
      </c>
      <c r="AT1970" s="160">
        <v>36605</v>
      </c>
      <c r="AU1970">
        <v>15</v>
      </c>
      <c r="AV1970">
        <v>146</v>
      </c>
      <c r="AW1970" t="s">
        <v>1098</v>
      </c>
      <c r="AX1970">
        <v>15</v>
      </c>
    </row>
    <row r="1971" spans="28:50" x14ac:dyDescent="0.3">
      <c r="AB1971" s="160">
        <v>37335</v>
      </c>
      <c r="AC1971">
        <v>16</v>
      </c>
      <c r="AD1971">
        <v>256</v>
      </c>
      <c r="AE1971" t="s">
        <v>1098</v>
      </c>
      <c r="AF1971">
        <v>26</v>
      </c>
      <c r="AH1971" s="160">
        <v>40988</v>
      </c>
      <c r="AI1971">
        <v>16</v>
      </c>
      <c r="AJ1971">
        <v>270</v>
      </c>
      <c r="AK1971" t="s">
        <v>1098</v>
      </c>
      <c r="AL1971">
        <v>27</v>
      </c>
      <c r="AN1971" s="160">
        <v>37335</v>
      </c>
      <c r="AO1971">
        <v>16</v>
      </c>
      <c r="AP1971">
        <v>210</v>
      </c>
      <c r="AQ1971" t="s">
        <v>1098</v>
      </c>
      <c r="AR1971">
        <v>21</v>
      </c>
      <c r="AT1971" s="160">
        <v>36605</v>
      </c>
      <c r="AU1971">
        <v>16</v>
      </c>
      <c r="AV1971">
        <v>145</v>
      </c>
      <c r="AW1971" t="s">
        <v>1098</v>
      </c>
      <c r="AX1971">
        <v>15</v>
      </c>
    </row>
    <row r="1972" spans="28:50" x14ac:dyDescent="0.3">
      <c r="AB1972" s="160">
        <v>37335</v>
      </c>
      <c r="AC1972">
        <v>17</v>
      </c>
      <c r="AD1972">
        <v>242</v>
      </c>
      <c r="AE1972" t="s">
        <v>1098</v>
      </c>
      <c r="AF1972">
        <v>24</v>
      </c>
      <c r="AH1972" s="160">
        <v>40988</v>
      </c>
      <c r="AI1972">
        <v>17</v>
      </c>
      <c r="AJ1972">
        <v>272</v>
      </c>
      <c r="AK1972" t="s">
        <v>1098</v>
      </c>
      <c r="AL1972">
        <v>27</v>
      </c>
      <c r="AN1972" s="160">
        <v>37335</v>
      </c>
      <c r="AO1972">
        <v>17</v>
      </c>
      <c r="AP1972">
        <v>210</v>
      </c>
      <c r="AQ1972" t="s">
        <v>1098</v>
      </c>
      <c r="AR1972">
        <v>21</v>
      </c>
      <c r="AT1972" s="160">
        <v>36605</v>
      </c>
      <c r="AU1972">
        <v>17</v>
      </c>
      <c r="AV1972">
        <v>138</v>
      </c>
      <c r="AW1972" t="s">
        <v>1098</v>
      </c>
      <c r="AX1972">
        <v>14</v>
      </c>
    </row>
    <row r="1973" spans="28:50" x14ac:dyDescent="0.3">
      <c r="AB1973" s="160">
        <v>37335</v>
      </c>
      <c r="AC1973">
        <v>18</v>
      </c>
      <c r="AD1973">
        <v>221</v>
      </c>
      <c r="AE1973" t="s">
        <v>1098</v>
      </c>
      <c r="AF1973">
        <v>22</v>
      </c>
      <c r="AH1973" s="160">
        <v>40988</v>
      </c>
      <c r="AI1973">
        <v>18</v>
      </c>
      <c r="AJ1973">
        <v>264</v>
      </c>
      <c r="AK1973" t="s">
        <v>1098</v>
      </c>
      <c r="AL1973">
        <v>26</v>
      </c>
      <c r="AN1973" s="160">
        <v>37335</v>
      </c>
      <c r="AO1973">
        <v>18</v>
      </c>
      <c r="AP1973">
        <v>190</v>
      </c>
      <c r="AQ1973" t="s">
        <v>1098</v>
      </c>
      <c r="AR1973">
        <v>19</v>
      </c>
      <c r="AT1973" s="160">
        <v>36605</v>
      </c>
      <c r="AU1973">
        <v>18</v>
      </c>
      <c r="AV1973">
        <v>141</v>
      </c>
      <c r="AW1973" t="s">
        <v>1098</v>
      </c>
      <c r="AX1973">
        <v>14</v>
      </c>
    </row>
    <row r="1974" spans="28:50" x14ac:dyDescent="0.3">
      <c r="AB1974" s="160">
        <v>37335</v>
      </c>
      <c r="AC1974">
        <v>19</v>
      </c>
      <c r="AD1974">
        <v>205</v>
      </c>
      <c r="AE1974" t="s">
        <v>1098</v>
      </c>
      <c r="AF1974">
        <v>21</v>
      </c>
      <c r="AH1974" s="160">
        <v>40988</v>
      </c>
      <c r="AI1974">
        <v>19</v>
      </c>
      <c r="AJ1974">
        <v>256</v>
      </c>
      <c r="AK1974" t="s">
        <v>1098</v>
      </c>
      <c r="AL1974">
        <v>26</v>
      </c>
      <c r="AN1974" s="160">
        <v>37335</v>
      </c>
      <c r="AO1974">
        <v>19</v>
      </c>
      <c r="AP1974">
        <v>180</v>
      </c>
      <c r="AQ1974" t="s">
        <v>1098</v>
      </c>
      <c r="AR1974">
        <v>18</v>
      </c>
      <c r="AT1974" s="160">
        <v>36605</v>
      </c>
      <c r="AU1974">
        <v>19</v>
      </c>
      <c r="AV1974">
        <v>136</v>
      </c>
      <c r="AW1974" t="s">
        <v>1098</v>
      </c>
      <c r="AX1974">
        <v>14</v>
      </c>
    </row>
    <row r="1975" spans="28:50" x14ac:dyDescent="0.3">
      <c r="AB1975" s="160">
        <v>37335</v>
      </c>
      <c r="AC1975">
        <v>20</v>
      </c>
      <c r="AD1975">
        <v>195</v>
      </c>
      <c r="AE1975" t="s">
        <v>1098</v>
      </c>
      <c r="AF1975">
        <v>20</v>
      </c>
      <c r="AH1975" s="160">
        <v>40988</v>
      </c>
      <c r="AI1975">
        <v>20</v>
      </c>
      <c r="AJ1975">
        <v>250</v>
      </c>
      <c r="AK1975" t="s">
        <v>1098</v>
      </c>
      <c r="AL1975">
        <v>25</v>
      </c>
      <c r="AN1975" s="160">
        <v>37335</v>
      </c>
      <c r="AO1975">
        <v>20</v>
      </c>
      <c r="AP1975">
        <v>180</v>
      </c>
      <c r="AQ1975" t="s">
        <v>1098</v>
      </c>
      <c r="AR1975">
        <v>18</v>
      </c>
      <c r="AT1975" s="160">
        <v>36605</v>
      </c>
      <c r="AU1975">
        <v>20</v>
      </c>
      <c r="AV1975">
        <v>134</v>
      </c>
      <c r="AW1975" t="s">
        <v>1098</v>
      </c>
      <c r="AX1975">
        <v>13</v>
      </c>
    </row>
    <row r="1976" spans="28:50" x14ac:dyDescent="0.3">
      <c r="AB1976" s="160">
        <v>37335</v>
      </c>
      <c r="AC1976">
        <v>21</v>
      </c>
      <c r="AD1976">
        <v>189</v>
      </c>
      <c r="AE1976" t="s">
        <v>1098</v>
      </c>
      <c r="AF1976">
        <v>19</v>
      </c>
      <c r="AH1976" s="160">
        <v>40988</v>
      </c>
      <c r="AI1976">
        <v>21</v>
      </c>
      <c r="AJ1976">
        <v>246</v>
      </c>
      <c r="AK1976" t="s">
        <v>1098</v>
      </c>
      <c r="AL1976">
        <v>25</v>
      </c>
      <c r="AN1976" s="160">
        <v>37335</v>
      </c>
      <c r="AO1976">
        <v>21</v>
      </c>
      <c r="AP1976">
        <v>170</v>
      </c>
      <c r="AQ1976" t="s">
        <v>1098</v>
      </c>
      <c r="AR1976">
        <v>17</v>
      </c>
      <c r="AT1976" s="160">
        <v>36605</v>
      </c>
      <c r="AU1976">
        <v>21</v>
      </c>
      <c r="AV1976">
        <v>135</v>
      </c>
      <c r="AW1976" t="s">
        <v>1098</v>
      </c>
      <c r="AX1976">
        <v>14</v>
      </c>
    </row>
    <row r="1977" spans="28:50" x14ac:dyDescent="0.3">
      <c r="AB1977" s="160">
        <v>37335</v>
      </c>
      <c r="AC1977">
        <v>22</v>
      </c>
      <c r="AD1977">
        <v>185</v>
      </c>
      <c r="AE1977" t="s">
        <v>1098</v>
      </c>
      <c r="AF1977">
        <v>19</v>
      </c>
      <c r="AH1977" s="160">
        <v>40988</v>
      </c>
      <c r="AI1977">
        <v>22</v>
      </c>
      <c r="AJ1977">
        <v>246</v>
      </c>
      <c r="AK1977" t="s">
        <v>1098</v>
      </c>
      <c r="AL1977">
        <v>25</v>
      </c>
      <c r="AN1977" s="160">
        <v>37335</v>
      </c>
      <c r="AO1977">
        <v>22</v>
      </c>
      <c r="AP1977">
        <v>170</v>
      </c>
      <c r="AQ1977" t="s">
        <v>1098</v>
      </c>
      <c r="AR1977">
        <v>17</v>
      </c>
      <c r="AT1977" s="160">
        <v>36605</v>
      </c>
      <c r="AU1977">
        <v>22</v>
      </c>
      <c r="AV1977">
        <v>137</v>
      </c>
      <c r="AW1977" t="s">
        <v>1098</v>
      </c>
      <c r="AX1977">
        <v>14</v>
      </c>
    </row>
    <row r="1978" spans="28:50" x14ac:dyDescent="0.3">
      <c r="AB1978" s="160">
        <v>37335</v>
      </c>
      <c r="AC1978">
        <v>23</v>
      </c>
      <c r="AD1978">
        <v>179</v>
      </c>
      <c r="AE1978" t="s">
        <v>1098</v>
      </c>
      <c r="AF1978">
        <v>18</v>
      </c>
      <c r="AH1978" s="160">
        <v>40988</v>
      </c>
      <c r="AI1978">
        <v>23</v>
      </c>
      <c r="AJ1978">
        <v>254</v>
      </c>
      <c r="AK1978" t="s">
        <v>1098</v>
      </c>
      <c r="AL1978">
        <v>25</v>
      </c>
      <c r="AN1978" s="160">
        <v>37335</v>
      </c>
      <c r="AO1978">
        <v>23</v>
      </c>
      <c r="AP1978">
        <v>170</v>
      </c>
      <c r="AQ1978" t="s">
        <v>1098</v>
      </c>
      <c r="AR1978">
        <v>17</v>
      </c>
      <c r="AT1978" s="160">
        <v>36605</v>
      </c>
      <c r="AU1978">
        <v>23</v>
      </c>
      <c r="AV1978">
        <v>140</v>
      </c>
      <c r="AW1978" t="s">
        <v>1098</v>
      </c>
      <c r="AX1978">
        <v>14</v>
      </c>
    </row>
    <row r="1979" spans="28:50" x14ac:dyDescent="0.3">
      <c r="AB1979" s="160">
        <v>37336</v>
      </c>
      <c r="AC1979">
        <v>0</v>
      </c>
      <c r="AD1979">
        <v>171</v>
      </c>
      <c r="AE1979" t="s">
        <v>1098</v>
      </c>
      <c r="AF1979">
        <v>17</v>
      </c>
      <c r="AH1979" s="160">
        <v>40989</v>
      </c>
      <c r="AI1979">
        <v>0</v>
      </c>
      <c r="AJ1979">
        <v>252</v>
      </c>
      <c r="AK1979" t="s">
        <v>1098</v>
      </c>
      <c r="AL1979">
        <v>25</v>
      </c>
      <c r="AN1979" s="160">
        <v>37336</v>
      </c>
      <c r="AO1979">
        <v>0</v>
      </c>
      <c r="AP1979">
        <v>170</v>
      </c>
      <c r="AQ1979" t="s">
        <v>1098</v>
      </c>
      <c r="AR1979">
        <v>17</v>
      </c>
      <c r="AT1979" s="160">
        <v>36606</v>
      </c>
      <c r="AU1979">
        <v>0</v>
      </c>
      <c r="AV1979">
        <v>145</v>
      </c>
      <c r="AW1979" t="s">
        <v>1098</v>
      </c>
      <c r="AX1979">
        <v>15</v>
      </c>
    </row>
    <row r="1980" spans="28:50" x14ac:dyDescent="0.3">
      <c r="AB1980" s="160">
        <v>37336</v>
      </c>
      <c r="AC1980">
        <v>1</v>
      </c>
      <c r="AD1980">
        <v>150</v>
      </c>
      <c r="AE1980" t="s">
        <v>1098</v>
      </c>
      <c r="AF1980">
        <v>15</v>
      </c>
      <c r="AH1980" s="160">
        <v>40989</v>
      </c>
      <c r="AI1980">
        <v>1</v>
      </c>
      <c r="AJ1980">
        <v>252</v>
      </c>
      <c r="AK1980" t="s">
        <v>1098</v>
      </c>
      <c r="AL1980">
        <v>25</v>
      </c>
      <c r="AN1980" s="160">
        <v>37336</v>
      </c>
      <c r="AO1980">
        <v>1</v>
      </c>
      <c r="AP1980">
        <v>170</v>
      </c>
      <c r="AQ1980" t="s">
        <v>1098</v>
      </c>
      <c r="AR1980">
        <v>17</v>
      </c>
      <c r="AT1980" s="160">
        <v>36606</v>
      </c>
      <c r="AU1980">
        <v>1</v>
      </c>
      <c r="AV1980">
        <v>147</v>
      </c>
      <c r="AW1980" t="s">
        <v>1098</v>
      </c>
      <c r="AX1980">
        <v>15</v>
      </c>
    </row>
    <row r="1981" spans="28:50" x14ac:dyDescent="0.3">
      <c r="AB1981" s="160">
        <v>37336</v>
      </c>
      <c r="AC1981">
        <v>2</v>
      </c>
      <c r="AD1981">
        <v>149</v>
      </c>
      <c r="AE1981" t="s">
        <v>1098</v>
      </c>
      <c r="AF1981">
        <v>15</v>
      </c>
      <c r="AH1981" s="160">
        <v>40989</v>
      </c>
      <c r="AI1981">
        <v>2</v>
      </c>
      <c r="AJ1981">
        <v>257</v>
      </c>
      <c r="AK1981" t="s">
        <v>1098</v>
      </c>
      <c r="AL1981">
        <v>26</v>
      </c>
      <c r="AN1981" s="160">
        <v>37336</v>
      </c>
      <c r="AO1981">
        <v>2</v>
      </c>
      <c r="AP1981">
        <v>160</v>
      </c>
      <c r="AQ1981" t="s">
        <v>1098</v>
      </c>
      <c r="AR1981">
        <v>16</v>
      </c>
      <c r="AT1981" s="160">
        <v>36606</v>
      </c>
      <c r="AU1981">
        <v>2</v>
      </c>
      <c r="AV1981">
        <v>154</v>
      </c>
      <c r="AW1981" t="s">
        <v>1098</v>
      </c>
      <c r="AX1981">
        <v>15</v>
      </c>
    </row>
    <row r="1982" spans="28:50" x14ac:dyDescent="0.3">
      <c r="AB1982" s="160">
        <v>37336</v>
      </c>
      <c r="AC1982">
        <v>3</v>
      </c>
      <c r="AD1982">
        <v>115</v>
      </c>
      <c r="AE1982" t="s">
        <v>1098</v>
      </c>
      <c r="AF1982">
        <v>12</v>
      </c>
      <c r="AH1982" s="160">
        <v>40989</v>
      </c>
      <c r="AI1982">
        <v>3</v>
      </c>
      <c r="AJ1982">
        <v>255</v>
      </c>
      <c r="AK1982" t="s">
        <v>1098</v>
      </c>
      <c r="AL1982">
        <v>26</v>
      </c>
      <c r="AN1982" s="160">
        <v>37336</v>
      </c>
      <c r="AO1982">
        <v>3</v>
      </c>
      <c r="AP1982">
        <v>160</v>
      </c>
      <c r="AQ1982" t="s">
        <v>1098</v>
      </c>
      <c r="AR1982">
        <v>16</v>
      </c>
      <c r="AT1982" s="160">
        <v>36606</v>
      </c>
      <c r="AU1982">
        <v>3</v>
      </c>
      <c r="AV1982">
        <v>144</v>
      </c>
      <c r="AW1982" t="s">
        <v>1098</v>
      </c>
      <c r="AX1982">
        <v>14</v>
      </c>
    </row>
    <row r="1983" spans="28:50" x14ac:dyDescent="0.3">
      <c r="AB1983" s="160">
        <v>37336</v>
      </c>
      <c r="AC1983">
        <v>4</v>
      </c>
      <c r="AD1983">
        <v>97</v>
      </c>
      <c r="AE1983" t="s">
        <v>1098</v>
      </c>
      <c r="AF1983">
        <v>10</v>
      </c>
      <c r="AH1983" s="160">
        <v>40989</v>
      </c>
      <c r="AI1983">
        <v>4</v>
      </c>
      <c r="AJ1983">
        <v>246</v>
      </c>
      <c r="AK1983" t="s">
        <v>1098</v>
      </c>
      <c r="AL1983">
        <v>25</v>
      </c>
      <c r="AN1983" s="160">
        <v>37336</v>
      </c>
      <c r="AO1983">
        <v>4</v>
      </c>
      <c r="AP1983">
        <v>160</v>
      </c>
      <c r="AQ1983" t="s">
        <v>1098</v>
      </c>
      <c r="AR1983">
        <v>16</v>
      </c>
      <c r="AT1983" s="160">
        <v>36606</v>
      </c>
      <c r="AU1983">
        <v>4</v>
      </c>
      <c r="AV1983">
        <v>142</v>
      </c>
      <c r="AW1983" t="s">
        <v>1098</v>
      </c>
      <c r="AX1983">
        <v>14</v>
      </c>
    </row>
    <row r="1984" spans="28:50" x14ac:dyDescent="0.3">
      <c r="AB1984" s="160">
        <v>37336</v>
      </c>
      <c r="AC1984">
        <v>5</v>
      </c>
      <c r="AD1984">
        <v>89</v>
      </c>
      <c r="AE1984" t="s">
        <v>1098</v>
      </c>
      <c r="AF1984">
        <v>9</v>
      </c>
      <c r="AH1984" s="160">
        <v>40989</v>
      </c>
      <c r="AI1984">
        <v>5</v>
      </c>
      <c r="AJ1984">
        <v>240</v>
      </c>
      <c r="AK1984" t="s">
        <v>1098</v>
      </c>
      <c r="AL1984">
        <v>24</v>
      </c>
      <c r="AN1984" s="160">
        <v>37336</v>
      </c>
      <c r="AO1984">
        <v>5</v>
      </c>
      <c r="AP1984">
        <v>160</v>
      </c>
      <c r="AQ1984" t="s">
        <v>1098</v>
      </c>
      <c r="AR1984">
        <v>16</v>
      </c>
      <c r="AT1984" s="160">
        <v>36606</v>
      </c>
      <c r="AU1984">
        <v>5</v>
      </c>
      <c r="AV1984">
        <v>143</v>
      </c>
      <c r="AW1984" t="s">
        <v>1098</v>
      </c>
      <c r="AX1984">
        <v>14</v>
      </c>
    </row>
    <row r="1985" spans="28:50" x14ac:dyDescent="0.3">
      <c r="AB1985" s="160">
        <v>37336</v>
      </c>
      <c r="AC1985">
        <v>6</v>
      </c>
      <c r="AD1985">
        <v>80</v>
      </c>
      <c r="AE1985" t="s">
        <v>1098</v>
      </c>
      <c r="AF1985">
        <v>8</v>
      </c>
      <c r="AH1985" s="160">
        <v>40989</v>
      </c>
      <c r="AI1985">
        <v>6</v>
      </c>
      <c r="AJ1985">
        <v>234</v>
      </c>
      <c r="AK1985" t="s">
        <v>1098</v>
      </c>
      <c r="AL1985">
        <v>23</v>
      </c>
      <c r="AN1985" s="160">
        <v>37336</v>
      </c>
      <c r="AO1985">
        <v>6</v>
      </c>
      <c r="AP1985">
        <v>170</v>
      </c>
      <c r="AQ1985" t="s">
        <v>1098</v>
      </c>
      <c r="AR1985">
        <v>17</v>
      </c>
      <c r="AT1985" s="160">
        <v>36606</v>
      </c>
      <c r="AU1985">
        <v>6</v>
      </c>
      <c r="AV1985">
        <v>122</v>
      </c>
      <c r="AW1985" t="s">
        <v>1098</v>
      </c>
      <c r="AX1985">
        <v>12</v>
      </c>
    </row>
    <row r="1986" spans="28:50" x14ac:dyDescent="0.3">
      <c r="AB1986" s="160">
        <v>37336</v>
      </c>
      <c r="AC1986">
        <v>7</v>
      </c>
      <c r="AD1986">
        <v>106</v>
      </c>
      <c r="AE1986" t="s">
        <v>1098</v>
      </c>
      <c r="AF1986">
        <v>11</v>
      </c>
      <c r="AH1986" s="160">
        <v>40989</v>
      </c>
      <c r="AI1986">
        <v>7</v>
      </c>
      <c r="AJ1986">
        <v>231</v>
      </c>
      <c r="AK1986" t="s">
        <v>1098</v>
      </c>
      <c r="AL1986">
        <v>23</v>
      </c>
      <c r="AN1986" s="160">
        <v>37336</v>
      </c>
      <c r="AO1986">
        <v>7</v>
      </c>
      <c r="AP1986">
        <v>180</v>
      </c>
      <c r="AQ1986" t="s">
        <v>1098</v>
      </c>
      <c r="AR1986">
        <v>18</v>
      </c>
      <c r="AT1986" s="160">
        <v>36606</v>
      </c>
      <c r="AU1986">
        <v>7</v>
      </c>
      <c r="AV1986">
        <v>113</v>
      </c>
      <c r="AW1986" t="s">
        <v>1098</v>
      </c>
      <c r="AX1986">
        <v>11</v>
      </c>
    </row>
    <row r="1987" spans="28:50" x14ac:dyDescent="0.3">
      <c r="AB1987" s="160">
        <v>37336</v>
      </c>
      <c r="AC1987">
        <v>8</v>
      </c>
      <c r="AD1987">
        <v>137</v>
      </c>
      <c r="AE1987" t="s">
        <v>1098</v>
      </c>
      <c r="AF1987">
        <v>14</v>
      </c>
      <c r="AH1987" s="160">
        <v>40989</v>
      </c>
      <c r="AI1987">
        <v>8</v>
      </c>
      <c r="AJ1987">
        <v>181</v>
      </c>
      <c r="AK1987" t="s">
        <v>1098</v>
      </c>
      <c r="AL1987">
        <v>18</v>
      </c>
      <c r="AN1987" s="160">
        <v>37336</v>
      </c>
      <c r="AO1987">
        <v>8</v>
      </c>
      <c r="AP1987">
        <v>199</v>
      </c>
      <c r="AQ1987" t="s">
        <v>1098</v>
      </c>
      <c r="AR1987">
        <v>20</v>
      </c>
      <c r="AT1987" s="160">
        <v>36606</v>
      </c>
      <c r="AU1987">
        <v>8</v>
      </c>
      <c r="AV1987">
        <v>129</v>
      </c>
      <c r="AW1987" t="s">
        <v>1098</v>
      </c>
      <c r="AX1987">
        <v>13</v>
      </c>
    </row>
    <row r="1988" spans="28:50" x14ac:dyDescent="0.3">
      <c r="AB1988" s="160">
        <v>37336</v>
      </c>
      <c r="AC1988">
        <v>9</v>
      </c>
      <c r="AD1988">
        <v>172</v>
      </c>
      <c r="AE1988" t="s">
        <v>1098</v>
      </c>
      <c r="AF1988">
        <v>17</v>
      </c>
      <c r="AH1988" s="160">
        <v>40989</v>
      </c>
      <c r="AI1988">
        <v>9</v>
      </c>
      <c r="AJ1988">
        <v>156</v>
      </c>
      <c r="AK1988" t="s">
        <v>1098</v>
      </c>
      <c r="AL1988">
        <v>16</v>
      </c>
      <c r="AN1988" s="160">
        <v>37336</v>
      </c>
      <c r="AO1988">
        <v>9</v>
      </c>
      <c r="AP1988">
        <v>210</v>
      </c>
      <c r="AQ1988" t="s">
        <v>1098</v>
      </c>
      <c r="AR1988">
        <v>21</v>
      </c>
      <c r="AT1988" s="160">
        <v>36606</v>
      </c>
      <c r="AU1988">
        <v>9</v>
      </c>
      <c r="AV1988">
        <v>123</v>
      </c>
      <c r="AW1988" t="s">
        <v>1098</v>
      </c>
      <c r="AX1988">
        <v>12</v>
      </c>
    </row>
    <row r="1989" spans="28:50" x14ac:dyDescent="0.3">
      <c r="AB1989" s="160">
        <v>37336</v>
      </c>
      <c r="AC1989">
        <v>10</v>
      </c>
      <c r="AD1989">
        <v>191</v>
      </c>
      <c r="AE1989" t="s">
        <v>1098</v>
      </c>
      <c r="AF1989">
        <v>19</v>
      </c>
      <c r="AH1989" s="160">
        <v>40989</v>
      </c>
      <c r="AI1989">
        <v>10</v>
      </c>
      <c r="AJ1989">
        <v>125</v>
      </c>
      <c r="AK1989" t="s">
        <v>1098</v>
      </c>
      <c r="AL1989">
        <v>13</v>
      </c>
      <c r="AN1989" s="160">
        <v>37336</v>
      </c>
      <c r="AO1989">
        <v>10</v>
      </c>
      <c r="AP1989">
        <v>220</v>
      </c>
      <c r="AQ1989" t="s">
        <v>1098</v>
      </c>
      <c r="AR1989">
        <v>22</v>
      </c>
      <c r="AT1989" s="160">
        <v>36606</v>
      </c>
      <c r="AU1989">
        <v>10</v>
      </c>
      <c r="AV1989">
        <v>122</v>
      </c>
      <c r="AW1989" t="s">
        <v>1098</v>
      </c>
      <c r="AX1989">
        <v>12</v>
      </c>
    </row>
    <row r="1990" spans="28:50" x14ac:dyDescent="0.3">
      <c r="AB1990" s="160">
        <v>37336</v>
      </c>
      <c r="AC1990">
        <v>11</v>
      </c>
      <c r="AD1990">
        <v>208</v>
      </c>
      <c r="AE1990" t="s">
        <v>1098</v>
      </c>
      <c r="AF1990">
        <v>21</v>
      </c>
      <c r="AH1990" s="160">
        <v>40989</v>
      </c>
      <c r="AI1990">
        <v>11</v>
      </c>
      <c r="AJ1990">
        <v>121</v>
      </c>
      <c r="AK1990" t="s">
        <v>1098</v>
      </c>
      <c r="AL1990">
        <v>12</v>
      </c>
      <c r="AN1990" s="160">
        <v>37336</v>
      </c>
      <c r="AO1990">
        <v>11</v>
      </c>
      <c r="AP1990">
        <v>230</v>
      </c>
      <c r="AQ1990" t="s">
        <v>1098</v>
      </c>
      <c r="AR1990">
        <v>23</v>
      </c>
      <c r="AT1990" s="160">
        <v>36606</v>
      </c>
      <c r="AU1990">
        <v>11</v>
      </c>
      <c r="AV1990">
        <v>123</v>
      </c>
      <c r="AW1990" t="s">
        <v>1098</v>
      </c>
      <c r="AX1990">
        <v>12</v>
      </c>
    </row>
    <row r="1991" spans="28:50" x14ac:dyDescent="0.3">
      <c r="AB1991" s="160">
        <v>37336</v>
      </c>
      <c r="AC1991">
        <v>12</v>
      </c>
      <c r="AD1991">
        <v>223</v>
      </c>
      <c r="AE1991" t="s">
        <v>1098</v>
      </c>
      <c r="AF1991">
        <v>22</v>
      </c>
      <c r="AH1991" s="160">
        <v>40989</v>
      </c>
      <c r="AI1991">
        <v>12</v>
      </c>
      <c r="AJ1991">
        <v>120</v>
      </c>
      <c r="AK1991" t="s">
        <v>1098</v>
      </c>
      <c r="AL1991">
        <v>12</v>
      </c>
      <c r="AN1991" s="160">
        <v>37336</v>
      </c>
      <c r="AO1991">
        <v>12</v>
      </c>
      <c r="AP1991">
        <v>240</v>
      </c>
      <c r="AQ1991" t="s">
        <v>1098</v>
      </c>
      <c r="AR1991">
        <v>24</v>
      </c>
      <c r="AT1991" s="160">
        <v>36606</v>
      </c>
      <c r="AU1991">
        <v>12</v>
      </c>
      <c r="AV1991">
        <v>110</v>
      </c>
      <c r="AW1991" t="s">
        <v>1098</v>
      </c>
      <c r="AX1991">
        <v>11</v>
      </c>
    </row>
    <row r="1992" spans="28:50" x14ac:dyDescent="0.3">
      <c r="AB1992" s="160">
        <v>37336</v>
      </c>
      <c r="AC1992">
        <v>13</v>
      </c>
      <c r="AD1992">
        <v>235</v>
      </c>
      <c r="AE1992" t="s">
        <v>1098</v>
      </c>
      <c r="AF1992">
        <v>24</v>
      </c>
      <c r="AH1992" s="160">
        <v>40989</v>
      </c>
      <c r="AI1992">
        <v>13</v>
      </c>
      <c r="AJ1992">
        <v>143</v>
      </c>
      <c r="AK1992" t="s">
        <v>1098</v>
      </c>
      <c r="AL1992">
        <v>14</v>
      </c>
      <c r="AN1992" s="160">
        <v>37336</v>
      </c>
      <c r="AO1992">
        <v>13</v>
      </c>
      <c r="AP1992">
        <v>250</v>
      </c>
      <c r="AQ1992" t="s">
        <v>1098</v>
      </c>
      <c r="AR1992">
        <v>25</v>
      </c>
      <c r="AT1992" s="160">
        <v>36606</v>
      </c>
      <c r="AU1992">
        <v>13</v>
      </c>
      <c r="AV1992">
        <v>116</v>
      </c>
      <c r="AW1992" t="s">
        <v>1098</v>
      </c>
      <c r="AX1992">
        <v>12</v>
      </c>
    </row>
    <row r="1993" spans="28:50" x14ac:dyDescent="0.3">
      <c r="AB1993" s="160">
        <v>37336</v>
      </c>
      <c r="AC1993">
        <v>14</v>
      </c>
      <c r="AD1993">
        <v>243</v>
      </c>
      <c r="AE1993" t="s">
        <v>1098</v>
      </c>
      <c r="AF1993">
        <v>24</v>
      </c>
      <c r="AH1993" s="160">
        <v>40989</v>
      </c>
      <c r="AI1993">
        <v>14</v>
      </c>
      <c r="AJ1993">
        <v>165</v>
      </c>
      <c r="AK1993" t="s">
        <v>1098</v>
      </c>
      <c r="AL1993">
        <v>17</v>
      </c>
      <c r="AN1993" s="160">
        <v>37336</v>
      </c>
      <c r="AO1993">
        <v>14</v>
      </c>
      <c r="AP1993">
        <v>250</v>
      </c>
      <c r="AQ1993" t="s">
        <v>1098</v>
      </c>
      <c r="AR1993">
        <v>25</v>
      </c>
      <c r="AT1993" s="160">
        <v>36606</v>
      </c>
      <c r="AU1993">
        <v>14</v>
      </c>
      <c r="AV1993">
        <v>108</v>
      </c>
      <c r="AW1993" t="s">
        <v>1098</v>
      </c>
      <c r="AX1993">
        <v>11</v>
      </c>
    </row>
    <row r="1994" spans="28:50" x14ac:dyDescent="0.3">
      <c r="AB1994" s="160">
        <v>37336</v>
      </c>
      <c r="AC1994">
        <v>15</v>
      </c>
      <c r="AD1994">
        <v>229</v>
      </c>
      <c r="AE1994" t="s">
        <v>1098</v>
      </c>
      <c r="AF1994">
        <v>23</v>
      </c>
      <c r="AH1994" s="160">
        <v>40989</v>
      </c>
      <c r="AI1994">
        <v>15</v>
      </c>
      <c r="AJ1994">
        <v>195</v>
      </c>
      <c r="AK1994" t="s">
        <v>1098</v>
      </c>
      <c r="AL1994">
        <v>20</v>
      </c>
      <c r="AN1994" s="160">
        <v>37336</v>
      </c>
      <c r="AO1994">
        <v>15</v>
      </c>
      <c r="AP1994">
        <v>230</v>
      </c>
      <c r="AQ1994" t="s">
        <v>1098</v>
      </c>
      <c r="AR1994">
        <v>23</v>
      </c>
      <c r="AT1994" s="160">
        <v>36606</v>
      </c>
      <c r="AU1994">
        <v>15</v>
      </c>
      <c r="AV1994">
        <v>102</v>
      </c>
      <c r="AW1994" t="s">
        <v>1098</v>
      </c>
      <c r="AX1994">
        <v>10</v>
      </c>
    </row>
    <row r="1995" spans="28:50" x14ac:dyDescent="0.3">
      <c r="AB1995" s="160">
        <v>37336</v>
      </c>
      <c r="AC1995">
        <v>16</v>
      </c>
      <c r="AD1995">
        <v>186</v>
      </c>
      <c r="AE1995" t="s">
        <v>1098</v>
      </c>
      <c r="AF1995">
        <v>19</v>
      </c>
      <c r="AH1995" s="160">
        <v>40989</v>
      </c>
      <c r="AI1995">
        <v>16</v>
      </c>
      <c r="AJ1995">
        <v>194</v>
      </c>
      <c r="AK1995" t="s">
        <v>1098</v>
      </c>
      <c r="AL1995">
        <v>19</v>
      </c>
      <c r="AN1995" s="160">
        <v>37336</v>
      </c>
      <c r="AO1995">
        <v>16</v>
      </c>
      <c r="AP1995">
        <v>230</v>
      </c>
      <c r="AQ1995" t="s">
        <v>1098</v>
      </c>
      <c r="AR1995">
        <v>23</v>
      </c>
      <c r="AT1995" s="160">
        <v>36606</v>
      </c>
      <c r="AU1995">
        <v>16</v>
      </c>
      <c r="AV1995">
        <v>106</v>
      </c>
      <c r="AW1995" t="s">
        <v>1098</v>
      </c>
      <c r="AX1995">
        <v>11</v>
      </c>
    </row>
    <row r="1996" spans="28:50" x14ac:dyDescent="0.3">
      <c r="AB1996" s="160">
        <v>37336</v>
      </c>
      <c r="AC1996">
        <v>17</v>
      </c>
      <c r="AD1996">
        <v>165</v>
      </c>
      <c r="AE1996" t="s">
        <v>1098</v>
      </c>
      <c r="AF1996">
        <v>17</v>
      </c>
      <c r="AH1996" s="160">
        <v>40989</v>
      </c>
      <c r="AI1996">
        <v>17</v>
      </c>
      <c r="AJ1996">
        <v>189</v>
      </c>
      <c r="AK1996" t="s">
        <v>1098</v>
      </c>
      <c r="AL1996">
        <v>19</v>
      </c>
      <c r="AN1996" s="160">
        <v>37336</v>
      </c>
      <c r="AO1996">
        <v>17</v>
      </c>
      <c r="AP1996">
        <v>210</v>
      </c>
      <c r="AQ1996" t="s">
        <v>1098</v>
      </c>
      <c r="AR1996">
        <v>21</v>
      </c>
      <c r="AT1996" s="160">
        <v>36606</v>
      </c>
      <c r="AU1996">
        <v>17</v>
      </c>
      <c r="AV1996">
        <v>99</v>
      </c>
      <c r="AW1996" t="s">
        <v>1098</v>
      </c>
      <c r="AX1996">
        <v>10</v>
      </c>
    </row>
    <row r="1997" spans="28:50" x14ac:dyDescent="0.3">
      <c r="AB1997" s="160">
        <v>37336</v>
      </c>
      <c r="AC1997">
        <v>18</v>
      </c>
      <c r="AD1997">
        <v>150</v>
      </c>
      <c r="AE1997" t="s">
        <v>1098</v>
      </c>
      <c r="AF1997">
        <v>15</v>
      </c>
      <c r="AH1997" s="160">
        <v>40989</v>
      </c>
      <c r="AI1997">
        <v>18</v>
      </c>
      <c r="AJ1997">
        <v>179</v>
      </c>
      <c r="AK1997" t="s">
        <v>1098</v>
      </c>
      <c r="AL1997">
        <v>18</v>
      </c>
      <c r="AN1997" s="160">
        <v>37336</v>
      </c>
      <c r="AO1997">
        <v>18</v>
      </c>
      <c r="AP1997">
        <v>190</v>
      </c>
      <c r="AQ1997" t="s">
        <v>1098</v>
      </c>
      <c r="AR1997">
        <v>19</v>
      </c>
      <c r="AT1997" s="160">
        <v>36606</v>
      </c>
      <c r="AU1997">
        <v>18</v>
      </c>
      <c r="AV1997">
        <v>100</v>
      </c>
      <c r="AW1997" t="s">
        <v>1098</v>
      </c>
      <c r="AX1997">
        <v>10</v>
      </c>
    </row>
    <row r="1998" spans="28:50" x14ac:dyDescent="0.3">
      <c r="AB1998" s="160">
        <v>37336</v>
      </c>
      <c r="AC1998">
        <v>19</v>
      </c>
      <c r="AD1998">
        <v>144</v>
      </c>
      <c r="AE1998" t="s">
        <v>1098</v>
      </c>
      <c r="AF1998">
        <v>14</v>
      </c>
      <c r="AH1998" s="160">
        <v>40989</v>
      </c>
      <c r="AI1998">
        <v>19</v>
      </c>
      <c r="AJ1998">
        <v>162</v>
      </c>
      <c r="AK1998" t="s">
        <v>1098</v>
      </c>
      <c r="AL1998">
        <v>16</v>
      </c>
      <c r="AN1998" s="160">
        <v>37336</v>
      </c>
      <c r="AO1998">
        <v>19</v>
      </c>
      <c r="AP1998">
        <v>200</v>
      </c>
      <c r="AQ1998" t="s">
        <v>1098</v>
      </c>
      <c r="AR1998">
        <v>20</v>
      </c>
      <c r="AT1998" s="160">
        <v>36606</v>
      </c>
      <c r="AU1998">
        <v>19</v>
      </c>
      <c r="AV1998">
        <v>86</v>
      </c>
      <c r="AW1998" t="s">
        <v>1098</v>
      </c>
      <c r="AX1998">
        <v>9</v>
      </c>
    </row>
    <row r="1999" spans="28:50" x14ac:dyDescent="0.3">
      <c r="AB1999" s="160">
        <v>37336</v>
      </c>
      <c r="AC1999">
        <v>20</v>
      </c>
      <c r="AD1999">
        <v>139</v>
      </c>
      <c r="AE1999" t="s">
        <v>1098</v>
      </c>
      <c r="AF1999">
        <v>14</v>
      </c>
      <c r="AH1999" s="160">
        <v>40989</v>
      </c>
      <c r="AI1999">
        <v>20</v>
      </c>
      <c r="AJ1999">
        <v>164</v>
      </c>
      <c r="AK1999" t="s">
        <v>1098</v>
      </c>
      <c r="AL1999">
        <v>16</v>
      </c>
      <c r="AN1999" s="160">
        <v>37336</v>
      </c>
      <c r="AO1999">
        <v>20</v>
      </c>
      <c r="AP1999">
        <v>200</v>
      </c>
      <c r="AQ1999" t="s">
        <v>1098</v>
      </c>
      <c r="AR1999">
        <v>20</v>
      </c>
      <c r="AT1999" s="160">
        <v>36606</v>
      </c>
      <c r="AU1999">
        <v>20</v>
      </c>
      <c r="AV1999">
        <v>89</v>
      </c>
      <c r="AW1999" t="s">
        <v>1098</v>
      </c>
      <c r="AX1999">
        <v>9</v>
      </c>
    </row>
    <row r="2000" spans="28:50" x14ac:dyDescent="0.3">
      <c r="AB2000" s="160">
        <v>37336</v>
      </c>
      <c r="AC2000">
        <v>21</v>
      </c>
      <c r="AD2000">
        <v>135</v>
      </c>
      <c r="AE2000" t="s">
        <v>1098</v>
      </c>
      <c r="AF2000">
        <v>14</v>
      </c>
      <c r="AH2000" s="160">
        <v>40989</v>
      </c>
      <c r="AI2000">
        <v>21</v>
      </c>
      <c r="AJ2000">
        <v>164</v>
      </c>
      <c r="AK2000" t="s">
        <v>1098</v>
      </c>
      <c r="AL2000">
        <v>16</v>
      </c>
      <c r="AN2000" s="160">
        <v>37336</v>
      </c>
      <c r="AO2000">
        <v>21</v>
      </c>
      <c r="AP2000">
        <v>190</v>
      </c>
      <c r="AQ2000" t="s">
        <v>1098</v>
      </c>
      <c r="AR2000">
        <v>19</v>
      </c>
      <c r="AT2000" s="160">
        <v>36606</v>
      </c>
      <c r="AU2000">
        <v>21</v>
      </c>
      <c r="AV2000">
        <v>82</v>
      </c>
      <c r="AW2000" t="s">
        <v>1098</v>
      </c>
      <c r="AX2000">
        <v>8</v>
      </c>
    </row>
    <row r="2001" spans="28:50" x14ac:dyDescent="0.3">
      <c r="AB2001" s="160">
        <v>37336</v>
      </c>
      <c r="AC2001">
        <v>22</v>
      </c>
      <c r="AD2001">
        <v>135</v>
      </c>
      <c r="AE2001" t="s">
        <v>1098</v>
      </c>
      <c r="AF2001">
        <v>14</v>
      </c>
      <c r="AH2001" s="160">
        <v>40989</v>
      </c>
      <c r="AI2001">
        <v>22</v>
      </c>
      <c r="AJ2001">
        <v>153</v>
      </c>
      <c r="AK2001" t="s">
        <v>1098</v>
      </c>
      <c r="AL2001">
        <v>15</v>
      </c>
      <c r="AN2001" s="160">
        <v>37336</v>
      </c>
      <c r="AO2001">
        <v>22</v>
      </c>
      <c r="AP2001">
        <v>190</v>
      </c>
      <c r="AQ2001" t="s">
        <v>1098</v>
      </c>
      <c r="AR2001">
        <v>19</v>
      </c>
      <c r="AT2001" s="160">
        <v>36606</v>
      </c>
      <c r="AU2001">
        <v>22</v>
      </c>
      <c r="AV2001">
        <v>82</v>
      </c>
      <c r="AW2001" t="s">
        <v>1098</v>
      </c>
      <c r="AX2001">
        <v>8</v>
      </c>
    </row>
    <row r="2002" spans="28:50" x14ac:dyDescent="0.3">
      <c r="AB2002" s="160">
        <v>37336</v>
      </c>
      <c r="AC2002">
        <v>23</v>
      </c>
      <c r="AD2002">
        <v>130</v>
      </c>
      <c r="AE2002" t="s">
        <v>1098</v>
      </c>
      <c r="AF2002">
        <v>13</v>
      </c>
      <c r="AH2002" s="160">
        <v>40989</v>
      </c>
      <c r="AI2002">
        <v>23</v>
      </c>
      <c r="AJ2002">
        <v>144</v>
      </c>
      <c r="AK2002" t="s">
        <v>1098</v>
      </c>
      <c r="AL2002">
        <v>14</v>
      </c>
      <c r="AN2002" s="160">
        <v>37336</v>
      </c>
      <c r="AO2002">
        <v>23</v>
      </c>
      <c r="AP2002">
        <v>180</v>
      </c>
      <c r="AQ2002" t="s">
        <v>1098</v>
      </c>
      <c r="AR2002">
        <v>18</v>
      </c>
      <c r="AT2002" s="160">
        <v>36606</v>
      </c>
      <c r="AU2002">
        <v>23</v>
      </c>
      <c r="AV2002">
        <v>80</v>
      </c>
      <c r="AW2002" t="s">
        <v>1098</v>
      </c>
      <c r="AX2002">
        <v>8</v>
      </c>
    </row>
    <row r="2003" spans="28:50" x14ac:dyDescent="0.3">
      <c r="AB2003" s="160">
        <v>37337</v>
      </c>
      <c r="AC2003">
        <v>0</v>
      </c>
      <c r="AD2003">
        <v>121</v>
      </c>
      <c r="AE2003" t="s">
        <v>1098</v>
      </c>
      <c r="AF2003">
        <v>12</v>
      </c>
      <c r="AH2003" s="160">
        <v>40990</v>
      </c>
      <c r="AI2003">
        <v>0</v>
      </c>
      <c r="AJ2003">
        <v>139</v>
      </c>
      <c r="AK2003" t="s">
        <v>1098</v>
      </c>
      <c r="AL2003">
        <v>14</v>
      </c>
      <c r="AN2003" s="160">
        <v>37337</v>
      </c>
      <c r="AO2003">
        <v>0</v>
      </c>
      <c r="AP2003">
        <v>180</v>
      </c>
      <c r="AQ2003" t="s">
        <v>1098</v>
      </c>
      <c r="AR2003">
        <v>18</v>
      </c>
      <c r="AT2003" s="160">
        <v>36607</v>
      </c>
      <c r="AU2003">
        <v>0</v>
      </c>
      <c r="AV2003">
        <v>82</v>
      </c>
      <c r="AW2003" t="s">
        <v>1098</v>
      </c>
      <c r="AX2003">
        <v>8</v>
      </c>
    </row>
    <row r="2004" spans="28:50" x14ac:dyDescent="0.3">
      <c r="AB2004" s="160">
        <v>37337</v>
      </c>
      <c r="AC2004">
        <v>1</v>
      </c>
      <c r="AD2004">
        <v>114</v>
      </c>
      <c r="AE2004" t="s">
        <v>1098</v>
      </c>
      <c r="AF2004">
        <v>11</v>
      </c>
      <c r="AH2004" s="160">
        <v>40990</v>
      </c>
      <c r="AI2004">
        <v>1</v>
      </c>
      <c r="AJ2004">
        <v>133</v>
      </c>
      <c r="AK2004" t="s">
        <v>1098</v>
      </c>
      <c r="AL2004">
        <v>13</v>
      </c>
      <c r="AN2004" s="160">
        <v>37337</v>
      </c>
      <c r="AO2004">
        <v>1</v>
      </c>
      <c r="AP2004">
        <v>170</v>
      </c>
      <c r="AQ2004" t="s">
        <v>1098</v>
      </c>
      <c r="AR2004">
        <v>17</v>
      </c>
      <c r="AT2004" s="160">
        <v>36607</v>
      </c>
      <c r="AU2004">
        <v>1</v>
      </c>
      <c r="AV2004">
        <v>81</v>
      </c>
      <c r="AW2004" t="s">
        <v>1098</v>
      </c>
      <c r="AX2004">
        <v>8</v>
      </c>
    </row>
    <row r="2005" spans="28:50" x14ac:dyDescent="0.3">
      <c r="AB2005" s="160">
        <v>37337</v>
      </c>
      <c r="AC2005">
        <v>2</v>
      </c>
      <c r="AD2005">
        <v>94</v>
      </c>
      <c r="AE2005" t="s">
        <v>1098</v>
      </c>
      <c r="AF2005">
        <v>9</v>
      </c>
      <c r="AH2005" s="160">
        <v>40990</v>
      </c>
      <c r="AI2005">
        <v>2</v>
      </c>
      <c r="AJ2005">
        <v>134</v>
      </c>
      <c r="AK2005" t="s">
        <v>1098</v>
      </c>
      <c r="AL2005">
        <v>13</v>
      </c>
      <c r="AN2005" s="160">
        <v>37337</v>
      </c>
      <c r="AO2005">
        <v>2</v>
      </c>
      <c r="AP2005">
        <v>180</v>
      </c>
      <c r="AQ2005" t="s">
        <v>1098</v>
      </c>
      <c r="AR2005">
        <v>18</v>
      </c>
      <c r="AT2005" s="160">
        <v>36607</v>
      </c>
      <c r="AU2005">
        <v>2</v>
      </c>
      <c r="AV2005">
        <v>82</v>
      </c>
      <c r="AW2005" t="s">
        <v>1098</v>
      </c>
      <c r="AX2005">
        <v>8</v>
      </c>
    </row>
    <row r="2006" spans="28:50" x14ac:dyDescent="0.3">
      <c r="AB2006" s="160">
        <v>37337</v>
      </c>
      <c r="AC2006">
        <v>3</v>
      </c>
      <c r="AD2006">
        <v>86</v>
      </c>
      <c r="AE2006" t="s">
        <v>1098</v>
      </c>
      <c r="AF2006">
        <v>9</v>
      </c>
      <c r="AH2006" s="160">
        <v>40990</v>
      </c>
      <c r="AI2006">
        <v>3</v>
      </c>
      <c r="AJ2006">
        <v>129</v>
      </c>
      <c r="AK2006" t="s">
        <v>1098</v>
      </c>
      <c r="AL2006">
        <v>13</v>
      </c>
      <c r="AN2006" s="160">
        <v>37337</v>
      </c>
      <c r="AO2006">
        <v>3</v>
      </c>
      <c r="AP2006">
        <v>180</v>
      </c>
      <c r="AQ2006" t="s">
        <v>1098</v>
      </c>
      <c r="AR2006">
        <v>18</v>
      </c>
      <c r="AT2006" s="160">
        <v>36607</v>
      </c>
      <c r="AU2006">
        <v>3</v>
      </c>
      <c r="AV2006">
        <v>81</v>
      </c>
      <c r="AW2006" t="s">
        <v>1098</v>
      </c>
      <c r="AX2006">
        <v>8</v>
      </c>
    </row>
    <row r="2007" spans="28:50" x14ac:dyDescent="0.3">
      <c r="AB2007" s="160">
        <v>37337</v>
      </c>
      <c r="AC2007">
        <v>4</v>
      </c>
      <c r="AD2007">
        <v>70</v>
      </c>
      <c r="AE2007" t="s">
        <v>1098</v>
      </c>
      <c r="AF2007">
        <v>7</v>
      </c>
      <c r="AH2007" s="160">
        <v>40990</v>
      </c>
      <c r="AI2007">
        <v>4</v>
      </c>
      <c r="AJ2007">
        <v>127</v>
      </c>
      <c r="AK2007" t="s">
        <v>1098</v>
      </c>
      <c r="AL2007">
        <v>13</v>
      </c>
      <c r="AN2007" s="160">
        <v>37337</v>
      </c>
      <c r="AO2007">
        <v>4</v>
      </c>
      <c r="AP2007">
        <v>170</v>
      </c>
      <c r="AQ2007" t="s">
        <v>1098</v>
      </c>
      <c r="AR2007">
        <v>17</v>
      </c>
      <c r="AT2007" s="160">
        <v>36607</v>
      </c>
      <c r="AU2007">
        <v>4</v>
      </c>
      <c r="AV2007">
        <v>81</v>
      </c>
      <c r="AW2007" t="s">
        <v>1098</v>
      </c>
      <c r="AX2007">
        <v>8</v>
      </c>
    </row>
    <row r="2008" spans="28:50" x14ac:dyDescent="0.3">
      <c r="AB2008" s="160">
        <v>37337</v>
      </c>
      <c r="AC2008">
        <v>5</v>
      </c>
      <c r="AD2008">
        <v>78</v>
      </c>
      <c r="AE2008" t="s">
        <v>1098</v>
      </c>
      <c r="AF2008">
        <v>8</v>
      </c>
      <c r="AH2008" s="160">
        <v>40990</v>
      </c>
      <c r="AI2008">
        <v>5</v>
      </c>
      <c r="AJ2008">
        <v>126</v>
      </c>
      <c r="AK2008" t="s">
        <v>1098</v>
      </c>
      <c r="AL2008">
        <v>13</v>
      </c>
      <c r="AN2008" s="160">
        <v>37337</v>
      </c>
      <c r="AO2008">
        <v>5</v>
      </c>
      <c r="AP2008">
        <v>170</v>
      </c>
      <c r="AQ2008" t="s">
        <v>1098</v>
      </c>
      <c r="AR2008">
        <v>17</v>
      </c>
      <c r="AT2008" s="160">
        <v>36607</v>
      </c>
      <c r="AU2008">
        <v>5</v>
      </c>
      <c r="AV2008">
        <v>75</v>
      </c>
      <c r="AW2008" t="s">
        <v>1098</v>
      </c>
      <c r="AX2008">
        <v>8</v>
      </c>
    </row>
    <row r="2009" spans="28:50" x14ac:dyDescent="0.3">
      <c r="AB2009" s="160">
        <v>37337</v>
      </c>
      <c r="AC2009">
        <v>6</v>
      </c>
      <c r="AD2009">
        <v>77</v>
      </c>
      <c r="AE2009" t="s">
        <v>1098</v>
      </c>
      <c r="AF2009">
        <v>8</v>
      </c>
      <c r="AH2009" s="160">
        <v>40990</v>
      </c>
      <c r="AI2009">
        <v>6</v>
      </c>
      <c r="AJ2009">
        <v>120</v>
      </c>
      <c r="AK2009" t="s">
        <v>1098</v>
      </c>
      <c r="AL2009">
        <v>12</v>
      </c>
      <c r="AN2009" s="160">
        <v>37337</v>
      </c>
      <c r="AO2009">
        <v>6</v>
      </c>
      <c r="AP2009">
        <v>170</v>
      </c>
      <c r="AQ2009" t="s">
        <v>1098</v>
      </c>
      <c r="AR2009">
        <v>17</v>
      </c>
      <c r="AT2009" s="160">
        <v>36607</v>
      </c>
      <c r="AU2009">
        <v>6</v>
      </c>
      <c r="AV2009">
        <v>80</v>
      </c>
      <c r="AW2009" t="s">
        <v>1098</v>
      </c>
      <c r="AX2009">
        <v>8</v>
      </c>
    </row>
    <row r="2010" spans="28:50" x14ac:dyDescent="0.3">
      <c r="AB2010" s="160">
        <v>37337</v>
      </c>
      <c r="AC2010">
        <v>7</v>
      </c>
      <c r="AD2010">
        <v>97</v>
      </c>
      <c r="AE2010" t="s">
        <v>1098</v>
      </c>
      <c r="AF2010">
        <v>10</v>
      </c>
      <c r="AH2010" s="160">
        <v>40990</v>
      </c>
      <c r="AI2010">
        <v>7</v>
      </c>
      <c r="AJ2010">
        <v>119</v>
      </c>
      <c r="AK2010" t="s">
        <v>1098</v>
      </c>
      <c r="AL2010">
        <v>12</v>
      </c>
      <c r="AN2010" s="160">
        <v>37337</v>
      </c>
      <c r="AO2010">
        <v>7</v>
      </c>
      <c r="AP2010">
        <v>190</v>
      </c>
      <c r="AQ2010" t="s">
        <v>1098</v>
      </c>
      <c r="AR2010">
        <v>19</v>
      </c>
      <c r="AT2010" s="160">
        <v>36607</v>
      </c>
      <c r="AU2010">
        <v>7</v>
      </c>
      <c r="AV2010">
        <v>85</v>
      </c>
      <c r="AW2010" t="s">
        <v>1098</v>
      </c>
      <c r="AX2010">
        <v>9</v>
      </c>
    </row>
    <row r="2011" spans="28:50" x14ac:dyDescent="0.3">
      <c r="AB2011" s="160">
        <v>37337</v>
      </c>
      <c r="AC2011">
        <v>8</v>
      </c>
      <c r="AD2011">
        <v>122</v>
      </c>
      <c r="AE2011" t="s">
        <v>1098</v>
      </c>
      <c r="AF2011">
        <v>12</v>
      </c>
      <c r="AH2011" s="160">
        <v>40990</v>
      </c>
      <c r="AI2011">
        <v>8</v>
      </c>
      <c r="AJ2011">
        <v>134</v>
      </c>
      <c r="AK2011" t="s">
        <v>1098</v>
      </c>
      <c r="AL2011">
        <v>13</v>
      </c>
      <c r="AN2011" s="160">
        <v>37337</v>
      </c>
      <c r="AO2011">
        <v>8</v>
      </c>
      <c r="AP2011">
        <v>199</v>
      </c>
      <c r="AQ2011" t="s">
        <v>1098</v>
      </c>
      <c r="AR2011">
        <v>20</v>
      </c>
      <c r="AT2011" s="160">
        <v>36607</v>
      </c>
      <c r="AU2011">
        <v>8</v>
      </c>
      <c r="AV2011">
        <v>94</v>
      </c>
      <c r="AW2011" t="s">
        <v>1098</v>
      </c>
      <c r="AX2011">
        <v>9</v>
      </c>
    </row>
    <row r="2012" spans="28:50" x14ac:dyDescent="0.3">
      <c r="AB2012" s="160">
        <v>37337</v>
      </c>
      <c r="AC2012">
        <v>9</v>
      </c>
      <c r="AD2012">
        <v>155</v>
      </c>
      <c r="AE2012" t="s">
        <v>1098</v>
      </c>
      <c r="AF2012">
        <v>16</v>
      </c>
      <c r="AH2012" s="160">
        <v>40990</v>
      </c>
      <c r="AI2012">
        <v>9</v>
      </c>
      <c r="AJ2012">
        <v>152</v>
      </c>
      <c r="AK2012" t="s">
        <v>1098</v>
      </c>
      <c r="AL2012">
        <v>15</v>
      </c>
      <c r="AN2012" s="160">
        <v>37337</v>
      </c>
      <c r="AO2012">
        <v>9</v>
      </c>
      <c r="AP2012">
        <v>210</v>
      </c>
      <c r="AQ2012" t="s">
        <v>1098</v>
      </c>
      <c r="AR2012">
        <v>21</v>
      </c>
      <c r="AT2012" s="160">
        <v>36607</v>
      </c>
      <c r="AU2012">
        <v>9</v>
      </c>
      <c r="AV2012">
        <v>115</v>
      </c>
      <c r="AW2012" t="s">
        <v>1098</v>
      </c>
      <c r="AX2012">
        <v>12</v>
      </c>
    </row>
    <row r="2013" spans="28:50" x14ac:dyDescent="0.3">
      <c r="AB2013" s="160">
        <v>37337</v>
      </c>
      <c r="AC2013">
        <v>10</v>
      </c>
      <c r="AD2013">
        <v>170</v>
      </c>
      <c r="AE2013" t="s">
        <v>1098</v>
      </c>
      <c r="AF2013">
        <v>17</v>
      </c>
      <c r="AH2013" s="160">
        <v>40990</v>
      </c>
      <c r="AI2013">
        <v>10</v>
      </c>
      <c r="AJ2013">
        <v>175</v>
      </c>
      <c r="AK2013" t="s">
        <v>1098</v>
      </c>
      <c r="AL2013">
        <v>18</v>
      </c>
      <c r="AN2013" s="160">
        <v>37337</v>
      </c>
      <c r="AO2013">
        <v>10</v>
      </c>
      <c r="AP2013">
        <v>230</v>
      </c>
      <c r="AQ2013" t="s">
        <v>1098</v>
      </c>
      <c r="AR2013">
        <v>23</v>
      </c>
      <c r="AT2013" s="160">
        <v>36607</v>
      </c>
      <c r="AU2013">
        <v>10</v>
      </c>
      <c r="AV2013">
        <v>117</v>
      </c>
      <c r="AW2013" t="s">
        <v>1098</v>
      </c>
      <c r="AX2013">
        <v>12</v>
      </c>
    </row>
    <row r="2014" spans="28:50" x14ac:dyDescent="0.3">
      <c r="AB2014" s="160">
        <v>37337</v>
      </c>
      <c r="AC2014">
        <v>11</v>
      </c>
      <c r="AD2014">
        <v>186</v>
      </c>
      <c r="AE2014" t="s">
        <v>1098</v>
      </c>
      <c r="AF2014">
        <v>19</v>
      </c>
      <c r="AH2014" s="160">
        <v>40990</v>
      </c>
      <c r="AI2014">
        <v>11</v>
      </c>
      <c r="AJ2014">
        <v>177</v>
      </c>
      <c r="AK2014" t="s">
        <v>1098</v>
      </c>
      <c r="AL2014">
        <v>18</v>
      </c>
      <c r="AN2014" s="160">
        <v>37337</v>
      </c>
      <c r="AO2014">
        <v>11</v>
      </c>
      <c r="AP2014">
        <v>230</v>
      </c>
      <c r="AQ2014" t="s">
        <v>1098</v>
      </c>
      <c r="AR2014">
        <v>23</v>
      </c>
      <c r="AT2014" s="160">
        <v>36607</v>
      </c>
      <c r="AU2014">
        <v>11</v>
      </c>
      <c r="AV2014">
        <v>130</v>
      </c>
      <c r="AW2014" t="s">
        <v>1098</v>
      </c>
      <c r="AX2014">
        <v>13</v>
      </c>
    </row>
    <row r="2015" spans="28:50" x14ac:dyDescent="0.3">
      <c r="AB2015" s="160">
        <v>37337</v>
      </c>
      <c r="AC2015">
        <v>12</v>
      </c>
      <c r="AD2015">
        <v>184</v>
      </c>
      <c r="AE2015" t="s">
        <v>1098</v>
      </c>
      <c r="AF2015">
        <v>18</v>
      </c>
      <c r="AH2015" s="160">
        <v>40990</v>
      </c>
      <c r="AI2015">
        <v>12</v>
      </c>
      <c r="AJ2015">
        <v>192</v>
      </c>
      <c r="AK2015" t="s">
        <v>1098</v>
      </c>
      <c r="AL2015">
        <v>19</v>
      </c>
      <c r="AN2015" s="160">
        <v>37337</v>
      </c>
      <c r="AO2015">
        <v>12</v>
      </c>
      <c r="AP2015">
        <v>230</v>
      </c>
      <c r="AQ2015" t="s">
        <v>1098</v>
      </c>
      <c r="AR2015">
        <v>23</v>
      </c>
      <c r="AT2015" s="160">
        <v>36607</v>
      </c>
      <c r="AU2015">
        <v>12</v>
      </c>
      <c r="AV2015">
        <v>133</v>
      </c>
      <c r="AW2015" t="s">
        <v>1098</v>
      </c>
      <c r="AX2015">
        <v>13</v>
      </c>
    </row>
    <row r="2016" spans="28:50" x14ac:dyDescent="0.3">
      <c r="AB2016" s="160">
        <v>37337</v>
      </c>
      <c r="AC2016">
        <v>13</v>
      </c>
      <c r="AD2016">
        <v>206</v>
      </c>
      <c r="AE2016" t="s">
        <v>1098</v>
      </c>
      <c r="AF2016">
        <v>21</v>
      </c>
      <c r="AH2016" s="160">
        <v>40990</v>
      </c>
      <c r="AI2016">
        <v>13</v>
      </c>
      <c r="AJ2016">
        <v>192</v>
      </c>
      <c r="AK2016" t="s">
        <v>1098</v>
      </c>
      <c r="AL2016">
        <v>19</v>
      </c>
      <c r="AN2016" s="160">
        <v>37337</v>
      </c>
      <c r="AO2016">
        <v>13</v>
      </c>
      <c r="AP2016">
        <v>230</v>
      </c>
      <c r="AQ2016" t="s">
        <v>1098</v>
      </c>
      <c r="AR2016">
        <v>23</v>
      </c>
      <c r="AT2016" s="160">
        <v>36607</v>
      </c>
      <c r="AU2016">
        <v>13</v>
      </c>
      <c r="AV2016">
        <v>139</v>
      </c>
      <c r="AW2016" t="s">
        <v>1098</v>
      </c>
      <c r="AX2016">
        <v>14</v>
      </c>
    </row>
    <row r="2017" spans="28:50" x14ac:dyDescent="0.3">
      <c r="AB2017" s="160">
        <v>37337</v>
      </c>
      <c r="AC2017">
        <v>14</v>
      </c>
      <c r="AD2017">
        <v>197</v>
      </c>
      <c r="AE2017" t="s">
        <v>1098</v>
      </c>
      <c r="AF2017">
        <v>20</v>
      </c>
      <c r="AH2017" s="160">
        <v>40990</v>
      </c>
      <c r="AI2017">
        <v>14</v>
      </c>
      <c r="AJ2017">
        <v>199</v>
      </c>
      <c r="AK2017" t="s">
        <v>1098</v>
      </c>
      <c r="AL2017">
        <v>20</v>
      </c>
      <c r="AN2017" s="160">
        <v>37337</v>
      </c>
      <c r="AO2017">
        <v>14</v>
      </c>
      <c r="AP2017">
        <v>230</v>
      </c>
      <c r="AQ2017" t="s">
        <v>1098</v>
      </c>
      <c r="AR2017">
        <v>23</v>
      </c>
      <c r="AT2017" s="160">
        <v>36607</v>
      </c>
      <c r="AU2017">
        <v>14</v>
      </c>
      <c r="AV2017">
        <v>131</v>
      </c>
      <c r="AW2017" t="s">
        <v>1098</v>
      </c>
      <c r="AX2017">
        <v>13</v>
      </c>
    </row>
    <row r="2018" spans="28:50" x14ac:dyDescent="0.3">
      <c r="AB2018" s="160">
        <v>37337</v>
      </c>
      <c r="AC2018">
        <v>15</v>
      </c>
      <c r="AD2018">
        <v>214</v>
      </c>
      <c r="AE2018" t="s">
        <v>1098</v>
      </c>
      <c r="AF2018">
        <v>21</v>
      </c>
      <c r="AH2018" s="160">
        <v>40990</v>
      </c>
      <c r="AI2018">
        <v>15</v>
      </c>
      <c r="AJ2018">
        <v>200</v>
      </c>
      <c r="AK2018" t="s">
        <v>1098</v>
      </c>
      <c r="AL2018">
        <v>20</v>
      </c>
      <c r="AN2018" s="160">
        <v>37337</v>
      </c>
      <c r="AO2018">
        <v>15</v>
      </c>
      <c r="AP2018">
        <v>220</v>
      </c>
      <c r="AQ2018" t="s">
        <v>1098</v>
      </c>
      <c r="AR2018">
        <v>22</v>
      </c>
      <c r="AT2018" s="160">
        <v>36607</v>
      </c>
      <c r="AU2018">
        <v>15</v>
      </c>
      <c r="AV2018">
        <v>128</v>
      </c>
      <c r="AW2018" t="s">
        <v>1098</v>
      </c>
      <c r="AX2018">
        <v>13</v>
      </c>
    </row>
    <row r="2019" spans="28:50" x14ac:dyDescent="0.3">
      <c r="AB2019" s="160">
        <v>37337</v>
      </c>
      <c r="AC2019">
        <v>16</v>
      </c>
      <c r="AD2019">
        <v>212</v>
      </c>
      <c r="AE2019" t="s">
        <v>1098</v>
      </c>
      <c r="AF2019">
        <v>21</v>
      </c>
      <c r="AH2019" s="160">
        <v>40990</v>
      </c>
      <c r="AI2019">
        <v>16</v>
      </c>
      <c r="AJ2019">
        <v>200</v>
      </c>
      <c r="AK2019" t="s">
        <v>1098</v>
      </c>
      <c r="AL2019">
        <v>20</v>
      </c>
      <c r="AN2019" s="160">
        <v>37337</v>
      </c>
      <c r="AO2019">
        <v>16</v>
      </c>
      <c r="AP2019">
        <v>210</v>
      </c>
      <c r="AQ2019" t="s">
        <v>1098</v>
      </c>
      <c r="AR2019">
        <v>21</v>
      </c>
      <c r="AT2019" s="160">
        <v>36607</v>
      </c>
      <c r="AU2019">
        <v>16</v>
      </c>
      <c r="AV2019">
        <v>132</v>
      </c>
      <c r="AW2019" t="s">
        <v>1098</v>
      </c>
      <c r="AX2019">
        <v>13</v>
      </c>
    </row>
    <row r="2020" spans="28:50" x14ac:dyDescent="0.3">
      <c r="AB2020" s="160">
        <v>37337</v>
      </c>
      <c r="AC2020">
        <v>17</v>
      </c>
      <c r="AD2020">
        <v>200</v>
      </c>
      <c r="AE2020" t="s">
        <v>1098</v>
      </c>
      <c r="AF2020">
        <v>20</v>
      </c>
      <c r="AH2020" s="160">
        <v>40990</v>
      </c>
      <c r="AI2020">
        <v>17</v>
      </c>
      <c r="AJ2020">
        <v>194</v>
      </c>
      <c r="AK2020" t="s">
        <v>1098</v>
      </c>
      <c r="AL2020">
        <v>19</v>
      </c>
      <c r="AN2020" s="160">
        <v>37337</v>
      </c>
      <c r="AO2020">
        <v>17</v>
      </c>
      <c r="AP2020">
        <v>200</v>
      </c>
      <c r="AQ2020" t="s">
        <v>1098</v>
      </c>
      <c r="AR2020">
        <v>20</v>
      </c>
      <c r="AT2020" s="160">
        <v>36607</v>
      </c>
      <c r="AU2020">
        <v>17</v>
      </c>
      <c r="AV2020">
        <v>133</v>
      </c>
      <c r="AW2020" t="s">
        <v>1098</v>
      </c>
      <c r="AX2020">
        <v>13</v>
      </c>
    </row>
    <row r="2021" spans="28:50" x14ac:dyDescent="0.3">
      <c r="AB2021" s="160">
        <v>37337</v>
      </c>
      <c r="AC2021">
        <v>18</v>
      </c>
      <c r="AD2021">
        <v>178</v>
      </c>
      <c r="AE2021" t="s">
        <v>1098</v>
      </c>
      <c r="AF2021">
        <v>18</v>
      </c>
      <c r="AH2021" s="160">
        <v>40990</v>
      </c>
      <c r="AI2021">
        <v>18</v>
      </c>
      <c r="AJ2021">
        <v>190</v>
      </c>
      <c r="AK2021" t="s">
        <v>1098</v>
      </c>
      <c r="AL2021">
        <v>19</v>
      </c>
      <c r="AN2021" s="160">
        <v>37337</v>
      </c>
      <c r="AO2021">
        <v>18</v>
      </c>
      <c r="AP2021">
        <v>190</v>
      </c>
      <c r="AQ2021" t="s">
        <v>1098</v>
      </c>
      <c r="AR2021">
        <v>19</v>
      </c>
      <c r="AT2021" s="160">
        <v>36607</v>
      </c>
      <c r="AU2021">
        <v>18</v>
      </c>
      <c r="AV2021">
        <v>120</v>
      </c>
      <c r="AW2021" t="s">
        <v>1098</v>
      </c>
      <c r="AX2021">
        <v>12</v>
      </c>
    </row>
    <row r="2022" spans="28:50" x14ac:dyDescent="0.3">
      <c r="AB2022" s="160">
        <v>37337</v>
      </c>
      <c r="AC2022">
        <v>19</v>
      </c>
      <c r="AD2022">
        <v>159</v>
      </c>
      <c r="AE2022" t="s">
        <v>1098</v>
      </c>
      <c r="AF2022">
        <v>16</v>
      </c>
      <c r="AH2022" s="160">
        <v>40990</v>
      </c>
      <c r="AI2022">
        <v>19</v>
      </c>
      <c r="AJ2022">
        <v>186</v>
      </c>
      <c r="AK2022" t="s">
        <v>1098</v>
      </c>
      <c r="AL2022">
        <v>19</v>
      </c>
      <c r="AN2022" s="160">
        <v>37337</v>
      </c>
      <c r="AO2022">
        <v>19</v>
      </c>
      <c r="AP2022">
        <v>190</v>
      </c>
      <c r="AQ2022" t="s">
        <v>1098</v>
      </c>
      <c r="AR2022">
        <v>19</v>
      </c>
      <c r="AT2022" s="160">
        <v>36607</v>
      </c>
      <c r="AU2022">
        <v>19</v>
      </c>
      <c r="AV2022">
        <v>102</v>
      </c>
      <c r="AW2022" t="s">
        <v>1098</v>
      </c>
      <c r="AX2022">
        <v>10</v>
      </c>
    </row>
    <row r="2023" spans="28:50" x14ac:dyDescent="0.3">
      <c r="AB2023" s="160">
        <v>37337</v>
      </c>
      <c r="AC2023">
        <v>20</v>
      </c>
      <c r="AD2023">
        <v>148</v>
      </c>
      <c r="AE2023" t="s">
        <v>1098</v>
      </c>
      <c r="AF2023">
        <v>15</v>
      </c>
      <c r="AH2023" s="160">
        <v>40990</v>
      </c>
      <c r="AI2023">
        <v>20</v>
      </c>
      <c r="AJ2023">
        <v>184</v>
      </c>
      <c r="AK2023" t="s">
        <v>1098</v>
      </c>
      <c r="AL2023">
        <v>18</v>
      </c>
      <c r="AN2023" s="160">
        <v>37337</v>
      </c>
      <c r="AO2023">
        <v>20</v>
      </c>
      <c r="AP2023">
        <v>180</v>
      </c>
      <c r="AQ2023" t="s">
        <v>1098</v>
      </c>
      <c r="AR2023">
        <v>18</v>
      </c>
      <c r="AT2023" s="160">
        <v>36607</v>
      </c>
      <c r="AU2023">
        <v>20</v>
      </c>
      <c r="AV2023">
        <v>92</v>
      </c>
      <c r="AW2023" t="s">
        <v>1098</v>
      </c>
      <c r="AX2023">
        <v>9</v>
      </c>
    </row>
    <row r="2024" spans="28:50" x14ac:dyDescent="0.3">
      <c r="AB2024" s="160">
        <v>37337</v>
      </c>
      <c r="AC2024">
        <v>21</v>
      </c>
      <c r="AD2024">
        <v>137</v>
      </c>
      <c r="AE2024" t="s">
        <v>1098</v>
      </c>
      <c r="AF2024">
        <v>14</v>
      </c>
      <c r="AH2024" s="160">
        <v>40990</v>
      </c>
      <c r="AI2024">
        <v>21</v>
      </c>
      <c r="AJ2024">
        <v>168</v>
      </c>
      <c r="AK2024" t="s">
        <v>1098</v>
      </c>
      <c r="AL2024">
        <v>17</v>
      </c>
      <c r="AN2024" s="160">
        <v>37337</v>
      </c>
      <c r="AO2024">
        <v>21</v>
      </c>
      <c r="AP2024">
        <v>180</v>
      </c>
      <c r="AQ2024" t="s">
        <v>1098</v>
      </c>
      <c r="AR2024">
        <v>18</v>
      </c>
      <c r="AT2024" s="160">
        <v>36607</v>
      </c>
      <c r="AU2024">
        <v>21</v>
      </c>
      <c r="AV2024">
        <v>87</v>
      </c>
      <c r="AW2024" t="s">
        <v>1098</v>
      </c>
      <c r="AX2024">
        <v>9</v>
      </c>
    </row>
    <row r="2025" spans="28:50" x14ac:dyDescent="0.3">
      <c r="AB2025" s="160">
        <v>37337</v>
      </c>
      <c r="AC2025">
        <v>22</v>
      </c>
      <c r="AD2025">
        <v>121</v>
      </c>
      <c r="AE2025" t="s">
        <v>1098</v>
      </c>
      <c r="AF2025">
        <v>12</v>
      </c>
      <c r="AH2025" s="160">
        <v>40990</v>
      </c>
      <c r="AI2025">
        <v>22</v>
      </c>
      <c r="AJ2025">
        <v>161</v>
      </c>
      <c r="AK2025" t="s">
        <v>1098</v>
      </c>
      <c r="AL2025">
        <v>16</v>
      </c>
      <c r="AN2025" s="160">
        <v>37337</v>
      </c>
      <c r="AO2025">
        <v>22</v>
      </c>
      <c r="AP2025">
        <v>170</v>
      </c>
      <c r="AQ2025" t="s">
        <v>1098</v>
      </c>
      <c r="AR2025">
        <v>17</v>
      </c>
      <c r="AT2025" s="160">
        <v>36607</v>
      </c>
      <c r="AU2025">
        <v>22</v>
      </c>
      <c r="AV2025">
        <v>75</v>
      </c>
      <c r="AW2025" t="s">
        <v>1098</v>
      </c>
      <c r="AX2025">
        <v>8</v>
      </c>
    </row>
    <row r="2026" spans="28:50" x14ac:dyDescent="0.3">
      <c r="AB2026" s="160">
        <v>37337</v>
      </c>
      <c r="AC2026">
        <v>23</v>
      </c>
      <c r="AD2026">
        <v>115</v>
      </c>
      <c r="AE2026" t="s">
        <v>1098</v>
      </c>
      <c r="AF2026">
        <v>12</v>
      </c>
      <c r="AH2026" s="160">
        <v>40990</v>
      </c>
      <c r="AI2026">
        <v>23</v>
      </c>
      <c r="AJ2026">
        <v>160</v>
      </c>
      <c r="AK2026" t="s">
        <v>1098</v>
      </c>
      <c r="AL2026">
        <v>16</v>
      </c>
      <c r="AN2026" s="160">
        <v>37337</v>
      </c>
      <c r="AO2026">
        <v>23</v>
      </c>
      <c r="AP2026">
        <v>170</v>
      </c>
      <c r="AQ2026" t="s">
        <v>1098</v>
      </c>
      <c r="AR2026">
        <v>17</v>
      </c>
      <c r="AT2026" s="160">
        <v>36607</v>
      </c>
      <c r="AU2026">
        <v>23</v>
      </c>
      <c r="AV2026">
        <v>86</v>
      </c>
      <c r="AW2026" t="s">
        <v>1098</v>
      </c>
      <c r="AX2026">
        <v>9</v>
      </c>
    </row>
    <row r="2027" spans="28:50" x14ac:dyDescent="0.3">
      <c r="AB2027" s="160">
        <v>37338</v>
      </c>
      <c r="AC2027">
        <v>0</v>
      </c>
      <c r="AD2027">
        <v>111</v>
      </c>
      <c r="AE2027" t="s">
        <v>1098</v>
      </c>
      <c r="AF2027">
        <v>11</v>
      </c>
      <c r="AH2027" s="160">
        <v>40991</v>
      </c>
      <c r="AI2027">
        <v>0</v>
      </c>
      <c r="AJ2027">
        <v>156</v>
      </c>
      <c r="AK2027" t="s">
        <v>1098</v>
      </c>
      <c r="AL2027">
        <v>16</v>
      </c>
      <c r="AN2027" s="160">
        <v>37338</v>
      </c>
      <c r="AO2027">
        <v>0</v>
      </c>
      <c r="AP2027">
        <v>170</v>
      </c>
      <c r="AQ2027" t="s">
        <v>1098</v>
      </c>
      <c r="AR2027">
        <v>17</v>
      </c>
      <c r="AT2027" s="160">
        <v>36608</v>
      </c>
      <c r="AU2027">
        <v>0</v>
      </c>
      <c r="AV2027">
        <v>83</v>
      </c>
      <c r="AW2027" t="s">
        <v>1098</v>
      </c>
      <c r="AX2027">
        <v>8</v>
      </c>
    </row>
    <row r="2028" spans="28:50" x14ac:dyDescent="0.3">
      <c r="AB2028" s="160">
        <v>37338</v>
      </c>
      <c r="AC2028">
        <v>1</v>
      </c>
      <c r="AD2028">
        <v>97</v>
      </c>
      <c r="AE2028" t="s">
        <v>1098</v>
      </c>
      <c r="AF2028">
        <v>10</v>
      </c>
      <c r="AH2028" s="160">
        <v>40991</v>
      </c>
      <c r="AI2028">
        <v>1</v>
      </c>
      <c r="AJ2028">
        <v>154</v>
      </c>
      <c r="AK2028" t="s">
        <v>1098</v>
      </c>
      <c r="AL2028">
        <v>15</v>
      </c>
      <c r="AN2028" s="160">
        <v>37338</v>
      </c>
      <c r="AO2028">
        <v>1</v>
      </c>
      <c r="AP2028">
        <v>170</v>
      </c>
      <c r="AQ2028" t="s">
        <v>1098</v>
      </c>
      <c r="AR2028">
        <v>17</v>
      </c>
      <c r="AT2028" s="160">
        <v>36608</v>
      </c>
      <c r="AU2028">
        <v>1</v>
      </c>
      <c r="AV2028">
        <v>81</v>
      </c>
      <c r="AW2028" t="s">
        <v>1098</v>
      </c>
      <c r="AX2028">
        <v>8</v>
      </c>
    </row>
    <row r="2029" spans="28:50" x14ac:dyDescent="0.3">
      <c r="AB2029" s="160">
        <v>37338</v>
      </c>
      <c r="AC2029">
        <v>2</v>
      </c>
      <c r="AD2029">
        <v>95</v>
      </c>
      <c r="AE2029" t="s">
        <v>1098</v>
      </c>
      <c r="AF2029">
        <v>10</v>
      </c>
      <c r="AH2029" s="160">
        <v>40991</v>
      </c>
      <c r="AI2029">
        <v>2</v>
      </c>
      <c r="AJ2029">
        <v>152</v>
      </c>
      <c r="AK2029" t="s">
        <v>1098</v>
      </c>
      <c r="AL2029">
        <v>15</v>
      </c>
      <c r="AN2029" s="160">
        <v>37338</v>
      </c>
      <c r="AO2029">
        <v>2</v>
      </c>
      <c r="AP2029">
        <v>170</v>
      </c>
      <c r="AQ2029" t="s">
        <v>1098</v>
      </c>
      <c r="AR2029">
        <v>17</v>
      </c>
      <c r="AT2029" s="160">
        <v>36608</v>
      </c>
      <c r="AU2029">
        <v>2</v>
      </c>
      <c r="AV2029">
        <v>63</v>
      </c>
      <c r="AW2029" t="s">
        <v>1098</v>
      </c>
      <c r="AX2029">
        <v>6</v>
      </c>
    </row>
    <row r="2030" spans="28:50" x14ac:dyDescent="0.3">
      <c r="AB2030" s="160">
        <v>37338</v>
      </c>
      <c r="AC2030">
        <v>3</v>
      </c>
      <c r="AD2030">
        <v>89</v>
      </c>
      <c r="AE2030" t="s">
        <v>1098</v>
      </c>
      <c r="AF2030">
        <v>9</v>
      </c>
      <c r="AH2030" s="160">
        <v>40991</v>
      </c>
      <c r="AI2030">
        <v>3</v>
      </c>
      <c r="AJ2030">
        <v>152</v>
      </c>
      <c r="AK2030" t="s">
        <v>1098</v>
      </c>
      <c r="AL2030">
        <v>15</v>
      </c>
      <c r="AN2030" s="160">
        <v>37338</v>
      </c>
      <c r="AO2030">
        <v>3</v>
      </c>
      <c r="AP2030">
        <v>160</v>
      </c>
      <c r="AQ2030" t="s">
        <v>1098</v>
      </c>
      <c r="AR2030">
        <v>16</v>
      </c>
      <c r="AT2030" s="160">
        <v>36608</v>
      </c>
      <c r="AU2030">
        <v>3</v>
      </c>
      <c r="AV2030">
        <v>60</v>
      </c>
      <c r="AW2030" t="s">
        <v>1098</v>
      </c>
      <c r="AX2030">
        <v>6</v>
      </c>
    </row>
    <row r="2031" spans="28:50" x14ac:dyDescent="0.3">
      <c r="AB2031" s="160">
        <v>37338</v>
      </c>
      <c r="AC2031">
        <v>4</v>
      </c>
      <c r="AD2031">
        <v>87</v>
      </c>
      <c r="AE2031" t="s">
        <v>1098</v>
      </c>
      <c r="AF2031">
        <v>9</v>
      </c>
      <c r="AH2031" s="160">
        <v>40991</v>
      </c>
      <c r="AI2031">
        <v>4</v>
      </c>
      <c r="AJ2031">
        <v>141</v>
      </c>
      <c r="AK2031" t="s">
        <v>1098</v>
      </c>
      <c r="AL2031">
        <v>14</v>
      </c>
      <c r="AN2031" s="160">
        <v>37338</v>
      </c>
      <c r="AO2031">
        <v>4</v>
      </c>
      <c r="AP2031">
        <v>150</v>
      </c>
      <c r="AQ2031" t="s">
        <v>1098</v>
      </c>
      <c r="AR2031">
        <v>15</v>
      </c>
      <c r="AT2031" s="160">
        <v>36608</v>
      </c>
      <c r="AU2031">
        <v>4</v>
      </c>
      <c r="AV2031">
        <v>56</v>
      </c>
      <c r="AW2031" t="s">
        <v>1098</v>
      </c>
      <c r="AX2031">
        <v>6</v>
      </c>
    </row>
    <row r="2032" spans="28:50" x14ac:dyDescent="0.3">
      <c r="AB2032" s="160">
        <v>37338</v>
      </c>
      <c r="AC2032">
        <v>5</v>
      </c>
      <c r="AD2032">
        <v>92</v>
      </c>
      <c r="AE2032" t="s">
        <v>1098</v>
      </c>
      <c r="AF2032">
        <v>9</v>
      </c>
      <c r="AH2032" s="160">
        <v>40991</v>
      </c>
      <c r="AI2032">
        <v>5</v>
      </c>
      <c r="AJ2032">
        <v>142</v>
      </c>
      <c r="AK2032" t="s">
        <v>1098</v>
      </c>
      <c r="AL2032">
        <v>14</v>
      </c>
      <c r="AN2032" s="160">
        <v>37338</v>
      </c>
      <c r="AO2032">
        <v>5</v>
      </c>
      <c r="AP2032">
        <v>150</v>
      </c>
      <c r="AQ2032" t="s">
        <v>1098</v>
      </c>
      <c r="AR2032">
        <v>15</v>
      </c>
      <c r="AT2032" s="160">
        <v>36608</v>
      </c>
      <c r="AU2032">
        <v>5</v>
      </c>
      <c r="AV2032">
        <v>49</v>
      </c>
      <c r="AW2032" t="s">
        <v>1098</v>
      </c>
      <c r="AX2032">
        <v>5</v>
      </c>
    </row>
    <row r="2033" spans="28:50" x14ac:dyDescent="0.3">
      <c r="AB2033" s="160">
        <v>37338</v>
      </c>
      <c r="AC2033">
        <v>6</v>
      </c>
      <c r="AD2033">
        <v>75</v>
      </c>
      <c r="AE2033" t="s">
        <v>1098</v>
      </c>
      <c r="AF2033">
        <v>8</v>
      </c>
      <c r="AH2033" s="160">
        <v>40991</v>
      </c>
      <c r="AI2033">
        <v>6</v>
      </c>
      <c r="AJ2033">
        <v>135</v>
      </c>
      <c r="AK2033" t="s">
        <v>1098</v>
      </c>
      <c r="AL2033">
        <v>14</v>
      </c>
      <c r="AN2033" s="160">
        <v>37338</v>
      </c>
      <c r="AO2033">
        <v>6</v>
      </c>
      <c r="AP2033">
        <v>160</v>
      </c>
      <c r="AQ2033" t="s">
        <v>1098</v>
      </c>
      <c r="AR2033">
        <v>16</v>
      </c>
      <c r="AT2033" s="160">
        <v>36608</v>
      </c>
      <c r="AU2033">
        <v>6</v>
      </c>
      <c r="AV2033">
        <v>61</v>
      </c>
      <c r="AW2033" t="s">
        <v>1098</v>
      </c>
      <c r="AX2033">
        <v>6</v>
      </c>
    </row>
    <row r="2034" spans="28:50" x14ac:dyDescent="0.3">
      <c r="AB2034" s="160">
        <v>37338</v>
      </c>
      <c r="AC2034">
        <v>7</v>
      </c>
      <c r="AD2034">
        <v>89</v>
      </c>
      <c r="AE2034" t="s">
        <v>1098</v>
      </c>
      <c r="AF2034">
        <v>9</v>
      </c>
      <c r="AH2034" s="160">
        <v>40991</v>
      </c>
      <c r="AI2034">
        <v>7</v>
      </c>
      <c r="AJ2034">
        <v>133</v>
      </c>
      <c r="AK2034" t="s">
        <v>1098</v>
      </c>
      <c r="AL2034">
        <v>13</v>
      </c>
      <c r="AN2034" s="160">
        <v>37338</v>
      </c>
      <c r="AO2034">
        <v>7</v>
      </c>
      <c r="AP2034">
        <v>160</v>
      </c>
      <c r="AQ2034" t="s">
        <v>1098</v>
      </c>
      <c r="AR2034">
        <v>16</v>
      </c>
      <c r="AT2034" s="160">
        <v>36608</v>
      </c>
      <c r="AU2034">
        <v>7</v>
      </c>
      <c r="AV2034">
        <v>110</v>
      </c>
      <c r="AW2034" t="s">
        <v>1098</v>
      </c>
      <c r="AX2034">
        <v>11</v>
      </c>
    </row>
    <row r="2035" spans="28:50" x14ac:dyDescent="0.3">
      <c r="AB2035" s="160">
        <v>37338</v>
      </c>
      <c r="AC2035">
        <v>8</v>
      </c>
      <c r="AD2035">
        <v>137</v>
      </c>
      <c r="AE2035" t="s">
        <v>1098</v>
      </c>
      <c r="AF2035">
        <v>14</v>
      </c>
      <c r="AH2035" s="160">
        <v>40991</v>
      </c>
      <c r="AI2035">
        <v>8</v>
      </c>
      <c r="AJ2035">
        <v>130</v>
      </c>
      <c r="AK2035" t="s">
        <v>1098</v>
      </c>
      <c r="AL2035">
        <v>13</v>
      </c>
      <c r="AN2035" s="160">
        <v>37338</v>
      </c>
      <c r="AO2035">
        <v>8</v>
      </c>
      <c r="AP2035">
        <v>177</v>
      </c>
      <c r="AQ2035" t="s">
        <v>1098</v>
      </c>
      <c r="AR2035">
        <v>18</v>
      </c>
      <c r="AT2035" s="160">
        <v>36608</v>
      </c>
      <c r="AU2035">
        <v>8</v>
      </c>
      <c r="AV2035">
        <v>132</v>
      </c>
      <c r="AW2035" t="s">
        <v>1098</v>
      </c>
      <c r="AX2035">
        <v>13</v>
      </c>
    </row>
    <row r="2036" spans="28:50" x14ac:dyDescent="0.3">
      <c r="AB2036" s="160">
        <v>37338</v>
      </c>
      <c r="AC2036">
        <v>9</v>
      </c>
      <c r="AD2036">
        <v>168</v>
      </c>
      <c r="AE2036" t="s">
        <v>1098</v>
      </c>
      <c r="AF2036">
        <v>17</v>
      </c>
      <c r="AH2036" s="160">
        <v>40991</v>
      </c>
      <c r="AI2036">
        <v>9</v>
      </c>
      <c r="AJ2036">
        <v>139</v>
      </c>
      <c r="AK2036" t="s">
        <v>1098</v>
      </c>
      <c r="AL2036">
        <v>14</v>
      </c>
      <c r="AN2036" s="160">
        <v>37338</v>
      </c>
      <c r="AO2036">
        <v>9</v>
      </c>
      <c r="AP2036">
        <v>190</v>
      </c>
      <c r="AQ2036" t="s">
        <v>1098</v>
      </c>
      <c r="AR2036">
        <v>19</v>
      </c>
      <c r="AT2036" s="160">
        <v>36608</v>
      </c>
      <c r="AU2036">
        <v>9</v>
      </c>
      <c r="AV2036">
        <v>140</v>
      </c>
      <c r="AW2036" t="s">
        <v>1098</v>
      </c>
      <c r="AX2036">
        <v>14</v>
      </c>
    </row>
    <row r="2037" spans="28:50" x14ac:dyDescent="0.3">
      <c r="AB2037" s="160">
        <v>37338</v>
      </c>
      <c r="AC2037">
        <v>10</v>
      </c>
      <c r="AD2037">
        <v>193</v>
      </c>
      <c r="AE2037" t="s">
        <v>1098</v>
      </c>
      <c r="AF2037">
        <v>19</v>
      </c>
      <c r="AH2037" s="160">
        <v>40991</v>
      </c>
      <c r="AI2037">
        <v>10</v>
      </c>
      <c r="AJ2037">
        <v>141</v>
      </c>
      <c r="AK2037" t="s">
        <v>1098</v>
      </c>
      <c r="AL2037">
        <v>14</v>
      </c>
      <c r="AN2037" s="160">
        <v>37338</v>
      </c>
      <c r="AO2037">
        <v>10</v>
      </c>
      <c r="AP2037">
        <v>200</v>
      </c>
      <c r="AQ2037" t="s">
        <v>1098</v>
      </c>
      <c r="AR2037">
        <v>20</v>
      </c>
      <c r="AT2037" s="160">
        <v>36608</v>
      </c>
      <c r="AU2037">
        <v>10</v>
      </c>
      <c r="AV2037">
        <v>148</v>
      </c>
      <c r="AW2037" t="s">
        <v>1098</v>
      </c>
      <c r="AX2037">
        <v>15</v>
      </c>
    </row>
    <row r="2038" spans="28:50" x14ac:dyDescent="0.3">
      <c r="AB2038" s="160">
        <v>37338</v>
      </c>
      <c r="AC2038">
        <v>11</v>
      </c>
      <c r="AD2038">
        <v>208</v>
      </c>
      <c r="AE2038" t="s">
        <v>1098</v>
      </c>
      <c r="AF2038">
        <v>21</v>
      </c>
      <c r="AH2038" s="160">
        <v>40991</v>
      </c>
      <c r="AI2038">
        <v>11</v>
      </c>
      <c r="AJ2038">
        <v>152</v>
      </c>
      <c r="AK2038" t="s">
        <v>1098</v>
      </c>
      <c r="AL2038">
        <v>15</v>
      </c>
      <c r="AN2038" s="160">
        <v>37338</v>
      </c>
      <c r="AO2038">
        <v>11</v>
      </c>
      <c r="AP2038">
        <v>200</v>
      </c>
      <c r="AQ2038" t="s">
        <v>1098</v>
      </c>
      <c r="AR2038">
        <v>20</v>
      </c>
      <c r="AT2038" s="160">
        <v>36608</v>
      </c>
      <c r="AU2038">
        <v>11</v>
      </c>
      <c r="AV2038">
        <v>153</v>
      </c>
      <c r="AW2038" t="s">
        <v>1098</v>
      </c>
      <c r="AX2038">
        <v>15</v>
      </c>
    </row>
    <row r="2039" spans="28:50" x14ac:dyDescent="0.3">
      <c r="AB2039" s="160">
        <v>37338</v>
      </c>
      <c r="AC2039">
        <v>12</v>
      </c>
      <c r="AD2039">
        <v>213</v>
      </c>
      <c r="AE2039" t="s">
        <v>1098</v>
      </c>
      <c r="AF2039">
        <v>21</v>
      </c>
      <c r="AH2039" s="160">
        <v>40991</v>
      </c>
      <c r="AI2039">
        <v>12</v>
      </c>
      <c r="AJ2039">
        <v>169</v>
      </c>
      <c r="AK2039" t="s">
        <v>1098</v>
      </c>
      <c r="AL2039">
        <v>17</v>
      </c>
      <c r="AN2039" s="160">
        <v>37338</v>
      </c>
      <c r="AO2039">
        <v>12</v>
      </c>
      <c r="AP2039">
        <v>210</v>
      </c>
      <c r="AQ2039" t="s">
        <v>1098</v>
      </c>
      <c r="AR2039">
        <v>21</v>
      </c>
      <c r="AT2039" s="160">
        <v>36608</v>
      </c>
      <c r="AU2039">
        <v>12</v>
      </c>
      <c r="AV2039">
        <v>160</v>
      </c>
      <c r="AW2039" t="s">
        <v>1098</v>
      </c>
      <c r="AX2039">
        <v>16</v>
      </c>
    </row>
    <row r="2040" spans="28:50" x14ac:dyDescent="0.3">
      <c r="AB2040" s="160">
        <v>37338</v>
      </c>
      <c r="AC2040">
        <v>13</v>
      </c>
      <c r="AD2040">
        <v>222</v>
      </c>
      <c r="AE2040" t="s">
        <v>1098</v>
      </c>
      <c r="AF2040">
        <v>22</v>
      </c>
      <c r="AH2040" s="160">
        <v>40991</v>
      </c>
      <c r="AI2040">
        <v>13</v>
      </c>
      <c r="AJ2040">
        <v>175</v>
      </c>
      <c r="AK2040" t="s">
        <v>1098</v>
      </c>
      <c r="AL2040">
        <v>18</v>
      </c>
      <c r="AN2040" s="160">
        <v>37338</v>
      </c>
      <c r="AO2040">
        <v>13</v>
      </c>
      <c r="AP2040">
        <v>200</v>
      </c>
      <c r="AQ2040" t="s">
        <v>1098</v>
      </c>
      <c r="AR2040">
        <v>20</v>
      </c>
      <c r="AT2040" s="160">
        <v>36608</v>
      </c>
      <c r="AU2040">
        <v>13</v>
      </c>
      <c r="AV2040">
        <v>162</v>
      </c>
      <c r="AW2040" t="s">
        <v>1098</v>
      </c>
      <c r="AX2040">
        <v>16</v>
      </c>
    </row>
    <row r="2041" spans="28:50" x14ac:dyDescent="0.3">
      <c r="AB2041" s="160">
        <v>37338</v>
      </c>
      <c r="AC2041">
        <v>14</v>
      </c>
      <c r="AD2041">
        <v>237</v>
      </c>
      <c r="AE2041" t="s">
        <v>1098</v>
      </c>
      <c r="AF2041">
        <v>24</v>
      </c>
      <c r="AH2041" s="160">
        <v>40991</v>
      </c>
      <c r="AI2041">
        <v>14</v>
      </c>
      <c r="AJ2041">
        <v>171</v>
      </c>
      <c r="AK2041" t="s">
        <v>1098</v>
      </c>
      <c r="AL2041">
        <v>17</v>
      </c>
      <c r="AN2041" s="160">
        <v>37338</v>
      </c>
      <c r="AO2041">
        <v>14</v>
      </c>
      <c r="AP2041">
        <v>200</v>
      </c>
      <c r="AQ2041" t="s">
        <v>1098</v>
      </c>
      <c r="AR2041">
        <v>20</v>
      </c>
      <c r="AT2041" s="160">
        <v>36608</v>
      </c>
      <c r="AU2041">
        <v>14</v>
      </c>
      <c r="AV2041">
        <v>160</v>
      </c>
      <c r="AW2041" t="s">
        <v>1098</v>
      </c>
      <c r="AX2041">
        <v>16</v>
      </c>
    </row>
    <row r="2042" spans="28:50" x14ac:dyDescent="0.3">
      <c r="AB2042" s="160">
        <v>37338</v>
      </c>
      <c r="AC2042">
        <v>15</v>
      </c>
      <c r="AD2042">
        <v>238</v>
      </c>
      <c r="AE2042" t="s">
        <v>1098</v>
      </c>
      <c r="AF2042">
        <v>24</v>
      </c>
      <c r="AH2042" s="160">
        <v>40991</v>
      </c>
      <c r="AI2042">
        <v>15</v>
      </c>
      <c r="AJ2042">
        <v>173</v>
      </c>
      <c r="AK2042" t="s">
        <v>1098</v>
      </c>
      <c r="AL2042">
        <v>17</v>
      </c>
      <c r="AN2042" s="160">
        <v>37338</v>
      </c>
      <c r="AO2042">
        <v>15</v>
      </c>
      <c r="AP2042">
        <v>190</v>
      </c>
      <c r="AQ2042" t="s">
        <v>1098</v>
      </c>
      <c r="AR2042">
        <v>19</v>
      </c>
      <c r="AT2042" s="160">
        <v>36608</v>
      </c>
      <c r="AU2042">
        <v>15</v>
      </c>
      <c r="AV2042">
        <v>154</v>
      </c>
      <c r="AW2042" t="s">
        <v>1098</v>
      </c>
      <c r="AX2042">
        <v>15</v>
      </c>
    </row>
    <row r="2043" spans="28:50" x14ac:dyDescent="0.3">
      <c r="AB2043" s="160">
        <v>37338</v>
      </c>
      <c r="AC2043">
        <v>16</v>
      </c>
      <c r="AD2043">
        <v>239</v>
      </c>
      <c r="AE2043" t="s">
        <v>1098</v>
      </c>
      <c r="AF2043">
        <v>24</v>
      </c>
      <c r="AH2043" s="160">
        <v>40991</v>
      </c>
      <c r="AI2043">
        <v>16</v>
      </c>
      <c r="AJ2043">
        <v>141</v>
      </c>
      <c r="AK2043" t="s">
        <v>1098</v>
      </c>
      <c r="AL2043">
        <v>14</v>
      </c>
      <c r="AN2043" s="160">
        <v>37338</v>
      </c>
      <c r="AO2043">
        <v>16</v>
      </c>
      <c r="AP2043">
        <v>190</v>
      </c>
      <c r="AQ2043" t="s">
        <v>1098</v>
      </c>
      <c r="AR2043">
        <v>19</v>
      </c>
      <c r="AT2043" s="160">
        <v>36608</v>
      </c>
      <c r="AU2043">
        <v>16</v>
      </c>
      <c r="AV2043">
        <v>147</v>
      </c>
      <c r="AW2043" t="s">
        <v>1098</v>
      </c>
      <c r="AX2043">
        <v>15</v>
      </c>
    </row>
    <row r="2044" spans="28:50" x14ac:dyDescent="0.3">
      <c r="AB2044" s="160">
        <v>37338</v>
      </c>
      <c r="AC2044">
        <v>17</v>
      </c>
      <c r="AD2044">
        <v>230</v>
      </c>
      <c r="AE2044" t="s">
        <v>1098</v>
      </c>
      <c r="AF2044">
        <v>23</v>
      </c>
      <c r="AH2044" s="160">
        <v>40991</v>
      </c>
      <c r="AI2044">
        <v>17</v>
      </c>
      <c r="AJ2044">
        <v>142</v>
      </c>
      <c r="AK2044" t="s">
        <v>1098</v>
      </c>
      <c r="AL2044">
        <v>14</v>
      </c>
      <c r="AN2044" s="160">
        <v>37338</v>
      </c>
      <c r="AO2044">
        <v>17</v>
      </c>
      <c r="AP2044">
        <v>175</v>
      </c>
      <c r="AQ2044" t="s">
        <v>1098</v>
      </c>
      <c r="AR2044">
        <v>18</v>
      </c>
      <c r="AT2044" s="160">
        <v>36608</v>
      </c>
      <c r="AU2044">
        <v>17</v>
      </c>
      <c r="AV2044">
        <v>140</v>
      </c>
      <c r="AW2044" t="s">
        <v>1098</v>
      </c>
      <c r="AX2044">
        <v>14</v>
      </c>
    </row>
    <row r="2045" spans="28:50" x14ac:dyDescent="0.3">
      <c r="AB2045" s="160">
        <v>37338</v>
      </c>
      <c r="AC2045">
        <v>18</v>
      </c>
      <c r="AD2045">
        <v>209</v>
      </c>
      <c r="AE2045" t="s">
        <v>1098</v>
      </c>
      <c r="AF2045">
        <v>21</v>
      </c>
      <c r="AH2045" s="160">
        <v>40991</v>
      </c>
      <c r="AI2045">
        <v>18</v>
      </c>
      <c r="AJ2045">
        <v>133</v>
      </c>
      <c r="AK2045" t="s">
        <v>1098</v>
      </c>
      <c r="AL2045">
        <v>13</v>
      </c>
      <c r="AN2045" s="160">
        <v>37338</v>
      </c>
      <c r="AO2045">
        <v>18</v>
      </c>
      <c r="AP2045">
        <v>170</v>
      </c>
      <c r="AQ2045" t="s">
        <v>1098</v>
      </c>
      <c r="AR2045">
        <v>17</v>
      </c>
      <c r="AT2045" s="160">
        <v>36608</v>
      </c>
      <c r="AU2045">
        <v>18</v>
      </c>
      <c r="AV2045">
        <v>133</v>
      </c>
      <c r="AW2045" t="s">
        <v>1098</v>
      </c>
      <c r="AX2045">
        <v>13</v>
      </c>
    </row>
    <row r="2046" spans="28:50" x14ac:dyDescent="0.3">
      <c r="AB2046" s="160">
        <v>37338</v>
      </c>
      <c r="AC2046">
        <v>19</v>
      </c>
      <c r="AD2046">
        <v>196</v>
      </c>
      <c r="AE2046" t="s">
        <v>1098</v>
      </c>
      <c r="AF2046">
        <v>20</v>
      </c>
      <c r="AH2046" s="160">
        <v>40991</v>
      </c>
      <c r="AI2046">
        <v>19</v>
      </c>
      <c r="AJ2046">
        <v>134</v>
      </c>
      <c r="AK2046" t="s">
        <v>1098</v>
      </c>
      <c r="AL2046">
        <v>13</v>
      </c>
      <c r="AN2046" s="160">
        <v>37338</v>
      </c>
      <c r="AO2046">
        <v>19</v>
      </c>
      <c r="AP2046">
        <v>160</v>
      </c>
      <c r="AQ2046" t="s">
        <v>1098</v>
      </c>
      <c r="AR2046">
        <v>16</v>
      </c>
      <c r="AT2046" s="160">
        <v>36608</v>
      </c>
      <c r="AU2046">
        <v>19</v>
      </c>
      <c r="AV2046">
        <v>134</v>
      </c>
      <c r="AW2046" t="s">
        <v>1098</v>
      </c>
      <c r="AX2046">
        <v>13</v>
      </c>
    </row>
    <row r="2047" spans="28:50" x14ac:dyDescent="0.3">
      <c r="AB2047" s="160">
        <v>37338</v>
      </c>
      <c r="AC2047">
        <v>20</v>
      </c>
      <c r="AD2047">
        <v>173</v>
      </c>
      <c r="AE2047" t="s">
        <v>1098</v>
      </c>
      <c r="AF2047">
        <v>17</v>
      </c>
      <c r="AH2047" s="160">
        <v>40991</v>
      </c>
      <c r="AI2047">
        <v>20</v>
      </c>
      <c r="AJ2047">
        <v>131</v>
      </c>
      <c r="AK2047" t="s">
        <v>1098</v>
      </c>
      <c r="AL2047">
        <v>13</v>
      </c>
      <c r="AN2047" s="160">
        <v>37338</v>
      </c>
      <c r="AO2047">
        <v>20</v>
      </c>
      <c r="AP2047">
        <v>161</v>
      </c>
      <c r="AQ2047" t="s">
        <v>1098</v>
      </c>
      <c r="AR2047">
        <v>16</v>
      </c>
      <c r="AT2047" s="160">
        <v>36608</v>
      </c>
      <c r="AU2047">
        <v>20</v>
      </c>
      <c r="AV2047">
        <v>133</v>
      </c>
      <c r="AW2047" t="s">
        <v>1098</v>
      </c>
      <c r="AX2047">
        <v>13</v>
      </c>
    </row>
    <row r="2048" spans="28:50" x14ac:dyDescent="0.3">
      <c r="AB2048" s="160">
        <v>37338</v>
      </c>
      <c r="AC2048">
        <v>21</v>
      </c>
      <c r="AD2048">
        <v>164</v>
      </c>
      <c r="AE2048" t="s">
        <v>1098</v>
      </c>
      <c r="AF2048">
        <v>16</v>
      </c>
      <c r="AH2048" s="160">
        <v>40991</v>
      </c>
      <c r="AI2048">
        <v>21</v>
      </c>
      <c r="AJ2048">
        <v>129</v>
      </c>
      <c r="AK2048" t="s">
        <v>1098</v>
      </c>
      <c r="AL2048">
        <v>13</v>
      </c>
      <c r="AN2048" s="160">
        <v>37338</v>
      </c>
      <c r="AO2048">
        <v>21</v>
      </c>
      <c r="AP2048">
        <v>160</v>
      </c>
      <c r="AQ2048" t="s">
        <v>1098</v>
      </c>
      <c r="AR2048">
        <v>16</v>
      </c>
      <c r="AT2048" s="160">
        <v>36608</v>
      </c>
      <c r="AU2048">
        <v>21</v>
      </c>
      <c r="AV2048">
        <v>136</v>
      </c>
      <c r="AW2048" t="s">
        <v>1098</v>
      </c>
      <c r="AX2048">
        <v>14</v>
      </c>
    </row>
    <row r="2049" spans="28:50" x14ac:dyDescent="0.3">
      <c r="AB2049" s="160">
        <v>37338</v>
      </c>
      <c r="AC2049">
        <v>22</v>
      </c>
      <c r="AD2049">
        <v>153</v>
      </c>
      <c r="AE2049" t="s">
        <v>1098</v>
      </c>
      <c r="AF2049">
        <v>15</v>
      </c>
      <c r="AH2049" s="160">
        <v>40991</v>
      </c>
      <c r="AI2049">
        <v>22</v>
      </c>
      <c r="AJ2049">
        <v>127</v>
      </c>
      <c r="AK2049" t="s">
        <v>1098</v>
      </c>
      <c r="AL2049">
        <v>13</v>
      </c>
      <c r="AN2049" s="160">
        <v>37338</v>
      </c>
      <c r="AO2049">
        <v>22</v>
      </c>
      <c r="AP2049">
        <v>160</v>
      </c>
      <c r="AQ2049" t="s">
        <v>1098</v>
      </c>
      <c r="AR2049">
        <v>16</v>
      </c>
      <c r="AT2049" s="160">
        <v>36608</v>
      </c>
      <c r="AU2049">
        <v>22</v>
      </c>
      <c r="AV2049">
        <v>130</v>
      </c>
      <c r="AW2049" t="s">
        <v>1098</v>
      </c>
      <c r="AX2049">
        <v>13</v>
      </c>
    </row>
    <row r="2050" spans="28:50" x14ac:dyDescent="0.3">
      <c r="AB2050" s="160">
        <v>37338</v>
      </c>
      <c r="AC2050">
        <v>23</v>
      </c>
      <c r="AD2050">
        <v>131</v>
      </c>
      <c r="AE2050" t="s">
        <v>1098</v>
      </c>
      <c r="AF2050">
        <v>13</v>
      </c>
      <c r="AH2050" s="160">
        <v>40991</v>
      </c>
      <c r="AI2050">
        <v>23</v>
      </c>
      <c r="AJ2050">
        <v>124</v>
      </c>
      <c r="AK2050" t="s">
        <v>1098</v>
      </c>
      <c r="AL2050">
        <v>12</v>
      </c>
      <c r="AN2050" s="160">
        <v>37338</v>
      </c>
      <c r="AO2050">
        <v>23</v>
      </c>
      <c r="AP2050">
        <v>143</v>
      </c>
      <c r="AQ2050" t="s">
        <v>1098</v>
      </c>
      <c r="AR2050">
        <v>14</v>
      </c>
      <c r="AT2050" s="160">
        <v>36608</v>
      </c>
      <c r="AU2050">
        <v>23</v>
      </c>
      <c r="AV2050">
        <v>124</v>
      </c>
      <c r="AW2050" t="s">
        <v>1098</v>
      </c>
      <c r="AX2050">
        <v>12</v>
      </c>
    </row>
    <row r="2051" spans="28:50" x14ac:dyDescent="0.3">
      <c r="AB2051" s="160">
        <v>37339</v>
      </c>
      <c r="AC2051">
        <v>0</v>
      </c>
      <c r="AD2051">
        <v>117</v>
      </c>
      <c r="AE2051" t="s">
        <v>1098</v>
      </c>
      <c r="AF2051">
        <v>12</v>
      </c>
      <c r="AH2051" s="160">
        <v>40992</v>
      </c>
      <c r="AI2051">
        <v>0</v>
      </c>
      <c r="AJ2051">
        <v>124</v>
      </c>
      <c r="AK2051" t="s">
        <v>1098</v>
      </c>
      <c r="AL2051">
        <v>12</v>
      </c>
      <c r="AN2051" s="160">
        <v>37339</v>
      </c>
      <c r="AO2051">
        <v>0</v>
      </c>
      <c r="AP2051">
        <v>140</v>
      </c>
      <c r="AQ2051" t="s">
        <v>1098</v>
      </c>
      <c r="AR2051">
        <v>14</v>
      </c>
      <c r="AT2051" s="160">
        <v>36609</v>
      </c>
      <c r="AU2051">
        <v>0</v>
      </c>
      <c r="AV2051">
        <v>110</v>
      </c>
      <c r="AW2051" t="s">
        <v>1098</v>
      </c>
      <c r="AX2051">
        <v>11</v>
      </c>
    </row>
    <row r="2052" spans="28:50" x14ac:dyDescent="0.3">
      <c r="AB2052" s="160">
        <v>37339</v>
      </c>
      <c r="AC2052">
        <v>1</v>
      </c>
      <c r="AD2052">
        <v>103</v>
      </c>
      <c r="AE2052" t="s">
        <v>1098</v>
      </c>
      <c r="AF2052">
        <v>10</v>
      </c>
      <c r="AH2052" s="160">
        <v>40992</v>
      </c>
      <c r="AI2052">
        <v>1</v>
      </c>
      <c r="AJ2052">
        <v>123</v>
      </c>
      <c r="AK2052" t="s">
        <v>1098</v>
      </c>
      <c r="AL2052">
        <v>12</v>
      </c>
      <c r="AN2052" s="160">
        <v>37339</v>
      </c>
      <c r="AO2052">
        <v>1</v>
      </c>
      <c r="AP2052">
        <v>140</v>
      </c>
      <c r="AQ2052" t="s">
        <v>1098</v>
      </c>
      <c r="AR2052">
        <v>14</v>
      </c>
      <c r="AT2052" s="160">
        <v>36609</v>
      </c>
      <c r="AU2052">
        <v>1</v>
      </c>
      <c r="AV2052">
        <v>118</v>
      </c>
      <c r="AW2052" t="s">
        <v>1098</v>
      </c>
      <c r="AX2052">
        <v>12</v>
      </c>
    </row>
    <row r="2053" spans="28:50" x14ac:dyDescent="0.3">
      <c r="AB2053" s="160">
        <v>37339</v>
      </c>
      <c r="AC2053">
        <v>2</v>
      </c>
      <c r="AD2053">
        <v>95</v>
      </c>
      <c r="AE2053" t="s">
        <v>1098</v>
      </c>
      <c r="AF2053">
        <v>10</v>
      </c>
      <c r="AH2053" s="160">
        <v>40992</v>
      </c>
      <c r="AI2053">
        <v>2</v>
      </c>
      <c r="AJ2053">
        <v>125</v>
      </c>
      <c r="AK2053" t="s">
        <v>1098</v>
      </c>
      <c r="AL2053">
        <v>13</v>
      </c>
      <c r="AN2053" s="160">
        <v>37339</v>
      </c>
      <c r="AO2053">
        <v>2</v>
      </c>
      <c r="AP2053">
        <v>130</v>
      </c>
      <c r="AQ2053" t="s">
        <v>1098</v>
      </c>
      <c r="AR2053">
        <v>13</v>
      </c>
      <c r="AT2053" s="160">
        <v>36609</v>
      </c>
      <c r="AU2053">
        <v>2</v>
      </c>
      <c r="AV2053">
        <v>104</v>
      </c>
      <c r="AW2053" t="s">
        <v>1098</v>
      </c>
      <c r="AX2053">
        <v>10</v>
      </c>
    </row>
    <row r="2054" spans="28:50" x14ac:dyDescent="0.3">
      <c r="AB2054" s="160">
        <v>37339</v>
      </c>
      <c r="AC2054">
        <v>3</v>
      </c>
      <c r="AD2054">
        <v>87</v>
      </c>
      <c r="AE2054" t="s">
        <v>1098</v>
      </c>
      <c r="AF2054">
        <v>9</v>
      </c>
      <c r="AH2054" s="160">
        <v>40992</v>
      </c>
      <c r="AI2054">
        <v>3</v>
      </c>
      <c r="AJ2054">
        <v>126</v>
      </c>
      <c r="AK2054" t="s">
        <v>1098</v>
      </c>
      <c r="AL2054">
        <v>13</v>
      </c>
      <c r="AN2054" s="160">
        <v>37339</v>
      </c>
      <c r="AO2054">
        <v>3</v>
      </c>
      <c r="AP2054">
        <v>130</v>
      </c>
      <c r="AQ2054" t="s">
        <v>1098</v>
      </c>
      <c r="AR2054">
        <v>13</v>
      </c>
      <c r="AT2054" s="160">
        <v>36609</v>
      </c>
      <c r="AU2054">
        <v>3</v>
      </c>
      <c r="AV2054">
        <v>102</v>
      </c>
      <c r="AW2054" t="s">
        <v>1098</v>
      </c>
      <c r="AX2054">
        <v>10</v>
      </c>
    </row>
    <row r="2055" spans="28:50" x14ac:dyDescent="0.3">
      <c r="AB2055" s="160">
        <v>37339</v>
      </c>
      <c r="AC2055">
        <v>4</v>
      </c>
      <c r="AD2055">
        <v>73</v>
      </c>
      <c r="AE2055" t="s">
        <v>1098</v>
      </c>
      <c r="AF2055">
        <v>7</v>
      </c>
      <c r="AH2055" s="160">
        <v>40992</v>
      </c>
      <c r="AI2055">
        <v>4</v>
      </c>
      <c r="AJ2055">
        <v>124</v>
      </c>
      <c r="AK2055" t="s">
        <v>1098</v>
      </c>
      <c r="AL2055">
        <v>12</v>
      </c>
      <c r="AN2055" s="160">
        <v>37339</v>
      </c>
      <c r="AO2055">
        <v>4</v>
      </c>
      <c r="AP2055">
        <v>130</v>
      </c>
      <c r="AQ2055" t="s">
        <v>1098</v>
      </c>
      <c r="AR2055">
        <v>13</v>
      </c>
      <c r="AT2055" s="160">
        <v>36609</v>
      </c>
      <c r="AU2055">
        <v>4</v>
      </c>
      <c r="AV2055">
        <v>93</v>
      </c>
      <c r="AW2055" t="s">
        <v>1098</v>
      </c>
      <c r="AX2055">
        <v>9</v>
      </c>
    </row>
    <row r="2056" spans="28:50" x14ac:dyDescent="0.3">
      <c r="AB2056" s="160">
        <v>37339</v>
      </c>
      <c r="AC2056">
        <v>5</v>
      </c>
      <c r="AD2056">
        <v>69</v>
      </c>
      <c r="AE2056" t="s">
        <v>1098</v>
      </c>
      <c r="AF2056">
        <v>7</v>
      </c>
      <c r="AH2056" s="160">
        <v>40992</v>
      </c>
      <c r="AI2056">
        <v>5</v>
      </c>
      <c r="AJ2056">
        <v>128</v>
      </c>
      <c r="AK2056" t="s">
        <v>1098</v>
      </c>
      <c r="AL2056">
        <v>13</v>
      </c>
      <c r="AN2056" s="160">
        <v>37339</v>
      </c>
      <c r="AO2056">
        <v>5</v>
      </c>
      <c r="AP2056">
        <v>136</v>
      </c>
      <c r="AQ2056" t="s">
        <v>1098</v>
      </c>
      <c r="AR2056">
        <v>14</v>
      </c>
      <c r="AT2056" s="160">
        <v>36609</v>
      </c>
      <c r="AU2056">
        <v>5</v>
      </c>
      <c r="AV2056">
        <v>90</v>
      </c>
      <c r="AW2056" t="s">
        <v>1098</v>
      </c>
      <c r="AX2056">
        <v>9</v>
      </c>
    </row>
    <row r="2057" spans="28:50" x14ac:dyDescent="0.3">
      <c r="AB2057" s="160">
        <v>37339</v>
      </c>
      <c r="AC2057">
        <v>6</v>
      </c>
      <c r="AD2057">
        <v>67</v>
      </c>
      <c r="AE2057" t="s">
        <v>1098</v>
      </c>
      <c r="AF2057">
        <v>7</v>
      </c>
      <c r="AH2057" s="160">
        <v>40992</v>
      </c>
      <c r="AI2057">
        <v>6</v>
      </c>
      <c r="AJ2057">
        <v>129</v>
      </c>
      <c r="AK2057" t="s">
        <v>1098</v>
      </c>
      <c r="AL2057">
        <v>13</v>
      </c>
      <c r="AN2057" s="160">
        <v>37339</v>
      </c>
      <c r="AO2057">
        <v>6</v>
      </c>
      <c r="AP2057">
        <v>140</v>
      </c>
      <c r="AQ2057" t="s">
        <v>1098</v>
      </c>
      <c r="AR2057">
        <v>14</v>
      </c>
      <c r="AT2057" s="160">
        <v>36609</v>
      </c>
      <c r="AU2057">
        <v>6</v>
      </c>
      <c r="AV2057">
        <v>92</v>
      </c>
      <c r="AW2057" t="s">
        <v>1098</v>
      </c>
      <c r="AX2057">
        <v>9</v>
      </c>
    </row>
    <row r="2058" spans="28:50" x14ac:dyDescent="0.3">
      <c r="AB2058" s="160">
        <v>37339</v>
      </c>
      <c r="AC2058">
        <v>7</v>
      </c>
      <c r="AD2058">
        <v>69</v>
      </c>
      <c r="AE2058" t="s">
        <v>1098</v>
      </c>
      <c r="AF2058">
        <v>7</v>
      </c>
      <c r="AH2058" s="160">
        <v>40992</v>
      </c>
      <c r="AI2058">
        <v>7</v>
      </c>
      <c r="AJ2058">
        <v>130</v>
      </c>
      <c r="AK2058" t="s">
        <v>1098</v>
      </c>
      <c r="AL2058">
        <v>13</v>
      </c>
      <c r="AN2058" s="160">
        <v>37339</v>
      </c>
      <c r="AO2058">
        <v>7</v>
      </c>
      <c r="AP2058">
        <v>160</v>
      </c>
      <c r="AQ2058" t="s">
        <v>1098</v>
      </c>
      <c r="AR2058">
        <v>16</v>
      </c>
      <c r="AT2058" s="160">
        <v>36609</v>
      </c>
      <c r="AU2058">
        <v>7</v>
      </c>
      <c r="AV2058">
        <v>95</v>
      </c>
      <c r="AW2058" t="s">
        <v>1098</v>
      </c>
      <c r="AX2058">
        <v>10</v>
      </c>
    </row>
    <row r="2059" spans="28:50" x14ac:dyDescent="0.3">
      <c r="AB2059" s="160">
        <v>37339</v>
      </c>
      <c r="AC2059">
        <v>8</v>
      </c>
      <c r="AD2059">
        <v>120</v>
      </c>
      <c r="AE2059" t="s">
        <v>1098</v>
      </c>
      <c r="AF2059">
        <v>12</v>
      </c>
      <c r="AH2059" s="160">
        <v>40992</v>
      </c>
      <c r="AI2059">
        <v>8</v>
      </c>
      <c r="AJ2059">
        <v>135</v>
      </c>
      <c r="AK2059" t="s">
        <v>1098</v>
      </c>
      <c r="AL2059">
        <v>14</v>
      </c>
      <c r="AN2059" s="160">
        <v>37339</v>
      </c>
      <c r="AO2059">
        <v>8</v>
      </c>
      <c r="AP2059">
        <v>168</v>
      </c>
      <c r="AQ2059" t="s">
        <v>1098</v>
      </c>
      <c r="AR2059">
        <v>17</v>
      </c>
      <c r="AT2059" s="160">
        <v>36609</v>
      </c>
      <c r="AU2059">
        <v>8</v>
      </c>
      <c r="AV2059">
        <v>130</v>
      </c>
      <c r="AW2059" t="s">
        <v>1098</v>
      </c>
      <c r="AX2059">
        <v>13</v>
      </c>
    </row>
    <row r="2060" spans="28:50" x14ac:dyDescent="0.3">
      <c r="AB2060" s="160">
        <v>37339</v>
      </c>
      <c r="AC2060">
        <v>9</v>
      </c>
      <c r="AD2060">
        <v>156</v>
      </c>
      <c r="AE2060" t="s">
        <v>1098</v>
      </c>
      <c r="AF2060">
        <v>16</v>
      </c>
      <c r="AH2060" s="160">
        <v>40992</v>
      </c>
      <c r="AI2060">
        <v>9</v>
      </c>
      <c r="AJ2060">
        <v>147</v>
      </c>
      <c r="AK2060" t="s">
        <v>1098</v>
      </c>
      <c r="AL2060">
        <v>15</v>
      </c>
      <c r="AN2060" s="160">
        <v>37339</v>
      </c>
      <c r="AO2060">
        <v>9</v>
      </c>
      <c r="AP2060">
        <v>180</v>
      </c>
      <c r="AQ2060" t="s">
        <v>1098</v>
      </c>
      <c r="AR2060">
        <v>18</v>
      </c>
      <c r="AT2060" s="160">
        <v>36609</v>
      </c>
      <c r="AU2060">
        <v>9</v>
      </c>
      <c r="AV2060">
        <v>146</v>
      </c>
      <c r="AW2060" t="s">
        <v>1098</v>
      </c>
      <c r="AX2060">
        <v>15</v>
      </c>
    </row>
    <row r="2061" spans="28:50" x14ac:dyDescent="0.3">
      <c r="AB2061" s="160">
        <v>37339</v>
      </c>
      <c r="AC2061">
        <v>10</v>
      </c>
      <c r="AD2061">
        <v>180</v>
      </c>
      <c r="AE2061" t="s">
        <v>1098</v>
      </c>
      <c r="AF2061">
        <v>18</v>
      </c>
      <c r="AH2061" s="160">
        <v>40992</v>
      </c>
      <c r="AI2061">
        <v>10</v>
      </c>
      <c r="AJ2061">
        <v>157</v>
      </c>
      <c r="AK2061" t="s">
        <v>1098</v>
      </c>
      <c r="AL2061">
        <v>16</v>
      </c>
      <c r="AN2061" s="160">
        <v>37339</v>
      </c>
      <c r="AO2061">
        <v>10</v>
      </c>
      <c r="AP2061">
        <v>190</v>
      </c>
      <c r="AQ2061" t="s">
        <v>1098</v>
      </c>
      <c r="AR2061">
        <v>19</v>
      </c>
      <c r="AT2061" s="160">
        <v>36609</v>
      </c>
      <c r="AU2061">
        <v>10</v>
      </c>
      <c r="AV2061">
        <v>151</v>
      </c>
      <c r="AW2061" t="s">
        <v>1098</v>
      </c>
      <c r="AX2061">
        <v>15</v>
      </c>
    </row>
    <row r="2062" spans="28:50" x14ac:dyDescent="0.3">
      <c r="AB2062" s="160">
        <v>37339</v>
      </c>
      <c r="AC2062">
        <v>11</v>
      </c>
      <c r="AD2062">
        <v>202</v>
      </c>
      <c r="AE2062" t="s">
        <v>1098</v>
      </c>
      <c r="AF2062">
        <v>20</v>
      </c>
      <c r="AH2062" s="160">
        <v>40992</v>
      </c>
      <c r="AI2062">
        <v>11</v>
      </c>
      <c r="AJ2062">
        <v>166</v>
      </c>
      <c r="AK2062" t="s">
        <v>1098</v>
      </c>
      <c r="AL2062">
        <v>17</v>
      </c>
      <c r="AN2062" s="160">
        <v>37339</v>
      </c>
      <c r="AO2062">
        <v>11</v>
      </c>
      <c r="AP2062">
        <v>200</v>
      </c>
      <c r="AQ2062" t="s">
        <v>1098</v>
      </c>
      <c r="AR2062">
        <v>20</v>
      </c>
      <c r="AT2062" s="160">
        <v>36609</v>
      </c>
      <c r="AU2062">
        <v>11</v>
      </c>
      <c r="AV2062">
        <v>153</v>
      </c>
      <c r="AW2062" t="s">
        <v>1098</v>
      </c>
      <c r="AX2062">
        <v>15</v>
      </c>
    </row>
    <row r="2063" spans="28:50" x14ac:dyDescent="0.3">
      <c r="AB2063" s="160">
        <v>37339</v>
      </c>
      <c r="AC2063">
        <v>12</v>
      </c>
      <c r="AD2063">
        <v>220</v>
      </c>
      <c r="AE2063" t="s">
        <v>1098</v>
      </c>
      <c r="AF2063">
        <v>22</v>
      </c>
      <c r="AH2063" s="160">
        <v>40992</v>
      </c>
      <c r="AI2063">
        <v>12</v>
      </c>
      <c r="AJ2063">
        <v>179</v>
      </c>
      <c r="AK2063" t="s">
        <v>1098</v>
      </c>
      <c r="AL2063">
        <v>18</v>
      </c>
      <c r="AN2063" s="160">
        <v>37339</v>
      </c>
      <c r="AO2063">
        <v>12</v>
      </c>
      <c r="AP2063">
        <v>210</v>
      </c>
      <c r="AQ2063" t="s">
        <v>1098</v>
      </c>
      <c r="AR2063">
        <v>21</v>
      </c>
      <c r="AT2063" s="160">
        <v>36609</v>
      </c>
      <c r="AU2063">
        <v>12</v>
      </c>
      <c r="AV2063">
        <v>158</v>
      </c>
      <c r="AW2063" t="s">
        <v>1098</v>
      </c>
      <c r="AX2063">
        <v>16</v>
      </c>
    </row>
    <row r="2064" spans="28:50" x14ac:dyDescent="0.3">
      <c r="AB2064" s="160">
        <v>37339</v>
      </c>
      <c r="AC2064">
        <v>13</v>
      </c>
      <c r="AD2064">
        <v>235</v>
      </c>
      <c r="AE2064" t="s">
        <v>1098</v>
      </c>
      <c r="AF2064">
        <v>24</v>
      </c>
      <c r="AH2064" s="160">
        <v>40992</v>
      </c>
      <c r="AI2064">
        <v>13</v>
      </c>
      <c r="AJ2064">
        <v>167</v>
      </c>
      <c r="AK2064" t="s">
        <v>1098</v>
      </c>
      <c r="AL2064">
        <v>17</v>
      </c>
      <c r="AN2064" s="160">
        <v>37339</v>
      </c>
      <c r="AO2064">
        <v>13</v>
      </c>
      <c r="AP2064">
        <v>210</v>
      </c>
      <c r="AQ2064" t="s">
        <v>1098</v>
      </c>
      <c r="AR2064">
        <v>21</v>
      </c>
      <c r="AT2064" s="160">
        <v>36609</v>
      </c>
      <c r="AU2064">
        <v>13</v>
      </c>
      <c r="AV2064">
        <v>156</v>
      </c>
      <c r="AW2064" t="s">
        <v>1098</v>
      </c>
      <c r="AX2064">
        <v>16</v>
      </c>
    </row>
    <row r="2065" spans="28:50" x14ac:dyDescent="0.3">
      <c r="AB2065" s="160">
        <v>37339</v>
      </c>
      <c r="AC2065">
        <v>14</v>
      </c>
      <c r="AD2065">
        <v>251</v>
      </c>
      <c r="AE2065" t="s">
        <v>1098</v>
      </c>
      <c r="AF2065">
        <v>25</v>
      </c>
      <c r="AH2065" s="160">
        <v>40992</v>
      </c>
      <c r="AI2065">
        <v>14</v>
      </c>
      <c r="AJ2065">
        <v>173</v>
      </c>
      <c r="AK2065" t="s">
        <v>1098</v>
      </c>
      <c r="AL2065">
        <v>17</v>
      </c>
      <c r="AN2065" s="160">
        <v>37339</v>
      </c>
      <c r="AO2065">
        <v>14</v>
      </c>
      <c r="AP2065">
        <v>220</v>
      </c>
      <c r="AQ2065" t="s">
        <v>1098</v>
      </c>
      <c r="AR2065">
        <v>22</v>
      </c>
      <c r="AT2065" s="160">
        <v>36609</v>
      </c>
      <c r="AU2065">
        <v>14</v>
      </c>
      <c r="AV2065">
        <v>158</v>
      </c>
      <c r="AW2065" t="s">
        <v>1098</v>
      </c>
      <c r="AX2065">
        <v>16</v>
      </c>
    </row>
    <row r="2066" spans="28:50" x14ac:dyDescent="0.3">
      <c r="AB2066" s="160">
        <v>37339</v>
      </c>
      <c r="AC2066">
        <v>15</v>
      </c>
      <c r="AD2066">
        <v>253</v>
      </c>
      <c r="AE2066" t="s">
        <v>1098</v>
      </c>
      <c r="AF2066">
        <v>25</v>
      </c>
      <c r="AH2066" s="160">
        <v>40992</v>
      </c>
      <c r="AI2066">
        <v>15</v>
      </c>
      <c r="AJ2066">
        <v>172</v>
      </c>
      <c r="AK2066" t="s">
        <v>1098</v>
      </c>
      <c r="AL2066">
        <v>17</v>
      </c>
      <c r="AN2066" s="160">
        <v>37339</v>
      </c>
      <c r="AO2066">
        <v>15</v>
      </c>
      <c r="AP2066">
        <v>210</v>
      </c>
      <c r="AQ2066" t="s">
        <v>1098</v>
      </c>
      <c r="AR2066">
        <v>21</v>
      </c>
      <c r="AT2066" s="160">
        <v>36609</v>
      </c>
      <c r="AU2066">
        <v>15</v>
      </c>
      <c r="AV2066">
        <v>156</v>
      </c>
      <c r="AW2066" t="s">
        <v>1098</v>
      </c>
      <c r="AX2066">
        <v>16</v>
      </c>
    </row>
    <row r="2067" spans="28:50" x14ac:dyDescent="0.3">
      <c r="AB2067" s="160">
        <v>37339</v>
      </c>
      <c r="AC2067">
        <v>16</v>
      </c>
      <c r="AD2067">
        <v>257</v>
      </c>
      <c r="AE2067" t="s">
        <v>1098</v>
      </c>
      <c r="AF2067">
        <v>26</v>
      </c>
      <c r="AH2067" s="160">
        <v>40992</v>
      </c>
      <c r="AI2067">
        <v>16</v>
      </c>
      <c r="AJ2067">
        <v>175</v>
      </c>
      <c r="AK2067" t="s">
        <v>1098</v>
      </c>
      <c r="AL2067">
        <v>18</v>
      </c>
      <c r="AN2067" s="160">
        <v>37339</v>
      </c>
      <c r="AO2067">
        <v>16</v>
      </c>
      <c r="AP2067">
        <v>210</v>
      </c>
      <c r="AQ2067" t="s">
        <v>1098</v>
      </c>
      <c r="AR2067">
        <v>21</v>
      </c>
      <c r="AT2067" s="160">
        <v>36609</v>
      </c>
      <c r="AU2067">
        <v>16</v>
      </c>
      <c r="AV2067">
        <v>143</v>
      </c>
      <c r="AW2067" t="s">
        <v>1098</v>
      </c>
      <c r="AX2067">
        <v>14</v>
      </c>
    </row>
    <row r="2068" spans="28:50" x14ac:dyDescent="0.3">
      <c r="AB2068" s="160">
        <v>37339</v>
      </c>
      <c r="AC2068">
        <v>17</v>
      </c>
      <c r="AD2068">
        <v>248</v>
      </c>
      <c r="AE2068" t="s">
        <v>1098</v>
      </c>
      <c r="AF2068">
        <v>25</v>
      </c>
      <c r="AH2068" s="160">
        <v>40992</v>
      </c>
      <c r="AI2068">
        <v>17</v>
      </c>
      <c r="AJ2068">
        <v>170</v>
      </c>
      <c r="AK2068" t="s">
        <v>1098</v>
      </c>
      <c r="AL2068">
        <v>17</v>
      </c>
      <c r="AN2068" s="160">
        <v>37339</v>
      </c>
      <c r="AO2068">
        <v>17</v>
      </c>
      <c r="AP2068">
        <v>190</v>
      </c>
      <c r="AQ2068" t="s">
        <v>1098</v>
      </c>
      <c r="AR2068">
        <v>19</v>
      </c>
      <c r="AT2068" s="160">
        <v>36609</v>
      </c>
      <c r="AU2068">
        <v>17</v>
      </c>
      <c r="AV2068">
        <v>138</v>
      </c>
      <c r="AW2068" t="s">
        <v>1098</v>
      </c>
      <c r="AX2068">
        <v>14</v>
      </c>
    </row>
    <row r="2069" spans="28:50" x14ac:dyDescent="0.3">
      <c r="AB2069" s="160">
        <v>37339</v>
      </c>
      <c r="AC2069">
        <v>18</v>
      </c>
      <c r="AD2069">
        <v>233</v>
      </c>
      <c r="AE2069" t="s">
        <v>1098</v>
      </c>
      <c r="AF2069">
        <v>23</v>
      </c>
      <c r="AH2069" s="160">
        <v>40992</v>
      </c>
      <c r="AI2069">
        <v>18</v>
      </c>
      <c r="AJ2069">
        <v>163</v>
      </c>
      <c r="AK2069" t="s">
        <v>1098</v>
      </c>
      <c r="AL2069">
        <v>16</v>
      </c>
      <c r="AN2069" s="160">
        <v>37339</v>
      </c>
      <c r="AO2069">
        <v>18</v>
      </c>
      <c r="AP2069">
        <v>180</v>
      </c>
      <c r="AQ2069" t="s">
        <v>1098</v>
      </c>
      <c r="AR2069">
        <v>18</v>
      </c>
      <c r="AT2069" s="160">
        <v>36609</v>
      </c>
      <c r="AU2069">
        <v>18</v>
      </c>
      <c r="AV2069">
        <v>134</v>
      </c>
      <c r="AW2069" t="s">
        <v>1098</v>
      </c>
      <c r="AX2069">
        <v>13</v>
      </c>
    </row>
    <row r="2070" spans="28:50" x14ac:dyDescent="0.3">
      <c r="AB2070" s="160">
        <v>37339</v>
      </c>
      <c r="AC2070">
        <v>19</v>
      </c>
      <c r="AD2070">
        <v>203</v>
      </c>
      <c r="AE2070" t="s">
        <v>1098</v>
      </c>
      <c r="AF2070">
        <v>20</v>
      </c>
      <c r="AH2070" s="160">
        <v>40992</v>
      </c>
      <c r="AI2070">
        <v>19</v>
      </c>
      <c r="AJ2070">
        <v>161</v>
      </c>
      <c r="AK2070" t="s">
        <v>1098</v>
      </c>
      <c r="AL2070">
        <v>16</v>
      </c>
      <c r="AN2070" s="160">
        <v>37339</v>
      </c>
      <c r="AO2070">
        <v>19</v>
      </c>
      <c r="AP2070">
        <v>180</v>
      </c>
      <c r="AQ2070" t="s">
        <v>1098</v>
      </c>
      <c r="AR2070">
        <v>18</v>
      </c>
      <c r="AT2070" s="160">
        <v>36609</v>
      </c>
      <c r="AU2070">
        <v>19</v>
      </c>
      <c r="AV2070">
        <v>116</v>
      </c>
      <c r="AW2070" t="s">
        <v>1098</v>
      </c>
      <c r="AX2070">
        <v>12</v>
      </c>
    </row>
    <row r="2071" spans="28:50" x14ac:dyDescent="0.3">
      <c r="AB2071" s="160">
        <v>37339</v>
      </c>
      <c r="AC2071">
        <v>20</v>
      </c>
      <c r="AD2071">
        <v>195</v>
      </c>
      <c r="AE2071" t="s">
        <v>1098</v>
      </c>
      <c r="AF2071">
        <v>20</v>
      </c>
      <c r="AH2071" s="160">
        <v>40992</v>
      </c>
      <c r="AI2071">
        <v>20</v>
      </c>
      <c r="AJ2071">
        <v>159</v>
      </c>
      <c r="AK2071" t="s">
        <v>1098</v>
      </c>
      <c r="AL2071">
        <v>16</v>
      </c>
      <c r="AN2071" s="160">
        <v>37339</v>
      </c>
      <c r="AO2071">
        <v>20</v>
      </c>
      <c r="AP2071">
        <v>170</v>
      </c>
      <c r="AQ2071" t="s">
        <v>1098</v>
      </c>
      <c r="AR2071">
        <v>17</v>
      </c>
      <c r="AT2071" s="160">
        <v>36609</v>
      </c>
      <c r="AU2071">
        <v>20</v>
      </c>
      <c r="AV2071">
        <v>117</v>
      </c>
      <c r="AW2071" t="s">
        <v>1098</v>
      </c>
      <c r="AX2071">
        <v>12</v>
      </c>
    </row>
    <row r="2072" spans="28:50" x14ac:dyDescent="0.3">
      <c r="AB2072" s="160">
        <v>37339</v>
      </c>
      <c r="AC2072">
        <v>21</v>
      </c>
      <c r="AD2072">
        <v>165</v>
      </c>
      <c r="AE2072" t="s">
        <v>1098</v>
      </c>
      <c r="AF2072">
        <v>17</v>
      </c>
      <c r="AH2072" s="160">
        <v>40992</v>
      </c>
      <c r="AI2072">
        <v>21</v>
      </c>
      <c r="AJ2072">
        <v>158</v>
      </c>
      <c r="AK2072" t="s">
        <v>1098</v>
      </c>
      <c r="AL2072">
        <v>16</v>
      </c>
      <c r="AN2072" s="160">
        <v>37339</v>
      </c>
      <c r="AO2072">
        <v>21</v>
      </c>
      <c r="AP2072">
        <v>170</v>
      </c>
      <c r="AQ2072" t="s">
        <v>1098</v>
      </c>
      <c r="AR2072">
        <v>17</v>
      </c>
      <c r="AT2072" s="160">
        <v>36609</v>
      </c>
      <c r="AU2072">
        <v>21</v>
      </c>
      <c r="AV2072">
        <v>117</v>
      </c>
      <c r="AW2072" t="s">
        <v>1098</v>
      </c>
      <c r="AX2072">
        <v>12</v>
      </c>
    </row>
    <row r="2073" spans="28:50" x14ac:dyDescent="0.3">
      <c r="AB2073" s="160">
        <v>37339</v>
      </c>
      <c r="AC2073">
        <v>22</v>
      </c>
      <c r="AD2073">
        <v>158</v>
      </c>
      <c r="AE2073" t="s">
        <v>1098</v>
      </c>
      <c r="AF2073">
        <v>16</v>
      </c>
      <c r="AH2073" s="160">
        <v>40992</v>
      </c>
      <c r="AI2073">
        <v>22</v>
      </c>
      <c r="AJ2073">
        <v>157</v>
      </c>
      <c r="AK2073" t="s">
        <v>1098</v>
      </c>
      <c r="AL2073">
        <v>16</v>
      </c>
      <c r="AN2073" s="160">
        <v>37339</v>
      </c>
      <c r="AO2073">
        <v>22</v>
      </c>
      <c r="AP2073">
        <v>170</v>
      </c>
      <c r="AQ2073" t="s">
        <v>1098</v>
      </c>
      <c r="AR2073">
        <v>17</v>
      </c>
      <c r="AT2073" s="160">
        <v>36609</v>
      </c>
      <c r="AU2073">
        <v>22</v>
      </c>
      <c r="AV2073">
        <v>116</v>
      </c>
      <c r="AW2073" t="s">
        <v>1098</v>
      </c>
      <c r="AX2073">
        <v>12</v>
      </c>
    </row>
    <row r="2074" spans="28:50" x14ac:dyDescent="0.3">
      <c r="AB2074" s="160">
        <v>37339</v>
      </c>
      <c r="AC2074">
        <v>23</v>
      </c>
      <c r="AD2074">
        <v>143</v>
      </c>
      <c r="AE2074" t="s">
        <v>1098</v>
      </c>
      <c r="AF2074">
        <v>14</v>
      </c>
      <c r="AH2074" s="160">
        <v>40992</v>
      </c>
      <c r="AI2074">
        <v>23</v>
      </c>
      <c r="AJ2074">
        <v>160</v>
      </c>
      <c r="AK2074" t="s">
        <v>1098</v>
      </c>
      <c r="AL2074">
        <v>16</v>
      </c>
      <c r="AN2074" s="160">
        <v>37339</v>
      </c>
      <c r="AO2074">
        <v>23</v>
      </c>
      <c r="AP2074">
        <v>160</v>
      </c>
      <c r="AQ2074" t="s">
        <v>1098</v>
      </c>
      <c r="AR2074">
        <v>16</v>
      </c>
      <c r="AT2074" s="160">
        <v>36609</v>
      </c>
      <c r="AU2074">
        <v>23</v>
      </c>
      <c r="AV2074">
        <v>119</v>
      </c>
      <c r="AW2074" t="s">
        <v>1098</v>
      </c>
      <c r="AX2074">
        <v>12</v>
      </c>
    </row>
    <row r="2075" spans="28:50" x14ac:dyDescent="0.3">
      <c r="AB2075" s="160">
        <v>37340</v>
      </c>
      <c r="AC2075">
        <v>0</v>
      </c>
      <c r="AD2075">
        <v>128</v>
      </c>
      <c r="AE2075" t="s">
        <v>1098</v>
      </c>
      <c r="AF2075">
        <v>13</v>
      </c>
      <c r="AH2075" s="160">
        <v>40993</v>
      </c>
      <c r="AI2075">
        <v>0</v>
      </c>
      <c r="AJ2075">
        <v>158</v>
      </c>
      <c r="AK2075" t="s">
        <v>1098</v>
      </c>
      <c r="AL2075">
        <v>16</v>
      </c>
      <c r="AN2075" s="160">
        <v>37340</v>
      </c>
      <c r="AO2075">
        <v>0</v>
      </c>
      <c r="AP2075">
        <v>160</v>
      </c>
      <c r="AQ2075" t="s">
        <v>1098</v>
      </c>
      <c r="AR2075">
        <v>16</v>
      </c>
      <c r="AT2075" s="160">
        <v>36610</v>
      </c>
      <c r="AU2075">
        <v>0</v>
      </c>
      <c r="AV2075">
        <v>117</v>
      </c>
      <c r="AW2075" t="s">
        <v>1098</v>
      </c>
      <c r="AX2075">
        <v>12</v>
      </c>
    </row>
    <row r="2076" spans="28:50" x14ac:dyDescent="0.3">
      <c r="AB2076" s="160">
        <v>37340</v>
      </c>
      <c r="AC2076">
        <v>1</v>
      </c>
      <c r="AD2076">
        <v>110</v>
      </c>
      <c r="AE2076" t="s">
        <v>1098</v>
      </c>
      <c r="AF2076">
        <v>11</v>
      </c>
      <c r="AH2076" s="160">
        <v>40993</v>
      </c>
      <c r="AI2076">
        <v>1</v>
      </c>
      <c r="AJ2076">
        <v>155</v>
      </c>
      <c r="AK2076" t="s">
        <v>1098</v>
      </c>
      <c r="AL2076">
        <v>16</v>
      </c>
      <c r="AN2076" s="160">
        <v>37340</v>
      </c>
      <c r="AO2076">
        <v>1</v>
      </c>
      <c r="AP2076">
        <v>150</v>
      </c>
      <c r="AQ2076" t="s">
        <v>1098</v>
      </c>
      <c r="AR2076">
        <v>15</v>
      </c>
      <c r="AT2076" s="160">
        <v>36610</v>
      </c>
      <c r="AU2076">
        <v>1</v>
      </c>
      <c r="AV2076">
        <v>117</v>
      </c>
      <c r="AW2076" t="s">
        <v>1098</v>
      </c>
      <c r="AX2076">
        <v>12</v>
      </c>
    </row>
    <row r="2077" spans="28:50" x14ac:dyDescent="0.3">
      <c r="AB2077" s="160">
        <v>37340</v>
      </c>
      <c r="AC2077">
        <v>2</v>
      </c>
      <c r="AD2077">
        <v>96</v>
      </c>
      <c r="AE2077" t="s">
        <v>1098</v>
      </c>
      <c r="AF2077">
        <v>10</v>
      </c>
      <c r="AH2077" s="160">
        <v>40993</v>
      </c>
      <c r="AI2077">
        <v>2</v>
      </c>
      <c r="AJ2077">
        <v>149</v>
      </c>
      <c r="AK2077" t="s">
        <v>1098</v>
      </c>
      <c r="AL2077">
        <v>15</v>
      </c>
      <c r="AN2077" s="160">
        <v>37340</v>
      </c>
      <c r="AO2077">
        <v>2</v>
      </c>
      <c r="AP2077">
        <v>150</v>
      </c>
      <c r="AQ2077" t="s">
        <v>1098</v>
      </c>
      <c r="AR2077">
        <v>15</v>
      </c>
      <c r="AT2077" s="160">
        <v>36610</v>
      </c>
      <c r="AU2077">
        <v>2</v>
      </c>
      <c r="AV2077">
        <v>112</v>
      </c>
      <c r="AW2077" t="s">
        <v>1098</v>
      </c>
      <c r="AX2077">
        <v>11</v>
      </c>
    </row>
    <row r="2078" spans="28:50" x14ac:dyDescent="0.3">
      <c r="AB2078" s="160">
        <v>37340</v>
      </c>
      <c r="AC2078">
        <v>3</v>
      </c>
      <c r="AD2078">
        <v>99</v>
      </c>
      <c r="AE2078" t="s">
        <v>1098</v>
      </c>
      <c r="AF2078">
        <v>10</v>
      </c>
      <c r="AH2078" s="160">
        <v>40993</v>
      </c>
      <c r="AI2078">
        <v>3</v>
      </c>
      <c r="AJ2078">
        <v>138</v>
      </c>
      <c r="AK2078" t="s">
        <v>1098</v>
      </c>
      <c r="AL2078">
        <v>14</v>
      </c>
      <c r="AN2078" s="160">
        <v>37340</v>
      </c>
      <c r="AO2078">
        <v>3</v>
      </c>
      <c r="AP2078">
        <v>150</v>
      </c>
      <c r="AQ2078" t="s">
        <v>1098</v>
      </c>
      <c r="AR2078">
        <v>15</v>
      </c>
      <c r="AT2078" s="160">
        <v>36610</v>
      </c>
      <c r="AU2078">
        <v>3</v>
      </c>
      <c r="AV2078">
        <v>104</v>
      </c>
      <c r="AW2078" t="s">
        <v>1098</v>
      </c>
      <c r="AX2078">
        <v>10</v>
      </c>
    </row>
    <row r="2079" spans="28:50" x14ac:dyDescent="0.3">
      <c r="AB2079" s="160">
        <v>37340</v>
      </c>
      <c r="AC2079">
        <v>4</v>
      </c>
      <c r="AD2079">
        <v>96</v>
      </c>
      <c r="AE2079" t="s">
        <v>1098</v>
      </c>
      <c r="AF2079">
        <v>10</v>
      </c>
      <c r="AH2079" s="160">
        <v>40993</v>
      </c>
      <c r="AI2079">
        <v>4</v>
      </c>
      <c r="AJ2079">
        <v>137</v>
      </c>
      <c r="AK2079" t="s">
        <v>1098</v>
      </c>
      <c r="AL2079">
        <v>14</v>
      </c>
      <c r="AN2079" s="160">
        <v>37340</v>
      </c>
      <c r="AO2079">
        <v>4</v>
      </c>
      <c r="AP2079">
        <v>160</v>
      </c>
      <c r="AQ2079" t="s">
        <v>1098</v>
      </c>
      <c r="AR2079">
        <v>16</v>
      </c>
      <c r="AT2079" s="160">
        <v>36610</v>
      </c>
      <c r="AU2079">
        <v>4</v>
      </c>
      <c r="AV2079">
        <v>96</v>
      </c>
      <c r="AW2079" t="s">
        <v>1098</v>
      </c>
      <c r="AX2079">
        <v>10</v>
      </c>
    </row>
    <row r="2080" spans="28:50" x14ac:dyDescent="0.3">
      <c r="AB2080" s="160">
        <v>37340</v>
      </c>
      <c r="AC2080">
        <v>5</v>
      </c>
      <c r="AD2080">
        <v>77</v>
      </c>
      <c r="AE2080" t="s">
        <v>1098</v>
      </c>
      <c r="AF2080">
        <v>8</v>
      </c>
      <c r="AH2080" s="160">
        <v>40993</v>
      </c>
      <c r="AI2080">
        <v>5</v>
      </c>
      <c r="AJ2080">
        <v>130</v>
      </c>
      <c r="AK2080" t="s">
        <v>1098</v>
      </c>
      <c r="AL2080">
        <v>13</v>
      </c>
      <c r="AN2080" s="160">
        <v>37340</v>
      </c>
      <c r="AO2080">
        <v>5</v>
      </c>
      <c r="AP2080">
        <v>160</v>
      </c>
      <c r="AQ2080" t="s">
        <v>1098</v>
      </c>
      <c r="AR2080">
        <v>16</v>
      </c>
      <c r="AT2080" s="160">
        <v>36610</v>
      </c>
      <c r="AU2080">
        <v>5</v>
      </c>
      <c r="AV2080">
        <v>95</v>
      </c>
      <c r="AW2080" t="s">
        <v>1098</v>
      </c>
      <c r="AX2080">
        <v>10</v>
      </c>
    </row>
    <row r="2081" spans="28:50" x14ac:dyDescent="0.3">
      <c r="AB2081" s="160">
        <v>37340</v>
      </c>
      <c r="AC2081">
        <v>6</v>
      </c>
      <c r="AD2081">
        <v>91</v>
      </c>
      <c r="AE2081" t="s">
        <v>1098</v>
      </c>
      <c r="AF2081">
        <v>9</v>
      </c>
      <c r="AH2081" s="160">
        <v>40993</v>
      </c>
      <c r="AI2081">
        <v>6</v>
      </c>
      <c r="AJ2081">
        <v>125</v>
      </c>
      <c r="AK2081" t="s">
        <v>1098</v>
      </c>
      <c r="AL2081">
        <v>13</v>
      </c>
      <c r="AN2081" s="160">
        <v>37340</v>
      </c>
      <c r="AO2081">
        <v>6</v>
      </c>
      <c r="AP2081">
        <v>160</v>
      </c>
      <c r="AQ2081" t="s">
        <v>1098</v>
      </c>
      <c r="AR2081">
        <v>16</v>
      </c>
      <c r="AT2081" s="160">
        <v>36610</v>
      </c>
      <c r="AU2081">
        <v>6</v>
      </c>
      <c r="AV2081">
        <v>102</v>
      </c>
      <c r="AW2081" t="s">
        <v>1098</v>
      </c>
      <c r="AX2081">
        <v>10</v>
      </c>
    </row>
    <row r="2082" spans="28:50" x14ac:dyDescent="0.3">
      <c r="AB2082" s="160">
        <v>37340</v>
      </c>
      <c r="AC2082">
        <v>7</v>
      </c>
      <c r="AD2082">
        <v>91</v>
      </c>
      <c r="AE2082" t="s">
        <v>1098</v>
      </c>
      <c r="AF2082">
        <v>9</v>
      </c>
      <c r="AH2082" s="160">
        <v>40993</v>
      </c>
      <c r="AI2082">
        <v>7</v>
      </c>
      <c r="AJ2082">
        <v>125</v>
      </c>
      <c r="AK2082" t="s">
        <v>1098</v>
      </c>
      <c r="AL2082">
        <v>13</v>
      </c>
      <c r="AN2082" s="160">
        <v>37340</v>
      </c>
      <c r="AO2082">
        <v>7</v>
      </c>
      <c r="AP2082">
        <v>170</v>
      </c>
      <c r="AQ2082" t="s">
        <v>1098</v>
      </c>
      <c r="AR2082">
        <v>17</v>
      </c>
      <c r="AT2082" s="160">
        <v>36610</v>
      </c>
      <c r="AU2082">
        <v>7</v>
      </c>
      <c r="AV2082">
        <v>109</v>
      </c>
      <c r="AW2082" t="s">
        <v>1098</v>
      </c>
      <c r="AX2082">
        <v>11</v>
      </c>
    </row>
    <row r="2083" spans="28:50" x14ac:dyDescent="0.3">
      <c r="AB2083" s="160">
        <v>37340</v>
      </c>
      <c r="AC2083">
        <v>8</v>
      </c>
      <c r="AD2083">
        <v>136</v>
      </c>
      <c r="AE2083" t="s">
        <v>1098</v>
      </c>
      <c r="AF2083">
        <v>14</v>
      </c>
      <c r="AH2083" s="160">
        <v>40993</v>
      </c>
      <c r="AI2083">
        <v>8</v>
      </c>
      <c r="AJ2083">
        <v>133</v>
      </c>
      <c r="AK2083" t="s">
        <v>1098</v>
      </c>
      <c r="AL2083">
        <v>13</v>
      </c>
      <c r="AN2083" s="160">
        <v>37340</v>
      </c>
      <c r="AO2083">
        <v>8</v>
      </c>
      <c r="AP2083">
        <v>169</v>
      </c>
      <c r="AQ2083" t="s">
        <v>1098</v>
      </c>
      <c r="AR2083">
        <v>17</v>
      </c>
      <c r="AT2083" s="160">
        <v>36610</v>
      </c>
      <c r="AU2083">
        <v>8</v>
      </c>
      <c r="AV2083">
        <v>127</v>
      </c>
      <c r="AW2083" t="s">
        <v>1098</v>
      </c>
      <c r="AX2083">
        <v>13</v>
      </c>
    </row>
    <row r="2084" spans="28:50" x14ac:dyDescent="0.3">
      <c r="AB2084" s="160">
        <v>37340</v>
      </c>
      <c r="AC2084">
        <v>9</v>
      </c>
      <c r="AD2084">
        <v>170</v>
      </c>
      <c r="AE2084" t="s">
        <v>1098</v>
      </c>
      <c r="AF2084">
        <v>17</v>
      </c>
      <c r="AH2084" s="160">
        <v>40993</v>
      </c>
      <c r="AI2084">
        <v>9</v>
      </c>
      <c r="AJ2084">
        <v>140</v>
      </c>
      <c r="AK2084" t="s">
        <v>1098</v>
      </c>
      <c r="AL2084">
        <v>14</v>
      </c>
      <c r="AN2084" s="160">
        <v>37340</v>
      </c>
      <c r="AO2084">
        <v>9</v>
      </c>
      <c r="AP2084">
        <v>180</v>
      </c>
      <c r="AQ2084" t="s">
        <v>1098</v>
      </c>
      <c r="AR2084">
        <v>18</v>
      </c>
      <c r="AT2084" s="160">
        <v>36610</v>
      </c>
      <c r="AU2084">
        <v>9</v>
      </c>
      <c r="AV2084">
        <v>141</v>
      </c>
      <c r="AW2084" t="s">
        <v>1098</v>
      </c>
      <c r="AX2084">
        <v>14</v>
      </c>
    </row>
    <row r="2085" spans="28:50" x14ac:dyDescent="0.3">
      <c r="AB2085" s="160">
        <v>37340</v>
      </c>
      <c r="AC2085">
        <v>10</v>
      </c>
      <c r="AD2085">
        <v>200</v>
      </c>
      <c r="AE2085" t="s">
        <v>1098</v>
      </c>
      <c r="AF2085">
        <v>20</v>
      </c>
      <c r="AH2085" s="160">
        <v>40993</v>
      </c>
      <c r="AI2085">
        <v>10</v>
      </c>
      <c r="AJ2085">
        <v>149</v>
      </c>
      <c r="AK2085" t="s">
        <v>1098</v>
      </c>
      <c r="AL2085">
        <v>15</v>
      </c>
      <c r="AN2085" s="160">
        <v>37340</v>
      </c>
      <c r="AO2085">
        <v>10</v>
      </c>
      <c r="AP2085">
        <v>190</v>
      </c>
      <c r="AQ2085" t="s">
        <v>1098</v>
      </c>
      <c r="AR2085">
        <v>19</v>
      </c>
      <c r="AT2085" s="160">
        <v>36610</v>
      </c>
      <c r="AU2085">
        <v>10</v>
      </c>
      <c r="AV2085">
        <v>142</v>
      </c>
      <c r="AW2085" t="s">
        <v>1098</v>
      </c>
      <c r="AX2085">
        <v>14</v>
      </c>
    </row>
    <row r="2086" spans="28:50" x14ac:dyDescent="0.3">
      <c r="AB2086" s="160">
        <v>37340</v>
      </c>
      <c r="AC2086">
        <v>11</v>
      </c>
      <c r="AD2086">
        <v>234</v>
      </c>
      <c r="AE2086" t="s">
        <v>1098</v>
      </c>
      <c r="AF2086">
        <v>23</v>
      </c>
      <c r="AH2086" s="160">
        <v>40993</v>
      </c>
      <c r="AI2086">
        <v>11</v>
      </c>
      <c r="AJ2086">
        <v>165</v>
      </c>
      <c r="AK2086" t="s">
        <v>1098</v>
      </c>
      <c r="AL2086">
        <v>17</v>
      </c>
      <c r="AN2086" s="160">
        <v>37340</v>
      </c>
      <c r="AO2086">
        <v>11</v>
      </c>
      <c r="AP2086">
        <v>200</v>
      </c>
      <c r="AQ2086" t="s">
        <v>1098</v>
      </c>
      <c r="AR2086">
        <v>20</v>
      </c>
      <c r="AT2086" s="160">
        <v>36610</v>
      </c>
      <c r="AU2086">
        <v>11</v>
      </c>
      <c r="AV2086">
        <v>145</v>
      </c>
      <c r="AW2086" t="s">
        <v>1098</v>
      </c>
      <c r="AX2086">
        <v>15</v>
      </c>
    </row>
    <row r="2087" spans="28:50" x14ac:dyDescent="0.3">
      <c r="AB2087" s="160">
        <v>37340</v>
      </c>
      <c r="AC2087">
        <v>12</v>
      </c>
      <c r="AD2087">
        <v>255</v>
      </c>
      <c r="AE2087" t="s">
        <v>1098</v>
      </c>
      <c r="AF2087">
        <v>26</v>
      </c>
      <c r="AH2087" s="160">
        <v>40993</v>
      </c>
      <c r="AI2087">
        <v>12</v>
      </c>
      <c r="AJ2087">
        <v>169</v>
      </c>
      <c r="AK2087" t="s">
        <v>1098</v>
      </c>
      <c r="AL2087">
        <v>17</v>
      </c>
      <c r="AN2087" s="160">
        <v>37340</v>
      </c>
      <c r="AO2087">
        <v>12</v>
      </c>
      <c r="AP2087">
        <v>200</v>
      </c>
      <c r="AQ2087" t="s">
        <v>1098</v>
      </c>
      <c r="AR2087">
        <v>20</v>
      </c>
      <c r="AT2087" s="160">
        <v>36610</v>
      </c>
      <c r="AU2087">
        <v>12</v>
      </c>
      <c r="AV2087">
        <v>147</v>
      </c>
      <c r="AW2087" t="s">
        <v>1098</v>
      </c>
      <c r="AX2087">
        <v>15</v>
      </c>
    </row>
    <row r="2088" spans="28:50" x14ac:dyDescent="0.3">
      <c r="AB2088" s="160">
        <v>37340</v>
      </c>
      <c r="AC2088">
        <v>13</v>
      </c>
      <c r="AD2088">
        <v>268</v>
      </c>
      <c r="AE2088" t="s">
        <v>1098</v>
      </c>
      <c r="AF2088">
        <v>27</v>
      </c>
      <c r="AH2088" s="160">
        <v>40993</v>
      </c>
      <c r="AI2088">
        <v>13</v>
      </c>
      <c r="AJ2088">
        <v>173</v>
      </c>
      <c r="AK2088" t="s">
        <v>1098</v>
      </c>
      <c r="AL2088">
        <v>17</v>
      </c>
      <c r="AN2088" s="160">
        <v>37340</v>
      </c>
      <c r="AO2088">
        <v>13</v>
      </c>
      <c r="AP2088">
        <v>200</v>
      </c>
      <c r="AQ2088" t="s">
        <v>1098</v>
      </c>
      <c r="AR2088">
        <v>20</v>
      </c>
      <c r="AT2088" s="160">
        <v>36610</v>
      </c>
      <c r="AU2088">
        <v>13</v>
      </c>
      <c r="AV2088">
        <v>146</v>
      </c>
      <c r="AW2088" t="s">
        <v>1098</v>
      </c>
      <c r="AX2088">
        <v>15</v>
      </c>
    </row>
    <row r="2089" spans="28:50" x14ac:dyDescent="0.3">
      <c r="AB2089" s="160">
        <v>37340</v>
      </c>
      <c r="AC2089">
        <v>14</v>
      </c>
      <c r="AD2089">
        <v>275</v>
      </c>
      <c r="AE2089" t="s">
        <v>1098</v>
      </c>
      <c r="AF2089">
        <v>28</v>
      </c>
      <c r="AH2089" s="160">
        <v>40993</v>
      </c>
      <c r="AI2089">
        <v>14</v>
      </c>
      <c r="AJ2089">
        <v>185</v>
      </c>
      <c r="AK2089" t="s">
        <v>1098</v>
      </c>
      <c r="AL2089">
        <v>19</v>
      </c>
      <c r="AN2089" s="160">
        <v>37340</v>
      </c>
      <c r="AO2089">
        <v>14</v>
      </c>
      <c r="AP2089">
        <v>190</v>
      </c>
      <c r="AQ2089" t="s">
        <v>1098</v>
      </c>
      <c r="AR2089">
        <v>19</v>
      </c>
      <c r="AT2089" s="160">
        <v>36610</v>
      </c>
      <c r="AU2089">
        <v>14</v>
      </c>
      <c r="AV2089">
        <v>136</v>
      </c>
      <c r="AW2089" t="s">
        <v>1098</v>
      </c>
      <c r="AX2089">
        <v>14</v>
      </c>
    </row>
    <row r="2090" spans="28:50" x14ac:dyDescent="0.3">
      <c r="AB2090" s="160">
        <v>37340</v>
      </c>
      <c r="AC2090">
        <v>15</v>
      </c>
      <c r="AD2090">
        <v>267</v>
      </c>
      <c r="AE2090" t="s">
        <v>1098</v>
      </c>
      <c r="AF2090">
        <v>27</v>
      </c>
      <c r="AH2090" s="160">
        <v>40993</v>
      </c>
      <c r="AI2090">
        <v>15</v>
      </c>
      <c r="AJ2090">
        <v>179</v>
      </c>
      <c r="AK2090" t="s">
        <v>1098</v>
      </c>
      <c r="AL2090">
        <v>18</v>
      </c>
      <c r="AN2090" s="160">
        <v>37340</v>
      </c>
      <c r="AO2090">
        <v>15</v>
      </c>
      <c r="AP2090">
        <v>190</v>
      </c>
      <c r="AQ2090" t="s">
        <v>1098</v>
      </c>
      <c r="AR2090">
        <v>19</v>
      </c>
      <c r="AT2090" s="160">
        <v>36610</v>
      </c>
      <c r="AU2090">
        <v>15</v>
      </c>
      <c r="AV2090">
        <v>149</v>
      </c>
      <c r="AW2090" t="s">
        <v>1098</v>
      </c>
      <c r="AX2090">
        <v>15</v>
      </c>
    </row>
    <row r="2091" spans="28:50" x14ac:dyDescent="0.3">
      <c r="AB2091" s="160">
        <v>37340</v>
      </c>
      <c r="AC2091">
        <v>16</v>
      </c>
      <c r="AD2091">
        <v>266</v>
      </c>
      <c r="AE2091" t="s">
        <v>1098</v>
      </c>
      <c r="AF2091">
        <v>27</v>
      </c>
      <c r="AH2091" s="160">
        <v>40993</v>
      </c>
      <c r="AI2091">
        <v>16</v>
      </c>
      <c r="AJ2091">
        <v>182</v>
      </c>
      <c r="AK2091" t="s">
        <v>1098</v>
      </c>
      <c r="AL2091">
        <v>18</v>
      </c>
      <c r="AN2091" s="160">
        <v>37340</v>
      </c>
      <c r="AO2091">
        <v>16</v>
      </c>
      <c r="AP2091">
        <v>190</v>
      </c>
      <c r="AQ2091" t="s">
        <v>1098</v>
      </c>
      <c r="AR2091">
        <v>19</v>
      </c>
      <c r="AT2091" s="160">
        <v>36610</v>
      </c>
      <c r="AU2091">
        <v>16</v>
      </c>
      <c r="AV2091">
        <v>141</v>
      </c>
      <c r="AW2091" t="s">
        <v>1098</v>
      </c>
      <c r="AX2091">
        <v>14</v>
      </c>
    </row>
    <row r="2092" spans="28:50" x14ac:dyDescent="0.3">
      <c r="AB2092" s="160">
        <v>37340</v>
      </c>
      <c r="AC2092">
        <v>17</v>
      </c>
      <c r="AD2092">
        <v>266</v>
      </c>
      <c r="AE2092" t="s">
        <v>1098</v>
      </c>
      <c r="AF2092">
        <v>27</v>
      </c>
      <c r="AH2092" s="160">
        <v>40993</v>
      </c>
      <c r="AI2092">
        <v>17</v>
      </c>
      <c r="AJ2092">
        <v>181</v>
      </c>
      <c r="AK2092" t="s">
        <v>1098</v>
      </c>
      <c r="AL2092">
        <v>18</v>
      </c>
      <c r="AN2092" s="160">
        <v>37340</v>
      </c>
      <c r="AO2092">
        <v>17</v>
      </c>
      <c r="AP2092">
        <v>180</v>
      </c>
      <c r="AQ2092" t="s">
        <v>1098</v>
      </c>
      <c r="AR2092">
        <v>18</v>
      </c>
      <c r="AT2092" s="160">
        <v>36610</v>
      </c>
      <c r="AU2092">
        <v>17</v>
      </c>
      <c r="AV2092">
        <v>133</v>
      </c>
      <c r="AW2092" t="s">
        <v>1098</v>
      </c>
      <c r="AX2092">
        <v>13</v>
      </c>
    </row>
    <row r="2093" spans="28:50" x14ac:dyDescent="0.3">
      <c r="AB2093" s="160">
        <v>37340</v>
      </c>
      <c r="AC2093">
        <v>18</v>
      </c>
      <c r="AD2093">
        <v>237</v>
      </c>
      <c r="AE2093" t="s">
        <v>1098</v>
      </c>
      <c r="AF2093">
        <v>24</v>
      </c>
      <c r="AH2093" s="160">
        <v>40993</v>
      </c>
      <c r="AI2093">
        <v>18</v>
      </c>
      <c r="AJ2093">
        <v>168</v>
      </c>
      <c r="AK2093" t="s">
        <v>1098</v>
      </c>
      <c r="AL2093">
        <v>17</v>
      </c>
      <c r="AN2093" s="160">
        <v>37340</v>
      </c>
      <c r="AO2093">
        <v>18</v>
      </c>
      <c r="AP2093">
        <v>180</v>
      </c>
      <c r="AQ2093" t="s">
        <v>1098</v>
      </c>
      <c r="AR2093">
        <v>18</v>
      </c>
      <c r="AT2093" s="160">
        <v>36610</v>
      </c>
      <c r="AU2093">
        <v>18</v>
      </c>
      <c r="AV2093">
        <v>127</v>
      </c>
      <c r="AW2093" t="s">
        <v>1098</v>
      </c>
      <c r="AX2093">
        <v>13</v>
      </c>
    </row>
    <row r="2094" spans="28:50" x14ac:dyDescent="0.3">
      <c r="AB2094" s="160">
        <v>37340</v>
      </c>
      <c r="AC2094">
        <v>19</v>
      </c>
      <c r="AD2094">
        <v>192</v>
      </c>
      <c r="AE2094" t="s">
        <v>1098</v>
      </c>
      <c r="AF2094">
        <v>19</v>
      </c>
      <c r="AH2094" s="160">
        <v>40993</v>
      </c>
      <c r="AI2094">
        <v>19</v>
      </c>
      <c r="AJ2094">
        <v>160</v>
      </c>
      <c r="AK2094" t="s">
        <v>1098</v>
      </c>
      <c r="AL2094">
        <v>16</v>
      </c>
      <c r="AN2094" s="160">
        <v>37340</v>
      </c>
      <c r="AO2094">
        <v>19</v>
      </c>
      <c r="AP2094">
        <v>180</v>
      </c>
      <c r="AQ2094" t="s">
        <v>1098</v>
      </c>
      <c r="AR2094">
        <v>18</v>
      </c>
      <c r="AT2094" s="160">
        <v>36610</v>
      </c>
      <c r="AU2094">
        <v>19</v>
      </c>
      <c r="AV2094">
        <v>124</v>
      </c>
      <c r="AW2094" t="s">
        <v>1098</v>
      </c>
      <c r="AX2094">
        <v>12</v>
      </c>
    </row>
    <row r="2095" spans="28:50" x14ac:dyDescent="0.3">
      <c r="AB2095" s="160">
        <v>37340</v>
      </c>
      <c r="AC2095">
        <v>20</v>
      </c>
      <c r="AD2095">
        <v>190</v>
      </c>
      <c r="AE2095" t="s">
        <v>1098</v>
      </c>
      <c r="AF2095">
        <v>19</v>
      </c>
      <c r="AH2095" s="160">
        <v>40993</v>
      </c>
      <c r="AI2095">
        <v>20</v>
      </c>
      <c r="AJ2095">
        <v>151</v>
      </c>
      <c r="AK2095" t="s">
        <v>1098</v>
      </c>
      <c r="AL2095">
        <v>15</v>
      </c>
      <c r="AN2095" s="160">
        <v>37340</v>
      </c>
      <c r="AO2095">
        <v>20</v>
      </c>
      <c r="AP2095">
        <v>180</v>
      </c>
      <c r="AQ2095" t="s">
        <v>1098</v>
      </c>
      <c r="AR2095">
        <v>18</v>
      </c>
      <c r="AT2095" s="160">
        <v>36610</v>
      </c>
      <c r="AU2095">
        <v>20</v>
      </c>
      <c r="AV2095">
        <v>123</v>
      </c>
      <c r="AW2095" t="s">
        <v>1098</v>
      </c>
      <c r="AX2095">
        <v>12</v>
      </c>
    </row>
    <row r="2096" spans="28:50" x14ac:dyDescent="0.3">
      <c r="AB2096" s="160">
        <v>37340</v>
      </c>
      <c r="AC2096">
        <v>21</v>
      </c>
      <c r="AD2096">
        <v>205</v>
      </c>
      <c r="AE2096" t="s">
        <v>1098</v>
      </c>
      <c r="AF2096">
        <v>21</v>
      </c>
      <c r="AH2096" s="160">
        <v>40993</v>
      </c>
      <c r="AI2096">
        <v>21</v>
      </c>
      <c r="AJ2096">
        <v>146</v>
      </c>
      <c r="AK2096" t="s">
        <v>1098</v>
      </c>
      <c r="AL2096">
        <v>15</v>
      </c>
      <c r="AN2096" s="160">
        <v>37340</v>
      </c>
      <c r="AO2096">
        <v>21</v>
      </c>
      <c r="AP2096">
        <v>180</v>
      </c>
      <c r="AQ2096" t="s">
        <v>1098</v>
      </c>
      <c r="AR2096">
        <v>18</v>
      </c>
      <c r="AT2096" s="160">
        <v>36610</v>
      </c>
      <c r="AU2096">
        <v>21</v>
      </c>
      <c r="AV2096">
        <v>124</v>
      </c>
      <c r="AW2096" t="s">
        <v>1098</v>
      </c>
      <c r="AX2096">
        <v>12</v>
      </c>
    </row>
    <row r="2097" spans="28:50" x14ac:dyDescent="0.3">
      <c r="AB2097" s="160">
        <v>37340</v>
      </c>
      <c r="AC2097">
        <v>22</v>
      </c>
      <c r="AD2097">
        <v>181</v>
      </c>
      <c r="AE2097" t="s">
        <v>1098</v>
      </c>
      <c r="AF2097">
        <v>18</v>
      </c>
      <c r="AH2097" s="160">
        <v>40993</v>
      </c>
      <c r="AI2097">
        <v>22</v>
      </c>
      <c r="AJ2097">
        <v>147</v>
      </c>
      <c r="AK2097" t="s">
        <v>1098</v>
      </c>
      <c r="AL2097">
        <v>15</v>
      </c>
      <c r="AN2097" s="160">
        <v>37340</v>
      </c>
      <c r="AO2097">
        <v>22</v>
      </c>
      <c r="AP2097">
        <v>180</v>
      </c>
      <c r="AQ2097" t="s">
        <v>1098</v>
      </c>
      <c r="AR2097">
        <v>18</v>
      </c>
      <c r="AT2097" s="160">
        <v>36610</v>
      </c>
      <c r="AU2097">
        <v>22</v>
      </c>
      <c r="AV2097">
        <v>124</v>
      </c>
      <c r="AW2097" t="s">
        <v>1098</v>
      </c>
      <c r="AX2097">
        <v>12</v>
      </c>
    </row>
    <row r="2098" spans="28:50" x14ac:dyDescent="0.3">
      <c r="AB2098" s="160">
        <v>37340</v>
      </c>
      <c r="AC2098">
        <v>23</v>
      </c>
      <c r="AD2098">
        <v>178</v>
      </c>
      <c r="AE2098" t="s">
        <v>1098</v>
      </c>
      <c r="AF2098">
        <v>18</v>
      </c>
      <c r="AH2098" s="160">
        <v>40993</v>
      </c>
      <c r="AI2098">
        <v>23</v>
      </c>
      <c r="AJ2098">
        <v>142</v>
      </c>
      <c r="AK2098" t="s">
        <v>1098</v>
      </c>
      <c r="AL2098">
        <v>14</v>
      </c>
      <c r="AN2098" s="160">
        <v>37340</v>
      </c>
      <c r="AO2098">
        <v>23</v>
      </c>
      <c r="AP2098">
        <v>170</v>
      </c>
      <c r="AQ2098" t="s">
        <v>1098</v>
      </c>
      <c r="AR2098">
        <v>17</v>
      </c>
      <c r="AT2098" s="160">
        <v>36610</v>
      </c>
      <c r="AU2098">
        <v>23</v>
      </c>
      <c r="AV2098">
        <v>122</v>
      </c>
      <c r="AW2098" t="s">
        <v>1098</v>
      </c>
      <c r="AX2098">
        <v>12</v>
      </c>
    </row>
    <row r="2099" spans="28:50" x14ac:dyDescent="0.3">
      <c r="AB2099" s="160">
        <v>37341</v>
      </c>
      <c r="AC2099">
        <v>0</v>
      </c>
      <c r="AD2099">
        <v>197</v>
      </c>
      <c r="AE2099" t="s">
        <v>1098</v>
      </c>
      <c r="AF2099">
        <v>20</v>
      </c>
      <c r="AH2099" s="160">
        <v>40994</v>
      </c>
      <c r="AI2099">
        <v>0</v>
      </c>
      <c r="AJ2099">
        <v>140</v>
      </c>
      <c r="AK2099" t="s">
        <v>1098</v>
      </c>
      <c r="AL2099">
        <v>14</v>
      </c>
      <c r="AN2099" s="160">
        <v>37341</v>
      </c>
      <c r="AO2099">
        <v>0</v>
      </c>
      <c r="AP2099">
        <v>180</v>
      </c>
      <c r="AQ2099" t="s">
        <v>1098</v>
      </c>
      <c r="AR2099">
        <v>18</v>
      </c>
      <c r="AT2099" s="160">
        <v>36611</v>
      </c>
      <c r="AU2099">
        <v>0</v>
      </c>
      <c r="AV2099">
        <v>119</v>
      </c>
      <c r="AW2099" t="s">
        <v>1098</v>
      </c>
      <c r="AX2099">
        <v>12</v>
      </c>
    </row>
    <row r="2100" spans="28:50" x14ac:dyDescent="0.3">
      <c r="AB2100" s="160">
        <v>37341</v>
      </c>
      <c r="AC2100">
        <v>1</v>
      </c>
      <c r="AD2100">
        <v>165</v>
      </c>
      <c r="AE2100" t="s">
        <v>1098</v>
      </c>
      <c r="AF2100">
        <v>17</v>
      </c>
      <c r="AH2100" s="160">
        <v>40994</v>
      </c>
      <c r="AI2100">
        <v>1</v>
      </c>
      <c r="AJ2100">
        <v>116</v>
      </c>
      <c r="AK2100" t="s">
        <v>1098</v>
      </c>
      <c r="AL2100">
        <v>12</v>
      </c>
      <c r="AN2100" s="160">
        <v>37341</v>
      </c>
      <c r="AO2100">
        <v>1</v>
      </c>
      <c r="AP2100">
        <v>170</v>
      </c>
      <c r="AQ2100" t="s">
        <v>1098</v>
      </c>
      <c r="AR2100">
        <v>17</v>
      </c>
      <c r="AT2100" s="160">
        <v>36611</v>
      </c>
      <c r="AU2100">
        <v>1</v>
      </c>
      <c r="AV2100">
        <v>117</v>
      </c>
      <c r="AW2100" t="s">
        <v>1098</v>
      </c>
      <c r="AX2100">
        <v>12</v>
      </c>
    </row>
    <row r="2101" spans="28:50" x14ac:dyDescent="0.3">
      <c r="AB2101" s="160">
        <v>37341</v>
      </c>
      <c r="AC2101">
        <v>2</v>
      </c>
      <c r="AD2101">
        <v>161</v>
      </c>
      <c r="AE2101" t="s">
        <v>1098</v>
      </c>
      <c r="AF2101">
        <v>16</v>
      </c>
      <c r="AH2101" s="160">
        <v>40994</v>
      </c>
      <c r="AI2101">
        <v>2</v>
      </c>
      <c r="AJ2101">
        <v>109</v>
      </c>
      <c r="AK2101" t="s">
        <v>1098</v>
      </c>
      <c r="AL2101">
        <v>11</v>
      </c>
      <c r="AN2101" s="160">
        <v>37341</v>
      </c>
      <c r="AO2101">
        <v>2</v>
      </c>
      <c r="AP2101">
        <v>170</v>
      </c>
      <c r="AQ2101" t="s">
        <v>1098</v>
      </c>
      <c r="AR2101">
        <v>17</v>
      </c>
      <c r="AT2101" s="160">
        <v>36611</v>
      </c>
      <c r="AU2101">
        <v>2</v>
      </c>
      <c r="AV2101">
        <v>119</v>
      </c>
      <c r="AW2101" t="s">
        <v>1098</v>
      </c>
      <c r="AX2101">
        <v>12</v>
      </c>
    </row>
    <row r="2102" spans="28:50" x14ac:dyDescent="0.3">
      <c r="AB2102" s="160">
        <v>37341</v>
      </c>
      <c r="AC2102">
        <v>3</v>
      </c>
      <c r="AD2102">
        <v>157</v>
      </c>
      <c r="AE2102" t="s">
        <v>1098</v>
      </c>
      <c r="AF2102">
        <v>16</v>
      </c>
      <c r="AH2102" s="160">
        <v>40994</v>
      </c>
      <c r="AI2102">
        <v>3</v>
      </c>
      <c r="AJ2102">
        <v>108</v>
      </c>
      <c r="AK2102" t="s">
        <v>1098</v>
      </c>
      <c r="AL2102">
        <v>11</v>
      </c>
      <c r="AN2102" s="160">
        <v>37341</v>
      </c>
      <c r="AO2102">
        <v>3</v>
      </c>
      <c r="AP2102">
        <v>170</v>
      </c>
      <c r="AQ2102" t="s">
        <v>1098</v>
      </c>
      <c r="AR2102">
        <v>17</v>
      </c>
      <c r="AT2102" s="160">
        <v>36611</v>
      </c>
      <c r="AU2102">
        <v>3</v>
      </c>
      <c r="AV2102">
        <v>120</v>
      </c>
      <c r="AW2102" t="s">
        <v>1098</v>
      </c>
      <c r="AX2102">
        <v>12</v>
      </c>
    </row>
    <row r="2103" spans="28:50" x14ac:dyDescent="0.3">
      <c r="AB2103" s="160">
        <v>37341</v>
      </c>
      <c r="AC2103">
        <v>4</v>
      </c>
      <c r="AD2103">
        <v>154</v>
      </c>
      <c r="AE2103" t="s">
        <v>1098</v>
      </c>
      <c r="AF2103">
        <v>15</v>
      </c>
      <c r="AH2103" s="160">
        <v>40994</v>
      </c>
      <c r="AI2103">
        <v>4</v>
      </c>
      <c r="AJ2103">
        <v>105</v>
      </c>
      <c r="AK2103" t="s">
        <v>1098</v>
      </c>
      <c r="AL2103">
        <v>11</v>
      </c>
      <c r="AN2103" s="160">
        <v>37341</v>
      </c>
      <c r="AO2103">
        <v>4</v>
      </c>
      <c r="AP2103">
        <v>180</v>
      </c>
      <c r="AQ2103" t="s">
        <v>1098</v>
      </c>
      <c r="AR2103">
        <v>18</v>
      </c>
      <c r="AT2103" s="160">
        <v>36611</v>
      </c>
      <c r="AU2103">
        <v>4</v>
      </c>
      <c r="AV2103">
        <v>122</v>
      </c>
      <c r="AW2103" t="s">
        <v>1098</v>
      </c>
      <c r="AX2103">
        <v>12</v>
      </c>
    </row>
    <row r="2104" spans="28:50" x14ac:dyDescent="0.3">
      <c r="AB2104" s="160">
        <v>37341</v>
      </c>
      <c r="AC2104">
        <v>5</v>
      </c>
      <c r="AD2104">
        <v>152</v>
      </c>
      <c r="AE2104" t="s">
        <v>1098</v>
      </c>
      <c r="AF2104">
        <v>15</v>
      </c>
      <c r="AH2104" s="160">
        <v>40994</v>
      </c>
      <c r="AI2104">
        <v>5</v>
      </c>
      <c r="AJ2104">
        <v>99</v>
      </c>
      <c r="AK2104" t="s">
        <v>1098</v>
      </c>
      <c r="AL2104">
        <v>10</v>
      </c>
      <c r="AN2104" s="160">
        <v>37341</v>
      </c>
      <c r="AO2104">
        <v>5</v>
      </c>
      <c r="AP2104">
        <v>170</v>
      </c>
      <c r="AQ2104" t="s">
        <v>1098</v>
      </c>
      <c r="AR2104">
        <v>17</v>
      </c>
      <c r="AT2104" s="160">
        <v>36611</v>
      </c>
      <c r="AU2104">
        <v>5</v>
      </c>
      <c r="AV2104">
        <v>122</v>
      </c>
      <c r="AW2104" t="s">
        <v>1098</v>
      </c>
      <c r="AX2104">
        <v>12</v>
      </c>
    </row>
    <row r="2105" spans="28:50" x14ac:dyDescent="0.3">
      <c r="AB2105" s="160">
        <v>37341</v>
      </c>
      <c r="AC2105">
        <v>6</v>
      </c>
      <c r="AD2105">
        <v>150</v>
      </c>
      <c r="AE2105" t="s">
        <v>1098</v>
      </c>
      <c r="AF2105">
        <v>15</v>
      </c>
      <c r="AH2105" s="160">
        <v>40994</v>
      </c>
      <c r="AI2105">
        <v>6</v>
      </c>
      <c r="AJ2105">
        <v>101</v>
      </c>
      <c r="AK2105" t="s">
        <v>1098</v>
      </c>
      <c r="AL2105">
        <v>10</v>
      </c>
      <c r="AN2105" s="160">
        <v>37341</v>
      </c>
      <c r="AO2105">
        <v>6</v>
      </c>
      <c r="AP2105">
        <v>170</v>
      </c>
      <c r="AQ2105" t="s">
        <v>1098</v>
      </c>
      <c r="AR2105">
        <v>17</v>
      </c>
      <c r="AT2105" s="160">
        <v>36611</v>
      </c>
      <c r="AU2105">
        <v>6</v>
      </c>
      <c r="AV2105">
        <v>120</v>
      </c>
      <c r="AW2105" t="s">
        <v>1098</v>
      </c>
      <c r="AX2105">
        <v>12</v>
      </c>
    </row>
    <row r="2106" spans="28:50" x14ac:dyDescent="0.3">
      <c r="AB2106" s="160">
        <v>37341</v>
      </c>
      <c r="AC2106">
        <v>7</v>
      </c>
      <c r="AD2106">
        <v>143</v>
      </c>
      <c r="AE2106" t="s">
        <v>1098</v>
      </c>
      <c r="AF2106">
        <v>14</v>
      </c>
      <c r="AH2106" s="160">
        <v>40994</v>
      </c>
      <c r="AI2106">
        <v>7</v>
      </c>
      <c r="AJ2106">
        <v>102</v>
      </c>
      <c r="AK2106" t="s">
        <v>1098</v>
      </c>
      <c r="AL2106">
        <v>10</v>
      </c>
      <c r="AN2106" s="160">
        <v>37341</v>
      </c>
      <c r="AO2106">
        <v>7</v>
      </c>
      <c r="AP2106">
        <v>180</v>
      </c>
      <c r="AQ2106" t="s">
        <v>1098</v>
      </c>
      <c r="AR2106">
        <v>18</v>
      </c>
      <c r="AT2106" s="160">
        <v>36611</v>
      </c>
      <c r="AU2106">
        <v>7</v>
      </c>
      <c r="AV2106">
        <v>129</v>
      </c>
      <c r="AW2106" t="s">
        <v>1098</v>
      </c>
      <c r="AX2106">
        <v>13</v>
      </c>
    </row>
    <row r="2107" spans="28:50" x14ac:dyDescent="0.3">
      <c r="AB2107" s="160">
        <v>37341</v>
      </c>
      <c r="AC2107">
        <v>8</v>
      </c>
      <c r="AD2107">
        <v>160</v>
      </c>
      <c r="AE2107" t="s">
        <v>1098</v>
      </c>
      <c r="AF2107">
        <v>16</v>
      </c>
      <c r="AH2107" s="160">
        <v>40994</v>
      </c>
      <c r="AI2107">
        <v>8</v>
      </c>
      <c r="AJ2107">
        <v>113</v>
      </c>
      <c r="AK2107" t="s">
        <v>1098</v>
      </c>
      <c r="AL2107">
        <v>11</v>
      </c>
      <c r="AN2107" s="160">
        <v>37341</v>
      </c>
      <c r="AO2107">
        <v>8</v>
      </c>
      <c r="AP2107">
        <v>194</v>
      </c>
      <c r="AQ2107" t="s">
        <v>1098</v>
      </c>
      <c r="AR2107">
        <v>19</v>
      </c>
      <c r="AT2107" s="160">
        <v>36611</v>
      </c>
      <c r="AU2107">
        <v>8</v>
      </c>
      <c r="AV2107">
        <v>140</v>
      </c>
      <c r="AW2107" t="s">
        <v>1098</v>
      </c>
      <c r="AX2107">
        <v>14</v>
      </c>
    </row>
    <row r="2108" spans="28:50" x14ac:dyDescent="0.3">
      <c r="AB2108" s="160">
        <v>37341</v>
      </c>
      <c r="AC2108">
        <v>9</v>
      </c>
      <c r="AD2108">
        <v>186</v>
      </c>
      <c r="AE2108" t="s">
        <v>1098</v>
      </c>
      <c r="AF2108">
        <v>19</v>
      </c>
      <c r="AH2108" s="160">
        <v>40994</v>
      </c>
      <c r="AI2108">
        <v>9</v>
      </c>
      <c r="AJ2108">
        <v>133</v>
      </c>
      <c r="AK2108" t="s">
        <v>1098</v>
      </c>
      <c r="AL2108">
        <v>13</v>
      </c>
      <c r="AN2108" s="160">
        <v>37341</v>
      </c>
      <c r="AO2108">
        <v>9</v>
      </c>
      <c r="AP2108">
        <v>210</v>
      </c>
      <c r="AQ2108" t="s">
        <v>1098</v>
      </c>
      <c r="AR2108">
        <v>21</v>
      </c>
      <c r="AT2108" s="160">
        <v>36611</v>
      </c>
      <c r="AU2108">
        <v>9</v>
      </c>
      <c r="AV2108">
        <v>148</v>
      </c>
      <c r="AW2108" t="s">
        <v>1098</v>
      </c>
      <c r="AX2108">
        <v>15</v>
      </c>
    </row>
    <row r="2109" spans="28:50" x14ac:dyDescent="0.3">
      <c r="AB2109" s="160">
        <v>37341</v>
      </c>
      <c r="AC2109">
        <v>10</v>
      </c>
      <c r="AD2109">
        <v>222</v>
      </c>
      <c r="AE2109" t="s">
        <v>1098</v>
      </c>
      <c r="AF2109">
        <v>22</v>
      </c>
      <c r="AH2109" s="160">
        <v>40994</v>
      </c>
      <c r="AI2109">
        <v>10</v>
      </c>
      <c r="AJ2109">
        <v>157</v>
      </c>
      <c r="AK2109" t="s">
        <v>1098</v>
      </c>
      <c r="AL2109">
        <v>16</v>
      </c>
      <c r="AN2109" s="160">
        <v>37341</v>
      </c>
      <c r="AO2109">
        <v>10</v>
      </c>
      <c r="AP2109">
        <v>220</v>
      </c>
      <c r="AQ2109" t="s">
        <v>1098</v>
      </c>
      <c r="AR2109">
        <v>22</v>
      </c>
      <c r="AT2109" s="160">
        <v>36611</v>
      </c>
      <c r="AU2109">
        <v>10</v>
      </c>
      <c r="AV2109">
        <v>151</v>
      </c>
      <c r="AW2109" t="s">
        <v>1098</v>
      </c>
      <c r="AX2109">
        <v>15</v>
      </c>
    </row>
    <row r="2110" spans="28:50" x14ac:dyDescent="0.3">
      <c r="AB2110" s="160">
        <v>37341</v>
      </c>
      <c r="AC2110">
        <v>11</v>
      </c>
      <c r="AD2110">
        <v>249</v>
      </c>
      <c r="AE2110" t="s">
        <v>1098</v>
      </c>
      <c r="AF2110">
        <v>25</v>
      </c>
      <c r="AH2110" s="160">
        <v>40994</v>
      </c>
      <c r="AI2110">
        <v>11</v>
      </c>
      <c r="AJ2110">
        <v>164</v>
      </c>
      <c r="AK2110" t="s">
        <v>1098</v>
      </c>
      <c r="AL2110">
        <v>16</v>
      </c>
      <c r="AN2110" s="160">
        <v>37341</v>
      </c>
      <c r="AO2110">
        <v>11</v>
      </c>
      <c r="AP2110">
        <v>227</v>
      </c>
      <c r="AQ2110" t="s">
        <v>1098</v>
      </c>
      <c r="AR2110">
        <v>23</v>
      </c>
      <c r="AT2110" s="160">
        <v>36611</v>
      </c>
      <c r="AU2110">
        <v>11</v>
      </c>
      <c r="AV2110">
        <v>163</v>
      </c>
      <c r="AW2110" t="s">
        <v>1098</v>
      </c>
      <c r="AX2110">
        <v>16</v>
      </c>
    </row>
    <row r="2111" spans="28:50" x14ac:dyDescent="0.3">
      <c r="AB2111" s="160">
        <v>37341</v>
      </c>
      <c r="AC2111">
        <v>12</v>
      </c>
      <c r="AD2111">
        <v>260</v>
      </c>
      <c r="AE2111" t="s">
        <v>1098</v>
      </c>
      <c r="AF2111">
        <v>26</v>
      </c>
      <c r="AH2111" s="160">
        <v>40994</v>
      </c>
      <c r="AI2111">
        <v>12</v>
      </c>
      <c r="AJ2111">
        <v>166</v>
      </c>
      <c r="AK2111" t="s">
        <v>1098</v>
      </c>
      <c r="AL2111">
        <v>17</v>
      </c>
      <c r="AN2111" s="160">
        <v>37341</v>
      </c>
      <c r="AO2111">
        <v>12</v>
      </c>
      <c r="AP2111">
        <v>230</v>
      </c>
      <c r="AQ2111" t="s">
        <v>1098</v>
      </c>
      <c r="AR2111">
        <v>23</v>
      </c>
      <c r="AT2111" s="160">
        <v>36611</v>
      </c>
      <c r="AU2111">
        <v>12</v>
      </c>
      <c r="AV2111">
        <v>163</v>
      </c>
      <c r="AW2111" t="s">
        <v>1098</v>
      </c>
      <c r="AX2111">
        <v>16</v>
      </c>
    </row>
    <row r="2112" spans="28:50" x14ac:dyDescent="0.3">
      <c r="AB2112" s="160">
        <v>37341</v>
      </c>
      <c r="AC2112">
        <v>13</v>
      </c>
      <c r="AD2112">
        <v>271</v>
      </c>
      <c r="AE2112" t="s">
        <v>1098</v>
      </c>
      <c r="AF2112">
        <v>27</v>
      </c>
      <c r="AH2112" s="160">
        <v>40994</v>
      </c>
      <c r="AI2112">
        <v>13</v>
      </c>
      <c r="AJ2112">
        <v>183</v>
      </c>
      <c r="AK2112" t="s">
        <v>1098</v>
      </c>
      <c r="AL2112">
        <v>18</v>
      </c>
      <c r="AN2112" s="160">
        <v>37341</v>
      </c>
      <c r="AO2112">
        <v>13</v>
      </c>
      <c r="AP2112">
        <v>240</v>
      </c>
      <c r="AQ2112" t="s">
        <v>1098</v>
      </c>
      <c r="AR2112">
        <v>24</v>
      </c>
      <c r="AT2112" s="160">
        <v>36611</v>
      </c>
      <c r="AU2112">
        <v>13</v>
      </c>
      <c r="AV2112">
        <v>163</v>
      </c>
      <c r="AW2112" t="s">
        <v>1098</v>
      </c>
      <c r="AX2112">
        <v>16</v>
      </c>
    </row>
    <row r="2113" spans="28:50" x14ac:dyDescent="0.3">
      <c r="AB2113" s="160">
        <v>37341</v>
      </c>
      <c r="AC2113">
        <v>14</v>
      </c>
      <c r="AD2113">
        <v>265</v>
      </c>
      <c r="AE2113" t="s">
        <v>1098</v>
      </c>
      <c r="AF2113">
        <v>27</v>
      </c>
      <c r="AH2113" s="160">
        <v>40994</v>
      </c>
      <c r="AI2113">
        <v>14</v>
      </c>
      <c r="AJ2113">
        <v>190</v>
      </c>
      <c r="AK2113" t="s">
        <v>1098</v>
      </c>
      <c r="AL2113">
        <v>19</v>
      </c>
      <c r="AN2113" s="160">
        <v>37341</v>
      </c>
      <c r="AO2113">
        <v>14</v>
      </c>
      <c r="AP2113">
        <v>226</v>
      </c>
      <c r="AQ2113" t="s">
        <v>1098</v>
      </c>
      <c r="AR2113">
        <v>23</v>
      </c>
      <c r="AT2113" s="160">
        <v>36611</v>
      </c>
      <c r="AU2113">
        <v>14</v>
      </c>
      <c r="AV2113">
        <v>164</v>
      </c>
      <c r="AW2113" t="s">
        <v>1098</v>
      </c>
      <c r="AX2113">
        <v>16</v>
      </c>
    </row>
    <row r="2114" spans="28:50" x14ac:dyDescent="0.3">
      <c r="AB2114" s="160">
        <v>37341</v>
      </c>
      <c r="AC2114">
        <v>15</v>
      </c>
      <c r="AD2114">
        <v>230</v>
      </c>
      <c r="AE2114" t="s">
        <v>1098</v>
      </c>
      <c r="AF2114">
        <v>23</v>
      </c>
      <c r="AH2114" s="160">
        <v>40994</v>
      </c>
      <c r="AI2114">
        <v>15</v>
      </c>
      <c r="AJ2114">
        <v>197</v>
      </c>
      <c r="AK2114" t="s">
        <v>1098</v>
      </c>
      <c r="AL2114">
        <v>20</v>
      </c>
      <c r="AN2114" s="160">
        <v>37341</v>
      </c>
      <c r="AO2114">
        <v>15</v>
      </c>
      <c r="AP2114">
        <v>230</v>
      </c>
      <c r="AQ2114" t="s">
        <v>1098</v>
      </c>
      <c r="AR2114">
        <v>23</v>
      </c>
      <c r="AT2114" s="160">
        <v>36611</v>
      </c>
      <c r="AU2114">
        <v>15</v>
      </c>
      <c r="AV2114">
        <v>157</v>
      </c>
      <c r="AW2114" t="s">
        <v>1098</v>
      </c>
      <c r="AX2114">
        <v>16</v>
      </c>
    </row>
    <row r="2115" spans="28:50" x14ac:dyDescent="0.3">
      <c r="AB2115" s="160">
        <v>37341</v>
      </c>
      <c r="AC2115">
        <v>16</v>
      </c>
      <c r="AD2115">
        <v>194</v>
      </c>
      <c r="AE2115" t="s">
        <v>1098</v>
      </c>
      <c r="AF2115">
        <v>19</v>
      </c>
      <c r="AH2115" s="160">
        <v>40994</v>
      </c>
      <c r="AI2115">
        <v>16</v>
      </c>
      <c r="AJ2115">
        <v>196</v>
      </c>
      <c r="AK2115" t="s">
        <v>1098</v>
      </c>
      <c r="AL2115">
        <v>20</v>
      </c>
      <c r="AN2115" s="160">
        <v>37341</v>
      </c>
      <c r="AO2115">
        <v>16</v>
      </c>
      <c r="AP2115">
        <v>210</v>
      </c>
      <c r="AQ2115" t="s">
        <v>1098</v>
      </c>
      <c r="AR2115">
        <v>21</v>
      </c>
      <c r="AT2115" s="160">
        <v>36611</v>
      </c>
      <c r="AU2115">
        <v>16</v>
      </c>
      <c r="AV2115">
        <v>155</v>
      </c>
      <c r="AW2115" t="s">
        <v>1098</v>
      </c>
      <c r="AX2115">
        <v>16</v>
      </c>
    </row>
    <row r="2116" spans="28:50" x14ac:dyDescent="0.3">
      <c r="AB2116" s="160">
        <v>37341</v>
      </c>
      <c r="AC2116">
        <v>17</v>
      </c>
      <c r="AD2116">
        <v>168</v>
      </c>
      <c r="AE2116" t="s">
        <v>1098</v>
      </c>
      <c r="AF2116">
        <v>17</v>
      </c>
      <c r="AH2116" s="160">
        <v>40994</v>
      </c>
      <c r="AI2116">
        <v>17</v>
      </c>
      <c r="AJ2116">
        <v>188</v>
      </c>
      <c r="AK2116" t="s">
        <v>1098</v>
      </c>
      <c r="AL2116">
        <v>19</v>
      </c>
      <c r="AN2116" s="160">
        <v>37341</v>
      </c>
      <c r="AO2116">
        <v>17</v>
      </c>
      <c r="AP2116">
        <v>199</v>
      </c>
      <c r="AQ2116" t="s">
        <v>1098</v>
      </c>
      <c r="AR2116">
        <v>20</v>
      </c>
      <c r="AT2116" s="160">
        <v>36611</v>
      </c>
      <c r="AU2116">
        <v>17</v>
      </c>
      <c r="AV2116">
        <v>146</v>
      </c>
      <c r="AW2116" t="s">
        <v>1098</v>
      </c>
      <c r="AX2116">
        <v>15</v>
      </c>
    </row>
    <row r="2117" spans="28:50" x14ac:dyDescent="0.3">
      <c r="AB2117" s="160">
        <v>37341</v>
      </c>
      <c r="AC2117">
        <v>18</v>
      </c>
      <c r="AD2117">
        <v>161</v>
      </c>
      <c r="AE2117" t="s">
        <v>1098</v>
      </c>
      <c r="AF2117">
        <v>16</v>
      </c>
      <c r="AH2117" s="160">
        <v>40994</v>
      </c>
      <c r="AI2117">
        <v>18</v>
      </c>
      <c r="AJ2117">
        <v>182</v>
      </c>
      <c r="AK2117" t="s">
        <v>1098</v>
      </c>
      <c r="AL2117">
        <v>18</v>
      </c>
      <c r="AN2117" s="160">
        <v>37341</v>
      </c>
      <c r="AO2117">
        <v>18</v>
      </c>
      <c r="AP2117">
        <v>190</v>
      </c>
      <c r="AQ2117" t="s">
        <v>1098</v>
      </c>
      <c r="AR2117">
        <v>19</v>
      </c>
      <c r="AT2117" s="160">
        <v>36611</v>
      </c>
      <c r="AU2117">
        <v>18</v>
      </c>
      <c r="AV2117">
        <v>137</v>
      </c>
      <c r="AW2117" t="s">
        <v>1098</v>
      </c>
      <c r="AX2117">
        <v>14</v>
      </c>
    </row>
    <row r="2118" spans="28:50" x14ac:dyDescent="0.3">
      <c r="AB2118" s="160">
        <v>37341</v>
      </c>
      <c r="AC2118">
        <v>19</v>
      </c>
      <c r="AD2118">
        <v>154</v>
      </c>
      <c r="AE2118" t="s">
        <v>1098</v>
      </c>
      <c r="AF2118">
        <v>15</v>
      </c>
      <c r="AH2118" s="160">
        <v>40994</v>
      </c>
      <c r="AI2118">
        <v>19</v>
      </c>
      <c r="AJ2118">
        <v>171</v>
      </c>
      <c r="AK2118" t="s">
        <v>1098</v>
      </c>
      <c r="AL2118">
        <v>17</v>
      </c>
      <c r="AN2118" s="160">
        <v>37341</v>
      </c>
      <c r="AO2118">
        <v>19</v>
      </c>
      <c r="AP2118">
        <v>180</v>
      </c>
      <c r="AQ2118" t="s">
        <v>1098</v>
      </c>
      <c r="AR2118">
        <v>18</v>
      </c>
      <c r="AT2118" s="160">
        <v>36611</v>
      </c>
      <c r="AU2118">
        <v>19</v>
      </c>
      <c r="AV2118">
        <v>136</v>
      </c>
      <c r="AW2118" t="s">
        <v>1098</v>
      </c>
      <c r="AX2118">
        <v>14</v>
      </c>
    </row>
    <row r="2119" spans="28:50" x14ac:dyDescent="0.3">
      <c r="AB2119" s="160">
        <v>37341</v>
      </c>
      <c r="AC2119">
        <v>20</v>
      </c>
      <c r="AD2119">
        <v>148</v>
      </c>
      <c r="AE2119" t="s">
        <v>1098</v>
      </c>
      <c r="AF2119">
        <v>15</v>
      </c>
      <c r="AH2119" s="160">
        <v>40994</v>
      </c>
      <c r="AI2119">
        <v>20</v>
      </c>
      <c r="AJ2119">
        <v>160</v>
      </c>
      <c r="AK2119" t="s">
        <v>1098</v>
      </c>
      <c r="AL2119">
        <v>16</v>
      </c>
      <c r="AN2119" s="160">
        <v>37341</v>
      </c>
      <c r="AO2119">
        <v>20</v>
      </c>
      <c r="AP2119">
        <v>182</v>
      </c>
      <c r="AQ2119" t="s">
        <v>1098</v>
      </c>
      <c r="AR2119">
        <v>18</v>
      </c>
      <c r="AT2119" s="160">
        <v>36611</v>
      </c>
      <c r="AU2119">
        <v>20</v>
      </c>
      <c r="AV2119">
        <v>136</v>
      </c>
      <c r="AW2119" t="s">
        <v>1098</v>
      </c>
      <c r="AX2119">
        <v>14</v>
      </c>
    </row>
    <row r="2120" spans="28:50" x14ac:dyDescent="0.3">
      <c r="AB2120" s="160">
        <v>37341</v>
      </c>
      <c r="AC2120">
        <v>21</v>
      </c>
      <c r="AD2120">
        <v>145</v>
      </c>
      <c r="AE2120" t="s">
        <v>1098</v>
      </c>
      <c r="AF2120">
        <v>15</v>
      </c>
      <c r="AH2120" s="160">
        <v>40994</v>
      </c>
      <c r="AI2120">
        <v>21</v>
      </c>
      <c r="AJ2120">
        <v>156</v>
      </c>
      <c r="AK2120" t="s">
        <v>1098</v>
      </c>
      <c r="AL2120">
        <v>16</v>
      </c>
      <c r="AN2120" s="160">
        <v>37341</v>
      </c>
      <c r="AO2120">
        <v>21</v>
      </c>
      <c r="AP2120">
        <v>190</v>
      </c>
      <c r="AQ2120" t="s">
        <v>1098</v>
      </c>
      <c r="AR2120">
        <v>19</v>
      </c>
      <c r="AT2120" s="160">
        <v>36611</v>
      </c>
      <c r="AU2120">
        <v>21</v>
      </c>
      <c r="AV2120">
        <v>134</v>
      </c>
      <c r="AW2120" t="s">
        <v>1098</v>
      </c>
      <c r="AX2120">
        <v>13</v>
      </c>
    </row>
    <row r="2121" spans="28:50" x14ac:dyDescent="0.3">
      <c r="AB2121" s="160">
        <v>37341</v>
      </c>
      <c r="AC2121">
        <v>22</v>
      </c>
      <c r="AD2121">
        <v>143</v>
      </c>
      <c r="AE2121" t="s">
        <v>1098</v>
      </c>
      <c r="AF2121">
        <v>14</v>
      </c>
      <c r="AH2121" s="160">
        <v>40994</v>
      </c>
      <c r="AI2121">
        <v>22</v>
      </c>
      <c r="AJ2121">
        <v>152</v>
      </c>
      <c r="AK2121" t="s">
        <v>1098</v>
      </c>
      <c r="AL2121">
        <v>15</v>
      </c>
      <c r="AN2121" s="160">
        <v>37341</v>
      </c>
      <c r="AO2121">
        <v>22</v>
      </c>
      <c r="AP2121">
        <v>180</v>
      </c>
      <c r="AQ2121" t="s">
        <v>1098</v>
      </c>
      <c r="AR2121">
        <v>18</v>
      </c>
      <c r="AT2121" s="160">
        <v>36611</v>
      </c>
      <c r="AU2121">
        <v>22</v>
      </c>
      <c r="AV2121">
        <v>126</v>
      </c>
      <c r="AW2121" t="s">
        <v>1098</v>
      </c>
      <c r="AX2121">
        <v>13</v>
      </c>
    </row>
    <row r="2122" spans="28:50" x14ac:dyDescent="0.3">
      <c r="AB2122" s="160">
        <v>37341</v>
      </c>
      <c r="AC2122">
        <v>23</v>
      </c>
      <c r="AD2122">
        <v>143</v>
      </c>
      <c r="AE2122" t="s">
        <v>1098</v>
      </c>
      <c r="AF2122">
        <v>14</v>
      </c>
      <c r="AH2122" s="160">
        <v>40994</v>
      </c>
      <c r="AI2122">
        <v>23</v>
      </c>
      <c r="AJ2122">
        <v>148</v>
      </c>
      <c r="AK2122" t="s">
        <v>1098</v>
      </c>
      <c r="AL2122">
        <v>15</v>
      </c>
      <c r="AN2122" s="160">
        <v>37341</v>
      </c>
      <c r="AO2122">
        <v>23</v>
      </c>
      <c r="AP2122">
        <v>184</v>
      </c>
      <c r="AQ2122" t="s">
        <v>1098</v>
      </c>
      <c r="AR2122">
        <v>18</v>
      </c>
      <c r="AT2122" s="160">
        <v>36611</v>
      </c>
      <c r="AU2122">
        <v>23</v>
      </c>
      <c r="AV2122">
        <v>123</v>
      </c>
      <c r="AW2122" t="s">
        <v>1098</v>
      </c>
      <c r="AX2122">
        <v>12</v>
      </c>
    </row>
    <row r="2123" spans="28:50" x14ac:dyDescent="0.3">
      <c r="AB2123" s="160">
        <v>37342</v>
      </c>
      <c r="AC2123">
        <v>0</v>
      </c>
      <c r="AD2123">
        <v>139</v>
      </c>
      <c r="AE2123" t="s">
        <v>1098</v>
      </c>
      <c r="AF2123">
        <v>14</v>
      </c>
      <c r="AH2123" s="160">
        <v>40995</v>
      </c>
      <c r="AI2123">
        <v>0</v>
      </c>
      <c r="AJ2123">
        <v>145</v>
      </c>
      <c r="AK2123" t="s">
        <v>1098</v>
      </c>
      <c r="AL2123">
        <v>15</v>
      </c>
      <c r="AN2123" s="160">
        <v>37342</v>
      </c>
      <c r="AO2123">
        <v>0</v>
      </c>
      <c r="AP2123">
        <v>180</v>
      </c>
      <c r="AQ2123" t="s">
        <v>1098</v>
      </c>
      <c r="AR2123">
        <v>18</v>
      </c>
      <c r="AT2123" s="160">
        <v>36612</v>
      </c>
      <c r="AU2123">
        <v>0</v>
      </c>
      <c r="AV2123">
        <v>119</v>
      </c>
      <c r="AW2123" t="s">
        <v>1098</v>
      </c>
      <c r="AX2123">
        <v>12</v>
      </c>
    </row>
    <row r="2124" spans="28:50" x14ac:dyDescent="0.3">
      <c r="AB2124" s="160">
        <v>37342</v>
      </c>
      <c r="AC2124">
        <v>1</v>
      </c>
      <c r="AD2124">
        <v>123</v>
      </c>
      <c r="AE2124" t="s">
        <v>1098</v>
      </c>
      <c r="AF2124">
        <v>12</v>
      </c>
      <c r="AH2124" s="160">
        <v>40995</v>
      </c>
      <c r="AI2124">
        <v>1</v>
      </c>
      <c r="AJ2124">
        <v>145</v>
      </c>
      <c r="AK2124" t="s">
        <v>1098</v>
      </c>
      <c r="AL2124">
        <v>15</v>
      </c>
      <c r="AN2124" s="160">
        <v>37342</v>
      </c>
      <c r="AO2124">
        <v>1</v>
      </c>
      <c r="AP2124">
        <v>180</v>
      </c>
      <c r="AQ2124" t="s">
        <v>1098</v>
      </c>
      <c r="AR2124">
        <v>18</v>
      </c>
      <c r="AT2124" s="160">
        <v>36612</v>
      </c>
      <c r="AU2124">
        <v>1</v>
      </c>
      <c r="AV2124">
        <v>112</v>
      </c>
      <c r="AW2124" t="s">
        <v>1098</v>
      </c>
      <c r="AX2124">
        <v>11</v>
      </c>
    </row>
    <row r="2125" spans="28:50" x14ac:dyDescent="0.3">
      <c r="AB2125" s="160">
        <v>37342</v>
      </c>
      <c r="AC2125">
        <v>2</v>
      </c>
      <c r="AD2125">
        <v>115</v>
      </c>
      <c r="AE2125" t="s">
        <v>1098</v>
      </c>
      <c r="AF2125">
        <v>12</v>
      </c>
      <c r="AH2125" s="160">
        <v>40995</v>
      </c>
      <c r="AI2125">
        <v>2</v>
      </c>
      <c r="AJ2125">
        <v>147</v>
      </c>
      <c r="AK2125" t="s">
        <v>1098</v>
      </c>
      <c r="AL2125">
        <v>15</v>
      </c>
      <c r="AN2125" s="160">
        <v>37342</v>
      </c>
      <c r="AO2125">
        <v>2</v>
      </c>
      <c r="AP2125">
        <v>177</v>
      </c>
      <c r="AQ2125" t="s">
        <v>1098</v>
      </c>
      <c r="AR2125">
        <v>18</v>
      </c>
      <c r="AT2125" s="160">
        <v>36612</v>
      </c>
      <c r="AU2125">
        <v>2</v>
      </c>
      <c r="AV2125">
        <v>107</v>
      </c>
      <c r="AW2125" t="s">
        <v>1098</v>
      </c>
      <c r="AX2125">
        <v>11</v>
      </c>
    </row>
    <row r="2126" spans="28:50" x14ac:dyDescent="0.3">
      <c r="AB2126" s="160">
        <v>37342</v>
      </c>
      <c r="AC2126">
        <v>3</v>
      </c>
      <c r="AD2126">
        <v>103</v>
      </c>
      <c r="AE2126" t="s">
        <v>1098</v>
      </c>
      <c r="AF2126">
        <v>10</v>
      </c>
      <c r="AH2126" s="160">
        <v>40995</v>
      </c>
      <c r="AI2126">
        <v>3</v>
      </c>
      <c r="AJ2126">
        <v>141</v>
      </c>
      <c r="AK2126" t="s">
        <v>1098</v>
      </c>
      <c r="AL2126">
        <v>14</v>
      </c>
      <c r="AN2126" s="160">
        <v>37342</v>
      </c>
      <c r="AO2126">
        <v>3</v>
      </c>
      <c r="AP2126">
        <v>170</v>
      </c>
      <c r="AQ2126" t="s">
        <v>1098</v>
      </c>
      <c r="AR2126">
        <v>17</v>
      </c>
      <c r="AT2126" s="160">
        <v>36612</v>
      </c>
      <c r="AU2126">
        <v>3</v>
      </c>
      <c r="AV2126">
        <v>99</v>
      </c>
      <c r="AW2126" t="s">
        <v>1098</v>
      </c>
      <c r="AX2126">
        <v>10</v>
      </c>
    </row>
    <row r="2127" spans="28:50" x14ac:dyDescent="0.3">
      <c r="AB2127" s="160">
        <v>37342</v>
      </c>
      <c r="AC2127">
        <v>4</v>
      </c>
      <c r="AD2127">
        <v>113</v>
      </c>
      <c r="AE2127" t="s">
        <v>1098</v>
      </c>
      <c r="AF2127">
        <v>11</v>
      </c>
      <c r="AH2127" s="160">
        <v>40995</v>
      </c>
      <c r="AI2127">
        <v>4</v>
      </c>
      <c r="AJ2127">
        <v>132</v>
      </c>
      <c r="AK2127" t="s">
        <v>1098</v>
      </c>
      <c r="AL2127">
        <v>13</v>
      </c>
      <c r="AN2127" s="160">
        <v>37342</v>
      </c>
      <c r="AO2127">
        <v>4</v>
      </c>
      <c r="AP2127">
        <v>160</v>
      </c>
      <c r="AQ2127" t="s">
        <v>1098</v>
      </c>
      <c r="AR2127">
        <v>16</v>
      </c>
      <c r="AT2127" s="160">
        <v>36612</v>
      </c>
      <c r="AU2127">
        <v>4</v>
      </c>
      <c r="AV2127">
        <v>116</v>
      </c>
      <c r="AW2127" t="s">
        <v>1098</v>
      </c>
      <c r="AX2127">
        <v>12</v>
      </c>
    </row>
    <row r="2128" spans="28:50" x14ac:dyDescent="0.3">
      <c r="AB2128" s="160">
        <v>37342</v>
      </c>
      <c r="AC2128">
        <v>5</v>
      </c>
      <c r="AD2128">
        <v>112</v>
      </c>
      <c r="AE2128" t="s">
        <v>1098</v>
      </c>
      <c r="AF2128">
        <v>11</v>
      </c>
      <c r="AH2128" s="160">
        <v>40995</v>
      </c>
      <c r="AI2128">
        <v>5</v>
      </c>
      <c r="AJ2128">
        <v>139</v>
      </c>
      <c r="AK2128" t="s">
        <v>1098</v>
      </c>
      <c r="AL2128">
        <v>14</v>
      </c>
      <c r="AN2128" s="160">
        <v>37342</v>
      </c>
      <c r="AO2128">
        <v>5</v>
      </c>
      <c r="AP2128">
        <v>158</v>
      </c>
      <c r="AQ2128" t="s">
        <v>1098</v>
      </c>
      <c r="AR2128">
        <v>16</v>
      </c>
      <c r="AT2128" s="160">
        <v>36612</v>
      </c>
      <c r="AU2128">
        <v>5</v>
      </c>
      <c r="AV2128">
        <v>122</v>
      </c>
      <c r="AW2128" t="s">
        <v>1098</v>
      </c>
      <c r="AX2128">
        <v>12</v>
      </c>
    </row>
    <row r="2129" spans="28:50" x14ac:dyDescent="0.3">
      <c r="AB2129" s="160">
        <v>37342</v>
      </c>
      <c r="AC2129">
        <v>6</v>
      </c>
      <c r="AD2129">
        <v>114</v>
      </c>
      <c r="AE2129" t="s">
        <v>1098</v>
      </c>
      <c r="AF2129">
        <v>11</v>
      </c>
      <c r="AH2129" s="160">
        <v>40995</v>
      </c>
      <c r="AI2129">
        <v>6</v>
      </c>
      <c r="AJ2129">
        <v>133</v>
      </c>
      <c r="AK2129" t="s">
        <v>1098</v>
      </c>
      <c r="AL2129">
        <v>13</v>
      </c>
      <c r="AN2129" s="160">
        <v>37342</v>
      </c>
      <c r="AO2129">
        <v>6</v>
      </c>
      <c r="AP2129">
        <v>160</v>
      </c>
      <c r="AQ2129" t="s">
        <v>1098</v>
      </c>
      <c r="AR2129">
        <v>16</v>
      </c>
      <c r="AT2129" s="160">
        <v>36612</v>
      </c>
      <c r="AU2129">
        <v>6</v>
      </c>
      <c r="AV2129">
        <v>125</v>
      </c>
      <c r="AW2129" t="s">
        <v>1098</v>
      </c>
      <c r="AX2129">
        <v>13</v>
      </c>
    </row>
    <row r="2130" spans="28:50" x14ac:dyDescent="0.3">
      <c r="AB2130" s="160">
        <v>37342</v>
      </c>
      <c r="AC2130">
        <v>7</v>
      </c>
      <c r="AD2130">
        <v>113</v>
      </c>
      <c r="AE2130" t="s">
        <v>1098</v>
      </c>
      <c r="AF2130">
        <v>11</v>
      </c>
      <c r="AH2130" s="160">
        <v>40995</v>
      </c>
      <c r="AI2130">
        <v>7</v>
      </c>
      <c r="AJ2130">
        <v>134</v>
      </c>
      <c r="AK2130" t="s">
        <v>1098</v>
      </c>
      <c r="AL2130">
        <v>13</v>
      </c>
      <c r="AN2130" s="160">
        <v>37342</v>
      </c>
      <c r="AO2130">
        <v>7</v>
      </c>
      <c r="AP2130">
        <v>170</v>
      </c>
      <c r="AQ2130" t="s">
        <v>1098</v>
      </c>
      <c r="AR2130">
        <v>17</v>
      </c>
      <c r="AT2130" s="160">
        <v>36612</v>
      </c>
      <c r="AU2130">
        <v>7</v>
      </c>
      <c r="AV2130">
        <v>126</v>
      </c>
      <c r="AW2130" t="s">
        <v>1098</v>
      </c>
      <c r="AX2130">
        <v>13</v>
      </c>
    </row>
    <row r="2131" spans="28:50" x14ac:dyDescent="0.3">
      <c r="AB2131" s="160">
        <v>37342</v>
      </c>
      <c r="AC2131">
        <v>8</v>
      </c>
      <c r="AD2131">
        <v>128</v>
      </c>
      <c r="AE2131" t="s">
        <v>1098</v>
      </c>
      <c r="AF2131">
        <v>13</v>
      </c>
      <c r="AH2131" s="160">
        <v>40995</v>
      </c>
      <c r="AI2131">
        <v>8</v>
      </c>
      <c r="AJ2131">
        <v>154</v>
      </c>
      <c r="AK2131" t="s">
        <v>1098</v>
      </c>
      <c r="AL2131">
        <v>15</v>
      </c>
      <c r="AN2131" s="160">
        <v>37342</v>
      </c>
      <c r="AO2131">
        <v>8</v>
      </c>
      <c r="AP2131">
        <v>179</v>
      </c>
      <c r="AQ2131" t="s">
        <v>1098</v>
      </c>
      <c r="AR2131">
        <v>18</v>
      </c>
      <c r="AT2131" s="160">
        <v>36612</v>
      </c>
      <c r="AU2131">
        <v>8</v>
      </c>
      <c r="AV2131">
        <v>130</v>
      </c>
      <c r="AW2131" t="s">
        <v>1098</v>
      </c>
      <c r="AX2131">
        <v>13</v>
      </c>
    </row>
    <row r="2132" spans="28:50" x14ac:dyDescent="0.3">
      <c r="AB2132" s="160">
        <v>37342</v>
      </c>
      <c r="AC2132">
        <v>9</v>
      </c>
      <c r="AD2132">
        <v>171</v>
      </c>
      <c r="AE2132" t="s">
        <v>1098</v>
      </c>
      <c r="AF2132">
        <v>17</v>
      </c>
      <c r="AH2132" s="160">
        <v>40995</v>
      </c>
      <c r="AI2132">
        <v>9</v>
      </c>
      <c r="AJ2132">
        <v>167</v>
      </c>
      <c r="AK2132" t="s">
        <v>1098</v>
      </c>
      <c r="AL2132">
        <v>17</v>
      </c>
      <c r="AN2132" s="160">
        <v>37342</v>
      </c>
      <c r="AO2132">
        <v>9</v>
      </c>
      <c r="AP2132">
        <v>200</v>
      </c>
      <c r="AQ2132" t="s">
        <v>1098</v>
      </c>
      <c r="AR2132">
        <v>20</v>
      </c>
      <c r="AT2132" s="160">
        <v>36612</v>
      </c>
      <c r="AU2132">
        <v>9</v>
      </c>
      <c r="AV2132">
        <v>134</v>
      </c>
      <c r="AW2132" t="s">
        <v>1098</v>
      </c>
      <c r="AX2132">
        <v>13</v>
      </c>
    </row>
    <row r="2133" spans="28:50" x14ac:dyDescent="0.3">
      <c r="AB2133" s="160">
        <v>37342</v>
      </c>
      <c r="AC2133">
        <v>10</v>
      </c>
      <c r="AD2133">
        <v>186</v>
      </c>
      <c r="AE2133" t="s">
        <v>1098</v>
      </c>
      <c r="AF2133">
        <v>19</v>
      </c>
      <c r="AH2133" s="160">
        <v>40995</v>
      </c>
      <c r="AI2133">
        <v>10</v>
      </c>
      <c r="AJ2133">
        <v>186</v>
      </c>
      <c r="AK2133" t="s">
        <v>1098</v>
      </c>
      <c r="AL2133">
        <v>19</v>
      </c>
      <c r="AN2133" s="160">
        <v>37342</v>
      </c>
      <c r="AO2133">
        <v>10</v>
      </c>
      <c r="AP2133">
        <v>210</v>
      </c>
      <c r="AQ2133" t="s">
        <v>1098</v>
      </c>
      <c r="AR2133">
        <v>21</v>
      </c>
      <c r="AT2133" s="160">
        <v>36612</v>
      </c>
      <c r="AU2133">
        <v>10</v>
      </c>
      <c r="AV2133">
        <v>136</v>
      </c>
      <c r="AW2133" t="s">
        <v>1098</v>
      </c>
      <c r="AX2133">
        <v>14</v>
      </c>
    </row>
    <row r="2134" spans="28:50" x14ac:dyDescent="0.3">
      <c r="AB2134" s="160">
        <v>37342</v>
      </c>
      <c r="AC2134">
        <v>11</v>
      </c>
      <c r="AD2134">
        <v>204</v>
      </c>
      <c r="AE2134" t="s">
        <v>1098</v>
      </c>
      <c r="AF2134">
        <v>20</v>
      </c>
      <c r="AH2134" s="160">
        <v>40995</v>
      </c>
      <c r="AI2134">
        <v>11</v>
      </c>
      <c r="AJ2134">
        <v>192</v>
      </c>
      <c r="AK2134" t="s">
        <v>1098</v>
      </c>
      <c r="AL2134">
        <v>19</v>
      </c>
      <c r="AN2134" s="160">
        <v>37342</v>
      </c>
      <c r="AO2134">
        <v>11</v>
      </c>
      <c r="AP2134">
        <v>211</v>
      </c>
      <c r="AQ2134" t="s">
        <v>1098</v>
      </c>
      <c r="AR2134">
        <v>21</v>
      </c>
      <c r="AT2134" s="160">
        <v>36612</v>
      </c>
      <c r="AU2134">
        <v>11</v>
      </c>
      <c r="AV2134">
        <v>138</v>
      </c>
      <c r="AW2134" t="s">
        <v>1098</v>
      </c>
      <c r="AX2134">
        <v>14</v>
      </c>
    </row>
    <row r="2135" spans="28:50" x14ac:dyDescent="0.3">
      <c r="AB2135" s="160">
        <v>37342</v>
      </c>
      <c r="AC2135">
        <v>12</v>
      </c>
      <c r="AD2135">
        <v>221</v>
      </c>
      <c r="AE2135" t="s">
        <v>1098</v>
      </c>
      <c r="AF2135">
        <v>22</v>
      </c>
      <c r="AH2135" s="160">
        <v>40995</v>
      </c>
      <c r="AI2135">
        <v>12</v>
      </c>
      <c r="AJ2135">
        <v>188</v>
      </c>
      <c r="AK2135" t="s">
        <v>1098</v>
      </c>
      <c r="AL2135">
        <v>19</v>
      </c>
      <c r="AN2135" s="160">
        <v>37342</v>
      </c>
      <c r="AO2135">
        <v>12</v>
      </c>
      <c r="AP2135">
        <v>220</v>
      </c>
      <c r="AQ2135" t="s">
        <v>1098</v>
      </c>
      <c r="AR2135">
        <v>22</v>
      </c>
      <c r="AT2135" s="160">
        <v>36612</v>
      </c>
      <c r="AU2135">
        <v>12</v>
      </c>
      <c r="AV2135">
        <v>138</v>
      </c>
      <c r="AW2135" t="s">
        <v>1098</v>
      </c>
      <c r="AX2135">
        <v>14</v>
      </c>
    </row>
    <row r="2136" spans="28:50" x14ac:dyDescent="0.3">
      <c r="AB2136" s="160">
        <v>37342</v>
      </c>
      <c r="AC2136">
        <v>13</v>
      </c>
      <c r="AD2136">
        <v>222</v>
      </c>
      <c r="AE2136" t="s">
        <v>1098</v>
      </c>
      <c r="AF2136">
        <v>22</v>
      </c>
      <c r="AH2136" s="160">
        <v>40995</v>
      </c>
      <c r="AI2136">
        <v>13</v>
      </c>
      <c r="AJ2136">
        <v>193</v>
      </c>
      <c r="AK2136" t="s">
        <v>1098</v>
      </c>
      <c r="AL2136">
        <v>19</v>
      </c>
      <c r="AN2136" s="160">
        <v>37342</v>
      </c>
      <c r="AO2136">
        <v>13</v>
      </c>
      <c r="AP2136">
        <v>220</v>
      </c>
      <c r="AQ2136" t="s">
        <v>1098</v>
      </c>
      <c r="AR2136">
        <v>22</v>
      </c>
      <c r="AT2136" s="160">
        <v>36612</v>
      </c>
      <c r="AU2136">
        <v>13</v>
      </c>
      <c r="AV2136">
        <v>143</v>
      </c>
      <c r="AW2136" t="s">
        <v>1098</v>
      </c>
      <c r="AX2136">
        <v>14</v>
      </c>
    </row>
    <row r="2137" spans="28:50" x14ac:dyDescent="0.3">
      <c r="AB2137" s="160">
        <v>37342</v>
      </c>
      <c r="AC2137">
        <v>14</v>
      </c>
      <c r="AD2137">
        <v>211</v>
      </c>
      <c r="AE2137" t="s">
        <v>1098</v>
      </c>
      <c r="AF2137">
        <v>21</v>
      </c>
      <c r="AH2137" s="160">
        <v>40995</v>
      </c>
      <c r="AI2137">
        <v>14</v>
      </c>
      <c r="AJ2137">
        <v>195</v>
      </c>
      <c r="AK2137" t="s">
        <v>1098</v>
      </c>
      <c r="AL2137">
        <v>20</v>
      </c>
      <c r="AN2137" s="160">
        <v>37342</v>
      </c>
      <c r="AO2137">
        <v>14</v>
      </c>
      <c r="AP2137">
        <v>207</v>
      </c>
      <c r="AQ2137" t="s">
        <v>1098</v>
      </c>
      <c r="AR2137">
        <v>21</v>
      </c>
      <c r="AT2137" s="160">
        <v>36612</v>
      </c>
      <c r="AU2137">
        <v>14</v>
      </c>
      <c r="AV2137">
        <v>153</v>
      </c>
      <c r="AW2137" t="s">
        <v>1098</v>
      </c>
      <c r="AX2137">
        <v>15</v>
      </c>
    </row>
    <row r="2138" spans="28:50" x14ac:dyDescent="0.3">
      <c r="AB2138" s="160">
        <v>37342</v>
      </c>
      <c r="AC2138">
        <v>15</v>
      </c>
      <c r="AD2138">
        <v>221</v>
      </c>
      <c r="AE2138" t="s">
        <v>1098</v>
      </c>
      <c r="AF2138">
        <v>22</v>
      </c>
      <c r="AH2138" s="160">
        <v>40995</v>
      </c>
      <c r="AI2138">
        <v>15</v>
      </c>
      <c r="AJ2138">
        <v>192</v>
      </c>
      <c r="AK2138" t="s">
        <v>1098</v>
      </c>
      <c r="AL2138">
        <v>19</v>
      </c>
      <c r="AN2138" s="160">
        <v>37342</v>
      </c>
      <c r="AO2138">
        <v>15</v>
      </c>
      <c r="AP2138">
        <v>210</v>
      </c>
      <c r="AQ2138" t="s">
        <v>1098</v>
      </c>
      <c r="AR2138">
        <v>21</v>
      </c>
      <c r="AT2138" s="160">
        <v>36612</v>
      </c>
      <c r="AU2138">
        <v>15</v>
      </c>
      <c r="AV2138">
        <v>147</v>
      </c>
      <c r="AW2138" t="s">
        <v>1098</v>
      </c>
      <c r="AX2138">
        <v>15</v>
      </c>
    </row>
    <row r="2139" spans="28:50" x14ac:dyDescent="0.3">
      <c r="AB2139" s="160">
        <v>37342</v>
      </c>
      <c r="AC2139">
        <v>16</v>
      </c>
      <c r="AD2139">
        <v>221</v>
      </c>
      <c r="AE2139" t="s">
        <v>1098</v>
      </c>
      <c r="AF2139">
        <v>22</v>
      </c>
      <c r="AH2139" s="160">
        <v>40995</v>
      </c>
      <c r="AI2139">
        <v>16</v>
      </c>
      <c r="AJ2139">
        <v>199</v>
      </c>
      <c r="AK2139" t="s">
        <v>1098</v>
      </c>
      <c r="AL2139">
        <v>20</v>
      </c>
      <c r="AN2139" s="160">
        <v>37342</v>
      </c>
      <c r="AO2139">
        <v>16</v>
      </c>
      <c r="AP2139">
        <v>200</v>
      </c>
      <c r="AQ2139" t="s">
        <v>1098</v>
      </c>
      <c r="AR2139">
        <v>20</v>
      </c>
      <c r="AT2139" s="160">
        <v>36612</v>
      </c>
      <c r="AU2139">
        <v>16</v>
      </c>
      <c r="AV2139">
        <v>150</v>
      </c>
      <c r="AW2139" t="s">
        <v>1098</v>
      </c>
      <c r="AX2139">
        <v>15</v>
      </c>
    </row>
    <row r="2140" spans="28:50" x14ac:dyDescent="0.3">
      <c r="AB2140" s="160">
        <v>37342</v>
      </c>
      <c r="AC2140">
        <v>17</v>
      </c>
      <c r="AD2140">
        <v>214</v>
      </c>
      <c r="AE2140" t="s">
        <v>1098</v>
      </c>
      <c r="AF2140">
        <v>21</v>
      </c>
      <c r="AH2140" s="160">
        <v>40995</v>
      </c>
      <c r="AI2140">
        <v>17</v>
      </c>
      <c r="AJ2140">
        <v>191</v>
      </c>
      <c r="AK2140" t="s">
        <v>1098</v>
      </c>
      <c r="AL2140">
        <v>19</v>
      </c>
      <c r="AN2140" s="160">
        <v>37342</v>
      </c>
      <c r="AO2140">
        <v>17</v>
      </c>
      <c r="AP2140">
        <v>189</v>
      </c>
      <c r="AQ2140" t="s">
        <v>1098</v>
      </c>
      <c r="AR2140">
        <v>19</v>
      </c>
      <c r="AT2140" s="160">
        <v>36612</v>
      </c>
      <c r="AU2140">
        <v>17</v>
      </c>
      <c r="AV2140">
        <v>148</v>
      </c>
      <c r="AW2140" t="s">
        <v>1098</v>
      </c>
      <c r="AX2140">
        <v>15</v>
      </c>
    </row>
    <row r="2141" spans="28:50" x14ac:dyDescent="0.3">
      <c r="AB2141" s="160">
        <v>37342</v>
      </c>
      <c r="AC2141">
        <v>18</v>
      </c>
      <c r="AD2141">
        <v>204</v>
      </c>
      <c r="AE2141" t="s">
        <v>1098</v>
      </c>
      <c r="AF2141">
        <v>20</v>
      </c>
      <c r="AH2141" s="160">
        <v>40995</v>
      </c>
      <c r="AI2141">
        <v>18</v>
      </c>
      <c r="AJ2141">
        <v>180</v>
      </c>
      <c r="AK2141" t="s">
        <v>1098</v>
      </c>
      <c r="AL2141">
        <v>18</v>
      </c>
      <c r="AN2141" s="160">
        <v>37342</v>
      </c>
      <c r="AO2141">
        <v>18</v>
      </c>
      <c r="AP2141">
        <v>190</v>
      </c>
      <c r="AQ2141" t="s">
        <v>1098</v>
      </c>
      <c r="AR2141">
        <v>19</v>
      </c>
      <c r="AT2141" s="160">
        <v>36612</v>
      </c>
      <c r="AU2141">
        <v>18</v>
      </c>
      <c r="AV2141">
        <v>133</v>
      </c>
      <c r="AW2141" t="s">
        <v>1098</v>
      </c>
      <c r="AX2141">
        <v>13</v>
      </c>
    </row>
    <row r="2142" spans="28:50" x14ac:dyDescent="0.3">
      <c r="AB2142" s="160">
        <v>37342</v>
      </c>
      <c r="AC2142">
        <v>19</v>
      </c>
      <c r="AD2142">
        <v>182</v>
      </c>
      <c r="AE2142" t="s">
        <v>1098</v>
      </c>
      <c r="AF2142">
        <v>18</v>
      </c>
      <c r="AH2142" s="160">
        <v>40995</v>
      </c>
      <c r="AI2142">
        <v>19</v>
      </c>
      <c r="AJ2142">
        <v>171</v>
      </c>
      <c r="AK2142" t="s">
        <v>1098</v>
      </c>
      <c r="AL2142">
        <v>17</v>
      </c>
      <c r="AN2142" s="160">
        <v>37342</v>
      </c>
      <c r="AO2142">
        <v>19</v>
      </c>
      <c r="AP2142">
        <v>180</v>
      </c>
      <c r="AQ2142" t="s">
        <v>1098</v>
      </c>
      <c r="AR2142">
        <v>18</v>
      </c>
      <c r="AT2142" s="160">
        <v>36612</v>
      </c>
      <c r="AU2142">
        <v>19</v>
      </c>
      <c r="AV2142">
        <v>127</v>
      </c>
      <c r="AW2142" t="s">
        <v>1098</v>
      </c>
      <c r="AX2142">
        <v>13</v>
      </c>
    </row>
    <row r="2143" spans="28:50" x14ac:dyDescent="0.3">
      <c r="AB2143" s="160">
        <v>37342</v>
      </c>
      <c r="AC2143">
        <v>20</v>
      </c>
      <c r="AD2143">
        <v>182</v>
      </c>
      <c r="AE2143" t="s">
        <v>1098</v>
      </c>
      <c r="AF2143">
        <v>18</v>
      </c>
      <c r="AH2143" s="160">
        <v>40995</v>
      </c>
      <c r="AI2143">
        <v>20</v>
      </c>
      <c r="AJ2143">
        <v>166</v>
      </c>
      <c r="AK2143" t="s">
        <v>1098</v>
      </c>
      <c r="AL2143">
        <v>17</v>
      </c>
      <c r="AN2143" s="160">
        <v>37342</v>
      </c>
      <c r="AO2143">
        <v>20</v>
      </c>
      <c r="AP2143">
        <v>166</v>
      </c>
      <c r="AQ2143" t="s">
        <v>1098</v>
      </c>
      <c r="AR2143">
        <v>17</v>
      </c>
      <c r="AT2143" s="160">
        <v>36612</v>
      </c>
      <c r="AU2143">
        <v>20</v>
      </c>
      <c r="AV2143">
        <v>123</v>
      </c>
      <c r="AW2143" t="s">
        <v>1098</v>
      </c>
      <c r="AX2143">
        <v>12</v>
      </c>
    </row>
    <row r="2144" spans="28:50" x14ac:dyDescent="0.3">
      <c r="AB2144" s="160">
        <v>37342</v>
      </c>
      <c r="AC2144">
        <v>21</v>
      </c>
      <c r="AD2144">
        <v>175</v>
      </c>
      <c r="AE2144" t="s">
        <v>1098</v>
      </c>
      <c r="AF2144">
        <v>18</v>
      </c>
      <c r="AH2144" s="160">
        <v>40995</v>
      </c>
      <c r="AI2144">
        <v>21</v>
      </c>
      <c r="AJ2144">
        <v>160</v>
      </c>
      <c r="AK2144" t="s">
        <v>1098</v>
      </c>
      <c r="AL2144">
        <v>16</v>
      </c>
      <c r="AN2144" s="160">
        <v>37342</v>
      </c>
      <c r="AO2144">
        <v>21</v>
      </c>
      <c r="AP2144">
        <v>170</v>
      </c>
      <c r="AQ2144" t="s">
        <v>1098</v>
      </c>
      <c r="AR2144">
        <v>17</v>
      </c>
      <c r="AT2144" s="160">
        <v>36612</v>
      </c>
      <c r="AU2144">
        <v>21</v>
      </c>
      <c r="AV2144">
        <v>119</v>
      </c>
      <c r="AW2144" t="s">
        <v>1098</v>
      </c>
      <c r="AX2144">
        <v>12</v>
      </c>
    </row>
    <row r="2145" spans="28:50" x14ac:dyDescent="0.3">
      <c r="AB2145" s="160">
        <v>37342</v>
      </c>
      <c r="AC2145">
        <v>22</v>
      </c>
      <c r="AD2145">
        <v>165</v>
      </c>
      <c r="AE2145" t="s">
        <v>1098</v>
      </c>
      <c r="AF2145">
        <v>17</v>
      </c>
      <c r="AH2145" s="160">
        <v>40995</v>
      </c>
      <c r="AI2145">
        <v>22</v>
      </c>
      <c r="AJ2145">
        <v>158</v>
      </c>
      <c r="AK2145" t="s">
        <v>1098</v>
      </c>
      <c r="AL2145">
        <v>16</v>
      </c>
      <c r="AN2145" s="160">
        <v>37342</v>
      </c>
      <c r="AO2145">
        <v>22</v>
      </c>
      <c r="AP2145">
        <v>160</v>
      </c>
      <c r="AQ2145" t="s">
        <v>1098</v>
      </c>
      <c r="AR2145">
        <v>16</v>
      </c>
      <c r="AT2145" s="160">
        <v>36612</v>
      </c>
      <c r="AU2145">
        <v>22</v>
      </c>
      <c r="AV2145">
        <v>115</v>
      </c>
      <c r="AW2145" t="s">
        <v>1098</v>
      </c>
      <c r="AX2145">
        <v>12</v>
      </c>
    </row>
    <row r="2146" spans="28:50" x14ac:dyDescent="0.3">
      <c r="AB2146" s="160">
        <v>37342</v>
      </c>
      <c r="AC2146">
        <v>23</v>
      </c>
      <c r="AD2146">
        <v>155</v>
      </c>
      <c r="AE2146" t="s">
        <v>1098</v>
      </c>
      <c r="AF2146">
        <v>16</v>
      </c>
      <c r="AH2146" s="160">
        <v>40995</v>
      </c>
      <c r="AI2146">
        <v>23</v>
      </c>
      <c r="AJ2146">
        <v>156</v>
      </c>
      <c r="AK2146" t="s">
        <v>1098</v>
      </c>
      <c r="AL2146">
        <v>16</v>
      </c>
      <c r="AN2146" s="160">
        <v>37342</v>
      </c>
      <c r="AO2146">
        <v>23</v>
      </c>
      <c r="AP2146">
        <v>152</v>
      </c>
      <c r="AQ2146" t="s">
        <v>1098</v>
      </c>
      <c r="AR2146">
        <v>15</v>
      </c>
      <c r="AT2146" s="160">
        <v>36612</v>
      </c>
      <c r="AU2146">
        <v>23</v>
      </c>
      <c r="AV2146">
        <v>116</v>
      </c>
      <c r="AW2146" t="s">
        <v>1098</v>
      </c>
      <c r="AX2146">
        <v>12</v>
      </c>
    </row>
    <row r="2147" spans="28:50" x14ac:dyDescent="0.3">
      <c r="AB2147" s="160">
        <v>37343</v>
      </c>
      <c r="AC2147">
        <v>0</v>
      </c>
      <c r="AD2147">
        <v>151</v>
      </c>
      <c r="AE2147" t="s">
        <v>1098</v>
      </c>
      <c r="AF2147">
        <v>15</v>
      </c>
      <c r="AH2147" s="160">
        <v>40996</v>
      </c>
      <c r="AI2147">
        <v>0</v>
      </c>
      <c r="AJ2147">
        <v>152</v>
      </c>
      <c r="AK2147" t="s">
        <v>1098</v>
      </c>
      <c r="AL2147">
        <v>15</v>
      </c>
      <c r="AN2147" s="160">
        <v>37343</v>
      </c>
      <c r="AO2147">
        <v>0</v>
      </c>
      <c r="AP2147">
        <v>160</v>
      </c>
      <c r="AQ2147" t="s">
        <v>1098</v>
      </c>
      <c r="AR2147">
        <v>16</v>
      </c>
      <c r="AT2147" s="160">
        <v>36613</v>
      </c>
      <c r="AU2147">
        <v>0</v>
      </c>
      <c r="AV2147">
        <v>117</v>
      </c>
      <c r="AW2147" t="s">
        <v>1098</v>
      </c>
      <c r="AX2147">
        <v>12</v>
      </c>
    </row>
    <row r="2148" spans="28:50" x14ac:dyDescent="0.3">
      <c r="AB2148" s="160">
        <v>37343</v>
      </c>
      <c r="AC2148">
        <v>1</v>
      </c>
      <c r="AD2148">
        <v>158</v>
      </c>
      <c r="AE2148" t="s">
        <v>1098</v>
      </c>
      <c r="AF2148">
        <v>16</v>
      </c>
      <c r="AH2148" s="160">
        <v>40996</v>
      </c>
      <c r="AI2148">
        <v>1</v>
      </c>
      <c r="AJ2148">
        <v>149</v>
      </c>
      <c r="AK2148" t="s">
        <v>1098</v>
      </c>
      <c r="AL2148">
        <v>15</v>
      </c>
      <c r="AN2148" s="160">
        <v>37343</v>
      </c>
      <c r="AO2148">
        <v>1</v>
      </c>
      <c r="AP2148">
        <v>140</v>
      </c>
      <c r="AQ2148" t="s">
        <v>1098</v>
      </c>
      <c r="AR2148">
        <v>14</v>
      </c>
      <c r="AT2148" s="160">
        <v>36613</v>
      </c>
      <c r="AU2148">
        <v>1</v>
      </c>
      <c r="AV2148">
        <v>121</v>
      </c>
      <c r="AW2148" t="s">
        <v>1098</v>
      </c>
      <c r="AX2148">
        <v>12</v>
      </c>
    </row>
    <row r="2149" spans="28:50" x14ac:dyDescent="0.3">
      <c r="AB2149" s="160">
        <v>37343</v>
      </c>
      <c r="AC2149">
        <v>2</v>
      </c>
      <c r="AD2149">
        <v>149</v>
      </c>
      <c r="AE2149" t="s">
        <v>1098</v>
      </c>
      <c r="AF2149">
        <v>15</v>
      </c>
      <c r="AH2149" s="160">
        <v>40996</v>
      </c>
      <c r="AI2149">
        <v>2</v>
      </c>
      <c r="AJ2149">
        <v>147</v>
      </c>
      <c r="AK2149" t="s">
        <v>1098</v>
      </c>
      <c r="AL2149">
        <v>15</v>
      </c>
      <c r="AN2149" s="160">
        <v>37343</v>
      </c>
      <c r="AO2149">
        <v>2</v>
      </c>
      <c r="AP2149">
        <v>139</v>
      </c>
      <c r="AQ2149" t="s">
        <v>1098</v>
      </c>
      <c r="AR2149">
        <v>14</v>
      </c>
      <c r="AT2149" s="160">
        <v>36613</v>
      </c>
      <c r="AU2149">
        <v>2</v>
      </c>
      <c r="AV2149">
        <v>120</v>
      </c>
      <c r="AW2149" t="s">
        <v>1098</v>
      </c>
      <c r="AX2149">
        <v>12</v>
      </c>
    </row>
    <row r="2150" spans="28:50" x14ac:dyDescent="0.3">
      <c r="AB2150" s="160">
        <v>37343</v>
      </c>
      <c r="AC2150">
        <v>3</v>
      </c>
      <c r="AD2150">
        <v>157</v>
      </c>
      <c r="AE2150" t="s">
        <v>1098</v>
      </c>
      <c r="AF2150">
        <v>16</v>
      </c>
      <c r="AH2150" s="160">
        <v>40996</v>
      </c>
      <c r="AI2150">
        <v>3</v>
      </c>
      <c r="AJ2150">
        <v>145</v>
      </c>
      <c r="AK2150" t="s">
        <v>1098</v>
      </c>
      <c r="AL2150">
        <v>15</v>
      </c>
      <c r="AN2150" s="160">
        <v>37343</v>
      </c>
      <c r="AO2150">
        <v>3</v>
      </c>
      <c r="AP2150">
        <v>140</v>
      </c>
      <c r="AQ2150" t="s">
        <v>1098</v>
      </c>
      <c r="AR2150">
        <v>14</v>
      </c>
      <c r="AT2150" s="160">
        <v>36613</v>
      </c>
      <c r="AU2150">
        <v>3</v>
      </c>
      <c r="AV2150">
        <v>117</v>
      </c>
      <c r="AW2150" t="s">
        <v>1098</v>
      </c>
      <c r="AX2150">
        <v>12</v>
      </c>
    </row>
    <row r="2151" spans="28:50" x14ac:dyDescent="0.3">
      <c r="AB2151" s="160">
        <v>37343</v>
      </c>
      <c r="AC2151">
        <v>4</v>
      </c>
      <c r="AD2151">
        <v>158</v>
      </c>
      <c r="AE2151" t="s">
        <v>1098</v>
      </c>
      <c r="AF2151">
        <v>16</v>
      </c>
      <c r="AH2151" s="160">
        <v>40996</v>
      </c>
      <c r="AI2151">
        <v>4</v>
      </c>
      <c r="AJ2151">
        <v>143</v>
      </c>
      <c r="AK2151" t="s">
        <v>1098</v>
      </c>
      <c r="AL2151">
        <v>14</v>
      </c>
      <c r="AN2151" s="160">
        <v>37343</v>
      </c>
      <c r="AO2151">
        <v>4</v>
      </c>
      <c r="AP2151">
        <v>140</v>
      </c>
      <c r="AQ2151" t="s">
        <v>1098</v>
      </c>
      <c r="AR2151">
        <v>14</v>
      </c>
      <c r="AT2151" s="160">
        <v>36613</v>
      </c>
      <c r="AU2151">
        <v>4</v>
      </c>
      <c r="AV2151">
        <v>120</v>
      </c>
      <c r="AW2151" t="s">
        <v>1098</v>
      </c>
      <c r="AX2151">
        <v>12</v>
      </c>
    </row>
    <row r="2152" spans="28:50" x14ac:dyDescent="0.3">
      <c r="AB2152" s="160">
        <v>37343</v>
      </c>
      <c r="AC2152">
        <v>5</v>
      </c>
      <c r="AD2152">
        <v>159</v>
      </c>
      <c r="AE2152" t="s">
        <v>1098</v>
      </c>
      <c r="AF2152">
        <v>16</v>
      </c>
      <c r="AH2152" s="160">
        <v>40996</v>
      </c>
      <c r="AI2152">
        <v>5</v>
      </c>
      <c r="AJ2152">
        <v>149</v>
      </c>
      <c r="AK2152" t="s">
        <v>1098</v>
      </c>
      <c r="AL2152">
        <v>15</v>
      </c>
      <c r="AN2152" s="160">
        <v>37343</v>
      </c>
      <c r="AO2152">
        <v>5</v>
      </c>
      <c r="AP2152">
        <v>137</v>
      </c>
      <c r="AQ2152" t="s">
        <v>1098</v>
      </c>
      <c r="AR2152">
        <v>14</v>
      </c>
      <c r="AT2152" s="160">
        <v>36613</v>
      </c>
      <c r="AU2152">
        <v>5</v>
      </c>
      <c r="AV2152">
        <v>120</v>
      </c>
      <c r="AW2152" t="s">
        <v>1098</v>
      </c>
      <c r="AX2152">
        <v>12</v>
      </c>
    </row>
    <row r="2153" spans="28:50" x14ac:dyDescent="0.3">
      <c r="AB2153" s="160">
        <v>37343</v>
      </c>
      <c r="AC2153">
        <v>6</v>
      </c>
      <c r="AD2153">
        <v>165</v>
      </c>
      <c r="AE2153" t="s">
        <v>1098</v>
      </c>
      <c r="AF2153">
        <v>17</v>
      </c>
      <c r="AH2153" s="160">
        <v>40996</v>
      </c>
      <c r="AI2153">
        <v>6</v>
      </c>
      <c r="AJ2153">
        <v>152</v>
      </c>
      <c r="AK2153" t="s">
        <v>1098</v>
      </c>
      <c r="AL2153">
        <v>15</v>
      </c>
      <c r="AN2153" s="160">
        <v>37343</v>
      </c>
      <c r="AO2153">
        <v>6</v>
      </c>
      <c r="AP2153">
        <v>140</v>
      </c>
      <c r="AQ2153" t="s">
        <v>1098</v>
      </c>
      <c r="AR2153">
        <v>14</v>
      </c>
      <c r="AT2153" s="160">
        <v>36613</v>
      </c>
      <c r="AU2153">
        <v>6</v>
      </c>
      <c r="AV2153">
        <v>121</v>
      </c>
      <c r="AW2153" t="s">
        <v>1098</v>
      </c>
      <c r="AX2153">
        <v>12</v>
      </c>
    </row>
    <row r="2154" spans="28:50" x14ac:dyDescent="0.3">
      <c r="AB2154" s="160">
        <v>37343</v>
      </c>
      <c r="AC2154">
        <v>7</v>
      </c>
      <c r="AD2154">
        <v>167</v>
      </c>
      <c r="AE2154" t="s">
        <v>1098</v>
      </c>
      <c r="AF2154">
        <v>17</v>
      </c>
      <c r="AH2154" s="160">
        <v>40996</v>
      </c>
      <c r="AI2154">
        <v>7</v>
      </c>
      <c r="AJ2154">
        <v>153</v>
      </c>
      <c r="AK2154" t="s">
        <v>1098</v>
      </c>
      <c r="AL2154">
        <v>15</v>
      </c>
      <c r="AN2154" s="160">
        <v>37343</v>
      </c>
      <c r="AO2154">
        <v>7</v>
      </c>
      <c r="AP2154">
        <v>160</v>
      </c>
      <c r="AQ2154" t="s">
        <v>1098</v>
      </c>
      <c r="AR2154">
        <v>16</v>
      </c>
      <c r="AT2154" s="160">
        <v>36613</v>
      </c>
      <c r="AU2154">
        <v>7</v>
      </c>
      <c r="AV2154">
        <v>121</v>
      </c>
      <c r="AW2154" t="s">
        <v>1098</v>
      </c>
      <c r="AX2154">
        <v>12</v>
      </c>
    </row>
    <row r="2155" spans="28:50" x14ac:dyDescent="0.3">
      <c r="AB2155" s="160">
        <v>37343</v>
      </c>
      <c r="AC2155">
        <v>8</v>
      </c>
      <c r="AD2155">
        <v>183</v>
      </c>
      <c r="AE2155" t="s">
        <v>1098</v>
      </c>
      <c r="AF2155">
        <v>18</v>
      </c>
      <c r="AH2155" s="160">
        <v>40996</v>
      </c>
      <c r="AI2155">
        <v>8</v>
      </c>
      <c r="AJ2155">
        <v>160</v>
      </c>
      <c r="AK2155" t="s">
        <v>1098</v>
      </c>
      <c r="AL2155">
        <v>16</v>
      </c>
      <c r="AN2155" s="160">
        <v>37343</v>
      </c>
      <c r="AO2155">
        <v>8</v>
      </c>
      <c r="AP2155">
        <v>184</v>
      </c>
      <c r="AQ2155" t="s">
        <v>1098</v>
      </c>
      <c r="AR2155">
        <v>18</v>
      </c>
      <c r="AT2155" s="160">
        <v>36613</v>
      </c>
      <c r="AU2155">
        <v>8</v>
      </c>
      <c r="AV2155">
        <v>129</v>
      </c>
      <c r="AW2155" t="s">
        <v>1098</v>
      </c>
      <c r="AX2155">
        <v>13</v>
      </c>
    </row>
    <row r="2156" spans="28:50" x14ac:dyDescent="0.3">
      <c r="AB2156" s="160">
        <v>37343</v>
      </c>
      <c r="AC2156">
        <v>9</v>
      </c>
      <c r="AD2156">
        <v>190</v>
      </c>
      <c r="AE2156" t="s">
        <v>1098</v>
      </c>
      <c r="AF2156">
        <v>19</v>
      </c>
      <c r="AH2156" s="160">
        <v>40996</v>
      </c>
      <c r="AI2156">
        <v>9</v>
      </c>
      <c r="AJ2156">
        <v>171</v>
      </c>
      <c r="AK2156" t="s">
        <v>1098</v>
      </c>
      <c r="AL2156">
        <v>17</v>
      </c>
      <c r="AN2156" s="160">
        <v>37343</v>
      </c>
      <c r="AO2156">
        <v>9</v>
      </c>
      <c r="AP2156">
        <v>200</v>
      </c>
      <c r="AQ2156" t="s">
        <v>1098</v>
      </c>
      <c r="AR2156">
        <v>20</v>
      </c>
      <c r="AT2156" s="160">
        <v>36613</v>
      </c>
      <c r="AU2156">
        <v>9</v>
      </c>
      <c r="AV2156">
        <v>138</v>
      </c>
      <c r="AW2156" t="s">
        <v>1098</v>
      </c>
      <c r="AX2156">
        <v>14</v>
      </c>
    </row>
    <row r="2157" spans="28:50" x14ac:dyDescent="0.3">
      <c r="AB2157" s="160">
        <v>37343</v>
      </c>
      <c r="AC2157">
        <v>10</v>
      </c>
      <c r="AD2157">
        <v>203</v>
      </c>
      <c r="AE2157" t="s">
        <v>1098</v>
      </c>
      <c r="AF2157">
        <v>20</v>
      </c>
      <c r="AH2157" s="160">
        <v>40996</v>
      </c>
      <c r="AI2157">
        <v>10</v>
      </c>
      <c r="AJ2157">
        <v>178</v>
      </c>
      <c r="AK2157" t="s">
        <v>1098</v>
      </c>
      <c r="AL2157">
        <v>18</v>
      </c>
      <c r="AN2157" s="160">
        <v>37343</v>
      </c>
      <c r="AO2157">
        <v>10</v>
      </c>
      <c r="AP2157">
        <v>200</v>
      </c>
      <c r="AQ2157" t="s">
        <v>1098</v>
      </c>
      <c r="AR2157">
        <v>20</v>
      </c>
      <c r="AT2157" s="160">
        <v>36613</v>
      </c>
      <c r="AU2157">
        <v>10</v>
      </c>
      <c r="AV2157">
        <v>139</v>
      </c>
      <c r="AW2157" t="s">
        <v>1098</v>
      </c>
      <c r="AX2157">
        <v>14</v>
      </c>
    </row>
    <row r="2158" spans="28:50" x14ac:dyDescent="0.3">
      <c r="AB2158" s="160">
        <v>37343</v>
      </c>
      <c r="AC2158">
        <v>11</v>
      </c>
      <c r="AD2158">
        <v>197</v>
      </c>
      <c r="AE2158" t="s">
        <v>1098</v>
      </c>
      <c r="AF2158">
        <v>20</v>
      </c>
      <c r="AH2158" s="160">
        <v>40996</v>
      </c>
      <c r="AI2158">
        <v>11</v>
      </c>
      <c r="AJ2158">
        <v>198</v>
      </c>
      <c r="AK2158" t="s">
        <v>1098</v>
      </c>
      <c r="AL2158">
        <v>20</v>
      </c>
      <c r="AN2158" s="160">
        <v>37343</v>
      </c>
      <c r="AO2158">
        <v>11</v>
      </c>
      <c r="AP2158">
        <v>208</v>
      </c>
      <c r="AQ2158" t="s">
        <v>1098</v>
      </c>
      <c r="AR2158">
        <v>21</v>
      </c>
      <c r="AT2158" s="160">
        <v>36613</v>
      </c>
      <c r="AU2158">
        <v>11</v>
      </c>
      <c r="AV2158">
        <v>147</v>
      </c>
      <c r="AW2158" t="s">
        <v>1098</v>
      </c>
      <c r="AX2158">
        <v>15</v>
      </c>
    </row>
    <row r="2159" spans="28:50" x14ac:dyDescent="0.3">
      <c r="AB2159" s="160">
        <v>37343</v>
      </c>
      <c r="AC2159">
        <v>12</v>
      </c>
      <c r="AD2159">
        <v>201</v>
      </c>
      <c r="AE2159" t="s">
        <v>1098</v>
      </c>
      <c r="AF2159">
        <v>20</v>
      </c>
      <c r="AH2159" s="160">
        <v>40996</v>
      </c>
      <c r="AI2159">
        <v>12</v>
      </c>
      <c r="AJ2159">
        <v>210</v>
      </c>
      <c r="AK2159" t="s">
        <v>1098</v>
      </c>
      <c r="AL2159">
        <v>21</v>
      </c>
      <c r="AN2159" s="160">
        <v>37343</v>
      </c>
      <c r="AO2159">
        <v>12</v>
      </c>
      <c r="AP2159">
        <v>190</v>
      </c>
      <c r="AQ2159" t="s">
        <v>1098</v>
      </c>
      <c r="AR2159">
        <v>19</v>
      </c>
      <c r="AT2159" s="160">
        <v>36613</v>
      </c>
      <c r="AU2159">
        <v>12</v>
      </c>
      <c r="AV2159">
        <v>155</v>
      </c>
      <c r="AW2159" t="s">
        <v>1098</v>
      </c>
      <c r="AX2159">
        <v>16</v>
      </c>
    </row>
    <row r="2160" spans="28:50" x14ac:dyDescent="0.3">
      <c r="AB2160" s="160">
        <v>37343</v>
      </c>
      <c r="AC2160">
        <v>13</v>
      </c>
      <c r="AD2160">
        <v>209</v>
      </c>
      <c r="AE2160" t="s">
        <v>1098</v>
      </c>
      <c r="AF2160">
        <v>21</v>
      </c>
      <c r="AH2160" s="160">
        <v>40996</v>
      </c>
      <c r="AI2160">
        <v>13</v>
      </c>
      <c r="AJ2160">
        <v>220</v>
      </c>
      <c r="AK2160" t="s">
        <v>1098</v>
      </c>
      <c r="AL2160">
        <v>22</v>
      </c>
      <c r="AN2160" s="160">
        <v>37343</v>
      </c>
      <c r="AO2160">
        <v>13</v>
      </c>
      <c r="AP2160">
        <v>220</v>
      </c>
      <c r="AQ2160" t="s">
        <v>1098</v>
      </c>
      <c r="AR2160">
        <v>22</v>
      </c>
      <c r="AT2160" s="160">
        <v>36613</v>
      </c>
      <c r="AU2160">
        <v>13</v>
      </c>
      <c r="AV2160">
        <v>154</v>
      </c>
      <c r="AW2160" t="s">
        <v>1098</v>
      </c>
      <c r="AX2160">
        <v>15</v>
      </c>
    </row>
    <row r="2161" spans="28:50" x14ac:dyDescent="0.3">
      <c r="AB2161" s="160">
        <v>37343</v>
      </c>
      <c r="AC2161">
        <v>14</v>
      </c>
      <c r="AD2161">
        <v>214</v>
      </c>
      <c r="AE2161" t="s">
        <v>1098</v>
      </c>
      <c r="AF2161">
        <v>21</v>
      </c>
      <c r="AH2161" s="160">
        <v>40996</v>
      </c>
      <c r="AI2161">
        <v>14</v>
      </c>
      <c r="AJ2161">
        <v>226</v>
      </c>
      <c r="AK2161" t="s">
        <v>1098</v>
      </c>
      <c r="AL2161">
        <v>23</v>
      </c>
      <c r="AN2161" s="160">
        <v>37343</v>
      </c>
      <c r="AO2161">
        <v>14</v>
      </c>
      <c r="AP2161">
        <v>217</v>
      </c>
      <c r="AQ2161" t="s">
        <v>1098</v>
      </c>
      <c r="AR2161">
        <v>22</v>
      </c>
      <c r="AT2161" s="160">
        <v>36613</v>
      </c>
      <c r="AU2161">
        <v>14</v>
      </c>
      <c r="AV2161">
        <v>149</v>
      </c>
      <c r="AW2161" t="s">
        <v>1098</v>
      </c>
      <c r="AX2161">
        <v>15</v>
      </c>
    </row>
    <row r="2162" spans="28:50" x14ac:dyDescent="0.3">
      <c r="AB2162" s="160">
        <v>37343</v>
      </c>
      <c r="AC2162">
        <v>15</v>
      </c>
      <c r="AD2162">
        <v>210</v>
      </c>
      <c r="AE2162" t="s">
        <v>1098</v>
      </c>
      <c r="AF2162">
        <v>21</v>
      </c>
      <c r="AH2162" s="160">
        <v>40996</v>
      </c>
      <c r="AI2162">
        <v>15</v>
      </c>
      <c r="AJ2162">
        <v>229</v>
      </c>
      <c r="AK2162" t="s">
        <v>1098</v>
      </c>
      <c r="AL2162">
        <v>23</v>
      </c>
      <c r="AN2162" s="160">
        <v>37343</v>
      </c>
      <c r="AO2162">
        <v>15</v>
      </c>
      <c r="AP2162">
        <v>210</v>
      </c>
      <c r="AQ2162" t="s">
        <v>1098</v>
      </c>
      <c r="AR2162">
        <v>21</v>
      </c>
      <c r="AT2162" s="160">
        <v>36613</v>
      </c>
      <c r="AU2162">
        <v>15</v>
      </c>
      <c r="AV2162">
        <v>150</v>
      </c>
      <c r="AW2162" t="s">
        <v>1098</v>
      </c>
      <c r="AX2162">
        <v>15</v>
      </c>
    </row>
    <row r="2163" spans="28:50" x14ac:dyDescent="0.3">
      <c r="AB2163" s="160">
        <v>37343</v>
      </c>
      <c r="AC2163">
        <v>16</v>
      </c>
      <c r="AD2163">
        <v>200</v>
      </c>
      <c r="AE2163" t="s">
        <v>1098</v>
      </c>
      <c r="AF2163">
        <v>20</v>
      </c>
      <c r="AH2163" s="160">
        <v>40996</v>
      </c>
      <c r="AI2163">
        <v>16</v>
      </c>
      <c r="AJ2163">
        <v>227</v>
      </c>
      <c r="AK2163" t="s">
        <v>1098</v>
      </c>
      <c r="AL2163">
        <v>23</v>
      </c>
      <c r="AN2163" s="160">
        <v>37343</v>
      </c>
      <c r="AO2163">
        <v>16</v>
      </c>
      <c r="AP2163">
        <v>210</v>
      </c>
      <c r="AQ2163" t="s">
        <v>1098</v>
      </c>
      <c r="AR2163">
        <v>21</v>
      </c>
      <c r="AT2163" s="160">
        <v>36613</v>
      </c>
      <c r="AU2163">
        <v>16</v>
      </c>
      <c r="AV2163">
        <v>149</v>
      </c>
      <c r="AW2163" t="s">
        <v>1098</v>
      </c>
      <c r="AX2163">
        <v>15</v>
      </c>
    </row>
    <row r="2164" spans="28:50" x14ac:dyDescent="0.3">
      <c r="AB2164" s="160">
        <v>37343</v>
      </c>
      <c r="AC2164">
        <v>17</v>
      </c>
      <c r="AD2164">
        <v>192</v>
      </c>
      <c r="AE2164" t="s">
        <v>1098</v>
      </c>
      <c r="AF2164">
        <v>19</v>
      </c>
      <c r="AH2164" s="160">
        <v>40996</v>
      </c>
      <c r="AI2164">
        <v>17</v>
      </c>
      <c r="AJ2164">
        <v>218</v>
      </c>
      <c r="AK2164" t="s">
        <v>1098</v>
      </c>
      <c r="AL2164">
        <v>22</v>
      </c>
      <c r="AN2164" s="160">
        <v>37343</v>
      </c>
      <c r="AO2164">
        <v>17</v>
      </c>
      <c r="AP2164">
        <v>191</v>
      </c>
      <c r="AQ2164" t="s">
        <v>1098</v>
      </c>
      <c r="AR2164">
        <v>19</v>
      </c>
      <c r="AT2164" s="160">
        <v>36613</v>
      </c>
      <c r="AU2164">
        <v>17</v>
      </c>
      <c r="AV2164">
        <v>143</v>
      </c>
      <c r="AW2164" t="s">
        <v>1098</v>
      </c>
      <c r="AX2164">
        <v>14</v>
      </c>
    </row>
    <row r="2165" spans="28:50" x14ac:dyDescent="0.3">
      <c r="AB2165" s="160">
        <v>37343</v>
      </c>
      <c r="AC2165">
        <v>18</v>
      </c>
      <c r="AD2165">
        <v>184</v>
      </c>
      <c r="AE2165" t="s">
        <v>1098</v>
      </c>
      <c r="AF2165">
        <v>18</v>
      </c>
      <c r="AH2165" s="160">
        <v>40996</v>
      </c>
      <c r="AI2165">
        <v>18</v>
      </c>
      <c r="AJ2165">
        <v>197</v>
      </c>
      <c r="AK2165" t="s">
        <v>1098</v>
      </c>
      <c r="AL2165">
        <v>20</v>
      </c>
      <c r="AN2165" s="160">
        <v>37343</v>
      </c>
      <c r="AO2165">
        <v>18</v>
      </c>
      <c r="AP2165">
        <v>190</v>
      </c>
      <c r="AQ2165" t="s">
        <v>1098</v>
      </c>
      <c r="AR2165">
        <v>19</v>
      </c>
      <c r="AT2165" s="160">
        <v>36613</v>
      </c>
      <c r="AU2165">
        <v>18</v>
      </c>
      <c r="AV2165">
        <v>138</v>
      </c>
      <c r="AW2165" t="s">
        <v>1098</v>
      </c>
      <c r="AX2165">
        <v>14</v>
      </c>
    </row>
    <row r="2166" spans="28:50" x14ac:dyDescent="0.3">
      <c r="AB2166" s="160">
        <v>37343</v>
      </c>
      <c r="AC2166">
        <v>19</v>
      </c>
      <c r="AD2166">
        <v>181</v>
      </c>
      <c r="AE2166" t="s">
        <v>1098</v>
      </c>
      <c r="AF2166">
        <v>18</v>
      </c>
      <c r="AH2166" s="160">
        <v>40996</v>
      </c>
      <c r="AI2166">
        <v>19</v>
      </c>
      <c r="AJ2166">
        <v>184</v>
      </c>
      <c r="AK2166" t="s">
        <v>1098</v>
      </c>
      <c r="AL2166">
        <v>18</v>
      </c>
      <c r="AN2166" s="160">
        <v>37343</v>
      </c>
      <c r="AO2166">
        <v>19</v>
      </c>
      <c r="AP2166">
        <v>190</v>
      </c>
      <c r="AQ2166" t="s">
        <v>1098</v>
      </c>
      <c r="AR2166">
        <v>19</v>
      </c>
      <c r="AT2166" s="160">
        <v>36613</v>
      </c>
      <c r="AU2166">
        <v>19</v>
      </c>
      <c r="AV2166">
        <v>136</v>
      </c>
      <c r="AW2166" t="s">
        <v>1098</v>
      </c>
      <c r="AX2166">
        <v>14</v>
      </c>
    </row>
    <row r="2167" spans="28:50" x14ac:dyDescent="0.3">
      <c r="AB2167" s="160">
        <v>37343</v>
      </c>
      <c r="AC2167">
        <v>20</v>
      </c>
      <c r="AD2167">
        <v>178</v>
      </c>
      <c r="AE2167" t="s">
        <v>1098</v>
      </c>
      <c r="AF2167">
        <v>18</v>
      </c>
      <c r="AH2167" s="160">
        <v>40996</v>
      </c>
      <c r="AI2167">
        <v>20</v>
      </c>
      <c r="AJ2167">
        <v>177</v>
      </c>
      <c r="AK2167" t="s">
        <v>1098</v>
      </c>
      <c r="AL2167">
        <v>18</v>
      </c>
      <c r="AN2167" s="160">
        <v>37343</v>
      </c>
      <c r="AO2167">
        <v>20</v>
      </c>
      <c r="AP2167">
        <v>189</v>
      </c>
      <c r="AQ2167" t="s">
        <v>1098</v>
      </c>
      <c r="AR2167">
        <v>19</v>
      </c>
      <c r="AT2167" s="160">
        <v>36613</v>
      </c>
      <c r="AU2167">
        <v>20</v>
      </c>
      <c r="AV2167">
        <v>135</v>
      </c>
      <c r="AW2167" t="s">
        <v>1098</v>
      </c>
      <c r="AX2167">
        <v>14</v>
      </c>
    </row>
    <row r="2168" spans="28:50" x14ac:dyDescent="0.3">
      <c r="AB2168" s="160">
        <v>37343</v>
      </c>
      <c r="AC2168">
        <v>21</v>
      </c>
      <c r="AD2168">
        <v>178</v>
      </c>
      <c r="AE2168" t="s">
        <v>1098</v>
      </c>
      <c r="AF2168">
        <v>18</v>
      </c>
      <c r="AH2168" s="160">
        <v>40996</v>
      </c>
      <c r="AI2168">
        <v>21</v>
      </c>
      <c r="AJ2168">
        <v>176</v>
      </c>
      <c r="AK2168" t="s">
        <v>1098</v>
      </c>
      <c r="AL2168">
        <v>18</v>
      </c>
      <c r="AN2168" s="160">
        <v>37343</v>
      </c>
      <c r="AO2168">
        <v>21</v>
      </c>
      <c r="AP2168">
        <v>190</v>
      </c>
      <c r="AQ2168" t="s">
        <v>1098</v>
      </c>
      <c r="AR2168">
        <v>19</v>
      </c>
      <c r="AT2168" s="160">
        <v>36613</v>
      </c>
      <c r="AU2168">
        <v>21</v>
      </c>
      <c r="AV2168">
        <v>135</v>
      </c>
      <c r="AW2168" t="s">
        <v>1098</v>
      </c>
      <c r="AX2168">
        <v>14</v>
      </c>
    </row>
    <row r="2169" spans="28:50" x14ac:dyDescent="0.3">
      <c r="AB2169" s="160">
        <v>37343</v>
      </c>
      <c r="AC2169">
        <v>22</v>
      </c>
      <c r="AD2169">
        <v>172</v>
      </c>
      <c r="AE2169" t="s">
        <v>1098</v>
      </c>
      <c r="AF2169">
        <v>17</v>
      </c>
      <c r="AH2169" s="160">
        <v>40996</v>
      </c>
      <c r="AI2169">
        <v>22</v>
      </c>
      <c r="AJ2169">
        <v>171</v>
      </c>
      <c r="AK2169" t="s">
        <v>1098</v>
      </c>
      <c r="AL2169">
        <v>17</v>
      </c>
      <c r="AN2169" s="160">
        <v>37343</v>
      </c>
      <c r="AO2169">
        <v>22</v>
      </c>
      <c r="AP2169">
        <v>190</v>
      </c>
      <c r="AQ2169" t="s">
        <v>1098</v>
      </c>
      <c r="AR2169">
        <v>19</v>
      </c>
      <c r="AT2169" s="160">
        <v>36613</v>
      </c>
      <c r="AU2169">
        <v>22</v>
      </c>
      <c r="AV2169">
        <v>135</v>
      </c>
      <c r="AW2169" t="s">
        <v>1098</v>
      </c>
      <c r="AX2169">
        <v>14</v>
      </c>
    </row>
    <row r="2170" spans="28:50" x14ac:dyDescent="0.3">
      <c r="AB2170" s="160">
        <v>37343</v>
      </c>
      <c r="AC2170">
        <v>23</v>
      </c>
      <c r="AD2170">
        <v>169</v>
      </c>
      <c r="AE2170" t="s">
        <v>1098</v>
      </c>
      <c r="AF2170">
        <v>17</v>
      </c>
      <c r="AH2170" s="160">
        <v>40996</v>
      </c>
      <c r="AI2170">
        <v>23</v>
      </c>
      <c r="AJ2170">
        <v>162</v>
      </c>
      <c r="AK2170" t="s">
        <v>1098</v>
      </c>
      <c r="AL2170">
        <v>16</v>
      </c>
      <c r="AN2170" s="160">
        <v>37343</v>
      </c>
      <c r="AO2170">
        <v>23</v>
      </c>
      <c r="AP2170">
        <v>189</v>
      </c>
      <c r="AQ2170" t="s">
        <v>1098</v>
      </c>
      <c r="AR2170">
        <v>19</v>
      </c>
      <c r="AT2170" s="160">
        <v>36613</v>
      </c>
      <c r="AU2170">
        <v>23</v>
      </c>
      <c r="AV2170">
        <v>133</v>
      </c>
      <c r="AW2170" t="s">
        <v>1098</v>
      </c>
      <c r="AX2170">
        <v>13</v>
      </c>
    </row>
    <row r="2171" spans="28:50" x14ac:dyDescent="0.3">
      <c r="AB2171" s="160">
        <v>37344</v>
      </c>
      <c r="AC2171">
        <v>0</v>
      </c>
      <c r="AD2171">
        <v>169</v>
      </c>
      <c r="AE2171" t="s">
        <v>1098</v>
      </c>
      <c r="AF2171">
        <v>17</v>
      </c>
      <c r="AH2171" s="160">
        <v>40997</v>
      </c>
      <c r="AI2171">
        <v>0</v>
      </c>
      <c r="AJ2171">
        <v>150</v>
      </c>
      <c r="AK2171" t="s">
        <v>1098</v>
      </c>
      <c r="AL2171">
        <v>15</v>
      </c>
      <c r="AN2171" s="160">
        <v>37344</v>
      </c>
      <c r="AO2171">
        <v>0</v>
      </c>
      <c r="AP2171">
        <v>190</v>
      </c>
      <c r="AQ2171" t="s">
        <v>1098</v>
      </c>
      <c r="AR2171">
        <v>19</v>
      </c>
      <c r="AT2171" s="160">
        <v>36614</v>
      </c>
      <c r="AU2171">
        <v>0</v>
      </c>
      <c r="AV2171">
        <v>132</v>
      </c>
      <c r="AW2171" t="s">
        <v>1098</v>
      </c>
      <c r="AX2171">
        <v>13</v>
      </c>
    </row>
    <row r="2172" spans="28:50" x14ac:dyDescent="0.3">
      <c r="AB2172" s="160">
        <v>37344</v>
      </c>
      <c r="AC2172">
        <v>1</v>
      </c>
      <c r="AD2172">
        <v>167</v>
      </c>
      <c r="AE2172" t="s">
        <v>1098</v>
      </c>
      <c r="AF2172">
        <v>17</v>
      </c>
      <c r="AH2172" s="160">
        <v>40997</v>
      </c>
      <c r="AI2172">
        <v>1</v>
      </c>
      <c r="AJ2172">
        <v>142</v>
      </c>
      <c r="AK2172" t="s">
        <v>1098</v>
      </c>
      <c r="AL2172">
        <v>14</v>
      </c>
      <c r="AN2172" s="160">
        <v>37344</v>
      </c>
      <c r="AO2172">
        <v>1</v>
      </c>
      <c r="AP2172">
        <v>190</v>
      </c>
      <c r="AQ2172" t="s">
        <v>1098</v>
      </c>
      <c r="AR2172">
        <v>19</v>
      </c>
      <c r="AT2172" s="160">
        <v>36614</v>
      </c>
      <c r="AU2172">
        <v>1</v>
      </c>
      <c r="AV2172">
        <v>129</v>
      </c>
      <c r="AW2172" t="s">
        <v>1098</v>
      </c>
      <c r="AX2172">
        <v>13</v>
      </c>
    </row>
    <row r="2173" spans="28:50" x14ac:dyDescent="0.3">
      <c r="AB2173" s="160">
        <v>37344</v>
      </c>
      <c r="AC2173">
        <v>2</v>
      </c>
      <c r="AD2173">
        <v>167</v>
      </c>
      <c r="AE2173" t="s">
        <v>1098</v>
      </c>
      <c r="AF2173">
        <v>17</v>
      </c>
      <c r="AH2173" s="160">
        <v>40997</v>
      </c>
      <c r="AI2173">
        <v>2</v>
      </c>
      <c r="AJ2173">
        <v>133</v>
      </c>
      <c r="AK2173" t="s">
        <v>1098</v>
      </c>
      <c r="AL2173">
        <v>13</v>
      </c>
      <c r="AN2173" s="160">
        <v>37344</v>
      </c>
      <c r="AO2173">
        <v>2</v>
      </c>
      <c r="AP2173">
        <v>188</v>
      </c>
      <c r="AQ2173" t="s">
        <v>1098</v>
      </c>
      <c r="AR2173">
        <v>19</v>
      </c>
      <c r="AT2173" s="160">
        <v>36614</v>
      </c>
      <c r="AU2173">
        <v>2</v>
      </c>
      <c r="AV2173">
        <v>129</v>
      </c>
      <c r="AW2173" t="s">
        <v>1098</v>
      </c>
      <c r="AX2173">
        <v>13</v>
      </c>
    </row>
    <row r="2174" spans="28:50" x14ac:dyDescent="0.3">
      <c r="AB2174" s="160">
        <v>37344</v>
      </c>
      <c r="AC2174">
        <v>3</v>
      </c>
      <c r="AD2174">
        <v>164</v>
      </c>
      <c r="AE2174" t="s">
        <v>1098</v>
      </c>
      <c r="AF2174">
        <v>16</v>
      </c>
      <c r="AH2174" s="160">
        <v>40997</v>
      </c>
      <c r="AI2174">
        <v>3</v>
      </c>
      <c r="AJ2174">
        <v>127</v>
      </c>
      <c r="AK2174" t="s">
        <v>1098</v>
      </c>
      <c r="AL2174">
        <v>13</v>
      </c>
      <c r="AN2174" s="160">
        <v>37344</v>
      </c>
      <c r="AO2174">
        <v>3</v>
      </c>
      <c r="AP2174">
        <v>190</v>
      </c>
      <c r="AQ2174" t="s">
        <v>1098</v>
      </c>
      <c r="AR2174">
        <v>19</v>
      </c>
      <c r="AT2174" s="160">
        <v>36614</v>
      </c>
      <c r="AU2174">
        <v>3</v>
      </c>
      <c r="AV2174">
        <v>131</v>
      </c>
      <c r="AW2174" t="s">
        <v>1098</v>
      </c>
      <c r="AX2174">
        <v>13</v>
      </c>
    </row>
    <row r="2175" spans="28:50" x14ac:dyDescent="0.3">
      <c r="AB2175" s="160">
        <v>37344</v>
      </c>
      <c r="AC2175">
        <v>4</v>
      </c>
      <c r="AD2175">
        <v>161</v>
      </c>
      <c r="AE2175" t="s">
        <v>1098</v>
      </c>
      <c r="AF2175">
        <v>16</v>
      </c>
      <c r="AH2175" s="160">
        <v>40997</v>
      </c>
      <c r="AI2175">
        <v>4</v>
      </c>
      <c r="AJ2175">
        <v>124</v>
      </c>
      <c r="AK2175" t="s">
        <v>1098</v>
      </c>
      <c r="AL2175">
        <v>12</v>
      </c>
      <c r="AN2175" s="160">
        <v>37344</v>
      </c>
      <c r="AO2175">
        <v>4</v>
      </c>
      <c r="AP2175">
        <v>190</v>
      </c>
      <c r="AQ2175" t="s">
        <v>1098</v>
      </c>
      <c r="AR2175">
        <v>19</v>
      </c>
      <c r="AT2175" s="160">
        <v>36614</v>
      </c>
      <c r="AU2175">
        <v>4</v>
      </c>
      <c r="AV2175">
        <v>133</v>
      </c>
      <c r="AW2175" t="s">
        <v>1098</v>
      </c>
      <c r="AX2175">
        <v>13</v>
      </c>
    </row>
    <row r="2176" spans="28:50" x14ac:dyDescent="0.3">
      <c r="AB2176" s="160">
        <v>37344</v>
      </c>
      <c r="AC2176">
        <v>5</v>
      </c>
      <c r="AD2176">
        <v>157</v>
      </c>
      <c r="AE2176" t="s">
        <v>1098</v>
      </c>
      <c r="AF2176">
        <v>16</v>
      </c>
      <c r="AH2176" s="160">
        <v>40997</v>
      </c>
      <c r="AI2176">
        <v>5</v>
      </c>
      <c r="AJ2176">
        <v>127</v>
      </c>
      <c r="AK2176" t="s">
        <v>1098</v>
      </c>
      <c r="AL2176">
        <v>13</v>
      </c>
      <c r="AN2176" s="160">
        <v>37344</v>
      </c>
      <c r="AO2176">
        <v>5</v>
      </c>
      <c r="AP2176">
        <v>188</v>
      </c>
      <c r="AQ2176" t="s">
        <v>1098</v>
      </c>
      <c r="AR2176">
        <v>19</v>
      </c>
      <c r="AT2176" s="160">
        <v>36614</v>
      </c>
      <c r="AU2176">
        <v>5</v>
      </c>
      <c r="AV2176">
        <v>135</v>
      </c>
      <c r="AW2176" t="s">
        <v>1098</v>
      </c>
      <c r="AX2176">
        <v>14</v>
      </c>
    </row>
    <row r="2177" spans="28:50" x14ac:dyDescent="0.3">
      <c r="AB2177" s="160">
        <v>37344</v>
      </c>
      <c r="AC2177">
        <v>6</v>
      </c>
      <c r="AD2177">
        <v>149</v>
      </c>
      <c r="AE2177" t="s">
        <v>1098</v>
      </c>
      <c r="AF2177">
        <v>15</v>
      </c>
      <c r="AH2177" s="160">
        <v>40997</v>
      </c>
      <c r="AI2177">
        <v>6</v>
      </c>
      <c r="AJ2177">
        <v>126</v>
      </c>
      <c r="AK2177" t="s">
        <v>1098</v>
      </c>
      <c r="AL2177">
        <v>13</v>
      </c>
      <c r="AN2177" s="160">
        <v>37344</v>
      </c>
      <c r="AO2177">
        <v>6</v>
      </c>
      <c r="AP2177">
        <v>190</v>
      </c>
      <c r="AQ2177" t="s">
        <v>1098</v>
      </c>
      <c r="AR2177">
        <v>19</v>
      </c>
      <c r="AT2177" s="160">
        <v>36614</v>
      </c>
      <c r="AU2177">
        <v>6</v>
      </c>
      <c r="AV2177">
        <v>123</v>
      </c>
      <c r="AW2177" t="s">
        <v>1098</v>
      </c>
      <c r="AX2177">
        <v>12</v>
      </c>
    </row>
    <row r="2178" spans="28:50" x14ac:dyDescent="0.3">
      <c r="AB2178" s="160">
        <v>37344</v>
      </c>
      <c r="AC2178">
        <v>7</v>
      </c>
      <c r="AD2178">
        <v>158</v>
      </c>
      <c r="AE2178" t="s">
        <v>1098</v>
      </c>
      <c r="AF2178">
        <v>16</v>
      </c>
      <c r="AH2178" s="160">
        <v>40997</v>
      </c>
      <c r="AI2178">
        <v>7</v>
      </c>
      <c r="AJ2178">
        <v>132</v>
      </c>
      <c r="AK2178" t="s">
        <v>1098</v>
      </c>
      <c r="AL2178">
        <v>13</v>
      </c>
      <c r="AN2178" s="160">
        <v>37344</v>
      </c>
      <c r="AO2178">
        <v>7</v>
      </c>
      <c r="AP2178">
        <v>190</v>
      </c>
      <c r="AQ2178" t="s">
        <v>1098</v>
      </c>
      <c r="AR2178">
        <v>19</v>
      </c>
      <c r="AT2178" s="160">
        <v>36614</v>
      </c>
      <c r="AU2178">
        <v>7</v>
      </c>
      <c r="AV2178">
        <v>129</v>
      </c>
      <c r="AW2178" t="s">
        <v>1098</v>
      </c>
      <c r="AX2178">
        <v>13</v>
      </c>
    </row>
    <row r="2179" spans="28:50" x14ac:dyDescent="0.3">
      <c r="AB2179" s="160">
        <v>37344</v>
      </c>
      <c r="AC2179">
        <v>8</v>
      </c>
      <c r="AD2179">
        <v>171</v>
      </c>
      <c r="AE2179" t="s">
        <v>1098</v>
      </c>
      <c r="AF2179">
        <v>17</v>
      </c>
      <c r="AH2179" s="160">
        <v>40997</v>
      </c>
      <c r="AI2179">
        <v>8</v>
      </c>
      <c r="AJ2179">
        <v>146</v>
      </c>
      <c r="AK2179" t="s">
        <v>1098</v>
      </c>
      <c r="AL2179">
        <v>15</v>
      </c>
      <c r="AN2179" s="160">
        <v>37344</v>
      </c>
      <c r="AO2179">
        <v>8</v>
      </c>
      <c r="AP2179">
        <v>205</v>
      </c>
      <c r="AQ2179" t="s">
        <v>1098</v>
      </c>
      <c r="AR2179">
        <v>21</v>
      </c>
      <c r="AT2179" s="160">
        <v>36614</v>
      </c>
      <c r="AU2179">
        <v>8</v>
      </c>
      <c r="AV2179">
        <v>149</v>
      </c>
      <c r="AW2179" t="s">
        <v>1098</v>
      </c>
      <c r="AX2179">
        <v>15</v>
      </c>
    </row>
    <row r="2180" spans="28:50" x14ac:dyDescent="0.3">
      <c r="AB2180" s="160">
        <v>37344</v>
      </c>
      <c r="AC2180">
        <v>9</v>
      </c>
      <c r="AD2180">
        <v>188</v>
      </c>
      <c r="AE2180" t="s">
        <v>1098</v>
      </c>
      <c r="AF2180">
        <v>19</v>
      </c>
      <c r="AH2180" s="160">
        <v>40997</v>
      </c>
      <c r="AI2180">
        <v>9</v>
      </c>
      <c r="AJ2180">
        <v>165</v>
      </c>
      <c r="AK2180" t="s">
        <v>1098</v>
      </c>
      <c r="AL2180">
        <v>17</v>
      </c>
      <c r="AN2180" s="160">
        <v>37344</v>
      </c>
      <c r="AO2180">
        <v>9</v>
      </c>
      <c r="AP2180">
        <v>210</v>
      </c>
      <c r="AQ2180" t="s">
        <v>1098</v>
      </c>
      <c r="AR2180">
        <v>21</v>
      </c>
      <c r="AT2180" s="160">
        <v>36614</v>
      </c>
      <c r="AU2180">
        <v>9</v>
      </c>
      <c r="AV2180">
        <v>155</v>
      </c>
      <c r="AW2180" t="s">
        <v>1098</v>
      </c>
      <c r="AX2180">
        <v>16</v>
      </c>
    </row>
    <row r="2181" spans="28:50" x14ac:dyDescent="0.3">
      <c r="AB2181" s="160">
        <v>37344</v>
      </c>
      <c r="AC2181">
        <v>10</v>
      </c>
      <c r="AD2181">
        <v>205</v>
      </c>
      <c r="AE2181" t="s">
        <v>1098</v>
      </c>
      <c r="AF2181">
        <v>21</v>
      </c>
      <c r="AH2181" s="160">
        <v>40997</v>
      </c>
      <c r="AI2181">
        <v>10</v>
      </c>
      <c r="AJ2181">
        <v>202</v>
      </c>
      <c r="AK2181" t="s">
        <v>1098</v>
      </c>
      <c r="AL2181">
        <v>20</v>
      </c>
      <c r="AN2181" s="160">
        <v>37344</v>
      </c>
      <c r="AO2181">
        <v>10</v>
      </c>
      <c r="AP2181">
        <v>220</v>
      </c>
      <c r="AQ2181" t="s">
        <v>1098</v>
      </c>
      <c r="AR2181">
        <v>22</v>
      </c>
      <c r="AT2181" s="160">
        <v>36614</v>
      </c>
      <c r="AU2181">
        <v>10</v>
      </c>
      <c r="AV2181">
        <v>163</v>
      </c>
      <c r="AW2181" t="s">
        <v>1098</v>
      </c>
      <c r="AX2181">
        <v>16</v>
      </c>
    </row>
    <row r="2182" spans="28:50" x14ac:dyDescent="0.3">
      <c r="AB2182" s="160">
        <v>37344</v>
      </c>
      <c r="AC2182">
        <v>11</v>
      </c>
      <c r="AD2182">
        <v>222</v>
      </c>
      <c r="AE2182" t="s">
        <v>1098</v>
      </c>
      <c r="AF2182">
        <v>22</v>
      </c>
      <c r="AH2182" s="160">
        <v>40997</v>
      </c>
      <c r="AI2182">
        <v>11</v>
      </c>
      <c r="AJ2182">
        <v>233</v>
      </c>
      <c r="AK2182" t="s">
        <v>1098</v>
      </c>
      <c r="AL2182">
        <v>23</v>
      </c>
      <c r="AN2182" s="160">
        <v>37344</v>
      </c>
      <c r="AO2182">
        <v>11</v>
      </c>
      <c r="AP2182">
        <v>221</v>
      </c>
      <c r="AQ2182" t="s">
        <v>1098</v>
      </c>
      <c r="AR2182">
        <v>22</v>
      </c>
      <c r="AT2182" s="160">
        <v>36614</v>
      </c>
      <c r="AU2182">
        <v>11</v>
      </c>
      <c r="AV2182">
        <v>171</v>
      </c>
      <c r="AW2182" t="s">
        <v>1098</v>
      </c>
      <c r="AX2182">
        <v>17</v>
      </c>
    </row>
    <row r="2183" spans="28:50" x14ac:dyDescent="0.3">
      <c r="AB2183" s="160">
        <v>37344</v>
      </c>
      <c r="AC2183">
        <v>12</v>
      </c>
      <c r="AD2183">
        <v>223</v>
      </c>
      <c r="AE2183" t="s">
        <v>1098</v>
      </c>
      <c r="AF2183">
        <v>22</v>
      </c>
      <c r="AH2183" s="160">
        <v>40997</v>
      </c>
      <c r="AI2183">
        <v>12</v>
      </c>
      <c r="AJ2183">
        <v>253</v>
      </c>
      <c r="AK2183" t="s">
        <v>1098</v>
      </c>
      <c r="AL2183">
        <v>25</v>
      </c>
      <c r="AN2183" s="160">
        <v>37344</v>
      </c>
      <c r="AO2183">
        <v>12</v>
      </c>
      <c r="AP2183">
        <v>210</v>
      </c>
      <c r="AQ2183" t="s">
        <v>1098</v>
      </c>
      <c r="AR2183">
        <v>21</v>
      </c>
      <c r="AT2183" s="160">
        <v>36614</v>
      </c>
      <c r="AU2183">
        <v>12</v>
      </c>
      <c r="AV2183">
        <v>151</v>
      </c>
      <c r="AW2183" t="s">
        <v>1098</v>
      </c>
      <c r="AX2183">
        <v>15</v>
      </c>
    </row>
    <row r="2184" spans="28:50" x14ac:dyDescent="0.3">
      <c r="AB2184" s="160">
        <v>37344</v>
      </c>
      <c r="AC2184">
        <v>13</v>
      </c>
      <c r="AD2184">
        <v>224</v>
      </c>
      <c r="AE2184" t="s">
        <v>1098</v>
      </c>
      <c r="AF2184">
        <v>22</v>
      </c>
      <c r="AH2184" s="160">
        <v>40997</v>
      </c>
      <c r="AI2184">
        <v>13</v>
      </c>
      <c r="AJ2184">
        <v>258</v>
      </c>
      <c r="AK2184" t="s">
        <v>1098</v>
      </c>
      <c r="AL2184">
        <v>26</v>
      </c>
      <c r="AN2184" s="160">
        <v>37344</v>
      </c>
      <c r="AO2184">
        <v>13</v>
      </c>
      <c r="AP2184">
        <v>230</v>
      </c>
      <c r="AQ2184" t="s">
        <v>1098</v>
      </c>
      <c r="AR2184">
        <v>23</v>
      </c>
      <c r="AT2184" s="160">
        <v>36614</v>
      </c>
      <c r="AU2184">
        <v>13</v>
      </c>
      <c r="AV2184">
        <v>159</v>
      </c>
      <c r="AW2184" t="s">
        <v>1098</v>
      </c>
      <c r="AX2184">
        <v>16</v>
      </c>
    </row>
    <row r="2185" spans="28:50" x14ac:dyDescent="0.3">
      <c r="AB2185" s="160">
        <v>37344</v>
      </c>
      <c r="AC2185">
        <v>14</v>
      </c>
      <c r="AD2185">
        <v>239</v>
      </c>
      <c r="AE2185" t="s">
        <v>1098</v>
      </c>
      <c r="AF2185">
        <v>24</v>
      </c>
      <c r="AH2185" s="160">
        <v>40997</v>
      </c>
      <c r="AI2185">
        <v>14</v>
      </c>
      <c r="AJ2185">
        <v>246</v>
      </c>
      <c r="AK2185" t="s">
        <v>1098</v>
      </c>
      <c r="AL2185">
        <v>25</v>
      </c>
      <c r="AN2185" s="160">
        <v>37344</v>
      </c>
      <c r="AO2185">
        <v>14</v>
      </c>
      <c r="AP2185">
        <v>206</v>
      </c>
      <c r="AQ2185" t="s">
        <v>1098</v>
      </c>
      <c r="AR2185">
        <v>21</v>
      </c>
      <c r="AT2185" s="160">
        <v>36614</v>
      </c>
      <c r="AU2185">
        <v>14</v>
      </c>
      <c r="AV2185">
        <v>154</v>
      </c>
      <c r="AW2185" t="s">
        <v>1098</v>
      </c>
      <c r="AX2185">
        <v>15</v>
      </c>
    </row>
    <row r="2186" spans="28:50" x14ac:dyDescent="0.3">
      <c r="AB2186" s="160">
        <v>37344</v>
      </c>
      <c r="AC2186">
        <v>15</v>
      </c>
      <c r="AD2186">
        <v>251</v>
      </c>
      <c r="AE2186" t="s">
        <v>1098</v>
      </c>
      <c r="AF2186">
        <v>25</v>
      </c>
      <c r="AH2186" s="160">
        <v>40997</v>
      </c>
      <c r="AI2186">
        <v>15</v>
      </c>
      <c r="AJ2186">
        <v>249</v>
      </c>
      <c r="AK2186" t="s">
        <v>1098</v>
      </c>
      <c r="AL2186">
        <v>25</v>
      </c>
      <c r="AN2186" s="160">
        <v>37344</v>
      </c>
      <c r="AO2186">
        <v>15</v>
      </c>
      <c r="AP2186">
        <v>210</v>
      </c>
      <c r="AQ2186" t="s">
        <v>1098</v>
      </c>
      <c r="AR2186">
        <v>21</v>
      </c>
      <c r="AT2186" s="160">
        <v>36614</v>
      </c>
      <c r="AU2186">
        <v>15</v>
      </c>
      <c r="AV2186">
        <v>145</v>
      </c>
      <c r="AW2186" t="s">
        <v>1098</v>
      </c>
      <c r="AX2186">
        <v>15</v>
      </c>
    </row>
    <row r="2187" spans="28:50" x14ac:dyDescent="0.3">
      <c r="AB2187" s="160">
        <v>37344</v>
      </c>
      <c r="AC2187">
        <v>16</v>
      </c>
      <c r="AD2187">
        <v>234</v>
      </c>
      <c r="AE2187" t="s">
        <v>1098</v>
      </c>
      <c r="AF2187">
        <v>23</v>
      </c>
      <c r="AH2187" s="160">
        <v>40997</v>
      </c>
      <c r="AI2187">
        <v>16</v>
      </c>
      <c r="AJ2187">
        <v>242</v>
      </c>
      <c r="AK2187" t="s">
        <v>1098</v>
      </c>
      <c r="AL2187">
        <v>24</v>
      </c>
      <c r="AN2187" s="160">
        <v>37344</v>
      </c>
      <c r="AO2187">
        <v>16</v>
      </c>
      <c r="AP2187">
        <v>210</v>
      </c>
      <c r="AQ2187" t="s">
        <v>1098</v>
      </c>
      <c r="AR2187">
        <v>21</v>
      </c>
      <c r="AT2187" s="160">
        <v>36614</v>
      </c>
      <c r="AU2187">
        <v>16</v>
      </c>
      <c r="AV2187">
        <v>146</v>
      </c>
      <c r="AW2187" t="s">
        <v>1098</v>
      </c>
      <c r="AX2187">
        <v>15</v>
      </c>
    </row>
    <row r="2188" spans="28:50" x14ac:dyDescent="0.3">
      <c r="AB2188" s="160">
        <v>37344</v>
      </c>
      <c r="AC2188">
        <v>17</v>
      </c>
      <c r="AD2188">
        <v>200</v>
      </c>
      <c r="AE2188" t="s">
        <v>1098</v>
      </c>
      <c r="AF2188">
        <v>20</v>
      </c>
      <c r="AH2188" s="160">
        <v>40997</v>
      </c>
      <c r="AI2188">
        <v>17</v>
      </c>
      <c r="AJ2188">
        <v>230</v>
      </c>
      <c r="AK2188" t="s">
        <v>1098</v>
      </c>
      <c r="AL2188">
        <v>23</v>
      </c>
      <c r="AN2188" s="160">
        <v>37344</v>
      </c>
      <c r="AO2188">
        <v>17</v>
      </c>
      <c r="AP2188">
        <v>193</v>
      </c>
      <c r="AQ2188" t="s">
        <v>1098</v>
      </c>
      <c r="AR2188">
        <v>19</v>
      </c>
      <c r="AT2188" s="160">
        <v>36614</v>
      </c>
      <c r="AU2188">
        <v>17</v>
      </c>
      <c r="AV2188">
        <v>143</v>
      </c>
      <c r="AW2188" t="s">
        <v>1098</v>
      </c>
      <c r="AX2188">
        <v>14</v>
      </c>
    </row>
    <row r="2189" spans="28:50" x14ac:dyDescent="0.3">
      <c r="AB2189" s="160">
        <v>37344</v>
      </c>
      <c r="AC2189">
        <v>18</v>
      </c>
      <c r="AD2189">
        <v>165</v>
      </c>
      <c r="AE2189" t="s">
        <v>1098</v>
      </c>
      <c r="AF2189">
        <v>17</v>
      </c>
      <c r="AH2189" s="160">
        <v>40997</v>
      </c>
      <c r="AI2189">
        <v>18</v>
      </c>
      <c r="AJ2189">
        <v>215</v>
      </c>
      <c r="AK2189" t="s">
        <v>1098</v>
      </c>
      <c r="AL2189">
        <v>22</v>
      </c>
      <c r="AN2189" s="160">
        <v>37344</v>
      </c>
      <c r="AO2189">
        <v>18</v>
      </c>
      <c r="AP2189">
        <v>190</v>
      </c>
      <c r="AQ2189" t="s">
        <v>1098</v>
      </c>
      <c r="AR2189">
        <v>19</v>
      </c>
      <c r="AT2189" s="160">
        <v>36614</v>
      </c>
      <c r="AU2189">
        <v>18</v>
      </c>
      <c r="AV2189">
        <v>151</v>
      </c>
      <c r="AW2189" t="s">
        <v>1098</v>
      </c>
      <c r="AX2189">
        <v>15</v>
      </c>
    </row>
    <row r="2190" spans="28:50" x14ac:dyDescent="0.3">
      <c r="AB2190" s="160">
        <v>37344</v>
      </c>
      <c r="AC2190">
        <v>19</v>
      </c>
      <c r="AD2190">
        <v>154</v>
      </c>
      <c r="AE2190" t="s">
        <v>1098</v>
      </c>
      <c r="AF2190">
        <v>15</v>
      </c>
      <c r="AH2190" s="160">
        <v>40997</v>
      </c>
      <c r="AI2190">
        <v>19</v>
      </c>
      <c r="AJ2190">
        <v>207</v>
      </c>
      <c r="AK2190" t="s">
        <v>1098</v>
      </c>
      <c r="AL2190">
        <v>21</v>
      </c>
      <c r="AN2190" s="160">
        <v>37344</v>
      </c>
      <c r="AO2190">
        <v>19</v>
      </c>
      <c r="AP2190">
        <v>190</v>
      </c>
      <c r="AQ2190" t="s">
        <v>1098</v>
      </c>
      <c r="AR2190">
        <v>19</v>
      </c>
      <c r="AT2190" s="160">
        <v>36614</v>
      </c>
      <c r="AU2190">
        <v>19</v>
      </c>
      <c r="AV2190">
        <v>147</v>
      </c>
      <c r="AW2190" t="s">
        <v>1098</v>
      </c>
      <c r="AX2190">
        <v>15</v>
      </c>
    </row>
    <row r="2191" spans="28:50" x14ac:dyDescent="0.3">
      <c r="AB2191" s="160">
        <v>37344</v>
      </c>
      <c r="AC2191">
        <v>20</v>
      </c>
      <c r="AD2191">
        <v>152</v>
      </c>
      <c r="AE2191" t="s">
        <v>1098</v>
      </c>
      <c r="AF2191">
        <v>15</v>
      </c>
      <c r="AH2191" s="160">
        <v>40997</v>
      </c>
      <c r="AI2191">
        <v>20</v>
      </c>
      <c r="AJ2191">
        <v>198</v>
      </c>
      <c r="AK2191" t="s">
        <v>1098</v>
      </c>
      <c r="AL2191">
        <v>20</v>
      </c>
      <c r="AN2191" s="160">
        <v>37344</v>
      </c>
      <c r="AO2191">
        <v>20</v>
      </c>
      <c r="AP2191">
        <v>188</v>
      </c>
      <c r="AQ2191" t="s">
        <v>1098</v>
      </c>
      <c r="AR2191">
        <v>19</v>
      </c>
      <c r="AT2191" s="160">
        <v>36614</v>
      </c>
      <c r="AU2191">
        <v>20</v>
      </c>
      <c r="AV2191">
        <v>168</v>
      </c>
      <c r="AW2191" t="s">
        <v>1098</v>
      </c>
      <c r="AX2191">
        <v>17</v>
      </c>
    </row>
    <row r="2192" spans="28:50" x14ac:dyDescent="0.3">
      <c r="AB2192" s="160">
        <v>37344</v>
      </c>
      <c r="AC2192">
        <v>21</v>
      </c>
      <c r="AD2192">
        <v>150</v>
      </c>
      <c r="AE2192" t="s">
        <v>1098</v>
      </c>
      <c r="AF2192">
        <v>15</v>
      </c>
      <c r="AH2192" s="160">
        <v>40997</v>
      </c>
      <c r="AI2192">
        <v>21</v>
      </c>
      <c r="AJ2192">
        <v>190</v>
      </c>
      <c r="AK2192" t="s">
        <v>1098</v>
      </c>
      <c r="AL2192">
        <v>19</v>
      </c>
      <c r="AN2192" s="160">
        <v>37344</v>
      </c>
      <c r="AO2192">
        <v>21</v>
      </c>
      <c r="AP2192">
        <v>190</v>
      </c>
      <c r="AQ2192" t="s">
        <v>1098</v>
      </c>
      <c r="AR2192">
        <v>19</v>
      </c>
      <c r="AT2192" s="160">
        <v>36614</v>
      </c>
      <c r="AU2192">
        <v>21</v>
      </c>
      <c r="AV2192">
        <v>163</v>
      </c>
      <c r="AW2192" t="s">
        <v>1098</v>
      </c>
      <c r="AX2192">
        <v>16</v>
      </c>
    </row>
    <row r="2193" spans="28:50" x14ac:dyDescent="0.3">
      <c r="AB2193" s="160">
        <v>37344</v>
      </c>
      <c r="AC2193">
        <v>22</v>
      </c>
      <c r="AD2193">
        <v>147</v>
      </c>
      <c r="AE2193" t="s">
        <v>1098</v>
      </c>
      <c r="AF2193">
        <v>15</v>
      </c>
      <c r="AH2193" s="160">
        <v>40997</v>
      </c>
      <c r="AI2193">
        <v>22</v>
      </c>
      <c r="AJ2193">
        <v>184</v>
      </c>
      <c r="AK2193" t="s">
        <v>1098</v>
      </c>
      <c r="AL2193">
        <v>18</v>
      </c>
      <c r="AN2193" s="160">
        <v>37344</v>
      </c>
      <c r="AO2193">
        <v>22</v>
      </c>
      <c r="AP2193">
        <v>190</v>
      </c>
      <c r="AQ2193" t="s">
        <v>1098</v>
      </c>
      <c r="AR2193">
        <v>19</v>
      </c>
      <c r="AT2193" s="160">
        <v>36614</v>
      </c>
      <c r="AU2193">
        <v>22</v>
      </c>
      <c r="AV2193">
        <v>158</v>
      </c>
      <c r="AW2193" t="s">
        <v>1098</v>
      </c>
      <c r="AX2193">
        <v>16</v>
      </c>
    </row>
    <row r="2194" spans="28:50" x14ac:dyDescent="0.3">
      <c r="AB2194" s="160">
        <v>37344</v>
      </c>
      <c r="AC2194">
        <v>23</v>
      </c>
      <c r="AD2194">
        <v>146</v>
      </c>
      <c r="AE2194" t="s">
        <v>1098</v>
      </c>
      <c r="AF2194">
        <v>15</v>
      </c>
      <c r="AH2194" s="160">
        <v>40997</v>
      </c>
      <c r="AI2194">
        <v>23</v>
      </c>
      <c r="AJ2194">
        <v>173</v>
      </c>
      <c r="AK2194" t="s">
        <v>1098</v>
      </c>
      <c r="AL2194">
        <v>17</v>
      </c>
      <c r="AN2194" s="160">
        <v>37344</v>
      </c>
      <c r="AO2194">
        <v>23</v>
      </c>
      <c r="AP2194">
        <v>185</v>
      </c>
      <c r="AQ2194" t="s">
        <v>1098</v>
      </c>
      <c r="AR2194">
        <v>19</v>
      </c>
      <c r="AT2194" s="160">
        <v>36614</v>
      </c>
      <c r="AU2194">
        <v>23</v>
      </c>
      <c r="AV2194">
        <v>149</v>
      </c>
      <c r="AW2194" t="s">
        <v>1098</v>
      </c>
      <c r="AX2194">
        <v>15</v>
      </c>
    </row>
    <row r="2195" spans="28:50" x14ac:dyDescent="0.3">
      <c r="AB2195" s="160">
        <v>37345</v>
      </c>
      <c r="AC2195">
        <v>0</v>
      </c>
      <c r="AD2195">
        <v>137</v>
      </c>
      <c r="AE2195" t="s">
        <v>1098</v>
      </c>
      <c r="AF2195">
        <v>14</v>
      </c>
      <c r="AH2195" s="160">
        <v>40998</v>
      </c>
      <c r="AI2195">
        <v>0</v>
      </c>
      <c r="AJ2195">
        <v>168</v>
      </c>
      <c r="AK2195" t="s">
        <v>1098</v>
      </c>
      <c r="AL2195">
        <v>17</v>
      </c>
      <c r="AN2195" s="160">
        <v>37345</v>
      </c>
      <c r="AO2195">
        <v>0</v>
      </c>
      <c r="AP2195">
        <v>190</v>
      </c>
      <c r="AQ2195" t="s">
        <v>1098</v>
      </c>
      <c r="AR2195">
        <v>19</v>
      </c>
      <c r="AT2195" s="160">
        <v>36615</v>
      </c>
      <c r="AU2195">
        <v>0</v>
      </c>
      <c r="AV2195">
        <v>138</v>
      </c>
      <c r="AW2195" t="s">
        <v>1098</v>
      </c>
      <c r="AX2195">
        <v>14</v>
      </c>
    </row>
    <row r="2196" spans="28:50" x14ac:dyDescent="0.3">
      <c r="AB2196" s="160">
        <v>37345</v>
      </c>
      <c r="AC2196">
        <v>1</v>
      </c>
      <c r="AD2196">
        <v>129</v>
      </c>
      <c r="AE2196" t="s">
        <v>1098</v>
      </c>
      <c r="AF2196">
        <v>13</v>
      </c>
      <c r="AH2196" s="160">
        <v>40998</v>
      </c>
      <c r="AI2196">
        <v>1</v>
      </c>
      <c r="AJ2196">
        <v>161</v>
      </c>
      <c r="AK2196" t="s">
        <v>1098</v>
      </c>
      <c r="AL2196">
        <v>16</v>
      </c>
      <c r="AN2196" s="160">
        <v>37345</v>
      </c>
      <c r="AO2196">
        <v>1</v>
      </c>
      <c r="AP2196">
        <v>180</v>
      </c>
      <c r="AQ2196" t="s">
        <v>1098</v>
      </c>
      <c r="AR2196">
        <v>18</v>
      </c>
      <c r="AT2196" s="160">
        <v>36615</v>
      </c>
      <c r="AU2196">
        <v>1</v>
      </c>
      <c r="AV2196">
        <v>134</v>
      </c>
      <c r="AW2196" t="s">
        <v>1098</v>
      </c>
      <c r="AX2196">
        <v>13</v>
      </c>
    </row>
    <row r="2197" spans="28:50" x14ac:dyDescent="0.3">
      <c r="AB2197" s="160">
        <v>37345</v>
      </c>
      <c r="AC2197">
        <v>2</v>
      </c>
      <c r="AD2197">
        <v>128</v>
      </c>
      <c r="AE2197" t="s">
        <v>1098</v>
      </c>
      <c r="AF2197">
        <v>13</v>
      </c>
      <c r="AH2197" s="160">
        <v>40998</v>
      </c>
      <c r="AI2197">
        <v>2</v>
      </c>
      <c r="AJ2197">
        <v>158</v>
      </c>
      <c r="AK2197" t="s">
        <v>1098</v>
      </c>
      <c r="AL2197">
        <v>16</v>
      </c>
      <c r="AN2197" s="160">
        <v>37345</v>
      </c>
      <c r="AO2197">
        <v>2</v>
      </c>
      <c r="AP2197">
        <v>177</v>
      </c>
      <c r="AQ2197" t="s">
        <v>1098</v>
      </c>
      <c r="AR2197">
        <v>18</v>
      </c>
      <c r="AT2197" s="160">
        <v>36615</v>
      </c>
      <c r="AU2197">
        <v>2</v>
      </c>
      <c r="AV2197">
        <v>130</v>
      </c>
      <c r="AW2197" t="s">
        <v>1098</v>
      </c>
      <c r="AX2197">
        <v>13</v>
      </c>
    </row>
    <row r="2198" spans="28:50" x14ac:dyDescent="0.3">
      <c r="AB2198" s="160">
        <v>37345</v>
      </c>
      <c r="AC2198">
        <v>3</v>
      </c>
      <c r="AD2198">
        <v>117</v>
      </c>
      <c r="AE2198" t="s">
        <v>1098</v>
      </c>
      <c r="AF2198">
        <v>12</v>
      </c>
      <c r="AH2198" s="160">
        <v>40998</v>
      </c>
      <c r="AI2198">
        <v>3</v>
      </c>
      <c r="AJ2198">
        <v>154</v>
      </c>
      <c r="AK2198" t="s">
        <v>1098</v>
      </c>
      <c r="AL2198">
        <v>15</v>
      </c>
      <c r="AN2198" s="160">
        <v>37345</v>
      </c>
      <c r="AO2198">
        <v>3</v>
      </c>
      <c r="AP2198">
        <v>170</v>
      </c>
      <c r="AQ2198" t="s">
        <v>1098</v>
      </c>
      <c r="AR2198">
        <v>17</v>
      </c>
      <c r="AT2198" s="160">
        <v>36615</v>
      </c>
      <c r="AU2198">
        <v>3</v>
      </c>
      <c r="AV2198">
        <v>121</v>
      </c>
      <c r="AW2198" t="s">
        <v>1098</v>
      </c>
      <c r="AX2198">
        <v>12</v>
      </c>
    </row>
    <row r="2199" spans="28:50" x14ac:dyDescent="0.3">
      <c r="AB2199" s="160">
        <v>37345</v>
      </c>
      <c r="AC2199">
        <v>4</v>
      </c>
      <c r="AD2199">
        <v>112</v>
      </c>
      <c r="AE2199" t="s">
        <v>1098</v>
      </c>
      <c r="AF2199">
        <v>11</v>
      </c>
      <c r="AH2199" s="160">
        <v>40998</v>
      </c>
      <c r="AI2199">
        <v>4</v>
      </c>
      <c r="AJ2199">
        <v>152</v>
      </c>
      <c r="AK2199" t="s">
        <v>1098</v>
      </c>
      <c r="AL2199">
        <v>15</v>
      </c>
      <c r="AN2199" s="160">
        <v>37345</v>
      </c>
      <c r="AO2199">
        <v>4</v>
      </c>
      <c r="AP2199">
        <v>160</v>
      </c>
      <c r="AQ2199" t="s">
        <v>1098</v>
      </c>
      <c r="AR2199">
        <v>16</v>
      </c>
      <c r="AT2199" s="160">
        <v>36615</v>
      </c>
      <c r="AU2199">
        <v>4</v>
      </c>
      <c r="AV2199">
        <v>117</v>
      </c>
      <c r="AW2199" t="s">
        <v>1098</v>
      </c>
      <c r="AX2199">
        <v>12</v>
      </c>
    </row>
    <row r="2200" spans="28:50" x14ac:dyDescent="0.3">
      <c r="AB2200" s="160">
        <v>37345</v>
      </c>
      <c r="AC2200">
        <v>5</v>
      </c>
      <c r="AD2200">
        <v>110</v>
      </c>
      <c r="AE2200" t="s">
        <v>1098</v>
      </c>
      <c r="AF2200">
        <v>11</v>
      </c>
      <c r="AH2200" s="160">
        <v>40998</v>
      </c>
      <c r="AI2200">
        <v>5</v>
      </c>
      <c r="AJ2200">
        <v>146</v>
      </c>
      <c r="AK2200" t="s">
        <v>1098</v>
      </c>
      <c r="AL2200">
        <v>15</v>
      </c>
      <c r="AN2200" s="160">
        <v>37345</v>
      </c>
      <c r="AO2200">
        <v>5</v>
      </c>
      <c r="AP2200">
        <v>162</v>
      </c>
      <c r="AQ2200" t="s">
        <v>1098</v>
      </c>
      <c r="AR2200">
        <v>16</v>
      </c>
      <c r="AT2200" s="160">
        <v>36615</v>
      </c>
      <c r="AU2200">
        <v>5</v>
      </c>
      <c r="AV2200">
        <v>108</v>
      </c>
      <c r="AW2200" t="s">
        <v>1098</v>
      </c>
      <c r="AX2200">
        <v>11</v>
      </c>
    </row>
    <row r="2201" spans="28:50" x14ac:dyDescent="0.3">
      <c r="AB2201" s="160">
        <v>37345</v>
      </c>
      <c r="AC2201">
        <v>6</v>
      </c>
      <c r="AD2201">
        <v>103</v>
      </c>
      <c r="AE2201" t="s">
        <v>1098</v>
      </c>
      <c r="AF2201">
        <v>10</v>
      </c>
      <c r="AH2201" s="160">
        <v>40998</v>
      </c>
      <c r="AI2201">
        <v>6</v>
      </c>
      <c r="AJ2201">
        <v>145</v>
      </c>
      <c r="AK2201" t="s">
        <v>1098</v>
      </c>
      <c r="AL2201">
        <v>15</v>
      </c>
      <c r="AN2201" s="160">
        <v>37345</v>
      </c>
      <c r="AO2201">
        <v>6</v>
      </c>
      <c r="AP2201">
        <v>160</v>
      </c>
      <c r="AQ2201" t="s">
        <v>1098</v>
      </c>
      <c r="AR2201">
        <v>16</v>
      </c>
      <c r="AT2201" s="160">
        <v>36615</v>
      </c>
      <c r="AU2201">
        <v>6</v>
      </c>
      <c r="AV2201">
        <v>105</v>
      </c>
      <c r="AW2201" t="s">
        <v>1098</v>
      </c>
      <c r="AX2201">
        <v>11</v>
      </c>
    </row>
    <row r="2202" spans="28:50" x14ac:dyDescent="0.3">
      <c r="AB2202" s="160">
        <v>37345</v>
      </c>
      <c r="AC2202">
        <v>7</v>
      </c>
      <c r="AD2202">
        <v>104</v>
      </c>
      <c r="AE2202" t="s">
        <v>1098</v>
      </c>
      <c r="AF2202">
        <v>10</v>
      </c>
      <c r="AH2202" s="160">
        <v>40998</v>
      </c>
      <c r="AI2202">
        <v>7</v>
      </c>
      <c r="AJ2202">
        <v>147</v>
      </c>
      <c r="AK2202" t="s">
        <v>1098</v>
      </c>
      <c r="AL2202">
        <v>15</v>
      </c>
      <c r="AN2202" s="160">
        <v>37345</v>
      </c>
      <c r="AO2202">
        <v>7</v>
      </c>
      <c r="AP2202">
        <v>190</v>
      </c>
      <c r="AQ2202" t="s">
        <v>1098</v>
      </c>
      <c r="AR2202">
        <v>19</v>
      </c>
      <c r="AT2202" s="160">
        <v>36615</v>
      </c>
      <c r="AU2202">
        <v>7</v>
      </c>
      <c r="AV2202">
        <v>110</v>
      </c>
      <c r="AW2202" t="s">
        <v>1098</v>
      </c>
      <c r="AX2202">
        <v>11</v>
      </c>
    </row>
    <row r="2203" spans="28:50" x14ac:dyDescent="0.3">
      <c r="AB2203" s="160">
        <v>37345</v>
      </c>
      <c r="AC2203">
        <v>8</v>
      </c>
      <c r="AD2203">
        <v>106</v>
      </c>
      <c r="AE2203" t="s">
        <v>1098</v>
      </c>
      <c r="AF2203">
        <v>11</v>
      </c>
      <c r="AH2203" s="160">
        <v>40998</v>
      </c>
      <c r="AI2203">
        <v>8</v>
      </c>
      <c r="AJ2203">
        <v>159</v>
      </c>
      <c r="AK2203" t="s">
        <v>1098</v>
      </c>
      <c r="AL2203">
        <v>16</v>
      </c>
      <c r="AN2203" s="160">
        <v>37345</v>
      </c>
      <c r="AO2203">
        <v>8</v>
      </c>
      <c r="AP2203">
        <v>201</v>
      </c>
      <c r="AQ2203" t="s">
        <v>1098</v>
      </c>
      <c r="AR2203">
        <v>20</v>
      </c>
      <c r="AT2203" s="160">
        <v>36615</v>
      </c>
      <c r="AU2203">
        <v>8</v>
      </c>
      <c r="AV2203">
        <v>125</v>
      </c>
      <c r="AW2203" t="s">
        <v>1098</v>
      </c>
      <c r="AX2203">
        <v>13</v>
      </c>
    </row>
    <row r="2204" spans="28:50" x14ac:dyDescent="0.3">
      <c r="AB2204" s="160">
        <v>37345</v>
      </c>
      <c r="AC2204">
        <v>9</v>
      </c>
      <c r="AD2204">
        <v>115</v>
      </c>
      <c r="AE2204" t="s">
        <v>1098</v>
      </c>
      <c r="AF2204">
        <v>12</v>
      </c>
      <c r="AH2204" s="160">
        <v>40998</v>
      </c>
      <c r="AI2204">
        <v>9</v>
      </c>
      <c r="AJ2204">
        <v>174</v>
      </c>
      <c r="AK2204" t="s">
        <v>1098</v>
      </c>
      <c r="AL2204">
        <v>17</v>
      </c>
      <c r="AN2204" s="160">
        <v>37345</v>
      </c>
      <c r="AO2204">
        <v>9</v>
      </c>
      <c r="AP2204">
        <v>220</v>
      </c>
      <c r="AQ2204" t="s">
        <v>1098</v>
      </c>
      <c r="AR2204">
        <v>22</v>
      </c>
      <c r="AT2204" s="160">
        <v>36615</v>
      </c>
      <c r="AU2204">
        <v>9</v>
      </c>
      <c r="AV2204">
        <v>138</v>
      </c>
      <c r="AW2204" t="s">
        <v>1098</v>
      </c>
      <c r="AX2204">
        <v>14</v>
      </c>
    </row>
    <row r="2205" spans="28:50" x14ac:dyDescent="0.3">
      <c r="AB2205" s="160">
        <v>37345</v>
      </c>
      <c r="AC2205">
        <v>10</v>
      </c>
      <c r="AD2205">
        <v>129</v>
      </c>
      <c r="AE2205" t="s">
        <v>1098</v>
      </c>
      <c r="AF2205">
        <v>13</v>
      </c>
      <c r="AH2205" s="160">
        <v>40998</v>
      </c>
      <c r="AI2205">
        <v>10</v>
      </c>
      <c r="AJ2205">
        <v>209</v>
      </c>
      <c r="AK2205" t="s">
        <v>1098</v>
      </c>
      <c r="AL2205">
        <v>21</v>
      </c>
      <c r="AN2205" s="160">
        <v>37345</v>
      </c>
      <c r="AO2205">
        <v>10</v>
      </c>
      <c r="AP2205">
        <v>230</v>
      </c>
      <c r="AQ2205" t="s">
        <v>1098</v>
      </c>
      <c r="AR2205">
        <v>23</v>
      </c>
      <c r="AT2205" s="160">
        <v>36615</v>
      </c>
      <c r="AU2205">
        <v>10</v>
      </c>
      <c r="AV2205">
        <v>156</v>
      </c>
      <c r="AW2205" t="s">
        <v>1098</v>
      </c>
      <c r="AX2205">
        <v>16</v>
      </c>
    </row>
    <row r="2206" spans="28:50" x14ac:dyDescent="0.3">
      <c r="AB2206" s="160">
        <v>37345</v>
      </c>
      <c r="AC2206">
        <v>11</v>
      </c>
      <c r="AD2206">
        <v>136</v>
      </c>
      <c r="AE2206" t="s">
        <v>1098</v>
      </c>
      <c r="AF2206">
        <v>14</v>
      </c>
      <c r="AH2206" s="160">
        <v>40998</v>
      </c>
      <c r="AI2206">
        <v>11</v>
      </c>
      <c r="AJ2206">
        <v>244</v>
      </c>
      <c r="AK2206" t="s">
        <v>1098</v>
      </c>
      <c r="AL2206">
        <v>24</v>
      </c>
      <c r="AN2206" s="160">
        <v>37345</v>
      </c>
      <c r="AO2206">
        <v>11</v>
      </c>
      <c r="AP2206">
        <v>233</v>
      </c>
      <c r="AQ2206" t="s">
        <v>1098</v>
      </c>
      <c r="AR2206">
        <v>23</v>
      </c>
      <c r="AT2206" s="160">
        <v>36615</v>
      </c>
      <c r="AU2206">
        <v>11</v>
      </c>
      <c r="AV2206">
        <v>165</v>
      </c>
      <c r="AW2206" t="s">
        <v>1098</v>
      </c>
      <c r="AX2206">
        <v>17</v>
      </c>
    </row>
    <row r="2207" spans="28:50" x14ac:dyDescent="0.3">
      <c r="AB2207" s="160">
        <v>37345</v>
      </c>
      <c r="AC2207">
        <v>12</v>
      </c>
      <c r="AD2207">
        <v>139</v>
      </c>
      <c r="AE2207" t="s">
        <v>1098</v>
      </c>
      <c r="AF2207">
        <v>14</v>
      </c>
      <c r="AH2207" s="160">
        <v>40998</v>
      </c>
      <c r="AI2207">
        <v>12</v>
      </c>
      <c r="AJ2207">
        <v>257</v>
      </c>
      <c r="AK2207" t="s">
        <v>1098</v>
      </c>
      <c r="AL2207">
        <v>26</v>
      </c>
      <c r="AN2207" s="160">
        <v>37345</v>
      </c>
      <c r="AO2207">
        <v>12</v>
      </c>
      <c r="AP2207">
        <v>210</v>
      </c>
      <c r="AQ2207" t="s">
        <v>1098</v>
      </c>
      <c r="AR2207">
        <v>21</v>
      </c>
      <c r="AT2207" s="160">
        <v>36615</v>
      </c>
      <c r="AU2207">
        <v>12</v>
      </c>
      <c r="AV2207">
        <v>170</v>
      </c>
      <c r="AW2207" t="s">
        <v>1098</v>
      </c>
      <c r="AX2207">
        <v>17</v>
      </c>
    </row>
    <row r="2208" spans="28:50" x14ac:dyDescent="0.3">
      <c r="AB2208" s="160">
        <v>37345</v>
      </c>
      <c r="AC2208">
        <v>13</v>
      </c>
      <c r="AD2208">
        <v>155</v>
      </c>
      <c r="AE2208" t="s">
        <v>1098</v>
      </c>
      <c r="AF2208">
        <v>16</v>
      </c>
      <c r="AH2208" s="160">
        <v>40998</v>
      </c>
      <c r="AI2208">
        <v>13</v>
      </c>
      <c r="AJ2208">
        <v>262</v>
      </c>
      <c r="AK2208" t="s">
        <v>1098</v>
      </c>
      <c r="AL2208">
        <v>26</v>
      </c>
      <c r="AN2208" s="160">
        <v>37345</v>
      </c>
      <c r="AO2208">
        <v>13</v>
      </c>
      <c r="AP2208">
        <v>210</v>
      </c>
      <c r="AQ2208" t="s">
        <v>1098</v>
      </c>
      <c r="AR2208">
        <v>21</v>
      </c>
      <c r="AT2208" s="160">
        <v>36615</v>
      </c>
      <c r="AU2208">
        <v>13</v>
      </c>
      <c r="AV2208">
        <v>164</v>
      </c>
      <c r="AW2208" t="s">
        <v>1098</v>
      </c>
      <c r="AX2208">
        <v>16</v>
      </c>
    </row>
    <row r="2209" spans="28:50" x14ac:dyDescent="0.3">
      <c r="AB2209" s="160">
        <v>37345</v>
      </c>
      <c r="AC2209">
        <v>14</v>
      </c>
      <c r="AD2209">
        <v>173</v>
      </c>
      <c r="AE2209" t="s">
        <v>1098</v>
      </c>
      <c r="AF2209">
        <v>17</v>
      </c>
      <c r="AH2209" s="160">
        <v>40998</v>
      </c>
      <c r="AI2209">
        <v>14</v>
      </c>
      <c r="AJ2209">
        <v>270</v>
      </c>
      <c r="AK2209" t="s">
        <v>1098</v>
      </c>
      <c r="AL2209">
        <v>27</v>
      </c>
      <c r="AN2209" s="160">
        <v>37345</v>
      </c>
      <c r="AO2209">
        <v>14</v>
      </c>
      <c r="AP2209">
        <v>202</v>
      </c>
      <c r="AQ2209" t="s">
        <v>1098</v>
      </c>
      <c r="AR2209">
        <v>20</v>
      </c>
      <c r="AT2209" s="160">
        <v>36615</v>
      </c>
      <c r="AU2209">
        <v>14</v>
      </c>
      <c r="AV2209">
        <v>157</v>
      </c>
      <c r="AW2209" t="s">
        <v>1098</v>
      </c>
      <c r="AX2209">
        <v>16</v>
      </c>
    </row>
    <row r="2210" spans="28:50" x14ac:dyDescent="0.3">
      <c r="AB2210" s="160">
        <v>37345</v>
      </c>
      <c r="AC2210">
        <v>15</v>
      </c>
      <c r="AD2210">
        <v>183</v>
      </c>
      <c r="AE2210" t="s">
        <v>1098</v>
      </c>
      <c r="AF2210">
        <v>18</v>
      </c>
      <c r="AH2210" s="160">
        <v>40998</v>
      </c>
      <c r="AI2210">
        <v>15</v>
      </c>
      <c r="AJ2210">
        <v>270</v>
      </c>
      <c r="AK2210" t="s">
        <v>1098</v>
      </c>
      <c r="AL2210">
        <v>27</v>
      </c>
      <c r="AN2210" s="160">
        <v>37345</v>
      </c>
      <c r="AO2210">
        <v>15</v>
      </c>
      <c r="AP2210">
        <v>210</v>
      </c>
      <c r="AQ2210" t="s">
        <v>1098</v>
      </c>
      <c r="AR2210">
        <v>21</v>
      </c>
      <c r="AT2210" s="160">
        <v>36615</v>
      </c>
      <c r="AU2210">
        <v>15</v>
      </c>
      <c r="AV2210">
        <v>159</v>
      </c>
      <c r="AW2210" t="s">
        <v>1098</v>
      </c>
      <c r="AX2210">
        <v>16</v>
      </c>
    </row>
    <row r="2211" spans="28:50" x14ac:dyDescent="0.3">
      <c r="AB2211" s="160">
        <v>37345</v>
      </c>
      <c r="AC2211">
        <v>16</v>
      </c>
      <c r="AD2211">
        <v>179</v>
      </c>
      <c r="AE2211" t="s">
        <v>1098</v>
      </c>
      <c r="AF2211">
        <v>18</v>
      </c>
      <c r="AH2211" s="160">
        <v>40998</v>
      </c>
      <c r="AI2211">
        <v>16</v>
      </c>
      <c r="AJ2211">
        <v>277</v>
      </c>
      <c r="AK2211" t="s">
        <v>1098</v>
      </c>
      <c r="AL2211">
        <v>28</v>
      </c>
      <c r="AN2211" s="160">
        <v>37345</v>
      </c>
      <c r="AO2211">
        <v>16</v>
      </c>
      <c r="AP2211">
        <v>210</v>
      </c>
      <c r="AQ2211" t="s">
        <v>1098</v>
      </c>
      <c r="AR2211">
        <v>21</v>
      </c>
      <c r="AT2211" s="160">
        <v>36615</v>
      </c>
      <c r="AU2211">
        <v>16</v>
      </c>
      <c r="AV2211">
        <v>149</v>
      </c>
      <c r="AW2211" t="s">
        <v>1098</v>
      </c>
      <c r="AX2211">
        <v>15</v>
      </c>
    </row>
    <row r="2212" spans="28:50" x14ac:dyDescent="0.3">
      <c r="AB2212" s="160">
        <v>37345</v>
      </c>
      <c r="AC2212">
        <v>17</v>
      </c>
      <c r="AD2212">
        <v>183</v>
      </c>
      <c r="AE2212" t="s">
        <v>1098</v>
      </c>
      <c r="AF2212">
        <v>18</v>
      </c>
      <c r="AH2212" s="160">
        <v>40998</v>
      </c>
      <c r="AI2212">
        <v>17</v>
      </c>
      <c r="AJ2212">
        <v>267</v>
      </c>
      <c r="AK2212" t="s">
        <v>1098</v>
      </c>
      <c r="AL2212">
        <v>27</v>
      </c>
      <c r="AN2212" s="160">
        <v>37345</v>
      </c>
      <c r="AO2212">
        <v>17</v>
      </c>
      <c r="AP2212">
        <v>203</v>
      </c>
      <c r="AQ2212" t="s">
        <v>1098</v>
      </c>
      <c r="AR2212">
        <v>20</v>
      </c>
      <c r="AT2212" s="160">
        <v>36615</v>
      </c>
      <c r="AU2212">
        <v>17</v>
      </c>
      <c r="AV2212">
        <v>146</v>
      </c>
      <c r="AW2212" t="s">
        <v>1098</v>
      </c>
      <c r="AX2212">
        <v>15</v>
      </c>
    </row>
    <row r="2213" spans="28:50" x14ac:dyDescent="0.3">
      <c r="AB2213" s="160">
        <v>37345</v>
      </c>
      <c r="AC2213">
        <v>18</v>
      </c>
      <c r="AD2213">
        <v>166</v>
      </c>
      <c r="AE2213" t="s">
        <v>1098</v>
      </c>
      <c r="AF2213">
        <v>17</v>
      </c>
      <c r="AH2213" s="160">
        <v>40998</v>
      </c>
      <c r="AI2213">
        <v>18</v>
      </c>
      <c r="AJ2213">
        <v>263</v>
      </c>
      <c r="AK2213" t="s">
        <v>1098</v>
      </c>
      <c r="AL2213">
        <v>26</v>
      </c>
      <c r="AN2213" s="160">
        <v>37345</v>
      </c>
      <c r="AO2213">
        <v>18</v>
      </c>
      <c r="AP2213">
        <v>200</v>
      </c>
      <c r="AQ2213" t="s">
        <v>1098</v>
      </c>
      <c r="AR2213">
        <v>20</v>
      </c>
      <c r="AT2213" s="160">
        <v>36615</v>
      </c>
      <c r="AU2213">
        <v>18</v>
      </c>
      <c r="AV2213">
        <v>145</v>
      </c>
      <c r="AW2213" t="s">
        <v>1098</v>
      </c>
      <c r="AX2213">
        <v>15</v>
      </c>
    </row>
    <row r="2214" spans="28:50" x14ac:dyDescent="0.3">
      <c r="AB2214" s="160">
        <v>37345</v>
      </c>
      <c r="AC2214">
        <v>19</v>
      </c>
      <c r="AD2214">
        <v>142</v>
      </c>
      <c r="AE2214" t="s">
        <v>1098</v>
      </c>
      <c r="AF2214">
        <v>14</v>
      </c>
      <c r="AH2214" s="160">
        <v>40998</v>
      </c>
      <c r="AI2214">
        <v>19</v>
      </c>
      <c r="AJ2214">
        <v>253</v>
      </c>
      <c r="AK2214" t="s">
        <v>1098</v>
      </c>
      <c r="AL2214">
        <v>25</v>
      </c>
      <c r="AN2214" s="160">
        <v>37345</v>
      </c>
      <c r="AO2214">
        <v>19</v>
      </c>
      <c r="AP2214">
        <v>200</v>
      </c>
      <c r="AQ2214" t="s">
        <v>1098</v>
      </c>
      <c r="AR2214">
        <v>20</v>
      </c>
      <c r="AT2214" s="160">
        <v>36615</v>
      </c>
      <c r="AU2214">
        <v>19</v>
      </c>
      <c r="AV2214">
        <v>155</v>
      </c>
      <c r="AW2214" t="s">
        <v>1098</v>
      </c>
      <c r="AX2214">
        <v>16</v>
      </c>
    </row>
    <row r="2215" spans="28:50" x14ac:dyDescent="0.3">
      <c r="AB2215" s="160">
        <v>37345</v>
      </c>
      <c r="AC2215">
        <v>20</v>
      </c>
      <c r="AD2215">
        <v>128</v>
      </c>
      <c r="AE2215" t="s">
        <v>1098</v>
      </c>
      <c r="AF2215">
        <v>13</v>
      </c>
      <c r="AH2215" s="160">
        <v>40998</v>
      </c>
      <c r="AI2215">
        <v>20</v>
      </c>
      <c r="AJ2215">
        <v>240</v>
      </c>
      <c r="AK2215" t="s">
        <v>1098</v>
      </c>
      <c r="AL2215">
        <v>24</v>
      </c>
      <c r="AN2215" s="160">
        <v>37345</v>
      </c>
      <c r="AO2215">
        <v>20</v>
      </c>
      <c r="AP2215">
        <v>201</v>
      </c>
      <c r="AQ2215" t="s">
        <v>1098</v>
      </c>
      <c r="AR2215">
        <v>20</v>
      </c>
      <c r="AT2215" s="160">
        <v>36615</v>
      </c>
      <c r="AU2215">
        <v>20</v>
      </c>
      <c r="AV2215">
        <v>141</v>
      </c>
      <c r="AW2215" t="s">
        <v>1098</v>
      </c>
      <c r="AX2215">
        <v>14</v>
      </c>
    </row>
    <row r="2216" spans="28:50" x14ac:dyDescent="0.3">
      <c r="AB2216" s="160">
        <v>37345</v>
      </c>
      <c r="AC2216">
        <v>21</v>
      </c>
      <c r="AD2216">
        <v>113</v>
      </c>
      <c r="AE2216" t="s">
        <v>1098</v>
      </c>
      <c r="AF2216">
        <v>11</v>
      </c>
      <c r="AH2216" s="160">
        <v>40998</v>
      </c>
      <c r="AI2216">
        <v>21</v>
      </c>
      <c r="AJ2216">
        <v>235</v>
      </c>
      <c r="AK2216" t="s">
        <v>1098</v>
      </c>
      <c r="AL2216">
        <v>24</v>
      </c>
      <c r="AN2216" s="160">
        <v>37345</v>
      </c>
      <c r="AO2216">
        <v>21</v>
      </c>
      <c r="AP2216">
        <v>200</v>
      </c>
      <c r="AQ2216" t="s">
        <v>1098</v>
      </c>
      <c r="AR2216">
        <v>20</v>
      </c>
      <c r="AT2216" s="160">
        <v>36615</v>
      </c>
      <c r="AU2216">
        <v>21</v>
      </c>
      <c r="AV2216">
        <v>139</v>
      </c>
      <c r="AW2216" t="s">
        <v>1098</v>
      </c>
      <c r="AX2216">
        <v>14</v>
      </c>
    </row>
    <row r="2217" spans="28:50" x14ac:dyDescent="0.3">
      <c r="AB2217" s="160">
        <v>37345</v>
      </c>
      <c r="AC2217">
        <v>22</v>
      </c>
      <c r="AD2217">
        <v>103</v>
      </c>
      <c r="AE2217" t="s">
        <v>1098</v>
      </c>
      <c r="AF2217">
        <v>10</v>
      </c>
      <c r="AH2217" s="160">
        <v>40998</v>
      </c>
      <c r="AI2217">
        <v>22</v>
      </c>
      <c r="AJ2217">
        <v>227</v>
      </c>
      <c r="AK2217" t="s">
        <v>1098</v>
      </c>
      <c r="AL2217">
        <v>23</v>
      </c>
      <c r="AN2217" s="160">
        <v>37345</v>
      </c>
      <c r="AO2217">
        <v>22</v>
      </c>
      <c r="AP2217">
        <v>190</v>
      </c>
      <c r="AQ2217" t="s">
        <v>1098</v>
      </c>
      <c r="AR2217">
        <v>19</v>
      </c>
      <c r="AT2217" s="160">
        <v>36615</v>
      </c>
      <c r="AU2217">
        <v>22</v>
      </c>
      <c r="AV2217">
        <v>136</v>
      </c>
      <c r="AW2217" t="s">
        <v>1098</v>
      </c>
      <c r="AX2217">
        <v>14</v>
      </c>
    </row>
    <row r="2218" spans="28:50" x14ac:dyDescent="0.3">
      <c r="AB2218" s="160">
        <v>37345</v>
      </c>
      <c r="AC2218">
        <v>23</v>
      </c>
      <c r="AD2218">
        <v>94</v>
      </c>
      <c r="AE2218" t="s">
        <v>1098</v>
      </c>
      <c r="AF2218">
        <v>9</v>
      </c>
      <c r="AH2218" s="160">
        <v>40998</v>
      </c>
      <c r="AI2218">
        <v>23</v>
      </c>
      <c r="AJ2218">
        <v>221</v>
      </c>
      <c r="AK2218" t="s">
        <v>1098</v>
      </c>
      <c r="AL2218">
        <v>22</v>
      </c>
      <c r="AN2218" s="160">
        <v>37345</v>
      </c>
      <c r="AO2218">
        <v>23</v>
      </c>
      <c r="AP2218">
        <v>198</v>
      </c>
      <c r="AQ2218" t="s">
        <v>1098</v>
      </c>
      <c r="AR2218">
        <v>20</v>
      </c>
      <c r="AT2218" s="160">
        <v>36615</v>
      </c>
      <c r="AU2218">
        <v>23</v>
      </c>
      <c r="AV2218">
        <v>131</v>
      </c>
      <c r="AW2218" t="s">
        <v>1098</v>
      </c>
      <c r="AX2218">
        <v>13</v>
      </c>
    </row>
    <row r="2219" spans="28:50" x14ac:dyDescent="0.3">
      <c r="AB2219" s="160">
        <v>37346</v>
      </c>
      <c r="AC2219">
        <v>0</v>
      </c>
      <c r="AD2219">
        <v>92</v>
      </c>
      <c r="AE2219" t="s">
        <v>1098</v>
      </c>
      <c r="AF2219">
        <v>9</v>
      </c>
      <c r="AH2219" s="160">
        <v>40999</v>
      </c>
      <c r="AI2219">
        <v>0</v>
      </c>
      <c r="AJ2219">
        <v>218</v>
      </c>
      <c r="AK2219" t="s">
        <v>1098</v>
      </c>
      <c r="AL2219">
        <v>22</v>
      </c>
      <c r="AN2219" s="160">
        <v>37346</v>
      </c>
      <c r="AO2219">
        <v>0</v>
      </c>
      <c r="AP2219">
        <v>190</v>
      </c>
      <c r="AQ2219" t="s">
        <v>1098</v>
      </c>
      <c r="AR2219">
        <v>19</v>
      </c>
      <c r="AT2219" s="160">
        <v>36616</v>
      </c>
      <c r="AU2219">
        <v>0</v>
      </c>
      <c r="AV2219">
        <v>129</v>
      </c>
      <c r="AW2219" t="s">
        <v>1098</v>
      </c>
      <c r="AX2219">
        <v>13</v>
      </c>
    </row>
    <row r="2220" spans="28:50" x14ac:dyDescent="0.3">
      <c r="AB2220" s="160">
        <v>37346</v>
      </c>
      <c r="AC2220">
        <v>1</v>
      </c>
      <c r="AD2220">
        <v>87</v>
      </c>
      <c r="AE2220" t="s">
        <v>1098</v>
      </c>
      <c r="AF2220">
        <v>9</v>
      </c>
      <c r="AH2220" s="160">
        <v>40999</v>
      </c>
      <c r="AI2220">
        <v>1</v>
      </c>
      <c r="AJ2220">
        <v>215</v>
      </c>
      <c r="AK2220" t="s">
        <v>1098</v>
      </c>
      <c r="AL2220">
        <v>22</v>
      </c>
      <c r="AN2220" s="160">
        <v>37346</v>
      </c>
      <c r="AO2220">
        <v>1</v>
      </c>
      <c r="AP2220">
        <v>190</v>
      </c>
      <c r="AQ2220" t="s">
        <v>1098</v>
      </c>
      <c r="AR2220">
        <v>19</v>
      </c>
      <c r="AT2220" s="160">
        <v>36616</v>
      </c>
      <c r="AU2220">
        <v>1</v>
      </c>
      <c r="AV2220">
        <v>138</v>
      </c>
      <c r="AW2220" t="s">
        <v>1098</v>
      </c>
      <c r="AX2220">
        <v>14</v>
      </c>
    </row>
    <row r="2221" spans="28:50" x14ac:dyDescent="0.3">
      <c r="AB2221" s="160">
        <v>37346</v>
      </c>
      <c r="AC2221">
        <v>2</v>
      </c>
      <c r="AD2221">
        <v>93</v>
      </c>
      <c r="AE2221" t="s">
        <v>1098</v>
      </c>
      <c r="AF2221">
        <v>9</v>
      </c>
      <c r="AH2221" s="160">
        <v>40999</v>
      </c>
      <c r="AI2221">
        <v>2</v>
      </c>
      <c r="AJ2221">
        <v>211</v>
      </c>
      <c r="AK2221" t="s">
        <v>1098</v>
      </c>
      <c r="AL2221">
        <v>21</v>
      </c>
      <c r="AN2221" s="160">
        <v>37346</v>
      </c>
      <c r="AO2221">
        <v>2</v>
      </c>
      <c r="AP2221">
        <v>182</v>
      </c>
      <c r="AQ2221" t="s">
        <v>1098</v>
      </c>
      <c r="AR2221">
        <v>18</v>
      </c>
      <c r="AT2221" s="160">
        <v>36616</v>
      </c>
      <c r="AU2221">
        <v>2</v>
      </c>
      <c r="AV2221">
        <v>134</v>
      </c>
      <c r="AW2221" t="s">
        <v>1098</v>
      </c>
      <c r="AX2221">
        <v>13</v>
      </c>
    </row>
    <row r="2222" spans="28:50" x14ac:dyDescent="0.3">
      <c r="AB2222" s="160">
        <v>37346</v>
      </c>
      <c r="AC2222">
        <v>3</v>
      </c>
      <c r="AD2222">
        <v>81</v>
      </c>
      <c r="AE2222" t="s">
        <v>1098</v>
      </c>
      <c r="AF2222">
        <v>8</v>
      </c>
      <c r="AH2222" s="160">
        <v>40999</v>
      </c>
      <c r="AI2222">
        <v>3</v>
      </c>
      <c r="AJ2222">
        <v>211</v>
      </c>
      <c r="AK2222" t="s">
        <v>1098</v>
      </c>
      <c r="AL2222">
        <v>21</v>
      </c>
      <c r="AN2222" s="160">
        <v>37346</v>
      </c>
      <c r="AO2222">
        <v>3</v>
      </c>
      <c r="AP2222">
        <v>190</v>
      </c>
      <c r="AQ2222" t="s">
        <v>1098</v>
      </c>
      <c r="AR2222">
        <v>19</v>
      </c>
      <c r="AT2222" s="160">
        <v>36616</v>
      </c>
      <c r="AU2222">
        <v>3</v>
      </c>
      <c r="AV2222">
        <v>129</v>
      </c>
      <c r="AW2222" t="s">
        <v>1098</v>
      </c>
      <c r="AX2222">
        <v>13</v>
      </c>
    </row>
    <row r="2223" spans="28:50" x14ac:dyDescent="0.3">
      <c r="AB2223" s="160">
        <v>37346</v>
      </c>
      <c r="AC2223">
        <v>4</v>
      </c>
      <c r="AD2223">
        <v>79</v>
      </c>
      <c r="AE2223" t="s">
        <v>1098</v>
      </c>
      <c r="AF2223">
        <v>8</v>
      </c>
      <c r="AH2223" s="160">
        <v>40999</v>
      </c>
      <c r="AI2223">
        <v>4</v>
      </c>
      <c r="AJ2223">
        <v>208</v>
      </c>
      <c r="AK2223" t="s">
        <v>1098</v>
      </c>
      <c r="AL2223">
        <v>21</v>
      </c>
      <c r="AN2223" s="160">
        <v>37346</v>
      </c>
      <c r="AO2223">
        <v>4</v>
      </c>
      <c r="AP2223">
        <v>190</v>
      </c>
      <c r="AQ2223" t="s">
        <v>1098</v>
      </c>
      <c r="AR2223">
        <v>19</v>
      </c>
      <c r="AT2223" s="160">
        <v>36616</v>
      </c>
      <c r="AU2223">
        <v>4</v>
      </c>
      <c r="AV2223">
        <v>125</v>
      </c>
      <c r="AW2223" t="s">
        <v>1098</v>
      </c>
      <c r="AX2223">
        <v>13</v>
      </c>
    </row>
    <row r="2224" spans="28:50" x14ac:dyDescent="0.3">
      <c r="AB2224" s="160">
        <v>37346</v>
      </c>
      <c r="AC2224">
        <v>5</v>
      </c>
      <c r="AD2224">
        <v>69</v>
      </c>
      <c r="AE2224" t="s">
        <v>1098</v>
      </c>
      <c r="AF2224">
        <v>7</v>
      </c>
      <c r="AH2224" s="160">
        <v>40999</v>
      </c>
      <c r="AI2224">
        <v>5</v>
      </c>
      <c r="AJ2224">
        <v>203</v>
      </c>
      <c r="AK2224" t="s">
        <v>1098</v>
      </c>
      <c r="AL2224">
        <v>20</v>
      </c>
      <c r="AN2224" s="160">
        <v>37346</v>
      </c>
      <c r="AO2224">
        <v>5</v>
      </c>
      <c r="AP2224">
        <v>185</v>
      </c>
      <c r="AQ2224" t="s">
        <v>1098</v>
      </c>
      <c r="AR2224">
        <v>19</v>
      </c>
      <c r="AT2224" s="160">
        <v>36616</v>
      </c>
      <c r="AU2224">
        <v>5</v>
      </c>
      <c r="AV2224">
        <v>125</v>
      </c>
      <c r="AW2224" t="s">
        <v>1098</v>
      </c>
      <c r="AX2224">
        <v>13</v>
      </c>
    </row>
    <row r="2225" spans="28:50" x14ac:dyDescent="0.3">
      <c r="AB2225" s="160">
        <v>37346</v>
      </c>
      <c r="AC2225">
        <v>6</v>
      </c>
      <c r="AD2225">
        <v>75</v>
      </c>
      <c r="AE2225" t="s">
        <v>1098</v>
      </c>
      <c r="AF2225">
        <v>8</v>
      </c>
      <c r="AH2225" s="160">
        <v>40999</v>
      </c>
      <c r="AI2225">
        <v>6</v>
      </c>
      <c r="AJ2225">
        <v>200</v>
      </c>
      <c r="AK2225" t="s">
        <v>1098</v>
      </c>
      <c r="AL2225">
        <v>20</v>
      </c>
      <c r="AN2225" s="160">
        <v>37346</v>
      </c>
      <c r="AO2225">
        <v>6</v>
      </c>
      <c r="AP2225">
        <v>170</v>
      </c>
      <c r="AQ2225" t="s">
        <v>1098</v>
      </c>
      <c r="AR2225">
        <v>17</v>
      </c>
      <c r="AT2225" s="160">
        <v>36616</v>
      </c>
      <c r="AU2225">
        <v>6</v>
      </c>
      <c r="AV2225">
        <v>131</v>
      </c>
      <c r="AW2225" t="s">
        <v>1098</v>
      </c>
      <c r="AX2225">
        <v>13</v>
      </c>
    </row>
    <row r="2226" spans="28:50" x14ac:dyDescent="0.3">
      <c r="AB2226" s="160">
        <v>37346</v>
      </c>
      <c r="AC2226">
        <v>7</v>
      </c>
      <c r="AD2226">
        <v>83</v>
      </c>
      <c r="AE2226" t="s">
        <v>1098</v>
      </c>
      <c r="AF2226">
        <v>8</v>
      </c>
      <c r="AH2226" s="160">
        <v>40999</v>
      </c>
      <c r="AI2226">
        <v>7</v>
      </c>
      <c r="AJ2226">
        <v>200</v>
      </c>
      <c r="AK2226" t="s">
        <v>1098</v>
      </c>
      <c r="AL2226">
        <v>20</v>
      </c>
      <c r="AN2226" s="160">
        <v>37346</v>
      </c>
      <c r="AO2226">
        <v>7</v>
      </c>
      <c r="AP2226">
        <v>170</v>
      </c>
      <c r="AQ2226" t="s">
        <v>1098</v>
      </c>
      <c r="AR2226">
        <v>17</v>
      </c>
      <c r="AT2226" s="160">
        <v>36616</v>
      </c>
      <c r="AU2226">
        <v>7</v>
      </c>
      <c r="AV2226">
        <v>128</v>
      </c>
      <c r="AW2226" t="s">
        <v>1098</v>
      </c>
      <c r="AX2226">
        <v>13</v>
      </c>
    </row>
    <row r="2227" spans="28:50" x14ac:dyDescent="0.3">
      <c r="AB2227" s="160">
        <v>37346</v>
      </c>
      <c r="AC2227">
        <v>8</v>
      </c>
      <c r="AD2227">
        <v>103</v>
      </c>
      <c r="AE2227" t="s">
        <v>1098</v>
      </c>
      <c r="AF2227">
        <v>10</v>
      </c>
      <c r="AH2227" s="160">
        <v>40999</v>
      </c>
      <c r="AI2227">
        <v>8</v>
      </c>
      <c r="AJ2227">
        <v>215</v>
      </c>
      <c r="AK2227" t="s">
        <v>1098</v>
      </c>
      <c r="AL2227">
        <v>22</v>
      </c>
      <c r="AN2227" s="160">
        <v>37346</v>
      </c>
      <c r="AO2227">
        <v>8</v>
      </c>
      <c r="AP2227">
        <v>169</v>
      </c>
      <c r="AQ2227" t="s">
        <v>1098</v>
      </c>
      <c r="AR2227">
        <v>17</v>
      </c>
      <c r="AT2227" s="160">
        <v>36616</v>
      </c>
      <c r="AU2227">
        <v>8</v>
      </c>
      <c r="AV2227">
        <v>127</v>
      </c>
      <c r="AW2227" t="s">
        <v>1098</v>
      </c>
      <c r="AX2227">
        <v>13</v>
      </c>
    </row>
    <row r="2228" spans="28:50" x14ac:dyDescent="0.3">
      <c r="AB2228" s="160">
        <v>37346</v>
      </c>
      <c r="AC2228">
        <v>9</v>
      </c>
      <c r="AD2228">
        <v>126</v>
      </c>
      <c r="AE2228" t="s">
        <v>1098</v>
      </c>
      <c r="AF2228">
        <v>13</v>
      </c>
      <c r="AH2228" s="160">
        <v>40999</v>
      </c>
      <c r="AI2228">
        <v>9</v>
      </c>
      <c r="AJ2228">
        <v>227</v>
      </c>
      <c r="AK2228" t="s">
        <v>1098</v>
      </c>
      <c r="AL2228">
        <v>23</v>
      </c>
      <c r="AN2228" s="160">
        <v>37346</v>
      </c>
      <c r="AO2228">
        <v>9</v>
      </c>
      <c r="AP2228">
        <v>170</v>
      </c>
      <c r="AQ2228" t="s">
        <v>1098</v>
      </c>
      <c r="AR2228">
        <v>17</v>
      </c>
      <c r="AT2228" s="160">
        <v>36616</v>
      </c>
      <c r="AU2228">
        <v>9</v>
      </c>
      <c r="AV2228">
        <v>137</v>
      </c>
      <c r="AW2228" t="s">
        <v>1098</v>
      </c>
      <c r="AX2228">
        <v>14</v>
      </c>
    </row>
    <row r="2229" spans="28:50" x14ac:dyDescent="0.3">
      <c r="AB2229" s="160">
        <v>37346</v>
      </c>
      <c r="AC2229">
        <v>10</v>
      </c>
      <c r="AD2229">
        <v>146</v>
      </c>
      <c r="AE2229" t="s">
        <v>1098</v>
      </c>
      <c r="AF2229">
        <v>15</v>
      </c>
      <c r="AH2229" s="160">
        <v>40999</v>
      </c>
      <c r="AI2229">
        <v>10</v>
      </c>
      <c r="AJ2229">
        <v>236</v>
      </c>
      <c r="AK2229" t="s">
        <v>1098</v>
      </c>
      <c r="AL2229">
        <v>24</v>
      </c>
      <c r="AN2229" s="160">
        <v>37346</v>
      </c>
      <c r="AO2229">
        <v>10</v>
      </c>
      <c r="AP2229">
        <v>170</v>
      </c>
      <c r="AQ2229" t="s">
        <v>1098</v>
      </c>
      <c r="AR2229">
        <v>17</v>
      </c>
      <c r="AT2229" s="160">
        <v>36616</v>
      </c>
      <c r="AU2229">
        <v>10</v>
      </c>
      <c r="AV2229">
        <v>135</v>
      </c>
      <c r="AW2229" t="s">
        <v>1098</v>
      </c>
      <c r="AX2229">
        <v>14</v>
      </c>
    </row>
    <row r="2230" spans="28:50" x14ac:dyDescent="0.3">
      <c r="AB2230" s="160">
        <v>37346</v>
      </c>
      <c r="AC2230">
        <v>11</v>
      </c>
      <c r="AD2230">
        <v>174</v>
      </c>
      <c r="AE2230" t="s">
        <v>1098</v>
      </c>
      <c r="AF2230">
        <v>17</v>
      </c>
      <c r="AH2230" s="160">
        <v>40999</v>
      </c>
      <c r="AI2230">
        <v>11</v>
      </c>
      <c r="AJ2230">
        <v>255</v>
      </c>
      <c r="AK2230" t="s">
        <v>1098</v>
      </c>
      <c r="AL2230">
        <v>26</v>
      </c>
      <c r="AN2230" s="160">
        <v>37346</v>
      </c>
      <c r="AO2230">
        <v>11</v>
      </c>
      <c r="AP2230">
        <v>172</v>
      </c>
      <c r="AQ2230" t="s">
        <v>1098</v>
      </c>
      <c r="AR2230">
        <v>17</v>
      </c>
      <c r="AT2230" s="160">
        <v>36616</v>
      </c>
      <c r="AU2230">
        <v>11</v>
      </c>
      <c r="AV2230">
        <v>150</v>
      </c>
      <c r="AW2230" t="s">
        <v>1098</v>
      </c>
      <c r="AX2230">
        <v>15</v>
      </c>
    </row>
    <row r="2231" spans="28:50" x14ac:dyDescent="0.3">
      <c r="AB2231" s="160">
        <v>37346</v>
      </c>
      <c r="AC2231">
        <v>12</v>
      </c>
      <c r="AD2231">
        <v>177</v>
      </c>
      <c r="AE2231" t="s">
        <v>1098</v>
      </c>
      <c r="AF2231">
        <v>18</v>
      </c>
      <c r="AH2231" s="160">
        <v>40999</v>
      </c>
      <c r="AI2231">
        <v>12</v>
      </c>
      <c r="AJ2231">
        <v>263</v>
      </c>
      <c r="AK2231" t="s">
        <v>1098</v>
      </c>
      <c r="AL2231">
        <v>26</v>
      </c>
      <c r="AN2231" s="160">
        <v>37346</v>
      </c>
      <c r="AO2231">
        <v>12</v>
      </c>
      <c r="AP2231">
        <v>170</v>
      </c>
      <c r="AQ2231" t="s">
        <v>1098</v>
      </c>
      <c r="AR2231">
        <v>17</v>
      </c>
      <c r="AT2231" s="160">
        <v>36616</v>
      </c>
      <c r="AU2231">
        <v>12</v>
      </c>
      <c r="AV2231">
        <v>157</v>
      </c>
      <c r="AW2231" t="s">
        <v>1098</v>
      </c>
      <c r="AX2231">
        <v>16</v>
      </c>
    </row>
    <row r="2232" spans="28:50" x14ac:dyDescent="0.3">
      <c r="AB2232" s="160">
        <v>37346</v>
      </c>
      <c r="AC2232">
        <v>13</v>
      </c>
      <c r="AD2232">
        <v>192</v>
      </c>
      <c r="AE2232" t="s">
        <v>1098</v>
      </c>
      <c r="AF2232">
        <v>19</v>
      </c>
      <c r="AH2232" s="160">
        <v>40999</v>
      </c>
      <c r="AI2232">
        <v>13</v>
      </c>
      <c r="AJ2232">
        <v>274</v>
      </c>
      <c r="AK2232" t="s">
        <v>1098</v>
      </c>
      <c r="AL2232">
        <v>27</v>
      </c>
      <c r="AN2232" s="160">
        <v>37346</v>
      </c>
      <c r="AO2232">
        <v>13</v>
      </c>
      <c r="AP2232">
        <v>170</v>
      </c>
      <c r="AQ2232" t="s">
        <v>1098</v>
      </c>
      <c r="AR2232">
        <v>17</v>
      </c>
      <c r="AT2232" s="160">
        <v>36616</v>
      </c>
      <c r="AU2232">
        <v>13</v>
      </c>
      <c r="AV2232">
        <v>156</v>
      </c>
      <c r="AW2232" t="s">
        <v>1098</v>
      </c>
      <c r="AX2232">
        <v>16</v>
      </c>
    </row>
    <row r="2233" spans="28:50" x14ac:dyDescent="0.3">
      <c r="AB2233" s="160">
        <v>37346</v>
      </c>
      <c r="AC2233">
        <v>14</v>
      </c>
      <c r="AD2233">
        <v>207</v>
      </c>
      <c r="AE2233" t="s">
        <v>1098</v>
      </c>
      <c r="AF2233">
        <v>21</v>
      </c>
      <c r="AH2233" s="160">
        <v>40999</v>
      </c>
      <c r="AI2233">
        <v>14</v>
      </c>
      <c r="AJ2233">
        <v>221</v>
      </c>
      <c r="AK2233" t="s">
        <v>1098</v>
      </c>
      <c r="AL2233">
        <v>22</v>
      </c>
      <c r="AN2233" s="160">
        <v>37346</v>
      </c>
      <c r="AO2233">
        <v>14</v>
      </c>
      <c r="AP2233">
        <v>161</v>
      </c>
      <c r="AQ2233" t="s">
        <v>1098</v>
      </c>
      <c r="AR2233">
        <v>16</v>
      </c>
      <c r="AT2233" s="160">
        <v>36616</v>
      </c>
      <c r="AU2233">
        <v>14</v>
      </c>
      <c r="AV2233">
        <v>156</v>
      </c>
      <c r="AW2233" t="s">
        <v>1098</v>
      </c>
      <c r="AX2233">
        <v>16</v>
      </c>
    </row>
    <row r="2234" spans="28:50" x14ac:dyDescent="0.3">
      <c r="AB2234" s="160">
        <v>37346</v>
      </c>
      <c r="AC2234">
        <v>15</v>
      </c>
      <c r="AD2234">
        <v>217</v>
      </c>
      <c r="AE2234" t="s">
        <v>1098</v>
      </c>
      <c r="AF2234">
        <v>22</v>
      </c>
      <c r="AH2234" s="160">
        <v>40999</v>
      </c>
      <c r="AI2234">
        <v>15</v>
      </c>
      <c r="AJ2234">
        <v>210</v>
      </c>
      <c r="AK2234" t="s">
        <v>1098</v>
      </c>
      <c r="AL2234">
        <v>21</v>
      </c>
      <c r="AN2234" s="160">
        <v>37346</v>
      </c>
      <c r="AO2234">
        <v>15</v>
      </c>
      <c r="AP2234">
        <v>160</v>
      </c>
      <c r="AQ2234" t="s">
        <v>1098</v>
      </c>
      <c r="AR2234">
        <v>16</v>
      </c>
      <c r="AT2234" s="160">
        <v>36616</v>
      </c>
      <c r="AU2234">
        <v>15</v>
      </c>
      <c r="AV2234">
        <v>145</v>
      </c>
      <c r="AW2234" t="s">
        <v>1098</v>
      </c>
      <c r="AX2234">
        <v>15</v>
      </c>
    </row>
    <row r="2235" spans="28:50" x14ac:dyDescent="0.3">
      <c r="AB2235" s="160">
        <v>37346</v>
      </c>
      <c r="AC2235">
        <v>16</v>
      </c>
      <c r="AD2235">
        <v>212</v>
      </c>
      <c r="AE2235" t="s">
        <v>1098</v>
      </c>
      <c r="AF2235">
        <v>21</v>
      </c>
      <c r="AH2235" s="160">
        <v>40999</v>
      </c>
      <c r="AI2235">
        <v>16</v>
      </c>
      <c r="AJ2235">
        <v>215</v>
      </c>
      <c r="AK2235" t="s">
        <v>1098</v>
      </c>
      <c r="AL2235">
        <v>22</v>
      </c>
      <c r="AN2235" s="160">
        <v>37346</v>
      </c>
      <c r="AO2235">
        <v>16</v>
      </c>
      <c r="AP2235">
        <v>170</v>
      </c>
      <c r="AQ2235" t="s">
        <v>1098</v>
      </c>
      <c r="AR2235">
        <v>17</v>
      </c>
      <c r="AT2235" s="160">
        <v>36616</v>
      </c>
      <c r="AU2235">
        <v>16</v>
      </c>
      <c r="AV2235">
        <v>144</v>
      </c>
      <c r="AW2235" t="s">
        <v>1098</v>
      </c>
      <c r="AX2235">
        <v>14</v>
      </c>
    </row>
    <row r="2236" spans="28:50" x14ac:dyDescent="0.3">
      <c r="AB2236" s="160">
        <v>37346</v>
      </c>
      <c r="AC2236">
        <v>17</v>
      </c>
      <c r="AD2236">
        <v>213</v>
      </c>
      <c r="AE2236" t="s">
        <v>1098</v>
      </c>
      <c r="AF2236">
        <v>21</v>
      </c>
      <c r="AH2236" s="160">
        <v>40999</v>
      </c>
      <c r="AI2236">
        <v>17</v>
      </c>
      <c r="AJ2236">
        <v>198</v>
      </c>
      <c r="AK2236" t="s">
        <v>1098</v>
      </c>
      <c r="AL2236">
        <v>20</v>
      </c>
      <c r="AN2236" s="160">
        <v>37346</v>
      </c>
      <c r="AO2236">
        <v>17</v>
      </c>
      <c r="AP2236">
        <v>156</v>
      </c>
      <c r="AQ2236" t="s">
        <v>1098</v>
      </c>
      <c r="AR2236">
        <v>16</v>
      </c>
      <c r="AT2236" s="160">
        <v>36616</v>
      </c>
      <c r="AU2236">
        <v>17</v>
      </c>
      <c r="AV2236">
        <v>141</v>
      </c>
      <c r="AW2236" t="s">
        <v>1098</v>
      </c>
      <c r="AX2236">
        <v>14</v>
      </c>
    </row>
    <row r="2237" spans="28:50" x14ac:dyDescent="0.3">
      <c r="AB2237" s="160">
        <v>37346</v>
      </c>
      <c r="AC2237">
        <v>18</v>
      </c>
      <c r="AD2237">
        <v>186</v>
      </c>
      <c r="AE2237" t="s">
        <v>1098</v>
      </c>
      <c r="AF2237">
        <v>19</v>
      </c>
      <c r="AH2237" s="160">
        <v>40999</v>
      </c>
      <c r="AI2237">
        <v>18</v>
      </c>
      <c r="AJ2237">
        <v>189</v>
      </c>
      <c r="AK2237" t="s">
        <v>1098</v>
      </c>
      <c r="AL2237">
        <v>19</v>
      </c>
      <c r="AN2237" s="160">
        <v>37346</v>
      </c>
      <c r="AO2237">
        <v>18</v>
      </c>
      <c r="AP2237">
        <v>160</v>
      </c>
      <c r="AQ2237" t="s">
        <v>1098</v>
      </c>
      <c r="AR2237">
        <v>16</v>
      </c>
      <c r="AT2237" s="160">
        <v>36616</v>
      </c>
      <c r="AU2237">
        <v>18</v>
      </c>
      <c r="AV2237">
        <v>138</v>
      </c>
      <c r="AW2237" t="s">
        <v>1098</v>
      </c>
      <c r="AX2237">
        <v>14</v>
      </c>
    </row>
    <row r="2238" spans="28:50" x14ac:dyDescent="0.3">
      <c r="AB2238" s="160">
        <v>37346</v>
      </c>
      <c r="AC2238">
        <v>19</v>
      </c>
      <c r="AD2238">
        <v>164</v>
      </c>
      <c r="AE2238" t="s">
        <v>1098</v>
      </c>
      <c r="AF2238">
        <v>16</v>
      </c>
      <c r="AH2238" s="160">
        <v>40999</v>
      </c>
      <c r="AI2238">
        <v>19</v>
      </c>
      <c r="AJ2238">
        <v>190</v>
      </c>
      <c r="AK2238" t="s">
        <v>1098</v>
      </c>
      <c r="AL2238">
        <v>19</v>
      </c>
      <c r="AN2238" s="160">
        <v>37346</v>
      </c>
      <c r="AO2238">
        <v>19</v>
      </c>
      <c r="AP2238">
        <v>150</v>
      </c>
      <c r="AQ2238" t="s">
        <v>1098</v>
      </c>
      <c r="AR2238">
        <v>15</v>
      </c>
      <c r="AT2238" s="160">
        <v>36616</v>
      </c>
      <c r="AU2238">
        <v>19</v>
      </c>
      <c r="AV2238">
        <v>144</v>
      </c>
      <c r="AW2238" t="s">
        <v>1098</v>
      </c>
      <c r="AX2238">
        <v>14</v>
      </c>
    </row>
    <row r="2239" spans="28:50" x14ac:dyDescent="0.3">
      <c r="AB2239" s="160">
        <v>37346</v>
      </c>
      <c r="AC2239">
        <v>20</v>
      </c>
      <c r="AD2239">
        <v>147</v>
      </c>
      <c r="AE2239" t="s">
        <v>1098</v>
      </c>
      <c r="AF2239">
        <v>15</v>
      </c>
      <c r="AH2239" s="160">
        <v>40999</v>
      </c>
      <c r="AI2239">
        <v>20</v>
      </c>
      <c r="AJ2239">
        <v>188</v>
      </c>
      <c r="AK2239" t="s">
        <v>1098</v>
      </c>
      <c r="AL2239">
        <v>19</v>
      </c>
      <c r="AN2239" s="160">
        <v>37346</v>
      </c>
      <c r="AO2239">
        <v>20</v>
      </c>
      <c r="AP2239">
        <v>154</v>
      </c>
      <c r="AQ2239" t="s">
        <v>1098</v>
      </c>
      <c r="AR2239">
        <v>15</v>
      </c>
      <c r="AT2239" s="160">
        <v>36616</v>
      </c>
      <c r="AU2239">
        <v>20</v>
      </c>
      <c r="AV2239">
        <v>146</v>
      </c>
      <c r="AW2239" t="s">
        <v>1098</v>
      </c>
      <c r="AX2239">
        <v>15</v>
      </c>
    </row>
    <row r="2240" spans="28:50" x14ac:dyDescent="0.3">
      <c r="AB2240" s="160">
        <v>37346</v>
      </c>
      <c r="AC2240">
        <v>21</v>
      </c>
      <c r="AD2240">
        <v>136</v>
      </c>
      <c r="AE2240" t="s">
        <v>1098</v>
      </c>
      <c r="AF2240">
        <v>14</v>
      </c>
      <c r="AH2240" s="160">
        <v>40999</v>
      </c>
      <c r="AI2240">
        <v>21</v>
      </c>
      <c r="AJ2240">
        <v>189</v>
      </c>
      <c r="AK2240" t="s">
        <v>1098</v>
      </c>
      <c r="AL2240">
        <v>19</v>
      </c>
      <c r="AN2240" s="160">
        <v>37346</v>
      </c>
      <c r="AO2240">
        <v>21</v>
      </c>
      <c r="AP2240">
        <v>140</v>
      </c>
      <c r="AQ2240" t="s">
        <v>1098</v>
      </c>
      <c r="AR2240">
        <v>14</v>
      </c>
      <c r="AT2240" s="160">
        <v>36616</v>
      </c>
      <c r="AU2240">
        <v>21</v>
      </c>
      <c r="AV2240">
        <v>134</v>
      </c>
      <c r="AW2240" t="s">
        <v>1098</v>
      </c>
      <c r="AX2240">
        <v>13</v>
      </c>
    </row>
    <row r="2241" spans="28:50" x14ac:dyDescent="0.3">
      <c r="AB2241" s="160">
        <v>37346</v>
      </c>
      <c r="AC2241">
        <v>22</v>
      </c>
      <c r="AD2241">
        <v>124</v>
      </c>
      <c r="AE2241" t="s">
        <v>1098</v>
      </c>
      <c r="AF2241">
        <v>12</v>
      </c>
      <c r="AH2241" s="160">
        <v>40999</v>
      </c>
      <c r="AI2241">
        <v>22</v>
      </c>
      <c r="AJ2241">
        <v>186</v>
      </c>
      <c r="AK2241" t="s">
        <v>1098</v>
      </c>
      <c r="AL2241">
        <v>19</v>
      </c>
      <c r="AN2241" s="160">
        <v>37346</v>
      </c>
      <c r="AO2241">
        <v>22</v>
      </c>
      <c r="AP2241">
        <v>150</v>
      </c>
      <c r="AQ2241" t="s">
        <v>1098</v>
      </c>
      <c r="AR2241">
        <v>15</v>
      </c>
      <c r="AT2241" s="160">
        <v>36616</v>
      </c>
      <c r="AU2241">
        <v>22</v>
      </c>
      <c r="AV2241">
        <v>140</v>
      </c>
      <c r="AW2241" t="s">
        <v>1098</v>
      </c>
      <c r="AX2241">
        <v>14</v>
      </c>
    </row>
    <row r="2242" spans="28:50" x14ac:dyDescent="0.3">
      <c r="AB2242" s="160">
        <v>37346</v>
      </c>
      <c r="AC2242">
        <v>23</v>
      </c>
      <c r="AD2242">
        <v>136</v>
      </c>
      <c r="AE2242" t="s">
        <v>1098</v>
      </c>
      <c r="AF2242">
        <v>14</v>
      </c>
      <c r="AH2242" s="160">
        <v>40999</v>
      </c>
      <c r="AI2242">
        <v>23</v>
      </c>
      <c r="AJ2242">
        <v>168</v>
      </c>
      <c r="AK2242" t="s">
        <v>1098</v>
      </c>
      <c r="AL2242">
        <v>17</v>
      </c>
      <c r="AN2242" s="160">
        <v>37346</v>
      </c>
      <c r="AO2242">
        <v>23</v>
      </c>
      <c r="AP2242">
        <v>154</v>
      </c>
      <c r="AQ2242" t="s">
        <v>1098</v>
      </c>
      <c r="AR2242">
        <v>15</v>
      </c>
      <c r="AT2242" s="160">
        <v>36616</v>
      </c>
      <c r="AU2242">
        <v>23</v>
      </c>
      <c r="AV2242">
        <v>144</v>
      </c>
      <c r="AW2242" t="s">
        <v>1098</v>
      </c>
      <c r="AX2242">
        <v>14</v>
      </c>
    </row>
    <row r="2243" spans="28:50" x14ac:dyDescent="0.3">
      <c r="AB2243" s="160">
        <v>37926</v>
      </c>
      <c r="AC2243">
        <v>0</v>
      </c>
      <c r="AD2243">
        <v>85</v>
      </c>
      <c r="AE2243" t="s">
        <v>1099</v>
      </c>
      <c r="AF2243">
        <v>9</v>
      </c>
      <c r="AH2243" s="160">
        <v>41214</v>
      </c>
      <c r="AI2243">
        <v>0</v>
      </c>
      <c r="AJ2243">
        <v>186</v>
      </c>
      <c r="AK2243" t="s">
        <v>1099</v>
      </c>
      <c r="AL2243">
        <v>19</v>
      </c>
      <c r="AN2243" s="160">
        <v>37926</v>
      </c>
      <c r="AO2243">
        <v>0</v>
      </c>
      <c r="AP2243">
        <v>140</v>
      </c>
      <c r="AQ2243" t="s">
        <v>1099</v>
      </c>
      <c r="AR2243">
        <v>14</v>
      </c>
      <c r="AT2243" s="160">
        <v>38657</v>
      </c>
      <c r="AU2243">
        <v>0</v>
      </c>
      <c r="AV2243">
        <v>116</v>
      </c>
      <c r="AW2243" t="s">
        <v>1099</v>
      </c>
      <c r="AX2243">
        <v>12</v>
      </c>
    </row>
    <row r="2244" spans="28:50" x14ac:dyDescent="0.3">
      <c r="AB2244" s="160">
        <v>37926</v>
      </c>
      <c r="AC2244">
        <v>1</v>
      </c>
      <c r="AD2244">
        <v>83</v>
      </c>
      <c r="AE2244" t="s">
        <v>1099</v>
      </c>
      <c r="AF2244">
        <v>8</v>
      </c>
      <c r="AH2244" s="160">
        <v>41214</v>
      </c>
      <c r="AI2244">
        <v>1</v>
      </c>
      <c r="AJ2244">
        <v>208</v>
      </c>
      <c r="AK2244" t="s">
        <v>1099</v>
      </c>
      <c r="AL2244">
        <v>21</v>
      </c>
      <c r="AN2244" s="160">
        <v>37926</v>
      </c>
      <c r="AO2244">
        <v>1</v>
      </c>
      <c r="AP2244">
        <v>140</v>
      </c>
      <c r="AQ2244" t="s">
        <v>1099</v>
      </c>
      <c r="AR2244">
        <v>14</v>
      </c>
      <c r="AT2244" s="160">
        <v>38657</v>
      </c>
      <c r="AU2244">
        <v>1</v>
      </c>
      <c r="AV2244">
        <v>115</v>
      </c>
      <c r="AW2244" t="s">
        <v>1099</v>
      </c>
      <c r="AX2244">
        <v>12</v>
      </c>
    </row>
    <row r="2245" spans="28:50" x14ac:dyDescent="0.3">
      <c r="AB2245" s="160">
        <v>37926</v>
      </c>
      <c r="AC2245">
        <v>2</v>
      </c>
      <c r="AD2245">
        <v>75</v>
      </c>
      <c r="AE2245" t="s">
        <v>1099</v>
      </c>
      <c r="AF2245">
        <v>8</v>
      </c>
      <c r="AH2245" s="160">
        <v>41214</v>
      </c>
      <c r="AI2245">
        <v>2</v>
      </c>
      <c r="AJ2245">
        <v>200</v>
      </c>
      <c r="AK2245" t="s">
        <v>1099</v>
      </c>
      <c r="AL2245">
        <v>20</v>
      </c>
      <c r="AN2245" s="160">
        <v>37926</v>
      </c>
      <c r="AO2245">
        <v>2</v>
      </c>
      <c r="AP2245">
        <v>140</v>
      </c>
      <c r="AQ2245" t="s">
        <v>1099</v>
      </c>
      <c r="AR2245">
        <v>14</v>
      </c>
      <c r="AT2245" s="160">
        <v>38657</v>
      </c>
      <c r="AU2245">
        <v>2</v>
      </c>
      <c r="AV2245">
        <v>109</v>
      </c>
      <c r="AW2245" t="s">
        <v>1099</v>
      </c>
      <c r="AX2245">
        <v>11</v>
      </c>
    </row>
    <row r="2246" spans="28:50" x14ac:dyDescent="0.3">
      <c r="AB2246" s="160">
        <v>37926</v>
      </c>
      <c r="AC2246">
        <v>3</v>
      </c>
      <c r="AD2246">
        <v>66</v>
      </c>
      <c r="AE2246" t="s">
        <v>1099</v>
      </c>
      <c r="AF2246">
        <v>7</v>
      </c>
      <c r="AH2246" s="160">
        <v>41214</v>
      </c>
      <c r="AI2246">
        <v>3</v>
      </c>
      <c r="AJ2246">
        <v>195</v>
      </c>
      <c r="AK2246" t="s">
        <v>1099</v>
      </c>
      <c r="AL2246">
        <v>20</v>
      </c>
      <c r="AN2246" s="160">
        <v>37926</v>
      </c>
      <c r="AO2246">
        <v>3</v>
      </c>
      <c r="AP2246">
        <v>130</v>
      </c>
      <c r="AQ2246" t="s">
        <v>1099</v>
      </c>
      <c r="AR2246">
        <v>13</v>
      </c>
      <c r="AT2246" s="160">
        <v>38657</v>
      </c>
      <c r="AU2246">
        <v>3</v>
      </c>
      <c r="AV2246">
        <v>93</v>
      </c>
      <c r="AW2246" t="s">
        <v>1099</v>
      </c>
      <c r="AX2246">
        <v>9</v>
      </c>
    </row>
    <row r="2247" spans="28:50" x14ac:dyDescent="0.3">
      <c r="AB2247" s="160">
        <v>37926</v>
      </c>
      <c r="AC2247">
        <v>4</v>
      </c>
      <c r="AD2247">
        <v>61</v>
      </c>
      <c r="AE2247" t="s">
        <v>1099</v>
      </c>
      <c r="AF2247">
        <v>6</v>
      </c>
      <c r="AH2247" s="160">
        <v>41214</v>
      </c>
      <c r="AI2247">
        <v>4</v>
      </c>
      <c r="AJ2247">
        <v>187</v>
      </c>
      <c r="AK2247" t="s">
        <v>1099</v>
      </c>
      <c r="AL2247">
        <v>19</v>
      </c>
      <c r="AN2247" s="160">
        <v>37926</v>
      </c>
      <c r="AO2247">
        <v>4</v>
      </c>
      <c r="AP2247">
        <v>137</v>
      </c>
      <c r="AQ2247" t="s">
        <v>1099</v>
      </c>
      <c r="AR2247">
        <v>14</v>
      </c>
      <c r="AT2247" s="160">
        <v>38657</v>
      </c>
      <c r="AU2247">
        <v>4</v>
      </c>
      <c r="AV2247">
        <v>94</v>
      </c>
      <c r="AW2247" t="s">
        <v>1099</v>
      </c>
      <c r="AX2247">
        <v>9</v>
      </c>
    </row>
    <row r="2248" spans="28:50" x14ac:dyDescent="0.3">
      <c r="AB2248" s="160">
        <v>37926</v>
      </c>
      <c r="AC2248">
        <v>5</v>
      </c>
      <c r="AD2248">
        <v>52</v>
      </c>
      <c r="AE2248" t="s">
        <v>1099</v>
      </c>
      <c r="AF2248">
        <v>5</v>
      </c>
      <c r="AH2248" s="160">
        <v>41214</v>
      </c>
      <c r="AI2248">
        <v>5</v>
      </c>
      <c r="AJ2248">
        <v>148</v>
      </c>
      <c r="AK2248" t="s">
        <v>1099</v>
      </c>
      <c r="AL2248">
        <v>15</v>
      </c>
      <c r="AN2248" s="160">
        <v>37926</v>
      </c>
      <c r="AO2248">
        <v>5</v>
      </c>
      <c r="AP2248">
        <v>140</v>
      </c>
      <c r="AQ2248" t="s">
        <v>1099</v>
      </c>
      <c r="AR2248">
        <v>14</v>
      </c>
      <c r="AT2248" s="160">
        <v>38657</v>
      </c>
      <c r="AU2248">
        <v>5</v>
      </c>
      <c r="AV2248">
        <v>98</v>
      </c>
      <c r="AW2248" t="s">
        <v>1099</v>
      </c>
      <c r="AX2248">
        <v>10</v>
      </c>
    </row>
    <row r="2249" spans="28:50" x14ac:dyDescent="0.3">
      <c r="AB2249" s="160">
        <v>37926</v>
      </c>
      <c r="AC2249">
        <v>6</v>
      </c>
      <c r="AD2249">
        <v>70</v>
      </c>
      <c r="AE2249" t="s">
        <v>1099</v>
      </c>
      <c r="AF2249">
        <v>7</v>
      </c>
      <c r="AH2249" s="160">
        <v>41214</v>
      </c>
      <c r="AI2249">
        <v>6</v>
      </c>
      <c r="AJ2249">
        <v>135</v>
      </c>
      <c r="AK2249" t="s">
        <v>1099</v>
      </c>
      <c r="AL2249">
        <v>14</v>
      </c>
      <c r="AN2249" s="160">
        <v>37926</v>
      </c>
      <c r="AO2249">
        <v>6</v>
      </c>
      <c r="AP2249">
        <v>150</v>
      </c>
      <c r="AQ2249" t="s">
        <v>1099</v>
      </c>
      <c r="AR2249">
        <v>15</v>
      </c>
      <c r="AT2249" s="160">
        <v>38657</v>
      </c>
      <c r="AU2249">
        <v>6</v>
      </c>
      <c r="AV2249">
        <v>108</v>
      </c>
      <c r="AW2249" t="s">
        <v>1099</v>
      </c>
      <c r="AX2249">
        <v>11</v>
      </c>
    </row>
    <row r="2250" spans="28:50" x14ac:dyDescent="0.3">
      <c r="AB2250" s="160">
        <v>37926</v>
      </c>
      <c r="AC2250">
        <v>7</v>
      </c>
      <c r="AD2250">
        <v>88</v>
      </c>
      <c r="AE2250" t="s">
        <v>1099</v>
      </c>
      <c r="AF2250">
        <v>9</v>
      </c>
      <c r="AH2250" s="160">
        <v>41214</v>
      </c>
      <c r="AI2250">
        <v>7</v>
      </c>
      <c r="AJ2250">
        <v>129</v>
      </c>
      <c r="AK2250" t="s">
        <v>1099</v>
      </c>
      <c r="AL2250">
        <v>13</v>
      </c>
      <c r="AN2250" s="160">
        <v>37926</v>
      </c>
      <c r="AO2250">
        <v>7</v>
      </c>
      <c r="AP2250">
        <v>166</v>
      </c>
      <c r="AQ2250" t="s">
        <v>1099</v>
      </c>
      <c r="AR2250">
        <v>17</v>
      </c>
      <c r="AT2250" s="160">
        <v>38657</v>
      </c>
      <c r="AU2250">
        <v>7</v>
      </c>
      <c r="AV2250">
        <v>126</v>
      </c>
      <c r="AW2250" t="s">
        <v>1099</v>
      </c>
      <c r="AX2250">
        <v>13</v>
      </c>
    </row>
    <row r="2251" spans="28:50" x14ac:dyDescent="0.3">
      <c r="AB2251" s="160">
        <v>37926</v>
      </c>
      <c r="AC2251">
        <v>8</v>
      </c>
      <c r="AD2251">
        <v>97</v>
      </c>
      <c r="AE2251" t="s">
        <v>1099</v>
      </c>
      <c r="AF2251">
        <v>10</v>
      </c>
      <c r="AH2251" s="160">
        <v>41214</v>
      </c>
      <c r="AI2251">
        <v>8</v>
      </c>
      <c r="AJ2251">
        <v>138</v>
      </c>
      <c r="AK2251" t="s">
        <v>1099</v>
      </c>
      <c r="AL2251">
        <v>14</v>
      </c>
      <c r="AN2251" s="160">
        <v>37926</v>
      </c>
      <c r="AO2251">
        <v>8</v>
      </c>
      <c r="AP2251">
        <v>170</v>
      </c>
      <c r="AQ2251" t="s">
        <v>1099</v>
      </c>
      <c r="AR2251">
        <v>17</v>
      </c>
      <c r="AT2251" s="160">
        <v>38657</v>
      </c>
      <c r="AU2251">
        <v>8</v>
      </c>
      <c r="AV2251">
        <v>143</v>
      </c>
      <c r="AW2251" t="s">
        <v>1099</v>
      </c>
      <c r="AX2251">
        <v>14</v>
      </c>
    </row>
    <row r="2252" spans="28:50" x14ac:dyDescent="0.3">
      <c r="AB2252" s="160">
        <v>37926</v>
      </c>
      <c r="AC2252">
        <v>9</v>
      </c>
      <c r="AD2252">
        <v>106</v>
      </c>
      <c r="AE2252" t="s">
        <v>1099</v>
      </c>
      <c r="AF2252">
        <v>11</v>
      </c>
      <c r="AH2252" s="160">
        <v>41214</v>
      </c>
      <c r="AI2252">
        <v>9</v>
      </c>
      <c r="AJ2252">
        <v>152</v>
      </c>
      <c r="AK2252" t="s">
        <v>1099</v>
      </c>
      <c r="AL2252">
        <v>15</v>
      </c>
      <c r="AN2252" s="160">
        <v>37926</v>
      </c>
      <c r="AO2252">
        <v>9</v>
      </c>
      <c r="AP2252">
        <v>170</v>
      </c>
      <c r="AQ2252" t="s">
        <v>1099</v>
      </c>
      <c r="AR2252">
        <v>17</v>
      </c>
      <c r="AT2252" s="160">
        <v>38657</v>
      </c>
      <c r="AU2252">
        <v>9</v>
      </c>
      <c r="AV2252">
        <v>160</v>
      </c>
      <c r="AW2252" t="s">
        <v>1099</v>
      </c>
      <c r="AX2252">
        <v>16</v>
      </c>
    </row>
    <row r="2253" spans="28:50" x14ac:dyDescent="0.3">
      <c r="AB2253" s="160">
        <v>37926</v>
      </c>
      <c r="AC2253">
        <v>10</v>
      </c>
      <c r="AD2253">
        <v>121</v>
      </c>
      <c r="AE2253" t="s">
        <v>1099</v>
      </c>
      <c r="AF2253">
        <v>12</v>
      </c>
      <c r="AH2253" s="160">
        <v>41214</v>
      </c>
      <c r="AI2253">
        <v>10</v>
      </c>
      <c r="AJ2253">
        <v>147</v>
      </c>
      <c r="AK2253" t="s">
        <v>1099</v>
      </c>
      <c r="AL2253">
        <v>15</v>
      </c>
      <c r="AN2253" s="160">
        <v>37926</v>
      </c>
      <c r="AO2253">
        <v>10</v>
      </c>
      <c r="AP2253">
        <v>188</v>
      </c>
      <c r="AQ2253" t="s">
        <v>1099</v>
      </c>
      <c r="AR2253">
        <v>19</v>
      </c>
      <c r="AT2253" s="160">
        <v>38657</v>
      </c>
      <c r="AU2253">
        <v>10</v>
      </c>
      <c r="AV2253">
        <v>192</v>
      </c>
      <c r="AW2253" t="s">
        <v>1099</v>
      </c>
      <c r="AX2253">
        <v>19</v>
      </c>
    </row>
    <row r="2254" spans="28:50" x14ac:dyDescent="0.3">
      <c r="AB2254" s="160">
        <v>37926</v>
      </c>
      <c r="AC2254">
        <v>11</v>
      </c>
      <c r="AD2254">
        <v>129</v>
      </c>
      <c r="AE2254" t="s">
        <v>1099</v>
      </c>
      <c r="AF2254">
        <v>13</v>
      </c>
      <c r="AH2254" s="160">
        <v>41214</v>
      </c>
      <c r="AI2254">
        <v>11</v>
      </c>
      <c r="AJ2254">
        <v>155</v>
      </c>
      <c r="AK2254" t="s">
        <v>1099</v>
      </c>
      <c r="AL2254">
        <v>16</v>
      </c>
      <c r="AN2254" s="160">
        <v>37926</v>
      </c>
      <c r="AO2254">
        <v>11</v>
      </c>
      <c r="AP2254">
        <v>200</v>
      </c>
      <c r="AQ2254" t="s">
        <v>1099</v>
      </c>
      <c r="AR2254">
        <v>20</v>
      </c>
      <c r="AT2254" s="160">
        <v>38657</v>
      </c>
      <c r="AU2254">
        <v>11</v>
      </c>
      <c r="AV2254">
        <v>182</v>
      </c>
      <c r="AW2254" t="s">
        <v>1099</v>
      </c>
      <c r="AX2254">
        <v>18</v>
      </c>
    </row>
    <row r="2255" spans="28:50" x14ac:dyDescent="0.3">
      <c r="AB2255" s="160">
        <v>37926</v>
      </c>
      <c r="AC2255">
        <v>12</v>
      </c>
      <c r="AD2255">
        <v>133</v>
      </c>
      <c r="AE2255" t="s">
        <v>1099</v>
      </c>
      <c r="AF2255">
        <v>13</v>
      </c>
      <c r="AH2255" s="160">
        <v>41214</v>
      </c>
      <c r="AI2255">
        <v>12</v>
      </c>
      <c r="AJ2255">
        <v>132</v>
      </c>
      <c r="AK2255" t="s">
        <v>1099</v>
      </c>
      <c r="AL2255">
        <v>13</v>
      </c>
      <c r="AN2255" s="160">
        <v>37926</v>
      </c>
      <c r="AO2255">
        <v>12</v>
      </c>
      <c r="AP2255">
        <v>210</v>
      </c>
      <c r="AQ2255" t="s">
        <v>1099</v>
      </c>
      <c r="AR2255">
        <v>21</v>
      </c>
      <c r="AT2255" s="160">
        <v>38657</v>
      </c>
      <c r="AU2255">
        <v>12</v>
      </c>
      <c r="AV2255">
        <v>185</v>
      </c>
      <c r="AW2255" t="s">
        <v>1099</v>
      </c>
      <c r="AX2255">
        <v>19</v>
      </c>
    </row>
    <row r="2256" spans="28:50" x14ac:dyDescent="0.3">
      <c r="AB2256" s="160">
        <v>37926</v>
      </c>
      <c r="AC2256">
        <v>13</v>
      </c>
      <c r="AD2256">
        <v>136</v>
      </c>
      <c r="AE2256" t="s">
        <v>1099</v>
      </c>
      <c r="AF2256">
        <v>14</v>
      </c>
      <c r="AH2256" s="160">
        <v>41214</v>
      </c>
      <c r="AI2256">
        <v>13</v>
      </c>
      <c r="AJ2256">
        <v>132</v>
      </c>
      <c r="AK2256" t="s">
        <v>1099</v>
      </c>
      <c r="AL2256">
        <v>13</v>
      </c>
      <c r="AN2256" s="160">
        <v>37926</v>
      </c>
      <c r="AO2256">
        <v>13</v>
      </c>
      <c r="AP2256">
        <v>180</v>
      </c>
      <c r="AQ2256" t="s">
        <v>1099</v>
      </c>
      <c r="AR2256">
        <v>18</v>
      </c>
      <c r="AT2256" s="160">
        <v>38657</v>
      </c>
      <c r="AU2256">
        <v>13</v>
      </c>
      <c r="AV2256">
        <v>164</v>
      </c>
      <c r="AW2256" t="s">
        <v>1099</v>
      </c>
      <c r="AX2256">
        <v>16</v>
      </c>
    </row>
    <row r="2257" spans="28:50" x14ac:dyDescent="0.3">
      <c r="AB2257" s="160">
        <v>37926</v>
      </c>
      <c r="AC2257">
        <v>14</v>
      </c>
      <c r="AD2257">
        <v>140</v>
      </c>
      <c r="AE2257" t="s">
        <v>1099</v>
      </c>
      <c r="AF2257">
        <v>14</v>
      </c>
      <c r="AH2257" s="160">
        <v>41214</v>
      </c>
      <c r="AI2257">
        <v>14</v>
      </c>
      <c r="AJ2257">
        <v>150</v>
      </c>
      <c r="AK2257" t="s">
        <v>1099</v>
      </c>
      <c r="AL2257">
        <v>15</v>
      </c>
      <c r="AN2257" s="160">
        <v>37926</v>
      </c>
      <c r="AO2257">
        <v>14</v>
      </c>
      <c r="AP2257">
        <v>180</v>
      </c>
      <c r="AQ2257" t="s">
        <v>1099</v>
      </c>
      <c r="AR2257">
        <v>18</v>
      </c>
      <c r="AT2257" s="160">
        <v>38657</v>
      </c>
      <c r="AU2257">
        <v>14</v>
      </c>
      <c r="AV2257">
        <v>156</v>
      </c>
      <c r="AW2257" t="s">
        <v>1099</v>
      </c>
      <c r="AX2257">
        <v>16</v>
      </c>
    </row>
    <row r="2258" spans="28:50" x14ac:dyDescent="0.3">
      <c r="AB2258" s="160">
        <v>37926</v>
      </c>
      <c r="AC2258">
        <v>15</v>
      </c>
      <c r="AD2258">
        <v>145</v>
      </c>
      <c r="AE2258" t="s">
        <v>1099</v>
      </c>
      <c r="AF2258">
        <v>15</v>
      </c>
      <c r="AH2258" s="160">
        <v>41214</v>
      </c>
      <c r="AI2258">
        <v>15</v>
      </c>
      <c r="AJ2258">
        <v>149</v>
      </c>
      <c r="AK2258" t="s">
        <v>1099</v>
      </c>
      <c r="AL2258">
        <v>15</v>
      </c>
      <c r="AN2258" s="160">
        <v>37926</v>
      </c>
      <c r="AO2258">
        <v>15</v>
      </c>
      <c r="AP2258">
        <v>170</v>
      </c>
      <c r="AQ2258" t="s">
        <v>1099</v>
      </c>
      <c r="AR2258">
        <v>17</v>
      </c>
      <c r="AT2258" s="160">
        <v>38657</v>
      </c>
      <c r="AU2258">
        <v>15</v>
      </c>
      <c r="AV2258">
        <v>155</v>
      </c>
      <c r="AW2258" t="s">
        <v>1099</v>
      </c>
      <c r="AX2258">
        <v>16</v>
      </c>
    </row>
    <row r="2259" spans="28:50" x14ac:dyDescent="0.3">
      <c r="AB2259" s="160">
        <v>37926</v>
      </c>
      <c r="AC2259">
        <v>16</v>
      </c>
      <c r="AD2259">
        <v>139</v>
      </c>
      <c r="AE2259" t="s">
        <v>1099</v>
      </c>
      <c r="AF2259">
        <v>14</v>
      </c>
      <c r="AH2259" s="160">
        <v>41214</v>
      </c>
      <c r="AI2259">
        <v>16</v>
      </c>
      <c r="AJ2259">
        <v>150</v>
      </c>
      <c r="AK2259" t="s">
        <v>1099</v>
      </c>
      <c r="AL2259">
        <v>15</v>
      </c>
      <c r="AN2259" s="160">
        <v>37926</v>
      </c>
      <c r="AO2259">
        <v>16</v>
      </c>
      <c r="AP2259">
        <v>166</v>
      </c>
      <c r="AQ2259" t="s">
        <v>1099</v>
      </c>
      <c r="AR2259">
        <v>17</v>
      </c>
      <c r="AT2259" s="160">
        <v>38657</v>
      </c>
      <c r="AU2259">
        <v>16</v>
      </c>
      <c r="AV2259">
        <v>108</v>
      </c>
      <c r="AW2259" t="s">
        <v>1099</v>
      </c>
      <c r="AX2259">
        <v>11</v>
      </c>
    </row>
    <row r="2260" spans="28:50" x14ac:dyDescent="0.3">
      <c r="AB2260" s="160">
        <v>37926</v>
      </c>
      <c r="AC2260">
        <v>17</v>
      </c>
      <c r="AD2260">
        <v>126</v>
      </c>
      <c r="AE2260" t="s">
        <v>1099</v>
      </c>
      <c r="AF2260">
        <v>13</v>
      </c>
      <c r="AH2260" s="160">
        <v>41214</v>
      </c>
      <c r="AI2260">
        <v>17</v>
      </c>
      <c r="AJ2260">
        <v>147</v>
      </c>
      <c r="AK2260" t="s">
        <v>1099</v>
      </c>
      <c r="AL2260">
        <v>15</v>
      </c>
      <c r="AN2260" s="160">
        <v>37926</v>
      </c>
      <c r="AO2260">
        <v>17</v>
      </c>
      <c r="AP2260">
        <v>170</v>
      </c>
      <c r="AQ2260" t="s">
        <v>1099</v>
      </c>
      <c r="AR2260">
        <v>17</v>
      </c>
      <c r="AT2260" s="160">
        <v>38657</v>
      </c>
      <c r="AU2260">
        <v>17</v>
      </c>
      <c r="AV2260">
        <v>107</v>
      </c>
      <c r="AW2260" t="s">
        <v>1099</v>
      </c>
      <c r="AX2260">
        <v>11</v>
      </c>
    </row>
    <row r="2261" spans="28:50" x14ac:dyDescent="0.3">
      <c r="AB2261" s="160">
        <v>37926</v>
      </c>
      <c r="AC2261">
        <v>18</v>
      </c>
      <c r="AD2261">
        <v>120</v>
      </c>
      <c r="AE2261" t="s">
        <v>1099</v>
      </c>
      <c r="AF2261">
        <v>12</v>
      </c>
      <c r="AH2261" s="160">
        <v>41214</v>
      </c>
      <c r="AI2261">
        <v>18</v>
      </c>
      <c r="AJ2261">
        <v>138</v>
      </c>
      <c r="AK2261" t="s">
        <v>1099</v>
      </c>
      <c r="AL2261">
        <v>14</v>
      </c>
      <c r="AN2261" s="160">
        <v>37926</v>
      </c>
      <c r="AO2261">
        <v>18</v>
      </c>
      <c r="AP2261">
        <v>160</v>
      </c>
      <c r="AQ2261" t="s">
        <v>1099</v>
      </c>
      <c r="AR2261">
        <v>16</v>
      </c>
      <c r="AT2261" s="160">
        <v>38657</v>
      </c>
      <c r="AU2261">
        <v>18</v>
      </c>
      <c r="AV2261">
        <v>105</v>
      </c>
      <c r="AW2261" t="s">
        <v>1099</v>
      </c>
      <c r="AX2261">
        <v>11</v>
      </c>
    </row>
    <row r="2262" spans="28:50" x14ac:dyDescent="0.3">
      <c r="AB2262" s="160">
        <v>37926</v>
      </c>
      <c r="AC2262">
        <v>19</v>
      </c>
      <c r="AD2262">
        <v>116</v>
      </c>
      <c r="AE2262" t="s">
        <v>1099</v>
      </c>
      <c r="AF2262">
        <v>12</v>
      </c>
      <c r="AH2262" s="160">
        <v>41214</v>
      </c>
      <c r="AI2262">
        <v>19</v>
      </c>
      <c r="AJ2262">
        <v>135</v>
      </c>
      <c r="AK2262" t="s">
        <v>1099</v>
      </c>
      <c r="AL2262">
        <v>14</v>
      </c>
      <c r="AN2262" s="160">
        <v>37926</v>
      </c>
      <c r="AO2262">
        <v>19</v>
      </c>
      <c r="AP2262">
        <v>152</v>
      </c>
      <c r="AQ2262" t="s">
        <v>1099</v>
      </c>
      <c r="AR2262">
        <v>15</v>
      </c>
      <c r="AT2262" s="160">
        <v>38657</v>
      </c>
      <c r="AU2262">
        <v>19</v>
      </c>
      <c r="AV2262">
        <v>101</v>
      </c>
      <c r="AW2262" t="s">
        <v>1099</v>
      </c>
      <c r="AX2262">
        <v>10</v>
      </c>
    </row>
    <row r="2263" spans="28:50" x14ac:dyDescent="0.3">
      <c r="AB2263" s="160">
        <v>37926</v>
      </c>
      <c r="AC2263">
        <v>20</v>
      </c>
      <c r="AD2263">
        <v>110</v>
      </c>
      <c r="AE2263" t="s">
        <v>1099</v>
      </c>
      <c r="AF2263">
        <v>11</v>
      </c>
      <c r="AH2263" s="160">
        <v>41214</v>
      </c>
      <c r="AI2263">
        <v>20</v>
      </c>
      <c r="AJ2263">
        <v>130</v>
      </c>
      <c r="AK2263" t="s">
        <v>1099</v>
      </c>
      <c r="AL2263">
        <v>13</v>
      </c>
      <c r="AN2263" s="160">
        <v>37926</v>
      </c>
      <c r="AO2263">
        <v>20</v>
      </c>
      <c r="AP2263">
        <v>140</v>
      </c>
      <c r="AQ2263" t="s">
        <v>1099</v>
      </c>
      <c r="AR2263">
        <v>14</v>
      </c>
      <c r="AT2263" s="160">
        <v>38657</v>
      </c>
      <c r="AU2263">
        <v>20</v>
      </c>
      <c r="AV2263">
        <v>100</v>
      </c>
      <c r="AW2263" t="s">
        <v>1099</v>
      </c>
      <c r="AX2263">
        <v>10</v>
      </c>
    </row>
    <row r="2264" spans="28:50" x14ac:dyDescent="0.3">
      <c r="AB2264" s="160">
        <v>37926</v>
      </c>
      <c r="AC2264">
        <v>21</v>
      </c>
      <c r="AD2264">
        <v>106</v>
      </c>
      <c r="AE2264" t="s">
        <v>1099</v>
      </c>
      <c r="AF2264">
        <v>11</v>
      </c>
      <c r="AH2264" s="160">
        <v>41214</v>
      </c>
      <c r="AI2264">
        <v>21</v>
      </c>
      <c r="AJ2264">
        <v>122</v>
      </c>
      <c r="AK2264" t="s">
        <v>1099</v>
      </c>
      <c r="AL2264">
        <v>12</v>
      </c>
      <c r="AN2264" s="160">
        <v>37926</v>
      </c>
      <c r="AO2264">
        <v>21</v>
      </c>
      <c r="AP2264">
        <v>140</v>
      </c>
      <c r="AQ2264" t="s">
        <v>1099</v>
      </c>
      <c r="AR2264">
        <v>14</v>
      </c>
      <c r="AT2264" s="160">
        <v>38657</v>
      </c>
      <c r="AU2264">
        <v>21</v>
      </c>
      <c r="AV2264">
        <v>94</v>
      </c>
      <c r="AW2264" t="s">
        <v>1099</v>
      </c>
      <c r="AX2264">
        <v>9</v>
      </c>
    </row>
    <row r="2265" spans="28:50" x14ac:dyDescent="0.3">
      <c r="AB2265" s="160">
        <v>37926</v>
      </c>
      <c r="AC2265">
        <v>22</v>
      </c>
      <c r="AD2265">
        <v>99</v>
      </c>
      <c r="AE2265" t="s">
        <v>1099</v>
      </c>
      <c r="AF2265">
        <v>10</v>
      </c>
      <c r="AH2265" s="160">
        <v>41214</v>
      </c>
      <c r="AI2265">
        <v>22</v>
      </c>
      <c r="AJ2265">
        <v>121</v>
      </c>
      <c r="AK2265" t="s">
        <v>1099</v>
      </c>
      <c r="AL2265">
        <v>12</v>
      </c>
      <c r="AN2265" s="160">
        <v>37926</v>
      </c>
      <c r="AO2265">
        <v>22</v>
      </c>
      <c r="AP2265">
        <v>142</v>
      </c>
      <c r="AQ2265" t="s">
        <v>1099</v>
      </c>
      <c r="AR2265">
        <v>14</v>
      </c>
      <c r="AT2265" s="160">
        <v>38657</v>
      </c>
      <c r="AU2265">
        <v>22</v>
      </c>
      <c r="AV2265">
        <v>86</v>
      </c>
      <c r="AW2265" t="s">
        <v>1099</v>
      </c>
      <c r="AX2265">
        <v>9</v>
      </c>
    </row>
    <row r="2266" spans="28:50" x14ac:dyDescent="0.3">
      <c r="AB2266" s="160">
        <v>37926</v>
      </c>
      <c r="AC2266">
        <v>23</v>
      </c>
      <c r="AD2266">
        <v>99</v>
      </c>
      <c r="AE2266" t="s">
        <v>1099</v>
      </c>
      <c r="AF2266">
        <v>10</v>
      </c>
      <c r="AH2266" s="160">
        <v>41214</v>
      </c>
      <c r="AI2266">
        <v>23</v>
      </c>
      <c r="AJ2266">
        <v>115</v>
      </c>
      <c r="AK2266" t="s">
        <v>1099</v>
      </c>
      <c r="AL2266">
        <v>12</v>
      </c>
      <c r="AN2266" s="160">
        <v>37926</v>
      </c>
      <c r="AO2266">
        <v>23</v>
      </c>
      <c r="AP2266">
        <v>150</v>
      </c>
      <c r="AQ2266" t="s">
        <v>1099</v>
      </c>
      <c r="AR2266">
        <v>15</v>
      </c>
      <c r="AT2266" s="160">
        <v>38657</v>
      </c>
      <c r="AU2266">
        <v>23</v>
      </c>
      <c r="AV2266">
        <v>82</v>
      </c>
      <c r="AW2266" t="s">
        <v>1099</v>
      </c>
      <c r="AX2266">
        <v>8</v>
      </c>
    </row>
    <row r="2267" spans="28:50" x14ac:dyDescent="0.3">
      <c r="AB2267" s="160">
        <v>37927</v>
      </c>
      <c r="AC2267">
        <v>0</v>
      </c>
      <c r="AD2267">
        <v>96</v>
      </c>
      <c r="AE2267" t="s">
        <v>1099</v>
      </c>
      <c r="AF2267">
        <v>10</v>
      </c>
      <c r="AH2267" s="160">
        <v>41215</v>
      </c>
      <c r="AI2267">
        <v>0</v>
      </c>
      <c r="AJ2267">
        <v>113</v>
      </c>
      <c r="AK2267" t="s">
        <v>1099</v>
      </c>
      <c r="AL2267">
        <v>11</v>
      </c>
      <c r="AN2267" s="160">
        <v>37927</v>
      </c>
      <c r="AO2267">
        <v>0</v>
      </c>
      <c r="AP2267">
        <v>160</v>
      </c>
      <c r="AQ2267" t="s">
        <v>1099</v>
      </c>
      <c r="AR2267">
        <v>16</v>
      </c>
      <c r="AT2267" s="160">
        <v>38658</v>
      </c>
      <c r="AU2267">
        <v>0</v>
      </c>
      <c r="AV2267">
        <v>80</v>
      </c>
      <c r="AW2267" t="s">
        <v>1099</v>
      </c>
      <c r="AX2267">
        <v>8</v>
      </c>
    </row>
    <row r="2268" spans="28:50" x14ac:dyDescent="0.3">
      <c r="AB2268" s="160">
        <v>37927</v>
      </c>
      <c r="AC2268">
        <v>1</v>
      </c>
      <c r="AD2268">
        <v>80</v>
      </c>
      <c r="AE2268" t="s">
        <v>1099</v>
      </c>
      <c r="AF2268">
        <v>8</v>
      </c>
      <c r="AH2268" s="160">
        <v>41215</v>
      </c>
      <c r="AI2268">
        <v>1</v>
      </c>
      <c r="AJ2268">
        <v>114</v>
      </c>
      <c r="AK2268" t="s">
        <v>1099</v>
      </c>
      <c r="AL2268">
        <v>11</v>
      </c>
      <c r="AN2268" s="160">
        <v>37927</v>
      </c>
      <c r="AO2268">
        <v>1</v>
      </c>
      <c r="AP2268">
        <v>162</v>
      </c>
      <c r="AQ2268" t="s">
        <v>1099</v>
      </c>
      <c r="AR2268">
        <v>16</v>
      </c>
      <c r="AT2268" s="160">
        <v>38658</v>
      </c>
      <c r="AU2268">
        <v>1</v>
      </c>
      <c r="AV2268">
        <v>82</v>
      </c>
      <c r="AW2268" t="s">
        <v>1099</v>
      </c>
      <c r="AX2268">
        <v>8</v>
      </c>
    </row>
    <row r="2269" spans="28:50" x14ac:dyDescent="0.3">
      <c r="AB2269" s="160">
        <v>37927</v>
      </c>
      <c r="AC2269">
        <v>2</v>
      </c>
      <c r="AD2269">
        <v>82</v>
      </c>
      <c r="AE2269" t="s">
        <v>1099</v>
      </c>
      <c r="AF2269">
        <v>8</v>
      </c>
      <c r="AH2269" s="160">
        <v>41215</v>
      </c>
      <c r="AI2269">
        <v>2</v>
      </c>
      <c r="AJ2269">
        <v>108</v>
      </c>
      <c r="AK2269" t="s">
        <v>1099</v>
      </c>
      <c r="AL2269">
        <v>11</v>
      </c>
      <c r="AN2269" s="160">
        <v>37927</v>
      </c>
      <c r="AO2269">
        <v>2</v>
      </c>
      <c r="AP2269">
        <v>150</v>
      </c>
      <c r="AQ2269" t="s">
        <v>1099</v>
      </c>
      <c r="AR2269">
        <v>15</v>
      </c>
      <c r="AT2269" s="160">
        <v>38658</v>
      </c>
      <c r="AU2269">
        <v>2</v>
      </c>
      <c r="AV2269">
        <v>85</v>
      </c>
      <c r="AW2269" t="s">
        <v>1099</v>
      </c>
      <c r="AX2269">
        <v>9</v>
      </c>
    </row>
    <row r="2270" spans="28:50" x14ac:dyDescent="0.3">
      <c r="AB2270" s="160">
        <v>37927</v>
      </c>
      <c r="AC2270">
        <v>3</v>
      </c>
      <c r="AD2270">
        <v>77</v>
      </c>
      <c r="AE2270" t="s">
        <v>1099</v>
      </c>
      <c r="AF2270">
        <v>8</v>
      </c>
      <c r="AH2270" s="160">
        <v>41215</v>
      </c>
      <c r="AI2270">
        <v>3</v>
      </c>
      <c r="AJ2270">
        <v>109</v>
      </c>
      <c r="AK2270" t="s">
        <v>1099</v>
      </c>
      <c r="AL2270">
        <v>11</v>
      </c>
      <c r="AN2270" s="160">
        <v>37927</v>
      </c>
      <c r="AO2270">
        <v>3</v>
      </c>
      <c r="AP2270">
        <v>150</v>
      </c>
      <c r="AQ2270" t="s">
        <v>1099</v>
      </c>
      <c r="AR2270">
        <v>15</v>
      </c>
      <c r="AT2270" s="160">
        <v>38658</v>
      </c>
      <c r="AU2270">
        <v>3</v>
      </c>
      <c r="AV2270">
        <v>86</v>
      </c>
      <c r="AW2270" t="s">
        <v>1099</v>
      </c>
      <c r="AX2270">
        <v>9</v>
      </c>
    </row>
    <row r="2271" spans="28:50" x14ac:dyDescent="0.3">
      <c r="AB2271" s="160">
        <v>37927</v>
      </c>
      <c r="AC2271">
        <v>4</v>
      </c>
      <c r="AD2271">
        <v>71</v>
      </c>
      <c r="AE2271" t="s">
        <v>1099</v>
      </c>
      <c r="AF2271">
        <v>7</v>
      </c>
      <c r="AH2271" s="160">
        <v>41215</v>
      </c>
      <c r="AI2271">
        <v>4</v>
      </c>
      <c r="AJ2271">
        <v>110</v>
      </c>
      <c r="AK2271" t="s">
        <v>1099</v>
      </c>
      <c r="AL2271">
        <v>11</v>
      </c>
      <c r="AN2271" s="160">
        <v>37927</v>
      </c>
      <c r="AO2271">
        <v>4</v>
      </c>
      <c r="AP2271">
        <v>149</v>
      </c>
      <c r="AQ2271" t="s">
        <v>1099</v>
      </c>
      <c r="AR2271">
        <v>15</v>
      </c>
      <c r="AT2271" s="160">
        <v>38658</v>
      </c>
      <c r="AU2271">
        <v>4</v>
      </c>
      <c r="AV2271">
        <v>79</v>
      </c>
      <c r="AW2271" t="s">
        <v>1099</v>
      </c>
      <c r="AX2271">
        <v>8</v>
      </c>
    </row>
    <row r="2272" spans="28:50" x14ac:dyDescent="0.3">
      <c r="AB2272" s="160">
        <v>37927</v>
      </c>
      <c r="AC2272">
        <v>5</v>
      </c>
      <c r="AD2272">
        <v>77</v>
      </c>
      <c r="AE2272" t="s">
        <v>1099</v>
      </c>
      <c r="AF2272">
        <v>8</v>
      </c>
      <c r="AH2272" s="160">
        <v>41215</v>
      </c>
      <c r="AI2272">
        <v>5</v>
      </c>
      <c r="AJ2272">
        <v>110</v>
      </c>
      <c r="AK2272" t="s">
        <v>1099</v>
      </c>
      <c r="AL2272">
        <v>11</v>
      </c>
      <c r="AN2272" s="160">
        <v>37927</v>
      </c>
      <c r="AO2272">
        <v>5</v>
      </c>
      <c r="AP2272">
        <v>150</v>
      </c>
      <c r="AQ2272" t="s">
        <v>1099</v>
      </c>
      <c r="AR2272">
        <v>15</v>
      </c>
      <c r="AT2272" s="160">
        <v>38658</v>
      </c>
      <c r="AU2272">
        <v>5</v>
      </c>
      <c r="AV2272">
        <v>77</v>
      </c>
      <c r="AW2272" t="s">
        <v>1099</v>
      </c>
      <c r="AX2272">
        <v>8</v>
      </c>
    </row>
    <row r="2273" spans="28:50" x14ac:dyDescent="0.3">
      <c r="AB2273" s="160">
        <v>37927</v>
      </c>
      <c r="AC2273">
        <v>6</v>
      </c>
      <c r="AD2273">
        <v>81</v>
      </c>
      <c r="AE2273" t="s">
        <v>1099</v>
      </c>
      <c r="AF2273">
        <v>8</v>
      </c>
      <c r="AH2273" s="160">
        <v>41215</v>
      </c>
      <c r="AI2273">
        <v>6</v>
      </c>
      <c r="AJ2273">
        <v>110</v>
      </c>
      <c r="AK2273" t="s">
        <v>1099</v>
      </c>
      <c r="AL2273">
        <v>11</v>
      </c>
      <c r="AN2273" s="160">
        <v>37927</v>
      </c>
      <c r="AO2273">
        <v>6</v>
      </c>
      <c r="AP2273">
        <v>160</v>
      </c>
      <c r="AQ2273" t="s">
        <v>1099</v>
      </c>
      <c r="AR2273">
        <v>16</v>
      </c>
      <c r="AT2273" s="160">
        <v>38658</v>
      </c>
      <c r="AU2273">
        <v>6</v>
      </c>
      <c r="AV2273">
        <v>94</v>
      </c>
      <c r="AW2273" t="s">
        <v>1099</v>
      </c>
      <c r="AX2273">
        <v>9</v>
      </c>
    </row>
    <row r="2274" spans="28:50" x14ac:dyDescent="0.3">
      <c r="AB2274" s="160">
        <v>37927</v>
      </c>
      <c r="AC2274">
        <v>7</v>
      </c>
      <c r="AD2274">
        <v>94</v>
      </c>
      <c r="AE2274" t="s">
        <v>1099</v>
      </c>
      <c r="AF2274">
        <v>9</v>
      </c>
      <c r="AH2274" s="160">
        <v>41215</v>
      </c>
      <c r="AI2274">
        <v>7</v>
      </c>
      <c r="AJ2274">
        <v>110</v>
      </c>
      <c r="AK2274" t="s">
        <v>1099</v>
      </c>
      <c r="AL2274">
        <v>11</v>
      </c>
      <c r="AN2274" s="160">
        <v>37927</v>
      </c>
      <c r="AO2274">
        <v>7</v>
      </c>
      <c r="AP2274">
        <v>175</v>
      </c>
      <c r="AQ2274" t="s">
        <v>1099</v>
      </c>
      <c r="AR2274">
        <v>18</v>
      </c>
      <c r="AT2274" s="160">
        <v>38658</v>
      </c>
      <c r="AU2274">
        <v>7</v>
      </c>
      <c r="AV2274">
        <v>111</v>
      </c>
      <c r="AW2274" t="s">
        <v>1099</v>
      </c>
      <c r="AX2274">
        <v>11</v>
      </c>
    </row>
    <row r="2275" spans="28:50" x14ac:dyDescent="0.3">
      <c r="AB2275" s="160">
        <v>37927</v>
      </c>
      <c r="AC2275">
        <v>8</v>
      </c>
      <c r="AD2275">
        <v>104</v>
      </c>
      <c r="AE2275" t="s">
        <v>1099</v>
      </c>
      <c r="AF2275">
        <v>10</v>
      </c>
      <c r="AH2275" s="160">
        <v>41215</v>
      </c>
      <c r="AI2275">
        <v>8</v>
      </c>
      <c r="AJ2275">
        <v>123</v>
      </c>
      <c r="AK2275" t="s">
        <v>1099</v>
      </c>
      <c r="AL2275">
        <v>12</v>
      </c>
      <c r="AN2275" s="160">
        <v>37927</v>
      </c>
      <c r="AO2275">
        <v>8</v>
      </c>
      <c r="AP2275">
        <v>180</v>
      </c>
      <c r="AQ2275" t="s">
        <v>1099</v>
      </c>
      <c r="AR2275">
        <v>18</v>
      </c>
      <c r="AT2275" s="160">
        <v>38658</v>
      </c>
      <c r="AU2275">
        <v>8</v>
      </c>
      <c r="AV2275">
        <v>125</v>
      </c>
      <c r="AW2275" t="s">
        <v>1099</v>
      </c>
      <c r="AX2275">
        <v>13</v>
      </c>
    </row>
    <row r="2276" spans="28:50" x14ac:dyDescent="0.3">
      <c r="AB2276" s="160">
        <v>37927</v>
      </c>
      <c r="AC2276">
        <v>9</v>
      </c>
      <c r="AD2276">
        <v>126</v>
      </c>
      <c r="AE2276" t="s">
        <v>1099</v>
      </c>
      <c r="AF2276">
        <v>13</v>
      </c>
      <c r="AH2276" s="160">
        <v>41215</v>
      </c>
      <c r="AI2276">
        <v>9</v>
      </c>
      <c r="AJ2276">
        <v>126</v>
      </c>
      <c r="AK2276" t="s">
        <v>1099</v>
      </c>
      <c r="AL2276">
        <v>13</v>
      </c>
      <c r="AN2276" s="160">
        <v>37927</v>
      </c>
      <c r="AO2276">
        <v>9</v>
      </c>
      <c r="AP2276">
        <v>190</v>
      </c>
      <c r="AQ2276" t="s">
        <v>1099</v>
      </c>
      <c r="AR2276">
        <v>19</v>
      </c>
      <c r="AT2276" s="160">
        <v>38658</v>
      </c>
      <c r="AU2276">
        <v>9</v>
      </c>
      <c r="AV2276">
        <v>140</v>
      </c>
      <c r="AW2276" t="s">
        <v>1099</v>
      </c>
      <c r="AX2276">
        <v>14</v>
      </c>
    </row>
    <row r="2277" spans="28:50" x14ac:dyDescent="0.3">
      <c r="AB2277" s="160">
        <v>37927</v>
      </c>
      <c r="AC2277">
        <v>10</v>
      </c>
      <c r="AD2277">
        <v>56</v>
      </c>
      <c r="AE2277" t="s">
        <v>1099</v>
      </c>
      <c r="AF2277">
        <v>6</v>
      </c>
      <c r="AH2277" s="160">
        <v>41215</v>
      </c>
      <c r="AI2277">
        <v>10</v>
      </c>
      <c r="AJ2277">
        <v>138</v>
      </c>
      <c r="AK2277" t="s">
        <v>1099</v>
      </c>
      <c r="AL2277">
        <v>14</v>
      </c>
      <c r="AN2277" s="160">
        <v>37927</v>
      </c>
      <c r="AO2277">
        <v>10</v>
      </c>
      <c r="AP2277">
        <v>195</v>
      </c>
      <c r="AQ2277" t="s">
        <v>1099</v>
      </c>
      <c r="AR2277">
        <v>20</v>
      </c>
      <c r="AT2277" s="160">
        <v>38658</v>
      </c>
      <c r="AU2277">
        <v>10</v>
      </c>
      <c r="AV2277">
        <v>147</v>
      </c>
      <c r="AW2277" t="s">
        <v>1099</v>
      </c>
      <c r="AX2277">
        <v>15</v>
      </c>
    </row>
    <row r="2278" spans="28:50" x14ac:dyDescent="0.3">
      <c r="AB2278" s="160">
        <v>37927</v>
      </c>
      <c r="AC2278">
        <v>11</v>
      </c>
      <c r="AD2278">
        <v>88</v>
      </c>
      <c r="AE2278" t="s">
        <v>1099</v>
      </c>
      <c r="AF2278">
        <v>9</v>
      </c>
      <c r="AH2278" s="160">
        <v>41215</v>
      </c>
      <c r="AI2278">
        <v>11</v>
      </c>
      <c r="AJ2278">
        <v>133</v>
      </c>
      <c r="AK2278" t="s">
        <v>1099</v>
      </c>
      <c r="AL2278">
        <v>13</v>
      </c>
      <c r="AN2278" s="160">
        <v>37927</v>
      </c>
      <c r="AO2278">
        <v>11</v>
      </c>
      <c r="AP2278">
        <v>200</v>
      </c>
      <c r="AQ2278" t="s">
        <v>1099</v>
      </c>
      <c r="AR2278">
        <v>20</v>
      </c>
      <c r="AT2278" s="160">
        <v>38658</v>
      </c>
      <c r="AU2278">
        <v>11</v>
      </c>
      <c r="AV2278">
        <v>163</v>
      </c>
      <c r="AW2278" t="s">
        <v>1099</v>
      </c>
      <c r="AX2278">
        <v>16</v>
      </c>
    </row>
    <row r="2279" spans="28:50" x14ac:dyDescent="0.3">
      <c r="AB2279" s="160">
        <v>37927</v>
      </c>
      <c r="AC2279">
        <v>12</v>
      </c>
      <c r="AD2279">
        <v>104</v>
      </c>
      <c r="AE2279" t="s">
        <v>1099</v>
      </c>
      <c r="AF2279">
        <v>10</v>
      </c>
      <c r="AH2279" s="160">
        <v>41215</v>
      </c>
      <c r="AI2279">
        <v>12</v>
      </c>
      <c r="AJ2279">
        <v>145</v>
      </c>
      <c r="AK2279" t="s">
        <v>1099</v>
      </c>
      <c r="AL2279">
        <v>15</v>
      </c>
      <c r="AN2279" s="160">
        <v>37927</v>
      </c>
      <c r="AO2279">
        <v>12</v>
      </c>
      <c r="AP2279">
        <v>190</v>
      </c>
      <c r="AQ2279" t="s">
        <v>1099</v>
      </c>
      <c r="AR2279">
        <v>19</v>
      </c>
      <c r="AT2279" s="160">
        <v>38658</v>
      </c>
      <c r="AU2279">
        <v>12</v>
      </c>
      <c r="AV2279">
        <v>170</v>
      </c>
      <c r="AW2279" t="s">
        <v>1099</v>
      </c>
      <c r="AX2279">
        <v>17</v>
      </c>
    </row>
    <row r="2280" spans="28:50" x14ac:dyDescent="0.3">
      <c r="AB2280" s="160">
        <v>37927</v>
      </c>
      <c r="AC2280">
        <v>13</v>
      </c>
      <c r="AD2280">
        <v>133</v>
      </c>
      <c r="AE2280" t="s">
        <v>1099</v>
      </c>
      <c r="AF2280">
        <v>13</v>
      </c>
      <c r="AH2280" s="160">
        <v>41215</v>
      </c>
      <c r="AI2280">
        <v>13</v>
      </c>
      <c r="AJ2280">
        <v>152</v>
      </c>
      <c r="AK2280" t="s">
        <v>1099</v>
      </c>
      <c r="AL2280">
        <v>15</v>
      </c>
      <c r="AN2280" s="160">
        <v>37927</v>
      </c>
      <c r="AO2280">
        <v>13</v>
      </c>
      <c r="AP2280">
        <v>182</v>
      </c>
      <c r="AQ2280" t="s">
        <v>1099</v>
      </c>
      <c r="AR2280">
        <v>18</v>
      </c>
      <c r="AT2280" s="160">
        <v>38658</v>
      </c>
      <c r="AU2280">
        <v>13</v>
      </c>
      <c r="AV2280">
        <v>168</v>
      </c>
      <c r="AW2280" t="s">
        <v>1099</v>
      </c>
      <c r="AX2280">
        <v>17</v>
      </c>
    </row>
    <row r="2281" spans="28:50" x14ac:dyDescent="0.3">
      <c r="AB2281" s="160">
        <v>37927</v>
      </c>
      <c r="AC2281">
        <v>14</v>
      </c>
      <c r="AD2281">
        <v>141</v>
      </c>
      <c r="AE2281" t="s">
        <v>1099</v>
      </c>
      <c r="AF2281">
        <v>14</v>
      </c>
      <c r="AH2281" s="160">
        <v>41215</v>
      </c>
      <c r="AI2281">
        <v>14</v>
      </c>
      <c r="AJ2281">
        <v>157</v>
      </c>
      <c r="AK2281" t="s">
        <v>1099</v>
      </c>
      <c r="AL2281">
        <v>16</v>
      </c>
      <c r="AN2281" s="160">
        <v>37927</v>
      </c>
      <c r="AO2281">
        <v>14</v>
      </c>
      <c r="AP2281">
        <v>180</v>
      </c>
      <c r="AQ2281" t="s">
        <v>1099</v>
      </c>
      <c r="AR2281">
        <v>18</v>
      </c>
      <c r="AT2281" s="160">
        <v>38658</v>
      </c>
      <c r="AU2281">
        <v>14</v>
      </c>
      <c r="AV2281">
        <v>164</v>
      </c>
      <c r="AW2281" t="s">
        <v>1099</v>
      </c>
      <c r="AX2281">
        <v>16</v>
      </c>
    </row>
    <row r="2282" spans="28:50" x14ac:dyDescent="0.3">
      <c r="AB2282" s="160">
        <v>37927</v>
      </c>
      <c r="AC2282">
        <v>15</v>
      </c>
      <c r="AD2282">
        <v>122</v>
      </c>
      <c r="AE2282" t="s">
        <v>1099</v>
      </c>
      <c r="AF2282">
        <v>12</v>
      </c>
      <c r="AH2282" s="160">
        <v>41215</v>
      </c>
      <c r="AI2282">
        <v>15</v>
      </c>
      <c r="AJ2282">
        <v>157</v>
      </c>
      <c r="AK2282" t="s">
        <v>1099</v>
      </c>
      <c r="AL2282">
        <v>16</v>
      </c>
      <c r="AN2282" s="160">
        <v>37927</v>
      </c>
      <c r="AO2282">
        <v>15</v>
      </c>
      <c r="AP2282">
        <v>170</v>
      </c>
      <c r="AQ2282" t="s">
        <v>1099</v>
      </c>
      <c r="AR2282">
        <v>17</v>
      </c>
      <c r="AT2282" s="160">
        <v>38658</v>
      </c>
      <c r="AU2282">
        <v>15</v>
      </c>
      <c r="AV2282">
        <v>155</v>
      </c>
      <c r="AW2282" t="s">
        <v>1099</v>
      </c>
      <c r="AX2282">
        <v>16</v>
      </c>
    </row>
    <row r="2283" spans="28:50" x14ac:dyDescent="0.3">
      <c r="AB2283" s="160">
        <v>37927</v>
      </c>
      <c r="AC2283">
        <v>16</v>
      </c>
      <c r="AD2283">
        <v>136</v>
      </c>
      <c r="AE2283" t="s">
        <v>1099</v>
      </c>
      <c r="AF2283">
        <v>14</v>
      </c>
      <c r="AH2283" s="160">
        <v>41215</v>
      </c>
      <c r="AI2283">
        <v>16</v>
      </c>
      <c r="AJ2283">
        <v>152</v>
      </c>
      <c r="AK2283" t="s">
        <v>1099</v>
      </c>
      <c r="AL2283">
        <v>15</v>
      </c>
      <c r="AN2283" s="160">
        <v>37927</v>
      </c>
      <c r="AO2283">
        <v>16</v>
      </c>
      <c r="AP2283">
        <v>158</v>
      </c>
      <c r="AQ2283" t="s">
        <v>1099</v>
      </c>
      <c r="AR2283">
        <v>16</v>
      </c>
      <c r="AT2283" s="160">
        <v>38658</v>
      </c>
      <c r="AU2283">
        <v>16</v>
      </c>
      <c r="AV2283">
        <v>147</v>
      </c>
      <c r="AW2283" t="s">
        <v>1099</v>
      </c>
      <c r="AX2283">
        <v>15</v>
      </c>
    </row>
    <row r="2284" spans="28:50" x14ac:dyDescent="0.3">
      <c r="AB2284" s="160">
        <v>37927</v>
      </c>
      <c r="AC2284">
        <v>17</v>
      </c>
      <c r="AD2284">
        <v>141</v>
      </c>
      <c r="AE2284" t="s">
        <v>1099</v>
      </c>
      <c r="AF2284">
        <v>14</v>
      </c>
      <c r="AH2284" s="160">
        <v>41215</v>
      </c>
      <c r="AI2284">
        <v>17</v>
      </c>
      <c r="AJ2284">
        <v>155</v>
      </c>
      <c r="AK2284" t="s">
        <v>1099</v>
      </c>
      <c r="AL2284">
        <v>16</v>
      </c>
      <c r="AN2284" s="160">
        <v>37927</v>
      </c>
      <c r="AO2284">
        <v>17</v>
      </c>
      <c r="AP2284">
        <v>150</v>
      </c>
      <c r="AQ2284" t="s">
        <v>1099</v>
      </c>
      <c r="AR2284">
        <v>15</v>
      </c>
      <c r="AT2284" s="160">
        <v>38658</v>
      </c>
      <c r="AU2284">
        <v>17</v>
      </c>
      <c r="AV2284">
        <v>143</v>
      </c>
      <c r="AW2284" t="s">
        <v>1099</v>
      </c>
      <c r="AX2284">
        <v>14</v>
      </c>
    </row>
    <row r="2285" spans="28:50" x14ac:dyDescent="0.3">
      <c r="AB2285" s="160">
        <v>37927</v>
      </c>
      <c r="AC2285">
        <v>18</v>
      </c>
      <c r="AD2285">
        <v>126</v>
      </c>
      <c r="AE2285" t="s">
        <v>1099</v>
      </c>
      <c r="AF2285">
        <v>13</v>
      </c>
      <c r="AH2285" s="160">
        <v>41215</v>
      </c>
      <c r="AI2285">
        <v>18</v>
      </c>
      <c r="AJ2285">
        <v>144</v>
      </c>
      <c r="AK2285" t="s">
        <v>1099</v>
      </c>
      <c r="AL2285">
        <v>14</v>
      </c>
      <c r="AN2285" s="160">
        <v>37927</v>
      </c>
      <c r="AO2285">
        <v>18</v>
      </c>
      <c r="AP2285">
        <v>150</v>
      </c>
      <c r="AQ2285" t="s">
        <v>1099</v>
      </c>
      <c r="AR2285">
        <v>15</v>
      </c>
      <c r="AT2285" s="160">
        <v>38658</v>
      </c>
      <c r="AU2285">
        <v>18</v>
      </c>
      <c r="AV2285">
        <v>139</v>
      </c>
      <c r="AW2285" t="s">
        <v>1099</v>
      </c>
      <c r="AX2285">
        <v>14</v>
      </c>
    </row>
    <row r="2286" spans="28:50" x14ac:dyDescent="0.3">
      <c r="AB2286" s="160">
        <v>37927</v>
      </c>
      <c r="AC2286">
        <v>19</v>
      </c>
      <c r="AD2286">
        <v>112</v>
      </c>
      <c r="AE2286" t="s">
        <v>1099</v>
      </c>
      <c r="AF2286">
        <v>11</v>
      </c>
      <c r="AH2286" s="160">
        <v>41215</v>
      </c>
      <c r="AI2286">
        <v>19</v>
      </c>
      <c r="AJ2286">
        <v>138</v>
      </c>
      <c r="AK2286" t="s">
        <v>1099</v>
      </c>
      <c r="AL2286">
        <v>14</v>
      </c>
      <c r="AN2286" s="160">
        <v>37927</v>
      </c>
      <c r="AO2286">
        <v>19</v>
      </c>
      <c r="AP2286">
        <v>141</v>
      </c>
      <c r="AQ2286" t="s">
        <v>1099</v>
      </c>
      <c r="AR2286">
        <v>14</v>
      </c>
      <c r="AT2286" s="160">
        <v>38658</v>
      </c>
      <c r="AU2286">
        <v>19</v>
      </c>
      <c r="AV2286">
        <v>129</v>
      </c>
      <c r="AW2286" t="s">
        <v>1099</v>
      </c>
      <c r="AX2286">
        <v>13</v>
      </c>
    </row>
    <row r="2287" spans="28:50" x14ac:dyDescent="0.3">
      <c r="AB2287" s="160">
        <v>37927</v>
      </c>
      <c r="AC2287">
        <v>20</v>
      </c>
      <c r="AD2287">
        <v>93</v>
      </c>
      <c r="AE2287" t="s">
        <v>1099</v>
      </c>
      <c r="AF2287">
        <v>9</v>
      </c>
      <c r="AH2287" s="160">
        <v>41215</v>
      </c>
      <c r="AI2287">
        <v>20</v>
      </c>
      <c r="AJ2287">
        <v>138</v>
      </c>
      <c r="AK2287" t="s">
        <v>1099</v>
      </c>
      <c r="AL2287">
        <v>14</v>
      </c>
      <c r="AN2287" s="160">
        <v>37927</v>
      </c>
      <c r="AO2287">
        <v>20</v>
      </c>
      <c r="AP2287">
        <v>140</v>
      </c>
      <c r="AQ2287" t="s">
        <v>1099</v>
      </c>
      <c r="AR2287">
        <v>14</v>
      </c>
      <c r="AT2287" s="160">
        <v>38658</v>
      </c>
      <c r="AU2287">
        <v>20</v>
      </c>
      <c r="AV2287">
        <v>123</v>
      </c>
      <c r="AW2287" t="s">
        <v>1099</v>
      </c>
      <c r="AX2287">
        <v>12</v>
      </c>
    </row>
    <row r="2288" spans="28:50" x14ac:dyDescent="0.3">
      <c r="AB2288" s="160">
        <v>37927</v>
      </c>
      <c r="AC2288">
        <v>21</v>
      </c>
      <c r="AD2288">
        <v>76</v>
      </c>
      <c r="AE2288" t="s">
        <v>1099</v>
      </c>
      <c r="AF2288">
        <v>8</v>
      </c>
      <c r="AH2288" s="160">
        <v>41215</v>
      </c>
      <c r="AI2288">
        <v>21</v>
      </c>
      <c r="AJ2288">
        <v>133</v>
      </c>
      <c r="AK2288" t="s">
        <v>1099</v>
      </c>
      <c r="AL2288">
        <v>13</v>
      </c>
      <c r="AN2288" s="160">
        <v>37927</v>
      </c>
      <c r="AO2288">
        <v>21</v>
      </c>
      <c r="AP2288">
        <v>140</v>
      </c>
      <c r="AQ2288" t="s">
        <v>1099</v>
      </c>
      <c r="AR2288">
        <v>14</v>
      </c>
      <c r="AT2288" s="160">
        <v>38658</v>
      </c>
      <c r="AU2288">
        <v>21</v>
      </c>
      <c r="AV2288">
        <v>120</v>
      </c>
      <c r="AW2288" t="s">
        <v>1099</v>
      </c>
      <c r="AX2288">
        <v>12</v>
      </c>
    </row>
    <row r="2289" spans="28:50" x14ac:dyDescent="0.3">
      <c r="AB2289" s="160">
        <v>37927</v>
      </c>
      <c r="AC2289">
        <v>22</v>
      </c>
      <c r="AD2289">
        <v>67</v>
      </c>
      <c r="AE2289" t="s">
        <v>1099</v>
      </c>
      <c r="AF2289">
        <v>7</v>
      </c>
      <c r="AH2289" s="160">
        <v>41215</v>
      </c>
      <c r="AI2289">
        <v>22</v>
      </c>
      <c r="AJ2289">
        <v>127</v>
      </c>
      <c r="AK2289" t="s">
        <v>1099</v>
      </c>
      <c r="AL2289">
        <v>13</v>
      </c>
      <c r="AN2289" s="160">
        <v>37927</v>
      </c>
      <c r="AO2289">
        <v>22</v>
      </c>
      <c r="AP2289">
        <v>137</v>
      </c>
      <c r="AQ2289" t="s">
        <v>1099</v>
      </c>
      <c r="AR2289">
        <v>14</v>
      </c>
      <c r="AT2289" s="160">
        <v>38658</v>
      </c>
      <c r="AU2289">
        <v>22</v>
      </c>
      <c r="AV2289">
        <v>108</v>
      </c>
      <c r="AW2289" t="s">
        <v>1099</v>
      </c>
      <c r="AX2289">
        <v>11</v>
      </c>
    </row>
    <row r="2290" spans="28:50" x14ac:dyDescent="0.3">
      <c r="AB2290" s="160">
        <v>37927</v>
      </c>
      <c r="AC2290">
        <v>23</v>
      </c>
      <c r="AD2290">
        <v>52</v>
      </c>
      <c r="AE2290" t="s">
        <v>1099</v>
      </c>
      <c r="AF2290">
        <v>5</v>
      </c>
      <c r="AH2290" s="160">
        <v>41215</v>
      </c>
      <c r="AI2290">
        <v>23</v>
      </c>
      <c r="AJ2290">
        <v>123</v>
      </c>
      <c r="AK2290" t="s">
        <v>1099</v>
      </c>
      <c r="AL2290">
        <v>12</v>
      </c>
      <c r="AN2290" s="160">
        <v>37927</v>
      </c>
      <c r="AO2290">
        <v>23</v>
      </c>
      <c r="AP2290">
        <v>140</v>
      </c>
      <c r="AQ2290" t="s">
        <v>1099</v>
      </c>
      <c r="AR2290">
        <v>14</v>
      </c>
      <c r="AT2290" s="160">
        <v>38658</v>
      </c>
      <c r="AU2290">
        <v>23</v>
      </c>
      <c r="AV2290">
        <v>113</v>
      </c>
      <c r="AW2290" t="s">
        <v>1099</v>
      </c>
      <c r="AX2290">
        <v>11</v>
      </c>
    </row>
    <row r="2291" spans="28:50" x14ac:dyDescent="0.3">
      <c r="AB2291" s="160">
        <v>37928</v>
      </c>
      <c r="AC2291">
        <v>0</v>
      </c>
      <c r="AD2291">
        <v>39</v>
      </c>
      <c r="AE2291" t="s">
        <v>1099</v>
      </c>
      <c r="AF2291">
        <v>4</v>
      </c>
      <c r="AH2291" s="160">
        <v>41216</v>
      </c>
      <c r="AI2291">
        <v>0</v>
      </c>
      <c r="AJ2291">
        <v>118</v>
      </c>
      <c r="AK2291" t="s">
        <v>1099</v>
      </c>
      <c r="AL2291">
        <v>12</v>
      </c>
      <c r="AN2291" s="160">
        <v>37928</v>
      </c>
      <c r="AO2291">
        <v>0</v>
      </c>
      <c r="AP2291">
        <v>120</v>
      </c>
      <c r="AQ2291" t="s">
        <v>1099</v>
      </c>
      <c r="AR2291">
        <v>12</v>
      </c>
      <c r="AT2291" s="160">
        <v>38659</v>
      </c>
      <c r="AU2291">
        <v>0</v>
      </c>
      <c r="AV2291">
        <v>131</v>
      </c>
      <c r="AW2291" t="s">
        <v>1099</v>
      </c>
      <c r="AX2291">
        <v>13</v>
      </c>
    </row>
    <row r="2292" spans="28:50" x14ac:dyDescent="0.3">
      <c r="AB2292" s="160">
        <v>37928</v>
      </c>
      <c r="AC2292">
        <v>1</v>
      </c>
      <c r="AD2292">
        <v>34</v>
      </c>
      <c r="AE2292" t="s">
        <v>1099</v>
      </c>
      <c r="AF2292">
        <v>3</v>
      </c>
      <c r="AH2292" s="160">
        <v>41216</v>
      </c>
      <c r="AI2292">
        <v>1</v>
      </c>
      <c r="AJ2292">
        <v>114</v>
      </c>
      <c r="AK2292" t="s">
        <v>1099</v>
      </c>
      <c r="AL2292">
        <v>11</v>
      </c>
      <c r="AN2292" s="160">
        <v>37928</v>
      </c>
      <c r="AO2292">
        <v>1</v>
      </c>
      <c r="AP2292">
        <v>121</v>
      </c>
      <c r="AQ2292" t="s">
        <v>1099</v>
      </c>
      <c r="AR2292">
        <v>12</v>
      </c>
      <c r="AT2292" s="160">
        <v>38659</v>
      </c>
      <c r="AU2292">
        <v>1</v>
      </c>
      <c r="AV2292">
        <v>182</v>
      </c>
      <c r="AW2292" t="s">
        <v>1099</v>
      </c>
      <c r="AX2292">
        <v>18</v>
      </c>
    </row>
    <row r="2293" spans="28:50" x14ac:dyDescent="0.3">
      <c r="AB2293" s="160">
        <v>37928</v>
      </c>
      <c r="AC2293">
        <v>2</v>
      </c>
      <c r="AD2293">
        <v>26</v>
      </c>
      <c r="AE2293" t="s">
        <v>1099</v>
      </c>
      <c r="AF2293">
        <v>3</v>
      </c>
      <c r="AH2293" s="160">
        <v>41216</v>
      </c>
      <c r="AI2293">
        <v>2</v>
      </c>
      <c r="AJ2293">
        <v>112</v>
      </c>
      <c r="AK2293" t="s">
        <v>1099</v>
      </c>
      <c r="AL2293">
        <v>11</v>
      </c>
      <c r="AN2293" s="160">
        <v>37928</v>
      </c>
      <c r="AO2293">
        <v>2</v>
      </c>
      <c r="AP2293">
        <v>120</v>
      </c>
      <c r="AQ2293" t="s">
        <v>1099</v>
      </c>
      <c r="AR2293">
        <v>12</v>
      </c>
      <c r="AT2293" s="160">
        <v>38659</v>
      </c>
      <c r="AU2293">
        <v>2</v>
      </c>
      <c r="AV2293">
        <v>169</v>
      </c>
      <c r="AW2293" t="s">
        <v>1099</v>
      </c>
      <c r="AX2293">
        <v>17</v>
      </c>
    </row>
    <row r="2294" spans="28:50" x14ac:dyDescent="0.3">
      <c r="AB2294" s="160">
        <v>37928</v>
      </c>
      <c r="AC2294">
        <v>3</v>
      </c>
      <c r="AD2294">
        <v>25</v>
      </c>
      <c r="AE2294" t="s">
        <v>1099</v>
      </c>
      <c r="AF2294">
        <v>3</v>
      </c>
      <c r="AH2294" s="160">
        <v>41216</v>
      </c>
      <c r="AI2294">
        <v>3</v>
      </c>
      <c r="AJ2294">
        <v>114</v>
      </c>
      <c r="AK2294" t="s">
        <v>1099</v>
      </c>
      <c r="AL2294">
        <v>11</v>
      </c>
      <c r="AN2294" s="160">
        <v>37928</v>
      </c>
      <c r="AO2294">
        <v>3</v>
      </c>
      <c r="AP2294">
        <v>120</v>
      </c>
      <c r="AQ2294" t="s">
        <v>1099</v>
      </c>
      <c r="AR2294">
        <v>12</v>
      </c>
      <c r="AT2294" s="160">
        <v>38659</v>
      </c>
      <c r="AU2294">
        <v>3</v>
      </c>
      <c r="AV2294">
        <v>175</v>
      </c>
      <c r="AW2294" t="s">
        <v>1099</v>
      </c>
      <c r="AX2294">
        <v>18</v>
      </c>
    </row>
    <row r="2295" spans="28:50" x14ac:dyDescent="0.3">
      <c r="AB2295" s="160">
        <v>37928</v>
      </c>
      <c r="AC2295">
        <v>4</v>
      </c>
      <c r="AD2295">
        <v>15</v>
      </c>
      <c r="AE2295" t="s">
        <v>1099</v>
      </c>
      <c r="AF2295">
        <v>2</v>
      </c>
      <c r="AH2295" s="160">
        <v>41216</v>
      </c>
      <c r="AI2295">
        <v>4</v>
      </c>
      <c r="AJ2295">
        <v>111</v>
      </c>
      <c r="AK2295" t="s">
        <v>1099</v>
      </c>
      <c r="AL2295">
        <v>11</v>
      </c>
      <c r="AN2295" s="160">
        <v>37928</v>
      </c>
      <c r="AO2295">
        <v>4</v>
      </c>
      <c r="AP2295">
        <v>113</v>
      </c>
      <c r="AQ2295" t="s">
        <v>1099</v>
      </c>
      <c r="AR2295">
        <v>11</v>
      </c>
      <c r="AT2295" s="160">
        <v>38659</v>
      </c>
      <c r="AU2295">
        <v>4</v>
      </c>
      <c r="AV2295">
        <v>162</v>
      </c>
      <c r="AW2295" t="s">
        <v>1099</v>
      </c>
      <c r="AX2295">
        <v>16</v>
      </c>
    </row>
    <row r="2296" spans="28:50" x14ac:dyDescent="0.3">
      <c r="AB2296" s="160">
        <v>37928</v>
      </c>
      <c r="AC2296">
        <v>5</v>
      </c>
      <c r="AD2296">
        <v>8</v>
      </c>
      <c r="AE2296" t="s">
        <v>1099</v>
      </c>
      <c r="AF2296">
        <v>1</v>
      </c>
      <c r="AH2296" s="160">
        <v>41216</v>
      </c>
      <c r="AI2296">
        <v>5</v>
      </c>
      <c r="AJ2296">
        <v>108</v>
      </c>
      <c r="AK2296" t="s">
        <v>1099</v>
      </c>
      <c r="AL2296">
        <v>11</v>
      </c>
      <c r="AN2296" s="160">
        <v>37928</v>
      </c>
      <c r="AO2296">
        <v>5</v>
      </c>
      <c r="AP2296">
        <v>120</v>
      </c>
      <c r="AQ2296" t="s">
        <v>1099</v>
      </c>
      <c r="AR2296">
        <v>12</v>
      </c>
      <c r="AT2296" s="160">
        <v>38659</v>
      </c>
      <c r="AU2296">
        <v>5</v>
      </c>
      <c r="AV2296">
        <v>157</v>
      </c>
      <c r="AW2296" t="s">
        <v>1099</v>
      </c>
      <c r="AX2296">
        <v>16</v>
      </c>
    </row>
    <row r="2297" spans="28:50" x14ac:dyDescent="0.3">
      <c r="AB2297" s="160">
        <v>37928</v>
      </c>
      <c r="AC2297">
        <v>6</v>
      </c>
      <c r="AD2297">
        <v>28</v>
      </c>
      <c r="AE2297" t="s">
        <v>1099</v>
      </c>
      <c r="AF2297">
        <v>3</v>
      </c>
      <c r="AH2297" s="160">
        <v>41216</v>
      </c>
      <c r="AI2297">
        <v>6</v>
      </c>
      <c r="AJ2297">
        <v>114</v>
      </c>
      <c r="AK2297" t="s">
        <v>1099</v>
      </c>
      <c r="AL2297">
        <v>11</v>
      </c>
      <c r="AN2297" s="160">
        <v>37928</v>
      </c>
      <c r="AO2297">
        <v>6</v>
      </c>
      <c r="AP2297">
        <v>140</v>
      </c>
      <c r="AQ2297" t="s">
        <v>1099</v>
      </c>
      <c r="AR2297">
        <v>14</v>
      </c>
      <c r="AT2297" s="160">
        <v>38659</v>
      </c>
      <c r="AU2297">
        <v>6</v>
      </c>
      <c r="AV2297">
        <v>176</v>
      </c>
      <c r="AW2297" t="s">
        <v>1099</v>
      </c>
      <c r="AX2297">
        <v>18</v>
      </c>
    </row>
    <row r="2298" spans="28:50" x14ac:dyDescent="0.3">
      <c r="AB2298" s="160">
        <v>37928</v>
      </c>
      <c r="AC2298">
        <v>7</v>
      </c>
      <c r="AD2298">
        <v>51</v>
      </c>
      <c r="AE2298" t="s">
        <v>1099</v>
      </c>
      <c r="AF2298">
        <v>5</v>
      </c>
      <c r="AH2298" s="160">
        <v>41216</v>
      </c>
      <c r="AI2298">
        <v>7</v>
      </c>
      <c r="AJ2298">
        <v>123</v>
      </c>
      <c r="AK2298" t="s">
        <v>1099</v>
      </c>
      <c r="AL2298">
        <v>12</v>
      </c>
      <c r="AN2298" s="160">
        <v>37928</v>
      </c>
      <c r="AO2298">
        <v>7</v>
      </c>
      <c r="AP2298">
        <v>150</v>
      </c>
      <c r="AQ2298" t="s">
        <v>1099</v>
      </c>
      <c r="AR2298">
        <v>15</v>
      </c>
      <c r="AT2298" s="160">
        <v>38659</v>
      </c>
      <c r="AU2298">
        <v>7</v>
      </c>
      <c r="AV2298">
        <v>190</v>
      </c>
      <c r="AW2298" t="s">
        <v>1099</v>
      </c>
      <c r="AX2298">
        <v>19</v>
      </c>
    </row>
    <row r="2299" spans="28:50" x14ac:dyDescent="0.3">
      <c r="AB2299" s="160">
        <v>37928</v>
      </c>
      <c r="AC2299">
        <v>8</v>
      </c>
      <c r="AD2299">
        <v>83</v>
      </c>
      <c r="AE2299" t="s">
        <v>1099</v>
      </c>
      <c r="AF2299">
        <v>8</v>
      </c>
      <c r="AH2299" s="160">
        <v>41216</v>
      </c>
      <c r="AI2299">
        <v>8</v>
      </c>
      <c r="AJ2299">
        <v>140</v>
      </c>
      <c r="AK2299" t="s">
        <v>1099</v>
      </c>
      <c r="AL2299">
        <v>14</v>
      </c>
      <c r="AN2299" s="160">
        <v>37928</v>
      </c>
      <c r="AO2299">
        <v>8</v>
      </c>
      <c r="AP2299">
        <v>150</v>
      </c>
      <c r="AQ2299" t="s">
        <v>1099</v>
      </c>
      <c r="AR2299">
        <v>15</v>
      </c>
      <c r="AT2299" s="160">
        <v>38659</v>
      </c>
      <c r="AU2299">
        <v>8</v>
      </c>
      <c r="AV2299">
        <v>184</v>
      </c>
      <c r="AW2299" t="s">
        <v>1099</v>
      </c>
      <c r="AX2299">
        <v>18</v>
      </c>
    </row>
    <row r="2300" spans="28:50" x14ac:dyDescent="0.3">
      <c r="AB2300" s="160">
        <v>37928</v>
      </c>
      <c r="AC2300">
        <v>9</v>
      </c>
      <c r="AD2300">
        <v>122</v>
      </c>
      <c r="AE2300" t="s">
        <v>1099</v>
      </c>
      <c r="AF2300">
        <v>12</v>
      </c>
      <c r="AH2300" s="160">
        <v>41216</v>
      </c>
      <c r="AI2300">
        <v>9</v>
      </c>
      <c r="AJ2300">
        <v>149</v>
      </c>
      <c r="AK2300" t="s">
        <v>1099</v>
      </c>
      <c r="AL2300">
        <v>15</v>
      </c>
      <c r="AN2300" s="160">
        <v>37928</v>
      </c>
      <c r="AO2300">
        <v>9</v>
      </c>
      <c r="AP2300">
        <v>160</v>
      </c>
      <c r="AQ2300" t="s">
        <v>1099</v>
      </c>
      <c r="AR2300">
        <v>16</v>
      </c>
      <c r="AT2300" s="160">
        <v>38659</v>
      </c>
      <c r="AU2300">
        <v>9</v>
      </c>
      <c r="AV2300">
        <v>168</v>
      </c>
      <c r="AW2300" t="s">
        <v>1099</v>
      </c>
      <c r="AX2300">
        <v>17</v>
      </c>
    </row>
    <row r="2301" spans="28:50" x14ac:dyDescent="0.3">
      <c r="AB2301" s="160">
        <v>37928</v>
      </c>
      <c r="AC2301">
        <v>10</v>
      </c>
      <c r="AD2301">
        <v>143</v>
      </c>
      <c r="AE2301" t="s">
        <v>1099</v>
      </c>
      <c r="AF2301">
        <v>14</v>
      </c>
      <c r="AH2301" s="160">
        <v>41216</v>
      </c>
      <c r="AI2301">
        <v>10</v>
      </c>
      <c r="AJ2301">
        <v>164</v>
      </c>
      <c r="AK2301" t="s">
        <v>1099</v>
      </c>
      <c r="AL2301">
        <v>16</v>
      </c>
      <c r="AN2301" s="160">
        <v>37928</v>
      </c>
      <c r="AO2301">
        <v>10</v>
      </c>
      <c r="AP2301">
        <v>133</v>
      </c>
      <c r="AQ2301" t="s">
        <v>1099</v>
      </c>
      <c r="AR2301">
        <v>13</v>
      </c>
      <c r="AT2301" s="160">
        <v>38659</v>
      </c>
      <c r="AU2301">
        <v>10</v>
      </c>
      <c r="AV2301">
        <v>180</v>
      </c>
      <c r="AW2301" t="s">
        <v>1099</v>
      </c>
      <c r="AX2301">
        <v>18</v>
      </c>
    </row>
    <row r="2302" spans="28:50" x14ac:dyDescent="0.3">
      <c r="AB2302" s="160">
        <v>37928</v>
      </c>
      <c r="AC2302">
        <v>11</v>
      </c>
      <c r="AD2302">
        <v>155</v>
      </c>
      <c r="AE2302" t="s">
        <v>1099</v>
      </c>
      <c r="AF2302">
        <v>16</v>
      </c>
      <c r="AH2302" s="160">
        <v>41216</v>
      </c>
      <c r="AI2302">
        <v>11</v>
      </c>
      <c r="AJ2302">
        <v>183</v>
      </c>
      <c r="AK2302" t="s">
        <v>1099</v>
      </c>
      <c r="AL2302">
        <v>18</v>
      </c>
      <c r="AN2302" s="160">
        <v>37928</v>
      </c>
      <c r="AO2302">
        <v>11</v>
      </c>
      <c r="AP2302">
        <v>120</v>
      </c>
      <c r="AQ2302" t="s">
        <v>1099</v>
      </c>
      <c r="AR2302">
        <v>12</v>
      </c>
      <c r="AT2302" s="160">
        <v>38659</v>
      </c>
      <c r="AU2302">
        <v>11</v>
      </c>
      <c r="AV2302">
        <v>189</v>
      </c>
      <c r="AW2302" t="s">
        <v>1099</v>
      </c>
      <c r="AX2302">
        <v>19</v>
      </c>
    </row>
    <row r="2303" spans="28:50" x14ac:dyDescent="0.3">
      <c r="AB2303" s="160">
        <v>37928</v>
      </c>
      <c r="AC2303">
        <v>12</v>
      </c>
      <c r="AD2303">
        <v>164</v>
      </c>
      <c r="AE2303" t="s">
        <v>1099</v>
      </c>
      <c r="AF2303">
        <v>16</v>
      </c>
      <c r="AH2303" s="160">
        <v>41216</v>
      </c>
      <c r="AI2303">
        <v>12</v>
      </c>
      <c r="AJ2303">
        <v>196</v>
      </c>
      <c r="AK2303" t="s">
        <v>1099</v>
      </c>
      <c r="AL2303">
        <v>20</v>
      </c>
      <c r="AN2303" s="160">
        <v>37928</v>
      </c>
      <c r="AO2303">
        <v>12</v>
      </c>
      <c r="AP2303">
        <v>130</v>
      </c>
      <c r="AQ2303" t="s">
        <v>1099</v>
      </c>
      <c r="AR2303">
        <v>13</v>
      </c>
      <c r="AT2303" s="160">
        <v>38659</v>
      </c>
      <c r="AU2303">
        <v>12</v>
      </c>
      <c r="AV2303">
        <v>188</v>
      </c>
      <c r="AW2303" t="s">
        <v>1099</v>
      </c>
      <c r="AX2303">
        <v>19</v>
      </c>
    </row>
    <row r="2304" spans="28:50" x14ac:dyDescent="0.3">
      <c r="AB2304" s="160">
        <v>37928</v>
      </c>
      <c r="AC2304">
        <v>13</v>
      </c>
      <c r="AD2304">
        <v>173</v>
      </c>
      <c r="AE2304" t="s">
        <v>1099</v>
      </c>
      <c r="AF2304">
        <v>17</v>
      </c>
      <c r="AH2304" s="160">
        <v>41216</v>
      </c>
      <c r="AI2304">
        <v>13</v>
      </c>
      <c r="AJ2304">
        <v>193</v>
      </c>
      <c r="AK2304" t="s">
        <v>1099</v>
      </c>
      <c r="AL2304">
        <v>19</v>
      </c>
      <c r="AN2304" s="160">
        <v>37928</v>
      </c>
      <c r="AO2304">
        <v>13</v>
      </c>
      <c r="AP2304">
        <v>138</v>
      </c>
      <c r="AQ2304" t="s">
        <v>1099</v>
      </c>
      <c r="AR2304">
        <v>14</v>
      </c>
      <c r="AT2304" s="160">
        <v>38659</v>
      </c>
      <c r="AU2304">
        <v>13</v>
      </c>
      <c r="AV2304">
        <v>195</v>
      </c>
      <c r="AW2304" t="s">
        <v>1099</v>
      </c>
      <c r="AX2304">
        <v>20</v>
      </c>
    </row>
    <row r="2305" spans="28:50" x14ac:dyDescent="0.3">
      <c r="AB2305" s="160">
        <v>37928</v>
      </c>
      <c r="AC2305">
        <v>14</v>
      </c>
      <c r="AD2305">
        <v>178</v>
      </c>
      <c r="AE2305" t="s">
        <v>1099</v>
      </c>
      <c r="AF2305">
        <v>18</v>
      </c>
      <c r="AH2305" s="160">
        <v>41216</v>
      </c>
      <c r="AI2305">
        <v>14</v>
      </c>
      <c r="AJ2305">
        <v>195</v>
      </c>
      <c r="AK2305" t="s">
        <v>1099</v>
      </c>
      <c r="AL2305">
        <v>20</v>
      </c>
      <c r="AN2305" s="160">
        <v>37928</v>
      </c>
      <c r="AO2305">
        <v>14</v>
      </c>
      <c r="AP2305">
        <v>160</v>
      </c>
      <c r="AQ2305" t="s">
        <v>1099</v>
      </c>
      <c r="AR2305">
        <v>16</v>
      </c>
      <c r="AT2305" s="160">
        <v>38659</v>
      </c>
      <c r="AU2305">
        <v>14</v>
      </c>
      <c r="AV2305">
        <v>189</v>
      </c>
      <c r="AW2305" t="s">
        <v>1099</v>
      </c>
      <c r="AX2305">
        <v>19</v>
      </c>
    </row>
    <row r="2306" spans="28:50" x14ac:dyDescent="0.3">
      <c r="AB2306" s="160">
        <v>37928</v>
      </c>
      <c r="AC2306">
        <v>15</v>
      </c>
      <c r="AD2306">
        <v>183</v>
      </c>
      <c r="AE2306" t="s">
        <v>1099</v>
      </c>
      <c r="AF2306">
        <v>18</v>
      </c>
      <c r="AH2306" s="160">
        <v>41216</v>
      </c>
      <c r="AI2306">
        <v>15</v>
      </c>
      <c r="AJ2306">
        <v>211</v>
      </c>
      <c r="AK2306" t="s">
        <v>1099</v>
      </c>
      <c r="AL2306">
        <v>21</v>
      </c>
      <c r="AN2306" s="160">
        <v>37928</v>
      </c>
      <c r="AO2306">
        <v>15</v>
      </c>
      <c r="AP2306">
        <v>150</v>
      </c>
      <c r="AQ2306" t="s">
        <v>1099</v>
      </c>
      <c r="AR2306">
        <v>15</v>
      </c>
      <c r="AT2306" s="160">
        <v>38659</v>
      </c>
      <c r="AU2306">
        <v>15</v>
      </c>
      <c r="AV2306">
        <v>142</v>
      </c>
      <c r="AW2306" t="s">
        <v>1099</v>
      </c>
      <c r="AX2306">
        <v>14</v>
      </c>
    </row>
    <row r="2307" spans="28:50" x14ac:dyDescent="0.3">
      <c r="AB2307" s="160">
        <v>37928</v>
      </c>
      <c r="AC2307">
        <v>16</v>
      </c>
      <c r="AD2307">
        <v>181</v>
      </c>
      <c r="AE2307" t="s">
        <v>1099</v>
      </c>
      <c r="AF2307">
        <v>18</v>
      </c>
      <c r="AH2307" s="160">
        <v>41216</v>
      </c>
      <c r="AI2307">
        <v>16</v>
      </c>
      <c r="AJ2307">
        <v>185</v>
      </c>
      <c r="AK2307" t="s">
        <v>1099</v>
      </c>
      <c r="AL2307">
        <v>19</v>
      </c>
      <c r="AN2307" s="160">
        <v>37928</v>
      </c>
      <c r="AO2307">
        <v>16</v>
      </c>
      <c r="AP2307">
        <v>141</v>
      </c>
      <c r="AQ2307" t="s">
        <v>1099</v>
      </c>
      <c r="AR2307">
        <v>14</v>
      </c>
      <c r="AT2307" s="160">
        <v>38659</v>
      </c>
      <c r="AU2307">
        <v>16</v>
      </c>
      <c r="AV2307">
        <v>126</v>
      </c>
      <c r="AW2307" t="s">
        <v>1099</v>
      </c>
      <c r="AX2307">
        <v>13</v>
      </c>
    </row>
    <row r="2308" spans="28:50" x14ac:dyDescent="0.3">
      <c r="AB2308" s="160">
        <v>37928</v>
      </c>
      <c r="AC2308">
        <v>17</v>
      </c>
      <c r="AD2308">
        <v>176</v>
      </c>
      <c r="AE2308" t="s">
        <v>1099</v>
      </c>
      <c r="AF2308">
        <v>18</v>
      </c>
      <c r="AH2308" s="160">
        <v>41216</v>
      </c>
      <c r="AI2308">
        <v>17</v>
      </c>
      <c r="AJ2308">
        <v>191</v>
      </c>
      <c r="AK2308" t="s">
        <v>1099</v>
      </c>
      <c r="AL2308">
        <v>19</v>
      </c>
      <c r="AN2308" s="160">
        <v>37928</v>
      </c>
      <c r="AO2308">
        <v>17</v>
      </c>
      <c r="AP2308">
        <v>140</v>
      </c>
      <c r="AQ2308" t="s">
        <v>1099</v>
      </c>
      <c r="AR2308">
        <v>14</v>
      </c>
      <c r="AT2308" s="160">
        <v>38659</v>
      </c>
      <c r="AU2308">
        <v>17</v>
      </c>
      <c r="AV2308">
        <v>121</v>
      </c>
      <c r="AW2308" t="s">
        <v>1099</v>
      </c>
      <c r="AX2308">
        <v>12</v>
      </c>
    </row>
    <row r="2309" spans="28:50" x14ac:dyDescent="0.3">
      <c r="AB2309" s="160">
        <v>37928</v>
      </c>
      <c r="AC2309">
        <v>18</v>
      </c>
      <c r="AD2309">
        <v>164</v>
      </c>
      <c r="AE2309" t="s">
        <v>1099</v>
      </c>
      <c r="AF2309">
        <v>16</v>
      </c>
      <c r="AH2309" s="160">
        <v>41216</v>
      </c>
      <c r="AI2309">
        <v>18</v>
      </c>
      <c r="AJ2309">
        <v>191</v>
      </c>
      <c r="AK2309" t="s">
        <v>1099</v>
      </c>
      <c r="AL2309">
        <v>19</v>
      </c>
      <c r="AN2309" s="160">
        <v>37928</v>
      </c>
      <c r="AO2309">
        <v>18</v>
      </c>
      <c r="AP2309">
        <v>130</v>
      </c>
      <c r="AQ2309" t="s">
        <v>1099</v>
      </c>
      <c r="AR2309">
        <v>13</v>
      </c>
      <c r="AT2309" s="160">
        <v>38659</v>
      </c>
      <c r="AU2309">
        <v>18</v>
      </c>
      <c r="AV2309">
        <v>118</v>
      </c>
      <c r="AW2309" t="s">
        <v>1099</v>
      </c>
      <c r="AX2309">
        <v>12</v>
      </c>
    </row>
    <row r="2310" spans="28:50" x14ac:dyDescent="0.3">
      <c r="AB2310" s="160">
        <v>37928</v>
      </c>
      <c r="AC2310">
        <v>19</v>
      </c>
      <c r="AD2310">
        <v>143</v>
      </c>
      <c r="AE2310" t="s">
        <v>1099</v>
      </c>
      <c r="AF2310">
        <v>14</v>
      </c>
      <c r="AH2310" s="160">
        <v>41216</v>
      </c>
      <c r="AI2310">
        <v>19</v>
      </c>
      <c r="AJ2310">
        <v>184</v>
      </c>
      <c r="AK2310" t="s">
        <v>1099</v>
      </c>
      <c r="AL2310">
        <v>18</v>
      </c>
      <c r="AN2310" s="160">
        <v>37928</v>
      </c>
      <c r="AO2310">
        <v>19</v>
      </c>
      <c r="AP2310">
        <v>127</v>
      </c>
      <c r="AQ2310" t="s">
        <v>1099</v>
      </c>
      <c r="AR2310">
        <v>13</v>
      </c>
      <c r="AT2310" s="160">
        <v>38659</v>
      </c>
      <c r="AU2310">
        <v>19</v>
      </c>
      <c r="AV2310">
        <v>117</v>
      </c>
      <c r="AW2310" t="s">
        <v>1099</v>
      </c>
      <c r="AX2310">
        <v>12</v>
      </c>
    </row>
    <row r="2311" spans="28:50" x14ac:dyDescent="0.3">
      <c r="AB2311" s="160">
        <v>37928</v>
      </c>
      <c r="AC2311">
        <v>20</v>
      </c>
      <c r="AD2311">
        <v>132</v>
      </c>
      <c r="AE2311" t="s">
        <v>1099</v>
      </c>
      <c r="AF2311">
        <v>13</v>
      </c>
      <c r="AH2311" s="160">
        <v>41216</v>
      </c>
      <c r="AI2311">
        <v>20</v>
      </c>
      <c r="AJ2311">
        <v>175</v>
      </c>
      <c r="AK2311" t="s">
        <v>1099</v>
      </c>
      <c r="AL2311">
        <v>18</v>
      </c>
      <c r="AN2311" s="160">
        <v>37928</v>
      </c>
      <c r="AO2311">
        <v>20</v>
      </c>
      <c r="AP2311">
        <v>130</v>
      </c>
      <c r="AQ2311" t="s">
        <v>1099</v>
      </c>
      <c r="AR2311">
        <v>13</v>
      </c>
      <c r="AT2311" s="160">
        <v>38659</v>
      </c>
      <c r="AU2311">
        <v>20</v>
      </c>
      <c r="AV2311">
        <v>116</v>
      </c>
      <c r="AW2311" t="s">
        <v>1099</v>
      </c>
      <c r="AX2311">
        <v>12</v>
      </c>
    </row>
    <row r="2312" spans="28:50" x14ac:dyDescent="0.3">
      <c r="AB2312" s="160">
        <v>37928</v>
      </c>
      <c r="AC2312">
        <v>21</v>
      </c>
      <c r="AD2312">
        <v>114</v>
      </c>
      <c r="AE2312" t="s">
        <v>1099</v>
      </c>
      <c r="AF2312">
        <v>11</v>
      </c>
      <c r="AH2312" s="160">
        <v>41216</v>
      </c>
      <c r="AI2312">
        <v>21</v>
      </c>
      <c r="AJ2312">
        <v>170</v>
      </c>
      <c r="AK2312" t="s">
        <v>1099</v>
      </c>
      <c r="AL2312">
        <v>17</v>
      </c>
      <c r="AN2312" s="160">
        <v>37928</v>
      </c>
      <c r="AO2312">
        <v>21</v>
      </c>
      <c r="AP2312">
        <v>130</v>
      </c>
      <c r="AQ2312" t="s">
        <v>1099</v>
      </c>
      <c r="AR2312">
        <v>13</v>
      </c>
      <c r="AT2312" s="160">
        <v>38659</v>
      </c>
      <c r="AU2312">
        <v>21</v>
      </c>
      <c r="AV2312">
        <v>114</v>
      </c>
      <c r="AW2312" t="s">
        <v>1099</v>
      </c>
      <c r="AX2312">
        <v>11</v>
      </c>
    </row>
    <row r="2313" spans="28:50" x14ac:dyDescent="0.3">
      <c r="AB2313" s="160">
        <v>37928</v>
      </c>
      <c r="AC2313">
        <v>22</v>
      </c>
      <c r="AD2313">
        <v>94</v>
      </c>
      <c r="AE2313" t="s">
        <v>1099</v>
      </c>
      <c r="AF2313">
        <v>9</v>
      </c>
      <c r="AH2313" s="160">
        <v>41216</v>
      </c>
      <c r="AI2313">
        <v>22</v>
      </c>
      <c r="AJ2313">
        <v>163</v>
      </c>
      <c r="AK2313" t="s">
        <v>1099</v>
      </c>
      <c r="AL2313">
        <v>16</v>
      </c>
      <c r="AN2313" s="160">
        <v>37928</v>
      </c>
      <c r="AO2313">
        <v>22</v>
      </c>
      <c r="AP2313">
        <v>118</v>
      </c>
      <c r="AQ2313" t="s">
        <v>1099</v>
      </c>
      <c r="AR2313">
        <v>12</v>
      </c>
      <c r="AT2313" s="160">
        <v>38659</v>
      </c>
      <c r="AU2313">
        <v>22</v>
      </c>
      <c r="AV2313">
        <v>117</v>
      </c>
      <c r="AW2313" t="s">
        <v>1099</v>
      </c>
      <c r="AX2313">
        <v>12</v>
      </c>
    </row>
    <row r="2314" spans="28:50" x14ac:dyDescent="0.3">
      <c r="AB2314" s="160">
        <v>37928</v>
      </c>
      <c r="AC2314">
        <v>23</v>
      </c>
      <c r="AD2314">
        <v>87</v>
      </c>
      <c r="AE2314" t="s">
        <v>1099</v>
      </c>
      <c r="AF2314">
        <v>9</v>
      </c>
      <c r="AH2314" s="160">
        <v>41216</v>
      </c>
      <c r="AI2314">
        <v>23</v>
      </c>
      <c r="AJ2314">
        <v>151</v>
      </c>
      <c r="AK2314" t="s">
        <v>1099</v>
      </c>
      <c r="AL2314">
        <v>15</v>
      </c>
      <c r="AN2314" s="160">
        <v>37928</v>
      </c>
      <c r="AO2314">
        <v>23</v>
      </c>
      <c r="AP2314">
        <v>130</v>
      </c>
      <c r="AQ2314" t="s">
        <v>1099</v>
      </c>
      <c r="AR2314">
        <v>13</v>
      </c>
      <c r="AT2314" s="160">
        <v>38659</v>
      </c>
      <c r="AU2314">
        <v>23</v>
      </c>
      <c r="AV2314">
        <v>110</v>
      </c>
      <c r="AW2314" t="s">
        <v>1099</v>
      </c>
      <c r="AX2314">
        <v>11</v>
      </c>
    </row>
    <row r="2315" spans="28:50" x14ac:dyDescent="0.3">
      <c r="AB2315" s="160">
        <v>37929</v>
      </c>
      <c r="AC2315">
        <v>0</v>
      </c>
      <c r="AD2315">
        <v>80</v>
      </c>
      <c r="AE2315" t="s">
        <v>1099</v>
      </c>
      <c r="AF2315">
        <v>8</v>
      </c>
      <c r="AH2315" s="160">
        <v>41217</v>
      </c>
      <c r="AI2315">
        <v>0</v>
      </c>
      <c r="AJ2315">
        <v>148</v>
      </c>
      <c r="AK2315" t="s">
        <v>1099</v>
      </c>
      <c r="AL2315">
        <v>15</v>
      </c>
      <c r="AN2315" s="160">
        <v>37929</v>
      </c>
      <c r="AO2315">
        <v>0</v>
      </c>
      <c r="AP2315">
        <v>130</v>
      </c>
      <c r="AQ2315" t="s">
        <v>1099</v>
      </c>
      <c r="AR2315">
        <v>13</v>
      </c>
      <c r="AT2315" s="160">
        <v>38660</v>
      </c>
      <c r="AU2315">
        <v>0</v>
      </c>
      <c r="AV2315">
        <v>110</v>
      </c>
      <c r="AW2315" t="s">
        <v>1099</v>
      </c>
      <c r="AX2315">
        <v>11</v>
      </c>
    </row>
    <row r="2316" spans="28:50" x14ac:dyDescent="0.3">
      <c r="AB2316" s="160">
        <v>37929</v>
      </c>
      <c r="AC2316">
        <v>1</v>
      </c>
      <c r="AD2316">
        <v>64</v>
      </c>
      <c r="AE2316" t="s">
        <v>1099</v>
      </c>
      <c r="AF2316">
        <v>6</v>
      </c>
      <c r="AH2316" s="160">
        <v>41217</v>
      </c>
      <c r="AI2316">
        <v>1</v>
      </c>
      <c r="AJ2316">
        <v>139</v>
      </c>
      <c r="AK2316" t="s">
        <v>1099</v>
      </c>
      <c r="AL2316">
        <v>14</v>
      </c>
      <c r="AN2316" s="160">
        <v>37929</v>
      </c>
      <c r="AO2316">
        <v>1</v>
      </c>
      <c r="AP2316">
        <v>128</v>
      </c>
      <c r="AQ2316" t="s">
        <v>1099</v>
      </c>
      <c r="AR2316">
        <v>13</v>
      </c>
      <c r="AT2316" s="160">
        <v>38660</v>
      </c>
      <c r="AU2316">
        <v>1</v>
      </c>
      <c r="AV2316">
        <v>101</v>
      </c>
      <c r="AW2316" t="s">
        <v>1099</v>
      </c>
      <c r="AX2316">
        <v>10</v>
      </c>
    </row>
    <row r="2317" spans="28:50" x14ac:dyDescent="0.3">
      <c r="AB2317" s="160">
        <v>37929</v>
      </c>
      <c r="AC2317">
        <v>2</v>
      </c>
      <c r="AD2317">
        <v>49</v>
      </c>
      <c r="AE2317" t="s">
        <v>1099</v>
      </c>
      <c r="AF2317">
        <v>5</v>
      </c>
      <c r="AH2317" s="160">
        <v>41217</v>
      </c>
      <c r="AI2317">
        <v>2</v>
      </c>
      <c r="AJ2317">
        <v>138</v>
      </c>
      <c r="AK2317" t="s">
        <v>1099</v>
      </c>
      <c r="AL2317">
        <v>14</v>
      </c>
      <c r="AN2317" s="160">
        <v>37929</v>
      </c>
      <c r="AO2317">
        <v>2</v>
      </c>
      <c r="AP2317">
        <v>130</v>
      </c>
      <c r="AQ2317" t="s">
        <v>1099</v>
      </c>
      <c r="AR2317">
        <v>13</v>
      </c>
      <c r="AT2317" s="160">
        <v>38660</v>
      </c>
      <c r="AU2317">
        <v>2</v>
      </c>
      <c r="AV2317">
        <v>96</v>
      </c>
      <c r="AW2317" t="s">
        <v>1099</v>
      </c>
      <c r="AX2317">
        <v>10</v>
      </c>
    </row>
    <row r="2318" spans="28:50" x14ac:dyDescent="0.3">
      <c r="AB2318" s="160">
        <v>37929</v>
      </c>
      <c r="AC2318">
        <v>3</v>
      </c>
      <c r="AD2318">
        <v>52</v>
      </c>
      <c r="AE2318" t="s">
        <v>1099</v>
      </c>
      <c r="AF2318">
        <v>5</v>
      </c>
      <c r="AH2318" s="160">
        <v>41217</v>
      </c>
      <c r="AI2318">
        <v>3</v>
      </c>
      <c r="AJ2318">
        <v>125</v>
      </c>
      <c r="AK2318" t="s">
        <v>1099</v>
      </c>
      <c r="AL2318">
        <v>13</v>
      </c>
      <c r="AN2318" s="160">
        <v>37929</v>
      </c>
      <c r="AO2318">
        <v>3</v>
      </c>
      <c r="AP2318">
        <v>120</v>
      </c>
      <c r="AQ2318" t="s">
        <v>1099</v>
      </c>
      <c r="AR2318">
        <v>12</v>
      </c>
      <c r="AT2318" s="160">
        <v>38660</v>
      </c>
      <c r="AU2318">
        <v>3</v>
      </c>
      <c r="AV2318">
        <v>94</v>
      </c>
      <c r="AW2318" t="s">
        <v>1099</v>
      </c>
      <c r="AX2318">
        <v>9</v>
      </c>
    </row>
    <row r="2319" spans="28:50" x14ac:dyDescent="0.3">
      <c r="AB2319" s="160">
        <v>37929</v>
      </c>
      <c r="AC2319">
        <v>4</v>
      </c>
      <c r="AD2319">
        <v>36</v>
      </c>
      <c r="AE2319" t="s">
        <v>1099</v>
      </c>
      <c r="AF2319">
        <v>4</v>
      </c>
      <c r="AH2319" s="160">
        <v>41217</v>
      </c>
      <c r="AI2319">
        <v>4</v>
      </c>
      <c r="AJ2319">
        <v>126</v>
      </c>
      <c r="AK2319" t="s">
        <v>1099</v>
      </c>
      <c r="AL2319">
        <v>13</v>
      </c>
      <c r="AN2319" s="160">
        <v>37929</v>
      </c>
      <c r="AO2319">
        <v>4</v>
      </c>
      <c r="AP2319">
        <v>120</v>
      </c>
      <c r="AQ2319" t="s">
        <v>1099</v>
      </c>
      <c r="AR2319">
        <v>12</v>
      </c>
      <c r="AT2319" s="160">
        <v>38660</v>
      </c>
      <c r="AU2319">
        <v>4</v>
      </c>
      <c r="AV2319">
        <v>107</v>
      </c>
      <c r="AW2319" t="s">
        <v>1099</v>
      </c>
      <c r="AX2319">
        <v>11</v>
      </c>
    </row>
    <row r="2320" spans="28:50" x14ac:dyDescent="0.3">
      <c r="AB2320" s="160">
        <v>37929</v>
      </c>
      <c r="AC2320">
        <v>5</v>
      </c>
      <c r="AD2320">
        <v>30</v>
      </c>
      <c r="AE2320" t="s">
        <v>1099</v>
      </c>
      <c r="AF2320">
        <v>3</v>
      </c>
      <c r="AH2320" s="160">
        <v>41217</v>
      </c>
      <c r="AI2320">
        <v>5</v>
      </c>
      <c r="AJ2320">
        <v>125</v>
      </c>
      <c r="AK2320" t="s">
        <v>1099</v>
      </c>
      <c r="AL2320">
        <v>13</v>
      </c>
      <c r="AN2320" s="160">
        <v>37929</v>
      </c>
      <c r="AO2320">
        <v>5</v>
      </c>
      <c r="AP2320">
        <v>130</v>
      </c>
      <c r="AQ2320" t="s">
        <v>1099</v>
      </c>
      <c r="AR2320">
        <v>13</v>
      </c>
      <c r="AT2320" s="160">
        <v>38660</v>
      </c>
      <c r="AU2320">
        <v>5</v>
      </c>
      <c r="AV2320">
        <v>110</v>
      </c>
      <c r="AW2320" t="s">
        <v>1099</v>
      </c>
      <c r="AX2320">
        <v>11</v>
      </c>
    </row>
    <row r="2321" spans="28:50" x14ac:dyDescent="0.3">
      <c r="AB2321" s="160">
        <v>37929</v>
      </c>
      <c r="AC2321">
        <v>6</v>
      </c>
      <c r="AD2321">
        <v>47</v>
      </c>
      <c r="AE2321" t="s">
        <v>1099</v>
      </c>
      <c r="AF2321">
        <v>5</v>
      </c>
      <c r="AH2321" s="160">
        <v>41217</v>
      </c>
      <c r="AI2321">
        <v>6</v>
      </c>
      <c r="AJ2321">
        <v>134</v>
      </c>
      <c r="AK2321" t="s">
        <v>1099</v>
      </c>
      <c r="AL2321">
        <v>13</v>
      </c>
      <c r="AN2321" s="160">
        <v>37929</v>
      </c>
      <c r="AO2321">
        <v>6</v>
      </c>
      <c r="AP2321">
        <v>130</v>
      </c>
      <c r="AQ2321" t="s">
        <v>1099</v>
      </c>
      <c r="AR2321">
        <v>13</v>
      </c>
      <c r="AT2321" s="160">
        <v>38660</v>
      </c>
      <c r="AU2321">
        <v>6</v>
      </c>
      <c r="AV2321">
        <v>111</v>
      </c>
      <c r="AW2321" t="s">
        <v>1099</v>
      </c>
      <c r="AX2321">
        <v>11</v>
      </c>
    </row>
    <row r="2322" spans="28:50" x14ac:dyDescent="0.3">
      <c r="AB2322" s="160">
        <v>37929</v>
      </c>
      <c r="AC2322">
        <v>7</v>
      </c>
      <c r="AD2322">
        <v>73</v>
      </c>
      <c r="AE2322" t="s">
        <v>1099</v>
      </c>
      <c r="AF2322">
        <v>7</v>
      </c>
      <c r="AH2322" s="160">
        <v>41217</v>
      </c>
      <c r="AI2322">
        <v>7</v>
      </c>
      <c r="AJ2322">
        <v>165</v>
      </c>
      <c r="AK2322" t="s">
        <v>1099</v>
      </c>
      <c r="AL2322">
        <v>17</v>
      </c>
      <c r="AN2322" s="160">
        <v>37929</v>
      </c>
      <c r="AO2322">
        <v>7</v>
      </c>
      <c r="AP2322">
        <v>133</v>
      </c>
      <c r="AQ2322" t="s">
        <v>1099</v>
      </c>
      <c r="AR2322">
        <v>13</v>
      </c>
      <c r="AT2322" s="160">
        <v>38660</v>
      </c>
      <c r="AU2322">
        <v>7</v>
      </c>
      <c r="AV2322">
        <v>115</v>
      </c>
      <c r="AW2322" t="s">
        <v>1099</v>
      </c>
      <c r="AX2322">
        <v>12</v>
      </c>
    </row>
    <row r="2323" spans="28:50" x14ac:dyDescent="0.3">
      <c r="AB2323" s="160">
        <v>37929</v>
      </c>
      <c r="AC2323">
        <v>8</v>
      </c>
      <c r="AD2323">
        <v>103</v>
      </c>
      <c r="AE2323" t="s">
        <v>1099</v>
      </c>
      <c r="AF2323">
        <v>10</v>
      </c>
      <c r="AH2323" s="160">
        <v>41217</v>
      </c>
      <c r="AI2323">
        <v>8</v>
      </c>
      <c r="AJ2323">
        <v>200</v>
      </c>
      <c r="AK2323" t="s">
        <v>1099</v>
      </c>
      <c r="AL2323">
        <v>20</v>
      </c>
      <c r="AN2323" s="160">
        <v>37929</v>
      </c>
      <c r="AO2323">
        <v>8</v>
      </c>
      <c r="AP2323">
        <v>160</v>
      </c>
      <c r="AQ2323" t="s">
        <v>1099</v>
      </c>
      <c r="AR2323">
        <v>16</v>
      </c>
      <c r="AT2323" s="160">
        <v>38660</v>
      </c>
      <c r="AU2323">
        <v>8</v>
      </c>
      <c r="AV2323">
        <v>115</v>
      </c>
      <c r="AW2323" t="s">
        <v>1099</v>
      </c>
      <c r="AX2323">
        <v>12</v>
      </c>
    </row>
    <row r="2324" spans="28:50" x14ac:dyDescent="0.3">
      <c r="AB2324" s="160">
        <v>37929</v>
      </c>
      <c r="AC2324">
        <v>9</v>
      </c>
      <c r="AD2324">
        <v>137</v>
      </c>
      <c r="AE2324" t="s">
        <v>1099</v>
      </c>
      <c r="AF2324">
        <v>14</v>
      </c>
      <c r="AH2324" s="160">
        <v>41217</v>
      </c>
      <c r="AI2324">
        <v>9</v>
      </c>
      <c r="AJ2324">
        <v>221</v>
      </c>
      <c r="AK2324" t="s">
        <v>1099</v>
      </c>
      <c r="AL2324">
        <v>22</v>
      </c>
      <c r="AN2324" s="160">
        <v>37929</v>
      </c>
      <c r="AO2324">
        <v>9</v>
      </c>
      <c r="AP2324">
        <v>150</v>
      </c>
      <c r="AQ2324" t="s">
        <v>1099</v>
      </c>
      <c r="AR2324">
        <v>15</v>
      </c>
      <c r="AT2324" s="160">
        <v>38660</v>
      </c>
      <c r="AU2324">
        <v>9</v>
      </c>
      <c r="AV2324">
        <v>115</v>
      </c>
      <c r="AW2324" t="s">
        <v>1099</v>
      </c>
      <c r="AX2324">
        <v>12</v>
      </c>
    </row>
    <row r="2325" spans="28:50" x14ac:dyDescent="0.3">
      <c r="AB2325" s="160">
        <v>37929</v>
      </c>
      <c r="AC2325">
        <v>10</v>
      </c>
      <c r="AD2325">
        <v>159</v>
      </c>
      <c r="AE2325" t="s">
        <v>1099</v>
      </c>
      <c r="AF2325">
        <v>16</v>
      </c>
      <c r="AH2325" s="160">
        <v>41217</v>
      </c>
      <c r="AI2325">
        <v>10</v>
      </c>
      <c r="AJ2325">
        <v>239</v>
      </c>
      <c r="AK2325" t="s">
        <v>1099</v>
      </c>
      <c r="AL2325">
        <v>24</v>
      </c>
      <c r="AN2325" s="160">
        <v>37929</v>
      </c>
      <c r="AO2325">
        <v>10</v>
      </c>
      <c r="AP2325">
        <v>160</v>
      </c>
      <c r="AQ2325" t="s">
        <v>1099</v>
      </c>
      <c r="AR2325">
        <v>16</v>
      </c>
      <c r="AT2325" s="160">
        <v>38660</v>
      </c>
      <c r="AU2325">
        <v>10</v>
      </c>
      <c r="AV2325">
        <v>119</v>
      </c>
      <c r="AW2325" t="s">
        <v>1099</v>
      </c>
      <c r="AX2325">
        <v>12</v>
      </c>
    </row>
    <row r="2326" spans="28:50" x14ac:dyDescent="0.3">
      <c r="AB2326" s="160">
        <v>37929</v>
      </c>
      <c r="AC2326">
        <v>11</v>
      </c>
      <c r="AD2326">
        <v>169</v>
      </c>
      <c r="AE2326" t="s">
        <v>1099</v>
      </c>
      <c r="AF2326">
        <v>17</v>
      </c>
      <c r="AH2326" s="160">
        <v>41217</v>
      </c>
      <c r="AI2326">
        <v>11</v>
      </c>
      <c r="AJ2326">
        <v>257</v>
      </c>
      <c r="AK2326" t="s">
        <v>1099</v>
      </c>
      <c r="AL2326">
        <v>26</v>
      </c>
      <c r="AN2326" s="160">
        <v>37929</v>
      </c>
      <c r="AO2326">
        <v>11</v>
      </c>
      <c r="AP2326">
        <v>160</v>
      </c>
      <c r="AQ2326" t="s">
        <v>1099</v>
      </c>
      <c r="AR2326">
        <v>16</v>
      </c>
      <c r="AT2326" s="160">
        <v>38660</v>
      </c>
      <c r="AU2326">
        <v>11</v>
      </c>
      <c r="AV2326">
        <v>124</v>
      </c>
      <c r="AW2326" t="s">
        <v>1099</v>
      </c>
      <c r="AX2326">
        <v>12</v>
      </c>
    </row>
    <row r="2327" spans="28:50" x14ac:dyDescent="0.3">
      <c r="AB2327" s="160">
        <v>37929</v>
      </c>
      <c r="AC2327">
        <v>12</v>
      </c>
      <c r="AD2327">
        <v>182</v>
      </c>
      <c r="AE2327" t="s">
        <v>1099</v>
      </c>
      <c r="AF2327">
        <v>18</v>
      </c>
      <c r="AH2327" s="160">
        <v>41217</v>
      </c>
      <c r="AI2327">
        <v>12</v>
      </c>
      <c r="AJ2327">
        <v>268</v>
      </c>
      <c r="AK2327" t="s">
        <v>1099</v>
      </c>
      <c r="AL2327">
        <v>27</v>
      </c>
      <c r="AN2327" s="160">
        <v>37929</v>
      </c>
      <c r="AO2327">
        <v>12</v>
      </c>
      <c r="AP2327">
        <v>160</v>
      </c>
      <c r="AQ2327" t="s">
        <v>1099</v>
      </c>
      <c r="AR2327">
        <v>16</v>
      </c>
      <c r="AT2327" s="160">
        <v>38660</v>
      </c>
      <c r="AU2327">
        <v>12</v>
      </c>
      <c r="AV2327">
        <v>131</v>
      </c>
      <c r="AW2327" t="s">
        <v>1099</v>
      </c>
      <c r="AX2327">
        <v>13</v>
      </c>
    </row>
    <row r="2328" spans="28:50" x14ac:dyDescent="0.3">
      <c r="AB2328" s="160">
        <v>37929</v>
      </c>
      <c r="AC2328">
        <v>13</v>
      </c>
      <c r="AD2328">
        <v>197</v>
      </c>
      <c r="AE2328" t="s">
        <v>1099</v>
      </c>
      <c r="AF2328">
        <v>20</v>
      </c>
      <c r="AH2328" s="160">
        <v>41217</v>
      </c>
      <c r="AI2328">
        <v>13</v>
      </c>
      <c r="AJ2328">
        <v>277</v>
      </c>
      <c r="AK2328" t="s">
        <v>1099</v>
      </c>
      <c r="AL2328">
        <v>28</v>
      </c>
      <c r="AN2328" s="160">
        <v>37929</v>
      </c>
      <c r="AO2328">
        <v>13</v>
      </c>
      <c r="AP2328">
        <v>160</v>
      </c>
      <c r="AQ2328" t="s">
        <v>1099</v>
      </c>
      <c r="AR2328">
        <v>16</v>
      </c>
      <c r="AT2328" s="160">
        <v>38660</v>
      </c>
      <c r="AU2328">
        <v>13</v>
      </c>
      <c r="AV2328">
        <v>152</v>
      </c>
      <c r="AW2328" t="s">
        <v>1099</v>
      </c>
      <c r="AX2328">
        <v>15</v>
      </c>
    </row>
    <row r="2329" spans="28:50" x14ac:dyDescent="0.3">
      <c r="AB2329" s="160">
        <v>37929</v>
      </c>
      <c r="AC2329">
        <v>14</v>
      </c>
      <c r="AD2329">
        <v>198</v>
      </c>
      <c r="AE2329" t="s">
        <v>1099</v>
      </c>
      <c r="AF2329">
        <v>20</v>
      </c>
      <c r="AH2329" s="160">
        <v>41217</v>
      </c>
      <c r="AI2329">
        <v>14</v>
      </c>
      <c r="AJ2329">
        <v>280</v>
      </c>
      <c r="AK2329" t="s">
        <v>1099</v>
      </c>
      <c r="AL2329">
        <v>28</v>
      </c>
      <c r="AN2329" s="160">
        <v>37929</v>
      </c>
      <c r="AO2329">
        <v>14</v>
      </c>
      <c r="AP2329">
        <v>150</v>
      </c>
      <c r="AQ2329" t="s">
        <v>1099</v>
      </c>
      <c r="AR2329">
        <v>15</v>
      </c>
      <c r="AT2329" s="160">
        <v>38660</v>
      </c>
      <c r="AU2329">
        <v>14</v>
      </c>
      <c r="AV2329">
        <v>168</v>
      </c>
      <c r="AW2329" t="s">
        <v>1099</v>
      </c>
      <c r="AX2329">
        <v>17</v>
      </c>
    </row>
    <row r="2330" spans="28:50" x14ac:dyDescent="0.3">
      <c r="AB2330" s="160">
        <v>37929</v>
      </c>
      <c r="AC2330">
        <v>15</v>
      </c>
      <c r="AD2330">
        <v>203</v>
      </c>
      <c r="AE2330" t="s">
        <v>1099</v>
      </c>
      <c r="AF2330">
        <v>20</v>
      </c>
      <c r="AH2330" s="160">
        <v>41217</v>
      </c>
      <c r="AI2330">
        <v>15</v>
      </c>
      <c r="AJ2330">
        <v>289</v>
      </c>
      <c r="AK2330" t="s">
        <v>1099</v>
      </c>
      <c r="AL2330">
        <v>29</v>
      </c>
      <c r="AN2330" s="160">
        <v>37929</v>
      </c>
      <c r="AO2330">
        <v>15</v>
      </c>
      <c r="AP2330">
        <v>160</v>
      </c>
      <c r="AQ2330" t="s">
        <v>1099</v>
      </c>
      <c r="AR2330">
        <v>16</v>
      </c>
      <c r="AT2330" s="160">
        <v>38660</v>
      </c>
      <c r="AU2330">
        <v>15</v>
      </c>
      <c r="AV2330">
        <v>168</v>
      </c>
      <c r="AW2330" t="s">
        <v>1099</v>
      </c>
      <c r="AX2330">
        <v>17</v>
      </c>
    </row>
    <row r="2331" spans="28:50" x14ac:dyDescent="0.3">
      <c r="AB2331" s="160">
        <v>37929</v>
      </c>
      <c r="AC2331">
        <v>16</v>
      </c>
      <c r="AD2331">
        <v>209</v>
      </c>
      <c r="AE2331" t="s">
        <v>1099</v>
      </c>
      <c r="AF2331">
        <v>21</v>
      </c>
      <c r="AH2331" s="160">
        <v>41217</v>
      </c>
      <c r="AI2331">
        <v>16</v>
      </c>
      <c r="AJ2331">
        <v>280</v>
      </c>
      <c r="AK2331" t="s">
        <v>1099</v>
      </c>
      <c r="AL2331">
        <v>28</v>
      </c>
      <c r="AN2331" s="160">
        <v>37929</v>
      </c>
      <c r="AO2331">
        <v>16</v>
      </c>
      <c r="AP2331">
        <v>150</v>
      </c>
      <c r="AQ2331" t="s">
        <v>1099</v>
      </c>
      <c r="AR2331">
        <v>15</v>
      </c>
      <c r="AT2331" s="160">
        <v>38660</v>
      </c>
      <c r="AU2331">
        <v>16</v>
      </c>
      <c r="AV2331">
        <v>176</v>
      </c>
      <c r="AW2331" t="s">
        <v>1099</v>
      </c>
      <c r="AX2331">
        <v>18</v>
      </c>
    </row>
    <row r="2332" spans="28:50" x14ac:dyDescent="0.3">
      <c r="AB2332" s="160">
        <v>37929</v>
      </c>
      <c r="AC2332">
        <v>17</v>
      </c>
      <c r="AD2332">
        <v>202</v>
      </c>
      <c r="AE2332" t="s">
        <v>1099</v>
      </c>
      <c r="AF2332">
        <v>20</v>
      </c>
      <c r="AH2332" s="160">
        <v>41217</v>
      </c>
      <c r="AI2332">
        <v>17</v>
      </c>
      <c r="AJ2332">
        <v>284</v>
      </c>
      <c r="AK2332" t="s">
        <v>1099</v>
      </c>
      <c r="AL2332">
        <v>28</v>
      </c>
      <c r="AN2332" s="160">
        <v>37929</v>
      </c>
      <c r="AO2332">
        <v>17</v>
      </c>
      <c r="AP2332">
        <v>140</v>
      </c>
      <c r="AQ2332" t="s">
        <v>1099</v>
      </c>
      <c r="AR2332">
        <v>14</v>
      </c>
      <c r="AT2332" s="160">
        <v>38660</v>
      </c>
      <c r="AU2332">
        <v>17</v>
      </c>
      <c r="AV2332">
        <v>164</v>
      </c>
      <c r="AW2332" t="s">
        <v>1099</v>
      </c>
      <c r="AX2332">
        <v>16</v>
      </c>
    </row>
    <row r="2333" spans="28:50" x14ac:dyDescent="0.3">
      <c r="AB2333" s="160">
        <v>37929</v>
      </c>
      <c r="AC2333">
        <v>18</v>
      </c>
      <c r="AD2333">
        <v>188</v>
      </c>
      <c r="AE2333" t="s">
        <v>1099</v>
      </c>
      <c r="AF2333">
        <v>19</v>
      </c>
      <c r="AH2333" s="160">
        <v>41217</v>
      </c>
      <c r="AI2333">
        <v>18</v>
      </c>
      <c r="AJ2333">
        <v>281</v>
      </c>
      <c r="AK2333" t="s">
        <v>1099</v>
      </c>
      <c r="AL2333">
        <v>28</v>
      </c>
      <c r="AN2333" s="160">
        <v>37929</v>
      </c>
      <c r="AO2333">
        <v>18</v>
      </c>
      <c r="AP2333">
        <v>130</v>
      </c>
      <c r="AQ2333" t="s">
        <v>1099</v>
      </c>
      <c r="AR2333">
        <v>13</v>
      </c>
      <c r="AT2333" s="160">
        <v>38660</v>
      </c>
      <c r="AU2333">
        <v>18</v>
      </c>
      <c r="AV2333">
        <v>160</v>
      </c>
      <c r="AW2333" t="s">
        <v>1099</v>
      </c>
      <c r="AX2333">
        <v>16</v>
      </c>
    </row>
    <row r="2334" spans="28:50" x14ac:dyDescent="0.3">
      <c r="AB2334" s="160">
        <v>37929</v>
      </c>
      <c r="AC2334">
        <v>19</v>
      </c>
      <c r="AD2334">
        <v>152</v>
      </c>
      <c r="AE2334" t="s">
        <v>1099</v>
      </c>
      <c r="AF2334">
        <v>15</v>
      </c>
      <c r="AH2334" s="160">
        <v>41217</v>
      </c>
      <c r="AI2334">
        <v>19</v>
      </c>
      <c r="AJ2334">
        <v>270</v>
      </c>
      <c r="AK2334" t="s">
        <v>1099</v>
      </c>
      <c r="AL2334">
        <v>27</v>
      </c>
      <c r="AN2334" s="160">
        <v>37929</v>
      </c>
      <c r="AO2334">
        <v>19</v>
      </c>
      <c r="AP2334">
        <v>140</v>
      </c>
      <c r="AQ2334" t="s">
        <v>1099</v>
      </c>
      <c r="AR2334">
        <v>14</v>
      </c>
      <c r="AT2334" s="160">
        <v>38660</v>
      </c>
      <c r="AU2334">
        <v>19</v>
      </c>
      <c r="AV2334">
        <v>159</v>
      </c>
      <c r="AW2334" t="s">
        <v>1099</v>
      </c>
      <c r="AX2334">
        <v>16</v>
      </c>
    </row>
    <row r="2335" spans="28:50" x14ac:dyDescent="0.3">
      <c r="AB2335" s="160">
        <v>37929</v>
      </c>
      <c r="AC2335">
        <v>20</v>
      </c>
      <c r="AD2335">
        <v>150</v>
      </c>
      <c r="AE2335" t="s">
        <v>1099</v>
      </c>
      <c r="AF2335">
        <v>15</v>
      </c>
      <c r="AH2335" s="160">
        <v>41217</v>
      </c>
      <c r="AI2335">
        <v>20</v>
      </c>
      <c r="AJ2335">
        <v>255</v>
      </c>
      <c r="AK2335" t="s">
        <v>1099</v>
      </c>
      <c r="AL2335">
        <v>26</v>
      </c>
      <c r="AN2335" s="160">
        <v>37929</v>
      </c>
      <c r="AO2335">
        <v>20</v>
      </c>
      <c r="AP2335">
        <v>130</v>
      </c>
      <c r="AQ2335" t="s">
        <v>1099</v>
      </c>
      <c r="AR2335">
        <v>13</v>
      </c>
      <c r="AT2335" s="160">
        <v>38660</v>
      </c>
      <c r="AU2335">
        <v>20</v>
      </c>
      <c r="AV2335">
        <v>160</v>
      </c>
      <c r="AW2335" t="s">
        <v>1099</v>
      </c>
      <c r="AX2335">
        <v>16</v>
      </c>
    </row>
    <row r="2336" spans="28:50" x14ac:dyDescent="0.3">
      <c r="AB2336" s="160">
        <v>37929</v>
      </c>
      <c r="AC2336">
        <v>21</v>
      </c>
      <c r="AD2336">
        <v>136</v>
      </c>
      <c r="AE2336" t="s">
        <v>1099</v>
      </c>
      <c r="AF2336">
        <v>14</v>
      </c>
      <c r="AH2336" s="160">
        <v>41217</v>
      </c>
      <c r="AI2336">
        <v>21</v>
      </c>
      <c r="AJ2336">
        <v>247</v>
      </c>
      <c r="AK2336" t="s">
        <v>1099</v>
      </c>
      <c r="AL2336">
        <v>25</v>
      </c>
      <c r="AN2336" s="160">
        <v>37929</v>
      </c>
      <c r="AO2336">
        <v>21</v>
      </c>
      <c r="AP2336">
        <v>130</v>
      </c>
      <c r="AQ2336" t="s">
        <v>1099</v>
      </c>
      <c r="AR2336">
        <v>13</v>
      </c>
      <c r="AT2336" s="160">
        <v>38660</v>
      </c>
      <c r="AU2336">
        <v>21</v>
      </c>
      <c r="AV2336">
        <v>198</v>
      </c>
      <c r="AW2336" t="s">
        <v>1099</v>
      </c>
      <c r="AX2336">
        <v>20</v>
      </c>
    </row>
    <row r="2337" spans="28:50" x14ac:dyDescent="0.3">
      <c r="AB2337" s="160">
        <v>37929</v>
      </c>
      <c r="AC2337">
        <v>22</v>
      </c>
      <c r="AD2337">
        <v>119</v>
      </c>
      <c r="AE2337" t="s">
        <v>1099</v>
      </c>
      <c r="AF2337">
        <v>12</v>
      </c>
      <c r="AH2337" s="160">
        <v>41217</v>
      </c>
      <c r="AI2337">
        <v>22</v>
      </c>
      <c r="AJ2337">
        <v>245</v>
      </c>
      <c r="AK2337" t="s">
        <v>1099</v>
      </c>
      <c r="AL2337">
        <v>25</v>
      </c>
      <c r="AN2337" s="160">
        <v>37929</v>
      </c>
      <c r="AO2337">
        <v>22</v>
      </c>
      <c r="AP2337">
        <v>130</v>
      </c>
      <c r="AQ2337" t="s">
        <v>1099</v>
      </c>
      <c r="AR2337">
        <v>13</v>
      </c>
      <c r="AT2337" s="160">
        <v>38660</v>
      </c>
      <c r="AU2337">
        <v>22</v>
      </c>
      <c r="AV2337">
        <v>200</v>
      </c>
      <c r="AW2337" t="s">
        <v>1099</v>
      </c>
      <c r="AX2337">
        <v>20</v>
      </c>
    </row>
    <row r="2338" spans="28:50" x14ac:dyDescent="0.3">
      <c r="AB2338" s="160">
        <v>37929</v>
      </c>
      <c r="AC2338">
        <v>23</v>
      </c>
      <c r="AD2338">
        <v>80</v>
      </c>
      <c r="AE2338" t="s">
        <v>1099</v>
      </c>
      <c r="AF2338">
        <v>8</v>
      </c>
      <c r="AH2338" s="160">
        <v>41217</v>
      </c>
      <c r="AI2338">
        <v>23</v>
      </c>
      <c r="AJ2338">
        <v>240</v>
      </c>
      <c r="AK2338" t="s">
        <v>1099</v>
      </c>
      <c r="AL2338">
        <v>24</v>
      </c>
      <c r="AN2338" s="160">
        <v>37929</v>
      </c>
      <c r="AO2338">
        <v>23</v>
      </c>
      <c r="AP2338">
        <v>120</v>
      </c>
      <c r="AQ2338" t="s">
        <v>1099</v>
      </c>
      <c r="AR2338">
        <v>12</v>
      </c>
      <c r="AT2338" s="160">
        <v>38660</v>
      </c>
      <c r="AU2338">
        <v>23</v>
      </c>
      <c r="AV2338">
        <v>201</v>
      </c>
      <c r="AW2338" t="s">
        <v>1099</v>
      </c>
      <c r="AX2338">
        <v>20</v>
      </c>
    </row>
    <row r="2339" spans="28:50" x14ac:dyDescent="0.3">
      <c r="AB2339" s="160">
        <v>37930</v>
      </c>
      <c r="AC2339">
        <v>0</v>
      </c>
      <c r="AD2339">
        <v>72</v>
      </c>
      <c r="AE2339" t="s">
        <v>1099</v>
      </c>
      <c r="AF2339">
        <v>7</v>
      </c>
      <c r="AH2339" s="160">
        <v>41218</v>
      </c>
      <c r="AI2339">
        <v>0</v>
      </c>
      <c r="AJ2339">
        <v>239</v>
      </c>
      <c r="AK2339" t="s">
        <v>1099</v>
      </c>
      <c r="AL2339">
        <v>24</v>
      </c>
      <c r="AN2339" s="160">
        <v>37930</v>
      </c>
      <c r="AO2339">
        <v>0</v>
      </c>
      <c r="AP2339">
        <v>120</v>
      </c>
      <c r="AQ2339" t="s">
        <v>1099</v>
      </c>
      <c r="AR2339">
        <v>12</v>
      </c>
      <c r="AT2339" s="160">
        <v>38661</v>
      </c>
      <c r="AU2339">
        <v>0</v>
      </c>
      <c r="AV2339">
        <v>172</v>
      </c>
      <c r="AW2339" t="s">
        <v>1099</v>
      </c>
      <c r="AX2339">
        <v>17</v>
      </c>
    </row>
    <row r="2340" spans="28:50" x14ac:dyDescent="0.3">
      <c r="AB2340" s="160">
        <v>37930</v>
      </c>
      <c r="AC2340">
        <v>1</v>
      </c>
      <c r="AD2340">
        <v>55</v>
      </c>
      <c r="AE2340" t="s">
        <v>1099</v>
      </c>
      <c r="AF2340">
        <v>6</v>
      </c>
      <c r="AH2340" s="160">
        <v>41218</v>
      </c>
      <c r="AI2340">
        <v>1</v>
      </c>
      <c r="AJ2340">
        <v>241</v>
      </c>
      <c r="AK2340" t="s">
        <v>1099</v>
      </c>
      <c r="AL2340">
        <v>24</v>
      </c>
      <c r="AN2340" s="160">
        <v>37930</v>
      </c>
      <c r="AO2340">
        <v>1</v>
      </c>
      <c r="AP2340">
        <v>110</v>
      </c>
      <c r="AQ2340" t="s">
        <v>1099</v>
      </c>
      <c r="AR2340">
        <v>11</v>
      </c>
      <c r="AT2340" s="160">
        <v>38661</v>
      </c>
      <c r="AU2340">
        <v>1</v>
      </c>
      <c r="AV2340">
        <v>152</v>
      </c>
      <c r="AW2340" t="s">
        <v>1099</v>
      </c>
      <c r="AX2340">
        <v>15</v>
      </c>
    </row>
    <row r="2341" spans="28:50" x14ac:dyDescent="0.3">
      <c r="AB2341" s="160">
        <v>37930</v>
      </c>
      <c r="AC2341">
        <v>2</v>
      </c>
      <c r="AD2341">
        <v>44</v>
      </c>
      <c r="AE2341" t="s">
        <v>1099</v>
      </c>
      <c r="AF2341">
        <v>4</v>
      </c>
      <c r="AH2341" s="160">
        <v>41218</v>
      </c>
      <c r="AI2341">
        <v>2</v>
      </c>
      <c r="AJ2341">
        <v>236</v>
      </c>
      <c r="AK2341" t="s">
        <v>1099</v>
      </c>
      <c r="AL2341">
        <v>24</v>
      </c>
      <c r="AN2341" s="160">
        <v>37930</v>
      </c>
      <c r="AO2341">
        <v>2</v>
      </c>
      <c r="AP2341">
        <v>100</v>
      </c>
      <c r="AQ2341" t="s">
        <v>1099</v>
      </c>
      <c r="AR2341">
        <v>10</v>
      </c>
      <c r="AT2341" s="160">
        <v>38661</v>
      </c>
      <c r="AU2341">
        <v>2</v>
      </c>
      <c r="AV2341">
        <v>130</v>
      </c>
      <c r="AW2341" t="s">
        <v>1099</v>
      </c>
      <c r="AX2341">
        <v>13</v>
      </c>
    </row>
    <row r="2342" spans="28:50" x14ac:dyDescent="0.3">
      <c r="AB2342" s="160">
        <v>37930</v>
      </c>
      <c r="AC2342">
        <v>3</v>
      </c>
      <c r="AD2342">
        <v>38</v>
      </c>
      <c r="AE2342" t="s">
        <v>1099</v>
      </c>
      <c r="AF2342">
        <v>4</v>
      </c>
      <c r="AH2342" s="160">
        <v>41218</v>
      </c>
      <c r="AI2342">
        <v>3</v>
      </c>
      <c r="AJ2342">
        <v>240</v>
      </c>
      <c r="AK2342" t="s">
        <v>1099</v>
      </c>
      <c r="AL2342">
        <v>24</v>
      </c>
      <c r="AN2342" s="160">
        <v>37930</v>
      </c>
      <c r="AO2342">
        <v>3</v>
      </c>
      <c r="AP2342">
        <v>80</v>
      </c>
      <c r="AQ2342" t="s">
        <v>1099</v>
      </c>
      <c r="AR2342">
        <v>8</v>
      </c>
      <c r="AT2342" s="160">
        <v>38661</v>
      </c>
      <c r="AU2342">
        <v>3</v>
      </c>
      <c r="AV2342">
        <v>121</v>
      </c>
      <c r="AW2342" t="s">
        <v>1099</v>
      </c>
      <c r="AX2342">
        <v>12</v>
      </c>
    </row>
    <row r="2343" spans="28:50" x14ac:dyDescent="0.3">
      <c r="AB2343" s="160">
        <v>37930</v>
      </c>
      <c r="AC2343">
        <v>4</v>
      </c>
      <c r="AD2343">
        <v>39</v>
      </c>
      <c r="AE2343" t="s">
        <v>1099</v>
      </c>
      <c r="AF2343">
        <v>4</v>
      </c>
      <c r="AH2343" s="160">
        <v>41218</v>
      </c>
      <c r="AI2343">
        <v>4</v>
      </c>
      <c r="AJ2343">
        <v>243</v>
      </c>
      <c r="AK2343" t="s">
        <v>1099</v>
      </c>
      <c r="AL2343">
        <v>24</v>
      </c>
      <c r="AN2343" s="160">
        <v>37930</v>
      </c>
      <c r="AO2343">
        <v>4</v>
      </c>
      <c r="AP2343">
        <v>90</v>
      </c>
      <c r="AQ2343" t="s">
        <v>1099</v>
      </c>
      <c r="AR2343">
        <v>9</v>
      </c>
      <c r="AT2343" s="160">
        <v>38661</v>
      </c>
      <c r="AU2343">
        <v>4</v>
      </c>
      <c r="AV2343">
        <v>119</v>
      </c>
      <c r="AW2343" t="s">
        <v>1099</v>
      </c>
      <c r="AX2343">
        <v>12</v>
      </c>
    </row>
    <row r="2344" spans="28:50" x14ac:dyDescent="0.3">
      <c r="AB2344" s="160">
        <v>37930</v>
      </c>
      <c r="AC2344">
        <v>5</v>
      </c>
      <c r="AD2344">
        <v>29</v>
      </c>
      <c r="AE2344" t="s">
        <v>1099</v>
      </c>
      <c r="AF2344">
        <v>3</v>
      </c>
      <c r="AH2344" s="160">
        <v>41218</v>
      </c>
      <c r="AI2344">
        <v>5</v>
      </c>
      <c r="AJ2344">
        <v>243</v>
      </c>
      <c r="AK2344" t="s">
        <v>1099</v>
      </c>
      <c r="AL2344">
        <v>24</v>
      </c>
      <c r="AN2344" s="160">
        <v>37930</v>
      </c>
      <c r="AO2344">
        <v>5</v>
      </c>
      <c r="AP2344">
        <v>110</v>
      </c>
      <c r="AQ2344" t="s">
        <v>1099</v>
      </c>
      <c r="AR2344">
        <v>11</v>
      </c>
      <c r="AT2344" s="160">
        <v>38661</v>
      </c>
      <c r="AU2344">
        <v>5</v>
      </c>
      <c r="AV2344">
        <v>123</v>
      </c>
      <c r="AW2344" t="s">
        <v>1099</v>
      </c>
      <c r="AX2344">
        <v>12</v>
      </c>
    </row>
    <row r="2345" spans="28:50" x14ac:dyDescent="0.3">
      <c r="AB2345" s="160">
        <v>37930</v>
      </c>
      <c r="AC2345">
        <v>6</v>
      </c>
      <c r="AD2345">
        <v>45</v>
      </c>
      <c r="AE2345" t="s">
        <v>1099</v>
      </c>
      <c r="AF2345">
        <v>5</v>
      </c>
      <c r="AH2345" s="160">
        <v>41218</v>
      </c>
      <c r="AI2345">
        <v>6</v>
      </c>
      <c r="AJ2345">
        <v>242</v>
      </c>
      <c r="AK2345" t="s">
        <v>1099</v>
      </c>
      <c r="AL2345">
        <v>24</v>
      </c>
      <c r="AN2345" s="160">
        <v>37930</v>
      </c>
      <c r="AO2345">
        <v>6</v>
      </c>
      <c r="AP2345">
        <v>130</v>
      </c>
      <c r="AQ2345" t="s">
        <v>1099</v>
      </c>
      <c r="AR2345">
        <v>13</v>
      </c>
      <c r="AT2345" s="160">
        <v>38661</v>
      </c>
      <c r="AU2345">
        <v>6</v>
      </c>
      <c r="AV2345">
        <v>152</v>
      </c>
      <c r="AW2345" t="s">
        <v>1099</v>
      </c>
      <c r="AX2345">
        <v>15</v>
      </c>
    </row>
    <row r="2346" spans="28:50" x14ac:dyDescent="0.3">
      <c r="AB2346" s="160">
        <v>37930</v>
      </c>
      <c r="AC2346">
        <v>7</v>
      </c>
      <c r="AD2346">
        <v>81</v>
      </c>
      <c r="AE2346" t="s">
        <v>1099</v>
      </c>
      <c r="AF2346">
        <v>8</v>
      </c>
      <c r="AH2346" s="160">
        <v>41218</v>
      </c>
      <c r="AI2346">
        <v>7</v>
      </c>
      <c r="AJ2346">
        <v>249</v>
      </c>
      <c r="AK2346" t="s">
        <v>1099</v>
      </c>
      <c r="AL2346">
        <v>25</v>
      </c>
      <c r="AN2346" s="160">
        <v>37930</v>
      </c>
      <c r="AO2346">
        <v>7</v>
      </c>
      <c r="AP2346">
        <v>144</v>
      </c>
      <c r="AQ2346" t="s">
        <v>1099</v>
      </c>
      <c r="AR2346">
        <v>14</v>
      </c>
      <c r="AT2346" s="160">
        <v>38661</v>
      </c>
      <c r="AU2346">
        <v>7</v>
      </c>
      <c r="AV2346">
        <v>157</v>
      </c>
      <c r="AW2346" t="s">
        <v>1099</v>
      </c>
      <c r="AX2346">
        <v>16</v>
      </c>
    </row>
    <row r="2347" spans="28:50" x14ac:dyDescent="0.3">
      <c r="AB2347" s="160">
        <v>37930</v>
      </c>
      <c r="AC2347">
        <v>8</v>
      </c>
      <c r="AD2347">
        <v>128</v>
      </c>
      <c r="AE2347" t="s">
        <v>1099</v>
      </c>
      <c r="AF2347">
        <v>13</v>
      </c>
      <c r="AH2347" s="160">
        <v>41218</v>
      </c>
      <c r="AI2347">
        <v>8</v>
      </c>
      <c r="AJ2347">
        <v>254</v>
      </c>
      <c r="AK2347" t="s">
        <v>1099</v>
      </c>
      <c r="AL2347">
        <v>25</v>
      </c>
      <c r="AN2347" s="160">
        <v>37930</v>
      </c>
      <c r="AO2347">
        <v>8</v>
      </c>
      <c r="AP2347">
        <v>160</v>
      </c>
      <c r="AQ2347" t="s">
        <v>1099</v>
      </c>
      <c r="AR2347">
        <v>16</v>
      </c>
      <c r="AT2347" s="160">
        <v>38661</v>
      </c>
      <c r="AU2347">
        <v>8</v>
      </c>
      <c r="AV2347">
        <v>164</v>
      </c>
      <c r="AW2347" t="s">
        <v>1099</v>
      </c>
      <c r="AX2347">
        <v>16</v>
      </c>
    </row>
    <row r="2348" spans="28:50" x14ac:dyDescent="0.3">
      <c r="AB2348" s="160">
        <v>37930</v>
      </c>
      <c r="AC2348">
        <v>9</v>
      </c>
      <c r="AD2348">
        <v>167</v>
      </c>
      <c r="AE2348" t="s">
        <v>1099</v>
      </c>
      <c r="AF2348">
        <v>17</v>
      </c>
      <c r="AH2348" s="160">
        <v>41218</v>
      </c>
      <c r="AI2348">
        <v>9</v>
      </c>
      <c r="AJ2348">
        <v>247</v>
      </c>
      <c r="AK2348" t="s">
        <v>1099</v>
      </c>
      <c r="AL2348">
        <v>25</v>
      </c>
      <c r="AN2348" s="160">
        <v>37930</v>
      </c>
      <c r="AO2348">
        <v>9</v>
      </c>
      <c r="AP2348">
        <v>160</v>
      </c>
      <c r="AQ2348" t="s">
        <v>1099</v>
      </c>
      <c r="AR2348">
        <v>16</v>
      </c>
      <c r="AT2348" s="160">
        <v>38661</v>
      </c>
      <c r="AU2348">
        <v>9</v>
      </c>
      <c r="AV2348">
        <v>176</v>
      </c>
      <c r="AW2348" t="s">
        <v>1099</v>
      </c>
      <c r="AX2348">
        <v>18</v>
      </c>
    </row>
    <row r="2349" spans="28:50" x14ac:dyDescent="0.3">
      <c r="AB2349" s="160">
        <v>37930</v>
      </c>
      <c r="AC2349">
        <v>10</v>
      </c>
      <c r="AD2349">
        <v>207</v>
      </c>
      <c r="AE2349" t="s">
        <v>1099</v>
      </c>
      <c r="AF2349">
        <v>21</v>
      </c>
      <c r="AH2349" s="160">
        <v>41218</v>
      </c>
      <c r="AI2349">
        <v>10</v>
      </c>
      <c r="AJ2349">
        <v>257</v>
      </c>
      <c r="AK2349" t="s">
        <v>1099</v>
      </c>
      <c r="AL2349">
        <v>26</v>
      </c>
      <c r="AN2349" s="160">
        <v>37930</v>
      </c>
      <c r="AO2349">
        <v>10</v>
      </c>
      <c r="AP2349">
        <v>160</v>
      </c>
      <c r="AQ2349" t="s">
        <v>1099</v>
      </c>
      <c r="AR2349">
        <v>16</v>
      </c>
      <c r="AT2349" s="160">
        <v>38661</v>
      </c>
      <c r="AU2349">
        <v>10</v>
      </c>
      <c r="AV2349">
        <v>177</v>
      </c>
      <c r="AW2349" t="s">
        <v>1099</v>
      </c>
      <c r="AX2349">
        <v>18</v>
      </c>
    </row>
    <row r="2350" spans="28:50" x14ac:dyDescent="0.3">
      <c r="AB2350" s="160">
        <v>37930</v>
      </c>
      <c r="AC2350">
        <v>11</v>
      </c>
      <c r="AD2350">
        <v>228</v>
      </c>
      <c r="AE2350" t="s">
        <v>1099</v>
      </c>
      <c r="AF2350">
        <v>23</v>
      </c>
      <c r="AH2350" s="160">
        <v>41218</v>
      </c>
      <c r="AI2350">
        <v>11</v>
      </c>
      <c r="AJ2350">
        <v>255</v>
      </c>
      <c r="AK2350" t="s">
        <v>1099</v>
      </c>
      <c r="AL2350">
        <v>26</v>
      </c>
      <c r="AN2350" s="160">
        <v>37930</v>
      </c>
      <c r="AO2350">
        <v>11</v>
      </c>
      <c r="AP2350">
        <v>170</v>
      </c>
      <c r="AQ2350" t="s">
        <v>1099</v>
      </c>
      <c r="AR2350">
        <v>17</v>
      </c>
      <c r="AT2350" s="160">
        <v>38661</v>
      </c>
      <c r="AU2350">
        <v>11</v>
      </c>
      <c r="AV2350">
        <v>180</v>
      </c>
      <c r="AW2350" t="s">
        <v>1099</v>
      </c>
      <c r="AX2350">
        <v>18</v>
      </c>
    </row>
    <row r="2351" spans="28:50" x14ac:dyDescent="0.3">
      <c r="AB2351" s="160">
        <v>37930</v>
      </c>
      <c r="AC2351">
        <v>12</v>
      </c>
      <c r="AD2351">
        <v>240</v>
      </c>
      <c r="AE2351" t="s">
        <v>1099</v>
      </c>
      <c r="AF2351">
        <v>24</v>
      </c>
      <c r="AH2351" s="160">
        <v>41218</v>
      </c>
      <c r="AI2351">
        <v>12</v>
      </c>
      <c r="AJ2351">
        <v>260</v>
      </c>
      <c r="AK2351" t="s">
        <v>1099</v>
      </c>
      <c r="AL2351">
        <v>26</v>
      </c>
      <c r="AN2351" s="160">
        <v>37930</v>
      </c>
      <c r="AO2351">
        <v>12</v>
      </c>
      <c r="AP2351">
        <v>170</v>
      </c>
      <c r="AQ2351" t="s">
        <v>1099</v>
      </c>
      <c r="AR2351">
        <v>17</v>
      </c>
      <c r="AT2351" s="160">
        <v>38661</v>
      </c>
      <c r="AU2351">
        <v>12</v>
      </c>
      <c r="AV2351">
        <v>185</v>
      </c>
      <c r="AW2351" t="s">
        <v>1099</v>
      </c>
      <c r="AX2351">
        <v>19</v>
      </c>
    </row>
    <row r="2352" spans="28:50" x14ac:dyDescent="0.3">
      <c r="AB2352" s="160">
        <v>37930</v>
      </c>
      <c r="AC2352">
        <v>13</v>
      </c>
      <c r="AD2352">
        <v>247</v>
      </c>
      <c r="AE2352" t="s">
        <v>1099</v>
      </c>
      <c r="AF2352">
        <v>25</v>
      </c>
      <c r="AH2352" s="160">
        <v>41218</v>
      </c>
      <c r="AI2352">
        <v>13</v>
      </c>
      <c r="AJ2352">
        <v>236</v>
      </c>
      <c r="AK2352" t="s">
        <v>1099</v>
      </c>
      <c r="AL2352">
        <v>24</v>
      </c>
      <c r="AN2352" s="160">
        <v>37930</v>
      </c>
      <c r="AO2352">
        <v>13</v>
      </c>
      <c r="AP2352">
        <v>170</v>
      </c>
      <c r="AQ2352" t="s">
        <v>1099</v>
      </c>
      <c r="AR2352">
        <v>17</v>
      </c>
      <c r="AT2352" s="160">
        <v>38661</v>
      </c>
      <c r="AU2352">
        <v>13</v>
      </c>
      <c r="AV2352">
        <v>185</v>
      </c>
      <c r="AW2352" t="s">
        <v>1099</v>
      </c>
      <c r="AX2352">
        <v>19</v>
      </c>
    </row>
    <row r="2353" spans="28:50" x14ac:dyDescent="0.3">
      <c r="AB2353" s="160">
        <v>37930</v>
      </c>
      <c r="AC2353">
        <v>14</v>
      </c>
      <c r="AD2353">
        <v>249</v>
      </c>
      <c r="AE2353" t="s">
        <v>1099</v>
      </c>
      <c r="AF2353">
        <v>25</v>
      </c>
      <c r="AH2353" s="160">
        <v>41218</v>
      </c>
      <c r="AI2353">
        <v>14</v>
      </c>
      <c r="AJ2353">
        <v>243</v>
      </c>
      <c r="AK2353" t="s">
        <v>1099</v>
      </c>
      <c r="AL2353">
        <v>24</v>
      </c>
      <c r="AN2353" s="160">
        <v>37930</v>
      </c>
      <c r="AO2353">
        <v>14</v>
      </c>
      <c r="AP2353">
        <v>170</v>
      </c>
      <c r="AQ2353" t="s">
        <v>1099</v>
      </c>
      <c r="AR2353">
        <v>17</v>
      </c>
      <c r="AT2353" s="160">
        <v>38661</v>
      </c>
      <c r="AU2353">
        <v>14</v>
      </c>
      <c r="AV2353">
        <v>183</v>
      </c>
      <c r="AW2353" t="s">
        <v>1099</v>
      </c>
      <c r="AX2353">
        <v>18</v>
      </c>
    </row>
    <row r="2354" spans="28:50" x14ac:dyDescent="0.3">
      <c r="AB2354" s="160">
        <v>37930</v>
      </c>
      <c r="AC2354">
        <v>15</v>
      </c>
      <c r="AD2354">
        <v>249</v>
      </c>
      <c r="AE2354" t="s">
        <v>1099</v>
      </c>
      <c r="AF2354">
        <v>25</v>
      </c>
      <c r="AH2354" s="160">
        <v>41218</v>
      </c>
      <c r="AI2354">
        <v>15</v>
      </c>
      <c r="AJ2354">
        <v>254</v>
      </c>
      <c r="AK2354" t="s">
        <v>1099</v>
      </c>
      <c r="AL2354">
        <v>25</v>
      </c>
      <c r="AN2354" s="160">
        <v>37930</v>
      </c>
      <c r="AO2354">
        <v>15</v>
      </c>
      <c r="AP2354">
        <v>170</v>
      </c>
      <c r="AQ2354" t="s">
        <v>1099</v>
      </c>
      <c r="AR2354">
        <v>17</v>
      </c>
      <c r="AT2354" s="160">
        <v>38661</v>
      </c>
      <c r="AU2354">
        <v>15</v>
      </c>
      <c r="AV2354">
        <v>168</v>
      </c>
      <c r="AW2354" t="s">
        <v>1099</v>
      </c>
      <c r="AX2354">
        <v>17</v>
      </c>
    </row>
    <row r="2355" spans="28:50" x14ac:dyDescent="0.3">
      <c r="AB2355" s="160">
        <v>37930</v>
      </c>
      <c r="AC2355">
        <v>16</v>
      </c>
      <c r="AD2355">
        <v>241</v>
      </c>
      <c r="AE2355" t="s">
        <v>1099</v>
      </c>
      <c r="AF2355">
        <v>24</v>
      </c>
      <c r="AH2355" s="160">
        <v>41218</v>
      </c>
      <c r="AI2355">
        <v>16</v>
      </c>
      <c r="AJ2355">
        <v>261</v>
      </c>
      <c r="AK2355" t="s">
        <v>1099</v>
      </c>
      <c r="AL2355">
        <v>26</v>
      </c>
      <c r="AN2355" s="160">
        <v>37930</v>
      </c>
      <c r="AO2355">
        <v>16</v>
      </c>
      <c r="AP2355">
        <v>150</v>
      </c>
      <c r="AQ2355" t="s">
        <v>1099</v>
      </c>
      <c r="AR2355">
        <v>15</v>
      </c>
      <c r="AT2355" s="160">
        <v>38661</v>
      </c>
      <c r="AU2355">
        <v>16</v>
      </c>
      <c r="AV2355">
        <v>168</v>
      </c>
      <c r="AW2355" t="s">
        <v>1099</v>
      </c>
      <c r="AX2355">
        <v>17</v>
      </c>
    </row>
    <row r="2356" spans="28:50" x14ac:dyDescent="0.3">
      <c r="AB2356" s="160">
        <v>37930</v>
      </c>
      <c r="AC2356">
        <v>17</v>
      </c>
      <c r="AD2356">
        <v>234</v>
      </c>
      <c r="AE2356" t="s">
        <v>1099</v>
      </c>
      <c r="AF2356">
        <v>23</v>
      </c>
      <c r="AH2356" s="160">
        <v>41218</v>
      </c>
      <c r="AI2356">
        <v>17</v>
      </c>
      <c r="AJ2356">
        <v>256</v>
      </c>
      <c r="AK2356" t="s">
        <v>1099</v>
      </c>
      <c r="AL2356">
        <v>26</v>
      </c>
      <c r="AN2356" s="160">
        <v>37930</v>
      </c>
      <c r="AO2356">
        <v>17</v>
      </c>
      <c r="AP2356">
        <v>150</v>
      </c>
      <c r="AQ2356" t="s">
        <v>1099</v>
      </c>
      <c r="AR2356">
        <v>15</v>
      </c>
      <c r="AT2356" s="160">
        <v>38661</v>
      </c>
      <c r="AU2356">
        <v>17</v>
      </c>
      <c r="AV2356">
        <v>149</v>
      </c>
      <c r="AW2356" t="s">
        <v>1099</v>
      </c>
      <c r="AX2356">
        <v>15</v>
      </c>
    </row>
    <row r="2357" spans="28:50" x14ac:dyDescent="0.3">
      <c r="AB2357" s="160">
        <v>37930</v>
      </c>
      <c r="AC2357">
        <v>18</v>
      </c>
      <c r="AD2357">
        <v>214</v>
      </c>
      <c r="AE2357" t="s">
        <v>1099</v>
      </c>
      <c r="AF2357">
        <v>21</v>
      </c>
      <c r="AH2357" s="160">
        <v>41218</v>
      </c>
      <c r="AI2357">
        <v>18</v>
      </c>
      <c r="AJ2357">
        <v>253</v>
      </c>
      <c r="AK2357" t="s">
        <v>1099</v>
      </c>
      <c r="AL2357">
        <v>25</v>
      </c>
      <c r="AN2357" s="160">
        <v>37930</v>
      </c>
      <c r="AO2357">
        <v>18</v>
      </c>
      <c r="AP2357">
        <v>140</v>
      </c>
      <c r="AQ2357" t="s">
        <v>1099</v>
      </c>
      <c r="AR2357">
        <v>14</v>
      </c>
      <c r="AT2357" s="160">
        <v>38661</v>
      </c>
      <c r="AU2357">
        <v>18</v>
      </c>
      <c r="AV2357">
        <v>116</v>
      </c>
      <c r="AW2357" t="s">
        <v>1099</v>
      </c>
      <c r="AX2357">
        <v>12</v>
      </c>
    </row>
    <row r="2358" spans="28:50" x14ac:dyDescent="0.3">
      <c r="AB2358" s="160">
        <v>37930</v>
      </c>
      <c r="AC2358">
        <v>19</v>
      </c>
      <c r="AD2358">
        <v>169</v>
      </c>
      <c r="AE2358" t="s">
        <v>1099</v>
      </c>
      <c r="AF2358">
        <v>17</v>
      </c>
      <c r="AH2358" s="160">
        <v>41218</v>
      </c>
      <c r="AI2358">
        <v>19</v>
      </c>
      <c r="AJ2358">
        <v>240</v>
      </c>
      <c r="AK2358" t="s">
        <v>1099</v>
      </c>
      <c r="AL2358">
        <v>24</v>
      </c>
      <c r="AN2358" s="160">
        <v>37930</v>
      </c>
      <c r="AO2358">
        <v>19</v>
      </c>
      <c r="AP2358">
        <v>140</v>
      </c>
      <c r="AQ2358" t="s">
        <v>1099</v>
      </c>
      <c r="AR2358">
        <v>14</v>
      </c>
      <c r="AT2358" s="160">
        <v>38661</v>
      </c>
      <c r="AU2358">
        <v>19</v>
      </c>
      <c r="AV2358">
        <v>107</v>
      </c>
      <c r="AW2358" t="s">
        <v>1099</v>
      </c>
      <c r="AX2358">
        <v>11</v>
      </c>
    </row>
    <row r="2359" spans="28:50" x14ac:dyDescent="0.3">
      <c r="AB2359" s="160">
        <v>37930</v>
      </c>
      <c r="AC2359">
        <v>20</v>
      </c>
      <c r="AD2359">
        <v>163</v>
      </c>
      <c r="AE2359" t="s">
        <v>1099</v>
      </c>
      <c r="AF2359">
        <v>16</v>
      </c>
      <c r="AH2359" s="160">
        <v>41218</v>
      </c>
      <c r="AI2359">
        <v>20</v>
      </c>
      <c r="AJ2359">
        <v>230</v>
      </c>
      <c r="AK2359" t="s">
        <v>1099</v>
      </c>
      <c r="AL2359">
        <v>23</v>
      </c>
      <c r="AN2359" s="160">
        <v>37930</v>
      </c>
      <c r="AO2359">
        <v>20</v>
      </c>
      <c r="AP2359">
        <v>140</v>
      </c>
      <c r="AQ2359" t="s">
        <v>1099</v>
      </c>
      <c r="AR2359">
        <v>14</v>
      </c>
      <c r="AT2359" s="160">
        <v>38661</v>
      </c>
      <c r="AU2359">
        <v>20</v>
      </c>
      <c r="AV2359">
        <v>104</v>
      </c>
      <c r="AW2359" t="s">
        <v>1099</v>
      </c>
      <c r="AX2359">
        <v>10</v>
      </c>
    </row>
    <row r="2360" spans="28:50" x14ac:dyDescent="0.3">
      <c r="AB2360" s="160">
        <v>37930</v>
      </c>
      <c r="AC2360">
        <v>21</v>
      </c>
      <c r="AD2360">
        <v>146</v>
      </c>
      <c r="AE2360" t="s">
        <v>1099</v>
      </c>
      <c r="AF2360">
        <v>15</v>
      </c>
      <c r="AH2360" s="160">
        <v>41218</v>
      </c>
      <c r="AI2360">
        <v>21</v>
      </c>
      <c r="AJ2360">
        <v>227</v>
      </c>
      <c r="AK2360" t="s">
        <v>1099</v>
      </c>
      <c r="AL2360">
        <v>23</v>
      </c>
      <c r="AN2360" s="160">
        <v>37930</v>
      </c>
      <c r="AO2360">
        <v>21</v>
      </c>
      <c r="AP2360">
        <v>130</v>
      </c>
      <c r="AQ2360" t="s">
        <v>1099</v>
      </c>
      <c r="AR2360">
        <v>13</v>
      </c>
      <c r="AT2360" s="160">
        <v>38661</v>
      </c>
      <c r="AU2360">
        <v>21</v>
      </c>
      <c r="AV2360">
        <v>101</v>
      </c>
      <c r="AW2360" t="s">
        <v>1099</v>
      </c>
      <c r="AX2360">
        <v>10</v>
      </c>
    </row>
    <row r="2361" spans="28:50" x14ac:dyDescent="0.3">
      <c r="AB2361" s="160">
        <v>37930</v>
      </c>
      <c r="AC2361">
        <v>22</v>
      </c>
      <c r="AD2361">
        <v>132</v>
      </c>
      <c r="AE2361" t="s">
        <v>1099</v>
      </c>
      <c r="AF2361">
        <v>13</v>
      </c>
      <c r="AH2361" s="160">
        <v>41218</v>
      </c>
      <c r="AI2361">
        <v>22</v>
      </c>
      <c r="AJ2361">
        <v>233</v>
      </c>
      <c r="AK2361" t="s">
        <v>1099</v>
      </c>
      <c r="AL2361">
        <v>23</v>
      </c>
      <c r="AN2361" s="160">
        <v>37930</v>
      </c>
      <c r="AO2361">
        <v>22</v>
      </c>
      <c r="AP2361">
        <v>130</v>
      </c>
      <c r="AQ2361" t="s">
        <v>1099</v>
      </c>
      <c r="AR2361">
        <v>13</v>
      </c>
      <c r="AT2361" s="160">
        <v>38661</v>
      </c>
      <c r="AU2361">
        <v>22</v>
      </c>
      <c r="AV2361">
        <v>100</v>
      </c>
      <c r="AW2361" t="s">
        <v>1099</v>
      </c>
      <c r="AX2361">
        <v>10</v>
      </c>
    </row>
    <row r="2362" spans="28:50" x14ac:dyDescent="0.3">
      <c r="AB2362" s="160">
        <v>37930</v>
      </c>
      <c r="AC2362">
        <v>23</v>
      </c>
      <c r="AD2362">
        <v>131</v>
      </c>
      <c r="AE2362" t="s">
        <v>1099</v>
      </c>
      <c r="AF2362">
        <v>13</v>
      </c>
      <c r="AH2362" s="160">
        <v>41218</v>
      </c>
      <c r="AI2362">
        <v>23</v>
      </c>
      <c r="AJ2362">
        <v>229</v>
      </c>
      <c r="AK2362" t="s">
        <v>1099</v>
      </c>
      <c r="AL2362">
        <v>23</v>
      </c>
      <c r="AN2362" s="160">
        <v>37930</v>
      </c>
      <c r="AO2362">
        <v>23</v>
      </c>
      <c r="AP2362">
        <v>140</v>
      </c>
      <c r="AQ2362" t="s">
        <v>1099</v>
      </c>
      <c r="AR2362">
        <v>14</v>
      </c>
      <c r="AT2362" s="160">
        <v>38661</v>
      </c>
      <c r="AU2362">
        <v>23</v>
      </c>
      <c r="AV2362">
        <v>93</v>
      </c>
      <c r="AW2362" t="s">
        <v>1099</v>
      </c>
      <c r="AX2362">
        <v>9</v>
      </c>
    </row>
    <row r="2363" spans="28:50" x14ac:dyDescent="0.3">
      <c r="AB2363" s="160">
        <v>37931</v>
      </c>
      <c r="AC2363">
        <v>0</v>
      </c>
      <c r="AD2363">
        <v>129</v>
      </c>
      <c r="AE2363" t="s">
        <v>1099</v>
      </c>
      <c r="AF2363">
        <v>13</v>
      </c>
      <c r="AH2363" s="160">
        <v>41219</v>
      </c>
      <c r="AI2363">
        <v>0</v>
      </c>
      <c r="AJ2363">
        <v>232</v>
      </c>
      <c r="AK2363" t="s">
        <v>1099</v>
      </c>
      <c r="AL2363">
        <v>23</v>
      </c>
      <c r="AN2363" s="160">
        <v>37931</v>
      </c>
      <c r="AO2363">
        <v>0</v>
      </c>
      <c r="AP2363">
        <v>140</v>
      </c>
      <c r="AQ2363" t="s">
        <v>1099</v>
      </c>
      <c r="AR2363">
        <v>14</v>
      </c>
      <c r="AT2363" s="160">
        <v>38662</v>
      </c>
      <c r="AU2363">
        <v>0</v>
      </c>
      <c r="AV2363">
        <v>89</v>
      </c>
      <c r="AW2363" t="s">
        <v>1099</v>
      </c>
      <c r="AX2363">
        <v>9</v>
      </c>
    </row>
    <row r="2364" spans="28:50" x14ac:dyDescent="0.3">
      <c r="AB2364" s="160">
        <v>37931</v>
      </c>
      <c r="AC2364">
        <v>1</v>
      </c>
      <c r="AD2364">
        <v>122</v>
      </c>
      <c r="AE2364" t="s">
        <v>1099</v>
      </c>
      <c r="AF2364">
        <v>12</v>
      </c>
      <c r="AH2364" s="160">
        <v>41219</v>
      </c>
      <c r="AI2364">
        <v>1</v>
      </c>
      <c r="AJ2364">
        <v>241</v>
      </c>
      <c r="AK2364" t="s">
        <v>1099</v>
      </c>
      <c r="AL2364">
        <v>24</v>
      </c>
      <c r="AN2364" s="160">
        <v>37931</v>
      </c>
      <c r="AO2364">
        <v>1</v>
      </c>
      <c r="AP2364">
        <v>140</v>
      </c>
      <c r="AQ2364" t="s">
        <v>1099</v>
      </c>
      <c r="AR2364">
        <v>14</v>
      </c>
      <c r="AT2364" s="160">
        <v>38662</v>
      </c>
      <c r="AU2364">
        <v>1</v>
      </c>
      <c r="AV2364">
        <v>92</v>
      </c>
      <c r="AW2364" t="s">
        <v>1099</v>
      </c>
      <c r="AX2364">
        <v>9</v>
      </c>
    </row>
    <row r="2365" spans="28:50" x14ac:dyDescent="0.3">
      <c r="AB2365" s="160">
        <v>37931</v>
      </c>
      <c r="AC2365">
        <v>2</v>
      </c>
      <c r="AD2365">
        <v>123</v>
      </c>
      <c r="AE2365" t="s">
        <v>1099</v>
      </c>
      <c r="AF2365">
        <v>12</v>
      </c>
      <c r="AH2365" s="160">
        <v>41219</v>
      </c>
      <c r="AI2365">
        <v>2</v>
      </c>
      <c r="AJ2365">
        <v>233</v>
      </c>
      <c r="AK2365" t="s">
        <v>1099</v>
      </c>
      <c r="AL2365">
        <v>23</v>
      </c>
      <c r="AN2365" s="160">
        <v>37931</v>
      </c>
      <c r="AO2365">
        <v>2</v>
      </c>
      <c r="AP2365">
        <v>130</v>
      </c>
      <c r="AQ2365" t="s">
        <v>1099</v>
      </c>
      <c r="AR2365">
        <v>13</v>
      </c>
      <c r="AT2365" s="160">
        <v>38662</v>
      </c>
      <c r="AU2365">
        <v>2</v>
      </c>
      <c r="AV2365">
        <v>95</v>
      </c>
      <c r="AW2365" t="s">
        <v>1099</v>
      </c>
      <c r="AX2365">
        <v>10</v>
      </c>
    </row>
    <row r="2366" spans="28:50" x14ac:dyDescent="0.3">
      <c r="AB2366" s="160">
        <v>37931</v>
      </c>
      <c r="AC2366">
        <v>3</v>
      </c>
      <c r="AD2366">
        <v>118</v>
      </c>
      <c r="AE2366" t="s">
        <v>1099</v>
      </c>
      <c r="AF2366">
        <v>12</v>
      </c>
      <c r="AH2366" s="160">
        <v>41219</v>
      </c>
      <c r="AI2366">
        <v>3</v>
      </c>
      <c r="AJ2366">
        <v>241</v>
      </c>
      <c r="AK2366" t="s">
        <v>1099</v>
      </c>
      <c r="AL2366">
        <v>24</v>
      </c>
      <c r="AN2366" s="160">
        <v>37931</v>
      </c>
      <c r="AO2366">
        <v>3</v>
      </c>
      <c r="AP2366">
        <v>140</v>
      </c>
      <c r="AQ2366" t="s">
        <v>1099</v>
      </c>
      <c r="AR2366">
        <v>14</v>
      </c>
      <c r="AT2366" s="160">
        <v>38662</v>
      </c>
      <c r="AU2366">
        <v>3</v>
      </c>
      <c r="AV2366">
        <v>94</v>
      </c>
      <c r="AW2366" t="s">
        <v>1099</v>
      </c>
      <c r="AX2366">
        <v>9</v>
      </c>
    </row>
    <row r="2367" spans="28:50" x14ac:dyDescent="0.3">
      <c r="AB2367" s="160">
        <v>37931</v>
      </c>
      <c r="AC2367">
        <v>4</v>
      </c>
      <c r="AD2367">
        <v>124</v>
      </c>
      <c r="AE2367" t="s">
        <v>1099</v>
      </c>
      <c r="AF2367">
        <v>12</v>
      </c>
      <c r="AH2367" s="160">
        <v>41219</v>
      </c>
      <c r="AI2367">
        <v>4</v>
      </c>
      <c r="AJ2367">
        <v>247</v>
      </c>
      <c r="AK2367" t="s">
        <v>1099</v>
      </c>
      <c r="AL2367">
        <v>25</v>
      </c>
      <c r="AN2367" s="160">
        <v>37931</v>
      </c>
      <c r="AO2367">
        <v>4</v>
      </c>
      <c r="AP2367">
        <v>130</v>
      </c>
      <c r="AQ2367" t="s">
        <v>1099</v>
      </c>
      <c r="AR2367">
        <v>13</v>
      </c>
      <c r="AT2367" s="160">
        <v>38662</v>
      </c>
      <c r="AU2367">
        <v>4</v>
      </c>
      <c r="AV2367">
        <v>92</v>
      </c>
      <c r="AW2367" t="s">
        <v>1099</v>
      </c>
      <c r="AX2367">
        <v>9</v>
      </c>
    </row>
    <row r="2368" spans="28:50" x14ac:dyDescent="0.3">
      <c r="AB2368" s="160">
        <v>37931</v>
      </c>
      <c r="AC2368">
        <v>5</v>
      </c>
      <c r="AD2368">
        <v>134</v>
      </c>
      <c r="AE2368" t="s">
        <v>1099</v>
      </c>
      <c r="AF2368">
        <v>13</v>
      </c>
      <c r="AH2368" s="160">
        <v>41219</v>
      </c>
      <c r="AI2368">
        <v>5</v>
      </c>
      <c r="AJ2368">
        <v>251</v>
      </c>
      <c r="AK2368" t="s">
        <v>1099</v>
      </c>
      <c r="AL2368">
        <v>25</v>
      </c>
      <c r="AN2368" s="160">
        <v>37931</v>
      </c>
      <c r="AO2368">
        <v>5</v>
      </c>
      <c r="AP2368">
        <v>130</v>
      </c>
      <c r="AQ2368" t="s">
        <v>1099</v>
      </c>
      <c r="AR2368">
        <v>13</v>
      </c>
      <c r="AT2368" s="160">
        <v>38662</v>
      </c>
      <c r="AU2368">
        <v>5</v>
      </c>
      <c r="AV2368">
        <v>89</v>
      </c>
      <c r="AW2368" t="s">
        <v>1099</v>
      </c>
      <c r="AX2368">
        <v>9</v>
      </c>
    </row>
    <row r="2369" spans="28:50" x14ac:dyDescent="0.3">
      <c r="AB2369" s="160">
        <v>37931</v>
      </c>
      <c r="AC2369">
        <v>6</v>
      </c>
      <c r="AD2369">
        <v>129</v>
      </c>
      <c r="AE2369" t="s">
        <v>1099</v>
      </c>
      <c r="AF2369">
        <v>13</v>
      </c>
      <c r="AH2369" s="160">
        <v>41219</v>
      </c>
      <c r="AI2369">
        <v>6</v>
      </c>
      <c r="AJ2369">
        <v>245</v>
      </c>
      <c r="AK2369" t="s">
        <v>1099</v>
      </c>
      <c r="AL2369">
        <v>25</v>
      </c>
      <c r="AN2369" s="160">
        <v>37931</v>
      </c>
      <c r="AO2369">
        <v>6</v>
      </c>
      <c r="AP2369">
        <v>150</v>
      </c>
      <c r="AQ2369" t="s">
        <v>1099</v>
      </c>
      <c r="AR2369">
        <v>15</v>
      </c>
      <c r="AT2369" s="160">
        <v>38662</v>
      </c>
      <c r="AU2369">
        <v>6</v>
      </c>
      <c r="AV2369">
        <v>89</v>
      </c>
      <c r="AW2369" t="s">
        <v>1099</v>
      </c>
      <c r="AX2369">
        <v>9</v>
      </c>
    </row>
    <row r="2370" spans="28:50" x14ac:dyDescent="0.3">
      <c r="AB2370" s="160">
        <v>37931</v>
      </c>
      <c r="AC2370">
        <v>7</v>
      </c>
      <c r="AD2370">
        <v>158</v>
      </c>
      <c r="AE2370" t="s">
        <v>1099</v>
      </c>
      <c r="AF2370">
        <v>16</v>
      </c>
      <c r="AH2370" s="160">
        <v>41219</v>
      </c>
      <c r="AI2370">
        <v>7</v>
      </c>
      <c r="AJ2370">
        <v>222</v>
      </c>
      <c r="AK2370" t="s">
        <v>1099</v>
      </c>
      <c r="AL2370">
        <v>22</v>
      </c>
      <c r="AN2370" s="160">
        <v>37931</v>
      </c>
      <c r="AO2370">
        <v>7</v>
      </c>
      <c r="AP2370">
        <v>156</v>
      </c>
      <c r="AQ2370" t="s">
        <v>1099</v>
      </c>
      <c r="AR2370">
        <v>16</v>
      </c>
      <c r="AT2370" s="160">
        <v>38662</v>
      </c>
      <c r="AU2370">
        <v>7</v>
      </c>
      <c r="AV2370">
        <v>93</v>
      </c>
      <c r="AW2370" t="s">
        <v>1099</v>
      </c>
      <c r="AX2370">
        <v>9</v>
      </c>
    </row>
    <row r="2371" spans="28:50" x14ac:dyDescent="0.3">
      <c r="AB2371" s="160">
        <v>37931</v>
      </c>
      <c r="AC2371">
        <v>8</v>
      </c>
      <c r="AD2371">
        <v>177</v>
      </c>
      <c r="AE2371" t="s">
        <v>1099</v>
      </c>
      <c r="AF2371">
        <v>18</v>
      </c>
      <c r="AH2371" s="160">
        <v>41219</v>
      </c>
      <c r="AI2371">
        <v>8</v>
      </c>
      <c r="AJ2371">
        <v>201</v>
      </c>
      <c r="AK2371" t="s">
        <v>1099</v>
      </c>
      <c r="AL2371">
        <v>20</v>
      </c>
      <c r="AN2371" s="160">
        <v>37931</v>
      </c>
      <c r="AO2371">
        <v>8</v>
      </c>
      <c r="AP2371">
        <v>170</v>
      </c>
      <c r="AQ2371" t="s">
        <v>1099</v>
      </c>
      <c r="AR2371">
        <v>17</v>
      </c>
      <c r="AT2371" s="160">
        <v>38662</v>
      </c>
      <c r="AU2371">
        <v>8</v>
      </c>
      <c r="AV2371">
        <v>102</v>
      </c>
      <c r="AW2371" t="s">
        <v>1099</v>
      </c>
      <c r="AX2371">
        <v>10</v>
      </c>
    </row>
    <row r="2372" spans="28:50" x14ac:dyDescent="0.3">
      <c r="AB2372" s="160">
        <v>37931</v>
      </c>
      <c r="AC2372">
        <v>9</v>
      </c>
      <c r="AD2372">
        <v>182</v>
      </c>
      <c r="AE2372" t="s">
        <v>1099</v>
      </c>
      <c r="AF2372">
        <v>18</v>
      </c>
      <c r="AH2372" s="160">
        <v>41219</v>
      </c>
      <c r="AI2372">
        <v>9</v>
      </c>
      <c r="AJ2372">
        <v>204</v>
      </c>
      <c r="AK2372" t="s">
        <v>1099</v>
      </c>
      <c r="AL2372">
        <v>20</v>
      </c>
      <c r="AN2372" s="160">
        <v>37931</v>
      </c>
      <c r="AO2372">
        <v>9</v>
      </c>
      <c r="AP2372">
        <v>180</v>
      </c>
      <c r="AQ2372" t="s">
        <v>1099</v>
      </c>
      <c r="AR2372">
        <v>18</v>
      </c>
      <c r="AT2372" s="160">
        <v>38662</v>
      </c>
      <c r="AU2372">
        <v>9</v>
      </c>
      <c r="AV2372">
        <v>104</v>
      </c>
      <c r="AW2372" t="s">
        <v>1099</v>
      </c>
      <c r="AX2372">
        <v>10</v>
      </c>
    </row>
    <row r="2373" spans="28:50" x14ac:dyDescent="0.3">
      <c r="AB2373" s="160">
        <v>37931</v>
      </c>
      <c r="AC2373">
        <v>10</v>
      </c>
      <c r="AD2373">
        <v>196</v>
      </c>
      <c r="AE2373" t="s">
        <v>1099</v>
      </c>
      <c r="AF2373">
        <v>20</v>
      </c>
      <c r="AH2373" s="160">
        <v>41219</v>
      </c>
      <c r="AI2373">
        <v>10</v>
      </c>
      <c r="AJ2373">
        <v>206</v>
      </c>
      <c r="AK2373" t="s">
        <v>1099</v>
      </c>
      <c r="AL2373">
        <v>21</v>
      </c>
      <c r="AN2373" s="160">
        <v>37931</v>
      </c>
      <c r="AO2373">
        <v>10</v>
      </c>
      <c r="AP2373">
        <v>170</v>
      </c>
      <c r="AQ2373" t="s">
        <v>1099</v>
      </c>
      <c r="AR2373">
        <v>17</v>
      </c>
      <c r="AT2373" s="160">
        <v>38662</v>
      </c>
      <c r="AU2373">
        <v>10</v>
      </c>
      <c r="AV2373">
        <v>116</v>
      </c>
      <c r="AW2373" t="s">
        <v>1099</v>
      </c>
      <c r="AX2373">
        <v>12</v>
      </c>
    </row>
    <row r="2374" spans="28:50" x14ac:dyDescent="0.3">
      <c r="AB2374" s="160">
        <v>37931</v>
      </c>
      <c r="AC2374">
        <v>11</v>
      </c>
      <c r="AD2374">
        <v>163</v>
      </c>
      <c r="AE2374" t="s">
        <v>1099</v>
      </c>
      <c r="AF2374">
        <v>16</v>
      </c>
      <c r="AH2374" s="160">
        <v>41219</v>
      </c>
      <c r="AI2374">
        <v>11</v>
      </c>
      <c r="AJ2374">
        <v>209</v>
      </c>
      <c r="AK2374" t="s">
        <v>1099</v>
      </c>
      <c r="AL2374">
        <v>21</v>
      </c>
      <c r="AN2374" s="160">
        <v>37931</v>
      </c>
      <c r="AO2374">
        <v>11</v>
      </c>
      <c r="AP2374">
        <v>180</v>
      </c>
      <c r="AQ2374" t="s">
        <v>1099</v>
      </c>
      <c r="AR2374">
        <v>18</v>
      </c>
      <c r="AT2374" s="160">
        <v>38662</v>
      </c>
      <c r="AU2374">
        <v>11</v>
      </c>
      <c r="AV2374">
        <v>123</v>
      </c>
      <c r="AW2374" t="s">
        <v>1099</v>
      </c>
      <c r="AX2374">
        <v>12</v>
      </c>
    </row>
    <row r="2375" spans="28:50" x14ac:dyDescent="0.3">
      <c r="AB2375" s="160">
        <v>37931</v>
      </c>
      <c r="AC2375">
        <v>12</v>
      </c>
      <c r="AD2375">
        <v>158</v>
      </c>
      <c r="AE2375" t="s">
        <v>1099</v>
      </c>
      <c r="AF2375">
        <v>16</v>
      </c>
      <c r="AH2375" s="160">
        <v>41219</v>
      </c>
      <c r="AI2375">
        <v>12</v>
      </c>
      <c r="AJ2375">
        <v>222</v>
      </c>
      <c r="AK2375" t="s">
        <v>1099</v>
      </c>
      <c r="AL2375">
        <v>22</v>
      </c>
      <c r="AN2375" s="160">
        <v>37931</v>
      </c>
      <c r="AO2375">
        <v>12</v>
      </c>
      <c r="AP2375">
        <v>180</v>
      </c>
      <c r="AQ2375" t="s">
        <v>1099</v>
      </c>
      <c r="AR2375">
        <v>18</v>
      </c>
      <c r="AT2375" s="160">
        <v>38662</v>
      </c>
      <c r="AU2375">
        <v>12</v>
      </c>
      <c r="AV2375">
        <v>120</v>
      </c>
      <c r="AW2375" t="s">
        <v>1099</v>
      </c>
      <c r="AX2375">
        <v>12</v>
      </c>
    </row>
    <row r="2376" spans="28:50" x14ac:dyDescent="0.3">
      <c r="AB2376" s="160">
        <v>37931</v>
      </c>
      <c r="AC2376">
        <v>13</v>
      </c>
      <c r="AD2376">
        <v>172</v>
      </c>
      <c r="AE2376" t="s">
        <v>1099</v>
      </c>
      <c r="AF2376">
        <v>17</v>
      </c>
      <c r="AH2376" s="160">
        <v>41219</v>
      </c>
      <c r="AI2376">
        <v>13</v>
      </c>
      <c r="AJ2376">
        <v>224</v>
      </c>
      <c r="AK2376" t="s">
        <v>1099</v>
      </c>
      <c r="AL2376">
        <v>22</v>
      </c>
      <c r="AN2376" s="160">
        <v>37931</v>
      </c>
      <c r="AO2376">
        <v>13</v>
      </c>
      <c r="AP2376">
        <v>170</v>
      </c>
      <c r="AQ2376" t="s">
        <v>1099</v>
      </c>
      <c r="AR2376">
        <v>17</v>
      </c>
      <c r="AT2376" s="160">
        <v>38662</v>
      </c>
      <c r="AU2376">
        <v>13</v>
      </c>
      <c r="AV2376">
        <v>120</v>
      </c>
      <c r="AW2376" t="s">
        <v>1099</v>
      </c>
      <c r="AX2376">
        <v>12</v>
      </c>
    </row>
    <row r="2377" spans="28:50" x14ac:dyDescent="0.3">
      <c r="AB2377" s="160">
        <v>37931</v>
      </c>
      <c r="AC2377">
        <v>14</v>
      </c>
      <c r="AD2377">
        <v>200</v>
      </c>
      <c r="AE2377" t="s">
        <v>1099</v>
      </c>
      <c r="AF2377">
        <v>20</v>
      </c>
      <c r="AH2377" s="160">
        <v>41219</v>
      </c>
      <c r="AI2377">
        <v>14</v>
      </c>
      <c r="AJ2377">
        <v>219</v>
      </c>
      <c r="AK2377" t="s">
        <v>1099</v>
      </c>
      <c r="AL2377">
        <v>22</v>
      </c>
      <c r="AN2377" s="160">
        <v>37931</v>
      </c>
      <c r="AO2377">
        <v>14</v>
      </c>
      <c r="AP2377">
        <v>180</v>
      </c>
      <c r="AQ2377" t="s">
        <v>1099</v>
      </c>
      <c r="AR2377">
        <v>18</v>
      </c>
      <c r="AT2377" s="160">
        <v>38662</v>
      </c>
      <c r="AU2377">
        <v>14</v>
      </c>
      <c r="AV2377">
        <v>111</v>
      </c>
      <c r="AW2377" t="s">
        <v>1099</v>
      </c>
      <c r="AX2377">
        <v>11</v>
      </c>
    </row>
    <row r="2378" spans="28:50" x14ac:dyDescent="0.3">
      <c r="AB2378" s="160">
        <v>37931</v>
      </c>
      <c r="AC2378">
        <v>15</v>
      </c>
      <c r="AD2378">
        <v>221</v>
      </c>
      <c r="AE2378" t="s">
        <v>1099</v>
      </c>
      <c r="AF2378">
        <v>22</v>
      </c>
      <c r="AH2378" s="160">
        <v>41219</v>
      </c>
      <c r="AI2378">
        <v>15</v>
      </c>
      <c r="AJ2378">
        <v>211</v>
      </c>
      <c r="AK2378" t="s">
        <v>1099</v>
      </c>
      <c r="AL2378">
        <v>21</v>
      </c>
      <c r="AN2378" s="160">
        <v>37931</v>
      </c>
      <c r="AO2378">
        <v>15</v>
      </c>
      <c r="AP2378">
        <v>170</v>
      </c>
      <c r="AQ2378" t="s">
        <v>1099</v>
      </c>
      <c r="AR2378">
        <v>17</v>
      </c>
      <c r="AT2378" s="160">
        <v>38662</v>
      </c>
      <c r="AU2378">
        <v>15</v>
      </c>
      <c r="AV2378">
        <v>111</v>
      </c>
      <c r="AW2378" t="s">
        <v>1099</v>
      </c>
      <c r="AX2378">
        <v>11</v>
      </c>
    </row>
    <row r="2379" spans="28:50" x14ac:dyDescent="0.3">
      <c r="AB2379" s="160">
        <v>37931</v>
      </c>
      <c r="AC2379">
        <v>16</v>
      </c>
      <c r="AD2379">
        <v>212</v>
      </c>
      <c r="AE2379" t="s">
        <v>1099</v>
      </c>
      <c r="AF2379">
        <v>21</v>
      </c>
      <c r="AH2379" s="160">
        <v>41219</v>
      </c>
      <c r="AI2379">
        <v>16</v>
      </c>
      <c r="AJ2379">
        <v>195</v>
      </c>
      <c r="AK2379" t="s">
        <v>1099</v>
      </c>
      <c r="AL2379">
        <v>20</v>
      </c>
      <c r="AN2379" s="160">
        <v>37931</v>
      </c>
      <c r="AO2379">
        <v>16</v>
      </c>
      <c r="AP2379">
        <v>170</v>
      </c>
      <c r="AQ2379" t="s">
        <v>1099</v>
      </c>
      <c r="AR2379">
        <v>17</v>
      </c>
      <c r="AT2379" s="160">
        <v>38662</v>
      </c>
      <c r="AU2379">
        <v>16</v>
      </c>
      <c r="AV2379">
        <v>107</v>
      </c>
      <c r="AW2379" t="s">
        <v>1099</v>
      </c>
      <c r="AX2379">
        <v>11</v>
      </c>
    </row>
    <row r="2380" spans="28:50" x14ac:dyDescent="0.3">
      <c r="AB2380" s="160">
        <v>37931</v>
      </c>
      <c r="AC2380">
        <v>17</v>
      </c>
      <c r="AD2380">
        <v>207</v>
      </c>
      <c r="AE2380" t="s">
        <v>1099</v>
      </c>
      <c r="AF2380">
        <v>21</v>
      </c>
      <c r="AH2380" s="160">
        <v>41219</v>
      </c>
      <c r="AI2380">
        <v>17</v>
      </c>
      <c r="AJ2380">
        <v>197</v>
      </c>
      <c r="AK2380" t="s">
        <v>1099</v>
      </c>
      <c r="AL2380">
        <v>20</v>
      </c>
      <c r="AN2380" s="160">
        <v>37931</v>
      </c>
      <c r="AO2380">
        <v>17</v>
      </c>
      <c r="AP2380">
        <v>160</v>
      </c>
      <c r="AQ2380" t="s">
        <v>1099</v>
      </c>
      <c r="AR2380">
        <v>16</v>
      </c>
      <c r="AT2380" s="160">
        <v>38662</v>
      </c>
      <c r="AU2380">
        <v>17</v>
      </c>
      <c r="AV2380">
        <v>103</v>
      </c>
      <c r="AW2380" t="s">
        <v>1099</v>
      </c>
      <c r="AX2380">
        <v>10</v>
      </c>
    </row>
    <row r="2381" spans="28:50" x14ac:dyDescent="0.3">
      <c r="AB2381" s="160">
        <v>37931</v>
      </c>
      <c r="AC2381">
        <v>18</v>
      </c>
      <c r="AD2381">
        <v>189</v>
      </c>
      <c r="AE2381" t="s">
        <v>1099</v>
      </c>
      <c r="AF2381">
        <v>19</v>
      </c>
      <c r="AH2381" s="160">
        <v>41219</v>
      </c>
      <c r="AI2381">
        <v>18</v>
      </c>
      <c r="AJ2381">
        <v>186</v>
      </c>
      <c r="AK2381" t="s">
        <v>1099</v>
      </c>
      <c r="AL2381">
        <v>19</v>
      </c>
      <c r="AN2381" s="160">
        <v>37931</v>
      </c>
      <c r="AO2381">
        <v>18</v>
      </c>
      <c r="AP2381">
        <v>150</v>
      </c>
      <c r="AQ2381" t="s">
        <v>1099</v>
      </c>
      <c r="AR2381">
        <v>15</v>
      </c>
      <c r="AT2381" s="160">
        <v>38662</v>
      </c>
      <c r="AU2381">
        <v>18</v>
      </c>
      <c r="AV2381">
        <v>97</v>
      </c>
      <c r="AW2381" t="s">
        <v>1099</v>
      </c>
      <c r="AX2381">
        <v>10</v>
      </c>
    </row>
    <row r="2382" spans="28:50" x14ac:dyDescent="0.3">
      <c r="AB2382" s="160">
        <v>37931</v>
      </c>
      <c r="AC2382">
        <v>19</v>
      </c>
      <c r="AD2382">
        <v>169</v>
      </c>
      <c r="AE2382" t="s">
        <v>1099</v>
      </c>
      <c r="AF2382">
        <v>17</v>
      </c>
      <c r="AH2382" s="160">
        <v>41219</v>
      </c>
      <c r="AI2382">
        <v>19</v>
      </c>
      <c r="AJ2382">
        <v>181</v>
      </c>
      <c r="AK2382" t="s">
        <v>1099</v>
      </c>
      <c r="AL2382">
        <v>18</v>
      </c>
      <c r="AN2382" s="160">
        <v>37931</v>
      </c>
      <c r="AO2382">
        <v>19</v>
      </c>
      <c r="AP2382">
        <v>140</v>
      </c>
      <c r="AQ2382" t="s">
        <v>1099</v>
      </c>
      <c r="AR2382">
        <v>14</v>
      </c>
      <c r="AT2382" s="160">
        <v>38662</v>
      </c>
      <c r="AU2382">
        <v>19</v>
      </c>
      <c r="AV2382">
        <v>96</v>
      </c>
      <c r="AW2382" t="s">
        <v>1099</v>
      </c>
      <c r="AX2382">
        <v>10</v>
      </c>
    </row>
    <row r="2383" spans="28:50" x14ac:dyDescent="0.3">
      <c r="AB2383" s="160">
        <v>37931</v>
      </c>
      <c r="AC2383">
        <v>20</v>
      </c>
      <c r="AD2383">
        <v>170</v>
      </c>
      <c r="AE2383" t="s">
        <v>1099</v>
      </c>
      <c r="AF2383">
        <v>17</v>
      </c>
      <c r="AH2383" s="160">
        <v>41219</v>
      </c>
      <c r="AI2383">
        <v>20</v>
      </c>
      <c r="AJ2383">
        <v>179</v>
      </c>
      <c r="AK2383" t="s">
        <v>1099</v>
      </c>
      <c r="AL2383">
        <v>18</v>
      </c>
      <c r="AN2383" s="160">
        <v>37931</v>
      </c>
      <c r="AO2383">
        <v>20</v>
      </c>
      <c r="AP2383">
        <v>150</v>
      </c>
      <c r="AQ2383" t="s">
        <v>1099</v>
      </c>
      <c r="AR2383">
        <v>15</v>
      </c>
      <c r="AT2383" s="160">
        <v>38662</v>
      </c>
      <c r="AU2383">
        <v>20</v>
      </c>
      <c r="AV2383">
        <v>97</v>
      </c>
      <c r="AW2383" t="s">
        <v>1099</v>
      </c>
      <c r="AX2383">
        <v>10</v>
      </c>
    </row>
    <row r="2384" spans="28:50" x14ac:dyDescent="0.3">
      <c r="AB2384" s="160">
        <v>37931</v>
      </c>
      <c r="AC2384">
        <v>21</v>
      </c>
      <c r="AD2384">
        <v>171</v>
      </c>
      <c r="AE2384" t="s">
        <v>1099</v>
      </c>
      <c r="AF2384">
        <v>17</v>
      </c>
      <c r="AH2384" s="160">
        <v>41219</v>
      </c>
      <c r="AI2384">
        <v>21</v>
      </c>
      <c r="AJ2384">
        <v>177</v>
      </c>
      <c r="AK2384" t="s">
        <v>1099</v>
      </c>
      <c r="AL2384">
        <v>18</v>
      </c>
      <c r="AN2384" s="160">
        <v>37931</v>
      </c>
      <c r="AO2384">
        <v>21</v>
      </c>
      <c r="AP2384">
        <v>140</v>
      </c>
      <c r="AQ2384" t="s">
        <v>1099</v>
      </c>
      <c r="AR2384">
        <v>14</v>
      </c>
      <c r="AT2384" s="160">
        <v>38662</v>
      </c>
      <c r="AU2384">
        <v>21</v>
      </c>
      <c r="AV2384">
        <v>96</v>
      </c>
      <c r="AW2384" t="s">
        <v>1099</v>
      </c>
      <c r="AX2384">
        <v>10</v>
      </c>
    </row>
    <row r="2385" spans="28:50" x14ac:dyDescent="0.3">
      <c r="AB2385" s="160">
        <v>37931</v>
      </c>
      <c r="AC2385">
        <v>22</v>
      </c>
      <c r="AD2385">
        <v>144</v>
      </c>
      <c r="AE2385" t="s">
        <v>1099</v>
      </c>
      <c r="AF2385">
        <v>14</v>
      </c>
      <c r="AH2385" s="160">
        <v>41219</v>
      </c>
      <c r="AI2385">
        <v>22</v>
      </c>
      <c r="AJ2385">
        <v>173</v>
      </c>
      <c r="AK2385" t="s">
        <v>1099</v>
      </c>
      <c r="AL2385">
        <v>17</v>
      </c>
      <c r="AN2385" s="160">
        <v>37931</v>
      </c>
      <c r="AO2385">
        <v>22</v>
      </c>
      <c r="AP2385">
        <v>140</v>
      </c>
      <c r="AQ2385" t="s">
        <v>1099</v>
      </c>
      <c r="AR2385">
        <v>14</v>
      </c>
      <c r="AT2385" s="160">
        <v>38662</v>
      </c>
      <c r="AU2385">
        <v>22</v>
      </c>
      <c r="AV2385">
        <v>96</v>
      </c>
      <c r="AW2385" t="s">
        <v>1099</v>
      </c>
      <c r="AX2385">
        <v>10</v>
      </c>
    </row>
    <row r="2386" spans="28:50" x14ac:dyDescent="0.3">
      <c r="AB2386" s="160">
        <v>37931</v>
      </c>
      <c r="AC2386">
        <v>23</v>
      </c>
      <c r="AD2386">
        <v>133</v>
      </c>
      <c r="AE2386" t="s">
        <v>1099</v>
      </c>
      <c r="AF2386">
        <v>13</v>
      </c>
      <c r="AH2386" s="160">
        <v>41219</v>
      </c>
      <c r="AI2386">
        <v>23</v>
      </c>
      <c r="AJ2386">
        <v>173</v>
      </c>
      <c r="AK2386" t="s">
        <v>1099</v>
      </c>
      <c r="AL2386">
        <v>17</v>
      </c>
      <c r="AN2386" s="160">
        <v>37931</v>
      </c>
      <c r="AO2386">
        <v>23</v>
      </c>
      <c r="AP2386">
        <v>130</v>
      </c>
      <c r="AQ2386" t="s">
        <v>1099</v>
      </c>
      <c r="AR2386">
        <v>13</v>
      </c>
      <c r="AT2386" s="160">
        <v>38662</v>
      </c>
      <c r="AU2386">
        <v>23</v>
      </c>
      <c r="AV2386">
        <v>94</v>
      </c>
      <c r="AW2386" t="s">
        <v>1099</v>
      </c>
      <c r="AX2386">
        <v>9</v>
      </c>
    </row>
    <row r="2387" spans="28:50" x14ac:dyDescent="0.3">
      <c r="AB2387" s="160">
        <v>37932</v>
      </c>
      <c r="AC2387">
        <v>0</v>
      </c>
      <c r="AD2387">
        <v>111</v>
      </c>
      <c r="AE2387" t="s">
        <v>1099</v>
      </c>
      <c r="AF2387">
        <v>11</v>
      </c>
      <c r="AH2387" s="160">
        <v>41220</v>
      </c>
      <c r="AI2387">
        <v>0</v>
      </c>
      <c r="AJ2387">
        <v>173</v>
      </c>
      <c r="AK2387" t="s">
        <v>1099</v>
      </c>
      <c r="AL2387">
        <v>17</v>
      </c>
      <c r="AN2387" s="160">
        <v>37932</v>
      </c>
      <c r="AO2387">
        <v>0</v>
      </c>
      <c r="AP2387">
        <v>130</v>
      </c>
      <c r="AQ2387" t="s">
        <v>1099</v>
      </c>
      <c r="AR2387">
        <v>13</v>
      </c>
      <c r="AT2387" s="160">
        <v>38663</v>
      </c>
      <c r="AU2387">
        <v>0</v>
      </c>
      <c r="AV2387">
        <v>95</v>
      </c>
      <c r="AW2387" t="s">
        <v>1099</v>
      </c>
      <c r="AX2387">
        <v>10</v>
      </c>
    </row>
    <row r="2388" spans="28:50" x14ac:dyDescent="0.3">
      <c r="AB2388" s="160">
        <v>37932</v>
      </c>
      <c r="AC2388">
        <v>1</v>
      </c>
      <c r="AD2388">
        <v>100</v>
      </c>
      <c r="AE2388" t="s">
        <v>1099</v>
      </c>
      <c r="AF2388">
        <v>10</v>
      </c>
      <c r="AH2388" s="160">
        <v>41220</v>
      </c>
      <c r="AI2388">
        <v>1</v>
      </c>
      <c r="AJ2388">
        <v>164</v>
      </c>
      <c r="AK2388" t="s">
        <v>1099</v>
      </c>
      <c r="AL2388">
        <v>16</v>
      </c>
      <c r="AN2388" s="160">
        <v>37932</v>
      </c>
      <c r="AO2388">
        <v>1</v>
      </c>
      <c r="AP2388">
        <v>120</v>
      </c>
      <c r="AQ2388" t="s">
        <v>1099</v>
      </c>
      <c r="AR2388">
        <v>12</v>
      </c>
      <c r="AT2388" s="160">
        <v>38663</v>
      </c>
      <c r="AU2388">
        <v>1</v>
      </c>
      <c r="AV2388">
        <v>95</v>
      </c>
      <c r="AW2388" t="s">
        <v>1099</v>
      </c>
      <c r="AX2388">
        <v>10</v>
      </c>
    </row>
    <row r="2389" spans="28:50" x14ac:dyDescent="0.3">
      <c r="AB2389" s="160">
        <v>37932</v>
      </c>
      <c r="AC2389">
        <v>2</v>
      </c>
      <c r="AD2389">
        <v>98</v>
      </c>
      <c r="AE2389" t="s">
        <v>1099</v>
      </c>
      <c r="AF2389">
        <v>10</v>
      </c>
      <c r="AH2389" s="160">
        <v>41220</v>
      </c>
      <c r="AI2389">
        <v>2</v>
      </c>
      <c r="AJ2389">
        <v>157</v>
      </c>
      <c r="AK2389" t="s">
        <v>1099</v>
      </c>
      <c r="AL2389">
        <v>16</v>
      </c>
      <c r="AN2389" s="160">
        <v>37932</v>
      </c>
      <c r="AO2389">
        <v>2</v>
      </c>
      <c r="AP2389">
        <v>110</v>
      </c>
      <c r="AQ2389" t="s">
        <v>1099</v>
      </c>
      <c r="AR2389">
        <v>11</v>
      </c>
      <c r="AT2389" s="160">
        <v>38663</v>
      </c>
      <c r="AU2389">
        <v>2</v>
      </c>
      <c r="AV2389">
        <v>100</v>
      </c>
      <c r="AW2389" t="s">
        <v>1099</v>
      </c>
      <c r="AX2389">
        <v>10</v>
      </c>
    </row>
    <row r="2390" spans="28:50" x14ac:dyDescent="0.3">
      <c r="AB2390" s="160">
        <v>37932</v>
      </c>
      <c r="AC2390">
        <v>3</v>
      </c>
      <c r="AD2390">
        <v>95</v>
      </c>
      <c r="AE2390" t="s">
        <v>1099</v>
      </c>
      <c r="AF2390">
        <v>10</v>
      </c>
      <c r="AH2390" s="160">
        <v>41220</v>
      </c>
      <c r="AI2390">
        <v>3</v>
      </c>
      <c r="AJ2390">
        <v>156</v>
      </c>
      <c r="AK2390" t="s">
        <v>1099</v>
      </c>
      <c r="AL2390">
        <v>16</v>
      </c>
      <c r="AN2390" s="160">
        <v>37932</v>
      </c>
      <c r="AO2390">
        <v>3</v>
      </c>
      <c r="AP2390">
        <v>110</v>
      </c>
      <c r="AQ2390" t="s">
        <v>1099</v>
      </c>
      <c r="AR2390">
        <v>11</v>
      </c>
      <c r="AT2390" s="160">
        <v>38663</v>
      </c>
      <c r="AU2390">
        <v>3</v>
      </c>
      <c r="AV2390">
        <v>94</v>
      </c>
      <c r="AW2390" t="s">
        <v>1099</v>
      </c>
      <c r="AX2390">
        <v>9</v>
      </c>
    </row>
    <row r="2391" spans="28:50" x14ac:dyDescent="0.3">
      <c r="AB2391" s="160">
        <v>37932</v>
      </c>
      <c r="AC2391">
        <v>4</v>
      </c>
      <c r="AD2391">
        <v>89</v>
      </c>
      <c r="AE2391" t="s">
        <v>1099</v>
      </c>
      <c r="AF2391">
        <v>9</v>
      </c>
      <c r="AH2391" s="160">
        <v>41220</v>
      </c>
      <c r="AI2391">
        <v>4</v>
      </c>
      <c r="AJ2391">
        <v>149</v>
      </c>
      <c r="AK2391" t="s">
        <v>1099</v>
      </c>
      <c r="AL2391">
        <v>15</v>
      </c>
      <c r="AN2391" s="160">
        <v>37932</v>
      </c>
      <c r="AO2391">
        <v>4</v>
      </c>
      <c r="AP2391">
        <v>110</v>
      </c>
      <c r="AQ2391" t="s">
        <v>1099</v>
      </c>
      <c r="AR2391">
        <v>11</v>
      </c>
      <c r="AT2391" s="160">
        <v>38663</v>
      </c>
      <c r="AU2391">
        <v>4</v>
      </c>
      <c r="AV2391">
        <v>79</v>
      </c>
      <c r="AW2391" t="s">
        <v>1099</v>
      </c>
      <c r="AX2391">
        <v>8</v>
      </c>
    </row>
    <row r="2392" spans="28:50" x14ac:dyDescent="0.3">
      <c r="AB2392" s="160">
        <v>37932</v>
      </c>
      <c r="AC2392">
        <v>5</v>
      </c>
      <c r="AD2392">
        <v>77</v>
      </c>
      <c r="AE2392" t="s">
        <v>1099</v>
      </c>
      <c r="AF2392">
        <v>8</v>
      </c>
      <c r="AH2392" s="160">
        <v>41220</v>
      </c>
      <c r="AI2392">
        <v>5</v>
      </c>
      <c r="AJ2392">
        <v>148</v>
      </c>
      <c r="AK2392" t="s">
        <v>1099</v>
      </c>
      <c r="AL2392">
        <v>15</v>
      </c>
      <c r="AN2392" s="160">
        <v>37932</v>
      </c>
      <c r="AO2392">
        <v>5</v>
      </c>
      <c r="AP2392">
        <v>120</v>
      </c>
      <c r="AQ2392" t="s">
        <v>1099</v>
      </c>
      <c r="AR2392">
        <v>12</v>
      </c>
      <c r="AT2392" s="160">
        <v>38663</v>
      </c>
      <c r="AU2392">
        <v>5</v>
      </c>
      <c r="AV2392">
        <v>76</v>
      </c>
      <c r="AW2392" t="s">
        <v>1099</v>
      </c>
      <c r="AX2392">
        <v>8</v>
      </c>
    </row>
    <row r="2393" spans="28:50" x14ac:dyDescent="0.3">
      <c r="AB2393" s="160">
        <v>37932</v>
      </c>
      <c r="AC2393">
        <v>6</v>
      </c>
      <c r="AD2393">
        <v>102</v>
      </c>
      <c r="AE2393" t="s">
        <v>1099</v>
      </c>
      <c r="AF2393">
        <v>10</v>
      </c>
      <c r="AH2393" s="160">
        <v>41220</v>
      </c>
      <c r="AI2393">
        <v>6</v>
      </c>
      <c r="AJ2393">
        <v>150</v>
      </c>
      <c r="AK2393" t="s">
        <v>1099</v>
      </c>
      <c r="AL2393">
        <v>15</v>
      </c>
      <c r="AN2393" s="160">
        <v>37932</v>
      </c>
      <c r="AO2393">
        <v>6</v>
      </c>
      <c r="AP2393">
        <v>140</v>
      </c>
      <c r="AQ2393" t="s">
        <v>1099</v>
      </c>
      <c r="AR2393">
        <v>14</v>
      </c>
      <c r="AT2393" s="160">
        <v>38663</v>
      </c>
      <c r="AU2393">
        <v>6</v>
      </c>
      <c r="AV2393">
        <v>100</v>
      </c>
      <c r="AW2393" t="s">
        <v>1099</v>
      </c>
      <c r="AX2393">
        <v>10</v>
      </c>
    </row>
    <row r="2394" spans="28:50" x14ac:dyDescent="0.3">
      <c r="AB2394" s="160">
        <v>37932</v>
      </c>
      <c r="AC2394">
        <v>7</v>
      </c>
      <c r="AD2394">
        <v>131</v>
      </c>
      <c r="AE2394" t="s">
        <v>1099</v>
      </c>
      <c r="AF2394">
        <v>13</v>
      </c>
      <c r="AH2394" s="160">
        <v>41220</v>
      </c>
      <c r="AI2394">
        <v>7</v>
      </c>
      <c r="AJ2394">
        <v>156</v>
      </c>
      <c r="AK2394" t="s">
        <v>1099</v>
      </c>
      <c r="AL2394">
        <v>16</v>
      </c>
      <c r="AN2394" s="160">
        <v>37932</v>
      </c>
      <c r="AO2394">
        <v>7</v>
      </c>
      <c r="AP2394">
        <v>163</v>
      </c>
      <c r="AQ2394" t="s">
        <v>1099</v>
      </c>
      <c r="AR2394">
        <v>16</v>
      </c>
      <c r="AT2394" s="160">
        <v>38663</v>
      </c>
      <c r="AU2394">
        <v>7</v>
      </c>
      <c r="AV2394">
        <v>119</v>
      </c>
      <c r="AW2394" t="s">
        <v>1099</v>
      </c>
      <c r="AX2394">
        <v>12</v>
      </c>
    </row>
    <row r="2395" spans="28:50" x14ac:dyDescent="0.3">
      <c r="AB2395" s="160">
        <v>37932</v>
      </c>
      <c r="AC2395">
        <v>8</v>
      </c>
      <c r="AD2395">
        <v>159</v>
      </c>
      <c r="AE2395" t="s">
        <v>1099</v>
      </c>
      <c r="AF2395">
        <v>16</v>
      </c>
      <c r="AH2395" s="160">
        <v>41220</v>
      </c>
      <c r="AI2395">
        <v>8</v>
      </c>
      <c r="AJ2395">
        <v>162</v>
      </c>
      <c r="AK2395" t="s">
        <v>1099</v>
      </c>
      <c r="AL2395">
        <v>16</v>
      </c>
      <c r="AN2395" s="160">
        <v>37932</v>
      </c>
      <c r="AO2395">
        <v>8</v>
      </c>
      <c r="AP2395">
        <v>160</v>
      </c>
      <c r="AQ2395" t="s">
        <v>1099</v>
      </c>
      <c r="AR2395">
        <v>16</v>
      </c>
      <c r="AT2395" s="160">
        <v>38663</v>
      </c>
      <c r="AU2395">
        <v>8</v>
      </c>
      <c r="AV2395">
        <v>137</v>
      </c>
      <c r="AW2395" t="s">
        <v>1099</v>
      </c>
      <c r="AX2395">
        <v>14</v>
      </c>
    </row>
    <row r="2396" spans="28:50" x14ac:dyDescent="0.3">
      <c r="AB2396" s="160">
        <v>37932</v>
      </c>
      <c r="AC2396">
        <v>9</v>
      </c>
      <c r="AD2396">
        <v>190</v>
      </c>
      <c r="AE2396" t="s">
        <v>1099</v>
      </c>
      <c r="AF2396">
        <v>19</v>
      </c>
      <c r="AH2396" s="160">
        <v>41220</v>
      </c>
      <c r="AI2396">
        <v>9</v>
      </c>
      <c r="AJ2396">
        <v>166</v>
      </c>
      <c r="AK2396" t="s">
        <v>1099</v>
      </c>
      <c r="AL2396">
        <v>17</v>
      </c>
      <c r="AN2396" s="160">
        <v>37932</v>
      </c>
      <c r="AO2396">
        <v>9</v>
      </c>
      <c r="AP2396">
        <v>170</v>
      </c>
      <c r="AQ2396" t="s">
        <v>1099</v>
      </c>
      <c r="AR2396">
        <v>17</v>
      </c>
      <c r="AT2396" s="160">
        <v>38663</v>
      </c>
      <c r="AU2396">
        <v>9</v>
      </c>
      <c r="AV2396">
        <v>130</v>
      </c>
      <c r="AW2396" t="s">
        <v>1099</v>
      </c>
      <c r="AX2396">
        <v>13</v>
      </c>
    </row>
    <row r="2397" spans="28:50" x14ac:dyDescent="0.3">
      <c r="AB2397" s="160">
        <v>37932</v>
      </c>
      <c r="AC2397">
        <v>10</v>
      </c>
      <c r="AD2397">
        <v>204</v>
      </c>
      <c r="AE2397" t="s">
        <v>1099</v>
      </c>
      <c r="AF2397">
        <v>20</v>
      </c>
      <c r="AH2397" s="160">
        <v>41220</v>
      </c>
      <c r="AI2397">
        <v>10</v>
      </c>
      <c r="AJ2397">
        <v>173</v>
      </c>
      <c r="AK2397" t="s">
        <v>1099</v>
      </c>
      <c r="AL2397">
        <v>17</v>
      </c>
      <c r="AN2397" s="160">
        <v>37932</v>
      </c>
      <c r="AO2397">
        <v>10</v>
      </c>
      <c r="AP2397">
        <v>180</v>
      </c>
      <c r="AQ2397" t="s">
        <v>1099</v>
      </c>
      <c r="AR2397">
        <v>18</v>
      </c>
      <c r="AT2397" s="160">
        <v>38663</v>
      </c>
      <c r="AU2397">
        <v>10</v>
      </c>
      <c r="AV2397">
        <v>137</v>
      </c>
      <c r="AW2397" t="s">
        <v>1099</v>
      </c>
      <c r="AX2397">
        <v>14</v>
      </c>
    </row>
    <row r="2398" spans="28:50" x14ac:dyDescent="0.3">
      <c r="AB2398" s="160">
        <v>37932</v>
      </c>
      <c r="AC2398">
        <v>11</v>
      </c>
      <c r="AD2398">
        <v>212</v>
      </c>
      <c r="AE2398" t="s">
        <v>1099</v>
      </c>
      <c r="AF2398">
        <v>21</v>
      </c>
      <c r="AH2398" s="160">
        <v>41220</v>
      </c>
      <c r="AI2398">
        <v>11</v>
      </c>
      <c r="AJ2398">
        <v>186</v>
      </c>
      <c r="AK2398" t="s">
        <v>1099</v>
      </c>
      <c r="AL2398">
        <v>19</v>
      </c>
      <c r="AN2398" s="160">
        <v>37932</v>
      </c>
      <c r="AO2398">
        <v>11</v>
      </c>
      <c r="AP2398">
        <v>170</v>
      </c>
      <c r="AQ2398" t="s">
        <v>1099</v>
      </c>
      <c r="AR2398">
        <v>17</v>
      </c>
      <c r="AT2398" s="160">
        <v>38663</v>
      </c>
      <c r="AU2398">
        <v>11</v>
      </c>
      <c r="AV2398">
        <v>128</v>
      </c>
      <c r="AW2398" t="s">
        <v>1099</v>
      </c>
      <c r="AX2398">
        <v>13</v>
      </c>
    </row>
    <row r="2399" spans="28:50" x14ac:dyDescent="0.3">
      <c r="AB2399" s="160">
        <v>37932</v>
      </c>
      <c r="AC2399">
        <v>12</v>
      </c>
      <c r="AD2399">
        <v>219</v>
      </c>
      <c r="AE2399" t="s">
        <v>1099</v>
      </c>
      <c r="AF2399">
        <v>22</v>
      </c>
      <c r="AH2399" s="160">
        <v>41220</v>
      </c>
      <c r="AI2399">
        <v>12</v>
      </c>
      <c r="AJ2399">
        <v>180</v>
      </c>
      <c r="AK2399" t="s">
        <v>1099</v>
      </c>
      <c r="AL2399">
        <v>18</v>
      </c>
      <c r="AN2399" s="160">
        <v>37932</v>
      </c>
      <c r="AO2399">
        <v>12</v>
      </c>
      <c r="AP2399">
        <v>180</v>
      </c>
      <c r="AQ2399" t="s">
        <v>1099</v>
      </c>
      <c r="AR2399">
        <v>18</v>
      </c>
      <c r="AT2399" s="160">
        <v>38663</v>
      </c>
      <c r="AU2399">
        <v>12</v>
      </c>
      <c r="AV2399">
        <v>150</v>
      </c>
      <c r="AW2399" t="s">
        <v>1099</v>
      </c>
      <c r="AX2399">
        <v>15</v>
      </c>
    </row>
    <row r="2400" spans="28:50" x14ac:dyDescent="0.3">
      <c r="AB2400" s="160">
        <v>37932</v>
      </c>
      <c r="AC2400">
        <v>13</v>
      </c>
      <c r="AD2400">
        <v>229</v>
      </c>
      <c r="AE2400" t="s">
        <v>1099</v>
      </c>
      <c r="AF2400">
        <v>23</v>
      </c>
      <c r="AH2400" s="160">
        <v>41220</v>
      </c>
      <c r="AI2400">
        <v>13</v>
      </c>
      <c r="AJ2400">
        <v>185</v>
      </c>
      <c r="AK2400" t="s">
        <v>1099</v>
      </c>
      <c r="AL2400">
        <v>19</v>
      </c>
      <c r="AN2400" s="160">
        <v>37932</v>
      </c>
      <c r="AO2400">
        <v>13</v>
      </c>
      <c r="AP2400">
        <v>186</v>
      </c>
      <c r="AQ2400" t="s">
        <v>1099</v>
      </c>
      <c r="AR2400">
        <v>19</v>
      </c>
      <c r="AT2400" s="160">
        <v>38663</v>
      </c>
      <c r="AU2400">
        <v>13</v>
      </c>
      <c r="AV2400">
        <v>159</v>
      </c>
      <c r="AW2400" t="s">
        <v>1099</v>
      </c>
      <c r="AX2400">
        <v>16</v>
      </c>
    </row>
    <row r="2401" spans="28:50" x14ac:dyDescent="0.3">
      <c r="AB2401" s="160">
        <v>37932</v>
      </c>
      <c r="AC2401">
        <v>14</v>
      </c>
      <c r="AD2401">
        <v>236</v>
      </c>
      <c r="AE2401" t="s">
        <v>1099</v>
      </c>
      <c r="AF2401">
        <v>24</v>
      </c>
      <c r="AH2401" s="160">
        <v>41220</v>
      </c>
      <c r="AI2401">
        <v>14</v>
      </c>
      <c r="AJ2401">
        <v>194</v>
      </c>
      <c r="AK2401" t="s">
        <v>1099</v>
      </c>
      <c r="AL2401">
        <v>19</v>
      </c>
      <c r="AN2401" s="160">
        <v>37932</v>
      </c>
      <c r="AO2401">
        <v>14</v>
      </c>
      <c r="AP2401">
        <v>190</v>
      </c>
      <c r="AQ2401" t="s">
        <v>1099</v>
      </c>
      <c r="AR2401">
        <v>19</v>
      </c>
      <c r="AT2401" s="160">
        <v>38663</v>
      </c>
      <c r="AU2401">
        <v>14</v>
      </c>
      <c r="AV2401">
        <v>201</v>
      </c>
      <c r="AW2401" t="s">
        <v>1099</v>
      </c>
      <c r="AX2401">
        <v>20</v>
      </c>
    </row>
    <row r="2402" spans="28:50" x14ac:dyDescent="0.3">
      <c r="AB2402" s="160">
        <v>37932</v>
      </c>
      <c r="AC2402">
        <v>15</v>
      </c>
      <c r="AD2402">
        <v>239</v>
      </c>
      <c r="AE2402" t="s">
        <v>1099</v>
      </c>
      <c r="AF2402">
        <v>24</v>
      </c>
      <c r="AH2402" s="160">
        <v>41220</v>
      </c>
      <c r="AI2402">
        <v>15</v>
      </c>
      <c r="AJ2402">
        <v>191</v>
      </c>
      <c r="AK2402" t="s">
        <v>1099</v>
      </c>
      <c r="AL2402">
        <v>19</v>
      </c>
      <c r="AN2402" s="160">
        <v>37932</v>
      </c>
      <c r="AO2402">
        <v>15</v>
      </c>
      <c r="AP2402">
        <v>180</v>
      </c>
      <c r="AQ2402" t="s">
        <v>1099</v>
      </c>
      <c r="AR2402">
        <v>18</v>
      </c>
      <c r="AT2402" s="160">
        <v>38663</v>
      </c>
      <c r="AU2402">
        <v>15</v>
      </c>
      <c r="AV2402">
        <v>213</v>
      </c>
      <c r="AW2402" t="s">
        <v>1099</v>
      </c>
      <c r="AX2402">
        <v>21</v>
      </c>
    </row>
    <row r="2403" spans="28:50" x14ac:dyDescent="0.3">
      <c r="AB2403" s="160">
        <v>37932</v>
      </c>
      <c r="AC2403">
        <v>16</v>
      </c>
      <c r="AD2403">
        <v>223</v>
      </c>
      <c r="AE2403" t="s">
        <v>1099</v>
      </c>
      <c r="AF2403">
        <v>22</v>
      </c>
      <c r="AH2403" s="160">
        <v>41220</v>
      </c>
      <c r="AI2403">
        <v>16</v>
      </c>
      <c r="AJ2403">
        <v>189</v>
      </c>
      <c r="AK2403" t="s">
        <v>1099</v>
      </c>
      <c r="AL2403">
        <v>19</v>
      </c>
      <c r="AN2403" s="160">
        <v>37932</v>
      </c>
      <c r="AO2403">
        <v>16</v>
      </c>
      <c r="AP2403">
        <v>176</v>
      </c>
      <c r="AQ2403" t="s">
        <v>1099</v>
      </c>
      <c r="AR2403">
        <v>18</v>
      </c>
      <c r="AT2403" s="160">
        <v>38663</v>
      </c>
      <c r="AU2403">
        <v>16</v>
      </c>
      <c r="AV2403">
        <v>201</v>
      </c>
      <c r="AW2403" t="s">
        <v>1099</v>
      </c>
      <c r="AX2403">
        <v>20</v>
      </c>
    </row>
    <row r="2404" spans="28:50" x14ac:dyDescent="0.3">
      <c r="AB2404" s="160">
        <v>37932</v>
      </c>
      <c r="AC2404">
        <v>17</v>
      </c>
      <c r="AD2404">
        <v>228</v>
      </c>
      <c r="AE2404" t="s">
        <v>1099</v>
      </c>
      <c r="AF2404">
        <v>23</v>
      </c>
      <c r="AH2404" s="160">
        <v>41220</v>
      </c>
      <c r="AI2404">
        <v>17</v>
      </c>
      <c r="AJ2404">
        <v>189</v>
      </c>
      <c r="AK2404" t="s">
        <v>1099</v>
      </c>
      <c r="AL2404">
        <v>19</v>
      </c>
      <c r="AN2404" s="160">
        <v>37932</v>
      </c>
      <c r="AO2404">
        <v>17</v>
      </c>
      <c r="AP2404">
        <v>170</v>
      </c>
      <c r="AQ2404" t="s">
        <v>1099</v>
      </c>
      <c r="AR2404">
        <v>17</v>
      </c>
      <c r="AT2404" s="160">
        <v>38663</v>
      </c>
      <c r="AU2404">
        <v>17</v>
      </c>
      <c r="AV2404">
        <v>196</v>
      </c>
      <c r="AW2404" t="s">
        <v>1099</v>
      </c>
      <c r="AX2404">
        <v>20</v>
      </c>
    </row>
    <row r="2405" spans="28:50" x14ac:dyDescent="0.3">
      <c r="AB2405" s="160">
        <v>37932</v>
      </c>
      <c r="AC2405">
        <v>18</v>
      </c>
      <c r="AD2405">
        <v>214</v>
      </c>
      <c r="AE2405" t="s">
        <v>1099</v>
      </c>
      <c r="AF2405">
        <v>21</v>
      </c>
      <c r="AH2405" s="160">
        <v>41220</v>
      </c>
      <c r="AI2405">
        <v>18</v>
      </c>
      <c r="AJ2405">
        <v>186</v>
      </c>
      <c r="AK2405" t="s">
        <v>1099</v>
      </c>
      <c r="AL2405">
        <v>19</v>
      </c>
      <c r="AN2405" s="160">
        <v>37932</v>
      </c>
      <c r="AO2405">
        <v>18</v>
      </c>
      <c r="AP2405">
        <v>150</v>
      </c>
      <c r="AQ2405" t="s">
        <v>1099</v>
      </c>
      <c r="AR2405">
        <v>15</v>
      </c>
      <c r="AT2405" s="160">
        <v>38663</v>
      </c>
      <c r="AU2405">
        <v>18</v>
      </c>
      <c r="AV2405">
        <v>177</v>
      </c>
      <c r="AW2405" t="s">
        <v>1099</v>
      </c>
      <c r="AX2405">
        <v>18</v>
      </c>
    </row>
    <row r="2406" spans="28:50" x14ac:dyDescent="0.3">
      <c r="AB2406" s="160">
        <v>37932</v>
      </c>
      <c r="AC2406">
        <v>19</v>
      </c>
      <c r="AD2406">
        <v>198</v>
      </c>
      <c r="AE2406" t="s">
        <v>1099</v>
      </c>
      <c r="AF2406">
        <v>20</v>
      </c>
      <c r="AH2406" s="160">
        <v>41220</v>
      </c>
      <c r="AI2406">
        <v>19</v>
      </c>
      <c r="AJ2406">
        <v>183</v>
      </c>
      <c r="AK2406" t="s">
        <v>1099</v>
      </c>
      <c r="AL2406">
        <v>18</v>
      </c>
      <c r="AN2406" s="160">
        <v>37932</v>
      </c>
      <c r="AO2406">
        <v>19</v>
      </c>
      <c r="AP2406">
        <v>145</v>
      </c>
      <c r="AQ2406" t="s">
        <v>1099</v>
      </c>
      <c r="AR2406">
        <v>15</v>
      </c>
      <c r="AT2406" s="160">
        <v>38663</v>
      </c>
      <c r="AU2406">
        <v>19</v>
      </c>
      <c r="AV2406">
        <v>159</v>
      </c>
      <c r="AW2406" t="s">
        <v>1099</v>
      </c>
      <c r="AX2406">
        <v>16</v>
      </c>
    </row>
    <row r="2407" spans="28:50" x14ac:dyDescent="0.3">
      <c r="AB2407" s="160">
        <v>37932</v>
      </c>
      <c r="AC2407">
        <v>20</v>
      </c>
      <c r="AD2407">
        <v>164</v>
      </c>
      <c r="AE2407" t="s">
        <v>1099</v>
      </c>
      <c r="AF2407">
        <v>16</v>
      </c>
      <c r="AH2407" s="160">
        <v>41220</v>
      </c>
      <c r="AI2407">
        <v>20</v>
      </c>
      <c r="AJ2407">
        <v>170</v>
      </c>
      <c r="AK2407" t="s">
        <v>1099</v>
      </c>
      <c r="AL2407">
        <v>17</v>
      </c>
      <c r="AN2407" s="160">
        <v>37932</v>
      </c>
      <c r="AO2407">
        <v>20</v>
      </c>
      <c r="AP2407">
        <v>140</v>
      </c>
      <c r="AQ2407" t="s">
        <v>1099</v>
      </c>
      <c r="AR2407">
        <v>14</v>
      </c>
      <c r="AT2407" s="160">
        <v>38663</v>
      </c>
      <c r="AU2407">
        <v>20</v>
      </c>
      <c r="AV2407">
        <v>155</v>
      </c>
      <c r="AW2407" t="s">
        <v>1099</v>
      </c>
      <c r="AX2407">
        <v>16</v>
      </c>
    </row>
    <row r="2408" spans="28:50" x14ac:dyDescent="0.3">
      <c r="AB2408" s="160">
        <v>37932</v>
      </c>
      <c r="AC2408">
        <v>21</v>
      </c>
      <c r="AD2408">
        <v>148</v>
      </c>
      <c r="AE2408" t="s">
        <v>1099</v>
      </c>
      <c r="AF2408">
        <v>15</v>
      </c>
      <c r="AH2408" s="160">
        <v>41220</v>
      </c>
      <c r="AI2408">
        <v>21</v>
      </c>
      <c r="AJ2408">
        <v>161</v>
      </c>
      <c r="AK2408" t="s">
        <v>1099</v>
      </c>
      <c r="AL2408">
        <v>16</v>
      </c>
      <c r="AN2408" s="160">
        <v>37932</v>
      </c>
      <c r="AO2408">
        <v>21</v>
      </c>
      <c r="AP2408">
        <v>140</v>
      </c>
      <c r="AQ2408" t="s">
        <v>1099</v>
      </c>
      <c r="AR2408">
        <v>14</v>
      </c>
      <c r="AT2408" s="160">
        <v>38663</v>
      </c>
      <c r="AU2408">
        <v>21</v>
      </c>
      <c r="AV2408">
        <v>162</v>
      </c>
      <c r="AW2408" t="s">
        <v>1099</v>
      </c>
      <c r="AX2408">
        <v>16</v>
      </c>
    </row>
    <row r="2409" spans="28:50" x14ac:dyDescent="0.3">
      <c r="AB2409" s="160">
        <v>37932</v>
      </c>
      <c r="AC2409">
        <v>22</v>
      </c>
      <c r="AD2409">
        <v>143</v>
      </c>
      <c r="AE2409" t="s">
        <v>1099</v>
      </c>
      <c r="AF2409">
        <v>14</v>
      </c>
      <c r="AH2409" s="160">
        <v>41220</v>
      </c>
      <c r="AI2409">
        <v>22</v>
      </c>
      <c r="AJ2409">
        <v>156</v>
      </c>
      <c r="AK2409" t="s">
        <v>1099</v>
      </c>
      <c r="AL2409">
        <v>16</v>
      </c>
      <c r="AN2409" s="160">
        <v>37932</v>
      </c>
      <c r="AO2409">
        <v>22</v>
      </c>
      <c r="AP2409">
        <v>137</v>
      </c>
      <c r="AQ2409" t="s">
        <v>1099</v>
      </c>
      <c r="AR2409">
        <v>14</v>
      </c>
      <c r="AT2409" s="160">
        <v>38663</v>
      </c>
      <c r="AU2409">
        <v>22</v>
      </c>
      <c r="AV2409">
        <v>161</v>
      </c>
      <c r="AW2409" t="s">
        <v>1099</v>
      </c>
      <c r="AX2409">
        <v>16</v>
      </c>
    </row>
    <row r="2410" spans="28:50" x14ac:dyDescent="0.3">
      <c r="AB2410" s="160">
        <v>37932</v>
      </c>
      <c r="AC2410">
        <v>23</v>
      </c>
      <c r="AD2410">
        <v>139</v>
      </c>
      <c r="AE2410" t="s">
        <v>1099</v>
      </c>
      <c r="AF2410">
        <v>14</v>
      </c>
      <c r="AH2410" s="160">
        <v>41220</v>
      </c>
      <c r="AI2410">
        <v>23</v>
      </c>
      <c r="AJ2410">
        <v>156</v>
      </c>
      <c r="AK2410" t="s">
        <v>1099</v>
      </c>
      <c r="AL2410">
        <v>16</v>
      </c>
      <c r="AN2410" s="160">
        <v>37932</v>
      </c>
      <c r="AO2410">
        <v>23</v>
      </c>
      <c r="AP2410">
        <v>130</v>
      </c>
      <c r="AQ2410" t="s">
        <v>1099</v>
      </c>
      <c r="AR2410">
        <v>13</v>
      </c>
      <c r="AT2410" s="160">
        <v>38663</v>
      </c>
      <c r="AU2410">
        <v>23</v>
      </c>
      <c r="AV2410">
        <v>152</v>
      </c>
      <c r="AW2410" t="s">
        <v>1099</v>
      </c>
      <c r="AX2410">
        <v>15</v>
      </c>
    </row>
    <row r="2411" spans="28:50" x14ac:dyDescent="0.3">
      <c r="AB2411" s="160">
        <v>37933</v>
      </c>
      <c r="AC2411">
        <v>0</v>
      </c>
      <c r="AD2411">
        <v>136</v>
      </c>
      <c r="AE2411" t="s">
        <v>1099</v>
      </c>
      <c r="AF2411">
        <v>14</v>
      </c>
      <c r="AH2411" s="160">
        <v>41221</v>
      </c>
      <c r="AI2411">
        <v>0</v>
      </c>
      <c r="AJ2411">
        <v>148</v>
      </c>
      <c r="AK2411" t="s">
        <v>1099</v>
      </c>
      <c r="AL2411">
        <v>15</v>
      </c>
      <c r="AN2411" s="160">
        <v>37933</v>
      </c>
      <c r="AO2411">
        <v>0</v>
      </c>
      <c r="AP2411">
        <v>120</v>
      </c>
      <c r="AQ2411" t="s">
        <v>1099</v>
      </c>
      <c r="AR2411">
        <v>12</v>
      </c>
      <c r="AT2411" s="160">
        <v>38664</v>
      </c>
      <c r="AU2411">
        <v>0</v>
      </c>
      <c r="AV2411">
        <v>154</v>
      </c>
      <c r="AW2411" t="s">
        <v>1099</v>
      </c>
      <c r="AX2411">
        <v>15</v>
      </c>
    </row>
    <row r="2412" spans="28:50" x14ac:dyDescent="0.3">
      <c r="AB2412" s="160">
        <v>37933</v>
      </c>
      <c r="AC2412">
        <v>1</v>
      </c>
      <c r="AD2412">
        <v>133</v>
      </c>
      <c r="AE2412" t="s">
        <v>1099</v>
      </c>
      <c r="AF2412">
        <v>13</v>
      </c>
      <c r="AH2412" s="160">
        <v>41221</v>
      </c>
      <c r="AI2412">
        <v>1</v>
      </c>
      <c r="AJ2412">
        <v>144</v>
      </c>
      <c r="AK2412" t="s">
        <v>1099</v>
      </c>
      <c r="AL2412">
        <v>14</v>
      </c>
      <c r="AN2412" s="160">
        <v>37933</v>
      </c>
      <c r="AO2412">
        <v>1</v>
      </c>
      <c r="AP2412">
        <v>124</v>
      </c>
      <c r="AQ2412" t="s">
        <v>1099</v>
      </c>
      <c r="AR2412">
        <v>12</v>
      </c>
      <c r="AT2412" s="160">
        <v>38664</v>
      </c>
      <c r="AU2412">
        <v>1</v>
      </c>
      <c r="AV2412">
        <v>156</v>
      </c>
      <c r="AW2412" t="s">
        <v>1099</v>
      </c>
      <c r="AX2412">
        <v>16</v>
      </c>
    </row>
    <row r="2413" spans="28:50" x14ac:dyDescent="0.3">
      <c r="AB2413" s="160">
        <v>37933</v>
      </c>
      <c r="AC2413">
        <v>2</v>
      </c>
      <c r="AD2413">
        <v>132</v>
      </c>
      <c r="AE2413" t="s">
        <v>1099</v>
      </c>
      <c r="AF2413">
        <v>13</v>
      </c>
      <c r="AH2413" s="160">
        <v>41221</v>
      </c>
      <c r="AI2413">
        <v>2</v>
      </c>
      <c r="AJ2413">
        <v>136</v>
      </c>
      <c r="AK2413" t="s">
        <v>1099</v>
      </c>
      <c r="AL2413">
        <v>14</v>
      </c>
      <c r="AN2413" s="160">
        <v>37933</v>
      </c>
      <c r="AO2413">
        <v>2</v>
      </c>
      <c r="AP2413">
        <v>120</v>
      </c>
      <c r="AQ2413" t="s">
        <v>1099</v>
      </c>
      <c r="AR2413">
        <v>12</v>
      </c>
      <c r="AT2413" s="160">
        <v>38664</v>
      </c>
      <c r="AU2413">
        <v>2</v>
      </c>
      <c r="AV2413">
        <v>142</v>
      </c>
      <c r="AW2413" t="s">
        <v>1099</v>
      </c>
      <c r="AX2413">
        <v>14</v>
      </c>
    </row>
    <row r="2414" spans="28:50" x14ac:dyDescent="0.3">
      <c r="AB2414" s="160">
        <v>37933</v>
      </c>
      <c r="AC2414">
        <v>3</v>
      </c>
      <c r="AD2414">
        <v>130</v>
      </c>
      <c r="AE2414" t="s">
        <v>1099</v>
      </c>
      <c r="AF2414">
        <v>13</v>
      </c>
      <c r="AH2414" s="160">
        <v>41221</v>
      </c>
      <c r="AI2414">
        <v>3</v>
      </c>
      <c r="AJ2414">
        <v>132</v>
      </c>
      <c r="AK2414" t="s">
        <v>1099</v>
      </c>
      <c r="AL2414">
        <v>13</v>
      </c>
      <c r="AN2414" s="160">
        <v>37933</v>
      </c>
      <c r="AO2414">
        <v>3</v>
      </c>
      <c r="AP2414">
        <v>130</v>
      </c>
      <c r="AQ2414" t="s">
        <v>1099</v>
      </c>
      <c r="AR2414">
        <v>13</v>
      </c>
      <c r="AT2414" s="160">
        <v>38664</v>
      </c>
      <c r="AU2414">
        <v>3</v>
      </c>
      <c r="AV2414">
        <v>132</v>
      </c>
      <c r="AW2414" t="s">
        <v>1099</v>
      </c>
      <c r="AX2414">
        <v>13</v>
      </c>
    </row>
    <row r="2415" spans="28:50" x14ac:dyDescent="0.3">
      <c r="AB2415" s="160">
        <v>37933</v>
      </c>
      <c r="AC2415">
        <v>4</v>
      </c>
      <c r="AD2415">
        <v>130</v>
      </c>
      <c r="AE2415" t="s">
        <v>1099</v>
      </c>
      <c r="AF2415">
        <v>13</v>
      </c>
      <c r="AH2415" s="160">
        <v>41221</v>
      </c>
      <c r="AI2415">
        <v>4</v>
      </c>
      <c r="AJ2415">
        <v>128</v>
      </c>
      <c r="AK2415" t="s">
        <v>1099</v>
      </c>
      <c r="AL2415">
        <v>13</v>
      </c>
      <c r="AN2415" s="160">
        <v>37933</v>
      </c>
      <c r="AO2415">
        <v>4</v>
      </c>
      <c r="AP2415">
        <v>138</v>
      </c>
      <c r="AQ2415" t="s">
        <v>1099</v>
      </c>
      <c r="AR2415">
        <v>14</v>
      </c>
      <c r="AT2415" s="160">
        <v>38664</v>
      </c>
      <c r="AU2415">
        <v>4</v>
      </c>
      <c r="AV2415">
        <v>125</v>
      </c>
      <c r="AW2415" t="s">
        <v>1099</v>
      </c>
      <c r="AX2415">
        <v>13</v>
      </c>
    </row>
    <row r="2416" spans="28:50" x14ac:dyDescent="0.3">
      <c r="AB2416" s="160">
        <v>37933</v>
      </c>
      <c r="AC2416">
        <v>5</v>
      </c>
      <c r="AD2416">
        <v>129</v>
      </c>
      <c r="AE2416" t="s">
        <v>1099</v>
      </c>
      <c r="AF2416">
        <v>13</v>
      </c>
      <c r="AH2416" s="160">
        <v>41221</v>
      </c>
      <c r="AI2416">
        <v>5</v>
      </c>
      <c r="AJ2416">
        <v>125</v>
      </c>
      <c r="AK2416" t="s">
        <v>1099</v>
      </c>
      <c r="AL2416">
        <v>13</v>
      </c>
      <c r="AN2416" s="160">
        <v>37933</v>
      </c>
      <c r="AO2416">
        <v>5</v>
      </c>
      <c r="AP2416">
        <v>140</v>
      </c>
      <c r="AQ2416" t="s">
        <v>1099</v>
      </c>
      <c r="AR2416">
        <v>14</v>
      </c>
      <c r="AT2416" s="160">
        <v>38664</v>
      </c>
      <c r="AU2416">
        <v>5</v>
      </c>
      <c r="AV2416">
        <v>122</v>
      </c>
      <c r="AW2416" t="s">
        <v>1099</v>
      </c>
      <c r="AX2416">
        <v>12</v>
      </c>
    </row>
    <row r="2417" spans="28:50" x14ac:dyDescent="0.3">
      <c r="AB2417" s="160">
        <v>37933</v>
      </c>
      <c r="AC2417">
        <v>6</v>
      </c>
      <c r="AD2417">
        <v>132</v>
      </c>
      <c r="AE2417" t="s">
        <v>1099</v>
      </c>
      <c r="AF2417">
        <v>13</v>
      </c>
      <c r="AH2417" s="160">
        <v>41221</v>
      </c>
      <c r="AI2417">
        <v>6</v>
      </c>
      <c r="AJ2417">
        <v>130</v>
      </c>
      <c r="AK2417" t="s">
        <v>1099</v>
      </c>
      <c r="AL2417">
        <v>13</v>
      </c>
      <c r="AN2417" s="160">
        <v>37933</v>
      </c>
      <c r="AO2417">
        <v>6</v>
      </c>
      <c r="AP2417">
        <v>160</v>
      </c>
      <c r="AQ2417" t="s">
        <v>1099</v>
      </c>
      <c r="AR2417">
        <v>16</v>
      </c>
      <c r="AT2417" s="160">
        <v>38664</v>
      </c>
      <c r="AU2417">
        <v>6</v>
      </c>
      <c r="AV2417">
        <v>125</v>
      </c>
      <c r="AW2417" t="s">
        <v>1099</v>
      </c>
      <c r="AX2417">
        <v>13</v>
      </c>
    </row>
    <row r="2418" spans="28:50" x14ac:dyDescent="0.3">
      <c r="AB2418" s="160">
        <v>37933</v>
      </c>
      <c r="AC2418">
        <v>7</v>
      </c>
      <c r="AD2418">
        <v>139</v>
      </c>
      <c r="AE2418" t="s">
        <v>1099</v>
      </c>
      <c r="AF2418">
        <v>14</v>
      </c>
      <c r="AH2418" s="160">
        <v>41221</v>
      </c>
      <c r="AI2418">
        <v>7</v>
      </c>
      <c r="AJ2418">
        <v>145</v>
      </c>
      <c r="AK2418" t="s">
        <v>1099</v>
      </c>
      <c r="AL2418">
        <v>15</v>
      </c>
      <c r="AN2418" s="160">
        <v>37933</v>
      </c>
      <c r="AO2418">
        <v>7</v>
      </c>
      <c r="AP2418">
        <v>171</v>
      </c>
      <c r="AQ2418" t="s">
        <v>1099</v>
      </c>
      <c r="AR2418">
        <v>17</v>
      </c>
      <c r="AT2418" s="160">
        <v>38664</v>
      </c>
      <c r="AU2418">
        <v>7</v>
      </c>
      <c r="AV2418">
        <v>136</v>
      </c>
      <c r="AW2418" t="s">
        <v>1099</v>
      </c>
      <c r="AX2418">
        <v>14</v>
      </c>
    </row>
    <row r="2419" spans="28:50" x14ac:dyDescent="0.3">
      <c r="AB2419" s="160">
        <v>37933</v>
      </c>
      <c r="AC2419">
        <v>8</v>
      </c>
      <c r="AD2419">
        <v>145</v>
      </c>
      <c r="AE2419" t="s">
        <v>1099</v>
      </c>
      <c r="AF2419">
        <v>15</v>
      </c>
      <c r="AH2419" s="160">
        <v>41221</v>
      </c>
      <c r="AI2419">
        <v>8</v>
      </c>
      <c r="AJ2419">
        <v>164</v>
      </c>
      <c r="AK2419" t="s">
        <v>1099</v>
      </c>
      <c r="AL2419">
        <v>16</v>
      </c>
      <c r="AN2419" s="160">
        <v>37933</v>
      </c>
      <c r="AO2419">
        <v>8</v>
      </c>
      <c r="AP2419">
        <v>180</v>
      </c>
      <c r="AQ2419" t="s">
        <v>1099</v>
      </c>
      <c r="AR2419">
        <v>18</v>
      </c>
      <c r="AT2419" s="160">
        <v>38664</v>
      </c>
      <c r="AU2419">
        <v>8</v>
      </c>
      <c r="AV2419">
        <v>117</v>
      </c>
      <c r="AW2419" t="s">
        <v>1099</v>
      </c>
      <c r="AX2419">
        <v>12</v>
      </c>
    </row>
    <row r="2420" spans="28:50" x14ac:dyDescent="0.3">
      <c r="AB2420" s="160">
        <v>37933</v>
      </c>
      <c r="AC2420">
        <v>9</v>
      </c>
      <c r="AD2420">
        <v>164</v>
      </c>
      <c r="AE2420" t="s">
        <v>1099</v>
      </c>
      <c r="AF2420">
        <v>16</v>
      </c>
      <c r="AH2420" s="160">
        <v>41221</v>
      </c>
      <c r="AI2420">
        <v>9</v>
      </c>
      <c r="AJ2420">
        <v>169</v>
      </c>
      <c r="AK2420" t="s">
        <v>1099</v>
      </c>
      <c r="AL2420">
        <v>17</v>
      </c>
      <c r="AN2420" s="160">
        <v>37933</v>
      </c>
      <c r="AO2420">
        <v>9</v>
      </c>
      <c r="AP2420">
        <v>180</v>
      </c>
      <c r="AQ2420" t="s">
        <v>1099</v>
      </c>
      <c r="AR2420">
        <v>18</v>
      </c>
      <c r="AT2420" s="160">
        <v>38664</v>
      </c>
      <c r="AU2420">
        <v>9</v>
      </c>
      <c r="AV2420">
        <v>121</v>
      </c>
      <c r="AW2420" t="s">
        <v>1099</v>
      </c>
      <c r="AX2420">
        <v>12</v>
      </c>
    </row>
    <row r="2421" spans="28:50" x14ac:dyDescent="0.3">
      <c r="AB2421" s="160">
        <v>37933</v>
      </c>
      <c r="AC2421">
        <v>10</v>
      </c>
      <c r="AD2421">
        <v>187</v>
      </c>
      <c r="AE2421" t="s">
        <v>1099</v>
      </c>
      <c r="AF2421">
        <v>19</v>
      </c>
      <c r="AH2421" s="160">
        <v>41221</v>
      </c>
      <c r="AI2421">
        <v>10</v>
      </c>
      <c r="AJ2421">
        <v>174</v>
      </c>
      <c r="AK2421" t="s">
        <v>1099</v>
      </c>
      <c r="AL2421">
        <v>17</v>
      </c>
      <c r="AN2421" s="160">
        <v>37933</v>
      </c>
      <c r="AO2421">
        <v>10</v>
      </c>
      <c r="AP2421">
        <v>181</v>
      </c>
      <c r="AQ2421" t="s">
        <v>1099</v>
      </c>
      <c r="AR2421">
        <v>18</v>
      </c>
      <c r="AT2421" s="160">
        <v>38664</v>
      </c>
      <c r="AU2421">
        <v>10</v>
      </c>
      <c r="AV2421">
        <v>125</v>
      </c>
      <c r="AW2421" t="s">
        <v>1099</v>
      </c>
      <c r="AX2421">
        <v>13</v>
      </c>
    </row>
    <row r="2422" spans="28:50" x14ac:dyDescent="0.3">
      <c r="AB2422" s="160">
        <v>37933</v>
      </c>
      <c r="AC2422">
        <v>11</v>
      </c>
      <c r="AD2422">
        <v>206</v>
      </c>
      <c r="AE2422" t="s">
        <v>1099</v>
      </c>
      <c r="AF2422">
        <v>21</v>
      </c>
      <c r="AH2422" s="160">
        <v>41221</v>
      </c>
      <c r="AI2422">
        <v>11</v>
      </c>
      <c r="AJ2422">
        <v>194</v>
      </c>
      <c r="AK2422" t="s">
        <v>1099</v>
      </c>
      <c r="AL2422">
        <v>19</v>
      </c>
      <c r="AN2422" s="160">
        <v>37933</v>
      </c>
      <c r="AO2422">
        <v>11</v>
      </c>
      <c r="AP2422">
        <v>180</v>
      </c>
      <c r="AQ2422" t="s">
        <v>1099</v>
      </c>
      <c r="AR2422">
        <v>18</v>
      </c>
      <c r="AT2422" s="160">
        <v>38664</v>
      </c>
      <c r="AU2422">
        <v>11</v>
      </c>
      <c r="AV2422">
        <v>121</v>
      </c>
      <c r="AW2422" t="s">
        <v>1099</v>
      </c>
      <c r="AX2422">
        <v>12</v>
      </c>
    </row>
    <row r="2423" spans="28:50" x14ac:dyDescent="0.3">
      <c r="AB2423" s="160">
        <v>37933</v>
      </c>
      <c r="AC2423">
        <v>12</v>
      </c>
      <c r="AD2423">
        <v>224</v>
      </c>
      <c r="AE2423" t="s">
        <v>1099</v>
      </c>
      <c r="AF2423">
        <v>22</v>
      </c>
      <c r="AH2423" s="160">
        <v>41221</v>
      </c>
      <c r="AI2423">
        <v>12</v>
      </c>
      <c r="AJ2423">
        <v>199</v>
      </c>
      <c r="AK2423" t="s">
        <v>1099</v>
      </c>
      <c r="AL2423">
        <v>20</v>
      </c>
      <c r="AN2423" s="160">
        <v>37933</v>
      </c>
      <c r="AO2423">
        <v>12</v>
      </c>
      <c r="AP2423">
        <v>160</v>
      </c>
      <c r="AQ2423" t="s">
        <v>1099</v>
      </c>
      <c r="AR2423">
        <v>16</v>
      </c>
      <c r="AT2423" s="160">
        <v>38664</v>
      </c>
      <c r="AU2423">
        <v>12</v>
      </c>
      <c r="AV2423">
        <v>117</v>
      </c>
      <c r="AW2423" t="s">
        <v>1099</v>
      </c>
      <c r="AX2423">
        <v>12</v>
      </c>
    </row>
    <row r="2424" spans="28:50" x14ac:dyDescent="0.3">
      <c r="AB2424" s="160">
        <v>37933</v>
      </c>
      <c r="AC2424">
        <v>13</v>
      </c>
      <c r="AD2424">
        <v>239</v>
      </c>
      <c r="AE2424" t="s">
        <v>1099</v>
      </c>
      <c r="AF2424">
        <v>24</v>
      </c>
      <c r="AH2424" s="160">
        <v>41221</v>
      </c>
      <c r="AI2424">
        <v>13</v>
      </c>
      <c r="AJ2424">
        <v>219</v>
      </c>
      <c r="AK2424" t="s">
        <v>1099</v>
      </c>
      <c r="AL2424">
        <v>22</v>
      </c>
      <c r="AN2424" s="160">
        <v>37933</v>
      </c>
      <c r="AO2424">
        <v>13</v>
      </c>
      <c r="AP2424">
        <v>167</v>
      </c>
      <c r="AQ2424" t="s">
        <v>1099</v>
      </c>
      <c r="AR2424">
        <v>17</v>
      </c>
      <c r="AT2424" s="160">
        <v>38664</v>
      </c>
      <c r="AU2424">
        <v>13</v>
      </c>
      <c r="AV2424">
        <v>123</v>
      </c>
      <c r="AW2424" t="s">
        <v>1099</v>
      </c>
      <c r="AX2424">
        <v>12</v>
      </c>
    </row>
    <row r="2425" spans="28:50" x14ac:dyDescent="0.3">
      <c r="AB2425" s="160">
        <v>37933</v>
      </c>
      <c r="AC2425">
        <v>14</v>
      </c>
      <c r="AD2425">
        <v>246</v>
      </c>
      <c r="AE2425" t="s">
        <v>1099</v>
      </c>
      <c r="AF2425">
        <v>25</v>
      </c>
      <c r="AH2425" s="160">
        <v>41221</v>
      </c>
      <c r="AI2425">
        <v>14</v>
      </c>
      <c r="AJ2425">
        <v>223</v>
      </c>
      <c r="AK2425" t="s">
        <v>1099</v>
      </c>
      <c r="AL2425">
        <v>22</v>
      </c>
      <c r="AN2425" s="160">
        <v>37933</v>
      </c>
      <c r="AO2425">
        <v>14</v>
      </c>
      <c r="AP2425">
        <v>150</v>
      </c>
      <c r="AQ2425" t="s">
        <v>1099</v>
      </c>
      <c r="AR2425">
        <v>15</v>
      </c>
      <c r="AT2425" s="160">
        <v>38664</v>
      </c>
      <c r="AU2425">
        <v>14</v>
      </c>
      <c r="AV2425">
        <v>121</v>
      </c>
      <c r="AW2425" t="s">
        <v>1099</v>
      </c>
      <c r="AX2425">
        <v>12</v>
      </c>
    </row>
    <row r="2426" spans="28:50" x14ac:dyDescent="0.3">
      <c r="AB2426" s="160">
        <v>37933</v>
      </c>
      <c r="AC2426">
        <v>15</v>
      </c>
      <c r="AD2426">
        <v>212</v>
      </c>
      <c r="AE2426" t="s">
        <v>1099</v>
      </c>
      <c r="AF2426">
        <v>21</v>
      </c>
      <c r="AH2426" s="160">
        <v>41221</v>
      </c>
      <c r="AI2426">
        <v>15</v>
      </c>
      <c r="AJ2426">
        <v>223</v>
      </c>
      <c r="AK2426" t="s">
        <v>1099</v>
      </c>
      <c r="AL2426">
        <v>22</v>
      </c>
      <c r="AN2426" s="160">
        <v>37933</v>
      </c>
      <c r="AO2426">
        <v>15</v>
      </c>
      <c r="AP2426">
        <v>160</v>
      </c>
      <c r="AQ2426" t="s">
        <v>1099</v>
      </c>
      <c r="AR2426">
        <v>16</v>
      </c>
      <c r="AT2426" s="160">
        <v>38664</v>
      </c>
      <c r="AU2426">
        <v>15</v>
      </c>
      <c r="AV2426">
        <v>123</v>
      </c>
      <c r="AW2426" t="s">
        <v>1099</v>
      </c>
      <c r="AX2426">
        <v>12</v>
      </c>
    </row>
    <row r="2427" spans="28:50" x14ac:dyDescent="0.3">
      <c r="AB2427" s="160">
        <v>37933</v>
      </c>
      <c r="AC2427">
        <v>16</v>
      </c>
      <c r="AD2427">
        <v>230</v>
      </c>
      <c r="AE2427" t="s">
        <v>1099</v>
      </c>
      <c r="AF2427">
        <v>23</v>
      </c>
      <c r="AH2427" s="160">
        <v>41221</v>
      </c>
      <c r="AI2427">
        <v>16</v>
      </c>
      <c r="AJ2427">
        <v>207</v>
      </c>
      <c r="AK2427" t="s">
        <v>1099</v>
      </c>
      <c r="AL2427">
        <v>21</v>
      </c>
      <c r="AN2427" s="160">
        <v>37933</v>
      </c>
      <c r="AO2427">
        <v>16</v>
      </c>
      <c r="AP2427">
        <v>165</v>
      </c>
      <c r="AQ2427" t="s">
        <v>1099</v>
      </c>
      <c r="AR2427">
        <v>17</v>
      </c>
      <c r="AT2427" s="160">
        <v>38664</v>
      </c>
      <c r="AU2427">
        <v>16</v>
      </c>
      <c r="AV2427">
        <v>126</v>
      </c>
      <c r="AW2427" t="s">
        <v>1099</v>
      </c>
      <c r="AX2427">
        <v>13</v>
      </c>
    </row>
    <row r="2428" spans="28:50" x14ac:dyDescent="0.3">
      <c r="AB2428" s="160">
        <v>37933</v>
      </c>
      <c r="AC2428">
        <v>17</v>
      </c>
      <c r="AD2428">
        <v>242</v>
      </c>
      <c r="AE2428" t="s">
        <v>1099</v>
      </c>
      <c r="AF2428">
        <v>24</v>
      </c>
      <c r="AH2428" s="160">
        <v>41221</v>
      </c>
      <c r="AI2428">
        <v>17</v>
      </c>
      <c r="AJ2428">
        <v>192</v>
      </c>
      <c r="AK2428" t="s">
        <v>1099</v>
      </c>
      <c r="AL2428">
        <v>19</v>
      </c>
      <c r="AN2428" s="160">
        <v>37933</v>
      </c>
      <c r="AO2428">
        <v>17</v>
      </c>
      <c r="AP2428">
        <v>160</v>
      </c>
      <c r="AQ2428" t="s">
        <v>1099</v>
      </c>
      <c r="AR2428">
        <v>16</v>
      </c>
      <c r="AT2428" s="160">
        <v>38664</v>
      </c>
      <c r="AU2428">
        <v>17</v>
      </c>
      <c r="AV2428">
        <v>122</v>
      </c>
      <c r="AW2428" t="s">
        <v>1099</v>
      </c>
      <c r="AX2428">
        <v>12</v>
      </c>
    </row>
    <row r="2429" spans="28:50" x14ac:dyDescent="0.3">
      <c r="AB2429" s="160">
        <v>37933</v>
      </c>
      <c r="AC2429">
        <v>18</v>
      </c>
      <c r="AD2429">
        <v>231</v>
      </c>
      <c r="AE2429" t="s">
        <v>1099</v>
      </c>
      <c r="AF2429">
        <v>23</v>
      </c>
      <c r="AH2429" s="160">
        <v>41221</v>
      </c>
      <c r="AI2429">
        <v>18</v>
      </c>
      <c r="AJ2429">
        <v>179</v>
      </c>
      <c r="AK2429" t="s">
        <v>1099</v>
      </c>
      <c r="AL2429">
        <v>18</v>
      </c>
      <c r="AN2429" s="160">
        <v>37933</v>
      </c>
      <c r="AO2429">
        <v>18</v>
      </c>
      <c r="AP2429">
        <v>150</v>
      </c>
      <c r="AQ2429" t="s">
        <v>1099</v>
      </c>
      <c r="AR2429">
        <v>15</v>
      </c>
      <c r="AT2429" s="160">
        <v>38664</v>
      </c>
      <c r="AU2429">
        <v>18</v>
      </c>
      <c r="AV2429">
        <v>117</v>
      </c>
      <c r="AW2429" t="s">
        <v>1099</v>
      </c>
      <c r="AX2429">
        <v>12</v>
      </c>
    </row>
    <row r="2430" spans="28:50" x14ac:dyDescent="0.3">
      <c r="AB2430" s="160">
        <v>37933</v>
      </c>
      <c r="AC2430">
        <v>19</v>
      </c>
      <c r="AD2430">
        <v>207</v>
      </c>
      <c r="AE2430" t="s">
        <v>1099</v>
      </c>
      <c r="AF2430">
        <v>21</v>
      </c>
      <c r="AH2430" s="160">
        <v>41221</v>
      </c>
      <c r="AI2430">
        <v>19</v>
      </c>
      <c r="AJ2430">
        <v>171</v>
      </c>
      <c r="AK2430" t="s">
        <v>1099</v>
      </c>
      <c r="AL2430">
        <v>17</v>
      </c>
      <c r="AN2430" s="160">
        <v>37933</v>
      </c>
      <c r="AO2430">
        <v>19</v>
      </c>
      <c r="AP2430">
        <v>139</v>
      </c>
      <c r="AQ2430" t="s">
        <v>1099</v>
      </c>
      <c r="AR2430">
        <v>14</v>
      </c>
      <c r="AT2430" s="160">
        <v>38664</v>
      </c>
      <c r="AU2430">
        <v>19</v>
      </c>
      <c r="AV2430">
        <v>110</v>
      </c>
      <c r="AW2430" t="s">
        <v>1099</v>
      </c>
      <c r="AX2430">
        <v>11</v>
      </c>
    </row>
    <row r="2431" spans="28:50" x14ac:dyDescent="0.3">
      <c r="AB2431" s="160">
        <v>37933</v>
      </c>
      <c r="AC2431">
        <v>20</v>
      </c>
      <c r="AD2431">
        <v>191</v>
      </c>
      <c r="AE2431" t="s">
        <v>1099</v>
      </c>
      <c r="AF2431">
        <v>19</v>
      </c>
      <c r="AH2431" s="160">
        <v>41221</v>
      </c>
      <c r="AI2431">
        <v>20</v>
      </c>
      <c r="AJ2431">
        <v>167</v>
      </c>
      <c r="AK2431" t="s">
        <v>1099</v>
      </c>
      <c r="AL2431">
        <v>17</v>
      </c>
      <c r="AN2431" s="160">
        <v>37933</v>
      </c>
      <c r="AO2431">
        <v>20</v>
      </c>
      <c r="AP2431">
        <v>140</v>
      </c>
      <c r="AQ2431" t="s">
        <v>1099</v>
      </c>
      <c r="AR2431">
        <v>14</v>
      </c>
      <c r="AT2431" s="160">
        <v>38664</v>
      </c>
      <c r="AU2431">
        <v>20</v>
      </c>
      <c r="AV2431">
        <v>110</v>
      </c>
      <c r="AW2431" t="s">
        <v>1099</v>
      </c>
      <c r="AX2431">
        <v>11</v>
      </c>
    </row>
    <row r="2432" spans="28:50" x14ac:dyDescent="0.3">
      <c r="AB2432" s="160">
        <v>37933</v>
      </c>
      <c r="AC2432">
        <v>21</v>
      </c>
      <c r="AD2432">
        <v>181</v>
      </c>
      <c r="AE2432" t="s">
        <v>1099</v>
      </c>
      <c r="AF2432">
        <v>18</v>
      </c>
      <c r="AH2432" s="160">
        <v>41221</v>
      </c>
      <c r="AI2432">
        <v>21</v>
      </c>
      <c r="AJ2432">
        <v>164</v>
      </c>
      <c r="AK2432" t="s">
        <v>1099</v>
      </c>
      <c r="AL2432">
        <v>16</v>
      </c>
      <c r="AN2432" s="160">
        <v>37933</v>
      </c>
      <c r="AO2432">
        <v>21</v>
      </c>
      <c r="AP2432">
        <v>140</v>
      </c>
      <c r="AQ2432" t="s">
        <v>1099</v>
      </c>
      <c r="AR2432">
        <v>14</v>
      </c>
      <c r="AT2432" s="160">
        <v>38664</v>
      </c>
      <c r="AU2432">
        <v>21</v>
      </c>
      <c r="AV2432">
        <v>108</v>
      </c>
      <c r="AW2432" t="s">
        <v>1099</v>
      </c>
      <c r="AX2432">
        <v>11</v>
      </c>
    </row>
    <row r="2433" spans="28:50" x14ac:dyDescent="0.3">
      <c r="AB2433" s="160">
        <v>37933</v>
      </c>
      <c r="AC2433">
        <v>22</v>
      </c>
      <c r="AD2433">
        <v>174</v>
      </c>
      <c r="AE2433" t="s">
        <v>1099</v>
      </c>
      <c r="AF2433">
        <v>17</v>
      </c>
      <c r="AH2433" s="160">
        <v>41221</v>
      </c>
      <c r="AI2433">
        <v>22</v>
      </c>
      <c r="AJ2433">
        <v>158</v>
      </c>
      <c r="AK2433" t="s">
        <v>1099</v>
      </c>
      <c r="AL2433">
        <v>16</v>
      </c>
      <c r="AN2433" s="160">
        <v>37933</v>
      </c>
      <c r="AO2433">
        <v>22</v>
      </c>
      <c r="AP2433">
        <v>136</v>
      </c>
      <c r="AQ2433" t="s">
        <v>1099</v>
      </c>
      <c r="AR2433">
        <v>14</v>
      </c>
      <c r="AT2433" s="160">
        <v>38664</v>
      </c>
      <c r="AU2433">
        <v>22</v>
      </c>
      <c r="AV2433">
        <v>105</v>
      </c>
      <c r="AW2433" t="s">
        <v>1099</v>
      </c>
      <c r="AX2433">
        <v>11</v>
      </c>
    </row>
    <row r="2434" spans="28:50" x14ac:dyDescent="0.3">
      <c r="AB2434" s="160">
        <v>37933</v>
      </c>
      <c r="AC2434">
        <v>23</v>
      </c>
      <c r="AD2434">
        <v>173</v>
      </c>
      <c r="AE2434" t="s">
        <v>1099</v>
      </c>
      <c r="AF2434">
        <v>17</v>
      </c>
      <c r="AH2434" s="160">
        <v>41221</v>
      </c>
      <c r="AI2434">
        <v>23</v>
      </c>
      <c r="AJ2434">
        <v>154</v>
      </c>
      <c r="AK2434" t="s">
        <v>1099</v>
      </c>
      <c r="AL2434">
        <v>15</v>
      </c>
      <c r="AN2434" s="160">
        <v>37933</v>
      </c>
      <c r="AO2434">
        <v>23</v>
      </c>
      <c r="AP2434">
        <v>130</v>
      </c>
      <c r="AQ2434" t="s">
        <v>1099</v>
      </c>
      <c r="AR2434">
        <v>13</v>
      </c>
      <c r="AT2434" s="160">
        <v>38664</v>
      </c>
      <c r="AU2434">
        <v>23</v>
      </c>
      <c r="AV2434">
        <v>102</v>
      </c>
      <c r="AW2434" t="s">
        <v>1099</v>
      </c>
      <c r="AX2434">
        <v>10</v>
      </c>
    </row>
    <row r="2435" spans="28:50" x14ac:dyDescent="0.3">
      <c r="AB2435" s="160">
        <v>37934</v>
      </c>
      <c r="AC2435">
        <v>0</v>
      </c>
      <c r="AD2435">
        <v>141</v>
      </c>
      <c r="AE2435" t="s">
        <v>1099</v>
      </c>
      <c r="AF2435">
        <v>14</v>
      </c>
      <c r="AH2435" s="160">
        <v>41222</v>
      </c>
      <c r="AI2435">
        <v>0</v>
      </c>
      <c r="AJ2435">
        <v>145</v>
      </c>
      <c r="AK2435" t="s">
        <v>1099</v>
      </c>
      <c r="AL2435">
        <v>15</v>
      </c>
      <c r="AN2435" s="160">
        <v>37934</v>
      </c>
      <c r="AO2435">
        <v>0</v>
      </c>
      <c r="AP2435">
        <v>140</v>
      </c>
      <c r="AQ2435" t="s">
        <v>1099</v>
      </c>
      <c r="AR2435">
        <v>14</v>
      </c>
      <c r="AT2435" s="160">
        <v>38665</v>
      </c>
      <c r="AU2435">
        <v>0</v>
      </c>
      <c r="AV2435">
        <v>95</v>
      </c>
      <c r="AW2435" t="s">
        <v>1099</v>
      </c>
      <c r="AX2435">
        <v>10</v>
      </c>
    </row>
    <row r="2436" spans="28:50" x14ac:dyDescent="0.3">
      <c r="AB2436" s="160">
        <v>37934</v>
      </c>
      <c r="AC2436">
        <v>1</v>
      </c>
      <c r="AD2436">
        <v>130</v>
      </c>
      <c r="AE2436" t="s">
        <v>1099</v>
      </c>
      <c r="AF2436">
        <v>13</v>
      </c>
      <c r="AH2436" s="160">
        <v>41222</v>
      </c>
      <c r="AI2436">
        <v>1</v>
      </c>
      <c r="AJ2436">
        <v>148</v>
      </c>
      <c r="AK2436" t="s">
        <v>1099</v>
      </c>
      <c r="AL2436">
        <v>15</v>
      </c>
      <c r="AN2436" s="160">
        <v>37934</v>
      </c>
      <c r="AO2436">
        <v>1</v>
      </c>
      <c r="AP2436">
        <v>133</v>
      </c>
      <c r="AQ2436" t="s">
        <v>1099</v>
      </c>
      <c r="AR2436">
        <v>13</v>
      </c>
      <c r="AT2436" s="160">
        <v>38665</v>
      </c>
      <c r="AU2436">
        <v>1</v>
      </c>
      <c r="AV2436">
        <v>90</v>
      </c>
      <c r="AW2436" t="s">
        <v>1099</v>
      </c>
      <c r="AX2436">
        <v>9</v>
      </c>
    </row>
    <row r="2437" spans="28:50" x14ac:dyDescent="0.3">
      <c r="AB2437" s="160">
        <v>37934</v>
      </c>
      <c r="AC2437">
        <v>2</v>
      </c>
      <c r="AD2437">
        <v>119</v>
      </c>
      <c r="AE2437" t="s">
        <v>1099</v>
      </c>
      <c r="AF2437">
        <v>12</v>
      </c>
      <c r="AH2437" s="160">
        <v>41222</v>
      </c>
      <c r="AI2437">
        <v>2</v>
      </c>
      <c r="AJ2437">
        <v>138</v>
      </c>
      <c r="AK2437" t="s">
        <v>1099</v>
      </c>
      <c r="AL2437">
        <v>14</v>
      </c>
      <c r="AN2437" s="160">
        <v>37934</v>
      </c>
      <c r="AO2437">
        <v>2</v>
      </c>
      <c r="AP2437">
        <v>130</v>
      </c>
      <c r="AQ2437" t="s">
        <v>1099</v>
      </c>
      <c r="AR2437">
        <v>13</v>
      </c>
      <c r="AT2437" s="160">
        <v>38665</v>
      </c>
      <c r="AU2437">
        <v>2</v>
      </c>
      <c r="AV2437">
        <v>90</v>
      </c>
      <c r="AW2437" t="s">
        <v>1099</v>
      </c>
      <c r="AX2437">
        <v>9</v>
      </c>
    </row>
    <row r="2438" spans="28:50" x14ac:dyDescent="0.3">
      <c r="AB2438" s="160">
        <v>37934</v>
      </c>
      <c r="AC2438">
        <v>3</v>
      </c>
      <c r="AD2438">
        <v>115</v>
      </c>
      <c r="AE2438" t="s">
        <v>1099</v>
      </c>
      <c r="AF2438">
        <v>12</v>
      </c>
      <c r="AH2438" s="160">
        <v>41222</v>
      </c>
      <c r="AI2438">
        <v>3</v>
      </c>
      <c r="AJ2438">
        <v>134</v>
      </c>
      <c r="AK2438" t="s">
        <v>1099</v>
      </c>
      <c r="AL2438">
        <v>13</v>
      </c>
      <c r="AN2438" s="160">
        <v>37934</v>
      </c>
      <c r="AO2438">
        <v>3</v>
      </c>
      <c r="AP2438">
        <v>130</v>
      </c>
      <c r="AQ2438" t="s">
        <v>1099</v>
      </c>
      <c r="AR2438">
        <v>13</v>
      </c>
      <c r="AT2438" s="160">
        <v>38665</v>
      </c>
      <c r="AU2438">
        <v>3</v>
      </c>
      <c r="AV2438">
        <v>90</v>
      </c>
      <c r="AW2438" t="s">
        <v>1099</v>
      </c>
      <c r="AX2438">
        <v>9</v>
      </c>
    </row>
    <row r="2439" spans="28:50" x14ac:dyDescent="0.3">
      <c r="AB2439" s="160">
        <v>37934</v>
      </c>
      <c r="AC2439">
        <v>4</v>
      </c>
      <c r="AD2439">
        <v>104</v>
      </c>
      <c r="AE2439" t="s">
        <v>1099</v>
      </c>
      <c r="AF2439">
        <v>10</v>
      </c>
      <c r="AH2439" s="160">
        <v>41222</v>
      </c>
      <c r="AI2439">
        <v>4</v>
      </c>
      <c r="AJ2439">
        <v>133</v>
      </c>
      <c r="AK2439" t="s">
        <v>1099</v>
      </c>
      <c r="AL2439">
        <v>13</v>
      </c>
      <c r="AN2439" s="160">
        <v>37934</v>
      </c>
      <c r="AO2439">
        <v>4</v>
      </c>
      <c r="AP2439">
        <v>117</v>
      </c>
      <c r="AQ2439" t="s">
        <v>1099</v>
      </c>
      <c r="AR2439">
        <v>12</v>
      </c>
      <c r="AT2439" s="160">
        <v>38665</v>
      </c>
      <c r="AU2439">
        <v>4</v>
      </c>
      <c r="AV2439">
        <v>89</v>
      </c>
      <c r="AW2439" t="s">
        <v>1099</v>
      </c>
      <c r="AX2439">
        <v>9</v>
      </c>
    </row>
    <row r="2440" spans="28:50" x14ac:dyDescent="0.3">
      <c r="AB2440" s="160">
        <v>37934</v>
      </c>
      <c r="AC2440">
        <v>5</v>
      </c>
      <c r="AD2440">
        <v>107</v>
      </c>
      <c r="AE2440" t="s">
        <v>1099</v>
      </c>
      <c r="AF2440">
        <v>11</v>
      </c>
      <c r="AH2440" s="160">
        <v>41222</v>
      </c>
      <c r="AI2440">
        <v>5</v>
      </c>
      <c r="AJ2440">
        <v>128</v>
      </c>
      <c r="AK2440" t="s">
        <v>1099</v>
      </c>
      <c r="AL2440">
        <v>13</v>
      </c>
      <c r="AN2440" s="160">
        <v>37934</v>
      </c>
      <c r="AO2440">
        <v>5</v>
      </c>
      <c r="AP2440">
        <v>110</v>
      </c>
      <c r="AQ2440" t="s">
        <v>1099</v>
      </c>
      <c r="AR2440">
        <v>11</v>
      </c>
      <c r="AT2440" s="160">
        <v>38665</v>
      </c>
      <c r="AU2440">
        <v>5</v>
      </c>
      <c r="AV2440">
        <v>96</v>
      </c>
      <c r="AW2440" t="s">
        <v>1099</v>
      </c>
      <c r="AX2440">
        <v>10</v>
      </c>
    </row>
    <row r="2441" spans="28:50" x14ac:dyDescent="0.3">
      <c r="AB2441" s="160">
        <v>37934</v>
      </c>
      <c r="AC2441">
        <v>6</v>
      </c>
      <c r="AD2441">
        <v>121</v>
      </c>
      <c r="AE2441" t="s">
        <v>1099</v>
      </c>
      <c r="AF2441">
        <v>12</v>
      </c>
      <c r="AH2441" s="160">
        <v>41222</v>
      </c>
      <c r="AI2441">
        <v>6</v>
      </c>
      <c r="AJ2441">
        <v>126</v>
      </c>
      <c r="AK2441" t="s">
        <v>1099</v>
      </c>
      <c r="AL2441">
        <v>13</v>
      </c>
      <c r="AN2441" s="160">
        <v>37934</v>
      </c>
      <c r="AO2441">
        <v>6</v>
      </c>
      <c r="AP2441">
        <v>140</v>
      </c>
      <c r="AQ2441" t="s">
        <v>1099</v>
      </c>
      <c r="AR2441">
        <v>14</v>
      </c>
      <c r="AT2441" s="160">
        <v>38665</v>
      </c>
      <c r="AU2441">
        <v>6</v>
      </c>
      <c r="AV2441">
        <v>107</v>
      </c>
      <c r="AW2441" t="s">
        <v>1099</v>
      </c>
      <c r="AX2441">
        <v>11</v>
      </c>
    </row>
    <row r="2442" spans="28:50" x14ac:dyDescent="0.3">
      <c r="AB2442" s="160">
        <v>37934</v>
      </c>
      <c r="AC2442">
        <v>7</v>
      </c>
      <c r="AD2442">
        <v>142</v>
      </c>
      <c r="AE2442" t="s">
        <v>1099</v>
      </c>
      <c r="AF2442">
        <v>14</v>
      </c>
      <c r="AH2442" s="160">
        <v>41222</v>
      </c>
      <c r="AI2442">
        <v>7</v>
      </c>
      <c r="AJ2442">
        <v>136</v>
      </c>
      <c r="AK2442" t="s">
        <v>1099</v>
      </c>
      <c r="AL2442">
        <v>14</v>
      </c>
      <c r="AN2442" s="160">
        <v>37934</v>
      </c>
      <c r="AO2442">
        <v>7</v>
      </c>
      <c r="AP2442">
        <v>155</v>
      </c>
      <c r="AQ2442" t="s">
        <v>1099</v>
      </c>
      <c r="AR2442">
        <v>16</v>
      </c>
      <c r="AT2442" s="160">
        <v>38665</v>
      </c>
      <c r="AU2442">
        <v>7</v>
      </c>
      <c r="AV2442">
        <v>114</v>
      </c>
      <c r="AW2442" t="s">
        <v>1099</v>
      </c>
      <c r="AX2442">
        <v>11</v>
      </c>
    </row>
    <row r="2443" spans="28:50" x14ac:dyDescent="0.3">
      <c r="AB2443" s="160">
        <v>37934</v>
      </c>
      <c r="AC2443">
        <v>8</v>
      </c>
      <c r="AD2443">
        <v>173</v>
      </c>
      <c r="AE2443" t="s">
        <v>1099</v>
      </c>
      <c r="AF2443">
        <v>17</v>
      </c>
      <c r="AH2443" s="160">
        <v>41222</v>
      </c>
      <c r="AI2443">
        <v>8</v>
      </c>
      <c r="AJ2443">
        <v>146</v>
      </c>
      <c r="AK2443" t="s">
        <v>1099</v>
      </c>
      <c r="AL2443">
        <v>15</v>
      </c>
      <c r="AN2443" s="160">
        <v>37934</v>
      </c>
      <c r="AO2443">
        <v>8</v>
      </c>
      <c r="AP2443">
        <v>160</v>
      </c>
      <c r="AQ2443" t="s">
        <v>1099</v>
      </c>
      <c r="AR2443">
        <v>16</v>
      </c>
      <c r="AT2443" s="160">
        <v>38665</v>
      </c>
      <c r="AU2443">
        <v>8</v>
      </c>
      <c r="AV2443">
        <v>123</v>
      </c>
      <c r="AW2443" t="s">
        <v>1099</v>
      </c>
      <c r="AX2443">
        <v>12</v>
      </c>
    </row>
    <row r="2444" spans="28:50" x14ac:dyDescent="0.3">
      <c r="AB2444" s="160">
        <v>37934</v>
      </c>
      <c r="AC2444">
        <v>9</v>
      </c>
      <c r="AD2444">
        <v>201</v>
      </c>
      <c r="AE2444" t="s">
        <v>1099</v>
      </c>
      <c r="AF2444">
        <v>20</v>
      </c>
      <c r="AH2444" s="160">
        <v>41222</v>
      </c>
      <c r="AI2444">
        <v>9</v>
      </c>
      <c r="AJ2444">
        <v>163</v>
      </c>
      <c r="AK2444" t="s">
        <v>1099</v>
      </c>
      <c r="AL2444">
        <v>16</v>
      </c>
      <c r="AN2444" s="160">
        <v>37934</v>
      </c>
      <c r="AO2444">
        <v>9</v>
      </c>
      <c r="AP2444">
        <v>160</v>
      </c>
      <c r="AQ2444" t="s">
        <v>1099</v>
      </c>
      <c r="AR2444">
        <v>16</v>
      </c>
      <c r="AT2444" s="160">
        <v>38665</v>
      </c>
      <c r="AU2444">
        <v>9</v>
      </c>
      <c r="AV2444">
        <v>129</v>
      </c>
      <c r="AW2444" t="s">
        <v>1099</v>
      </c>
      <c r="AX2444">
        <v>13</v>
      </c>
    </row>
    <row r="2445" spans="28:50" x14ac:dyDescent="0.3">
      <c r="AB2445" s="160">
        <v>37934</v>
      </c>
      <c r="AC2445">
        <v>10</v>
      </c>
      <c r="AD2445">
        <v>223</v>
      </c>
      <c r="AE2445" t="s">
        <v>1099</v>
      </c>
      <c r="AF2445">
        <v>22</v>
      </c>
      <c r="AH2445" s="160">
        <v>41222</v>
      </c>
      <c r="AI2445">
        <v>10</v>
      </c>
      <c r="AJ2445">
        <v>168</v>
      </c>
      <c r="AK2445" t="s">
        <v>1099</v>
      </c>
      <c r="AL2445">
        <v>17</v>
      </c>
      <c r="AN2445" s="160">
        <v>37934</v>
      </c>
      <c r="AO2445">
        <v>10</v>
      </c>
      <c r="AP2445">
        <v>174</v>
      </c>
      <c r="AQ2445" t="s">
        <v>1099</v>
      </c>
      <c r="AR2445">
        <v>17</v>
      </c>
      <c r="AT2445" s="160">
        <v>38665</v>
      </c>
      <c r="AU2445">
        <v>10</v>
      </c>
      <c r="AV2445">
        <v>137</v>
      </c>
      <c r="AW2445" t="s">
        <v>1099</v>
      </c>
      <c r="AX2445">
        <v>14</v>
      </c>
    </row>
    <row r="2446" spans="28:50" x14ac:dyDescent="0.3">
      <c r="AB2446" s="160">
        <v>37934</v>
      </c>
      <c r="AC2446">
        <v>11</v>
      </c>
      <c r="AD2446">
        <v>229</v>
      </c>
      <c r="AE2446" t="s">
        <v>1099</v>
      </c>
      <c r="AF2446">
        <v>23</v>
      </c>
      <c r="AH2446" s="160">
        <v>41222</v>
      </c>
      <c r="AI2446">
        <v>11</v>
      </c>
      <c r="AJ2446">
        <v>160</v>
      </c>
      <c r="AK2446" t="s">
        <v>1099</v>
      </c>
      <c r="AL2446">
        <v>16</v>
      </c>
      <c r="AN2446" s="160">
        <v>37934</v>
      </c>
      <c r="AO2446">
        <v>11</v>
      </c>
      <c r="AP2446">
        <v>170</v>
      </c>
      <c r="AQ2446" t="s">
        <v>1099</v>
      </c>
      <c r="AR2446">
        <v>17</v>
      </c>
      <c r="AT2446" s="160">
        <v>38665</v>
      </c>
      <c r="AU2446">
        <v>11</v>
      </c>
      <c r="AV2446">
        <v>140</v>
      </c>
      <c r="AW2446" t="s">
        <v>1099</v>
      </c>
      <c r="AX2446">
        <v>14</v>
      </c>
    </row>
    <row r="2447" spans="28:50" x14ac:dyDescent="0.3">
      <c r="AB2447" s="160">
        <v>37934</v>
      </c>
      <c r="AC2447">
        <v>12</v>
      </c>
      <c r="AD2447">
        <v>244</v>
      </c>
      <c r="AE2447" t="s">
        <v>1099</v>
      </c>
      <c r="AF2447">
        <v>24</v>
      </c>
      <c r="AH2447" s="160">
        <v>41222</v>
      </c>
      <c r="AI2447">
        <v>12</v>
      </c>
      <c r="AJ2447">
        <v>176</v>
      </c>
      <c r="AK2447" t="s">
        <v>1099</v>
      </c>
      <c r="AL2447">
        <v>18</v>
      </c>
      <c r="AN2447" s="160">
        <v>37934</v>
      </c>
      <c r="AO2447">
        <v>12</v>
      </c>
      <c r="AP2447">
        <v>180</v>
      </c>
      <c r="AQ2447" t="s">
        <v>1099</v>
      </c>
      <c r="AR2447">
        <v>18</v>
      </c>
      <c r="AT2447" s="160">
        <v>38665</v>
      </c>
      <c r="AU2447">
        <v>12</v>
      </c>
      <c r="AV2447">
        <v>145</v>
      </c>
      <c r="AW2447" t="s">
        <v>1099</v>
      </c>
      <c r="AX2447">
        <v>15</v>
      </c>
    </row>
    <row r="2448" spans="28:50" x14ac:dyDescent="0.3">
      <c r="AB2448" s="160">
        <v>37934</v>
      </c>
      <c r="AC2448">
        <v>13</v>
      </c>
      <c r="AD2448">
        <v>249</v>
      </c>
      <c r="AE2448" t="s">
        <v>1099</v>
      </c>
      <c r="AF2448">
        <v>25</v>
      </c>
      <c r="AH2448" s="160">
        <v>41222</v>
      </c>
      <c r="AI2448">
        <v>13</v>
      </c>
      <c r="AJ2448">
        <v>175</v>
      </c>
      <c r="AK2448" t="s">
        <v>1099</v>
      </c>
      <c r="AL2448">
        <v>18</v>
      </c>
      <c r="AN2448" s="160">
        <v>37934</v>
      </c>
      <c r="AO2448">
        <v>13</v>
      </c>
      <c r="AP2448">
        <v>179</v>
      </c>
      <c r="AQ2448" t="s">
        <v>1099</v>
      </c>
      <c r="AR2448">
        <v>18</v>
      </c>
      <c r="AT2448" s="160">
        <v>38665</v>
      </c>
      <c r="AU2448">
        <v>13</v>
      </c>
      <c r="AV2448">
        <v>155</v>
      </c>
      <c r="AW2448" t="s">
        <v>1099</v>
      </c>
      <c r="AX2448">
        <v>16</v>
      </c>
    </row>
    <row r="2449" spans="28:50" x14ac:dyDescent="0.3">
      <c r="AB2449" s="160">
        <v>37934</v>
      </c>
      <c r="AC2449">
        <v>14</v>
      </c>
      <c r="AD2449">
        <v>263</v>
      </c>
      <c r="AE2449" t="s">
        <v>1099</v>
      </c>
      <c r="AF2449">
        <v>26</v>
      </c>
      <c r="AH2449" s="160">
        <v>41222</v>
      </c>
      <c r="AI2449">
        <v>14</v>
      </c>
      <c r="AJ2449">
        <v>177</v>
      </c>
      <c r="AK2449" t="s">
        <v>1099</v>
      </c>
      <c r="AL2449">
        <v>18</v>
      </c>
      <c r="AN2449" s="160">
        <v>37934</v>
      </c>
      <c r="AO2449">
        <v>14</v>
      </c>
      <c r="AP2449">
        <v>180</v>
      </c>
      <c r="AQ2449" t="s">
        <v>1099</v>
      </c>
      <c r="AR2449">
        <v>18</v>
      </c>
      <c r="AT2449" s="160">
        <v>38665</v>
      </c>
      <c r="AU2449">
        <v>14</v>
      </c>
      <c r="AV2449">
        <v>149</v>
      </c>
      <c r="AW2449" t="s">
        <v>1099</v>
      </c>
      <c r="AX2449">
        <v>15</v>
      </c>
    </row>
    <row r="2450" spans="28:50" x14ac:dyDescent="0.3">
      <c r="AB2450" s="160">
        <v>37934</v>
      </c>
      <c r="AC2450">
        <v>15</v>
      </c>
      <c r="AD2450">
        <v>268</v>
      </c>
      <c r="AE2450" t="s">
        <v>1099</v>
      </c>
      <c r="AF2450">
        <v>27</v>
      </c>
      <c r="AH2450" s="160">
        <v>41222</v>
      </c>
      <c r="AI2450">
        <v>15</v>
      </c>
      <c r="AJ2450">
        <v>150</v>
      </c>
      <c r="AK2450" t="s">
        <v>1099</v>
      </c>
      <c r="AL2450">
        <v>15</v>
      </c>
      <c r="AN2450" s="160">
        <v>37934</v>
      </c>
      <c r="AO2450">
        <v>15</v>
      </c>
      <c r="AP2450">
        <v>170</v>
      </c>
      <c r="AQ2450" t="s">
        <v>1099</v>
      </c>
      <c r="AR2450">
        <v>17</v>
      </c>
      <c r="AT2450" s="160">
        <v>38665</v>
      </c>
      <c r="AU2450">
        <v>15</v>
      </c>
      <c r="AV2450">
        <v>152</v>
      </c>
      <c r="AW2450" t="s">
        <v>1099</v>
      </c>
      <c r="AX2450">
        <v>15</v>
      </c>
    </row>
    <row r="2451" spans="28:50" x14ac:dyDescent="0.3">
      <c r="AB2451" s="160">
        <v>37934</v>
      </c>
      <c r="AC2451">
        <v>16</v>
      </c>
      <c r="AD2451">
        <v>258</v>
      </c>
      <c r="AE2451" t="s">
        <v>1099</v>
      </c>
      <c r="AF2451">
        <v>26</v>
      </c>
      <c r="AH2451" s="160">
        <v>41222</v>
      </c>
      <c r="AI2451">
        <v>16</v>
      </c>
      <c r="AJ2451">
        <v>153</v>
      </c>
      <c r="AK2451" t="s">
        <v>1099</v>
      </c>
      <c r="AL2451">
        <v>15</v>
      </c>
      <c r="AN2451" s="160">
        <v>37934</v>
      </c>
      <c r="AO2451">
        <v>16</v>
      </c>
      <c r="AP2451">
        <v>165</v>
      </c>
      <c r="AQ2451" t="s">
        <v>1099</v>
      </c>
      <c r="AR2451">
        <v>17</v>
      </c>
      <c r="AT2451" s="160">
        <v>38665</v>
      </c>
      <c r="AU2451">
        <v>16</v>
      </c>
      <c r="AV2451">
        <v>151</v>
      </c>
      <c r="AW2451" t="s">
        <v>1099</v>
      </c>
      <c r="AX2451">
        <v>15</v>
      </c>
    </row>
    <row r="2452" spans="28:50" x14ac:dyDescent="0.3">
      <c r="AB2452" s="160">
        <v>37934</v>
      </c>
      <c r="AC2452">
        <v>17</v>
      </c>
      <c r="AD2452">
        <v>253</v>
      </c>
      <c r="AE2452" t="s">
        <v>1099</v>
      </c>
      <c r="AF2452">
        <v>25</v>
      </c>
      <c r="AH2452" s="160">
        <v>41222</v>
      </c>
      <c r="AI2452">
        <v>17</v>
      </c>
      <c r="AJ2452">
        <v>156</v>
      </c>
      <c r="AK2452" t="s">
        <v>1099</v>
      </c>
      <c r="AL2452">
        <v>16</v>
      </c>
      <c r="AN2452" s="160">
        <v>37934</v>
      </c>
      <c r="AO2452">
        <v>17</v>
      </c>
      <c r="AP2452">
        <v>160</v>
      </c>
      <c r="AQ2452" t="s">
        <v>1099</v>
      </c>
      <c r="AR2452">
        <v>16</v>
      </c>
      <c r="AT2452" s="160">
        <v>38665</v>
      </c>
      <c r="AU2452">
        <v>17</v>
      </c>
      <c r="AV2452">
        <v>139</v>
      </c>
      <c r="AW2452" t="s">
        <v>1099</v>
      </c>
      <c r="AX2452">
        <v>14</v>
      </c>
    </row>
    <row r="2453" spans="28:50" x14ac:dyDescent="0.3">
      <c r="AB2453" s="160">
        <v>37934</v>
      </c>
      <c r="AC2453">
        <v>18</v>
      </c>
      <c r="AD2453">
        <v>212</v>
      </c>
      <c r="AE2453" t="s">
        <v>1099</v>
      </c>
      <c r="AF2453">
        <v>21</v>
      </c>
      <c r="AH2453" s="160">
        <v>41222</v>
      </c>
      <c r="AI2453">
        <v>18</v>
      </c>
      <c r="AJ2453">
        <v>134</v>
      </c>
      <c r="AK2453" t="s">
        <v>1099</v>
      </c>
      <c r="AL2453">
        <v>13</v>
      </c>
      <c r="AN2453" s="160">
        <v>37934</v>
      </c>
      <c r="AO2453">
        <v>18</v>
      </c>
      <c r="AP2453">
        <v>150</v>
      </c>
      <c r="AQ2453" t="s">
        <v>1099</v>
      </c>
      <c r="AR2453">
        <v>15</v>
      </c>
      <c r="AT2453" s="160">
        <v>38665</v>
      </c>
      <c r="AU2453">
        <v>18</v>
      </c>
      <c r="AV2453">
        <v>126</v>
      </c>
      <c r="AW2453" t="s">
        <v>1099</v>
      </c>
      <c r="AX2453">
        <v>13</v>
      </c>
    </row>
    <row r="2454" spans="28:50" x14ac:dyDescent="0.3">
      <c r="AB2454" s="160">
        <v>37934</v>
      </c>
      <c r="AC2454">
        <v>19</v>
      </c>
      <c r="AD2454">
        <v>200</v>
      </c>
      <c r="AE2454" t="s">
        <v>1099</v>
      </c>
      <c r="AF2454">
        <v>20</v>
      </c>
      <c r="AH2454" s="160">
        <v>41222</v>
      </c>
      <c r="AI2454">
        <v>19</v>
      </c>
      <c r="AJ2454">
        <v>123</v>
      </c>
      <c r="AK2454" t="s">
        <v>1099</v>
      </c>
      <c r="AL2454">
        <v>12</v>
      </c>
      <c r="AN2454" s="160">
        <v>37934</v>
      </c>
      <c r="AO2454">
        <v>19</v>
      </c>
      <c r="AP2454">
        <v>139</v>
      </c>
      <c r="AQ2454" t="s">
        <v>1099</v>
      </c>
      <c r="AR2454">
        <v>14</v>
      </c>
      <c r="AT2454" s="160">
        <v>38665</v>
      </c>
      <c r="AU2454">
        <v>19</v>
      </c>
      <c r="AV2454">
        <v>117</v>
      </c>
      <c r="AW2454" t="s">
        <v>1099</v>
      </c>
      <c r="AX2454">
        <v>12</v>
      </c>
    </row>
    <row r="2455" spans="28:50" x14ac:dyDescent="0.3">
      <c r="AB2455" s="160">
        <v>37934</v>
      </c>
      <c r="AC2455">
        <v>20</v>
      </c>
      <c r="AD2455">
        <v>191</v>
      </c>
      <c r="AE2455" t="s">
        <v>1099</v>
      </c>
      <c r="AF2455">
        <v>19</v>
      </c>
      <c r="AH2455" s="160">
        <v>41222</v>
      </c>
      <c r="AI2455">
        <v>20</v>
      </c>
      <c r="AJ2455">
        <v>119</v>
      </c>
      <c r="AK2455" t="s">
        <v>1099</v>
      </c>
      <c r="AL2455">
        <v>12</v>
      </c>
      <c r="AN2455" s="160">
        <v>37934</v>
      </c>
      <c r="AO2455">
        <v>20</v>
      </c>
      <c r="AP2455">
        <v>140</v>
      </c>
      <c r="AQ2455" t="s">
        <v>1099</v>
      </c>
      <c r="AR2455">
        <v>14</v>
      </c>
      <c r="AT2455" s="160">
        <v>38665</v>
      </c>
      <c r="AU2455">
        <v>20</v>
      </c>
      <c r="AV2455">
        <v>116</v>
      </c>
      <c r="AW2455" t="s">
        <v>1099</v>
      </c>
      <c r="AX2455">
        <v>12</v>
      </c>
    </row>
    <row r="2456" spans="28:50" x14ac:dyDescent="0.3">
      <c r="AB2456" s="160">
        <v>37934</v>
      </c>
      <c r="AC2456">
        <v>21</v>
      </c>
      <c r="AD2456">
        <v>173</v>
      </c>
      <c r="AE2456" t="s">
        <v>1099</v>
      </c>
      <c r="AF2456">
        <v>17</v>
      </c>
      <c r="AH2456" s="160">
        <v>41222</v>
      </c>
      <c r="AI2456">
        <v>21</v>
      </c>
      <c r="AJ2456">
        <v>123</v>
      </c>
      <c r="AK2456" t="s">
        <v>1099</v>
      </c>
      <c r="AL2456">
        <v>12</v>
      </c>
      <c r="AN2456" s="160">
        <v>37934</v>
      </c>
      <c r="AO2456">
        <v>21</v>
      </c>
      <c r="AP2456">
        <v>140</v>
      </c>
      <c r="AQ2456" t="s">
        <v>1099</v>
      </c>
      <c r="AR2456">
        <v>14</v>
      </c>
      <c r="AT2456" s="160">
        <v>38665</v>
      </c>
      <c r="AU2456">
        <v>21</v>
      </c>
      <c r="AV2456">
        <v>116</v>
      </c>
      <c r="AW2456" t="s">
        <v>1099</v>
      </c>
      <c r="AX2456">
        <v>12</v>
      </c>
    </row>
    <row r="2457" spans="28:50" x14ac:dyDescent="0.3">
      <c r="AB2457" s="160">
        <v>37934</v>
      </c>
      <c r="AC2457">
        <v>22</v>
      </c>
      <c r="AD2457">
        <v>172</v>
      </c>
      <c r="AE2457" t="s">
        <v>1099</v>
      </c>
      <c r="AF2457">
        <v>17</v>
      </c>
      <c r="AH2457" s="160">
        <v>41222</v>
      </c>
      <c r="AI2457">
        <v>22</v>
      </c>
      <c r="AJ2457">
        <v>122</v>
      </c>
      <c r="AK2457" t="s">
        <v>1099</v>
      </c>
      <c r="AL2457">
        <v>12</v>
      </c>
      <c r="AN2457" s="160">
        <v>37934</v>
      </c>
      <c r="AO2457">
        <v>22</v>
      </c>
      <c r="AP2457">
        <v>134</v>
      </c>
      <c r="AQ2457" t="s">
        <v>1099</v>
      </c>
      <c r="AR2457">
        <v>13</v>
      </c>
      <c r="AT2457" s="160">
        <v>38665</v>
      </c>
      <c r="AU2457">
        <v>22</v>
      </c>
      <c r="AV2457">
        <v>117</v>
      </c>
      <c r="AW2457" t="s">
        <v>1099</v>
      </c>
      <c r="AX2457">
        <v>12</v>
      </c>
    </row>
    <row r="2458" spans="28:50" x14ac:dyDescent="0.3">
      <c r="AB2458" s="160">
        <v>37934</v>
      </c>
      <c r="AC2458">
        <v>23</v>
      </c>
      <c r="AD2458">
        <v>156</v>
      </c>
      <c r="AE2458" t="s">
        <v>1099</v>
      </c>
      <c r="AF2458">
        <v>16</v>
      </c>
      <c r="AH2458" s="160">
        <v>41222</v>
      </c>
      <c r="AI2458">
        <v>23</v>
      </c>
      <c r="AJ2458">
        <v>116</v>
      </c>
      <c r="AK2458" t="s">
        <v>1099</v>
      </c>
      <c r="AL2458">
        <v>12</v>
      </c>
      <c r="AN2458" s="160">
        <v>37934</v>
      </c>
      <c r="AO2458">
        <v>23</v>
      </c>
      <c r="AP2458">
        <v>130</v>
      </c>
      <c r="AQ2458" t="s">
        <v>1099</v>
      </c>
      <c r="AR2458">
        <v>13</v>
      </c>
      <c r="AT2458" s="160">
        <v>38665</v>
      </c>
      <c r="AU2458">
        <v>23</v>
      </c>
      <c r="AV2458">
        <v>115</v>
      </c>
      <c r="AW2458" t="s">
        <v>1099</v>
      </c>
      <c r="AX2458">
        <v>12</v>
      </c>
    </row>
    <row r="2459" spans="28:50" x14ac:dyDescent="0.3">
      <c r="AB2459" s="160">
        <v>37935</v>
      </c>
      <c r="AC2459">
        <v>0</v>
      </c>
      <c r="AD2459">
        <v>138</v>
      </c>
      <c r="AE2459" t="s">
        <v>1099</v>
      </c>
      <c r="AF2459">
        <v>14</v>
      </c>
      <c r="AH2459" s="160">
        <v>41223</v>
      </c>
      <c r="AI2459">
        <v>0</v>
      </c>
      <c r="AJ2459">
        <v>107</v>
      </c>
      <c r="AK2459" t="s">
        <v>1099</v>
      </c>
      <c r="AL2459">
        <v>11</v>
      </c>
      <c r="AN2459" s="160">
        <v>37935</v>
      </c>
      <c r="AO2459">
        <v>0</v>
      </c>
      <c r="AP2459">
        <v>120</v>
      </c>
      <c r="AQ2459" t="s">
        <v>1099</v>
      </c>
      <c r="AR2459">
        <v>12</v>
      </c>
      <c r="AT2459" s="160">
        <v>38666</v>
      </c>
      <c r="AU2459">
        <v>0</v>
      </c>
      <c r="AV2459">
        <v>117</v>
      </c>
      <c r="AW2459" t="s">
        <v>1099</v>
      </c>
      <c r="AX2459">
        <v>12</v>
      </c>
    </row>
    <row r="2460" spans="28:50" x14ac:dyDescent="0.3">
      <c r="AB2460" s="160">
        <v>37935</v>
      </c>
      <c r="AC2460">
        <v>1</v>
      </c>
      <c r="AD2460">
        <v>131</v>
      </c>
      <c r="AE2460" t="s">
        <v>1099</v>
      </c>
      <c r="AF2460">
        <v>13</v>
      </c>
      <c r="AH2460" s="160">
        <v>41223</v>
      </c>
      <c r="AI2460">
        <v>1</v>
      </c>
      <c r="AJ2460">
        <v>106</v>
      </c>
      <c r="AK2460" t="s">
        <v>1099</v>
      </c>
      <c r="AL2460">
        <v>11</v>
      </c>
      <c r="AN2460" s="160">
        <v>37935</v>
      </c>
      <c r="AO2460">
        <v>1</v>
      </c>
      <c r="AP2460">
        <v>121</v>
      </c>
      <c r="AQ2460" t="s">
        <v>1099</v>
      </c>
      <c r="AR2460">
        <v>12</v>
      </c>
      <c r="AT2460" s="160">
        <v>38666</v>
      </c>
      <c r="AU2460">
        <v>1</v>
      </c>
      <c r="AV2460">
        <v>117</v>
      </c>
      <c r="AW2460" t="s">
        <v>1099</v>
      </c>
      <c r="AX2460">
        <v>12</v>
      </c>
    </row>
    <row r="2461" spans="28:50" x14ac:dyDescent="0.3">
      <c r="AB2461" s="160">
        <v>37935</v>
      </c>
      <c r="AC2461">
        <v>2</v>
      </c>
      <c r="AD2461">
        <v>121</v>
      </c>
      <c r="AE2461" t="s">
        <v>1099</v>
      </c>
      <c r="AF2461">
        <v>12</v>
      </c>
      <c r="AH2461" s="160">
        <v>41223</v>
      </c>
      <c r="AI2461">
        <v>2</v>
      </c>
      <c r="AJ2461">
        <v>105</v>
      </c>
      <c r="AK2461" t="s">
        <v>1099</v>
      </c>
      <c r="AL2461">
        <v>11</v>
      </c>
      <c r="AN2461" s="160">
        <v>37935</v>
      </c>
      <c r="AO2461">
        <v>2</v>
      </c>
      <c r="AP2461">
        <v>110</v>
      </c>
      <c r="AQ2461" t="s">
        <v>1099</v>
      </c>
      <c r="AR2461">
        <v>11</v>
      </c>
      <c r="AT2461" s="160">
        <v>38666</v>
      </c>
      <c r="AU2461">
        <v>2</v>
      </c>
      <c r="AV2461">
        <v>111</v>
      </c>
      <c r="AW2461" t="s">
        <v>1099</v>
      </c>
      <c r="AX2461">
        <v>11</v>
      </c>
    </row>
    <row r="2462" spans="28:50" x14ac:dyDescent="0.3">
      <c r="AB2462" s="160">
        <v>37935</v>
      </c>
      <c r="AC2462">
        <v>3</v>
      </c>
      <c r="AD2462">
        <v>112</v>
      </c>
      <c r="AE2462" t="s">
        <v>1099</v>
      </c>
      <c r="AF2462">
        <v>11</v>
      </c>
      <c r="AH2462" s="160">
        <v>41223</v>
      </c>
      <c r="AI2462">
        <v>3</v>
      </c>
      <c r="AJ2462">
        <v>102</v>
      </c>
      <c r="AK2462" t="s">
        <v>1099</v>
      </c>
      <c r="AL2462">
        <v>10</v>
      </c>
      <c r="AN2462" s="160">
        <v>37935</v>
      </c>
      <c r="AO2462">
        <v>3</v>
      </c>
      <c r="AP2462">
        <v>100</v>
      </c>
      <c r="AQ2462" t="s">
        <v>1099</v>
      </c>
      <c r="AR2462">
        <v>10</v>
      </c>
      <c r="AT2462" s="160">
        <v>38666</v>
      </c>
      <c r="AU2462">
        <v>3</v>
      </c>
      <c r="AV2462">
        <v>108</v>
      </c>
      <c r="AW2462" t="s">
        <v>1099</v>
      </c>
      <c r="AX2462">
        <v>11</v>
      </c>
    </row>
    <row r="2463" spans="28:50" x14ac:dyDescent="0.3">
      <c r="AB2463" s="160">
        <v>37935</v>
      </c>
      <c r="AC2463">
        <v>4</v>
      </c>
      <c r="AD2463">
        <v>101</v>
      </c>
      <c r="AE2463" t="s">
        <v>1099</v>
      </c>
      <c r="AF2463">
        <v>10</v>
      </c>
      <c r="AH2463" s="160">
        <v>41223</v>
      </c>
      <c r="AI2463">
        <v>4</v>
      </c>
      <c r="AJ2463">
        <v>100</v>
      </c>
      <c r="AK2463" t="s">
        <v>1099</v>
      </c>
      <c r="AL2463">
        <v>10</v>
      </c>
      <c r="AN2463" s="160">
        <v>37935</v>
      </c>
      <c r="AO2463">
        <v>4</v>
      </c>
      <c r="AP2463">
        <v>104</v>
      </c>
      <c r="AQ2463" t="s">
        <v>1099</v>
      </c>
      <c r="AR2463">
        <v>10</v>
      </c>
      <c r="AT2463" s="160">
        <v>38666</v>
      </c>
      <c r="AU2463">
        <v>4</v>
      </c>
      <c r="AV2463">
        <v>116</v>
      </c>
      <c r="AW2463" t="s">
        <v>1099</v>
      </c>
      <c r="AX2463">
        <v>12</v>
      </c>
    </row>
    <row r="2464" spans="28:50" x14ac:dyDescent="0.3">
      <c r="AB2464" s="160">
        <v>37935</v>
      </c>
      <c r="AC2464">
        <v>5</v>
      </c>
      <c r="AD2464">
        <v>98</v>
      </c>
      <c r="AE2464" t="s">
        <v>1099</v>
      </c>
      <c r="AF2464">
        <v>10</v>
      </c>
      <c r="AH2464" s="160">
        <v>41223</v>
      </c>
      <c r="AI2464">
        <v>5</v>
      </c>
      <c r="AJ2464">
        <v>96</v>
      </c>
      <c r="AK2464" t="s">
        <v>1099</v>
      </c>
      <c r="AL2464">
        <v>10</v>
      </c>
      <c r="AN2464" s="160">
        <v>37935</v>
      </c>
      <c r="AO2464">
        <v>5</v>
      </c>
      <c r="AP2464">
        <v>100</v>
      </c>
      <c r="AQ2464" t="s">
        <v>1099</v>
      </c>
      <c r="AR2464">
        <v>10</v>
      </c>
      <c r="AT2464" s="160">
        <v>38666</v>
      </c>
      <c r="AU2464">
        <v>5</v>
      </c>
      <c r="AV2464">
        <v>123</v>
      </c>
      <c r="AW2464" t="s">
        <v>1099</v>
      </c>
      <c r="AX2464">
        <v>12</v>
      </c>
    </row>
    <row r="2465" spans="28:50" x14ac:dyDescent="0.3">
      <c r="AB2465" s="160">
        <v>37935</v>
      </c>
      <c r="AC2465">
        <v>6</v>
      </c>
      <c r="AD2465">
        <v>118</v>
      </c>
      <c r="AE2465" t="s">
        <v>1099</v>
      </c>
      <c r="AF2465">
        <v>12</v>
      </c>
      <c r="AH2465" s="160">
        <v>41223</v>
      </c>
      <c r="AI2465">
        <v>6</v>
      </c>
      <c r="AJ2465">
        <v>99</v>
      </c>
      <c r="AK2465" t="s">
        <v>1099</v>
      </c>
      <c r="AL2465">
        <v>10</v>
      </c>
      <c r="AN2465" s="160">
        <v>37935</v>
      </c>
      <c r="AO2465">
        <v>6</v>
      </c>
      <c r="AP2465">
        <v>140</v>
      </c>
      <c r="AQ2465" t="s">
        <v>1099</v>
      </c>
      <c r="AR2465">
        <v>14</v>
      </c>
      <c r="AT2465" s="160">
        <v>38666</v>
      </c>
      <c r="AU2465">
        <v>6</v>
      </c>
      <c r="AV2465">
        <v>134</v>
      </c>
      <c r="AW2465" t="s">
        <v>1099</v>
      </c>
      <c r="AX2465">
        <v>13</v>
      </c>
    </row>
    <row r="2466" spans="28:50" x14ac:dyDescent="0.3">
      <c r="AB2466" s="160">
        <v>37935</v>
      </c>
      <c r="AC2466">
        <v>7</v>
      </c>
      <c r="AD2466">
        <v>148</v>
      </c>
      <c r="AE2466" t="s">
        <v>1099</v>
      </c>
      <c r="AF2466">
        <v>15</v>
      </c>
      <c r="AH2466" s="160">
        <v>41223</v>
      </c>
      <c r="AI2466">
        <v>7</v>
      </c>
      <c r="AJ2466">
        <v>104</v>
      </c>
      <c r="AK2466" t="s">
        <v>1099</v>
      </c>
      <c r="AL2466">
        <v>10</v>
      </c>
      <c r="AN2466" s="160">
        <v>37935</v>
      </c>
      <c r="AO2466">
        <v>7</v>
      </c>
      <c r="AP2466">
        <v>153</v>
      </c>
      <c r="AQ2466" t="s">
        <v>1099</v>
      </c>
      <c r="AR2466">
        <v>15</v>
      </c>
      <c r="AT2466" s="160">
        <v>38666</v>
      </c>
      <c r="AU2466">
        <v>7</v>
      </c>
      <c r="AV2466">
        <v>169</v>
      </c>
      <c r="AW2466" t="s">
        <v>1099</v>
      </c>
      <c r="AX2466">
        <v>17</v>
      </c>
    </row>
    <row r="2467" spans="28:50" x14ac:dyDescent="0.3">
      <c r="AB2467" s="160">
        <v>37935</v>
      </c>
      <c r="AC2467">
        <v>8</v>
      </c>
      <c r="AD2467">
        <v>171</v>
      </c>
      <c r="AE2467" t="s">
        <v>1099</v>
      </c>
      <c r="AF2467">
        <v>17</v>
      </c>
      <c r="AH2467" s="160">
        <v>41223</v>
      </c>
      <c r="AI2467">
        <v>8</v>
      </c>
      <c r="AJ2467">
        <v>114</v>
      </c>
      <c r="AK2467" t="s">
        <v>1099</v>
      </c>
      <c r="AL2467">
        <v>11</v>
      </c>
      <c r="AN2467" s="160">
        <v>37935</v>
      </c>
      <c r="AO2467">
        <v>8</v>
      </c>
      <c r="AP2467">
        <v>160</v>
      </c>
      <c r="AQ2467" t="s">
        <v>1099</v>
      </c>
      <c r="AR2467">
        <v>16</v>
      </c>
      <c r="AT2467" s="160">
        <v>38666</v>
      </c>
      <c r="AU2467">
        <v>8</v>
      </c>
      <c r="AV2467">
        <v>205</v>
      </c>
      <c r="AW2467" t="s">
        <v>1099</v>
      </c>
      <c r="AX2467">
        <v>21</v>
      </c>
    </row>
    <row r="2468" spans="28:50" x14ac:dyDescent="0.3">
      <c r="AB2468" s="160">
        <v>37935</v>
      </c>
      <c r="AC2468">
        <v>9</v>
      </c>
      <c r="AD2468">
        <v>195</v>
      </c>
      <c r="AE2468" t="s">
        <v>1099</v>
      </c>
      <c r="AF2468">
        <v>20</v>
      </c>
      <c r="AH2468" s="160">
        <v>41223</v>
      </c>
      <c r="AI2468">
        <v>9</v>
      </c>
      <c r="AJ2468">
        <v>125</v>
      </c>
      <c r="AK2468" t="s">
        <v>1099</v>
      </c>
      <c r="AL2468">
        <v>13</v>
      </c>
      <c r="AN2468" s="160">
        <v>37935</v>
      </c>
      <c r="AO2468">
        <v>9</v>
      </c>
      <c r="AP2468">
        <v>170</v>
      </c>
      <c r="AQ2468" t="s">
        <v>1099</v>
      </c>
      <c r="AR2468">
        <v>17</v>
      </c>
      <c r="AT2468" s="160">
        <v>38666</v>
      </c>
      <c r="AU2468">
        <v>9</v>
      </c>
      <c r="AV2468">
        <v>231</v>
      </c>
      <c r="AW2468" t="s">
        <v>1099</v>
      </c>
      <c r="AX2468">
        <v>23</v>
      </c>
    </row>
    <row r="2469" spans="28:50" x14ac:dyDescent="0.3">
      <c r="AB2469" s="160">
        <v>37935</v>
      </c>
      <c r="AC2469">
        <v>10</v>
      </c>
      <c r="AD2469">
        <v>217</v>
      </c>
      <c r="AE2469" t="s">
        <v>1099</v>
      </c>
      <c r="AF2469">
        <v>22</v>
      </c>
      <c r="AH2469" s="160">
        <v>41223</v>
      </c>
      <c r="AI2469">
        <v>10</v>
      </c>
      <c r="AJ2469">
        <v>147</v>
      </c>
      <c r="AK2469" t="s">
        <v>1099</v>
      </c>
      <c r="AL2469">
        <v>15</v>
      </c>
      <c r="AN2469" s="160">
        <v>37935</v>
      </c>
      <c r="AO2469">
        <v>10</v>
      </c>
      <c r="AP2469">
        <v>178</v>
      </c>
      <c r="AQ2469" t="s">
        <v>1099</v>
      </c>
      <c r="AR2469">
        <v>18</v>
      </c>
      <c r="AT2469" s="160">
        <v>38666</v>
      </c>
      <c r="AU2469">
        <v>10</v>
      </c>
      <c r="AV2469">
        <v>234</v>
      </c>
      <c r="AW2469" t="s">
        <v>1099</v>
      </c>
      <c r="AX2469">
        <v>23</v>
      </c>
    </row>
    <row r="2470" spans="28:50" x14ac:dyDescent="0.3">
      <c r="AB2470" s="160">
        <v>37935</v>
      </c>
      <c r="AC2470">
        <v>11</v>
      </c>
      <c r="AD2470">
        <v>238</v>
      </c>
      <c r="AE2470" t="s">
        <v>1099</v>
      </c>
      <c r="AF2470">
        <v>24</v>
      </c>
      <c r="AH2470" s="160">
        <v>41223</v>
      </c>
      <c r="AI2470">
        <v>11</v>
      </c>
      <c r="AJ2470">
        <v>169</v>
      </c>
      <c r="AK2470" t="s">
        <v>1099</v>
      </c>
      <c r="AL2470">
        <v>17</v>
      </c>
      <c r="AN2470" s="160">
        <v>37935</v>
      </c>
      <c r="AO2470">
        <v>11</v>
      </c>
      <c r="AP2470">
        <v>170</v>
      </c>
      <c r="AQ2470" t="s">
        <v>1099</v>
      </c>
      <c r="AR2470">
        <v>17</v>
      </c>
      <c r="AT2470" s="160">
        <v>38666</v>
      </c>
      <c r="AU2470">
        <v>11</v>
      </c>
      <c r="AV2470">
        <v>206</v>
      </c>
      <c r="AW2470" t="s">
        <v>1099</v>
      </c>
      <c r="AX2470">
        <v>21</v>
      </c>
    </row>
    <row r="2471" spans="28:50" x14ac:dyDescent="0.3">
      <c r="AB2471" s="160">
        <v>37935</v>
      </c>
      <c r="AC2471">
        <v>12</v>
      </c>
      <c r="AD2471">
        <v>255</v>
      </c>
      <c r="AE2471" t="s">
        <v>1099</v>
      </c>
      <c r="AF2471">
        <v>26</v>
      </c>
      <c r="AH2471" s="160">
        <v>41223</v>
      </c>
      <c r="AI2471">
        <v>12</v>
      </c>
      <c r="AJ2471">
        <v>167</v>
      </c>
      <c r="AK2471" t="s">
        <v>1099</v>
      </c>
      <c r="AL2471">
        <v>17</v>
      </c>
      <c r="AN2471" s="160">
        <v>37935</v>
      </c>
      <c r="AO2471">
        <v>12</v>
      </c>
      <c r="AP2471">
        <v>180</v>
      </c>
      <c r="AQ2471" t="s">
        <v>1099</v>
      </c>
      <c r="AR2471">
        <v>18</v>
      </c>
      <c r="AT2471" s="160">
        <v>38666</v>
      </c>
      <c r="AU2471">
        <v>12</v>
      </c>
      <c r="AV2471">
        <v>250</v>
      </c>
      <c r="AW2471" t="s">
        <v>1099</v>
      </c>
      <c r="AX2471">
        <v>25</v>
      </c>
    </row>
    <row r="2472" spans="28:50" x14ac:dyDescent="0.3">
      <c r="AB2472" s="160">
        <v>37935</v>
      </c>
      <c r="AC2472">
        <v>13</v>
      </c>
      <c r="AD2472">
        <v>254</v>
      </c>
      <c r="AE2472" t="s">
        <v>1099</v>
      </c>
      <c r="AF2472">
        <v>25</v>
      </c>
      <c r="AH2472" s="160">
        <v>41223</v>
      </c>
      <c r="AI2472">
        <v>13</v>
      </c>
      <c r="AJ2472">
        <v>188</v>
      </c>
      <c r="AK2472" t="s">
        <v>1099</v>
      </c>
      <c r="AL2472">
        <v>19</v>
      </c>
      <c r="AN2472" s="160">
        <v>37935</v>
      </c>
      <c r="AO2472">
        <v>13</v>
      </c>
      <c r="AP2472">
        <v>179</v>
      </c>
      <c r="AQ2472" t="s">
        <v>1099</v>
      </c>
      <c r="AR2472">
        <v>18</v>
      </c>
      <c r="AT2472" s="160">
        <v>38666</v>
      </c>
      <c r="AU2472">
        <v>13</v>
      </c>
      <c r="AV2472">
        <v>235</v>
      </c>
      <c r="AW2472" t="s">
        <v>1099</v>
      </c>
      <c r="AX2472">
        <v>24</v>
      </c>
    </row>
    <row r="2473" spans="28:50" x14ac:dyDescent="0.3">
      <c r="AB2473" s="160">
        <v>37935</v>
      </c>
      <c r="AC2473">
        <v>14</v>
      </c>
      <c r="AD2473">
        <v>256</v>
      </c>
      <c r="AE2473" t="s">
        <v>1099</v>
      </c>
      <c r="AF2473">
        <v>26</v>
      </c>
      <c r="AH2473" s="160">
        <v>41223</v>
      </c>
      <c r="AI2473">
        <v>14</v>
      </c>
      <c r="AJ2473">
        <v>185</v>
      </c>
      <c r="AK2473" t="s">
        <v>1099</v>
      </c>
      <c r="AL2473">
        <v>19</v>
      </c>
      <c r="AN2473" s="160">
        <v>37935</v>
      </c>
      <c r="AO2473">
        <v>14</v>
      </c>
      <c r="AP2473">
        <v>180</v>
      </c>
      <c r="AQ2473" t="s">
        <v>1099</v>
      </c>
      <c r="AR2473">
        <v>18</v>
      </c>
      <c r="AT2473" s="160">
        <v>38666</v>
      </c>
      <c r="AU2473">
        <v>14</v>
      </c>
      <c r="AV2473">
        <v>235</v>
      </c>
      <c r="AW2473" t="s">
        <v>1099</v>
      </c>
      <c r="AX2473">
        <v>24</v>
      </c>
    </row>
    <row r="2474" spans="28:50" x14ac:dyDescent="0.3">
      <c r="AB2474" s="160">
        <v>37935</v>
      </c>
      <c r="AC2474">
        <v>15</v>
      </c>
      <c r="AD2474">
        <v>271</v>
      </c>
      <c r="AE2474" t="s">
        <v>1099</v>
      </c>
      <c r="AF2474">
        <v>27</v>
      </c>
      <c r="AH2474" s="160">
        <v>41223</v>
      </c>
      <c r="AI2474">
        <v>15</v>
      </c>
      <c r="AJ2474">
        <v>182</v>
      </c>
      <c r="AK2474" t="s">
        <v>1099</v>
      </c>
      <c r="AL2474">
        <v>18</v>
      </c>
      <c r="AN2474" s="160">
        <v>37935</v>
      </c>
      <c r="AO2474">
        <v>15</v>
      </c>
      <c r="AP2474">
        <v>170</v>
      </c>
      <c r="AQ2474" t="s">
        <v>1099</v>
      </c>
      <c r="AR2474">
        <v>17</v>
      </c>
      <c r="AT2474" s="160">
        <v>38666</v>
      </c>
      <c r="AU2474">
        <v>15</v>
      </c>
      <c r="AV2474">
        <v>242</v>
      </c>
      <c r="AW2474" t="s">
        <v>1099</v>
      </c>
      <c r="AX2474">
        <v>24</v>
      </c>
    </row>
    <row r="2475" spans="28:50" x14ac:dyDescent="0.3">
      <c r="AB2475" s="160">
        <v>37935</v>
      </c>
      <c r="AC2475">
        <v>16</v>
      </c>
      <c r="AD2475">
        <v>272</v>
      </c>
      <c r="AE2475" t="s">
        <v>1099</v>
      </c>
      <c r="AF2475">
        <v>27</v>
      </c>
      <c r="AH2475" s="160">
        <v>41223</v>
      </c>
      <c r="AI2475">
        <v>16</v>
      </c>
      <c r="AJ2475">
        <v>184</v>
      </c>
      <c r="AK2475" t="s">
        <v>1099</v>
      </c>
      <c r="AL2475">
        <v>18</v>
      </c>
      <c r="AN2475" s="160">
        <v>37935</v>
      </c>
      <c r="AO2475">
        <v>16</v>
      </c>
      <c r="AP2475">
        <v>166</v>
      </c>
      <c r="AQ2475" t="s">
        <v>1099</v>
      </c>
      <c r="AR2475">
        <v>17</v>
      </c>
      <c r="AT2475" s="160">
        <v>38666</v>
      </c>
      <c r="AU2475">
        <v>16</v>
      </c>
      <c r="AV2475">
        <v>228</v>
      </c>
      <c r="AW2475" t="s">
        <v>1099</v>
      </c>
      <c r="AX2475">
        <v>23</v>
      </c>
    </row>
    <row r="2476" spans="28:50" x14ac:dyDescent="0.3">
      <c r="AB2476" s="160">
        <v>37935</v>
      </c>
      <c r="AC2476">
        <v>17</v>
      </c>
      <c r="AD2476">
        <v>268</v>
      </c>
      <c r="AE2476" t="s">
        <v>1099</v>
      </c>
      <c r="AF2476">
        <v>27</v>
      </c>
      <c r="AH2476" s="160">
        <v>41223</v>
      </c>
      <c r="AI2476">
        <v>17</v>
      </c>
      <c r="AJ2476">
        <v>180</v>
      </c>
      <c r="AK2476" t="s">
        <v>1099</v>
      </c>
      <c r="AL2476">
        <v>18</v>
      </c>
      <c r="AN2476" s="160">
        <v>37935</v>
      </c>
      <c r="AO2476">
        <v>17</v>
      </c>
      <c r="AP2476">
        <v>150</v>
      </c>
      <c r="AQ2476" t="s">
        <v>1099</v>
      </c>
      <c r="AR2476">
        <v>15</v>
      </c>
      <c r="AT2476" s="160">
        <v>38666</v>
      </c>
      <c r="AU2476">
        <v>17</v>
      </c>
      <c r="AV2476">
        <v>227</v>
      </c>
      <c r="AW2476" t="s">
        <v>1099</v>
      </c>
      <c r="AX2476">
        <v>23</v>
      </c>
    </row>
    <row r="2477" spans="28:50" x14ac:dyDescent="0.3">
      <c r="AB2477" s="160">
        <v>37935</v>
      </c>
      <c r="AC2477">
        <v>18</v>
      </c>
      <c r="AD2477">
        <v>256</v>
      </c>
      <c r="AE2477" t="s">
        <v>1099</v>
      </c>
      <c r="AF2477">
        <v>26</v>
      </c>
      <c r="AH2477" s="160">
        <v>41223</v>
      </c>
      <c r="AI2477">
        <v>18</v>
      </c>
      <c r="AJ2477">
        <v>172</v>
      </c>
      <c r="AK2477" t="s">
        <v>1099</v>
      </c>
      <c r="AL2477">
        <v>17</v>
      </c>
      <c r="AN2477" s="160">
        <v>37935</v>
      </c>
      <c r="AO2477">
        <v>18</v>
      </c>
      <c r="AP2477">
        <v>140</v>
      </c>
      <c r="AQ2477" t="s">
        <v>1099</v>
      </c>
      <c r="AR2477">
        <v>14</v>
      </c>
      <c r="AT2477" s="160">
        <v>38666</v>
      </c>
      <c r="AU2477">
        <v>18</v>
      </c>
      <c r="AV2477">
        <v>216</v>
      </c>
      <c r="AW2477" t="s">
        <v>1099</v>
      </c>
      <c r="AX2477">
        <v>22</v>
      </c>
    </row>
    <row r="2478" spans="28:50" x14ac:dyDescent="0.3">
      <c r="AB2478" s="160">
        <v>37935</v>
      </c>
      <c r="AC2478">
        <v>19</v>
      </c>
      <c r="AD2478">
        <v>230</v>
      </c>
      <c r="AE2478" t="s">
        <v>1099</v>
      </c>
      <c r="AF2478">
        <v>23</v>
      </c>
      <c r="AH2478" s="160">
        <v>41223</v>
      </c>
      <c r="AI2478">
        <v>19</v>
      </c>
      <c r="AJ2478">
        <v>163</v>
      </c>
      <c r="AK2478" t="s">
        <v>1099</v>
      </c>
      <c r="AL2478">
        <v>16</v>
      </c>
      <c r="AN2478" s="160">
        <v>37935</v>
      </c>
      <c r="AO2478">
        <v>19</v>
      </c>
      <c r="AP2478">
        <v>144</v>
      </c>
      <c r="AQ2478" t="s">
        <v>1099</v>
      </c>
      <c r="AR2478">
        <v>14</v>
      </c>
      <c r="AT2478" s="160">
        <v>38666</v>
      </c>
      <c r="AU2478">
        <v>19</v>
      </c>
      <c r="AV2478">
        <v>205</v>
      </c>
      <c r="AW2478" t="s">
        <v>1099</v>
      </c>
      <c r="AX2478">
        <v>21</v>
      </c>
    </row>
    <row r="2479" spans="28:50" x14ac:dyDescent="0.3">
      <c r="AB2479" s="160">
        <v>37935</v>
      </c>
      <c r="AC2479">
        <v>20</v>
      </c>
      <c r="AD2479">
        <v>185</v>
      </c>
      <c r="AE2479" t="s">
        <v>1099</v>
      </c>
      <c r="AF2479">
        <v>19</v>
      </c>
      <c r="AH2479" s="160">
        <v>41223</v>
      </c>
      <c r="AI2479">
        <v>20</v>
      </c>
      <c r="AJ2479">
        <v>150</v>
      </c>
      <c r="AK2479" t="s">
        <v>1099</v>
      </c>
      <c r="AL2479">
        <v>15</v>
      </c>
      <c r="AN2479" s="160">
        <v>37935</v>
      </c>
      <c r="AO2479">
        <v>20</v>
      </c>
      <c r="AP2479">
        <v>150</v>
      </c>
      <c r="AQ2479" t="s">
        <v>1099</v>
      </c>
      <c r="AR2479">
        <v>15</v>
      </c>
      <c r="AT2479" s="160">
        <v>38666</v>
      </c>
      <c r="AU2479">
        <v>20</v>
      </c>
      <c r="AV2479">
        <v>206</v>
      </c>
      <c r="AW2479" t="s">
        <v>1099</v>
      </c>
      <c r="AX2479">
        <v>21</v>
      </c>
    </row>
    <row r="2480" spans="28:50" x14ac:dyDescent="0.3">
      <c r="AB2480" s="160">
        <v>37935</v>
      </c>
      <c r="AC2480">
        <v>21</v>
      </c>
      <c r="AD2480">
        <v>182</v>
      </c>
      <c r="AE2480" t="s">
        <v>1099</v>
      </c>
      <c r="AF2480">
        <v>18</v>
      </c>
      <c r="AH2480" s="160">
        <v>41223</v>
      </c>
      <c r="AI2480">
        <v>21</v>
      </c>
      <c r="AJ2480">
        <v>143</v>
      </c>
      <c r="AK2480" t="s">
        <v>1099</v>
      </c>
      <c r="AL2480">
        <v>14</v>
      </c>
      <c r="AN2480" s="160">
        <v>37935</v>
      </c>
      <c r="AO2480">
        <v>21</v>
      </c>
      <c r="AP2480">
        <v>140</v>
      </c>
      <c r="AQ2480" t="s">
        <v>1099</v>
      </c>
      <c r="AR2480">
        <v>14</v>
      </c>
      <c r="AT2480" s="160">
        <v>38666</v>
      </c>
      <c r="AU2480">
        <v>21</v>
      </c>
      <c r="AV2480">
        <v>203</v>
      </c>
      <c r="AW2480" t="s">
        <v>1099</v>
      </c>
      <c r="AX2480">
        <v>20</v>
      </c>
    </row>
    <row r="2481" spans="28:50" x14ac:dyDescent="0.3">
      <c r="AB2481" s="160">
        <v>37935</v>
      </c>
      <c r="AC2481">
        <v>22</v>
      </c>
      <c r="AD2481">
        <v>130</v>
      </c>
      <c r="AE2481" t="s">
        <v>1099</v>
      </c>
      <c r="AF2481">
        <v>13</v>
      </c>
      <c r="AH2481" s="160">
        <v>41223</v>
      </c>
      <c r="AI2481">
        <v>22</v>
      </c>
      <c r="AJ2481">
        <v>137</v>
      </c>
      <c r="AK2481" t="s">
        <v>1099</v>
      </c>
      <c r="AL2481">
        <v>14</v>
      </c>
      <c r="AN2481" s="160">
        <v>37935</v>
      </c>
      <c r="AO2481">
        <v>22</v>
      </c>
      <c r="AP2481">
        <v>145</v>
      </c>
      <c r="AQ2481" t="s">
        <v>1099</v>
      </c>
      <c r="AR2481">
        <v>15</v>
      </c>
      <c r="AT2481" s="160">
        <v>38666</v>
      </c>
      <c r="AU2481">
        <v>22</v>
      </c>
      <c r="AV2481">
        <v>199</v>
      </c>
      <c r="AW2481" t="s">
        <v>1099</v>
      </c>
      <c r="AX2481">
        <v>20</v>
      </c>
    </row>
    <row r="2482" spans="28:50" x14ac:dyDescent="0.3">
      <c r="AB2482" s="160">
        <v>37935</v>
      </c>
      <c r="AC2482">
        <v>23</v>
      </c>
      <c r="AD2482">
        <v>119</v>
      </c>
      <c r="AE2482" t="s">
        <v>1099</v>
      </c>
      <c r="AF2482">
        <v>12</v>
      </c>
      <c r="AH2482" s="160">
        <v>41223</v>
      </c>
      <c r="AI2482">
        <v>23</v>
      </c>
      <c r="AJ2482">
        <v>134</v>
      </c>
      <c r="AK2482" t="s">
        <v>1099</v>
      </c>
      <c r="AL2482">
        <v>13</v>
      </c>
      <c r="AN2482" s="160">
        <v>37935</v>
      </c>
      <c r="AO2482">
        <v>23</v>
      </c>
      <c r="AP2482">
        <v>150</v>
      </c>
      <c r="AQ2482" t="s">
        <v>1099</v>
      </c>
      <c r="AR2482">
        <v>15</v>
      </c>
      <c r="AT2482" s="160">
        <v>38666</v>
      </c>
      <c r="AU2482">
        <v>23</v>
      </c>
      <c r="AV2482">
        <v>177</v>
      </c>
      <c r="AW2482" t="s">
        <v>1099</v>
      </c>
      <c r="AX2482">
        <v>18</v>
      </c>
    </row>
    <row r="2483" spans="28:50" x14ac:dyDescent="0.3">
      <c r="AB2483" s="160">
        <v>37936</v>
      </c>
      <c r="AC2483">
        <v>0</v>
      </c>
      <c r="AD2483">
        <v>114</v>
      </c>
      <c r="AE2483" t="s">
        <v>1099</v>
      </c>
      <c r="AF2483">
        <v>11</v>
      </c>
      <c r="AH2483" s="160">
        <v>41224</v>
      </c>
      <c r="AI2483">
        <v>0</v>
      </c>
      <c r="AJ2483">
        <v>129</v>
      </c>
      <c r="AK2483" t="s">
        <v>1099</v>
      </c>
      <c r="AL2483">
        <v>13</v>
      </c>
      <c r="AN2483" s="160">
        <v>37936</v>
      </c>
      <c r="AO2483">
        <v>0</v>
      </c>
      <c r="AP2483">
        <v>140</v>
      </c>
      <c r="AQ2483" t="s">
        <v>1099</v>
      </c>
      <c r="AR2483">
        <v>14</v>
      </c>
      <c r="AT2483" s="160">
        <v>38667</v>
      </c>
      <c r="AU2483">
        <v>0</v>
      </c>
      <c r="AV2483">
        <v>183</v>
      </c>
      <c r="AW2483" t="s">
        <v>1099</v>
      </c>
      <c r="AX2483">
        <v>18</v>
      </c>
    </row>
    <row r="2484" spans="28:50" x14ac:dyDescent="0.3">
      <c r="AB2484" s="160">
        <v>37936</v>
      </c>
      <c r="AC2484">
        <v>1</v>
      </c>
      <c r="AD2484">
        <v>104</v>
      </c>
      <c r="AE2484" t="s">
        <v>1099</v>
      </c>
      <c r="AF2484">
        <v>10</v>
      </c>
      <c r="AH2484" s="160">
        <v>41224</v>
      </c>
      <c r="AI2484">
        <v>1</v>
      </c>
      <c r="AJ2484">
        <v>120</v>
      </c>
      <c r="AK2484" t="s">
        <v>1099</v>
      </c>
      <c r="AL2484">
        <v>12</v>
      </c>
      <c r="AN2484" s="160">
        <v>37936</v>
      </c>
      <c r="AO2484">
        <v>1</v>
      </c>
      <c r="AP2484">
        <v>142</v>
      </c>
      <c r="AQ2484" t="s">
        <v>1099</v>
      </c>
      <c r="AR2484">
        <v>14</v>
      </c>
      <c r="AT2484" s="160">
        <v>38667</v>
      </c>
      <c r="AU2484">
        <v>1</v>
      </c>
      <c r="AV2484">
        <v>181</v>
      </c>
      <c r="AW2484" t="s">
        <v>1099</v>
      </c>
      <c r="AX2484">
        <v>18</v>
      </c>
    </row>
    <row r="2485" spans="28:50" x14ac:dyDescent="0.3">
      <c r="AB2485" s="160">
        <v>37936</v>
      </c>
      <c r="AC2485">
        <v>2</v>
      </c>
      <c r="AD2485">
        <v>96</v>
      </c>
      <c r="AE2485" t="s">
        <v>1099</v>
      </c>
      <c r="AF2485">
        <v>10</v>
      </c>
      <c r="AH2485" s="160">
        <v>41224</v>
      </c>
      <c r="AI2485">
        <v>2</v>
      </c>
      <c r="AJ2485">
        <v>110</v>
      </c>
      <c r="AK2485" t="s">
        <v>1099</v>
      </c>
      <c r="AL2485">
        <v>11</v>
      </c>
      <c r="AN2485" s="160">
        <v>37936</v>
      </c>
      <c r="AO2485">
        <v>2</v>
      </c>
      <c r="AP2485">
        <v>140</v>
      </c>
      <c r="AQ2485" t="s">
        <v>1099</v>
      </c>
      <c r="AR2485">
        <v>14</v>
      </c>
      <c r="AT2485" s="160">
        <v>38667</v>
      </c>
      <c r="AU2485">
        <v>2</v>
      </c>
      <c r="AV2485">
        <v>166</v>
      </c>
      <c r="AW2485" t="s">
        <v>1099</v>
      </c>
      <c r="AX2485">
        <v>17</v>
      </c>
    </row>
    <row r="2486" spans="28:50" x14ac:dyDescent="0.3">
      <c r="AB2486" s="160">
        <v>37936</v>
      </c>
      <c r="AC2486">
        <v>3</v>
      </c>
      <c r="AD2486">
        <v>90</v>
      </c>
      <c r="AE2486" t="s">
        <v>1099</v>
      </c>
      <c r="AF2486">
        <v>9</v>
      </c>
      <c r="AH2486" s="160">
        <v>41224</v>
      </c>
      <c r="AI2486">
        <v>3</v>
      </c>
      <c r="AJ2486">
        <v>99</v>
      </c>
      <c r="AK2486" t="s">
        <v>1099</v>
      </c>
      <c r="AL2486">
        <v>10</v>
      </c>
      <c r="AN2486" s="160">
        <v>37936</v>
      </c>
      <c r="AO2486">
        <v>3</v>
      </c>
      <c r="AP2486">
        <v>140</v>
      </c>
      <c r="AQ2486" t="s">
        <v>1099</v>
      </c>
      <c r="AR2486">
        <v>14</v>
      </c>
      <c r="AT2486" s="160">
        <v>38667</v>
      </c>
      <c r="AU2486">
        <v>3</v>
      </c>
      <c r="AV2486">
        <v>161</v>
      </c>
      <c r="AW2486" t="s">
        <v>1099</v>
      </c>
      <c r="AX2486">
        <v>16</v>
      </c>
    </row>
    <row r="2487" spans="28:50" x14ac:dyDescent="0.3">
      <c r="AB2487" s="160">
        <v>37936</v>
      </c>
      <c r="AC2487">
        <v>4</v>
      </c>
      <c r="AD2487">
        <v>74</v>
      </c>
      <c r="AE2487" t="s">
        <v>1099</v>
      </c>
      <c r="AF2487">
        <v>7</v>
      </c>
      <c r="AH2487" s="160">
        <v>41224</v>
      </c>
      <c r="AI2487">
        <v>4</v>
      </c>
      <c r="AJ2487">
        <v>91</v>
      </c>
      <c r="AK2487" t="s">
        <v>1099</v>
      </c>
      <c r="AL2487">
        <v>9</v>
      </c>
      <c r="AN2487" s="160">
        <v>37936</v>
      </c>
      <c r="AO2487">
        <v>4</v>
      </c>
      <c r="AP2487">
        <v>138</v>
      </c>
      <c r="AQ2487" t="s">
        <v>1099</v>
      </c>
      <c r="AR2487">
        <v>14</v>
      </c>
      <c r="AT2487" s="160">
        <v>38667</v>
      </c>
      <c r="AU2487">
        <v>4</v>
      </c>
      <c r="AV2487">
        <v>166</v>
      </c>
      <c r="AW2487" t="s">
        <v>1099</v>
      </c>
      <c r="AX2487">
        <v>17</v>
      </c>
    </row>
    <row r="2488" spans="28:50" x14ac:dyDescent="0.3">
      <c r="AB2488" s="160">
        <v>37936</v>
      </c>
      <c r="AC2488">
        <v>5</v>
      </c>
      <c r="AD2488">
        <v>73</v>
      </c>
      <c r="AE2488" t="s">
        <v>1099</v>
      </c>
      <c r="AF2488">
        <v>7</v>
      </c>
      <c r="AH2488" s="160">
        <v>41224</v>
      </c>
      <c r="AI2488">
        <v>5</v>
      </c>
      <c r="AJ2488">
        <v>85</v>
      </c>
      <c r="AK2488" t="s">
        <v>1099</v>
      </c>
      <c r="AL2488">
        <v>9</v>
      </c>
      <c r="AN2488" s="160">
        <v>37936</v>
      </c>
      <c r="AO2488">
        <v>5</v>
      </c>
      <c r="AP2488">
        <v>130</v>
      </c>
      <c r="AQ2488" t="s">
        <v>1099</v>
      </c>
      <c r="AR2488">
        <v>13</v>
      </c>
      <c r="AT2488" s="160">
        <v>38667</v>
      </c>
      <c r="AU2488">
        <v>5</v>
      </c>
      <c r="AV2488">
        <v>171</v>
      </c>
      <c r="AW2488" t="s">
        <v>1099</v>
      </c>
      <c r="AX2488">
        <v>17</v>
      </c>
    </row>
    <row r="2489" spans="28:50" x14ac:dyDescent="0.3">
      <c r="AB2489" s="160">
        <v>37936</v>
      </c>
      <c r="AC2489">
        <v>6</v>
      </c>
      <c r="AD2489">
        <v>97</v>
      </c>
      <c r="AE2489" t="s">
        <v>1099</v>
      </c>
      <c r="AF2489">
        <v>10</v>
      </c>
      <c r="AH2489" s="160">
        <v>41224</v>
      </c>
      <c r="AI2489">
        <v>6</v>
      </c>
      <c r="AJ2489">
        <v>89</v>
      </c>
      <c r="AK2489" t="s">
        <v>1099</v>
      </c>
      <c r="AL2489">
        <v>9</v>
      </c>
      <c r="AN2489" s="160">
        <v>37936</v>
      </c>
      <c r="AO2489">
        <v>6</v>
      </c>
      <c r="AP2489">
        <v>140</v>
      </c>
      <c r="AQ2489" t="s">
        <v>1099</v>
      </c>
      <c r="AR2489">
        <v>14</v>
      </c>
      <c r="AT2489" s="160">
        <v>38667</v>
      </c>
      <c r="AU2489">
        <v>6</v>
      </c>
      <c r="AV2489">
        <v>174</v>
      </c>
      <c r="AW2489" t="s">
        <v>1099</v>
      </c>
      <c r="AX2489">
        <v>17</v>
      </c>
    </row>
    <row r="2490" spans="28:50" x14ac:dyDescent="0.3">
      <c r="AB2490" s="160">
        <v>37936</v>
      </c>
      <c r="AC2490">
        <v>7</v>
      </c>
      <c r="AD2490">
        <v>133</v>
      </c>
      <c r="AE2490" t="s">
        <v>1099</v>
      </c>
      <c r="AF2490">
        <v>13</v>
      </c>
      <c r="AH2490" s="160">
        <v>41224</v>
      </c>
      <c r="AI2490">
        <v>7</v>
      </c>
      <c r="AJ2490">
        <v>126</v>
      </c>
      <c r="AK2490" t="s">
        <v>1099</v>
      </c>
      <c r="AL2490">
        <v>13</v>
      </c>
      <c r="AN2490" s="160">
        <v>37936</v>
      </c>
      <c r="AO2490">
        <v>7</v>
      </c>
      <c r="AP2490">
        <v>134</v>
      </c>
      <c r="AQ2490" t="s">
        <v>1099</v>
      </c>
      <c r="AR2490">
        <v>13</v>
      </c>
      <c r="AT2490" s="160">
        <v>38667</v>
      </c>
      <c r="AU2490">
        <v>7</v>
      </c>
      <c r="AV2490">
        <v>192</v>
      </c>
      <c r="AW2490" t="s">
        <v>1099</v>
      </c>
      <c r="AX2490">
        <v>19</v>
      </c>
    </row>
    <row r="2491" spans="28:50" x14ac:dyDescent="0.3">
      <c r="AB2491" s="160">
        <v>37936</v>
      </c>
      <c r="AC2491">
        <v>8</v>
      </c>
      <c r="AD2491">
        <v>171</v>
      </c>
      <c r="AE2491" t="s">
        <v>1099</v>
      </c>
      <c r="AF2491">
        <v>17</v>
      </c>
      <c r="AH2491" s="160">
        <v>41224</v>
      </c>
      <c r="AI2491">
        <v>8</v>
      </c>
      <c r="AJ2491">
        <v>174</v>
      </c>
      <c r="AK2491" t="s">
        <v>1099</v>
      </c>
      <c r="AL2491">
        <v>17</v>
      </c>
      <c r="AN2491" s="160">
        <v>37936</v>
      </c>
      <c r="AO2491">
        <v>8</v>
      </c>
      <c r="AP2491">
        <v>160</v>
      </c>
      <c r="AQ2491" t="s">
        <v>1099</v>
      </c>
      <c r="AR2491">
        <v>16</v>
      </c>
      <c r="AT2491" s="160">
        <v>38667</v>
      </c>
      <c r="AU2491">
        <v>8</v>
      </c>
      <c r="AV2491">
        <v>218</v>
      </c>
      <c r="AW2491" t="s">
        <v>1099</v>
      </c>
      <c r="AX2491">
        <v>22</v>
      </c>
    </row>
    <row r="2492" spans="28:50" x14ac:dyDescent="0.3">
      <c r="AB2492" s="160">
        <v>37936</v>
      </c>
      <c r="AC2492">
        <v>9</v>
      </c>
      <c r="AD2492">
        <v>222</v>
      </c>
      <c r="AE2492" t="s">
        <v>1099</v>
      </c>
      <c r="AF2492">
        <v>22</v>
      </c>
      <c r="AH2492" s="160">
        <v>41224</v>
      </c>
      <c r="AI2492">
        <v>9</v>
      </c>
      <c r="AJ2492">
        <v>197</v>
      </c>
      <c r="AK2492" t="s">
        <v>1099</v>
      </c>
      <c r="AL2492">
        <v>20</v>
      </c>
      <c r="AN2492" s="160">
        <v>37936</v>
      </c>
      <c r="AO2492">
        <v>9</v>
      </c>
      <c r="AP2492">
        <v>160</v>
      </c>
      <c r="AQ2492" t="s">
        <v>1099</v>
      </c>
      <c r="AR2492">
        <v>16</v>
      </c>
      <c r="AT2492" s="160">
        <v>38667</v>
      </c>
      <c r="AU2492">
        <v>9</v>
      </c>
      <c r="AV2492">
        <v>217</v>
      </c>
      <c r="AW2492" t="s">
        <v>1099</v>
      </c>
      <c r="AX2492">
        <v>22</v>
      </c>
    </row>
    <row r="2493" spans="28:50" x14ac:dyDescent="0.3">
      <c r="AB2493" s="160">
        <v>37936</v>
      </c>
      <c r="AC2493">
        <v>10</v>
      </c>
      <c r="AD2493">
        <v>245</v>
      </c>
      <c r="AE2493" t="s">
        <v>1099</v>
      </c>
      <c r="AF2493">
        <v>25</v>
      </c>
      <c r="AH2493" s="160">
        <v>41224</v>
      </c>
      <c r="AI2493">
        <v>10</v>
      </c>
      <c r="AJ2493">
        <v>208</v>
      </c>
      <c r="AK2493" t="s">
        <v>1099</v>
      </c>
      <c r="AL2493">
        <v>21</v>
      </c>
      <c r="AN2493" s="160">
        <v>37936</v>
      </c>
      <c r="AO2493">
        <v>10</v>
      </c>
      <c r="AP2493">
        <v>169</v>
      </c>
      <c r="AQ2493" t="s">
        <v>1099</v>
      </c>
      <c r="AR2493">
        <v>17</v>
      </c>
      <c r="AT2493" s="160">
        <v>38667</v>
      </c>
      <c r="AU2493">
        <v>10</v>
      </c>
      <c r="AV2493">
        <v>222</v>
      </c>
      <c r="AW2493" t="s">
        <v>1099</v>
      </c>
      <c r="AX2493">
        <v>22</v>
      </c>
    </row>
    <row r="2494" spans="28:50" x14ac:dyDescent="0.3">
      <c r="AB2494" s="160">
        <v>37936</v>
      </c>
      <c r="AC2494">
        <v>11</v>
      </c>
      <c r="AD2494">
        <v>250</v>
      </c>
      <c r="AE2494" t="s">
        <v>1099</v>
      </c>
      <c r="AF2494">
        <v>25</v>
      </c>
      <c r="AH2494" s="160">
        <v>41224</v>
      </c>
      <c r="AI2494">
        <v>11</v>
      </c>
      <c r="AJ2494">
        <v>222</v>
      </c>
      <c r="AK2494" t="s">
        <v>1099</v>
      </c>
      <c r="AL2494">
        <v>22</v>
      </c>
      <c r="AN2494" s="160">
        <v>37936</v>
      </c>
      <c r="AO2494">
        <v>11</v>
      </c>
      <c r="AP2494">
        <v>180</v>
      </c>
      <c r="AQ2494" t="s">
        <v>1099</v>
      </c>
      <c r="AR2494">
        <v>18</v>
      </c>
      <c r="AT2494" s="160">
        <v>38667</v>
      </c>
      <c r="AU2494">
        <v>11</v>
      </c>
      <c r="AV2494">
        <v>234</v>
      </c>
      <c r="AW2494" t="s">
        <v>1099</v>
      </c>
      <c r="AX2494">
        <v>23</v>
      </c>
    </row>
    <row r="2495" spans="28:50" x14ac:dyDescent="0.3">
      <c r="AB2495" s="160">
        <v>37936</v>
      </c>
      <c r="AC2495">
        <v>12</v>
      </c>
      <c r="AD2495">
        <v>270</v>
      </c>
      <c r="AE2495" t="s">
        <v>1099</v>
      </c>
      <c r="AF2495">
        <v>27</v>
      </c>
      <c r="AH2495" s="160">
        <v>41224</v>
      </c>
      <c r="AI2495">
        <v>12</v>
      </c>
      <c r="AJ2495">
        <v>236</v>
      </c>
      <c r="AK2495" t="s">
        <v>1099</v>
      </c>
      <c r="AL2495">
        <v>24</v>
      </c>
      <c r="AN2495" s="160">
        <v>37936</v>
      </c>
      <c r="AO2495">
        <v>12</v>
      </c>
      <c r="AP2495">
        <v>180</v>
      </c>
      <c r="AQ2495" t="s">
        <v>1099</v>
      </c>
      <c r="AR2495">
        <v>18</v>
      </c>
      <c r="AT2495" s="160">
        <v>38667</v>
      </c>
      <c r="AU2495">
        <v>12</v>
      </c>
      <c r="AV2495">
        <v>241</v>
      </c>
      <c r="AW2495" t="s">
        <v>1099</v>
      </c>
      <c r="AX2495">
        <v>24</v>
      </c>
    </row>
    <row r="2496" spans="28:50" x14ac:dyDescent="0.3">
      <c r="AB2496" s="160">
        <v>37936</v>
      </c>
      <c r="AC2496">
        <v>13</v>
      </c>
      <c r="AD2496">
        <v>272</v>
      </c>
      <c r="AE2496" t="s">
        <v>1099</v>
      </c>
      <c r="AF2496">
        <v>27</v>
      </c>
      <c r="AH2496" s="160">
        <v>41224</v>
      </c>
      <c r="AI2496">
        <v>13</v>
      </c>
      <c r="AJ2496">
        <v>244</v>
      </c>
      <c r="AK2496" t="s">
        <v>1099</v>
      </c>
      <c r="AL2496">
        <v>24</v>
      </c>
      <c r="AN2496" s="160">
        <v>37936</v>
      </c>
      <c r="AO2496">
        <v>13</v>
      </c>
      <c r="AP2496">
        <v>180</v>
      </c>
      <c r="AQ2496" t="s">
        <v>1099</v>
      </c>
      <c r="AR2496">
        <v>18</v>
      </c>
      <c r="AT2496" s="160">
        <v>38667</v>
      </c>
      <c r="AU2496">
        <v>13</v>
      </c>
      <c r="AV2496">
        <v>246</v>
      </c>
      <c r="AW2496" t="s">
        <v>1099</v>
      </c>
      <c r="AX2496">
        <v>25</v>
      </c>
    </row>
    <row r="2497" spans="28:50" x14ac:dyDescent="0.3">
      <c r="AB2497" s="160">
        <v>37936</v>
      </c>
      <c r="AC2497">
        <v>14</v>
      </c>
      <c r="AD2497">
        <v>277</v>
      </c>
      <c r="AE2497" t="s">
        <v>1099</v>
      </c>
      <c r="AF2497">
        <v>28</v>
      </c>
      <c r="AH2497" s="160">
        <v>41224</v>
      </c>
      <c r="AI2497">
        <v>14</v>
      </c>
      <c r="AJ2497">
        <v>253</v>
      </c>
      <c r="AK2497" t="s">
        <v>1099</v>
      </c>
      <c r="AL2497">
        <v>25</v>
      </c>
      <c r="AN2497" s="160">
        <v>37936</v>
      </c>
      <c r="AO2497">
        <v>14</v>
      </c>
      <c r="AP2497">
        <v>180</v>
      </c>
      <c r="AQ2497" t="s">
        <v>1099</v>
      </c>
      <c r="AR2497">
        <v>18</v>
      </c>
      <c r="AT2497" s="160">
        <v>38667</v>
      </c>
      <c r="AU2497">
        <v>14</v>
      </c>
      <c r="AV2497">
        <v>241</v>
      </c>
      <c r="AW2497" t="s">
        <v>1099</v>
      </c>
      <c r="AX2497">
        <v>24</v>
      </c>
    </row>
    <row r="2498" spans="28:50" x14ac:dyDescent="0.3">
      <c r="AB2498" s="160">
        <v>37936</v>
      </c>
      <c r="AC2498">
        <v>15</v>
      </c>
      <c r="AD2498">
        <v>274</v>
      </c>
      <c r="AE2498" t="s">
        <v>1099</v>
      </c>
      <c r="AF2498">
        <v>27</v>
      </c>
      <c r="AH2498" s="160">
        <v>41224</v>
      </c>
      <c r="AI2498">
        <v>15</v>
      </c>
      <c r="AJ2498">
        <v>263</v>
      </c>
      <c r="AK2498" t="s">
        <v>1099</v>
      </c>
      <c r="AL2498">
        <v>26</v>
      </c>
      <c r="AN2498" s="160">
        <v>37936</v>
      </c>
      <c r="AO2498">
        <v>15</v>
      </c>
      <c r="AP2498">
        <v>180</v>
      </c>
      <c r="AQ2498" t="s">
        <v>1099</v>
      </c>
      <c r="AR2498">
        <v>18</v>
      </c>
      <c r="AT2498" s="160">
        <v>38667</v>
      </c>
      <c r="AU2498">
        <v>15</v>
      </c>
      <c r="AV2498">
        <v>236</v>
      </c>
      <c r="AW2498" t="s">
        <v>1099</v>
      </c>
      <c r="AX2498">
        <v>24</v>
      </c>
    </row>
    <row r="2499" spans="28:50" x14ac:dyDescent="0.3">
      <c r="AB2499" s="160">
        <v>37936</v>
      </c>
      <c r="AC2499">
        <v>16</v>
      </c>
      <c r="AD2499">
        <v>272</v>
      </c>
      <c r="AE2499" t="s">
        <v>1099</v>
      </c>
      <c r="AF2499">
        <v>27</v>
      </c>
      <c r="AH2499" s="160">
        <v>41224</v>
      </c>
      <c r="AI2499">
        <v>16</v>
      </c>
      <c r="AJ2499">
        <v>261</v>
      </c>
      <c r="AK2499" t="s">
        <v>1099</v>
      </c>
      <c r="AL2499">
        <v>26</v>
      </c>
      <c r="AN2499" s="160">
        <v>37936</v>
      </c>
      <c r="AO2499">
        <v>16</v>
      </c>
      <c r="AP2499">
        <v>167</v>
      </c>
      <c r="AQ2499" t="s">
        <v>1099</v>
      </c>
      <c r="AR2499">
        <v>17</v>
      </c>
      <c r="AT2499" s="160">
        <v>38667</v>
      </c>
      <c r="AU2499">
        <v>16</v>
      </c>
      <c r="AV2499">
        <v>236</v>
      </c>
      <c r="AW2499" t="s">
        <v>1099</v>
      </c>
      <c r="AX2499">
        <v>24</v>
      </c>
    </row>
    <row r="2500" spans="28:50" x14ac:dyDescent="0.3">
      <c r="AB2500" s="160">
        <v>37936</v>
      </c>
      <c r="AC2500">
        <v>17</v>
      </c>
      <c r="AD2500">
        <v>264</v>
      </c>
      <c r="AE2500" t="s">
        <v>1099</v>
      </c>
      <c r="AF2500">
        <v>26</v>
      </c>
      <c r="AH2500" s="160">
        <v>41224</v>
      </c>
      <c r="AI2500">
        <v>17</v>
      </c>
      <c r="AJ2500">
        <v>263</v>
      </c>
      <c r="AK2500" t="s">
        <v>1099</v>
      </c>
      <c r="AL2500">
        <v>26</v>
      </c>
      <c r="AN2500" s="160">
        <v>37936</v>
      </c>
      <c r="AO2500">
        <v>17</v>
      </c>
      <c r="AP2500">
        <v>160</v>
      </c>
      <c r="AQ2500" t="s">
        <v>1099</v>
      </c>
      <c r="AR2500">
        <v>16</v>
      </c>
      <c r="AT2500" s="160">
        <v>38667</v>
      </c>
      <c r="AU2500">
        <v>17</v>
      </c>
      <c r="AV2500">
        <v>234</v>
      </c>
      <c r="AW2500" t="s">
        <v>1099</v>
      </c>
      <c r="AX2500">
        <v>23</v>
      </c>
    </row>
    <row r="2501" spans="28:50" x14ac:dyDescent="0.3">
      <c r="AB2501" s="160">
        <v>37936</v>
      </c>
      <c r="AC2501">
        <v>18</v>
      </c>
      <c r="AD2501">
        <v>252</v>
      </c>
      <c r="AE2501" t="s">
        <v>1099</v>
      </c>
      <c r="AF2501">
        <v>25</v>
      </c>
      <c r="AH2501" s="160">
        <v>41224</v>
      </c>
      <c r="AI2501">
        <v>18</v>
      </c>
      <c r="AJ2501">
        <v>257</v>
      </c>
      <c r="AK2501" t="s">
        <v>1099</v>
      </c>
      <c r="AL2501">
        <v>26</v>
      </c>
      <c r="AN2501" s="160">
        <v>37936</v>
      </c>
      <c r="AO2501">
        <v>18</v>
      </c>
      <c r="AP2501">
        <v>160</v>
      </c>
      <c r="AQ2501" t="s">
        <v>1099</v>
      </c>
      <c r="AR2501">
        <v>16</v>
      </c>
      <c r="AT2501" s="160">
        <v>38667</v>
      </c>
      <c r="AU2501">
        <v>18</v>
      </c>
      <c r="AV2501">
        <v>231</v>
      </c>
      <c r="AW2501" t="s">
        <v>1099</v>
      </c>
      <c r="AX2501">
        <v>23</v>
      </c>
    </row>
    <row r="2502" spans="28:50" x14ac:dyDescent="0.3">
      <c r="AB2502" s="160">
        <v>37936</v>
      </c>
      <c r="AC2502">
        <v>19</v>
      </c>
      <c r="AD2502">
        <v>214</v>
      </c>
      <c r="AE2502" t="s">
        <v>1099</v>
      </c>
      <c r="AF2502">
        <v>21</v>
      </c>
      <c r="AH2502" s="160">
        <v>41224</v>
      </c>
      <c r="AI2502">
        <v>19</v>
      </c>
      <c r="AJ2502">
        <v>249</v>
      </c>
      <c r="AK2502" t="s">
        <v>1099</v>
      </c>
      <c r="AL2502">
        <v>25</v>
      </c>
      <c r="AN2502" s="160">
        <v>37936</v>
      </c>
      <c r="AO2502">
        <v>19</v>
      </c>
      <c r="AP2502">
        <v>157</v>
      </c>
      <c r="AQ2502" t="s">
        <v>1099</v>
      </c>
      <c r="AR2502">
        <v>16</v>
      </c>
      <c r="AT2502" s="160">
        <v>38667</v>
      </c>
      <c r="AU2502">
        <v>19</v>
      </c>
      <c r="AV2502">
        <v>218</v>
      </c>
      <c r="AW2502" t="s">
        <v>1099</v>
      </c>
      <c r="AX2502">
        <v>22</v>
      </c>
    </row>
    <row r="2503" spans="28:50" x14ac:dyDescent="0.3">
      <c r="AB2503" s="160">
        <v>37936</v>
      </c>
      <c r="AC2503">
        <v>20</v>
      </c>
      <c r="AD2503">
        <v>200</v>
      </c>
      <c r="AE2503" t="s">
        <v>1099</v>
      </c>
      <c r="AF2503">
        <v>20</v>
      </c>
      <c r="AH2503" s="160">
        <v>41224</v>
      </c>
      <c r="AI2503">
        <v>20</v>
      </c>
      <c r="AJ2503">
        <v>236</v>
      </c>
      <c r="AK2503" t="s">
        <v>1099</v>
      </c>
      <c r="AL2503">
        <v>24</v>
      </c>
      <c r="AN2503" s="160">
        <v>37936</v>
      </c>
      <c r="AO2503">
        <v>20</v>
      </c>
      <c r="AP2503">
        <v>160</v>
      </c>
      <c r="AQ2503" t="s">
        <v>1099</v>
      </c>
      <c r="AR2503">
        <v>16</v>
      </c>
      <c r="AT2503" s="160">
        <v>38667</v>
      </c>
      <c r="AU2503">
        <v>20</v>
      </c>
      <c r="AV2503">
        <v>209</v>
      </c>
      <c r="AW2503" t="s">
        <v>1099</v>
      </c>
      <c r="AX2503">
        <v>21</v>
      </c>
    </row>
    <row r="2504" spans="28:50" x14ac:dyDescent="0.3">
      <c r="AB2504" s="160">
        <v>37936</v>
      </c>
      <c r="AC2504">
        <v>21</v>
      </c>
      <c r="AD2504">
        <v>159</v>
      </c>
      <c r="AE2504" t="s">
        <v>1099</v>
      </c>
      <c r="AF2504">
        <v>16</v>
      </c>
      <c r="AH2504" s="160">
        <v>41224</v>
      </c>
      <c r="AI2504">
        <v>21</v>
      </c>
      <c r="AJ2504">
        <v>225</v>
      </c>
      <c r="AK2504" t="s">
        <v>1099</v>
      </c>
      <c r="AL2504">
        <v>23</v>
      </c>
      <c r="AN2504" s="160">
        <v>37936</v>
      </c>
      <c r="AO2504">
        <v>21</v>
      </c>
      <c r="AP2504">
        <v>160</v>
      </c>
      <c r="AQ2504" t="s">
        <v>1099</v>
      </c>
      <c r="AR2504">
        <v>16</v>
      </c>
      <c r="AT2504" s="160">
        <v>38667</v>
      </c>
      <c r="AU2504">
        <v>21</v>
      </c>
      <c r="AV2504">
        <v>203</v>
      </c>
      <c r="AW2504" t="s">
        <v>1099</v>
      </c>
      <c r="AX2504">
        <v>20</v>
      </c>
    </row>
    <row r="2505" spans="28:50" x14ac:dyDescent="0.3">
      <c r="AB2505" s="160">
        <v>37936</v>
      </c>
      <c r="AC2505">
        <v>22</v>
      </c>
      <c r="AD2505">
        <v>148</v>
      </c>
      <c r="AE2505" t="s">
        <v>1099</v>
      </c>
      <c r="AF2505">
        <v>15</v>
      </c>
      <c r="AH2505" s="160">
        <v>41224</v>
      </c>
      <c r="AI2505">
        <v>22</v>
      </c>
      <c r="AJ2505">
        <v>219</v>
      </c>
      <c r="AK2505" t="s">
        <v>1099</v>
      </c>
      <c r="AL2505">
        <v>22</v>
      </c>
      <c r="AN2505" s="160">
        <v>37936</v>
      </c>
      <c r="AO2505">
        <v>22</v>
      </c>
      <c r="AP2505">
        <v>156</v>
      </c>
      <c r="AQ2505" t="s">
        <v>1099</v>
      </c>
      <c r="AR2505">
        <v>16</v>
      </c>
      <c r="AT2505" s="160">
        <v>38667</v>
      </c>
      <c r="AU2505">
        <v>22</v>
      </c>
      <c r="AV2505">
        <v>134</v>
      </c>
      <c r="AW2505" t="s">
        <v>1099</v>
      </c>
      <c r="AX2505">
        <v>13</v>
      </c>
    </row>
    <row r="2506" spans="28:50" x14ac:dyDescent="0.3">
      <c r="AB2506" s="160">
        <v>37936</v>
      </c>
      <c r="AC2506">
        <v>23</v>
      </c>
      <c r="AD2506">
        <v>143</v>
      </c>
      <c r="AE2506" t="s">
        <v>1099</v>
      </c>
      <c r="AF2506">
        <v>14</v>
      </c>
      <c r="AH2506" s="160">
        <v>41224</v>
      </c>
      <c r="AI2506">
        <v>23</v>
      </c>
      <c r="AJ2506">
        <v>215</v>
      </c>
      <c r="AK2506" t="s">
        <v>1099</v>
      </c>
      <c r="AL2506">
        <v>22</v>
      </c>
      <c r="AN2506" s="160">
        <v>37936</v>
      </c>
      <c r="AO2506">
        <v>23</v>
      </c>
      <c r="AP2506">
        <v>150</v>
      </c>
      <c r="AQ2506" t="s">
        <v>1099</v>
      </c>
      <c r="AR2506">
        <v>15</v>
      </c>
      <c r="AT2506" s="160">
        <v>38667</v>
      </c>
      <c r="AU2506">
        <v>23</v>
      </c>
      <c r="AV2506">
        <v>128</v>
      </c>
      <c r="AW2506" t="s">
        <v>1099</v>
      </c>
      <c r="AX2506">
        <v>13</v>
      </c>
    </row>
    <row r="2507" spans="28:50" x14ac:dyDescent="0.3">
      <c r="AB2507" s="160">
        <v>37937</v>
      </c>
      <c r="AC2507">
        <v>0</v>
      </c>
      <c r="AD2507">
        <v>136</v>
      </c>
      <c r="AE2507" t="s">
        <v>1099</v>
      </c>
      <c r="AF2507">
        <v>14</v>
      </c>
      <c r="AH2507" s="160">
        <v>41225</v>
      </c>
      <c r="AI2507">
        <v>0</v>
      </c>
      <c r="AJ2507">
        <v>210</v>
      </c>
      <c r="AK2507" t="s">
        <v>1099</v>
      </c>
      <c r="AL2507">
        <v>21</v>
      </c>
      <c r="AN2507" s="160">
        <v>37937</v>
      </c>
      <c r="AO2507">
        <v>0</v>
      </c>
      <c r="AP2507">
        <v>160</v>
      </c>
      <c r="AQ2507" t="s">
        <v>1099</v>
      </c>
      <c r="AR2507">
        <v>16</v>
      </c>
      <c r="AT2507" s="160">
        <v>38668</v>
      </c>
      <c r="AU2507">
        <v>0</v>
      </c>
      <c r="AV2507">
        <v>127</v>
      </c>
      <c r="AW2507" t="s">
        <v>1099</v>
      </c>
      <c r="AX2507">
        <v>13</v>
      </c>
    </row>
    <row r="2508" spans="28:50" x14ac:dyDescent="0.3">
      <c r="AB2508" s="160">
        <v>37937</v>
      </c>
      <c r="AC2508">
        <v>1</v>
      </c>
      <c r="AD2508">
        <v>122</v>
      </c>
      <c r="AE2508" t="s">
        <v>1099</v>
      </c>
      <c r="AF2508">
        <v>12</v>
      </c>
      <c r="AH2508" s="160">
        <v>41225</v>
      </c>
      <c r="AI2508">
        <v>1</v>
      </c>
      <c r="AJ2508">
        <v>209</v>
      </c>
      <c r="AK2508" t="s">
        <v>1099</v>
      </c>
      <c r="AL2508">
        <v>21</v>
      </c>
      <c r="AN2508" s="160">
        <v>37937</v>
      </c>
      <c r="AO2508">
        <v>1</v>
      </c>
      <c r="AP2508">
        <v>157</v>
      </c>
      <c r="AQ2508" t="s">
        <v>1099</v>
      </c>
      <c r="AR2508">
        <v>16</v>
      </c>
      <c r="AT2508" s="160">
        <v>38668</v>
      </c>
      <c r="AU2508">
        <v>1</v>
      </c>
      <c r="AV2508">
        <v>127</v>
      </c>
      <c r="AW2508" t="s">
        <v>1099</v>
      </c>
      <c r="AX2508">
        <v>13</v>
      </c>
    </row>
    <row r="2509" spans="28:50" x14ac:dyDescent="0.3">
      <c r="AB2509" s="160">
        <v>37937</v>
      </c>
      <c r="AC2509">
        <v>2</v>
      </c>
      <c r="AD2509">
        <v>112</v>
      </c>
      <c r="AE2509" t="s">
        <v>1099</v>
      </c>
      <c r="AF2509">
        <v>11</v>
      </c>
      <c r="AH2509" s="160">
        <v>41225</v>
      </c>
      <c r="AI2509">
        <v>2</v>
      </c>
      <c r="AJ2509">
        <v>212</v>
      </c>
      <c r="AK2509" t="s">
        <v>1099</v>
      </c>
      <c r="AL2509">
        <v>21</v>
      </c>
      <c r="AN2509" s="160">
        <v>37937</v>
      </c>
      <c r="AO2509">
        <v>2</v>
      </c>
      <c r="AP2509">
        <v>160</v>
      </c>
      <c r="AQ2509" t="s">
        <v>1099</v>
      </c>
      <c r="AR2509">
        <v>16</v>
      </c>
      <c r="AT2509" s="160">
        <v>38668</v>
      </c>
      <c r="AU2509">
        <v>2</v>
      </c>
      <c r="AV2509">
        <v>126</v>
      </c>
      <c r="AW2509" t="s">
        <v>1099</v>
      </c>
      <c r="AX2509">
        <v>13</v>
      </c>
    </row>
    <row r="2510" spans="28:50" x14ac:dyDescent="0.3">
      <c r="AB2510" s="160">
        <v>37937</v>
      </c>
      <c r="AC2510">
        <v>3</v>
      </c>
      <c r="AD2510">
        <v>96</v>
      </c>
      <c r="AE2510" t="s">
        <v>1099</v>
      </c>
      <c r="AF2510">
        <v>10</v>
      </c>
      <c r="AH2510" s="160">
        <v>41225</v>
      </c>
      <c r="AI2510">
        <v>3</v>
      </c>
      <c r="AJ2510">
        <v>200</v>
      </c>
      <c r="AK2510" t="s">
        <v>1099</v>
      </c>
      <c r="AL2510">
        <v>20</v>
      </c>
      <c r="AN2510" s="160">
        <v>37937</v>
      </c>
      <c r="AO2510">
        <v>3</v>
      </c>
      <c r="AP2510">
        <v>160</v>
      </c>
      <c r="AQ2510" t="s">
        <v>1099</v>
      </c>
      <c r="AR2510">
        <v>16</v>
      </c>
      <c r="AT2510" s="160">
        <v>38668</v>
      </c>
      <c r="AU2510">
        <v>3</v>
      </c>
      <c r="AV2510">
        <v>126</v>
      </c>
      <c r="AW2510" t="s">
        <v>1099</v>
      </c>
      <c r="AX2510">
        <v>13</v>
      </c>
    </row>
    <row r="2511" spans="28:50" x14ac:dyDescent="0.3">
      <c r="AB2511" s="160">
        <v>37937</v>
      </c>
      <c r="AC2511">
        <v>4</v>
      </c>
      <c r="AD2511">
        <v>115</v>
      </c>
      <c r="AE2511" t="s">
        <v>1099</v>
      </c>
      <c r="AF2511">
        <v>12</v>
      </c>
      <c r="AH2511" s="160">
        <v>41225</v>
      </c>
      <c r="AI2511">
        <v>4</v>
      </c>
      <c r="AJ2511">
        <v>201</v>
      </c>
      <c r="AK2511" t="s">
        <v>1099</v>
      </c>
      <c r="AL2511">
        <v>20</v>
      </c>
      <c r="AN2511" s="160">
        <v>37937</v>
      </c>
      <c r="AO2511">
        <v>4</v>
      </c>
      <c r="AP2511">
        <v>159</v>
      </c>
      <c r="AQ2511" t="s">
        <v>1099</v>
      </c>
      <c r="AR2511">
        <v>16</v>
      </c>
      <c r="AT2511" s="160">
        <v>38668</v>
      </c>
      <c r="AU2511">
        <v>4</v>
      </c>
      <c r="AV2511">
        <v>123</v>
      </c>
      <c r="AW2511" t="s">
        <v>1099</v>
      </c>
      <c r="AX2511">
        <v>12</v>
      </c>
    </row>
    <row r="2512" spans="28:50" x14ac:dyDescent="0.3">
      <c r="AB2512" s="160">
        <v>37937</v>
      </c>
      <c r="AC2512">
        <v>5</v>
      </c>
      <c r="AD2512">
        <v>123</v>
      </c>
      <c r="AE2512" t="s">
        <v>1099</v>
      </c>
      <c r="AF2512">
        <v>12</v>
      </c>
      <c r="AH2512" s="160">
        <v>41225</v>
      </c>
      <c r="AI2512">
        <v>5</v>
      </c>
      <c r="AJ2512">
        <v>205</v>
      </c>
      <c r="AK2512" t="s">
        <v>1099</v>
      </c>
      <c r="AL2512">
        <v>21</v>
      </c>
      <c r="AN2512" s="160">
        <v>37937</v>
      </c>
      <c r="AO2512">
        <v>5</v>
      </c>
      <c r="AP2512">
        <v>160</v>
      </c>
      <c r="AQ2512" t="s">
        <v>1099</v>
      </c>
      <c r="AR2512">
        <v>16</v>
      </c>
      <c r="AT2512" s="160">
        <v>38668</v>
      </c>
      <c r="AU2512">
        <v>5</v>
      </c>
      <c r="AV2512">
        <v>122</v>
      </c>
      <c r="AW2512" t="s">
        <v>1099</v>
      </c>
      <c r="AX2512">
        <v>12</v>
      </c>
    </row>
    <row r="2513" spans="28:50" x14ac:dyDescent="0.3">
      <c r="AB2513" s="160">
        <v>37937</v>
      </c>
      <c r="AC2513">
        <v>6</v>
      </c>
      <c r="AD2513">
        <v>135</v>
      </c>
      <c r="AE2513" t="s">
        <v>1099</v>
      </c>
      <c r="AF2513">
        <v>14</v>
      </c>
      <c r="AH2513" s="160">
        <v>41225</v>
      </c>
      <c r="AI2513">
        <v>6</v>
      </c>
      <c r="AJ2513">
        <v>207</v>
      </c>
      <c r="AK2513" t="s">
        <v>1099</v>
      </c>
      <c r="AL2513">
        <v>21</v>
      </c>
      <c r="AN2513" s="160">
        <v>37937</v>
      </c>
      <c r="AO2513">
        <v>6</v>
      </c>
      <c r="AP2513">
        <v>170</v>
      </c>
      <c r="AQ2513" t="s">
        <v>1099</v>
      </c>
      <c r="AR2513">
        <v>17</v>
      </c>
      <c r="AT2513" s="160">
        <v>38668</v>
      </c>
      <c r="AU2513">
        <v>6</v>
      </c>
      <c r="AV2513">
        <v>123</v>
      </c>
      <c r="AW2513" t="s">
        <v>1099</v>
      </c>
      <c r="AX2513">
        <v>12</v>
      </c>
    </row>
    <row r="2514" spans="28:50" x14ac:dyDescent="0.3">
      <c r="AB2514" s="160">
        <v>37937</v>
      </c>
      <c r="AC2514">
        <v>7</v>
      </c>
      <c r="AD2514">
        <v>154</v>
      </c>
      <c r="AE2514" t="s">
        <v>1099</v>
      </c>
      <c r="AF2514">
        <v>15</v>
      </c>
      <c r="AH2514" s="160">
        <v>41225</v>
      </c>
      <c r="AI2514">
        <v>7</v>
      </c>
      <c r="AJ2514">
        <v>208</v>
      </c>
      <c r="AK2514" t="s">
        <v>1099</v>
      </c>
      <c r="AL2514">
        <v>21</v>
      </c>
      <c r="AN2514" s="160">
        <v>37937</v>
      </c>
      <c r="AO2514">
        <v>7</v>
      </c>
      <c r="AP2514">
        <v>175</v>
      </c>
      <c r="AQ2514" t="s">
        <v>1099</v>
      </c>
      <c r="AR2514">
        <v>18</v>
      </c>
      <c r="AT2514" s="160">
        <v>38668</v>
      </c>
      <c r="AU2514">
        <v>7</v>
      </c>
      <c r="AV2514">
        <v>126</v>
      </c>
      <c r="AW2514" t="s">
        <v>1099</v>
      </c>
      <c r="AX2514">
        <v>13</v>
      </c>
    </row>
    <row r="2515" spans="28:50" x14ac:dyDescent="0.3">
      <c r="AB2515" s="160">
        <v>37937</v>
      </c>
      <c r="AC2515">
        <v>8</v>
      </c>
      <c r="AD2515">
        <v>169</v>
      </c>
      <c r="AE2515" t="s">
        <v>1099</v>
      </c>
      <c r="AF2515">
        <v>17</v>
      </c>
      <c r="AH2515" s="160">
        <v>41225</v>
      </c>
      <c r="AI2515">
        <v>8</v>
      </c>
      <c r="AJ2515">
        <v>202</v>
      </c>
      <c r="AK2515" t="s">
        <v>1099</v>
      </c>
      <c r="AL2515">
        <v>20</v>
      </c>
      <c r="AN2515" s="160">
        <v>37937</v>
      </c>
      <c r="AO2515">
        <v>8</v>
      </c>
      <c r="AP2515">
        <v>180</v>
      </c>
      <c r="AQ2515" t="s">
        <v>1099</v>
      </c>
      <c r="AR2515">
        <v>18</v>
      </c>
      <c r="AT2515" s="160">
        <v>38668</v>
      </c>
      <c r="AU2515">
        <v>8</v>
      </c>
      <c r="AV2515">
        <v>112</v>
      </c>
      <c r="AW2515" t="s">
        <v>1099</v>
      </c>
      <c r="AX2515">
        <v>11</v>
      </c>
    </row>
    <row r="2516" spans="28:50" x14ac:dyDescent="0.3">
      <c r="AB2516" s="160">
        <v>37937</v>
      </c>
      <c r="AC2516">
        <v>9</v>
      </c>
      <c r="AD2516">
        <v>185</v>
      </c>
      <c r="AE2516" t="s">
        <v>1099</v>
      </c>
      <c r="AF2516">
        <v>19</v>
      </c>
      <c r="AH2516" s="160">
        <v>41225</v>
      </c>
      <c r="AI2516">
        <v>9</v>
      </c>
      <c r="AJ2516">
        <v>216</v>
      </c>
      <c r="AK2516" t="s">
        <v>1099</v>
      </c>
      <c r="AL2516">
        <v>22</v>
      </c>
      <c r="AN2516" s="160">
        <v>37937</v>
      </c>
      <c r="AO2516">
        <v>9</v>
      </c>
      <c r="AP2516">
        <v>180</v>
      </c>
      <c r="AQ2516" t="s">
        <v>1099</v>
      </c>
      <c r="AR2516">
        <v>18</v>
      </c>
      <c r="AT2516" s="160">
        <v>38668</v>
      </c>
      <c r="AU2516">
        <v>9</v>
      </c>
      <c r="AV2516">
        <v>112</v>
      </c>
      <c r="AW2516" t="s">
        <v>1099</v>
      </c>
      <c r="AX2516">
        <v>11</v>
      </c>
    </row>
    <row r="2517" spans="28:50" x14ac:dyDescent="0.3">
      <c r="AB2517" s="160">
        <v>37937</v>
      </c>
      <c r="AC2517">
        <v>10</v>
      </c>
      <c r="AD2517">
        <v>196</v>
      </c>
      <c r="AE2517" t="s">
        <v>1099</v>
      </c>
      <c r="AF2517">
        <v>20</v>
      </c>
      <c r="AH2517" s="160">
        <v>41225</v>
      </c>
      <c r="AI2517">
        <v>10</v>
      </c>
      <c r="AJ2517">
        <v>230</v>
      </c>
      <c r="AK2517" t="s">
        <v>1099</v>
      </c>
      <c r="AL2517">
        <v>23</v>
      </c>
      <c r="AN2517" s="160">
        <v>37937</v>
      </c>
      <c r="AO2517">
        <v>10</v>
      </c>
      <c r="AP2517">
        <v>199</v>
      </c>
      <c r="AQ2517" t="s">
        <v>1099</v>
      </c>
      <c r="AR2517">
        <v>20</v>
      </c>
      <c r="AT2517" s="160">
        <v>38668</v>
      </c>
      <c r="AU2517">
        <v>10</v>
      </c>
      <c r="AV2517">
        <v>119</v>
      </c>
      <c r="AW2517" t="s">
        <v>1099</v>
      </c>
      <c r="AX2517">
        <v>12</v>
      </c>
    </row>
    <row r="2518" spans="28:50" x14ac:dyDescent="0.3">
      <c r="AB2518" s="160">
        <v>37937</v>
      </c>
      <c r="AC2518">
        <v>11</v>
      </c>
      <c r="AD2518">
        <v>219</v>
      </c>
      <c r="AE2518" t="s">
        <v>1099</v>
      </c>
      <c r="AF2518">
        <v>22</v>
      </c>
      <c r="AH2518" s="160">
        <v>41225</v>
      </c>
      <c r="AI2518">
        <v>11</v>
      </c>
      <c r="AJ2518">
        <v>251</v>
      </c>
      <c r="AK2518" t="s">
        <v>1099</v>
      </c>
      <c r="AL2518">
        <v>25</v>
      </c>
      <c r="AN2518" s="160">
        <v>37937</v>
      </c>
      <c r="AO2518">
        <v>11</v>
      </c>
      <c r="AP2518">
        <v>200</v>
      </c>
      <c r="AQ2518" t="s">
        <v>1099</v>
      </c>
      <c r="AR2518">
        <v>20</v>
      </c>
      <c r="AT2518" s="160">
        <v>38668</v>
      </c>
      <c r="AU2518">
        <v>11</v>
      </c>
      <c r="AV2518">
        <v>127</v>
      </c>
      <c r="AW2518" t="s">
        <v>1099</v>
      </c>
      <c r="AX2518">
        <v>13</v>
      </c>
    </row>
    <row r="2519" spans="28:50" x14ac:dyDescent="0.3">
      <c r="AB2519" s="160">
        <v>37937</v>
      </c>
      <c r="AC2519">
        <v>12</v>
      </c>
      <c r="AD2519">
        <v>234</v>
      </c>
      <c r="AE2519" t="s">
        <v>1099</v>
      </c>
      <c r="AF2519">
        <v>23</v>
      </c>
      <c r="AH2519" s="160">
        <v>41225</v>
      </c>
      <c r="AI2519">
        <v>12</v>
      </c>
      <c r="AJ2519">
        <v>209</v>
      </c>
      <c r="AK2519" t="s">
        <v>1099</v>
      </c>
      <c r="AL2519">
        <v>21</v>
      </c>
      <c r="AN2519" s="160">
        <v>37937</v>
      </c>
      <c r="AO2519">
        <v>12</v>
      </c>
      <c r="AP2519">
        <v>200</v>
      </c>
      <c r="AQ2519" t="s">
        <v>1099</v>
      </c>
      <c r="AR2519">
        <v>20</v>
      </c>
      <c r="AT2519" s="160">
        <v>38668</v>
      </c>
      <c r="AU2519">
        <v>12</v>
      </c>
      <c r="AV2519">
        <v>120</v>
      </c>
      <c r="AW2519" t="s">
        <v>1099</v>
      </c>
      <c r="AX2519">
        <v>12</v>
      </c>
    </row>
    <row r="2520" spans="28:50" x14ac:dyDescent="0.3">
      <c r="AB2520" s="160">
        <v>37937</v>
      </c>
      <c r="AC2520">
        <v>13</v>
      </c>
      <c r="AD2520">
        <v>245</v>
      </c>
      <c r="AE2520" t="s">
        <v>1099</v>
      </c>
      <c r="AF2520">
        <v>25</v>
      </c>
      <c r="AH2520" s="160">
        <v>41225</v>
      </c>
      <c r="AI2520">
        <v>13</v>
      </c>
      <c r="AJ2520">
        <v>214</v>
      </c>
      <c r="AK2520" t="s">
        <v>1099</v>
      </c>
      <c r="AL2520">
        <v>21</v>
      </c>
      <c r="AN2520" s="160">
        <v>37937</v>
      </c>
      <c r="AO2520">
        <v>13</v>
      </c>
      <c r="AP2520">
        <v>203</v>
      </c>
      <c r="AQ2520" t="s">
        <v>1099</v>
      </c>
      <c r="AR2520">
        <v>20</v>
      </c>
      <c r="AT2520" s="160">
        <v>38668</v>
      </c>
      <c r="AU2520">
        <v>13</v>
      </c>
      <c r="AV2520">
        <v>121</v>
      </c>
      <c r="AW2520" t="s">
        <v>1099</v>
      </c>
      <c r="AX2520">
        <v>12</v>
      </c>
    </row>
    <row r="2521" spans="28:50" x14ac:dyDescent="0.3">
      <c r="AB2521" s="160">
        <v>37937</v>
      </c>
      <c r="AC2521">
        <v>14</v>
      </c>
      <c r="AD2521">
        <v>249</v>
      </c>
      <c r="AE2521" t="s">
        <v>1099</v>
      </c>
      <c r="AF2521">
        <v>25</v>
      </c>
      <c r="AH2521" s="160">
        <v>41225</v>
      </c>
      <c r="AI2521">
        <v>14</v>
      </c>
      <c r="AJ2521">
        <v>189</v>
      </c>
      <c r="AK2521" t="s">
        <v>1099</v>
      </c>
      <c r="AL2521">
        <v>19</v>
      </c>
      <c r="AN2521" s="160">
        <v>37937</v>
      </c>
      <c r="AO2521">
        <v>14</v>
      </c>
      <c r="AP2521">
        <v>200</v>
      </c>
      <c r="AQ2521" t="s">
        <v>1099</v>
      </c>
      <c r="AR2521">
        <v>20</v>
      </c>
      <c r="AT2521" s="160">
        <v>38668</v>
      </c>
      <c r="AU2521">
        <v>14</v>
      </c>
      <c r="AV2521">
        <v>124</v>
      </c>
      <c r="AW2521" t="s">
        <v>1099</v>
      </c>
      <c r="AX2521">
        <v>12</v>
      </c>
    </row>
    <row r="2522" spans="28:50" x14ac:dyDescent="0.3">
      <c r="AB2522" s="160">
        <v>37937</v>
      </c>
      <c r="AC2522">
        <v>15</v>
      </c>
      <c r="AD2522">
        <v>264</v>
      </c>
      <c r="AE2522" t="s">
        <v>1099</v>
      </c>
      <c r="AF2522">
        <v>26</v>
      </c>
      <c r="AH2522" s="160">
        <v>41225</v>
      </c>
      <c r="AI2522">
        <v>15</v>
      </c>
      <c r="AJ2522">
        <v>194</v>
      </c>
      <c r="AK2522" t="s">
        <v>1099</v>
      </c>
      <c r="AL2522">
        <v>19</v>
      </c>
      <c r="AN2522" s="160">
        <v>37937</v>
      </c>
      <c r="AO2522">
        <v>15</v>
      </c>
      <c r="AP2522">
        <v>200</v>
      </c>
      <c r="AQ2522" t="s">
        <v>1099</v>
      </c>
      <c r="AR2522">
        <v>20</v>
      </c>
      <c r="AT2522" s="160">
        <v>38668</v>
      </c>
      <c r="AU2522">
        <v>15</v>
      </c>
      <c r="AV2522">
        <v>123</v>
      </c>
      <c r="AW2522" t="s">
        <v>1099</v>
      </c>
      <c r="AX2522">
        <v>12</v>
      </c>
    </row>
    <row r="2523" spans="28:50" x14ac:dyDescent="0.3">
      <c r="AB2523" s="160">
        <v>37937</v>
      </c>
      <c r="AC2523">
        <v>16</v>
      </c>
      <c r="AD2523">
        <v>226</v>
      </c>
      <c r="AE2523" t="s">
        <v>1099</v>
      </c>
      <c r="AF2523">
        <v>23</v>
      </c>
      <c r="AH2523" s="160">
        <v>41225</v>
      </c>
      <c r="AI2523">
        <v>16</v>
      </c>
      <c r="AJ2523">
        <v>190</v>
      </c>
      <c r="AK2523" t="s">
        <v>1099</v>
      </c>
      <c r="AL2523">
        <v>19</v>
      </c>
      <c r="AN2523" s="160">
        <v>37937</v>
      </c>
      <c r="AO2523">
        <v>16</v>
      </c>
      <c r="AP2523">
        <v>183</v>
      </c>
      <c r="AQ2523" t="s">
        <v>1099</v>
      </c>
      <c r="AR2523">
        <v>18</v>
      </c>
      <c r="AT2523" s="160">
        <v>38668</v>
      </c>
      <c r="AU2523">
        <v>16</v>
      </c>
      <c r="AV2523">
        <v>130</v>
      </c>
      <c r="AW2523" t="s">
        <v>1099</v>
      </c>
      <c r="AX2523">
        <v>13</v>
      </c>
    </row>
    <row r="2524" spans="28:50" x14ac:dyDescent="0.3">
      <c r="AB2524" s="160">
        <v>37937</v>
      </c>
      <c r="AC2524">
        <v>17</v>
      </c>
      <c r="AD2524">
        <v>184</v>
      </c>
      <c r="AE2524" t="s">
        <v>1099</v>
      </c>
      <c r="AF2524">
        <v>18</v>
      </c>
      <c r="AH2524" s="160">
        <v>41225</v>
      </c>
      <c r="AI2524">
        <v>17</v>
      </c>
      <c r="AJ2524">
        <v>179</v>
      </c>
      <c r="AK2524" t="s">
        <v>1099</v>
      </c>
      <c r="AL2524">
        <v>18</v>
      </c>
      <c r="AN2524" s="160">
        <v>37937</v>
      </c>
      <c r="AO2524">
        <v>17</v>
      </c>
      <c r="AP2524">
        <v>180</v>
      </c>
      <c r="AQ2524" t="s">
        <v>1099</v>
      </c>
      <c r="AR2524">
        <v>18</v>
      </c>
      <c r="AT2524" s="160">
        <v>38668</v>
      </c>
      <c r="AU2524">
        <v>17</v>
      </c>
      <c r="AV2524">
        <v>122</v>
      </c>
      <c r="AW2524" t="s">
        <v>1099</v>
      </c>
      <c r="AX2524">
        <v>12</v>
      </c>
    </row>
    <row r="2525" spans="28:50" x14ac:dyDescent="0.3">
      <c r="AB2525" s="160">
        <v>37937</v>
      </c>
      <c r="AC2525">
        <v>18</v>
      </c>
      <c r="AD2525">
        <v>161</v>
      </c>
      <c r="AE2525" t="s">
        <v>1099</v>
      </c>
      <c r="AF2525">
        <v>16</v>
      </c>
      <c r="AH2525" s="160">
        <v>41225</v>
      </c>
      <c r="AI2525">
        <v>18</v>
      </c>
      <c r="AJ2525">
        <v>159</v>
      </c>
      <c r="AK2525" t="s">
        <v>1099</v>
      </c>
      <c r="AL2525">
        <v>16</v>
      </c>
      <c r="AN2525" s="160">
        <v>37937</v>
      </c>
      <c r="AO2525">
        <v>18</v>
      </c>
      <c r="AP2525">
        <v>170</v>
      </c>
      <c r="AQ2525" t="s">
        <v>1099</v>
      </c>
      <c r="AR2525">
        <v>17</v>
      </c>
      <c r="AT2525" s="160">
        <v>38668</v>
      </c>
      <c r="AU2525">
        <v>18</v>
      </c>
      <c r="AV2525">
        <v>120</v>
      </c>
      <c r="AW2525" t="s">
        <v>1099</v>
      </c>
      <c r="AX2525">
        <v>12</v>
      </c>
    </row>
    <row r="2526" spans="28:50" x14ac:dyDescent="0.3">
      <c r="AB2526" s="160">
        <v>37937</v>
      </c>
      <c r="AC2526">
        <v>19</v>
      </c>
      <c r="AD2526">
        <v>144</v>
      </c>
      <c r="AE2526" t="s">
        <v>1099</v>
      </c>
      <c r="AF2526">
        <v>14</v>
      </c>
      <c r="AH2526" s="160">
        <v>41225</v>
      </c>
      <c r="AI2526">
        <v>19</v>
      </c>
      <c r="AJ2526">
        <v>152</v>
      </c>
      <c r="AK2526" t="s">
        <v>1099</v>
      </c>
      <c r="AL2526">
        <v>15</v>
      </c>
      <c r="AN2526" s="160">
        <v>37937</v>
      </c>
      <c r="AO2526">
        <v>19</v>
      </c>
      <c r="AP2526">
        <v>151</v>
      </c>
      <c r="AQ2526" t="s">
        <v>1099</v>
      </c>
      <c r="AR2526">
        <v>15</v>
      </c>
      <c r="AT2526" s="160">
        <v>38668</v>
      </c>
      <c r="AU2526">
        <v>19</v>
      </c>
      <c r="AV2526">
        <v>117</v>
      </c>
      <c r="AW2526" t="s">
        <v>1099</v>
      </c>
      <c r="AX2526">
        <v>12</v>
      </c>
    </row>
    <row r="2527" spans="28:50" x14ac:dyDescent="0.3">
      <c r="AB2527" s="160">
        <v>37937</v>
      </c>
      <c r="AC2527">
        <v>20</v>
      </c>
      <c r="AD2527">
        <v>132</v>
      </c>
      <c r="AE2527" t="s">
        <v>1099</v>
      </c>
      <c r="AF2527">
        <v>13</v>
      </c>
      <c r="AH2527" s="160">
        <v>41225</v>
      </c>
      <c r="AI2527">
        <v>20</v>
      </c>
      <c r="AJ2527">
        <v>147</v>
      </c>
      <c r="AK2527" t="s">
        <v>1099</v>
      </c>
      <c r="AL2527">
        <v>15</v>
      </c>
      <c r="AN2527" s="160">
        <v>37937</v>
      </c>
      <c r="AO2527">
        <v>20</v>
      </c>
      <c r="AP2527">
        <v>160</v>
      </c>
      <c r="AQ2527" t="s">
        <v>1099</v>
      </c>
      <c r="AR2527">
        <v>16</v>
      </c>
      <c r="AT2527" s="160">
        <v>38668</v>
      </c>
      <c r="AU2527">
        <v>20</v>
      </c>
      <c r="AV2527">
        <v>116</v>
      </c>
      <c r="AW2527" t="s">
        <v>1099</v>
      </c>
      <c r="AX2527">
        <v>12</v>
      </c>
    </row>
    <row r="2528" spans="28:50" x14ac:dyDescent="0.3">
      <c r="AB2528" s="160">
        <v>37937</v>
      </c>
      <c r="AC2528">
        <v>21</v>
      </c>
      <c r="AD2528">
        <v>123</v>
      </c>
      <c r="AE2528" t="s">
        <v>1099</v>
      </c>
      <c r="AF2528">
        <v>12</v>
      </c>
      <c r="AH2528" s="160">
        <v>41225</v>
      </c>
      <c r="AI2528">
        <v>21</v>
      </c>
      <c r="AJ2528">
        <v>146</v>
      </c>
      <c r="AK2528" t="s">
        <v>1099</v>
      </c>
      <c r="AL2528">
        <v>15</v>
      </c>
      <c r="AN2528" s="160">
        <v>37937</v>
      </c>
      <c r="AO2528">
        <v>21</v>
      </c>
      <c r="AP2528">
        <v>150</v>
      </c>
      <c r="AQ2528" t="s">
        <v>1099</v>
      </c>
      <c r="AR2528">
        <v>15</v>
      </c>
      <c r="AT2528" s="160">
        <v>38668</v>
      </c>
      <c r="AU2528">
        <v>21</v>
      </c>
      <c r="AV2528">
        <v>110</v>
      </c>
      <c r="AW2528" t="s">
        <v>1099</v>
      </c>
      <c r="AX2528">
        <v>11</v>
      </c>
    </row>
    <row r="2529" spans="28:50" x14ac:dyDescent="0.3">
      <c r="AB2529" s="160">
        <v>37937</v>
      </c>
      <c r="AC2529">
        <v>22</v>
      </c>
      <c r="AD2529">
        <v>119</v>
      </c>
      <c r="AE2529" t="s">
        <v>1099</v>
      </c>
      <c r="AF2529">
        <v>12</v>
      </c>
      <c r="AH2529" s="160">
        <v>41225</v>
      </c>
      <c r="AI2529">
        <v>22</v>
      </c>
      <c r="AJ2529">
        <v>145</v>
      </c>
      <c r="AK2529" t="s">
        <v>1099</v>
      </c>
      <c r="AL2529">
        <v>15</v>
      </c>
      <c r="AN2529" s="160">
        <v>37937</v>
      </c>
      <c r="AO2529">
        <v>22</v>
      </c>
      <c r="AP2529">
        <v>153</v>
      </c>
      <c r="AQ2529" t="s">
        <v>1099</v>
      </c>
      <c r="AR2529">
        <v>15</v>
      </c>
      <c r="AT2529" s="160">
        <v>38668</v>
      </c>
      <c r="AU2529">
        <v>22</v>
      </c>
      <c r="AV2529">
        <v>105</v>
      </c>
      <c r="AW2529" t="s">
        <v>1099</v>
      </c>
      <c r="AX2529">
        <v>11</v>
      </c>
    </row>
    <row r="2530" spans="28:50" x14ac:dyDescent="0.3">
      <c r="AB2530" s="160">
        <v>37937</v>
      </c>
      <c r="AC2530">
        <v>23</v>
      </c>
      <c r="AD2530">
        <v>114</v>
      </c>
      <c r="AE2530" t="s">
        <v>1099</v>
      </c>
      <c r="AF2530">
        <v>11</v>
      </c>
      <c r="AH2530" s="160">
        <v>41225</v>
      </c>
      <c r="AI2530">
        <v>23</v>
      </c>
      <c r="AJ2530">
        <v>140</v>
      </c>
      <c r="AK2530" t="s">
        <v>1099</v>
      </c>
      <c r="AL2530">
        <v>14</v>
      </c>
      <c r="AN2530" s="160">
        <v>37937</v>
      </c>
      <c r="AO2530">
        <v>23</v>
      </c>
      <c r="AP2530">
        <v>150</v>
      </c>
      <c r="AQ2530" t="s">
        <v>1099</v>
      </c>
      <c r="AR2530">
        <v>15</v>
      </c>
      <c r="AT2530" s="160">
        <v>38668</v>
      </c>
      <c r="AU2530">
        <v>23</v>
      </c>
      <c r="AV2530">
        <v>103</v>
      </c>
      <c r="AW2530" t="s">
        <v>1099</v>
      </c>
      <c r="AX2530">
        <v>10</v>
      </c>
    </row>
    <row r="2531" spans="28:50" x14ac:dyDescent="0.3">
      <c r="AB2531" s="160">
        <v>37938</v>
      </c>
      <c r="AC2531">
        <v>0</v>
      </c>
      <c r="AD2531">
        <v>116</v>
      </c>
      <c r="AE2531" t="s">
        <v>1099</v>
      </c>
      <c r="AF2531">
        <v>12</v>
      </c>
      <c r="AH2531" s="160">
        <v>41226</v>
      </c>
      <c r="AI2531">
        <v>0</v>
      </c>
      <c r="AJ2531">
        <v>139</v>
      </c>
      <c r="AK2531" t="s">
        <v>1099</v>
      </c>
      <c r="AL2531">
        <v>14</v>
      </c>
      <c r="AN2531" s="160">
        <v>37938</v>
      </c>
      <c r="AO2531">
        <v>0</v>
      </c>
      <c r="AP2531">
        <v>150</v>
      </c>
      <c r="AQ2531" t="s">
        <v>1099</v>
      </c>
      <c r="AR2531">
        <v>15</v>
      </c>
      <c r="AT2531" s="160">
        <v>38669</v>
      </c>
      <c r="AU2531">
        <v>0</v>
      </c>
      <c r="AV2531">
        <v>99</v>
      </c>
      <c r="AW2531" t="s">
        <v>1099</v>
      </c>
      <c r="AX2531">
        <v>10</v>
      </c>
    </row>
    <row r="2532" spans="28:50" x14ac:dyDescent="0.3">
      <c r="AB2532" s="160">
        <v>37938</v>
      </c>
      <c r="AC2532">
        <v>1</v>
      </c>
      <c r="AD2532">
        <v>110</v>
      </c>
      <c r="AE2532" t="s">
        <v>1099</v>
      </c>
      <c r="AF2532">
        <v>11</v>
      </c>
      <c r="AH2532" s="160">
        <v>41226</v>
      </c>
      <c r="AI2532">
        <v>1</v>
      </c>
      <c r="AJ2532">
        <v>134</v>
      </c>
      <c r="AK2532" t="s">
        <v>1099</v>
      </c>
      <c r="AL2532">
        <v>13</v>
      </c>
      <c r="AN2532" s="160">
        <v>37938</v>
      </c>
      <c r="AO2532">
        <v>1</v>
      </c>
      <c r="AP2532">
        <v>145</v>
      </c>
      <c r="AQ2532" t="s">
        <v>1099</v>
      </c>
      <c r="AR2532">
        <v>15</v>
      </c>
      <c r="AT2532" s="160">
        <v>38669</v>
      </c>
      <c r="AU2532">
        <v>1</v>
      </c>
      <c r="AV2532">
        <v>100</v>
      </c>
      <c r="AW2532" t="s">
        <v>1099</v>
      </c>
      <c r="AX2532">
        <v>10</v>
      </c>
    </row>
    <row r="2533" spans="28:50" x14ac:dyDescent="0.3">
      <c r="AB2533" s="160">
        <v>37938</v>
      </c>
      <c r="AC2533">
        <v>2</v>
      </c>
      <c r="AD2533">
        <v>104</v>
      </c>
      <c r="AE2533" t="s">
        <v>1099</v>
      </c>
      <c r="AF2533">
        <v>10</v>
      </c>
      <c r="AH2533" s="160">
        <v>41226</v>
      </c>
      <c r="AI2533">
        <v>2</v>
      </c>
      <c r="AJ2533">
        <v>130</v>
      </c>
      <c r="AK2533" t="s">
        <v>1099</v>
      </c>
      <c r="AL2533">
        <v>13</v>
      </c>
      <c r="AN2533" s="160">
        <v>37938</v>
      </c>
      <c r="AO2533">
        <v>2</v>
      </c>
      <c r="AP2533">
        <v>150</v>
      </c>
      <c r="AQ2533" t="s">
        <v>1099</v>
      </c>
      <c r="AR2533">
        <v>15</v>
      </c>
      <c r="AT2533" s="160">
        <v>38669</v>
      </c>
      <c r="AU2533">
        <v>2</v>
      </c>
      <c r="AV2533">
        <v>99</v>
      </c>
      <c r="AW2533" t="s">
        <v>1099</v>
      </c>
      <c r="AX2533">
        <v>10</v>
      </c>
    </row>
    <row r="2534" spans="28:50" x14ac:dyDescent="0.3">
      <c r="AB2534" s="160">
        <v>37938</v>
      </c>
      <c r="AC2534">
        <v>3</v>
      </c>
      <c r="AD2534">
        <v>97</v>
      </c>
      <c r="AE2534" t="s">
        <v>1099</v>
      </c>
      <c r="AF2534">
        <v>10</v>
      </c>
      <c r="AH2534" s="160">
        <v>41226</v>
      </c>
      <c r="AI2534">
        <v>3</v>
      </c>
      <c r="AJ2534">
        <v>130</v>
      </c>
      <c r="AK2534" t="s">
        <v>1099</v>
      </c>
      <c r="AL2534">
        <v>13</v>
      </c>
      <c r="AN2534" s="160">
        <v>37938</v>
      </c>
      <c r="AO2534">
        <v>3</v>
      </c>
      <c r="AP2534">
        <v>140</v>
      </c>
      <c r="AQ2534" t="s">
        <v>1099</v>
      </c>
      <c r="AR2534">
        <v>14</v>
      </c>
      <c r="AT2534" s="160">
        <v>38669</v>
      </c>
      <c r="AU2534">
        <v>3</v>
      </c>
      <c r="AV2534">
        <v>101</v>
      </c>
      <c r="AW2534" t="s">
        <v>1099</v>
      </c>
      <c r="AX2534">
        <v>10</v>
      </c>
    </row>
    <row r="2535" spans="28:50" x14ac:dyDescent="0.3">
      <c r="AB2535" s="160">
        <v>37938</v>
      </c>
      <c r="AC2535">
        <v>4</v>
      </c>
      <c r="AD2535">
        <v>76</v>
      </c>
      <c r="AE2535" t="s">
        <v>1099</v>
      </c>
      <c r="AF2535">
        <v>8</v>
      </c>
      <c r="AH2535" s="160">
        <v>41226</v>
      </c>
      <c r="AI2535">
        <v>4</v>
      </c>
      <c r="AJ2535">
        <v>125</v>
      </c>
      <c r="AK2535" t="s">
        <v>1099</v>
      </c>
      <c r="AL2535">
        <v>13</v>
      </c>
      <c r="AN2535" s="160">
        <v>37938</v>
      </c>
      <c r="AO2535">
        <v>4</v>
      </c>
      <c r="AP2535">
        <v>140</v>
      </c>
      <c r="AQ2535" t="s">
        <v>1099</v>
      </c>
      <c r="AR2535">
        <v>14</v>
      </c>
      <c r="AT2535" s="160">
        <v>38669</v>
      </c>
      <c r="AU2535">
        <v>4</v>
      </c>
      <c r="AV2535">
        <v>102</v>
      </c>
      <c r="AW2535" t="s">
        <v>1099</v>
      </c>
      <c r="AX2535">
        <v>10</v>
      </c>
    </row>
    <row r="2536" spans="28:50" x14ac:dyDescent="0.3">
      <c r="AB2536" s="160">
        <v>37938</v>
      </c>
      <c r="AC2536">
        <v>5</v>
      </c>
      <c r="AD2536">
        <v>89</v>
      </c>
      <c r="AE2536" t="s">
        <v>1099</v>
      </c>
      <c r="AF2536">
        <v>9</v>
      </c>
      <c r="AH2536" s="160">
        <v>41226</v>
      </c>
      <c r="AI2536">
        <v>5</v>
      </c>
      <c r="AJ2536">
        <v>120</v>
      </c>
      <c r="AK2536" t="s">
        <v>1099</v>
      </c>
      <c r="AL2536">
        <v>12</v>
      </c>
      <c r="AN2536" s="160">
        <v>37938</v>
      </c>
      <c r="AO2536">
        <v>5</v>
      </c>
      <c r="AP2536">
        <v>140</v>
      </c>
      <c r="AQ2536" t="s">
        <v>1099</v>
      </c>
      <c r="AR2536">
        <v>14</v>
      </c>
      <c r="AT2536" s="160">
        <v>38669</v>
      </c>
      <c r="AU2536">
        <v>5</v>
      </c>
      <c r="AV2536">
        <v>103</v>
      </c>
      <c r="AW2536" t="s">
        <v>1099</v>
      </c>
      <c r="AX2536">
        <v>10</v>
      </c>
    </row>
    <row r="2537" spans="28:50" x14ac:dyDescent="0.3">
      <c r="AB2537" s="160">
        <v>37938</v>
      </c>
      <c r="AC2537">
        <v>6</v>
      </c>
      <c r="AD2537">
        <v>105</v>
      </c>
      <c r="AE2537" t="s">
        <v>1099</v>
      </c>
      <c r="AF2537">
        <v>11</v>
      </c>
      <c r="AH2537" s="160">
        <v>41226</v>
      </c>
      <c r="AI2537">
        <v>6</v>
      </c>
      <c r="AJ2537">
        <v>126</v>
      </c>
      <c r="AK2537" t="s">
        <v>1099</v>
      </c>
      <c r="AL2537">
        <v>13</v>
      </c>
      <c r="AN2537" s="160">
        <v>37938</v>
      </c>
      <c r="AO2537">
        <v>6</v>
      </c>
      <c r="AP2537">
        <v>150</v>
      </c>
      <c r="AQ2537" t="s">
        <v>1099</v>
      </c>
      <c r="AR2537">
        <v>15</v>
      </c>
      <c r="AT2537" s="160">
        <v>38669</v>
      </c>
      <c r="AU2537">
        <v>6</v>
      </c>
      <c r="AV2537">
        <v>97</v>
      </c>
      <c r="AW2537" t="s">
        <v>1099</v>
      </c>
      <c r="AX2537">
        <v>10</v>
      </c>
    </row>
    <row r="2538" spans="28:50" x14ac:dyDescent="0.3">
      <c r="AB2538" s="160">
        <v>37938</v>
      </c>
      <c r="AC2538">
        <v>7</v>
      </c>
      <c r="AD2538">
        <v>126</v>
      </c>
      <c r="AE2538" t="s">
        <v>1099</v>
      </c>
      <c r="AF2538">
        <v>13</v>
      </c>
      <c r="AH2538" s="160">
        <v>41226</v>
      </c>
      <c r="AI2538">
        <v>7</v>
      </c>
      <c r="AJ2538">
        <v>134</v>
      </c>
      <c r="AK2538" t="s">
        <v>1099</v>
      </c>
      <c r="AL2538">
        <v>13</v>
      </c>
      <c r="AN2538" s="160">
        <v>37938</v>
      </c>
      <c r="AO2538">
        <v>7</v>
      </c>
      <c r="AP2538">
        <v>155</v>
      </c>
      <c r="AQ2538" t="s">
        <v>1099</v>
      </c>
      <c r="AR2538">
        <v>16</v>
      </c>
      <c r="AT2538" s="160">
        <v>38669</v>
      </c>
      <c r="AU2538">
        <v>7</v>
      </c>
      <c r="AV2538">
        <v>92</v>
      </c>
      <c r="AW2538" t="s">
        <v>1099</v>
      </c>
      <c r="AX2538">
        <v>9</v>
      </c>
    </row>
    <row r="2539" spans="28:50" x14ac:dyDescent="0.3">
      <c r="AB2539" s="160">
        <v>37938</v>
      </c>
      <c r="AC2539">
        <v>8</v>
      </c>
      <c r="AD2539">
        <v>137</v>
      </c>
      <c r="AE2539" t="s">
        <v>1099</v>
      </c>
      <c r="AF2539">
        <v>14</v>
      </c>
      <c r="AH2539" s="160">
        <v>41226</v>
      </c>
      <c r="AI2539">
        <v>8</v>
      </c>
      <c r="AJ2539">
        <v>152</v>
      </c>
      <c r="AK2539" t="s">
        <v>1099</v>
      </c>
      <c r="AL2539">
        <v>15</v>
      </c>
      <c r="AN2539" s="160">
        <v>37938</v>
      </c>
      <c r="AO2539">
        <v>8</v>
      </c>
      <c r="AP2539">
        <v>170</v>
      </c>
      <c r="AQ2539" t="s">
        <v>1099</v>
      </c>
      <c r="AR2539">
        <v>17</v>
      </c>
      <c r="AT2539" s="160">
        <v>38669</v>
      </c>
      <c r="AU2539">
        <v>8</v>
      </c>
      <c r="AV2539">
        <v>87</v>
      </c>
      <c r="AW2539" t="s">
        <v>1099</v>
      </c>
      <c r="AX2539">
        <v>9</v>
      </c>
    </row>
    <row r="2540" spans="28:50" x14ac:dyDescent="0.3">
      <c r="AB2540" s="160">
        <v>37938</v>
      </c>
      <c r="AC2540">
        <v>9</v>
      </c>
      <c r="AD2540">
        <v>153</v>
      </c>
      <c r="AE2540" t="s">
        <v>1099</v>
      </c>
      <c r="AF2540">
        <v>15</v>
      </c>
      <c r="AH2540" s="160">
        <v>41226</v>
      </c>
      <c r="AI2540">
        <v>9</v>
      </c>
      <c r="AJ2540">
        <v>153</v>
      </c>
      <c r="AK2540" t="s">
        <v>1099</v>
      </c>
      <c r="AL2540">
        <v>15</v>
      </c>
      <c r="AN2540" s="160">
        <v>37938</v>
      </c>
      <c r="AO2540">
        <v>9</v>
      </c>
      <c r="AP2540">
        <v>170</v>
      </c>
      <c r="AQ2540" t="s">
        <v>1099</v>
      </c>
      <c r="AR2540">
        <v>17</v>
      </c>
      <c r="AT2540" s="160">
        <v>38669</v>
      </c>
      <c r="AU2540">
        <v>9</v>
      </c>
      <c r="AV2540">
        <v>90</v>
      </c>
      <c r="AW2540" t="s">
        <v>1099</v>
      </c>
      <c r="AX2540">
        <v>9</v>
      </c>
    </row>
    <row r="2541" spans="28:50" x14ac:dyDescent="0.3">
      <c r="AB2541" s="160">
        <v>37938</v>
      </c>
      <c r="AC2541">
        <v>10</v>
      </c>
      <c r="AD2541">
        <v>168</v>
      </c>
      <c r="AE2541" t="s">
        <v>1099</v>
      </c>
      <c r="AF2541">
        <v>17</v>
      </c>
      <c r="AH2541" s="160">
        <v>41226</v>
      </c>
      <c r="AI2541">
        <v>10</v>
      </c>
      <c r="AJ2541">
        <v>161</v>
      </c>
      <c r="AK2541" t="s">
        <v>1099</v>
      </c>
      <c r="AL2541">
        <v>16</v>
      </c>
      <c r="AN2541" s="160">
        <v>37938</v>
      </c>
      <c r="AO2541">
        <v>10</v>
      </c>
      <c r="AP2541">
        <v>159</v>
      </c>
      <c r="AQ2541" t="s">
        <v>1099</v>
      </c>
      <c r="AR2541">
        <v>16</v>
      </c>
      <c r="AT2541" s="160">
        <v>38669</v>
      </c>
      <c r="AU2541">
        <v>10</v>
      </c>
      <c r="AV2541">
        <v>101</v>
      </c>
      <c r="AW2541" t="s">
        <v>1099</v>
      </c>
      <c r="AX2541">
        <v>10</v>
      </c>
    </row>
    <row r="2542" spans="28:50" x14ac:dyDescent="0.3">
      <c r="AB2542" s="160">
        <v>37938</v>
      </c>
      <c r="AC2542">
        <v>11</v>
      </c>
      <c r="AD2542">
        <v>180</v>
      </c>
      <c r="AE2542" t="s">
        <v>1099</v>
      </c>
      <c r="AF2542">
        <v>18</v>
      </c>
      <c r="AH2542" s="160">
        <v>41226</v>
      </c>
      <c r="AI2542">
        <v>11</v>
      </c>
      <c r="AJ2542">
        <v>176</v>
      </c>
      <c r="AK2542" t="s">
        <v>1099</v>
      </c>
      <c r="AL2542">
        <v>18</v>
      </c>
      <c r="AN2542" s="160">
        <v>37938</v>
      </c>
      <c r="AO2542">
        <v>11</v>
      </c>
      <c r="AP2542">
        <v>160</v>
      </c>
      <c r="AQ2542" t="s">
        <v>1099</v>
      </c>
      <c r="AR2542">
        <v>16</v>
      </c>
      <c r="AT2542" s="160">
        <v>38669</v>
      </c>
      <c r="AU2542">
        <v>11</v>
      </c>
      <c r="AV2542">
        <v>95</v>
      </c>
      <c r="AW2542" t="s">
        <v>1099</v>
      </c>
      <c r="AX2542">
        <v>10</v>
      </c>
    </row>
    <row r="2543" spans="28:50" x14ac:dyDescent="0.3">
      <c r="AB2543" s="160">
        <v>37938</v>
      </c>
      <c r="AC2543">
        <v>12</v>
      </c>
      <c r="AD2543">
        <v>196</v>
      </c>
      <c r="AE2543" t="s">
        <v>1099</v>
      </c>
      <c r="AF2543">
        <v>20</v>
      </c>
      <c r="AH2543" s="160">
        <v>41226</v>
      </c>
      <c r="AI2543">
        <v>12</v>
      </c>
      <c r="AJ2543">
        <v>169</v>
      </c>
      <c r="AK2543" t="s">
        <v>1099</v>
      </c>
      <c r="AL2543">
        <v>17</v>
      </c>
      <c r="AN2543" s="160">
        <v>37938</v>
      </c>
      <c r="AO2543">
        <v>12</v>
      </c>
      <c r="AP2543">
        <v>170</v>
      </c>
      <c r="AQ2543" t="s">
        <v>1099</v>
      </c>
      <c r="AR2543">
        <v>17</v>
      </c>
      <c r="AT2543" s="160">
        <v>38669</v>
      </c>
      <c r="AU2543">
        <v>12</v>
      </c>
      <c r="AV2543">
        <v>101</v>
      </c>
      <c r="AW2543" t="s">
        <v>1099</v>
      </c>
      <c r="AX2543">
        <v>10</v>
      </c>
    </row>
    <row r="2544" spans="28:50" x14ac:dyDescent="0.3">
      <c r="AB2544" s="160">
        <v>37938</v>
      </c>
      <c r="AC2544">
        <v>13</v>
      </c>
      <c r="AD2544">
        <v>206</v>
      </c>
      <c r="AE2544" t="s">
        <v>1099</v>
      </c>
      <c r="AF2544">
        <v>21</v>
      </c>
      <c r="AH2544" s="160">
        <v>41226</v>
      </c>
      <c r="AI2544">
        <v>13</v>
      </c>
      <c r="AJ2544">
        <v>192</v>
      </c>
      <c r="AK2544" t="s">
        <v>1099</v>
      </c>
      <c r="AL2544">
        <v>19</v>
      </c>
      <c r="AN2544" s="160">
        <v>37938</v>
      </c>
      <c r="AO2544">
        <v>13</v>
      </c>
      <c r="AP2544">
        <v>158</v>
      </c>
      <c r="AQ2544" t="s">
        <v>1099</v>
      </c>
      <c r="AR2544">
        <v>16</v>
      </c>
      <c r="AT2544" s="160">
        <v>38669</v>
      </c>
      <c r="AU2544">
        <v>13</v>
      </c>
      <c r="AV2544">
        <v>111</v>
      </c>
      <c r="AW2544" t="s">
        <v>1099</v>
      </c>
      <c r="AX2544">
        <v>11</v>
      </c>
    </row>
    <row r="2545" spans="28:50" x14ac:dyDescent="0.3">
      <c r="AB2545" s="160">
        <v>37938</v>
      </c>
      <c r="AC2545">
        <v>14</v>
      </c>
      <c r="AD2545">
        <v>220</v>
      </c>
      <c r="AE2545" t="s">
        <v>1099</v>
      </c>
      <c r="AF2545">
        <v>22</v>
      </c>
      <c r="AH2545" s="160">
        <v>41226</v>
      </c>
      <c r="AI2545">
        <v>14</v>
      </c>
      <c r="AJ2545">
        <v>185</v>
      </c>
      <c r="AK2545" t="s">
        <v>1099</v>
      </c>
      <c r="AL2545">
        <v>19</v>
      </c>
      <c r="AN2545" s="160">
        <v>37938</v>
      </c>
      <c r="AO2545">
        <v>14</v>
      </c>
      <c r="AP2545">
        <v>160</v>
      </c>
      <c r="AQ2545" t="s">
        <v>1099</v>
      </c>
      <c r="AR2545">
        <v>16</v>
      </c>
      <c r="AT2545" s="160">
        <v>38669</v>
      </c>
      <c r="AU2545">
        <v>14</v>
      </c>
      <c r="AV2545">
        <v>119</v>
      </c>
      <c r="AW2545" t="s">
        <v>1099</v>
      </c>
      <c r="AX2545">
        <v>12</v>
      </c>
    </row>
    <row r="2546" spans="28:50" x14ac:dyDescent="0.3">
      <c r="AB2546" s="160">
        <v>37938</v>
      </c>
      <c r="AC2546">
        <v>15</v>
      </c>
      <c r="AD2546">
        <v>222</v>
      </c>
      <c r="AE2546" t="s">
        <v>1099</v>
      </c>
      <c r="AF2546">
        <v>22</v>
      </c>
      <c r="AH2546" s="160">
        <v>41226</v>
      </c>
      <c r="AI2546">
        <v>15</v>
      </c>
      <c r="AJ2546">
        <v>175</v>
      </c>
      <c r="AK2546" t="s">
        <v>1099</v>
      </c>
      <c r="AL2546">
        <v>18</v>
      </c>
      <c r="AN2546" s="160">
        <v>37938</v>
      </c>
      <c r="AO2546">
        <v>15</v>
      </c>
      <c r="AP2546">
        <v>160</v>
      </c>
      <c r="AQ2546" t="s">
        <v>1099</v>
      </c>
      <c r="AR2546">
        <v>16</v>
      </c>
      <c r="AT2546" s="160">
        <v>38669</v>
      </c>
      <c r="AU2546">
        <v>15</v>
      </c>
      <c r="AV2546">
        <v>115</v>
      </c>
      <c r="AW2546" t="s">
        <v>1099</v>
      </c>
      <c r="AX2546">
        <v>12</v>
      </c>
    </row>
    <row r="2547" spans="28:50" x14ac:dyDescent="0.3">
      <c r="AB2547" s="160">
        <v>37938</v>
      </c>
      <c r="AC2547">
        <v>16</v>
      </c>
      <c r="AD2547">
        <v>227</v>
      </c>
      <c r="AE2547" t="s">
        <v>1099</v>
      </c>
      <c r="AF2547">
        <v>23</v>
      </c>
      <c r="AH2547" s="160">
        <v>41226</v>
      </c>
      <c r="AI2547">
        <v>16</v>
      </c>
      <c r="AJ2547">
        <v>182</v>
      </c>
      <c r="AK2547" t="s">
        <v>1099</v>
      </c>
      <c r="AL2547">
        <v>18</v>
      </c>
      <c r="AN2547" s="160">
        <v>37938</v>
      </c>
      <c r="AO2547">
        <v>16</v>
      </c>
      <c r="AP2547">
        <v>151</v>
      </c>
      <c r="AQ2547" t="s">
        <v>1099</v>
      </c>
      <c r="AR2547">
        <v>15</v>
      </c>
      <c r="AT2547" s="160">
        <v>38669</v>
      </c>
      <c r="AU2547">
        <v>16</v>
      </c>
      <c r="AV2547">
        <v>110</v>
      </c>
      <c r="AW2547" t="s">
        <v>1099</v>
      </c>
      <c r="AX2547">
        <v>11</v>
      </c>
    </row>
    <row r="2548" spans="28:50" x14ac:dyDescent="0.3">
      <c r="AB2548" s="160">
        <v>37938</v>
      </c>
      <c r="AC2548">
        <v>17</v>
      </c>
      <c r="AD2548">
        <v>219</v>
      </c>
      <c r="AE2548" t="s">
        <v>1099</v>
      </c>
      <c r="AF2548">
        <v>22</v>
      </c>
      <c r="AH2548" s="160">
        <v>41226</v>
      </c>
      <c r="AI2548">
        <v>17</v>
      </c>
      <c r="AJ2548">
        <v>177</v>
      </c>
      <c r="AK2548" t="s">
        <v>1099</v>
      </c>
      <c r="AL2548">
        <v>18</v>
      </c>
      <c r="AN2548" s="160">
        <v>37938</v>
      </c>
      <c r="AO2548">
        <v>17</v>
      </c>
      <c r="AP2548">
        <v>150</v>
      </c>
      <c r="AQ2548" t="s">
        <v>1099</v>
      </c>
      <c r="AR2548">
        <v>15</v>
      </c>
      <c r="AT2548" s="160">
        <v>38669</v>
      </c>
      <c r="AU2548">
        <v>17</v>
      </c>
      <c r="AV2548">
        <v>97</v>
      </c>
      <c r="AW2548" t="s">
        <v>1099</v>
      </c>
      <c r="AX2548">
        <v>10</v>
      </c>
    </row>
    <row r="2549" spans="28:50" x14ac:dyDescent="0.3">
      <c r="AB2549" s="160">
        <v>37938</v>
      </c>
      <c r="AC2549">
        <v>18</v>
      </c>
      <c r="AD2549">
        <v>192</v>
      </c>
      <c r="AE2549" t="s">
        <v>1099</v>
      </c>
      <c r="AF2549">
        <v>19</v>
      </c>
      <c r="AH2549" s="160">
        <v>41226</v>
      </c>
      <c r="AI2549">
        <v>18</v>
      </c>
      <c r="AJ2549">
        <v>165</v>
      </c>
      <c r="AK2549" t="s">
        <v>1099</v>
      </c>
      <c r="AL2549">
        <v>17</v>
      </c>
      <c r="AN2549" s="160">
        <v>37938</v>
      </c>
      <c r="AO2549">
        <v>18</v>
      </c>
      <c r="AP2549">
        <v>140</v>
      </c>
      <c r="AQ2549" t="s">
        <v>1099</v>
      </c>
      <c r="AR2549">
        <v>14</v>
      </c>
      <c r="AT2549" s="160">
        <v>38669</v>
      </c>
      <c r="AU2549">
        <v>18</v>
      </c>
      <c r="AV2549">
        <v>94</v>
      </c>
      <c r="AW2549" t="s">
        <v>1099</v>
      </c>
      <c r="AX2549">
        <v>9</v>
      </c>
    </row>
    <row r="2550" spans="28:50" x14ac:dyDescent="0.3">
      <c r="AB2550" s="160">
        <v>37938</v>
      </c>
      <c r="AC2550">
        <v>19</v>
      </c>
      <c r="AD2550">
        <v>161</v>
      </c>
      <c r="AE2550" t="s">
        <v>1099</v>
      </c>
      <c r="AF2550">
        <v>16</v>
      </c>
      <c r="AH2550" s="160">
        <v>41226</v>
      </c>
      <c r="AI2550">
        <v>19</v>
      </c>
      <c r="AJ2550">
        <v>148</v>
      </c>
      <c r="AK2550" t="s">
        <v>1099</v>
      </c>
      <c r="AL2550">
        <v>15</v>
      </c>
      <c r="AN2550" s="160">
        <v>37938</v>
      </c>
      <c r="AO2550">
        <v>19</v>
      </c>
      <c r="AP2550">
        <v>139</v>
      </c>
      <c r="AQ2550" t="s">
        <v>1099</v>
      </c>
      <c r="AR2550">
        <v>14</v>
      </c>
      <c r="AT2550" s="160">
        <v>38669</v>
      </c>
      <c r="AU2550">
        <v>19</v>
      </c>
      <c r="AV2550">
        <v>92</v>
      </c>
      <c r="AW2550" t="s">
        <v>1099</v>
      </c>
      <c r="AX2550">
        <v>9</v>
      </c>
    </row>
    <row r="2551" spans="28:50" x14ac:dyDescent="0.3">
      <c r="AB2551" s="160">
        <v>37938</v>
      </c>
      <c r="AC2551">
        <v>20</v>
      </c>
      <c r="AD2551">
        <v>141</v>
      </c>
      <c r="AE2551" t="s">
        <v>1099</v>
      </c>
      <c r="AF2551">
        <v>14</v>
      </c>
      <c r="AH2551" s="160">
        <v>41226</v>
      </c>
      <c r="AI2551">
        <v>20</v>
      </c>
      <c r="AJ2551">
        <v>141</v>
      </c>
      <c r="AK2551" t="s">
        <v>1099</v>
      </c>
      <c r="AL2551">
        <v>14</v>
      </c>
      <c r="AN2551" s="160">
        <v>37938</v>
      </c>
      <c r="AO2551">
        <v>20</v>
      </c>
      <c r="AP2551">
        <v>130</v>
      </c>
      <c r="AQ2551" t="s">
        <v>1099</v>
      </c>
      <c r="AR2551">
        <v>13</v>
      </c>
      <c r="AT2551" s="160">
        <v>38669</v>
      </c>
      <c r="AU2551">
        <v>20</v>
      </c>
      <c r="AV2551">
        <v>93</v>
      </c>
      <c r="AW2551" t="s">
        <v>1099</v>
      </c>
      <c r="AX2551">
        <v>9</v>
      </c>
    </row>
    <row r="2552" spans="28:50" x14ac:dyDescent="0.3">
      <c r="AB2552" s="160">
        <v>37938</v>
      </c>
      <c r="AC2552">
        <v>21</v>
      </c>
      <c r="AD2552">
        <v>128</v>
      </c>
      <c r="AE2552" t="s">
        <v>1099</v>
      </c>
      <c r="AF2552">
        <v>13</v>
      </c>
      <c r="AH2552" s="160">
        <v>41226</v>
      </c>
      <c r="AI2552">
        <v>21</v>
      </c>
      <c r="AJ2552">
        <v>135</v>
      </c>
      <c r="AK2552" t="s">
        <v>1099</v>
      </c>
      <c r="AL2552">
        <v>14</v>
      </c>
      <c r="AN2552" s="160">
        <v>37938</v>
      </c>
      <c r="AO2552">
        <v>21</v>
      </c>
      <c r="AP2552">
        <v>120</v>
      </c>
      <c r="AQ2552" t="s">
        <v>1099</v>
      </c>
      <c r="AR2552">
        <v>12</v>
      </c>
      <c r="AT2552" s="160">
        <v>38669</v>
      </c>
      <c r="AU2552">
        <v>21</v>
      </c>
      <c r="AV2552">
        <v>88</v>
      </c>
      <c r="AW2552" t="s">
        <v>1099</v>
      </c>
      <c r="AX2552">
        <v>9</v>
      </c>
    </row>
    <row r="2553" spans="28:50" x14ac:dyDescent="0.3">
      <c r="AB2553" s="160">
        <v>37938</v>
      </c>
      <c r="AC2553">
        <v>22</v>
      </c>
      <c r="AD2553">
        <v>117</v>
      </c>
      <c r="AE2553" t="s">
        <v>1099</v>
      </c>
      <c r="AF2553">
        <v>12</v>
      </c>
      <c r="AH2553" s="160">
        <v>41226</v>
      </c>
      <c r="AI2553">
        <v>22</v>
      </c>
      <c r="AJ2553">
        <v>129</v>
      </c>
      <c r="AK2553" t="s">
        <v>1099</v>
      </c>
      <c r="AL2553">
        <v>13</v>
      </c>
      <c r="AN2553" s="160">
        <v>37938</v>
      </c>
      <c r="AO2553">
        <v>22</v>
      </c>
      <c r="AP2553">
        <v>123</v>
      </c>
      <c r="AQ2553" t="s">
        <v>1099</v>
      </c>
      <c r="AR2553">
        <v>12</v>
      </c>
      <c r="AT2553" s="160">
        <v>38669</v>
      </c>
      <c r="AU2553">
        <v>22</v>
      </c>
      <c r="AV2553">
        <v>81</v>
      </c>
      <c r="AW2553" t="s">
        <v>1099</v>
      </c>
      <c r="AX2553">
        <v>8</v>
      </c>
    </row>
    <row r="2554" spans="28:50" x14ac:dyDescent="0.3">
      <c r="AB2554" s="160">
        <v>37938</v>
      </c>
      <c r="AC2554">
        <v>23</v>
      </c>
      <c r="AD2554">
        <v>101</v>
      </c>
      <c r="AE2554" t="s">
        <v>1099</v>
      </c>
      <c r="AF2554">
        <v>10</v>
      </c>
      <c r="AH2554" s="160">
        <v>41226</v>
      </c>
      <c r="AI2554">
        <v>23</v>
      </c>
      <c r="AJ2554">
        <v>129</v>
      </c>
      <c r="AK2554" t="s">
        <v>1099</v>
      </c>
      <c r="AL2554">
        <v>13</v>
      </c>
      <c r="AN2554" s="160">
        <v>37938</v>
      </c>
      <c r="AO2554">
        <v>23</v>
      </c>
      <c r="AP2554">
        <v>130</v>
      </c>
      <c r="AQ2554" t="s">
        <v>1099</v>
      </c>
      <c r="AR2554">
        <v>13</v>
      </c>
      <c r="AT2554" s="160">
        <v>38669</v>
      </c>
      <c r="AU2554">
        <v>23</v>
      </c>
      <c r="AV2554">
        <v>81</v>
      </c>
      <c r="AW2554" t="s">
        <v>1099</v>
      </c>
      <c r="AX2554">
        <v>8</v>
      </c>
    </row>
    <row r="2555" spans="28:50" x14ac:dyDescent="0.3">
      <c r="AB2555" s="160">
        <v>37939</v>
      </c>
      <c r="AC2555">
        <v>0</v>
      </c>
      <c r="AD2555">
        <v>91</v>
      </c>
      <c r="AE2555" t="s">
        <v>1099</v>
      </c>
      <c r="AF2555">
        <v>9</v>
      </c>
      <c r="AH2555" s="160">
        <v>41227</v>
      </c>
      <c r="AI2555">
        <v>0</v>
      </c>
      <c r="AJ2555">
        <v>123</v>
      </c>
      <c r="AK2555" t="s">
        <v>1099</v>
      </c>
      <c r="AL2555">
        <v>12</v>
      </c>
      <c r="AN2555" s="160">
        <v>37939</v>
      </c>
      <c r="AO2555">
        <v>0</v>
      </c>
      <c r="AP2555">
        <v>130</v>
      </c>
      <c r="AQ2555" t="s">
        <v>1099</v>
      </c>
      <c r="AR2555">
        <v>13</v>
      </c>
      <c r="AT2555" s="160">
        <v>38670</v>
      </c>
      <c r="AU2555">
        <v>0</v>
      </c>
      <c r="AV2555">
        <v>79</v>
      </c>
      <c r="AW2555" t="s">
        <v>1099</v>
      </c>
      <c r="AX2555">
        <v>8</v>
      </c>
    </row>
    <row r="2556" spans="28:50" x14ac:dyDescent="0.3">
      <c r="AB2556" s="160">
        <v>37939</v>
      </c>
      <c r="AC2556">
        <v>1</v>
      </c>
      <c r="AD2556">
        <v>83</v>
      </c>
      <c r="AE2556" t="s">
        <v>1099</v>
      </c>
      <c r="AF2556">
        <v>8</v>
      </c>
      <c r="AH2556" s="160">
        <v>41227</v>
      </c>
      <c r="AI2556">
        <v>1</v>
      </c>
      <c r="AJ2556">
        <v>122</v>
      </c>
      <c r="AK2556" t="s">
        <v>1099</v>
      </c>
      <c r="AL2556">
        <v>12</v>
      </c>
      <c r="AN2556" s="160">
        <v>37939</v>
      </c>
      <c r="AO2556">
        <v>1</v>
      </c>
      <c r="AP2556">
        <v>120</v>
      </c>
      <c r="AQ2556" t="s">
        <v>1099</v>
      </c>
      <c r="AR2556">
        <v>12</v>
      </c>
      <c r="AT2556" s="160">
        <v>38670</v>
      </c>
      <c r="AU2556">
        <v>1</v>
      </c>
      <c r="AV2556">
        <v>75</v>
      </c>
      <c r="AW2556" t="s">
        <v>1099</v>
      </c>
      <c r="AX2556">
        <v>8</v>
      </c>
    </row>
    <row r="2557" spans="28:50" x14ac:dyDescent="0.3">
      <c r="AB2557" s="160">
        <v>37939</v>
      </c>
      <c r="AC2557">
        <v>2</v>
      </c>
      <c r="AD2557">
        <v>73</v>
      </c>
      <c r="AE2557" t="s">
        <v>1099</v>
      </c>
      <c r="AF2557">
        <v>7</v>
      </c>
      <c r="AH2557" s="160">
        <v>41227</v>
      </c>
      <c r="AI2557">
        <v>2</v>
      </c>
      <c r="AJ2557">
        <v>119</v>
      </c>
      <c r="AK2557" t="s">
        <v>1099</v>
      </c>
      <c r="AL2557">
        <v>12</v>
      </c>
      <c r="AN2557" s="160">
        <v>37939</v>
      </c>
      <c r="AO2557">
        <v>2</v>
      </c>
      <c r="AP2557">
        <v>120</v>
      </c>
      <c r="AQ2557" t="s">
        <v>1099</v>
      </c>
      <c r="AR2557">
        <v>12</v>
      </c>
      <c r="AT2557" s="160">
        <v>38670</v>
      </c>
      <c r="AU2557">
        <v>2</v>
      </c>
      <c r="AV2557">
        <v>66</v>
      </c>
      <c r="AW2557" t="s">
        <v>1099</v>
      </c>
      <c r="AX2557">
        <v>7</v>
      </c>
    </row>
    <row r="2558" spans="28:50" x14ac:dyDescent="0.3">
      <c r="AB2558" s="160">
        <v>37939</v>
      </c>
      <c r="AC2558">
        <v>3</v>
      </c>
      <c r="AD2558">
        <v>74</v>
      </c>
      <c r="AE2558" t="s">
        <v>1099</v>
      </c>
      <c r="AF2558">
        <v>7</v>
      </c>
      <c r="AH2558" s="160">
        <v>41227</v>
      </c>
      <c r="AI2558">
        <v>3</v>
      </c>
      <c r="AJ2558">
        <v>114</v>
      </c>
      <c r="AK2558" t="s">
        <v>1099</v>
      </c>
      <c r="AL2558">
        <v>11</v>
      </c>
      <c r="AN2558" s="160">
        <v>37939</v>
      </c>
      <c r="AO2558">
        <v>3</v>
      </c>
      <c r="AP2558">
        <v>120</v>
      </c>
      <c r="AQ2558" t="s">
        <v>1099</v>
      </c>
      <c r="AR2558">
        <v>12</v>
      </c>
      <c r="AT2558" s="160">
        <v>38670</v>
      </c>
      <c r="AU2558">
        <v>3</v>
      </c>
      <c r="AV2558">
        <v>72</v>
      </c>
      <c r="AW2558" t="s">
        <v>1099</v>
      </c>
      <c r="AX2558">
        <v>7</v>
      </c>
    </row>
    <row r="2559" spans="28:50" x14ac:dyDescent="0.3">
      <c r="AB2559" s="160">
        <v>37939</v>
      </c>
      <c r="AC2559">
        <v>4</v>
      </c>
      <c r="AD2559">
        <v>66</v>
      </c>
      <c r="AE2559" t="s">
        <v>1099</v>
      </c>
      <c r="AF2559">
        <v>7</v>
      </c>
      <c r="AH2559" s="160">
        <v>41227</v>
      </c>
      <c r="AI2559">
        <v>4</v>
      </c>
      <c r="AJ2559">
        <v>111</v>
      </c>
      <c r="AK2559" t="s">
        <v>1099</v>
      </c>
      <c r="AL2559">
        <v>11</v>
      </c>
      <c r="AN2559" s="160">
        <v>37939</v>
      </c>
      <c r="AO2559">
        <v>4</v>
      </c>
      <c r="AP2559">
        <v>120</v>
      </c>
      <c r="AQ2559" t="s">
        <v>1099</v>
      </c>
      <c r="AR2559">
        <v>12</v>
      </c>
      <c r="AT2559" s="160">
        <v>38670</v>
      </c>
      <c r="AU2559">
        <v>4</v>
      </c>
      <c r="AV2559">
        <v>76</v>
      </c>
      <c r="AW2559" t="s">
        <v>1099</v>
      </c>
      <c r="AX2559">
        <v>8</v>
      </c>
    </row>
    <row r="2560" spans="28:50" x14ac:dyDescent="0.3">
      <c r="AB2560" s="160">
        <v>37939</v>
      </c>
      <c r="AC2560">
        <v>5</v>
      </c>
      <c r="AD2560">
        <v>59</v>
      </c>
      <c r="AE2560" t="s">
        <v>1099</v>
      </c>
      <c r="AF2560">
        <v>6</v>
      </c>
      <c r="AH2560" s="160">
        <v>41227</v>
      </c>
      <c r="AI2560">
        <v>5</v>
      </c>
      <c r="AJ2560">
        <v>110</v>
      </c>
      <c r="AK2560" t="s">
        <v>1099</v>
      </c>
      <c r="AL2560">
        <v>11</v>
      </c>
      <c r="AN2560" s="160">
        <v>37939</v>
      </c>
      <c r="AO2560">
        <v>5</v>
      </c>
      <c r="AP2560">
        <v>120</v>
      </c>
      <c r="AQ2560" t="s">
        <v>1099</v>
      </c>
      <c r="AR2560">
        <v>12</v>
      </c>
      <c r="AT2560" s="160">
        <v>38670</v>
      </c>
      <c r="AU2560">
        <v>5</v>
      </c>
      <c r="AV2560">
        <v>74</v>
      </c>
      <c r="AW2560" t="s">
        <v>1099</v>
      </c>
      <c r="AX2560">
        <v>7</v>
      </c>
    </row>
    <row r="2561" spans="28:50" x14ac:dyDescent="0.3">
      <c r="AB2561" s="160">
        <v>37939</v>
      </c>
      <c r="AC2561">
        <v>6</v>
      </c>
      <c r="AD2561">
        <v>88</v>
      </c>
      <c r="AE2561" t="s">
        <v>1099</v>
      </c>
      <c r="AF2561">
        <v>9</v>
      </c>
      <c r="AH2561" s="160">
        <v>41227</v>
      </c>
      <c r="AI2561">
        <v>6</v>
      </c>
      <c r="AJ2561">
        <v>126</v>
      </c>
      <c r="AK2561" t="s">
        <v>1099</v>
      </c>
      <c r="AL2561">
        <v>13</v>
      </c>
      <c r="AN2561" s="160">
        <v>37939</v>
      </c>
      <c r="AO2561">
        <v>6</v>
      </c>
      <c r="AP2561">
        <v>130</v>
      </c>
      <c r="AQ2561" t="s">
        <v>1099</v>
      </c>
      <c r="AR2561">
        <v>13</v>
      </c>
      <c r="AT2561" s="160">
        <v>38670</v>
      </c>
      <c r="AU2561">
        <v>6</v>
      </c>
      <c r="AV2561">
        <v>89</v>
      </c>
      <c r="AW2561" t="s">
        <v>1099</v>
      </c>
      <c r="AX2561">
        <v>9</v>
      </c>
    </row>
    <row r="2562" spans="28:50" x14ac:dyDescent="0.3">
      <c r="AB2562" s="160">
        <v>37939</v>
      </c>
      <c r="AC2562">
        <v>7</v>
      </c>
      <c r="AD2562">
        <v>114</v>
      </c>
      <c r="AE2562" t="s">
        <v>1099</v>
      </c>
      <c r="AF2562">
        <v>11</v>
      </c>
      <c r="AH2562" s="160">
        <v>41227</v>
      </c>
      <c r="AI2562">
        <v>7</v>
      </c>
      <c r="AJ2562">
        <v>130</v>
      </c>
      <c r="AK2562" t="s">
        <v>1099</v>
      </c>
      <c r="AL2562">
        <v>13</v>
      </c>
      <c r="AN2562" s="160">
        <v>37939</v>
      </c>
      <c r="AO2562">
        <v>7</v>
      </c>
      <c r="AP2562">
        <v>137</v>
      </c>
      <c r="AQ2562" t="s">
        <v>1099</v>
      </c>
      <c r="AR2562">
        <v>14</v>
      </c>
      <c r="AT2562" s="160">
        <v>38670</v>
      </c>
      <c r="AU2562">
        <v>7</v>
      </c>
      <c r="AV2562">
        <v>97</v>
      </c>
      <c r="AW2562" t="s">
        <v>1099</v>
      </c>
      <c r="AX2562">
        <v>10</v>
      </c>
    </row>
    <row r="2563" spans="28:50" x14ac:dyDescent="0.3">
      <c r="AB2563" s="160">
        <v>37939</v>
      </c>
      <c r="AC2563">
        <v>8</v>
      </c>
      <c r="AD2563">
        <v>153</v>
      </c>
      <c r="AE2563" t="s">
        <v>1099</v>
      </c>
      <c r="AF2563">
        <v>15</v>
      </c>
      <c r="AH2563" s="160">
        <v>41227</v>
      </c>
      <c r="AI2563">
        <v>8</v>
      </c>
      <c r="AJ2563">
        <v>142</v>
      </c>
      <c r="AK2563" t="s">
        <v>1099</v>
      </c>
      <c r="AL2563">
        <v>14</v>
      </c>
      <c r="AN2563" s="160">
        <v>37939</v>
      </c>
      <c r="AO2563">
        <v>8</v>
      </c>
      <c r="AP2563">
        <v>140</v>
      </c>
      <c r="AQ2563" t="s">
        <v>1099</v>
      </c>
      <c r="AR2563">
        <v>14</v>
      </c>
      <c r="AT2563" s="160">
        <v>38670</v>
      </c>
      <c r="AU2563">
        <v>8</v>
      </c>
      <c r="AV2563">
        <v>107</v>
      </c>
      <c r="AW2563" t="s">
        <v>1099</v>
      </c>
      <c r="AX2563">
        <v>11</v>
      </c>
    </row>
    <row r="2564" spans="28:50" x14ac:dyDescent="0.3">
      <c r="AB2564" s="160">
        <v>37939</v>
      </c>
      <c r="AC2564">
        <v>9</v>
      </c>
      <c r="AD2564">
        <v>184</v>
      </c>
      <c r="AE2564" t="s">
        <v>1099</v>
      </c>
      <c r="AF2564">
        <v>18</v>
      </c>
      <c r="AH2564" s="160">
        <v>41227</v>
      </c>
      <c r="AI2564">
        <v>9</v>
      </c>
      <c r="AJ2564">
        <v>164</v>
      </c>
      <c r="AK2564" t="s">
        <v>1099</v>
      </c>
      <c r="AL2564">
        <v>16</v>
      </c>
      <c r="AN2564" s="160">
        <v>37939</v>
      </c>
      <c r="AO2564">
        <v>9</v>
      </c>
      <c r="AP2564">
        <v>150</v>
      </c>
      <c r="AQ2564" t="s">
        <v>1099</v>
      </c>
      <c r="AR2564">
        <v>15</v>
      </c>
      <c r="AT2564" s="160">
        <v>38670</v>
      </c>
      <c r="AU2564">
        <v>9</v>
      </c>
      <c r="AV2564">
        <v>119</v>
      </c>
      <c r="AW2564" t="s">
        <v>1099</v>
      </c>
      <c r="AX2564">
        <v>12</v>
      </c>
    </row>
    <row r="2565" spans="28:50" x14ac:dyDescent="0.3">
      <c r="AB2565" s="160">
        <v>37939</v>
      </c>
      <c r="AC2565">
        <v>10</v>
      </c>
      <c r="AD2565">
        <v>218</v>
      </c>
      <c r="AE2565" t="s">
        <v>1099</v>
      </c>
      <c r="AF2565">
        <v>22</v>
      </c>
      <c r="AH2565" s="160">
        <v>41227</v>
      </c>
      <c r="AI2565">
        <v>10</v>
      </c>
      <c r="AJ2565">
        <v>174</v>
      </c>
      <c r="AK2565" t="s">
        <v>1099</v>
      </c>
      <c r="AL2565">
        <v>17</v>
      </c>
      <c r="AN2565" s="160">
        <v>37939</v>
      </c>
      <c r="AO2565">
        <v>10</v>
      </c>
      <c r="AP2565">
        <v>161</v>
      </c>
      <c r="AQ2565" t="s">
        <v>1099</v>
      </c>
      <c r="AR2565">
        <v>16</v>
      </c>
      <c r="AT2565" s="160">
        <v>38670</v>
      </c>
      <c r="AU2565">
        <v>10</v>
      </c>
      <c r="AV2565">
        <v>126</v>
      </c>
      <c r="AW2565" t="s">
        <v>1099</v>
      </c>
      <c r="AX2565">
        <v>13</v>
      </c>
    </row>
    <row r="2566" spans="28:50" x14ac:dyDescent="0.3">
      <c r="AB2566" s="160">
        <v>37939</v>
      </c>
      <c r="AC2566">
        <v>11</v>
      </c>
      <c r="AD2566">
        <v>236</v>
      </c>
      <c r="AE2566" t="s">
        <v>1099</v>
      </c>
      <c r="AF2566">
        <v>24</v>
      </c>
      <c r="AH2566" s="160">
        <v>41227</v>
      </c>
      <c r="AI2566">
        <v>11</v>
      </c>
      <c r="AJ2566">
        <v>177</v>
      </c>
      <c r="AK2566" t="s">
        <v>1099</v>
      </c>
      <c r="AL2566">
        <v>18</v>
      </c>
      <c r="AN2566" s="160">
        <v>37939</v>
      </c>
      <c r="AO2566">
        <v>11</v>
      </c>
      <c r="AP2566">
        <v>160</v>
      </c>
      <c r="AQ2566" t="s">
        <v>1099</v>
      </c>
      <c r="AR2566">
        <v>16</v>
      </c>
      <c r="AT2566" s="160">
        <v>38670</v>
      </c>
      <c r="AU2566">
        <v>11</v>
      </c>
      <c r="AV2566">
        <v>134</v>
      </c>
      <c r="AW2566" t="s">
        <v>1099</v>
      </c>
      <c r="AX2566">
        <v>13</v>
      </c>
    </row>
    <row r="2567" spans="28:50" x14ac:dyDescent="0.3">
      <c r="AB2567" s="160">
        <v>37939</v>
      </c>
      <c r="AC2567">
        <v>12</v>
      </c>
      <c r="AD2567">
        <v>253</v>
      </c>
      <c r="AE2567" t="s">
        <v>1099</v>
      </c>
      <c r="AF2567">
        <v>25</v>
      </c>
      <c r="AH2567" s="160">
        <v>41227</v>
      </c>
      <c r="AI2567">
        <v>12</v>
      </c>
      <c r="AJ2567">
        <v>183</v>
      </c>
      <c r="AK2567" t="s">
        <v>1099</v>
      </c>
      <c r="AL2567">
        <v>18</v>
      </c>
      <c r="AN2567" s="160">
        <v>37939</v>
      </c>
      <c r="AO2567">
        <v>12</v>
      </c>
      <c r="AP2567">
        <v>160</v>
      </c>
      <c r="AQ2567" t="s">
        <v>1099</v>
      </c>
      <c r="AR2567">
        <v>16</v>
      </c>
      <c r="AT2567" s="160">
        <v>38670</v>
      </c>
      <c r="AU2567">
        <v>12</v>
      </c>
      <c r="AV2567">
        <v>134</v>
      </c>
      <c r="AW2567" t="s">
        <v>1099</v>
      </c>
      <c r="AX2567">
        <v>13</v>
      </c>
    </row>
    <row r="2568" spans="28:50" x14ac:dyDescent="0.3">
      <c r="AB2568" s="160">
        <v>37939</v>
      </c>
      <c r="AC2568">
        <v>13</v>
      </c>
      <c r="AD2568">
        <v>260</v>
      </c>
      <c r="AE2568" t="s">
        <v>1099</v>
      </c>
      <c r="AF2568">
        <v>26</v>
      </c>
      <c r="AH2568" s="160">
        <v>41227</v>
      </c>
      <c r="AI2568">
        <v>13</v>
      </c>
      <c r="AJ2568">
        <v>189</v>
      </c>
      <c r="AK2568" t="s">
        <v>1099</v>
      </c>
      <c r="AL2568">
        <v>19</v>
      </c>
      <c r="AN2568" s="160">
        <v>37939</v>
      </c>
      <c r="AO2568">
        <v>13</v>
      </c>
      <c r="AP2568">
        <v>163</v>
      </c>
      <c r="AQ2568" t="s">
        <v>1099</v>
      </c>
      <c r="AR2568">
        <v>16</v>
      </c>
      <c r="AT2568" s="160">
        <v>38670</v>
      </c>
      <c r="AU2568">
        <v>13</v>
      </c>
      <c r="AV2568">
        <v>128</v>
      </c>
      <c r="AW2568" t="s">
        <v>1099</v>
      </c>
      <c r="AX2568">
        <v>13</v>
      </c>
    </row>
    <row r="2569" spans="28:50" x14ac:dyDescent="0.3">
      <c r="AB2569" s="160">
        <v>37939</v>
      </c>
      <c r="AC2569">
        <v>14</v>
      </c>
      <c r="AD2569">
        <v>270</v>
      </c>
      <c r="AE2569" t="s">
        <v>1099</v>
      </c>
      <c r="AF2569">
        <v>27</v>
      </c>
      <c r="AH2569" s="160">
        <v>41227</v>
      </c>
      <c r="AI2569">
        <v>14</v>
      </c>
      <c r="AJ2569">
        <v>182</v>
      </c>
      <c r="AK2569" t="s">
        <v>1099</v>
      </c>
      <c r="AL2569">
        <v>18</v>
      </c>
      <c r="AN2569" s="160">
        <v>37939</v>
      </c>
      <c r="AO2569">
        <v>14</v>
      </c>
      <c r="AP2569">
        <v>160</v>
      </c>
      <c r="AQ2569" t="s">
        <v>1099</v>
      </c>
      <c r="AR2569">
        <v>16</v>
      </c>
      <c r="AT2569" s="160">
        <v>38670</v>
      </c>
      <c r="AU2569">
        <v>14</v>
      </c>
      <c r="AV2569">
        <v>125</v>
      </c>
      <c r="AW2569" t="s">
        <v>1099</v>
      </c>
      <c r="AX2569">
        <v>13</v>
      </c>
    </row>
    <row r="2570" spans="28:50" x14ac:dyDescent="0.3">
      <c r="AB2570" s="160">
        <v>37939</v>
      </c>
      <c r="AC2570">
        <v>15</v>
      </c>
      <c r="AD2570">
        <v>278</v>
      </c>
      <c r="AE2570" t="s">
        <v>1099</v>
      </c>
      <c r="AF2570">
        <v>28</v>
      </c>
      <c r="AH2570" s="160">
        <v>41227</v>
      </c>
      <c r="AI2570">
        <v>15</v>
      </c>
      <c r="AJ2570">
        <v>176</v>
      </c>
      <c r="AK2570" t="s">
        <v>1099</v>
      </c>
      <c r="AL2570">
        <v>18</v>
      </c>
      <c r="AN2570" s="160">
        <v>37939</v>
      </c>
      <c r="AO2570">
        <v>15</v>
      </c>
      <c r="AP2570">
        <v>160</v>
      </c>
      <c r="AQ2570" t="s">
        <v>1099</v>
      </c>
      <c r="AR2570">
        <v>16</v>
      </c>
      <c r="AT2570" s="160">
        <v>38670</v>
      </c>
      <c r="AU2570">
        <v>15</v>
      </c>
      <c r="AV2570">
        <v>114</v>
      </c>
      <c r="AW2570" t="s">
        <v>1099</v>
      </c>
      <c r="AX2570">
        <v>11</v>
      </c>
    </row>
    <row r="2571" spans="28:50" x14ac:dyDescent="0.3">
      <c r="AB2571" s="160">
        <v>37939</v>
      </c>
      <c r="AC2571">
        <v>16</v>
      </c>
      <c r="AD2571">
        <v>275</v>
      </c>
      <c r="AE2571" t="s">
        <v>1099</v>
      </c>
      <c r="AF2571">
        <v>28</v>
      </c>
      <c r="AH2571" s="160">
        <v>41227</v>
      </c>
      <c r="AI2571">
        <v>16</v>
      </c>
      <c r="AJ2571">
        <v>185</v>
      </c>
      <c r="AK2571" t="s">
        <v>1099</v>
      </c>
      <c r="AL2571">
        <v>19</v>
      </c>
      <c r="AN2571" s="160">
        <v>37939</v>
      </c>
      <c r="AO2571">
        <v>16</v>
      </c>
      <c r="AP2571">
        <v>150</v>
      </c>
      <c r="AQ2571" t="s">
        <v>1099</v>
      </c>
      <c r="AR2571">
        <v>15</v>
      </c>
      <c r="AT2571" s="160">
        <v>38670</v>
      </c>
      <c r="AU2571">
        <v>16</v>
      </c>
      <c r="AV2571">
        <v>111</v>
      </c>
      <c r="AW2571" t="s">
        <v>1099</v>
      </c>
      <c r="AX2571">
        <v>11</v>
      </c>
    </row>
    <row r="2572" spans="28:50" x14ac:dyDescent="0.3">
      <c r="AB2572" s="160">
        <v>37939</v>
      </c>
      <c r="AC2572">
        <v>17</v>
      </c>
      <c r="AD2572">
        <v>270</v>
      </c>
      <c r="AE2572" t="s">
        <v>1099</v>
      </c>
      <c r="AF2572">
        <v>27</v>
      </c>
      <c r="AH2572" s="160">
        <v>41227</v>
      </c>
      <c r="AI2572">
        <v>17</v>
      </c>
      <c r="AJ2572">
        <v>184</v>
      </c>
      <c r="AK2572" t="s">
        <v>1099</v>
      </c>
      <c r="AL2572">
        <v>18</v>
      </c>
      <c r="AN2572" s="160">
        <v>37939</v>
      </c>
      <c r="AO2572">
        <v>17</v>
      </c>
      <c r="AP2572">
        <v>140</v>
      </c>
      <c r="AQ2572" t="s">
        <v>1099</v>
      </c>
      <c r="AR2572">
        <v>14</v>
      </c>
      <c r="AT2572" s="160">
        <v>38670</v>
      </c>
      <c r="AU2572">
        <v>17</v>
      </c>
      <c r="AV2572">
        <v>124</v>
      </c>
      <c r="AW2572" t="s">
        <v>1099</v>
      </c>
      <c r="AX2572">
        <v>12</v>
      </c>
    </row>
    <row r="2573" spans="28:50" x14ac:dyDescent="0.3">
      <c r="AB2573" s="160">
        <v>37939</v>
      </c>
      <c r="AC2573">
        <v>18</v>
      </c>
      <c r="AD2573">
        <v>258</v>
      </c>
      <c r="AE2573" t="s">
        <v>1099</v>
      </c>
      <c r="AF2573">
        <v>26</v>
      </c>
      <c r="AH2573" s="160">
        <v>41227</v>
      </c>
      <c r="AI2573">
        <v>18</v>
      </c>
      <c r="AJ2573">
        <v>173</v>
      </c>
      <c r="AK2573" t="s">
        <v>1099</v>
      </c>
      <c r="AL2573">
        <v>17</v>
      </c>
      <c r="AN2573" s="160">
        <v>37939</v>
      </c>
      <c r="AO2573">
        <v>18</v>
      </c>
      <c r="AP2573">
        <v>130</v>
      </c>
      <c r="AQ2573" t="s">
        <v>1099</v>
      </c>
      <c r="AR2573">
        <v>13</v>
      </c>
      <c r="AT2573" s="160">
        <v>38670</v>
      </c>
      <c r="AU2573">
        <v>18</v>
      </c>
      <c r="AV2573">
        <v>122</v>
      </c>
      <c r="AW2573" t="s">
        <v>1099</v>
      </c>
      <c r="AX2573">
        <v>12</v>
      </c>
    </row>
    <row r="2574" spans="28:50" x14ac:dyDescent="0.3">
      <c r="AB2574" s="160">
        <v>37939</v>
      </c>
      <c r="AC2574">
        <v>19</v>
      </c>
      <c r="AD2574">
        <v>233</v>
      </c>
      <c r="AE2574" t="s">
        <v>1099</v>
      </c>
      <c r="AF2574">
        <v>23</v>
      </c>
      <c r="AH2574" s="160">
        <v>41227</v>
      </c>
      <c r="AI2574">
        <v>19</v>
      </c>
      <c r="AJ2574">
        <v>165</v>
      </c>
      <c r="AK2574" t="s">
        <v>1099</v>
      </c>
      <c r="AL2574">
        <v>17</v>
      </c>
      <c r="AN2574" s="160">
        <v>37939</v>
      </c>
      <c r="AO2574">
        <v>19</v>
      </c>
      <c r="AP2574">
        <v>132</v>
      </c>
      <c r="AQ2574" t="s">
        <v>1099</v>
      </c>
      <c r="AR2574">
        <v>13</v>
      </c>
      <c r="AT2574" s="160">
        <v>38670</v>
      </c>
      <c r="AU2574">
        <v>19</v>
      </c>
      <c r="AV2574">
        <v>123</v>
      </c>
      <c r="AW2574" t="s">
        <v>1099</v>
      </c>
      <c r="AX2574">
        <v>12</v>
      </c>
    </row>
    <row r="2575" spans="28:50" x14ac:dyDescent="0.3">
      <c r="AB2575" s="160">
        <v>37939</v>
      </c>
      <c r="AC2575">
        <v>20</v>
      </c>
      <c r="AD2575">
        <v>224</v>
      </c>
      <c r="AE2575" t="s">
        <v>1099</v>
      </c>
      <c r="AF2575">
        <v>22</v>
      </c>
      <c r="AH2575" s="160">
        <v>41227</v>
      </c>
      <c r="AI2575">
        <v>20</v>
      </c>
      <c r="AJ2575">
        <v>158</v>
      </c>
      <c r="AK2575" t="s">
        <v>1099</v>
      </c>
      <c r="AL2575">
        <v>16</v>
      </c>
      <c r="AN2575" s="160">
        <v>37939</v>
      </c>
      <c r="AO2575">
        <v>20</v>
      </c>
      <c r="AP2575">
        <v>130</v>
      </c>
      <c r="AQ2575" t="s">
        <v>1099</v>
      </c>
      <c r="AR2575">
        <v>13</v>
      </c>
      <c r="AT2575" s="160">
        <v>38670</v>
      </c>
      <c r="AU2575">
        <v>20</v>
      </c>
      <c r="AV2575">
        <v>117</v>
      </c>
      <c r="AW2575" t="s">
        <v>1099</v>
      </c>
      <c r="AX2575">
        <v>12</v>
      </c>
    </row>
    <row r="2576" spans="28:50" x14ac:dyDescent="0.3">
      <c r="AB2576" s="160">
        <v>37939</v>
      </c>
      <c r="AC2576">
        <v>21</v>
      </c>
      <c r="AD2576">
        <v>203</v>
      </c>
      <c r="AE2576" t="s">
        <v>1099</v>
      </c>
      <c r="AF2576">
        <v>20</v>
      </c>
      <c r="AH2576" s="160">
        <v>41227</v>
      </c>
      <c r="AI2576">
        <v>21</v>
      </c>
      <c r="AJ2576">
        <v>152</v>
      </c>
      <c r="AK2576" t="s">
        <v>1099</v>
      </c>
      <c r="AL2576">
        <v>15</v>
      </c>
      <c r="AN2576" s="160">
        <v>37939</v>
      </c>
      <c r="AO2576">
        <v>21</v>
      </c>
      <c r="AP2576">
        <v>130</v>
      </c>
      <c r="AQ2576" t="s">
        <v>1099</v>
      </c>
      <c r="AR2576">
        <v>13</v>
      </c>
      <c r="AT2576" s="160">
        <v>38670</v>
      </c>
      <c r="AU2576">
        <v>21</v>
      </c>
      <c r="AV2576">
        <v>110</v>
      </c>
      <c r="AW2576" t="s">
        <v>1099</v>
      </c>
      <c r="AX2576">
        <v>11</v>
      </c>
    </row>
    <row r="2577" spans="28:50" x14ac:dyDescent="0.3">
      <c r="AB2577" s="160">
        <v>37939</v>
      </c>
      <c r="AC2577">
        <v>22</v>
      </c>
      <c r="AD2577">
        <v>207</v>
      </c>
      <c r="AE2577" t="s">
        <v>1099</v>
      </c>
      <c r="AF2577">
        <v>21</v>
      </c>
      <c r="AH2577" s="160">
        <v>41227</v>
      </c>
      <c r="AI2577">
        <v>22</v>
      </c>
      <c r="AJ2577">
        <v>146</v>
      </c>
      <c r="AK2577" t="s">
        <v>1099</v>
      </c>
      <c r="AL2577">
        <v>15</v>
      </c>
      <c r="AN2577" s="160">
        <v>37939</v>
      </c>
      <c r="AO2577">
        <v>22</v>
      </c>
      <c r="AP2577">
        <v>128</v>
      </c>
      <c r="AQ2577" t="s">
        <v>1099</v>
      </c>
      <c r="AR2577">
        <v>13</v>
      </c>
      <c r="AT2577" s="160">
        <v>38670</v>
      </c>
      <c r="AU2577">
        <v>22</v>
      </c>
      <c r="AV2577">
        <v>107</v>
      </c>
      <c r="AW2577" t="s">
        <v>1099</v>
      </c>
      <c r="AX2577">
        <v>11</v>
      </c>
    </row>
    <row r="2578" spans="28:50" x14ac:dyDescent="0.3">
      <c r="AB2578" s="160">
        <v>37939</v>
      </c>
      <c r="AC2578">
        <v>23</v>
      </c>
      <c r="AD2578">
        <v>150</v>
      </c>
      <c r="AE2578" t="s">
        <v>1099</v>
      </c>
      <c r="AF2578">
        <v>15</v>
      </c>
      <c r="AH2578" s="160">
        <v>41227</v>
      </c>
      <c r="AI2578">
        <v>23</v>
      </c>
      <c r="AJ2578">
        <v>134</v>
      </c>
      <c r="AK2578" t="s">
        <v>1099</v>
      </c>
      <c r="AL2578">
        <v>13</v>
      </c>
      <c r="AN2578" s="160">
        <v>37939</v>
      </c>
      <c r="AO2578">
        <v>23</v>
      </c>
      <c r="AP2578">
        <v>130</v>
      </c>
      <c r="AQ2578" t="s">
        <v>1099</v>
      </c>
      <c r="AR2578">
        <v>13</v>
      </c>
      <c r="AT2578" s="160">
        <v>38670</v>
      </c>
      <c r="AU2578">
        <v>23</v>
      </c>
      <c r="AV2578">
        <v>97</v>
      </c>
      <c r="AW2578" t="s">
        <v>1099</v>
      </c>
      <c r="AX2578">
        <v>10</v>
      </c>
    </row>
    <row r="2579" spans="28:50" x14ac:dyDescent="0.3">
      <c r="AB2579" s="160">
        <v>37940</v>
      </c>
      <c r="AC2579">
        <v>0</v>
      </c>
      <c r="AD2579">
        <v>145</v>
      </c>
      <c r="AE2579" t="s">
        <v>1099</v>
      </c>
      <c r="AF2579">
        <v>15</v>
      </c>
      <c r="AH2579" s="160">
        <v>41228</v>
      </c>
      <c r="AI2579">
        <v>0</v>
      </c>
      <c r="AJ2579">
        <v>131</v>
      </c>
      <c r="AK2579" t="s">
        <v>1099</v>
      </c>
      <c r="AL2579">
        <v>13</v>
      </c>
      <c r="AN2579" s="160">
        <v>37940</v>
      </c>
      <c r="AO2579">
        <v>0</v>
      </c>
      <c r="AP2579">
        <v>130</v>
      </c>
      <c r="AQ2579" t="s">
        <v>1099</v>
      </c>
      <c r="AR2579">
        <v>13</v>
      </c>
      <c r="AT2579" s="160">
        <v>38671</v>
      </c>
      <c r="AU2579">
        <v>0</v>
      </c>
      <c r="AV2579">
        <v>92</v>
      </c>
      <c r="AW2579" t="s">
        <v>1099</v>
      </c>
      <c r="AX2579">
        <v>9</v>
      </c>
    </row>
    <row r="2580" spans="28:50" x14ac:dyDescent="0.3">
      <c r="AB2580" s="160">
        <v>37940</v>
      </c>
      <c r="AC2580">
        <v>1</v>
      </c>
      <c r="AD2580">
        <v>123</v>
      </c>
      <c r="AE2580" t="s">
        <v>1099</v>
      </c>
      <c r="AF2580">
        <v>12</v>
      </c>
      <c r="AH2580" s="160">
        <v>41228</v>
      </c>
      <c r="AI2580">
        <v>1</v>
      </c>
      <c r="AJ2580">
        <v>125</v>
      </c>
      <c r="AK2580" t="s">
        <v>1099</v>
      </c>
      <c r="AL2580">
        <v>13</v>
      </c>
      <c r="AN2580" s="160">
        <v>37940</v>
      </c>
      <c r="AO2580">
        <v>1</v>
      </c>
      <c r="AP2580">
        <v>128</v>
      </c>
      <c r="AQ2580" t="s">
        <v>1099</v>
      </c>
      <c r="AR2580">
        <v>13</v>
      </c>
      <c r="AT2580" s="160">
        <v>38671</v>
      </c>
      <c r="AU2580">
        <v>1</v>
      </c>
      <c r="AV2580">
        <v>95</v>
      </c>
      <c r="AW2580" t="s">
        <v>1099</v>
      </c>
      <c r="AX2580">
        <v>10</v>
      </c>
    </row>
    <row r="2581" spans="28:50" x14ac:dyDescent="0.3">
      <c r="AB2581" s="160">
        <v>37940</v>
      </c>
      <c r="AC2581">
        <v>2</v>
      </c>
      <c r="AD2581">
        <v>110</v>
      </c>
      <c r="AE2581" t="s">
        <v>1099</v>
      </c>
      <c r="AF2581">
        <v>11</v>
      </c>
      <c r="AH2581" s="160">
        <v>41228</v>
      </c>
      <c r="AI2581">
        <v>2</v>
      </c>
      <c r="AJ2581">
        <v>121</v>
      </c>
      <c r="AK2581" t="s">
        <v>1099</v>
      </c>
      <c r="AL2581">
        <v>12</v>
      </c>
      <c r="AN2581" s="160">
        <v>37940</v>
      </c>
      <c r="AO2581">
        <v>2</v>
      </c>
      <c r="AP2581">
        <v>130</v>
      </c>
      <c r="AQ2581" t="s">
        <v>1099</v>
      </c>
      <c r="AR2581">
        <v>13</v>
      </c>
      <c r="AT2581" s="160">
        <v>38671</v>
      </c>
      <c r="AU2581">
        <v>2</v>
      </c>
      <c r="AV2581">
        <v>90</v>
      </c>
      <c r="AW2581" t="s">
        <v>1099</v>
      </c>
      <c r="AX2581">
        <v>9</v>
      </c>
    </row>
    <row r="2582" spans="28:50" x14ac:dyDescent="0.3">
      <c r="AB2582" s="160">
        <v>37940</v>
      </c>
      <c r="AC2582">
        <v>3</v>
      </c>
      <c r="AD2582">
        <v>102</v>
      </c>
      <c r="AE2582" t="s">
        <v>1099</v>
      </c>
      <c r="AF2582">
        <v>10</v>
      </c>
      <c r="AH2582" s="160">
        <v>41228</v>
      </c>
      <c r="AI2582">
        <v>3</v>
      </c>
      <c r="AJ2582">
        <v>116</v>
      </c>
      <c r="AK2582" t="s">
        <v>1099</v>
      </c>
      <c r="AL2582">
        <v>12</v>
      </c>
      <c r="AN2582" s="160">
        <v>37940</v>
      </c>
      <c r="AO2582">
        <v>3</v>
      </c>
      <c r="AP2582">
        <v>130</v>
      </c>
      <c r="AQ2582" t="s">
        <v>1099</v>
      </c>
      <c r="AR2582">
        <v>13</v>
      </c>
      <c r="AT2582" s="160">
        <v>38671</v>
      </c>
      <c r="AU2582">
        <v>3</v>
      </c>
      <c r="AV2582">
        <v>83</v>
      </c>
      <c r="AW2582" t="s">
        <v>1099</v>
      </c>
      <c r="AX2582">
        <v>8</v>
      </c>
    </row>
    <row r="2583" spans="28:50" x14ac:dyDescent="0.3">
      <c r="AB2583" s="160">
        <v>37940</v>
      </c>
      <c r="AC2583">
        <v>4</v>
      </c>
      <c r="AD2583">
        <v>96</v>
      </c>
      <c r="AE2583" t="s">
        <v>1099</v>
      </c>
      <c r="AF2583">
        <v>10</v>
      </c>
      <c r="AH2583" s="160">
        <v>41228</v>
      </c>
      <c r="AI2583">
        <v>4</v>
      </c>
      <c r="AJ2583">
        <v>114</v>
      </c>
      <c r="AK2583" t="s">
        <v>1099</v>
      </c>
      <c r="AL2583">
        <v>11</v>
      </c>
      <c r="AN2583" s="160">
        <v>37940</v>
      </c>
      <c r="AO2583">
        <v>4</v>
      </c>
      <c r="AP2583">
        <v>124</v>
      </c>
      <c r="AQ2583" t="s">
        <v>1099</v>
      </c>
      <c r="AR2583">
        <v>12</v>
      </c>
      <c r="AT2583" s="160">
        <v>38671</v>
      </c>
      <c r="AU2583">
        <v>4</v>
      </c>
      <c r="AV2583">
        <v>74</v>
      </c>
      <c r="AW2583" t="s">
        <v>1099</v>
      </c>
      <c r="AX2583">
        <v>7</v>
      </c>
    </row>
    <row r="2584" spans="28:50" x14ac:dyDescent="0.3">
      <c r="AB2584" s="160">
        <v>37940</v>
      </c>
      <c r="AC2584">
        <v>5</v>
      </c>
      <c r="AD2584">
        <v>83</v>
      </c>
      <c r="AE2584" t="s">
        <v>1099</v>
      </c>
      <c r="AF2584">
        <v>8</v>
      </c>
      <c r="AH2584" s="160">
        <v>41228</v>
      </c>
      <c r="AI2584">
        <v>5</v>
      </c>
      <c r="AJ2584">
        <v>109</v>
      </c>
      <c r="AK2584" t="s">
        <v>1099</v>
      </c>
      <c r="AL2584">
        <v>11</v>
      </c>
      <c r="AN2584" s="160">
        <v>37940</v>
      </c>
      <c r="AO2584">
        <v>5</v>
      </c>
      <c r="AP2584">
        <v>130</v>
      </c>
      <c r="AQ2584" t="s">
        <v>1099</v>
      </c>
      <c r="AR2584">
        <v>13</v>
      </c>
      <c r="AT2584" s="160">
        <v>38671</v>
      </c>
      <c r="AU2584">
        <v>5</v>
      </c>
      <c r="AV2584">
        <v>80</v>
      </c>
      <c r="AW2584" t="s">
        <v>1099</v>
      </c>
      <c r="AX2584">
        <v>8</v>
      </c>
    </row>
    <row r="2585" spans="28:50" x14ac:dyDescent="0.3">
      <c r="AB2585" s="160">
        <v>37940</v>
      </c>
      <c r="AC2585">
        <v>6</v>
      </c>
      <c r="AD2585">
        <v>111</v>
      </c>
      <c r="AE2585" t="s">
        <v>1099</v>
      </c>
      <c r="AF2585">
        <v>11</v>
      </c>
      <c r="AH2585" s="160">
        <v>41228</v>
      </c>
      <c r="AI2585">
        <v>6</v>
      </c>
      <c r="AJ2585">
        <v>117</v>
      </c>
      <c r="AK2585" t="s">
        <v>1099</v>
      </c>
      <c r="AL2585">
        <v>12</v>
      </c>
      <c r="AN2585" s="160">
        <v>37940</v>
      </c>
      <c r="AO2585">
        <v>6</v>
      </c>
      <c r="AP2585">
        <v>140</v>
      </c>
      <c r="AQ2585" t="s">
        <v>1099</v>
      </c>
      <c r="AR2585">
        <v>14</v>
      </c>
      <c r="AT2585" s="160">
        <v>38671</v>
      </c>
      <c r="AU2585">
        <v>6</v>
      </c>
      <c r="AV2585">
        <v>108</v>
      </c>
      <c r="AW2585" t="s">
        <v>1099</v>
      </c>
      <c r="AX2585">
        <v>11</v>
      </c>
    </row>
    <row r="2586" spans="28:50" x14ac:dyDescent="0.3">
      <c r="AB2586" s="160">
        <v>37940</v>
      </c>
      <c r="AC2586">
        <v>7</v>
      </c>
      <c r="AD2586">
        <v>154</v>
      </c>
      <c r="AE2586" t="s">
        <v>1099</v>
      </c>
      <c r="AF2586">
        <v>15</v>
      </c>
      <c r="AH2586" s="160">
        <v>41228</v>
      </c>
      <c r="AI2586">
        <v>7</v>
      </c>
      <c r="AJ2586">
        <v>127</v>
      </c>
      <c r="AK2586" t="s">
        <v>1099</v>
      </c>
      <c r="AL2586">
        <v>13</v>
      </c>
      <c r="AN2586" s="160">
        <v>37940</v>
      </c>
      <c r="AO2586">
        <v>7</v>
      </c>
      <c r="AP2586">
        <v>151</v>
      </c>
      <c r="AQ2586" t="s">
        <v>1099</v>
      </c>
      <c r="AR2586">
        <v>15</v>
      </c>
      <c r="AT2586" s="160">
        <v>38671</v>
      </c>
      <c r="AU2586">
        <v>7</v>
      </c>
      <c r="AV2586">
        <v>120</v>
      </c>
      <c r="AW2586" t="s">
        <v>1099</v>
      </c>
      <c r="AX2586">
        <v>12</v>
      </c>
    </row>
    <row r="2587" spans="28:50" x14ac:dyDescent="0.3">
      <c r="AB2587" s="160">
        <v>37940</v>
      </c>
      <c r="AC2587">
        <v>8</v>
      </c>
      <c r="AD2587">
        <v>199</v>
      </c>
      <c r="AE2587" t="s">
        <v>1099</v>
      </c>
      <c r="AF2587">
        <v>20</v>
      </c>
      <c r="AH2587" s="160">
        <v>41228</v>
      </c>
      <c r="AI2587">
        <v>8</v>
      </c>
      <c r="AJ2587">
        <v>147</v>
      </c>
      <c r="AK2587" t="s">
        <v>1099</v>
      </c>
      <c r="AL2587">
        <v>15</v>
      </c>
      <c r="AN2587" s="160">
        <v>37940</v>
      </c>
      <c r="AO2587">
        <v>8</v>
      </c>
      <c r="AP2587">
        <v>150</v>
      </c>
      <c r="AQ2587" t="s">
        <v>1099</v>
      </c>
      <c r="AR2587">
        <v>15</v>
      </c>
      <c r="AT2587" s="160">
        <v>38671</v>
      </c>
      <c r="AU2587">
        <v>8</v>
      </c>
      <c r="AV2587">
        <v>131</v>
      </c>
      <c r="AW2587" t="s">
        <v>1099</v>
      </c>
      <c r="AX2587">
        <v>13</v>
      </c>
    </row>
    <row r="2588" spans="28:50" x14ac:dyDescent="0.3">
      <c r="AB2588" s="160">
        <v>37940</v>
      </c>
      <c r="AC2588">
        <v>9</v>
      </c>
      <c r="AD2588">
        <v>243</v>
      </c>
      <c r="AE2588" t="s">
        <v>1099</v>
      </c>
      <c r="AF2588">
        <v>24</v>
      </c>
      <c r="AH2588" s="160">
        <v>41228</v>
      </c>
      <c r="AI2588">
        <v>9</v>
      </c>
      <c r="AJ2588">
        <v>161</v>
      </c>
      <c r="AK2588" t="s">
        <v>1099</v>
      </c>
      <c r="AL2588">
        <v>16</v>
      </c>
      <c r="AN2588" s="160">
        <v>37940</v>
      </c>
      <c r="AO2588">
        <v>9</v>
      </c>
      <c r="AP2588">
        <v>150</v>
      </c>
      <c r="AQ2588" t="s">
        <v>1099</v>
      </c>
      <c r="AR2588">
        <v>15</v>
      </c>
      <c r="AT2588" s="160">
        <v>38671</v>
      </c>
      <c r="AU2588">
        <v>9</v>
      </c>
      <c r="AV2588">
        <v>146</v>
      </c>
      <c r="AW2588" t="s">
        <v>1099</v>
      </c>
      <c r="AX2588">
        <v>15</v>
      </c>
    </row>
    <row r="2589" spans="28:50" x14ac:dyDescent="0.3">
      <c r="AB2589" s="160">
        <v>37940</v>
      </c>
      <c r="AC2589">
        <v>10</v>
      </c>
      <c r="AD2589">
        <v>280</v>
      </c>
      <c r="AE2589" t="s">
        <v>1099</v>
      </c>
      <c r="AF2589">
        <v>28</v>
      </c>
      <c r="AH2589" s="160">
        <v>41228</v>
      </c>
      <c r="AI2589">
        <v>10</v>
      </c>
      <c r="AJ2589">
        <v>157</v>
      </c>
      <c r="AK2589" t="s">
        <v>1099</v>
      </c>
      <c r="AL2589">
        <v>16</v>
      </c>
      <c r="AN2589" s="160">
        <v>37940</v>
      </c>
      <c r="AO2589">
        <v>10</v>
      </c>
      <c r="AP2589">
        <v>147</v>
      </c>
      <c r="AQ2589" t="s">
        <v>1099</v>
      </c>
      <c r="AR2589">
        <v>15</v>
      </c>
      <c r="AT2589" s="160">
        <v>38671</v>
      </c>
      <c r="AU2589">
        <v>10</v>
      </c>
      <c r="AV2589">
        <v>133</v>
      </c>
      <c r="AW2589" t="s">
        <v>1099</v>
      </c>
      <c r="AX2589">
        <v>13</v>
      </c>
    </row>
    <row r="2590" spans="28:50" x14ac:dyDescent="0.3">
      <c r="AB2590" s="160">
        <v>37940</v>
      </c>
      <c r="AC2590">
        <v>11</v>
      </c>
      <c r="AD2590">
        <v>292</v>
      </c>
      <c r="AE2590" t="s">
        <v>1099</v>
      </c>
      <c r="AF2590">
        <v>29</v>
      </c>
      <c r="AH2590" s="160">
        <v>41228</v>
      </c>
      <c r="AI2590">
        <v>11</v>
      </c>
      <c r="AJ2590">
        <v>172</v>
      </c>
      <c r="AK2590" t="s">
        <v>1099</v>
      </c>
      <c r="AL2590">
        <v>17</v>
      </c>
      <c r="AN2590" s="160">
        <v>37940</v>
      </c>
      <c r="AO2590">
        <v>11</v>
      </c>
      <c r="AP2590">
        <v>160</v>
      </c>
      <c r="AQ2590" t="s">
        <v>1099</v>
      </c>
      <c r="AR2590">
        <v>16</v>
      </c>
      <c r="AT2590" s="160">
        <v>38671</v>
      </c>
      <c r="AU2590">
        <v>11</v>
      </c>
      <c r="AV2590">
        <v>147</v>
      </c>
      <c r="AW2590" t="s">
        <v>1099</v>
      </c>
      <c r="AX2590">
        <v>15</v>
      </c>
    </row>
    <row r="2591" spans="28:50" x14ac:dyDescent="0.3">
      <c r="AB2591" s="160">
        <v>37940</v>
      </c>
      <c r="AC2591">
        <v>12</v>
      </c>
      <c r="AD2591">
        <v>301</v>
      </c>
      <c r="AE2591" t="s">
        <v>1099</v>
      </c>
      <c r="AF2591">
        <v>30</v>
      </c>
      <c r="AH2591" s="160">
        <v>41228</v>
      </c>
      <c r="AI2591">
        <v>12</v>
      </c>
      <c r="AJ2591">
        <v>176</v>
      </c>
      <c r="AK2591" t="s">
        <v>1099</v>
      </c>
      <c r="AL2591">
        <v>18</v>
      </c>
      <c r="AN2591" s="160">
        <v>37940</v>
      </c>
      <c r="AO2591">
        <v>12</v>
      </c>
      <c r="AP2591">
        <v>160</v>
      </c>
      <c r="AQ2591" t="s">
        <v>1099</v>
      </c>
      <c r="AR2591">
        <v>16</v>
      </c>
      <c r="AT2591" s="160">
        <v>38671</v>
      </c>
      <c r="AU2591">
        <v>12</v>
      </c>
      <c r="AV2591">
        <v>144</v>
      </c>
      <c r="AW2591" t="s">
        <v>1099</v>
      </c>
      <c r="AX2591">
        <v>14</v>
      </c>
    </row>
    <row r="2592" spans="28:50" x14ac:dyDescent="0.3">
      <c r="AB2592" s="160">
        <v>37940</v>
      </c>
      <c r="AC2592">
        <v>13</v>
      </c>
      <c r="AD2592">
        <v>307</v>
      </c>
      <c r="AE2592" t="s">
        <v>1099</v>
      </c>
      <c r="AF2592">
        <v>31</v>
      </c>
      <c r="AH2592" s="160">
        <v>41228</v>
      </c>
      <c r="AI2592">
        <v>13</v>
      </c>
      <c r="AJ2592">
        <v>178</v>
      </c>
      <c r="AK2592" t="s">
        <v>1099</v>
      </c>
      <c r="AL2592">
        <v>18</v>
      </c>
      <c r="AN2592" s="160">
        <v>37940</v>
      </c>
      <c r="AO2592">
        <v>13</v>
      </c>
      <c r="AP2592">
        <v>170</v>
      </c>
      <c r="AQ2592" t="s">
        <v>1099</v>
      </c>
      <c r="AR2592">
        <v>17</v>
      </c>
      <c r="AT2592" s="160">
        <v>38671</v>
      </c>
      <c r="AU2592">
        <v>13</v>
      </c>
      <c r="AV2592">
        <v>148</v>
      </c>
      <c r="AW2592" t="s">
        <v>1099</v>
      </c>
      <c r="AX2592">
        <v>15</v>
      </c>
    </row>
    <row r="2593" spans="28:50" x14ac:dyDescent="0.3">
      <c r="AB2593" s="160">
        <v>37940</v>
      </c>
      <c r="AC2593">
        <v>14</v>
      </c>
      <c r="AD2593">
        <v>319</v>
      </c>
      <c r="AE2593" t="s">
        <v>1099</v>
      </c>
      <c r="AF2593">
        <v>32</v>
      </c>
      <c r="AH2593" s="160">
        <v>41228</v>
      </c>
      <c r="AI2593">
        <v>14</v>
      </c>
      <c r="AJ2593">
        <v>187</v>
      </c>
      <c r="AK2593" t="s">
        <v>1099</v>
      </c>
      <c r="AL2593">
        <v>19</v>
      </c>
      <c r="AN2593" s="160">
        <v>37940</v>
      </c>
      <c r="AO2593">
        <v>14</v>
      </c>
      <c r="AP2593">
        <v>170</v>
      </c>
      <c r="AQ2593" t="s">
        <v>1099</v>
      </c>
      <c r="AR2593">
        <v>17</v>
      </c>
      <c r="AT2593" s="160">
        <v>38671</v>
      </c>
      <c r="AU2593">
        <v>14</v>
      </c>
      <c r="AV2593">
        <v>142</v>
      </c>
      <c r="AW2593" t="s">
        <v>1099</v>
      </c>
      <c r="AX2593">
        <v>14</v>
      </c>
    </row>
    <row r="2594" spans="28:50" x14ac:dyDescent="0.3">
      <c r="AB2594" s="160">
        <v>37940</v>
      </c>
      <c r="AC2594">
        <v>15</v>
      </c>
      <c r="AD2594">
        <v>317</v>
      </c>
      <c r="AE2594" t="s">
        <v>1099</v>
      </c>
      <c r="AF2594">
        <v>32</v>
      </c>
      <c r="AH2594" s="160">
        <v>41228</v>
      </c>
      <c r="AI2594">
        <v>15</v>
      </c>
      <c r="AJ2594">
        <v>180</v>
      </c>
      <c r="AK2594" t="s">
        <v>1099</v>
      </c>
      <c r="AL2594">
        <v>18</v>
      </c>
      <c r="AN2594" s="160">
        <v>37940</v>
      </c>
      <c r="AO2594">
        <v>15</v>
      </c>
      <c r="AP2594">
        <v>160</v>
      </c>
      <c r="AQ2594" t="s">
        <v>1099</v>
      </c>
      <c r="AR2594">
        <v>16</v>
      </c>
      <c r="AT2594" s="160">
        <v>38671</v>
      </c>
      <c r="AU2594">
        <v>15</v>
      </c>
      <c r="AV2594">
        <v>137</v>
      </c>
      <c r="AW2594" t="s">
        <v>1099</v>
      </c>
      <c r="AX2594">
        <v>14</v>
      </c>
    </row>
    <row r="2595" spans="28:50" x14ac:dyDescent="0.3">
      <c r="AB2595" s="160">
        <v>37940</v>
      </c>
      <c r="AC2595">
        <v>16</v>
      </c>
      <c r="AD2595">
        <v>313</v>
      </c>
      <c r="AE2595" t="s">
        <v>1099</v>
      </c>
      <c r="AF2595">
        <v>31</v>
      </c>
      <c r="AH2595" s="160">
        <v>41228</v>
      </c>
      <c r="AI2595">
        <v>16</v>
      </c>
      <c r="AJ2595">
        <v>185</v>
      </c>
      <c r="AK2595" t="s">
        <v>1099</v>
      </c>
      <c r="AL2595">
        <v>19</v>
      </c>
      <c r="AN2595" s="160">
        <v>37940</v>
      </c>
      <c r="AO2595">
        <v>16</v>
      </c>
      <c r="AP2595">
        <v>152</v>
      </c>
      <c r="AQ2595" t="s">
        <v>1099</v>
      </c>
      <c r="AR2595">
        <v>15</v>
      </c>
      <c r="AT2595" s="160">
        <v>38671</v>
      </c>
      <c r="AU2595">
        <v>16</v>
      </c>
      <c r="AV2595">
        <v>129</v>
      </c>
      <c r="AW2595" t="s">
        <v>1099</v>
      </c>
      <c r="AX2595">
        <v>13</v>
      </c>
    </row>
    <row r="2596" spans="28:50" x14ac:dyDescent="0.3">
      <c r="AB2596" s="160">
        <v>37940</v>
      </c>
      <c r="AC2596">
        <v>17</v>
      </c>
      <c r="AD2596">
        <v>319</v>
      </c>
      <c r="AE2596" t="s">
        <v>1099</v>
      </c>
      <c r="AF2596">
        <v>32</v>
      </c>
      <c r="AH2596" s="160">
        <v>41228</v>
      </c>
      <c r="AI2596">
        <v>17</v>
      </c>
      <c r="AJ2596">
        <v>182</v>
      </c>
      <c r="AK2596" t="s">
        <v>1099</v>
      </c>
      <c r="AL2596">
        <v>18</v>
      </c>
      <c r="AN2596" s="160">
        <v>37940</v>
      </c>
      <c r="AO2596">
        <v>17</v>
      </c>
      <c r="AP2596">
        <v>150</v>
      </c>
      <c r="AQ2596" t="s">
        <v>1099</v>
      </c>
      <c r="AR2596">
        <v>15</v>
      </c>
      <c r="AT2596" s="160">
        <v>38671</v>
      </c>
      <c r="AU2596">
        <v>17</v>
      </c>
      <c r="AV2596">
        <v>128</v>
      </c>
      <c r="AW2596" t="s">
        <v>1099</v>
      </c>
      <c r="AX2596">
        <v>13</v>
      </c>
    </row>
    <row r="2597" spans="28:50" x14ac:dyDescent="0.3">
      <c r="AB2597" s="160">
        <v>37940</v>
      </c>
      <c r="AC2597">
        <v>18</v>
      </c>
      <c r="AD2597">
        <v>308</v>
      </c>
      <c r="AE2597" t="s">
        <v>1099</v>
      </c>
      <c r="AF2597">
        <v>31</v>
      </c>
      <c r="AH2597" s="160">
        <v>41228</v>
      </c>
      <c r="AI2597">
        <v>18</v>
      </c>
      <c r="AJ2597">
        <v>165</v>
      </c>
      <c r="AK2597" t="s">
        <v>1099</v>
      </c>
      <c r="AL2597">
        <v>17</v>
      </c>
      <c r="AN2597" s="160">
        <v>37940</v>
      </c>
      <c r="AO2597">
        <v>18</v>
      </c>
      <c r="AP2597">
        <v>140</v>
      </c>
      <c r="AQ2597" t="s">
        <v>1099</v>
      </c>
      <c r="AR2597">
        <v>14</v>
      </c>
      <c r="AT2597" s="160">
        <v>38671</v>
      </c>
      <c r="AU2597">
        <v>18</v>
      </c>
      <c r="AV2597">
        <v>119</v>
      </c>
      <c r="AW2597" t="s">
        <v>1099</v>
      </c>
      <c r="AX2597">
        <v>12</v>
      </c>
    </row>
    <row r="2598" spans="28:50" x14ac:dyDescent="0.3">
      <c r="AB2598" s="160">
        <v>37940</v>
      </c>
      <c r="AC2598">
        <v>19</v>
      </c>
      <c r="AD2598">
        <v>281</v>
      </c>
      <c r="AE2598" t="s">
        <v>1099</v>
      </c>
      <c r="AF2598">
        <v>28</v>
      </c>
      <c r="AH2598" s="160">
        <v>41228</v>
      </c>
      <c r="AI2598">
        <v>19</v>
      </c>
      <c r="AJ2598">
        <v>151</v>
      </c>
      <c r="AK2598" t="s">
        <v>1099</v>
      </c>
      <c r="AL2598">
        <v>15</v>
      </c>
      <c r="AN2598" s="160">
        <v>37940</v>
      </c>
      <c r="AO2598">
        <v>19</v>
      </c>
      <c r="AP2598">
        <v>145</v>
      </c>
      <c r="AQ2598" t="s">
        <v>1099</v>
      </c>
      <c r="AR2598">
        <v>15</v>
      </c>
      <c r="AT2598" s="160">
        <v>38671</v>
      </c>
      <c r="AU2598">
        <v>19</v>
      </c>
      <c r="AV2598">
        <v>118</v>
      </c>
      <c r="AW2598" t="s">
        <v>1099</v>
      </c>
      <c r="AX2598">
        <v>12</v>
      </c>
    </row>
    <row r="2599" spans="28:50" x14ac:dyDescent="0.3">
      <c r="AB2599" s="160">
        <v>37940</v>
      </c>
      <c r="AC2599">
        <v>20</v>
      </c>
      <c r="AD2599">
        <v>243</v>
      </c>
      <c r="AE2599" t="s">
        <v>1099</v>
      </c>
      <c r="AF2599">
        <v>24</v>
      </c>
      <c r="AH2599" s="160">
        <v>41228</v>
      </c>
      <c r="AI2599">
        <v>20</v>
      </c>
      <c r="AJ2599">
        <v>144</v>
      </c>
      <c r="AK2599" t="s">
        <v>1099</v>
      </c>
      <c r="AL2599">
        <v>14</v>
      </c>
      <c r="AN2599" s="160">
        <v>37940</v>
      </c>
      <c r="AO2599">
        <v>20</v>
      </c>
      <c r="AP2599">
        <v>150</v>
      </c>
      <c r="AQ2599" t="s">
        <v>1099</v>
      </c>
      <c r="AR2599">
        <v>15</v>
      </c>
      <c r="AT2599" s="160">
        <v>38671</v>
      </c>
      <c r="AU2599">
        <v>20</v>
      </c>
      <c r="AV2599">
        <v>118</v>
      </c>
      <c r="AW2599" t="s">
        <v>1099</v>
      </c>
      <c r="AX2599">
        <v>12</v>
      </c>
    </row>
    <row r="2600" spans="28:50" x14ac:dyDescent="0.3">
      <c r="AB2600" s="160">
        <v>37940</v>
      </c>
      <c r="AC2600">
        <v>21</v>
      </c>
      <c r="AD2600">
        <v>237</v>
      </c>
      <c r="AE2600" t="s">
        <v>1099</v>
      </c>
      <c r="AF2600">
        <v>24</v>
      </c>
      <c r="AH2600" s="160">
        <v>41228</v>
      </c>
      <c r="AI2600">
        <v>21</v>
      </c>
      <c r="AJ2600">
        <v>146</v>
      </c>
      <c r="AK2600" t="s">
        <v>1099</v>
      </c>
      <c r="AL2600">
        <v>15</v>
      </c>
      <c r="AN2600" s="160">
        <v>37940</v>
      </c>
      <c r="AO2600">
        <v>21</v>
      </c>
      <c r="AP2600">
        <v>150</v>
      </c>
      <c r="AQ2600" t="s">
        <v>1099</v>
      </c>
      <c r="AR2600">
        <v>15</v>
      </c>
      <c r="AT2600" s="160">
        <v>38671</v>
      </c>
      <c r="AU2600">
        <v>21</v>
      </c>
      <c r="AV2600">
        <v>122</v>
      </c>
      <c r="AW2600" t="s">
        <v>1099</v>
      </c>
      <c r="AX2600">
        <v>12</v>
      </c>
    </row>
    <row r="2601" spans="28:50" x14ac:dyDescent="0.3">
      <c r="AB2601" s="160">
        <v>37940</v>
      </c>
      <c r="AC2601">
        <v>22</v>
      </c>
      <c r="AD2601">
        <v>192</v>
      </c>
      <c r="AE2601" t="s">
        <v>1099</v>
      </c>
      <c r="AF2601">
        <v>19</v>
      </c>
      <c r="AH2601" s="160">
        <v>41228</v>
      </c>
      <c r="AI2601">
        <v>22</v>
      </c>
      <c r="AJ2601">
        <v>146</v>
      </c>
      <c r="AK2601" t="s">
        <v>1099</v>
      </c>
      <c r="AL2601">
        <v>15</v>
      </c>
      <c r="AN2601" s="160">
        <v>37940</v>
      </c>
      <c r="AO2601">
        <v>22</v>
      </c>
      <c r="AP2601">
        <v>154</v>
      </c>
      <c r="AQ2601" t="s">
        <v>1099</v>
      </c>
      <c r="AR2601">
        <v>15</v>
      </c>
      <c r="AT2601" s="160">
        <v>38671</v>
      </c>
      <c r="AU2601">
        <v>22</v>
      </c>
      <c r="AV2601">
        <v>122</v>
      </c>
      <c r="AW2601" t="s">
        <v>1099</v>
      </c>
      <c r="AX2601">
        <v>12</v>
      </c>
    </row>
    <row r="2602" spans="28:50" x14ac:dyDescent="0.3">
      <c r="AB2602" s="160">
        <v>37940</v>
      </c>
      <c r="AC2602">
        <v>23</v>
      </c>
      <c r="AD2602">
        <v>186</v>
      </c>
      <c r="AE2602" t="s">
        <v>1099</v>
      </c>
      <c r="AF2602">
        <v>19</v>
      </c>
      <c r="AH2602" s="160">
        <v>41228</v>
      </c>
      <c r="AI2602">
        <v>23</v>
      </c>
      <c r="AJ2602">
        <v>144</v>
      </c>
      <c r="AK2602" t="s">
        <v>1099</v>
      </c>
      <c r="AL2602">
        <v>14</v>
      </c>
      <c r="AN2602" s="160">
        <v>37940</v>
      </c>
      <c r="AO2602">
        <v>23</v>
      </c>
      <c r="AP2602">
        <v>160</v>
      </c>
      <c r="AQ2602" t="s">
        <v>1099</v>
      </c>
      <c r="AR2602">
        <v>16</v>
      </c>
      <c r="AT2602" s="160">
        <v>38671</v>
      </c>
      <c r="AU2602">
        <v>23</v>
      </c>
      <c r="AV2602">
        <v>125</v>
      </c>
      <c r="AW2602" t="s">
        <v>1099</v>
      </c>
      <c r="AX2602">
        <v>13</v>
      </c>
    </row>
    <row r="2603" spans="28:50" x14ac:dyDescent="0.3">
      <c r="AB2603" s="160">
        <v>37941</v>
      </c>
      <c r="AC2603">
        <v>0</v>
      </c>
      <c r="AD2603">
        <v>161</v>
      </c>
      <c r="AE2603" t="s">
        <v>1099</v>
      </c>
      <c r="AF2603">
        <v>16</v>
      </c>
      <c r="AH2603" s="160">
        <v>41229</v>
      </c>
      <c r="AI2603">
        <v>0</v>
      </c>
      <c r="AJ2603">
        <v>142</v>
      </c>
      <c r="AK2603" t="s">
        <v>1099</v>
      </c>
      <c r="AL2603">
        <v>14</v>
      </c>
      <c r="AN2603" s="160">
        <v>37941</v>
      </c>
      <c r="AO2603">
        <v>0</v>
      </c>
      <c r="AP2603">
        <v>150</v>
      </c>
      <c r="AQ2603" t="s">
        <v>1099</v>
      </c>
      <c r="AR2603">
        <v>15</v>
      </c>
      <c r="AT2603" s="160">
        <v>38672</v>
      </c>
      <c r="AU2603">
        <v>0</v>
      </c>
      <c r="AV2603">
        <v>120</v>
      </c>
      <c r="AW2603" t="s">
        <v>1099</v>
      </c>
      <c r="AX2603">
        <v>12</v>
      </c>
    </row>
    <row r="2604" spans="28:50" x14ac:dyDescent="0.3">
      <c r="AB2604" s="160">
        <v>37941</v>
      </c>
      <c r="AC2604">
        <v>1</v>
      </c>
      <c r="AD2604">
        <v>155</v>
      </c>
      <c r="AE2604" t="s">
        <v>1099</v>
      </c>
      <c r="AF2604">
        <v>16</v>
      </c>
      <c r="AH2604" s="160">
        <v>41229</v>
      </c>
      <c r="AI2604">
        <v>1</v>
      </c>
      <c r="AJ2604">
        <v>138</v>
      </c>
      <c r="AK2604" t="s">
        <v>1099</v>
      </c>
      <c r="AL2604">
        <v>14</v>
      </c>
      <c r="AN2604" s="160">
        <v>37941</v>
      </c>
      <c r="AO2604">
        <v>1</v>
      </c>
      <c r="AP2604">
        <v>150</v>
      </c>
      <c r="AQ2604" t="s">
        <v>1099</v>
      </c>
      <c r="AR2604">
        <v>15</v>
      </c>
      <c r="AT2604" s="160">
        <v>38672</v>
      </c>
      <c r="AU2604">
        <v>1</v>
      </c>
      <c r="AV2604">
        <v>114</v>
      </c>
      <c r="AW2604" t="s">
        <v>1099</v>
      </c>
      <c r="AX2604">
        <v>11</v>
      </c>
    </row>
    <row r="2605" spans="28:50" x14ac:dyDescent="0.3">
      <c r="AB2605" s="160">
        <v>37941</v>
      </c>
      <c r="AC2605">
        <v>2</v>
      </c>
      <c r="AD2605">
        <v>143</v>
      </c>
      <c r="AE2605" t="s">
        <v>1099</v>
      </c>
      <c r="AF2605">
        <v>14</v>
      </c>
      <c r="AH2605" s="160">
        <v>41229</v>
      </c>
      <c r="AI2605">
        <v>2</v>
      </c>
      <c r="AJ2605">
        <v>136</v>
      </c>
      <c r="AK2605" t="s">
        <v>1099</v>
      </c>
      <c r="AL2605">
        <v>14</v>
      </c>
      <c r="AN2605" s="160">
        <v>37941</v>
      </c>
      <c r="AO2605">
        <v>2</v>
      </c>
      <c r="AP2605">
        <v>150</v>
      </c>
      <c r="AQ2605" t="s">
        <v>1099</v>
      </c>
      <c r="AR2605">
        <v>15</v>
      </c>
      <c r="AT2605" s="160">
        <v>38672</v>
      </c>
      <c r="AU2605">
        <v>2</v>
      </c>
      <c r="AV2605">
        <v>114</v>
      </c>
      <c r="AW2605" t="s">
        <v>1099</v>
      </c>
      <c r="AX2605">
        <v>11</v>
      </c>
    </row>
    <row r="2606" spans="28:50" x14ac:dyDescent="0.3">
      <c r="AB2606" s="160">
        <v>37941</v>
      </c>
      <c r="AC2606">
        <v>3</v>
      </c>
      <c r="AD2606">
        <v>150</v>
      </c>
      <c r="AE2606" t="s">
        <v>1099</v>
      </c>
      <c r="AF2606">
        <v>15</v>
      </c>
      <c r="AH2606" s="160">
        <v>41229</v>
      </c>
      <c r="AI2606">
        <v>3</v>
      </c>
      <c r="AJ2606">
        <v>128</v>
      </c>
      <c r="AK2606" t="s">
        <v>1099</v>
      </c>
      <c r="AL2606">
        <v>13</v>
      </c>
      <c r="AN2606" s="160">
        <v>37941</v>
      </c>
      <c r="AO2606">
        <v>3</v>
      </c>
      <c r="AP2606">
        <v>140</v>
      </c>
      <c r="AQ2606" t="s">
        <v>1099</v>
      </c>
      <c r="AR2606">
        <v>14</v>
      </c>
      <c r="AT2606" s="160">
        <v>38672</v>
      </c>
      <c r="AU2606">
        <v>3</v>
      </c>
      <c r="AV2606">
        <v>102</v>
      </c>
      <c r="AW2606" t="s">
        <v>1099</v>
      </c>
      <c r="AX2606">
        <v>10</v>
      </c>
    </row>
    <row r="2607" spans="28:50" x14ac:dyDescent="0.3">
      <c r="AB2607" s="160">
        <v>37941</v>
      </c>
      <c r="AC2607">
        <v>4</v>
      </c>
      <c r="AD2607">
        <v>143</v>
      </c>
      <c r="AE2607" t="s">
        <v>1099</v>
      </c>
      <c r="AF2607">
        <v>14</v>
      </c>
      <c r="AH2607" s="160">
        <v>41229</v>
      </c>
      <c r="AI2607">
        <v>4</v>
      </c>
      <c r="AJ2607">
        <v>129</v>
      </c>
      <c r="AK2607" t="s">
        <v>1099</v>
      </c>
      <c r="AL2607">
        <v>13</v>
      </c>
      <c r="AN2607" s="160">
        <v>37941</v>
      </c>
      <c r="AO2607">
        <v>4</v>
      </c>
      <c r="AP2607">
        <v>142</v>
      </c>
      <c r="AQ2607" t="s">
        <v>1099</v>
      </c>
      <c r="AR2607">
        <v>14</v>
      </c>
      <c r="AT2607" s="160">
        <v>38672</v>
      </c>
      <c r="AU2607">
        <v>4</v>
      </c>
      <c r="AV2607">
        <v>87</v>
      </c>
      <c r="AW2607" t="s">
        <v>1099</v>
      </c>
      <c r="AX2607">
        <v>9</v>
      </c>
    </row>
    <row r="2608" spans="28:50" x14ac:dyDescent="0.3">
      <c r="AB2608" s="160">
        <v>37941</v>
      </c>
      <c r="AC2608">
        <v>5</v>
      </c>
      <c r="AD2608">
        <v>136</v>
      </c>
      <c r="AE2608" t="s">
        <v>1099</v>
      </c>
      <c r="AF2608">
        <v>14</v>
      </c>
      <c r="AH2608" s="160">
        <v>41229</v>
      </c>
      <c r="AI2608">
        <v>5</v>
      </c>
      <c r="AJ2608">
        <v>124</v>
      </c>
      <c r="AK2608" t="s">
        <v>1099</v>
      </c>
      <c r="AL2608">
        <v>12</v>
      </c>
      <c r="AN2608" s="160">
        <v>37941</v>
      </c>
      <c r="AO2608">
        <v>5</v>
      </c>
      <c r="AP2608">
        <v>140</v>
      </c>
      <c r="AQ2608" t="s">
        <v>1099</v>
      </c>
      <c r="AR2608">
        <v>14</v>
      </c>
      <c r="AT2608" s="160">
        <v>38672</v>
      </c>
      <c r="AU2608">
        <v>5</v>
      </c>
      <c r="AV2608">
        <v>75</v>
      </c>
      <c r="AW2608" t="s">
        <v>1099</v>
      </c>
      <c r="AX2608">
        <v>8</v>
      </c>
    </row>
    <row r="2609" spans="28:50" x14ac:dyDescent="0.3">
      <c r="AB2609" s="160">
        <v>37941</v>
      </c>
      <c r="AC2609">
        <v>6</v>
      </c>
      <c r="AD2609">
        <v>158</v>
      </c>
      <c r="AE2609" t="s">
        <v>1099</v>
      </c>
      <c r="AF2609">
        <v>16</v>
      </c>
      <c r="AH2609" s="160">
        <v>41229</v>
      </c>
      <c r="AI2609">
        <v>6</v>
      </c>
      <c r="AJ2609">
        <v>125</v>
      </c>
      <c r="AK2609" t="s">
        <v>1099</v>
      </c>
      <c r="AL2609">
        <v>13</v>
      </c>
      <c r="AN2609" s="160">
        <v>37941</v>
      </c>
      <c r="AO2609">
        <v>6</v>
      </c>
      <c r="AP2609">
        <v>160</v>
      </c>
      <c r="AQ2609" t="s">
        <v>1099</v>
      </c>
      <c r="AR2609">
        <v>16</v>
      </c>
      <c r="AT2609" s="160">
        <v>38672</v>
      </c>
      <c r="AU2609">
        <v>6</v>
      </c>
      <c r="AV2609">
        <v>81</v>
      </c>
      <c r="AW2609" t="s">
        <v>1099</v>
      </c>
      <c r="AX2609">
        <v>8</v>
      </c>
    </row>
    <row r="2610" spans="28:50" x14ac:dyDescent="0.3">
      <c r="AB2610" s="160">
        <v>37941</v>
      </c>
      <c r="AC2610">
        <v>7</v>
      </c>
      <c r="AD2610">
        <v>230</v>
      </c>
      <c r="AE2610" t="s">
        <v>1099</v>
      </c>
      <c r="AF2610">
        <v>23</v>
      </c>
      <c r="AH2610" s="160">
        <v>41229</v>
      </c>
      <c r="AI2610">
        <v>7</v>
      </c>
      <c r="AJ2610">
        <v>134</v>
      </c>
      <c r="AK2610" t="s">
        <v>1099</v>
      </c>
      <c r="AL2610">
        <v>13</v>
      </c>
      <c r="AN2610" s="160">
        <v>37941</v>
      </c>
      <c r="AO2610">
        <v>7</v>
      </c>
      <c r="AP2610">
        <v>164</v>
      </c>
      <c r="AQ2610" t="s">
        <v>1099</v>
      </c>
      <c r="AR2610">
        <v>16</v>
      </c>
      <c r="AT2610" s="160">
        <v>38672</v>
      </c>
      <c r="AU2610">
        <v>7</v>
      </c>
      <c r="AV2610">
        <v>86</v>
      </c>
      <c r="AW2610" t="s">
        <v>1099</v>
      </c>
      <c r="AX2610">
        <v>9</v>
      </c>
    </row>
    <row r="2611" spans="28:50" x14ac:dyDescent="0.3">
      <c r="AB2611" s="160">
        <v>37941</v>
      </c>
      <c r="AC2611">
        <v>8</v>
      </c>
      <c r="AD2611">
        <v>255</v>
      </c>
      <c r="AE2611" t="s">
        <v>1099</v>
      </c>
      <c r="AF2611">
        <v>26</v>
      </c>
      <c r="AH2611" s="160">
        <v>41229</v>
      </c>
      <c r="AI2611">
        <v>8</v>
      </c>
      <c r="AJ2611">
        <v>148</v>
      </c>
      <c r="AK2611" t="s">
        <v>1099</v>
      </c>
      <c r="AL2611">
        <v>15</v>
      </c>
      <c r="AN2611" s="160">
        <v>37941</v>
      </c>
      <c r="AO2611">
        <v>8</v>
      </c>
      <c r="AP2611">
        <v>170</v>
      </c>
      <c r="AQ2611" t="s">
        <v>1099</v>
      </c>
      <c r="AR2611">
        <v>17</v>
      </c>
      <c r="AT2611" s="160">
        <v>38672</v>
      </c>
      <c r="AU2611">
        <v>8</v>
      </c>
      <c r="AV2611">
        <v>102</v>
      </c>
      <c r="AW2611" t="s">
        <v>1099</v>
      </c>
      <c r="AX2611">
        <v>10</v>
      </c>
    </row>
    <row r="2612" spans="28:50" x14ac:dyDescent="0.3">
      <c r="AB2612" s="160">
        <v>37941</v>
      </c>
      <c r="AC2612">
        <v>9</v>
      </c>
      <c r="AD2612">
        <v>274</v>
      </c>
      <c r="AE2612" t="s">
        <v>1099</v>
      </c>
      <c r="AF2612">
        <v>27</v>
      </c>
      <c r="AH2612" s="160">
        <v>41229</v>
      </c>
      <c r="AI2612">
        <v>9</v>
      </c>
      <c r="AJ2612">
        <v>158</v>
      </c>
      <c r="AK2612" t="s">
        <v>1099</v>
      </c>
      <c r="AL2612">
        <v>16</v>
      </c>
      <c r="AN2612" s="160">
        <v>37941</v>
      </c>
      <c r="AO2612">
        <v>9</v>
      </c>
      <c r="AP2612">
        <v>180</v>
      </c>
      <c r="AQ2612" t="s">
        <v>1099</v>
      </c>
      <c r="AR2612">
        <v>18</v>
      </c>
      <c r="AT2612" s="160">
        <v>38672</v>
      </c>
      <c r="AU2612">
        <v>9</v>
      </c>
      <c r="AV2612">
        <v>117</v>
      </c>
      <c r="AW2612" t="s">
        <v>1099</v>
      </c>
      <c r="AX2612">
        <v>12</v>
      </c>
    </row>
    <row r="2613" spans="28:50" x14ac:dyDescent="0.3">
      <c r="AB2613" s="160">
        <v>37941</v>
      </c>
      <c r="AC2613">
        <v>10</v>
      </c>
      <c r="AD2613">
        <v>288</v>
      </c>
      <c r="AE2613" t="s">
        <v>1099</v>
      </c>
      <c r="AF2613">
        <v>29</v>
      </c>
      <c r="AH2613" s="160">
        <v>41229</v>
      </c>
      <c r="AI2613">
        <v>10</v>
      </c>
      <c r="AJ2613">
        <v>176</v>
      </c>
      <c r="AK2613" t="s">
        <v>1099</v>
      </c>
      <c r="AL2613">
        <v>18</v>
      </c>
      <c r="AN2613" s="160">
        <v>37941</v>
      </c>
      <c r="AO2613">
        <v>10</v>
      </c>
      <c r="AP2613">
        <v>182</v>
      </c>
      <c r="AQ2613" t="s">
        <v>1099</v>
      </c>
      <c r="AR2613">
        <v>18</v>
      </c>
      <c r="AT2613" s="160">
        <v>38672</v>
      </c>
      <c r="AU2613">
        <v>10</v>
      </c>
      <c r="AV2613">
        <v>138</v>
      </c>
      <c r="AW2613" t="s">
        <v>1099</v>
      </c>
      <c r="AX2613">
        <v>14</v>
      </c>
    </row>
    <row r="2614" spans="28:50" x14ac:dyDescent="0.3">
      <c r="AB2614" s="160">
        <v>37941</v>
      </c>
      <c r="AC2614">
        <v>11</v>
      </c>
      <c r="AD2614">
        <v>245</v>
      </c>
      <c r="AE2614" t="s">
        <v>1099</v>
      </c>
      <c r="AF2614">
        <v>25</v>
      </c>
      <c r="AH2614" s="160">
        <v>41229</v>
      </c>
      <c r="AI2614">
        <v>11</v>
      </c>
      <c r="AJ2614">
        <v>173</v>
      </c>
      <c r="AK2614" t="s">
        <v>1099</v>
      </c>
      <c r="AL2614">
        <v>17</v>
      </c>
      <c r="AN2614" s="160">
        <v>37941</v>
      </c>
      <c r="AO2614">
        <v>11</v>
      </c>
      <c r="AP2614">
        <v>190</v>
      </c>
      <c r="AQ2614" t="s">
        <v>1099</v>
      </c>
      <c r="AR2614">
        <v>19</v>
      </c>
      <c r="AT2614" s="160">
        <v>38672</v>
      </c>
      <c r="AU2614">
        <v>11</v>
      </c>
      <c r="AV2614">
        <v>133</v>
      </c>
      <c r="AW2614" t="s">
        <v>1099</v>
      </c>
      <c r="AX2614">
        <v>13</v>
      </c>
    </row>
    <row r="2615" spans="28:50" x14ac:dyDescent="0.3">
      <c r="AB2615" s="160">
        <v>37941</v>
      </c>
      <c r="AC2615">
        <v>12</v>
      </c>
      <c r="AD2615">
        <v>202</v>
      </c>
      <c r="AE2615" t="s">
        <v>1099</v>
      </c>
      <c r="AF2615">
        <v>20</v>
      </c>
      <c r="AH2615" s="160">
        <v>41229</v>
      </c>
      <c r="AI2615">
        <v>12</v>
      </c>
      <c r="AJ2615">
        <v>161</v>
      </c>
      <c r="AK2615" t="s">
        <v>1099</v>
      </c>
      <c r="AL2615">
        <v>16</v>
      </c>
      <c r="AN2615" s="160">
        <v>37941</v>
      </c>
      <c r="AO2615">
        <v>12</v>
      </c>
      <c r="AP2615">
        <v>190</v>
      </c>
      <c r="AQ2615" t="s">
        <v>1099</v>
      </c>
      <c r="AR2615">
        <v>19</v>
      </c>
      <c r="AT2615" s="160">
        <v>38672</v>
      </c>
      <c r="AU2615">
        <v>12</v>
      </c>
      <c r="AV2615">
        <v>113</v>
      </c>
      <c r="AW2615" t="s">
        <v>1099</v>
      </c>
      <c r="AX2615">
        <v>11</v>
      </c>
    </row>
    <row r="2616" spans="28:50" x14ac:dyDescent="0.3">
      <c r="AB2616" s="160">
        <v>37941</v>
      </c>
      <c r="AC2616">
        <v>13</v>
      </c>
      <c r="AD2616">
        <v>147</v>
      </c>
      <c r="AE2616" t="s">
        <v>1099</v>
      </c>
      <c r="AF2616">
        <v>15</v>
      </c>
      <c r="AH2616" s="160">
        <v>41229</v>
      </c>
      <c r="AI2616">
        <v>13</v>
      </c>
      <c r="AJ2616">
        <v>170</v>
      </c>
      <c r="AK2616" t="s">
        <v>1099</v>
      </c>
      <c r="AL2616">
        <v>17</v>
      </c>
      <c r="AN2616" s="160">
        <v>37941</v>
      </c>
      <c r="AO2616">
        <v>13</v>
      </c>
      <c r="AP2616">
        <v>190</v>
      </c>
      <c r="AQ2616" t="s">
        <v>1099</v>
      </c>
      <c r="AR2616">
        <v>19</v>
      </c>
      <c r="AT2616" s="160">
        <v>38672</v>
      </c>
      <c r="AU2616">
        <v>13</v>
      </c>
      <c r="AV2616">
        <v>140</v>
      </c>
      <c r="AW2616" t="s">
        <v>1099</v>
      </c>
      <c r="AX2616">
        <v>14</v>
      </c>
    </row>
    <row r="2617" spans="28:50" x14ac:dyDescent="0.3">
      <c r="AB2617" s="160">
        <v>37941</v>
      </c>
      <c r="AC2617">
        <v>14</v>
      </c>
      <c r="AD2617">
        <v>147</v>
      </c>
      <c r="AE2617" t="s">
        <v>1099</v>
      </c>
      <c r="AF2617">
        <v>15</v>
      </c>
      <c r="AH2617" s="160">
        <v>41229</v>
      </c>
      <c r="AI2617">
        <v>14</v>
      </c>
      <c r="AJ2617">
        <v>173</v>
      </c>
      <c r="AK2617" t="s">
        <v>1099</v>
      </c>
      <c r="AL2617">
        <v>17</v>
      </c>
      <c r="AN2617" s="160">
        <v>37941</v>
      </c>
      <c r="AO2617">
        <v>14</v>
      </c>
      <c r="AP2617">
        <v>190</v>
      </c>
      <c r="AQ2617" t="s">
        <v>1099</v>
      </c>
      <c r="AR2617">
        <v>19</v>
      </c>
      <c r="AT2617" s="160">
        <v>38672</v>
      </c>
      <c r="AU2617">
        <v>14</v>
      </c>
      <c r="AV2617">
        <v>147</v>
      </c>
      <c r="AW2617" t="s">
        <v>1099</v>
      </c>
      <c r="AX2617">
        <v>15</v>
      </c>
    </row>
    <row r="2618" spans="28:50" x14ac:dyDescent="0.3">
      <c r="AB2618" s="160">
        <v>37941</v>
      </c>
      <c r="AC2618">
        <v>15</v>
      </c>
      <c r="AD2618">
        <v>130</v>
      </c>
      <c r="AE2618" t="s">
        <v>1099</v>
      </c>
      <c r="AF2618">
        <v>13</v>
      </c>
      <c r="AH2618" s="160">
        <v>41229</v>
      </c>
      <c r="AI2618">
        <v>15</v>
      </c>
      <c r="AJ2618">
        <v>180</v>
      </c>
      <c r="AK2618" t="s">
        <v>1099</v>
      </c>
      <c r="AL2618">
        <v>18</v>
      </c>
      <c r="AN2618" s="160">
        <v>37941</v>
      </c>
      <c r="AO2618">
        <v>15</v>
      </c>
      <c r="AP2618">
        <v>180</v>
      </c>
      <c r="AQ2618" t="s">
        <v>1099</v>
      </c>
      <c r="AR2618">
        <v>18</v>
      </c>
      <c r="AT2618" s="160">
        <v>38672</v>
      </c>
      <c r="AU2618">
        <v>15</v>
      </c>
      <c r="AV2618">
        <v>135</v>
      </c>
      <c r="AW2618" t="s">
        <v>1099</v>
      </c>
      <c r="AX2618">
        <v>14</v>
      </c>
    </row>
    <row r="2619" spans="28:50" x14ac:dyDescent="0.3">
      <c r="AB2619" s="160">
        <v>37941</v>
      </c>
      <c r="AC2619">
        <v>16</v>
      </c>
      <c r="AD2619">
        <v>127</v>
      </c>
      <c r="AE2619" t="s">
        <v>1099</v>
      </c>
      <c r="AF2619">
        <v>13</v>
      </c>
      <c r="AH2619" s="160">
        <v>41229</v>
      </c>
      <c r="AI2619">
        <v>16</v>
      </c>
      <c r="AJ2619">
        <v>184</v>
      </c>
      <c r="AK2619" t="s">
        <v>1099</v>
      </c>
      <c r="AL2619">
        <v>18</v>
      </c>
      <c r="AN2619" s="160">
        <v>37941</v>
      </c>
      <c r="AO2619">
        <v>16</v>
      </c>
      <c r="AP2619">
        <v>177</v>
      </c>
      <c r="AQ2619" t="s">
        <v>1099</v>
      </c>
      <c r="AR2619">
        <v>18</v>
      </c>
      <c r="AT2619" s="160">
        <v>38672</v>
      </c>
      <c r="AU2619">
        <v>16</v>
      </c>
      <c r="AV2619">
        <v>117</v>
      </c>
      <c r="AW2619" t="s">
        <v>1099</v>
      </c>
      <c r="AX2619">
        <v>12</v>
      </c>
    </row>
    <row r="2620" spans="28:50" x14ac:dyDescent="0.3">
      <c r="AB2620" s="160">
        <v>37941</v>
      </c>
      <c r="AC2620">
        <v>17</v>
      </c>
      <c r="AD2620">
        <v>121</v>
      </c>
      <c r="AE2620" t="s">
        <v>1099</v>
      </c>
      <c r="AF2620">
        <v>12</v>
      </c>
      <c r="AH2620" s="160">
        <v>41229</v>
      </c>
      <c r="AI2620">
        <v>17</v>
      </c>
      <c r="AJ2620">
        <v>177</v>
      </c>
      <c r="AK2620" t="s">
        <v>1099</v>
      </c>
      <c r="AL2620">
        <v>18</v>
      </c>
      <c r="AN2620" s="160">
        <v>37941</v>
      </c>
      <c r="AO2620">
        <v>17</v>
      </c>
      <c r="AP2620">
        <v>170</v>
      </c>
      <c r="AQ2620" t="s">
        <v>1099</v>
      </c>
      <c r="AR2620">
        <v>17</v>
      </c>
      <c r="AT2620" s="160">
        <v>38672</v>
      </c>
      <c r="AU2620">
        <v>17</v>
      </c>
      <c r="AV2620">
        <v>112</v>
      </c>
      <c r="AW2620" t="s">
        <v>1099</v>
      </c>
      <c r="AX2620">
        <v>11</v>
      </c>
    </row>
    <row r="2621" spans="28:50" x14ac:dyDescent="0.3">
      <c r="AB2621" s="160">
        <v>37941</v>
      </c>
      <c r="AC2621">
        <v>18</v>
      </c>
      <c r="AD2621">
        <v>101</v>
      </c>
      <c r="AE2621" t="s">
        <v>1099</v>
      </c>
      <c r="AF2621">
        <v>10</v>
      </c>
      <c r="AH2621" s="160">
        <v>41229</v>
      </c>
      <c r="AI2621">
        <v>18</v>
      </c>
      <c r="AJ2621">
        <v>157</v>
      </c>
      <c r="AK2621" t="s">
        <v>1099</v>
      </c>
      <c r="AL2621">
        <v>16</v>
      </c>
      <c r="AN2621" s="160">
        <v>37941</v>
      </c>
      <c r="AO2621">
        <v>18</v>
      </c>
      <c r="AP2621">
        <v>160</v>
      </c>
      <c r="AQ2621" t="s">
        <v>1099</v>
      </c>
      <c r="AR2621">
        <v>16</v>
      </c>
      <c r="AT2621" s="160">
        <v>38672</v>
      </c>
      <c r="AU2621">
        <v>18</v>
      </c>
      <c r="AV2621">
        <v>111</v>
      </c>
      <c r="AW2621" t="s">
        <v>1099</v>
      </c>
      <c r="AX2621">
        <v>11</v>
      </c>
    </row>
    <row r="2622" spans="28:50" x14ac:dyDescent="0.3">
      <c r="AB2622" s="160">
        <v>37941</v>
      </c>
      <c r="AC2622">
        <v>19</v>
      </c>
      <c r="AD2622">
        <v>97</v>
      </c>
      <c r="AE2622" t="s">
        <v>1099</v>
      </c>
      <c r="AF2622">
        <v>10</v>
      </c>
      <c r="AH2622" s="160">
        <v>41229</v>
      </c>
      <c r="AI2622">
        <v>19</v>
      </c>
      <c r="AJ2622">
        <v>150</v>
      </c>
      <c r="AK2622" t="s">
        <v>1099</v>
      </c>
      <c r="AL2622">
        <v>15</v>
      </c>
      <c r="AN2622" s="160">
        <v>37941</v>
      </c>
      <c r="AO2622">
        <v>19</v>
      </c>
      <c r="AP2622">
        <v>165</v>
      </c>
      <c r="AQ2622" t="s">
        <v>1099</v>
      </c>
      <c r="AR2622">
        <v>17</v>
      </c>
      <c r="AT2622" s="160">
        <v>38672</v>
      </c>
      <c r="AU2622">
        <v>19</v>
      </c>
      <c r="AV2622">
        <v>109</v>
      </c>
      <c r="AW2622" t="s">
        <v>1099</v>
      </c>
      <c r="AX2622">
        <v>11</v>
      </c>
    </row>
    <row r="2623" spans="28:50" x14ac:dyDescent="0.3">
      <c r="AB2623" s="160">
        <v>37941</v>
      </c>
      <c r="AC2623">
        <v>20</v>
      </c>
      <c r="AD2623">
        <v>97</v>
      </c>
      <c r="AE2623" t="s">
        <v>1099</v>
      </c>
      <c r="AF2623">
        <v>10</v>
      </c>
      <c r="AH2623" s="160">
        <v>41229</v>
      </c>
      <c r="AI2623">
        <v>20</v>
      </c>
      <c r="AJ2623">
        <v>147</v>
      </c>
      <c r="AK2623" t="s">
        <v>1099</v>
      </c>
      <c r="AL2623">
        <v>15</v>
      </c>
      <c r="AN2623" s="160">
        <v>37941</v>
      </c>
      <c r="AO2623">
        <v>20</v>
      </c>
      <c r="AP2623">
        <v>170</v>
      </c>
      <c r="AQ2623" t="s">
        <v>1099</v>
      </c>
      <c r="AR2623">
        <v>17</v>
      </c>
      <c r="AT2623" s="160">
        <v>38672</v>
      </c>
      <c r="AU2623">
        <v>20</v>
      </c>
      <c r="AV2623">
        <v>110</v>
      </c>
      <c r="AW2623" t="s">
        <v>1099</v>
      </c>
      <c r="AX2623">
        <v>11</v>
      </c>
    </row>
    <row r="2624" spans="28:50" x14ac:dyDescent="0.3">
      <c r="AB2624" s="160">
        <v>37941</v>
      </c>
      <c r="AC2624">
        <v>21</v>
      </c>
      <c r="AD2624">
        <v>97</v>
      </c>
      <c r="AE2624" t="s">
        <v>1099</v>
      </c>
      <c r="AF2624">
        <v>10</v>
      </c>
      <c r="AH2624" s="160">
        <v>41229</v>
      </c>
      <c r="AI2624">
        <v>21</v>
      </c>
      <c r="AJ2624">
        <v>145</v>
      </c>
      <c r="AK2624" t="s">
        <v>1099</v>
      </c>
      <c r="AL2624">
        <v>15</v>
      </c>
      <c r="AN2624" s="160">
        <v>37941</v>
      </c>
      <c r="AO2624">
        <v>21</v>
      </c>
      <c r="AP2624">
        <v>160</v>
      </c>
      <c r="AQ2624" t="s">
        <v>1099</v>
      </c>
      <c r="AR2624">
        <v>16</v>
      </c>
      <c r="AT2624" s="160">
        <v>38672</v>
      </c>
      <c r="AU2624">
        <v>21</v>
      </c>
      <c r="AV2624">
        <v>95</v>
      </c>
      <c r="AW2624" t="s">
        <v>1099</v>
      </c>
      <c r="AX2624">
        <v>10</v>
      </c>
    </row>
    <row r="2625" spans="28:50" x14ac:dyDescent="0.3">
      <c r="AB2625" s="160">
        <v>37941</v>
      </c>
      <c r="AC2625">
        <v>22</v>
      </c>
      <c r="AD2625">
        <v>95</v>
      </c>
      <c r="AE2625" t="s">
        <v>1099</v>
      </c>
      <c r="AF2625">
        <v>10</v>
      </c>
      <c r="AH2625" s="160">
        <v>41229</v>
      </c>
      <c r="AI2625">
        <v>22</v>
      </c>
      <c r="AJ2625">
        <v>143</v>
      </c>
      <c r="AK2625" t="s">
        <v>1099</v>
      </c>
      <c r="AL2625">
        <v>14</v>
      </c>
      <c r="AN2625" s="160">
        <v>37941</v>
      </c>
      <c r="AO2625">
        <v>22</v>
      </c>
      <c r="AP2625">
        <v>160</v>
      </c>
      <c r="AQ2625" t="s">
        <v>1099</v>
      </c>
      <c r="AR2625">
        <v>16</v>
      </c>
      <c r="AT2625" s="160">
        <v>38672</v>
      </c>
      <c r="AU2625">
        <v>22</v>
      </c>
      <c r="AV2625">
        <v>85</v>
      </c>
      <c r="AW2625" t="s">
        <v>1099</v>
      </c>
      <c r="AX2625">
        <v>9</v>
      </c>
    </row>
    <row r="2626" spans="28:50" x14ac:dyDescent="0.3">
      <c r="AB2626" s="160">
        <v>37941</v>
      </c>
      <c r="AC2626">
        <v>23</v>
      </c>
      <c r="AD2626">
        <v>96</v>
      </c>
      <c r="AE2626" t="s">
        <v>1099</v>
      </c>
      <c r="AF2626">
        <v>10</v>
      </c>
      <c r="AH2626" s="160">
        <v>41229</v>
      </c>
      <c r="AI2626">
        <v>23</v>
      </c>
      <c r="AJ2626">
        <v>140</v>
      </c>
      <c r="AK2626" t="s">
        <v>1099</v>
      </c>
      <c r="AL2626">
        <v>14</v>
      </c>
      <c r="AN2626" s="160">
        <v>37941</v>
      </c>
      <c r="AO2626">
        <v>23</v>
      </c>
      <c r="AP2626">
        <v>160</v>
      </c>
      <c r="AQ2626" t="s">
        <v>1099</v>
      </c>
      <c r="AR2626">
        <v>16</v>
      </c>
      <c r="AT2626" s="160">
        <v>38672</v>
      </c>
      <c r="AU2626">
        <v>23</v>
      </c>
      <c r="AV2626">
        <v>85</v>
      </c>
      <c r="AW2626" t="s">
        <v>1099</v>
      </c>
      <c r="AX2626">
        <v>9</v>
      </c>
    </row>
    <row r="2627" spans="28:50" x14ac:dyDescent="0.3">
      <c r="AB2627" s="160">
        <v>37942</v>
      </c>
      <c r="AC2627">
        <v>0</v>
      </c>
      <c r="AD2627">
        <v>100</v>
      </c>
      <c r="AE2627" t="s">
        <v>1099</v>
      </c>
      <c r="AF2627">
        <v>10</v>
      </c>
      <c r="AH2627" s="160">
        <v>41230</v>
      </c>
      <c r="AI2627">
        <v>0</v>
      </c>
      <c r="AJ2627">
        <v>138</v>
      </c>
      <c r="AK2627" t="s">
        <v>1099</v>
      </c>
      <c r="AL2627">
        <v>14</v>
      </c>
      <c r="AN2627" s="160">
        <v>37942</v>
      </c>
      <c r="AO2627">
        <v>0</v>
      </c>
      <c r="AP2627">
        <v>160</v>
      </c>
      <c r="AQ2627" t="s">
        <v>1099</v>
      </c>
      <c r="AR2627">
        <v>16</v>
      </c>
      <c r="AT2627" s="160">
        <v>38673</v>
      </c>
      <c r="AU2627">
        <v>0</v>
      </c>
      <c r="AV2627">
        <v>86</v>
      </c>
      <c r="AW2627" t="s">
        <v>1099</v>
      </c>
      <c r="AX2627">
        <v>9</v>
      </c>
    </row>
    <row r="2628" spans="28:50" x14ac:dyDescent="0.3">
      <c r="AB2628" s="160">
        <v>37942</v>
      </c>
      <c r="AC2628">
        <v>1</v>
      </c>
      <c r="AD2628">
        <v>99</v>
      </c>
      <c r="AE2628" t="s">
        <v>1099</v>
      </c>
      <c r="AF2628">
        <v>10</v>
      </c>
      <c r="AH2628" s="160">
        <v>41230</v>
      </c>
      <c r="AI2628">
        <v>1</v>
      </c>
      <c r="AJ2628">
        <v>138</v>
      </c>
      <c r="AK2628" t="s">
        <v>1099</v>
      </c>
      <c r="AL2628">
        <v>14</v>
      </c>
      <c r="AN2628" s="160">
        <v>37942</v>
      </c>
      <c r="AO2628">
        <v>1</v>
      </c>
      <c r="AP2628">
        <v>164</v>
      </c>
      <c r="AQ2628" t="s">
        <v>1099</v>
      </c>
      <c r="AR2628">
        <v>16</v>
      </c>
      <c r="AT2628" s="160">
        <v>38673</v>
      </c>
      <c r="AU2628">
        <v>1</v>
      </c>
      <c r="AV2628">
        <v>82</v>
      </c>
      <c r="AW2628" t="s">
        <v>1099</v>
      </c>
      <c r="AX2628">
        <v>8</v>
      </c>
    </row>
    <row r="2629" spans="28:50" x14ac:dyDescent="0.3">
      <c r="AB2629" s="160">
        <v>37942</v>
      </c>
      <c r="AC2629">
        <v>2</v>
      </c>
      <c r="AD2629">
        <v>100</v>
      </c>
      <c r="AE2629" t="s">
        <v>1099</v>
      </c>
      <c r="AF2629">
        <v>10</v>
      </c>
      <c r="AH2629" s="160">
        <v>41230</v>
      </c>
      <c r="AI2629">
        <v>2</v>
      </c>
      <c r="AJ2629">
        <v>135</v>
      </c>
      <c r="AK2629" t="s">
        <v>1099</v>
      </c>
      <c r="AL2629">
        <v>14</v>
      </c>
      <c r="AN2629" s="160">
        <v>37942</v>
      </c>
      <c r="AO2629">
        <v>2</v>
      </c>
      <c r="AP2629">
        <v>170</v>
      </c>
      <c r="AQ2629" t="s">
        <v>1099</v>
      </c>
      <c r="AR2629">
        <v>17</v>
      </c>
      <c r="AT2629" s="160">
        <v>38673</v>
      </c>
      <c r="AU2629">
        <v>2</v>
      </c>
      <c r="AV2629">
        <v>79</v>
      </c>
      <c r="AW2629" t="s">
        <v>1099</v>
      </c>
      <c r="AX2629">
        <v>8</v>
      </c>
    </row>
    <row r="2630" spans="28:50" x14ac:dyDescent="0.3">
      <c r="AB2630" s="160">
        <v>37942</v>
      </c>
      <c r="AC2630">
        <v>3</v>
      </c>
      <c r="AD2630">
        <v>96</v>
      </c>
      <c r="AE2630" t="s">
        <v>1099</v>
      </c>
      <c r="AF2630">
        <v>10</v>
      </c>
      <c r="AH2630" s="160">
        <v>41230</v>
      </c>
      <c r="AI2630">
        <v>3</v>
      </c>
      <c r="AJ2630">
        <v>133</v>
      </c>
      <c r="AK2630" t="s">
        <v>1099</v>
      </c>
      <c r="AL2630">
        <v>13</v>
      </c>
      <c r="AN2630" s="160">
        <v>37942</v>
      </c>
      <c r="AO2630">
        <v>3</v>
      </c>
      <c r="AP2630">
        <v>170</v>
      </c>
      <c r="AQ2630" t="s">
        <v>1099</v>
      </c>
      <c r="AR2630">
        <v>17</v>
      </c>
      <c r="AT2630" s="160">
        <v>38673</v>
      </c>
      <c r="AU2630">
        <v>3</v>
      </c>
      <c r="AV2630">
        <v>75</v>
      </c>
      <c r="AW2630" t="s">
        <v>1099</v>
      </c>
      <c r="AX2630">
        <v>8</v>
      </c>
    </row>
    <row r="2631" spans="28:50" x14ac:dyDescent="0.3">
      <c r="AB2631" s="160">
        <v>37942</v>
      </c>
      <c r="AC2631">
        <v>4</v>
      </c>
      <c r="AD2631">
        <v>87</v>
      </c>
      <c r="AE2631" t="s">
        <v>1099</v>
      </c>
      <c r="AF2631">
        <v>9</v>
      </c>
      <c r="AH2631" s="160">
        <v>41230</v>
      </c>
      <c r="AI2631">
        <v>4</v>
      </c>
      <c r="AJ2631">
        <v>129</v>
      </c>
      <c r="AK2631" t="s">
        <v>1099</v>
      </c>
      <c r="AL2631">
        <v>13</v>
      </c>
      <c r="AN2631" s="160">
        <v>37942</v>
      </c>
      <c r="AO2631">
        <v>4</v>
      </c>
      <c r="AP2631">
        <v>156</v>
      </c>
      <c r="AQ2631" t="s">
        <v>1099</v>
      </c>
      <c r="AR2631">
        <v>16</v>
      </c>
      <c r="AT2631" s="160">
        <v>38673</v>
      </c>
      <c r="AU2631">
        <v>4</v>
      </c>
      <c r="AV2631">
        <v>78</v>
      </c>
      <c r="AW2631" t="s">
        <v>1099</v>
      </c>
      <c r="AX2631">
        <v>8</v>
      </c>
    </row>
    <row r="2632" spans="28:50" x14ac:dyDescent="0.3">
      <c r="AB2632" s="160">
        <v>37942</v>
      </c>
      <c r="AC2632">
        <v>5</v>
      </c>
      <c r="AD2632">
        <v>88</v>
      </c>
      <c r="AE2632" t="s">
        <v>1099</v>
      </c>
      <c r="AF2632">
        <v>9</v>
      </c>
      <c r="AH2632" s="160">
        <v>41230</v>
      </c>
      <c r="AI2632">
        <v>5</v>
      </c>
      <c r="AJ2632">
        <v>130</v>
      </c>
      <c r="AK2632" t="s">
        <v>1099</v>
      </c>
      <c r="AL2632">
        <v>13</v>
      </c>
      <c r="AN2632" s="160">
        <v>37942</v>
      </c>
      <c r="AO2632">
        <v>5</v>
      </c>
      <c r="AP2632">
        <v>160</v>
      </c>
      <c r="AQ2632" t="s">
        <v>1099</v>
      </c>
      <c r="AR2632">
        <v>16</v>
      </c>
      <c r="AT2632" s="160">
        <v>38673</v>
      </c>
      <c r="AU2632">
        <v>5</v>
      </c>
      <c r="AV2632">
        <v>84</v>
      </c>
      <c r="AW2632" t="s">
        <v>1099</v>
      </c>
      <c r="AX2632">
        <v>8</v>
      </c>
    </row>
    <row r="2633" spans="28:50" x14ac:dyDescent="0.3">
      <c r="AB2633" s="160">
        <v>37942</v>
      </c>
      <c r="AC2633">
        <v>6</v>
      </c>
      <c r="AD2633">
        <v>93</v>
      </c>
      <c r="AE2633" t="s">
        <v>1099</v>
      </c>
      <c r="AF2633">
        <v>9</v>
      </c>
      <c r="AH2633" s="160">
        <v>41230</v>
      </c>
      <c r="AI2633">
        <v>6</v>
      </c>
      <c r="AJ2633">
        <v>128</v>
      </c>
      <c r="AK2633" t="s">
        <v>1099</v>
      </c>
      <c r="AL2633">
        <v>13</v>
      </c>
      <c r="AN2633" s="160">
        <v>37942</v>
      </c>
      <c r="AO2633">
        <v>6</v>
      </c>
      <c r="AP2633">
        <v>180</v>
      </c>
      <c r="AQ2633" t="s">
        <v>1099</v>
      </c>
      <c r="AR2633">
        <v>18</v>
      </c>
      <c r="AT2633" s="160">
        <v>38673</v>
      </c>
      <c r="AU2633">
        <v>6</v>
      </c>
      <c r="AV2633">
        <v>92</v>
      </c>
      <c r="AW2633" t="s">
        <v>1099</v>
      </c>
      <c r="AX2633">
        <v>9</v>
      </c>
    </row>
    <row r="2634" spans="28:50" x14ac:dyDescent="0.3">
      <c r="AB2634" s="160">
        <v>37942</v>
      </c>
      <c r="AC2634">
        <v>7</v>
      </c>
      <c r="AD2634">
        <v>107</v>
      </c>
      <c r="AE2634" t="s">
        <v>1099</v>
      </c>
      <c r="AF2634">
        <v>11</v>
      </c>
      <c r="AH2634" s="160">
        <v>41230</v>
      </c>
      <c r="AI2634">
        <v>7</v>
      </c>
      <c r="AJ2634">
        <v>134</v>
      </c>
      <c r="AK2634" t="s">
        <v>1099</v>
      </c>
      <c r="AL2634">
        <v>13</v>
      </c>
      <c r="AN2634" s="160">
        <v>37942</v>
      </c>
      <c r="AO2634">
        <v>7</v>
      </c>
      <c r="AP2634">
        <v>180</v>
      </c>
      <c r="AQ2634" t="s">
        <v>1099</v>
      </c>
      <c r="AR2634">
        <v>18</v>
      </c>
      <c r="AT2634" s="160">
        <v>38673</v>
      </c>
      <c r="AU2634">
        <v>7</v>
      </c>
      <c r="AV2634">
        <v>98</v>
      </c>
      <c r="AW2634" t="s">
        <v>1099</v>
      </c>
      <c r="AX2634">
        <v>10</v>
      </c>
    </row>
    <row r="2635" spans="28:50" x14ac:dyDescent="0.3">
      <c r="AB2635" s="160">
        <v>37942</v>
      </c>
      <c r="AC2635">
        <v>8</v>
      </c>
      <c r="AD2635">
        <v>122</v>
      </c>
      <c r="AE2635" t="s">
        <v>1099</v>
      </c>
      <c r="AF2635">
        <v>12</v>
      </c>
      <c r="AH2635" s="160">
        <v>41230</v>
      </c>
      <c r="AI2635">
        <v>8</v>
      </c>
      <c r="AJ2635">
        <v>137</v>
      </c>
      <c r="AK2635" t="s">
        <v>1099</v>
      </c>
      <c r="AL2635">
        <v>14</v>
      </c>
      <c r="AN2635" s="160">
        <v>37942</v>
      </c>
      <c r="AO2635">
        <v>8</v>
      </c>
      <c r="AP2635">
        <v>200</v>
      </c>
      <c r="AQ2635" t="s">
        <v>1099</v>
      </c>
      <c r="AR2635">
        <v>20</v>
      </c>
      <c r="AT2635" s="160">
        <v>38673</v>
      </c>
      <c r="AU2635">
        <v>8</v>
      </c>
      <c r="AV2635">
        <v>107</v>
      </c>
      <c r="AW2635" t="s">
        <v>1099</v>
      </c>
      <c r="AX2635">
        <v>11</v>
      </c>
    </row>
    <row r="2636" spans="28:50" x14ac:dyDescent="0.3">
      <c r="AB2636" s="160">
        <v>37942</v>
      </c>
      <c r="AC2636">
        <v>9</v>
      </c>
      <c r="AD2636">
        <v>133</v>
      </c>
      <c r="AE2636" t="s">
        <v>1099</v>
      </c>
      <c r="AF2636">
        <v>13</v>
      </c>
      <c r="AH2636" s="160">
        <v>41230</v>
      </c>
      <c r="AI2636">
        <v>9</v>
      </c>
      <c r="AJ2636">
        <v>144</v>
      </c>
      <c r="AK2636" t="s">
        <v>1099</v>
      </c>
      <c r="AL2636">
        <v>14</v>
      </c>
      <c r="AN2636" s="160">
        <v>37942</v>
      </c>
      <c r="AO2636">
        <v>9</v>
      </c>
      <c r="AP2636">
        <v>200</v>
      </c>
      <c r="AQ2636" t="s">
        <v>1099</v>
      </c>
      <c r="AR2636">
        <v>20</v>
      </c>
      <c r="AT2636" s="160">
        <v>38673</v>
      </c>
      <c r="AU2636">
        <v>9</v>
      </c>
      <c r="AV2636">
        <v>106</v>
      </c>
      <c r="AW2636" t="s">
        <v>1099</v>
      </c>
      <c r="AX2636">
        <v>11</v>
      </c>
    </row>
    <row r="2637" spans="28:50" x14ac:dyDescent="0.3">
      <c r="AB2637" s="160">
        <v>37942</v>
      </c>
      <c r="AC2637">
        <v>10</v>
      </c>
      <c r="AD2637">
        <v>143</v>
      </c>
      <c r="AE2637" t="s">
        <v>1099</v>
      </c>
      <c r="AF2637">
        <v>14</v>
      </c>
      <c r="AH2637" s="160">
        <v>41230</v>
      </c>
      <c r="AI2637">
        <v>10</v>
      </c>
      <c r="AJ2637">
        <v>154</v>
      </c>
      <c r="AK2637" t="s">
        <v>1099</v>
      </c>
      <c r="AL2637">
        <v>15</v>
      </c>
      <c r="AN2637" s="160">
        <v>37942</v>
      </c>
      <c r="AO2637">
        <v>10</v>
      </c>
      <c r="AP2637">
        <v>205</v>
      </c>
      <c r="AQ2637" t="s">
        <v>1099</v>
      </c>
      <c r="AR2637">
        <v>21</v>
      </c>
      <c r="AT2637" s="160">
        <v>38673</v>
      </c>
      <c r="AU2637">
        <v>10</v>
      </c>
      <c r="AV2637">
        <v>114</v>
      </c>
      <c r="AW2637" t="s">
        <v>1099</v>
      </c>
      <c r="AX2637">
        <v>11</v>
      </c>
    </row>
    <row r="2638" spans="28:50" x14ac:dyDescent="0.3">
      <c r="AB2638" s="160">
        <v>37942</v>
      </c>
      <c r="AC2638">
        <v>11</v>
      </c>
      <c r="AD2638">
        <v>151</v>
      </c>
      <c r="AE2638" t="s">
        <v>1099</v>
      </c>
      <c r="AF2638">
        <v>15</v>
      </c>
      <c r="AH2638" s="160">
        <v>41230</v>
      </c>
      <c r="AI2638">
        <v>11</v>
      </c>
      <c r="AJ2638">
        <v>152</v>
      </c>
      <c r="AK2638" t="s">
        <v>1099</v>
      </c>
      <c r="AL2638">
        <v>15</v>
      </c>
      <c r="AN2638" s="160">
        <v>37942</v>
      </c>
      <c r="AO2638">
        <v>11</v>
      </c>
      <c r="AP2638">
        <v>220</v>
      </c>
      <c r="AQ2638" t="s">
        <v>1099</v>
      </c>
      <c r="AR2638">
        <v>22</v>
      </c>
      <c r="AT2638" s="160">
        <v>38673</v>
      </c>
      <c r="AU2638">
        <v>11</v>
      </c>
      <c r="AV2638">
        <v>125</v>
      </c>
      <c r="AW2638" t="s">
        <v>1099</v>
      </c>
      <c r="AX2638">
        <v>13</v>
      </c>
    </row>
    <row r="2639" spans="28:50" x14ac:dyDescent="0.3">
      <c r="AB2639" s="160">
        <v>37942</v>
      </c>
      <c r="AC2639">
        <v>12</v>
      </c>
      <c r="AD2639">
        <v>156</v>
      </c>
      <c r="AE2639" t="s">
        <v>1099</v>
      </c>
      <c r="AF2639">
        <v>16</v>
      </c>
      <c r="AH2639" s="160">
        <v>41230</v>
      </c>
      <c r="AI2639">
        <v>12</v>
      </c>
      <c r="AJ2639">
        <v>163</v>
      </c>
      <c r="AK2639" t="s">
        <v>1099</v>
      </c>
      <c r="AL2639">
        <v>16</v>
      </c>
      <c r="AN2639" s="160">
        <v>37942</v>
      </c>
      <c r="AO2639">
        <v>12</v>
      </c>
      <c r="AP2639">
        <v>200</v>
      </c>
      <c r="AQ2639" t="s">
        <v>1099</v>
      </c>
      <c r="AR2639">
        <v>20</v>
      </c>
      <c r="AT2639" s="160">
        <v>38673</v>
      </c>
      <c r="AU2639">
        <v>12</v>
      </c>
      <c r="AV2639">
        <v>128</v>
      </c>
      <c r="AW2639" t="s">
        <v>1099</v>
      </c>
      <c r="AX2639">
        <v>13</v>
      </c>
    </row>
    <row r="2640" spans="28:50" x14ac:dyDescent="0.3">
      <c r="AB2640" s="160">
        <v>37942</v>
      </c>
      <c r="AC2640">
        <v>13</v>
      </c>
      <c r="AD2640">
        <v>162</v>
      </c>
      <c r="AE2640" t="s">
        <v>1099</v>
      </c>
      <c r="AF2640">
        <v>16</v>
      </c>
      <c r="AH2640" s="160">
        <v>41230</v>
      </c>
      <c r="AI2640">
        <v>13</v>
      </c>
      <c r="AJ2640">
        <v>182</v>
      </c>
      <c r="AK2640" t="s">
        <v>1099</v>
      </c>
      <c r="AL2640">
        <v>18</v>
      </c>
      <c r="AN2640" s="160">
        <v>37942</v>
      </c>
      <c r="AO2640">
        <v>13</v>
      </c>
      <c r="AP2640">
        <v>189</v>
      </c>
      <c r="AQ2640" t="s">
        <v>1099</v>
      </c>
      <c r="AR2640">
        <v>19</v>
      </c>
      <c r="AT2640" s="160">
        <v>38673</v>
      </c>
      <c r="AU2640">
        <v>13</v>
      </c>
      <c r="AV2640">
        <v>115</v>
      </c>
      <c r="AW2640" t="s">
        <v>1099</v>
      </c>
      <c r="AX2640">
        <v>12</v>
      </c>
    </row>
    <row r="2641" spans="28:50" x14ac:dyDescent="0.3">
      <c r="AB2641" s="160">
        <v>37942</v>
      </c>
      <c r="AC2641">
        <v>14</v>
      </c>
      <c r="AD2641">
        <v>159</v>
      </c>
      <c r="AE2641" t="s">
        <v>1099</v>
      </c>
      <c r="AF2641">
        <v>16</v>
      </c>
      <c r="AH2641" s="160">
        <v>41230</v>
      </c>
      <c r="AI2641">
        <v>14</v>
      </c>
      <c r="AJ2641">
        <v>176</v>
      </c>
      <c r="AK2641" t="s">
        <v>1099</v>
      </c>
      <c r="AL2641">
        <v>18</v>
      </c>
      <c r="AN2641" s="160">
        <v>37942</v>
      </c>
      <c r="AO2641">
        <v>14</v>
      </c>
      <c r="AP2641">
        <v>160</v>
      </c>
      <c r="AQ2641" t="s">
        <v>1099</v>
      </c>
      <c r="AR2641">
        <v>16</v>
      </c>
      <c r="AT2641" s="160">
        <v>38673</v>
      </c>
      <c r="AU2641">
        <v>14</v>
      </c>
      <c r="AV2641">
        <v>133</v>
      </c>
      <c r="AW2641" t="s">
        <v>1099</v>
      </c>
      <c r="AX2641">
        <v>13</v>
      </c>
    </row>
    <row r="2642" spans="28:50" x14ac:dyDescent="0.3">
      <c r="AB2642" s="160">
        <v>37942</v>
      </c>
      <c r="AC2642">
        <v>15</v>
      </c>
      <c r="AD2642">
        <v>157</v>
      </c>
      <c r="AE2642" t="s">
        <v>1099</v>
      </c>
      <c r="AF2642">
        <v>16</v>
      </c>
      <c r="AH2642" s="160">
        <v>41230</v>
      </c>
      <c r="AI2642">
        <v>15</v>
      </c>
      <c r="AJ2642">
        <v>180</v>
      </c>
      <c r="AK2642" t="s">
        <v>1099</v>
      </c>
      <c r="AL2642">
        <v>18</v>
      </c>
      <c r="AN2642" s="160">
        <v>37942</v>
      </c>
      <c r="AO2642">
        <v>15</v>
      </c>
      <c r="AP2642">
        <v>160</v>
      </c>
      <c r="AQ2642" t="s">
        <v>1099</v>
      </c>
      <c r="AR2642">
        <v>16</v>
      </c>
      <c r="AT2642" s="160">
        <v>38673</v>
      </c>
      <c r="AU2642">
        <v>15</v>
      </c>
      <c r="AV2642">
        <v>127</v>
      </c>
      <c r="AW2642" t="s">
        <v>1099</v>
      </c>
      <c r="AX2642">
        <v>13</v>
      </c>
    </row>
    <row r="2643" spans="28:50" x14ac:dyDescent="0.3">
      <c r="AB2643" s="160">
        <v>37942</v>
      </c>
      <c r="AC2643">
        <v>16</v>
      </c>
      <c r="AD2643">
        <v>154</v>
      </c>
      <c r="AE2643" t="s">
        <v>1099</v>
      </c>
      <c r="AF2643">
        <v>15</v>
      </c>
      <c r="AH2643" s="160">
        <v>41230</v>
      </c>
      <c r="AI2643">
        <v>16</v>
      </c>
      <c r="AJ2643">
        <v>181</v>
      </c>
      <c r="AK2643" t="s">
        <v>1099</v>
      </c>
      <c r="AL2643">
        <v>18</v>
      </c>
      <c r="AN2643" s="160">
        <v>37942</v>
      </c>
      <c r="AO2643">
        <v>16</v>
      </c>
      <c r="AP2643">
        <v>158</v>
      </c>
      <c r="AQ2643" t="s">
        <v>1099</v>
      </c>
      <c r="AR2643">
        <v>16</v>
      </c>
      <c r="AT2643" s="160">
        <v>38673</v>
      </c>
      <c r="AU2643">
        <v>16</v>
      </c>
      <c r="AV2643">
        <v>128</v>
      </c>
      <c r="AW2643" t="s">
        <v>1099</v>
      </c>
      <c r="AX2643">
        <v>13</v>
      </c>
    </row>
    <row r="2644" spans="28:50" x14ac:dyDescent="0.3">
      <c r="AB2644" s="160">
        <v>37942</v>
      </c>
      <c r="AC2644">
        <v>17</v>
      </c>
      <c r="AD2644">
        <v>142</v>
      </c>
      <c r="AE2644" t="s">
        <v>1099</v>
      </c>
      <c r="AF2644">
        <v>14</v>
      </c>
      <c r="AH2644" s="160">
        <v>41230</v>
      </c>
      <c r="AI2644">
        <v>17</v>
      </c>
      <c r="AJ2644">
        <v>181</v>
      </c>
      <c r="AK2644" t="s">
        <v>1099</v>
      </c>
      <c r="AL2644">
        <v>18</v>
      </c>
      <c r="AN2644" s="160">
        <v>37942</v>
      </c>
      <c r="AO2644">
        <v>17</v>
      </c>
      <c r="AP2644">
        <v>160</v>
      </c>
      <c r="AQ2644" t="s">
        <v>1099</v>
      </c>
      <c r="AR2644">
        <v>16</v>
      </c>
      <c r="AT2644" s="160">
        <v>38673</v>
      </c>
      <c r="AU2644">
        <v>17</v>
      </c>
      <c r="AV2644">
        <v>133</v>
      </c>
      <c r="AW2644" t="s">
        <v>1099</v>
      </c>
      <c r="AX2644">
        <v>13</v>
      </c>
    </row>
    <row r="2645" spans="28:50" x14ac:dyDescent="0.3">
      <c r="AB2645" s="160">
        <v>37942</v>
      </c>
      <c r="AC2645">
        <v>18</v>
      </c>
      <c r="AD2645">
        <v>129</v>
      </c>
      <c r="AE2645" t="s">
        <v>1099</v>
      </c>
      <c r="AF2645">
        <v>13</v>
      </c>
      <c r="AH2645" s="160">
        <v>41230</v>
      </c>
      <c r="AI2645">
        <v>18</v>
      </c>
      <c r="AJ2645">
        <v>162</v>
      </c>
      <c r="AK2645" t="s">
        <v>1099</v>
      </c>
      <c r="AL2645">
        <v>16</v>
      </c>
      <c r="AN2645" s="160">
        <v>37942</v>
      </c>
      <c r="AO2645">
        <v>18</v>
      </c>
      <c r="AP2645">
        <v>150</v>
      </c>
      <c r="AQ2645" t="s">
        <v>1099</v>
      </c>
      <c r="AR2645">
        <v>15</v>
      </c>
      <c r="AT2645" s="160">
        <v>38673</v>
      </c>
      <c r="AU2645">
        <v>18</v>
      </c>
      <c r="AV2645">
        <v>129</v>
      </c>
      <c r="AW2645" t="s">
        <v>1099</v>
      </c>
      <c r="AX2645">
        <v>13</v>
      </c>
    </row>
    <row r="2646" spans="28:50" x14ac:dyDescent="0.3">
      <c r="AB2646" s="160">
        <v>37942</v>
      </c>
      <c r="AC2646">
        <v>19</v>
      </c>
      <c r="AD2646">
        <v>114</v>
      </c>
      <c r="AE2646" t="s">
        <v>1099</v>
      </c>
      <c r="AF2646">
        <v>11</v>
      </c>
      <c r="AH2646" s="160">
        <v>41230</v>
      </c>
      <c r="AI2646">
        <v>19</v>
      </c>
      <c r="AJ2646">
        <v>156</v>
      </c>
      <c r="AK2646" t="s">
        <v>1099</v>
      </c>
      <c r="AL2646">
        <v>16</v>
      </c>
      <c r="AN2646" s="160">
        <v>37942</v>
      </c>
      <c r="AO2646">
        <v>19</v>
      </c>
      <c r="AP2646">
        <v>143</v>
      </c>
      <c r="AQ2646" t="s">
        <v>1099</v>
      </c>
      <c r="AR2646">
        <v>14</v>
      </c>
      <c r="AT2646" s="160">
        <v>38673</v>
      </c>
      <c r="AU2646">
        <v>19</v>
      </c>
      <c r="AV2646">
        <v>122</v>
      </c>
      <c r="AW2646" t="s">
        <v>1099</v>
      </c>
      <c r="AX2646">
        <v>12</v>
      </c>
    </row>
    <row r="2647" spans="28:50" x14ac:dyDescent="0.3">
      <c r="AB2647" s="160">
        <v>37942</v>
      </c>
      <c r="AC2647">
        <v>20</v>
      </c>
      <c r="AD2647">
        <v>101</v>
      </c>
      <c r="AE2647" t="s">
        <v>1099</v>
      </c>
      <c r="AF2647">
        <v>10</v>
      </c>
      <c r="AH2647" s="160">
        <v>41230</v>
      </c>
      <c r="AI2647">
        <v>20</v>
      </c>
      <c r="AJ2647">
        <v>148</v>
      </c>
      <c r="AK2647" t="s">
        <v>1099</v>
      </c>
      <c r="AL2647">
        <v>15</v>
      </c>
      <c r="AN2647" s="160">
        <v>37942</v>
      </c>
      <c r="AO2647">
        <v>20</v>
      </c>
      <c r="AP2647">
        <v>140</v>
      </c>
      <c r="AQ2647" t="s">
        <v>1099</v>
      </c>
      <c r="AR2647">
        <v>14</v>
      </c>
      <c r="AT2647" s="160">
        <v>38673</v>
      </c>
      <c r="AU2647">
        <v>20</v>
      </c>
      <c r="AV2647">
        <v>113</v>
      </c>
      <c r="AW2647" t="s">
        <v>1099</v>
      </c>
      <c r="AX2647">
        <v>11</v>
      </c>
    </row>
    <row r="2648" spans="28:50" x14ac:dyDescent="0.3">
      <c r="AB2648" s="160">
        <v>37942</v>
      </c>
      <c r="AC2648">
        <v>21</v>
      </c>
      <c r="AD2648">
        <v>96</v>
      </c>
      <c r="AE2648" t="s">
        <v>1099</v>
      </c>
      <c r="AF2648">
        <v>10</v>
      </c>
      <c r="AH2648" s="160">
        <v>41230</v>
      </c>
      <c r="AI2648">
        <v>21</v>
      </c>
      <c r="AJ2648">
        <v>147</v>
      </c>
      <c r="AK2648" t="s">
        <v>1099</v>
      </c>
      <c r="AL2648">
        <v>15</v>
      </c>
      <c r="AN2648" s="160">
        <v>37942</v>
      </c>
      <c r="AO2648">
        <v>21</v>
      </c>
      <c r="AP2648">
        <v>130</v>
      </c>
      <c r="AQ2648" t="s">
        <v>1099</v>
      </c>
      <c r="AR2648">
        <v>13</v>
      </c>
      <c r="AT2648" s="160">
        <v>38673</v>
      </c>
      <c r="AU2648">
        <v>21</v>
      </c>
      <c r="AV2648">
        <v>107</v>
      </c>
      <c r="AW2648" t="s">
        <v>1099</v>
      </c>
      <c r="AX2648">
        <v>11</v>
      </c>
    </row>
    <row r="2649" spans="28:50" x14ac:dyDescent="0.3">
      <c r="AB2649" s="160">
        <v>37942</v>
      </c>
      <c r="AC2649">
        <v>22</v>
      </c>
      <c r="AD2649">
        <v>101</v>
      </c>
      <c r="AE2649" t="s">
        <v>1099</v>
      </c>
      <c r="AF2649">
        <v>10</v>
      </c>
      <c r="AH2649" s="160">
        <v>41230</v>
      </c>
      <c r="AI2649">
        <v>22</v>
      </c>
      <c r="AJ2649">
        <v>143</v>
      </c>
      <c r="AK2649" t="s">
        <v>1099</v>
      </c>
      <c r="AL2649">
        <v>14</v>
      </c>
      <c r="AN2649" s="160">
        <v>37942</v>
      </c>
      <c r="AO2649">
        <v>22</v>
      </c>
      <c r="AP2649">
        <v>133</v>
      </c>
      <c r="AQ2649" t="s">
        <v>1099</v>
      </c>
      <c r="AR2649">
        <v>13</v>
      </c>
      <c r="AT2649" s="160">
        <v>38673</v>
      </c>
      <c r="AU2649">
        <v>22</v>
      </c>
      <c r="AV2649">
        <v>105</v>
      </c>
      <c r="AW2649" t="s">
        <v>1099</v>
      </c>
      <c r="AX2649">
        <v>11</v>
      </c>
    </row>
    <row r="2650" spans="28:50" x14ac:dyDescent="0.3">
      <c r="AB2650" s="160">
        <v>37942</v>
      </c>
      <c r="AC2650">
        <v>23</v>
      </c>
      <c r="AD2650">
        <v>102</v>
      </c>
      <c r="AE2650" t="s">
        <v>1099</v>
      </c>
      <c r="AF2650">
        <v>10</v>
      </c>
      <c r="AH2650" s="160">
        <v>41230</v>
      </c>
      <c r="AI2650">
        <v>23</v>
      </c>
      <c r="AJ2650">
        <v>137</v>
      </c>
      <c r="AK2650" t="s">
        <v>1099</v>
      </c>
      <c r="AL2650">
        <v>14</v>
      </c>
      <c r="AN2650" s="160">
        <v>37942</v>
      </c>
      <c r="AO2650">
        <v>23</v>
      </c>
      <c r="AP2650">
        <v>120</v>
      </c>
      <c r="AQ2650" t="s">
        <v>1099</v>
      </c>
      <c r="AR2650">
        <v>12</v>
      </c>
      <c r="AT2650" s="160">
        <v>38673</v>
      </c>
      <c r="AU2650">
        <v>23</v>
      </c>
      <c r="AV2650">
        <v>103</v>
      </c>
      <c r="AW2650" t="s">
        <v>1099</v>
      </c>
      <c r="AX2650">
        <v>10</v>
      </c>
    </row>
    <row r="2651" spans="28:50" x14ac:dyDescent="0.3">
      <c r="AB2651" s="160">
        <v>37943</v>
      </c>
      <c r="AC2651">
        <v>0</v>
      </c>
      <c r="AD2651">
        <v>104</v>
      </c>
      <c r="AE2651" t="s">
        <v>1099</v>
      </c>
      <c r="AF2651">
        <v>10</v>
      </c>
      <c r="AH2651" s="160">
        <v>41231</v>
      </c>
      <c r="AI2651">
        <v>0</v>
      </c>
      <c r="AJ2651">
        <v>134</v>
      </c>
      <c r="AK2651" t="s">
        <v>1099</v>
      </c>
      <c r="AL2651">
        <v>13</v>
      </c>
      <c r="AN2651" s="160">
        <v>37943</v>
      </c>
      <c r="AO2651">
        <v>0</v>
      </c>
      <c r="AP2651">
        <v>120</v>
      </c>
      <c r="AQ2651" t="s">
        <v>1099</v>
      </c>
      <c r="AR2651">
        <v>12</v>
      </c>
      <c r="AT2651" s="160">
        <v>38674</v>
      </c>
      <c r="AU2651">
        <v>0</v>
      </c>
      <c r="AV2651">
        <v>93</v>
      </c>
      <c r="AW2651" t="s">
        <v>1099</v>
      </c>
      <c r="AX2651">
        <v>9</v>
      </c>
    </row>
    <row r="2652" spans="28:50" x14ac:dyDescent="0.3">
      <c r="AB2652" s="160">
        <v>37943</v>
      </c>
      <c r="AC2652">
        <v>1</v>
      </c>
      <c r="AD2652">
        <v>86</v>
      </c>
      <c r="AE2652" t="s">
        <v>1099</v>
      </c>
      <c r="AF2652">
        <v>9</v>
      </c>
      <c r="AH2652" s="160">
        <v>41231</v>
      </c>
      <c r="AI2652">
        <v>1</v>
      </c>
      <c r="AJ2652">
        <v>128</v>
      </c>
      <c r="AK2652" t="s">
        <v>1099</v>
      </c>
      <c r="AL2652">
        <v>13</v>
      </c>
      <c r="AN2652" s="160">
        <v>37943</v>
      </c>
      <c r="AO2652">
        <v>1</v>
      </c>
      <c r="AP2652">
        <v>105</v>
      </c>
      <c r="AQ2652" t="s">
        <v>1099</v>
      </c>
      <c r="AR2652">
        <v>11</v>
      </c>
      <c r="AT2652" s="160">
        <v>38674</v>
      </c>
      <c r="AU2652">
        <v>1</v>
      </c>
      <c r="AV2652">
        <v>100</v>
      </c>
      <c r="AW2652" t="s">
        <v>1099</v>
      </c>
      <c r="AX2652">
        <v>10</v>
      </c>
    </row>
    <row r="2653" spans="28:50" x14ac:dyDescent="0.3">
      <c r="AB2653" s="160">
        <v>37943</v>
      </c>
      <c r="AC2653">
        <v>2</v>
      </c>
      <c r="AD2653">
        <v>92</v>
      </c>
      <c r="AE2653" t="s">
        <v>1099</v>
      </c>
      <c r="AF2653">
        <v>9</v>
      </c>
      <c r="AH2653" s="160">
        <v>41231</v>
      </c>
      <c r="AI2653">
        <v>2</v>
      </c>
      <c r="AJ2653">
        <v>122</v>
      </c>
      <c r="AK2653" t="s">
        <v>1099</v>
      </c>
      <c r="AL2653">
        <v>12</v>
      </c>
      <c r="AN2653" s="160">
        <v>37943</v>
      </c>
      <c r="AO2653">
        <v>2</v>
      </c>
      <c r="AP2653">
        <v>100</v>
      </c>
      <c r="AQ2653" t="s">
        <v>1099</v>
      </c>
      <c r="AR2653">
        <v>10</v>
      </c>
      <c r="AT2653" s="160">
        <v>38674</v>
      </c>
      <c r="AU2653">
        <v>2</v>
      </c>
      <c r="AV2653">
        <v>96</v>
      </c>
      <c r="AW2653" t="s">
        <v>1099</v>
      </c>
      <c r="AX2653">
        <v>10</v>
      </c>
    </row>
    <row r="2654" spans="28:50" x14ac:dyDescent="0.3">
      <c r="AB2654" s="160">
        <v>37943</v>
      </c>
      <c r="AC2654">
        <v>3</v>
      </c>
      <c r="AD2654">
        <v>74</v>
      </c>
      <c r="AE2654" t="s">
        <v>1099</v>
      </c>
      <c r="AF2654">
        <v>7</v>
      </c>
      <c r="AH2654" s="160">
        <v>41231</v>
      </c>
      <c r="AI2654">
        <v>3</v>
      </c>
      <c r="AJ2654">
        <v>117</v>
      </c>
      <c r="AK2654" t="s">
        <v>1099</v>
      </c>
      <c r="AL2654">
        <v>12</v>
      </c>
      <c r="AN2654" s="160">
        <v>37943</v>
      </c>
      <c r="AO2654">
        <v>3</v>
      </c>
      <c r="AP2654">
        <v>100</v>
      </c>
      <c r="AQ2654" t="s">
        <v>1099</v>
      </c>
      <c r="AR2654">
        <v>10</v>
      </c>
      <c r="AT2654" s="160">
        <v>38674</v>
      </c>
      <c r="AU2654">
        <v>3</v>
      </c>
      <c r="AV2654">
        <v>97</v>
      </c>
      <c r="AW2654" t="s">
        <v>1099</v>
      </c>
      <c r="AX2654">
        <v>10</v>
      </c>
    </row>
    <row r="2655" spans="28:50" x14ac:dyDescent="0.3">
      <c r="AB2655" s="160">
        <v>37943</v>
      </c>
      <c r="AC2655">
        <v>4</v>
      </c>
      <c r="AD2655">
        <v>86</v>
      </c>
      <c r="AE2655" t="s">
        <v>1099</v>
      </c>
      <c r="AF2655">
        <v>9</v>
      </c>
      <c r="AH2655" s="160">
        <v>41231</v>
      </c>
      <c r="AI2655">
        <v>4</v>
      </c>
      <c r="AJ2655">
        <v>111</v>
      </c>
      <c r="AK2655" t="s">
        <v>1099</v>
      </c>
      <c r="AL2655">
        <v>11</v>
      </c>
      <c r="AN2655" s="160">
        <v>37943</v>
      </c>
      <c r="AO2655">
        <v>4</v>
      </c>
      <c r="AP2655">
        <v>97</v>
      </c>
      <c r="AQ2655" t="s">
        <v>1099</v>
      </c>
      <c r="AR2655">
        <v>10</v>
      </c>
      <c r="AT2655" s="160">
        <v>38674</v>
      </c>
      <c r="AU2655">
        <v>4</v>
      </c>
      <c r="AV2655">
        <v>98</v>
      </c>
      <c r="AW2655" t="s">
        <v>1099</v>
      </c>
      <c r="AX2655">
        <v>10</v>
      </c>
    </row>
    <row r="2656" spans="28:50" x14ac:dyDescent="0.3">
      <c r="AB2656" s="160">
        <v>37943</v>
      </c>
      <c r="AC2656">
        <v>5</v>
      </c>
      <c r="AD2656">
        <v>94</v>
      </c>
      <c r="AE2656" t="s">
        <v>1099</v>
      </c>
      <c r="AF2656">
        <v>9</v>
      </c>
      <c r="AH2656" s="160">
        <v>41231</v>
      </c>
      <c r="AI2656">
        <v>5</v>
      </c>
      <c r="AJ2656">
        <v>112</v>
      </c>
      <c r="AK2656" t="s">
        <v>1099</v>
      </c>
      <c r="AL2656">
        <v>11</v>
      </c>
      <c r="AN2656" s="160">
        <v>37943</v>
      </c>
      <c r="AO2656">
        <v>5</v>
      </c>
      <c r="AP2656">
        <v>100</v>
      </c>
      <c r="AQ2656" t="s">
        <v>1099</v>
      </c>
      <c r="AR2656">
        <v>10</v>
      </c>
      <c r="AT2656" s="160">
        <v>38674</v>
      </c>
      <c r="AU2656">
        <v>5</v>
      </c>
      <c r="AV2656">
        <v>98</v>
      </c>
      <c r="AW2656" t="s">
        <v>1099</v>
      </c>
      <c r="AX2656">
        <v>10</v>
      </c>
    </row>
    <row r="2657" spans="28:50" x14ac:dyDescent="0.3">
      <c r="AB2657" s="160">
        <v>37943</v>
      </c>
      <c r="AC2657">
        <v>6</v>
      </c>
      <c r="AD2657">
        <v>106</v>
      </c>
      <c r="AE2657" t="s">
        <v>1099</v>
      </c>
      <c r="AF2657">
        <v>11</v>
      </c>
      <c r="AH2657" s="160">
        <v>41231</v>
      </c>
      <c r="AI2657">
        <v>6</v>
      </c>
      <c r="AJ2657">
        <v>117</v>
      </c>
      <c r="AK2657" t="s">
        <v>1099</v>
      </c>
      <c r="AL2657">
        <v>12</v>
      </c>
      <c r="AN2657" s="160">
        <v>37943</v>
      </c>
      <c r="AO2657">
        <v>6</v>
      </c>
      <c r="AP2657">
        <v>110</v>
      </c>
      <c r="AQ2657" t="s">
        <v>1099</v>
      </c>
      <c r="AR2657">
        <v>11</v>
      </c>
      <c r="AT2657" s="160">
        <v>38674</v>
      </c>
      <c r="AU2657">
        <v>6</v>
      </c>
      <c r="AV2657">
        <v>113</v>
      </c>
      <c r="AW2657" t="s">
        <v>1099</v>
      </c>
      <c r="AX2657">
        <v>11</v>
      </c>
    </row>
    <row r="2658" spans="28:50" x14ac:dyDescent="0.3">
      <c r="AB2658" s="160">
        <v>37943</v>
      </c>
      <c r="AC2658">
        <v>7</v>
      </c>
      <c r="AD2658">
        <v>123</v>
      </c>
      <c r="AE2658" t="s">
        <v>1099</v>
      </c>
      <c r="AF2658">
        <v>12</v>
      </c>
      <c r="AH2658" s="160">
        <v>41231</v>
      </c>
      <c r="AI2658">
        <v>7</v>
      </c>
      <c r="AJ2658">
        <v>109</v>
      </c>
      <c r="AK2658" t="s">
        <v>1099</v>
      </c>
      <c r="AL2658">
        <v>11</v>
      </c>
      <c r="AN2658" s="160">
        <v>37943</v>
      </c>
      <c r="AO2658">
        <v>7</v>
      </c>
      <c r="AP2658">
        <v>129</v>
      </c>
      <c r="AQ2658" t="s">
        <v>1099</v>
      </c>
      <c r="AR2658">
        <v>13</v>
      </c>
      <c r="AT2658" s="160">
        <v>38674</v>
      </c>
      <c r="AU2658">
        <v>7</v>
      </c>
      <c r="AV2658">
        <v>142</v>
      </c>
      <c r="AW2658" t="s">
        <v>1099</v>
      </c>
      <c r="AX2658">
        <v>14</v>
      </c>
    </row>
    <row r="2659" spans="28:50" x14ac:dyDescent="0.3">
      <c r="AB2659" s="160">
        <v>37943</v>
      </c>
      <c r="AC2659">
        <v>8</v>
      </c>
      <c r="AD2659">
        <v>135</v>
      </c>
      <c r="AE2659" t="s">
        <v>1099</v>
      </c>
      <c r="AF2659">
        <v>14</v>
      </c>
      <c r="AH2659" s="160">
        <v>41231</v>
      </c>
      <c r="AI2659">
        <v>8</v>
      </c>
      <c r="AJ2659">
        <v>113</v>
      </c>
      <c r="AK2659" t="s">
        <v>1099</v>
      </c>
      <c r="AL2659">
        <v>11</v>
      </c>
      <c r="AN2659" s="160">
        <v>37943</v>
      </c>
      <c r="AO2659">
        <v>8</v>
      </c>
      <c r="AP2659">
        <v>150</v>
      </c>
      <c r="AQ2659" t="s">
        <v>1099</v>
      </c>
      <c r="AR2659">
        <v>15</v>
      </c>
      <c r="AT2659" s="160">
        <v>38674</v>
      </c>
      <c r="AU2659">
        <v>8</v>
      </c>
      <c r="AV2659">
        <v>153</v>
      </c>
      <c r="AW2659" t="s">
        <v>1099</v>
      </c>
      <c r="AX2659">
        <v>15</v>
      </c>
    </row>
    <row r="2660" spans="28:50" x14ac:dyDescent="0.3">
      <c r="AB2660" s="160">
        <v>37943</v>
      </c>
      <c r="AC2660">
        <v>9</v>
      </c>
      <c r="AD2660">
        <v>150</v>
      </c>
      <c r="AE2660" t="s">
        <v>1099</v>
      </c>
      <c r="AF2660">
        <v>15</v>
      </c>
      <c r="AH2660" s="160">
        <v>41231</v>
      </c>
      <c r="AI2660">
        <v>9</v>
      </c>
      <c r="AJ2660">
        <v>137</v>
      </c>
      <c r="AK2660" t="s">
        <v>1099</v>
      </c>
      <c r="AL2660">
        <v>14</v>
      </c>
      <c r="AN2660" s="160">
        <v>37943</v>
      </c>
      <c r="AO2660">
        <v>9</v>
      </c>
      <c r="AP2660">
        <v>160</v>
      </c>
      <c r="AQ2660" t="s">
        <v>1099</v>
      </c>
      <c r="AR2660">
        <v>16</v>
      </c>
      <c r="AT2660" s="160">
        <v>38674</v>
      </c>
      <c r="AU2660">
        <v>9</v>
      </c>
      <c r="AV2660">
        <v>170</v>
      </c>
      <c r="AW2660" t="s">
        <v>1099</v>
      </c>
      <c r="AX2660">
        <v>17</v>
      </c>
    </row>
    <row r="2661" spans="28:50" x14ac:dyDescent="0.3">
      <c r="AB2661" s="160">
        <v>37943</v>
      </c>
      <c r="AC2661">
        <v>10</v>
      </c>
      <c r="AD2661">
        <v>178</v>
      </c>
      <c r="AE2661" t="s">
        <v>1099</v>
      </c>
      <c r="AF2661">
        <v>18</v>
      </c>
      <c r="AH2661" s="160">
        <v>41231</v>
      </c>
      <c r="AI2661">
        <v>10</v>
      </c>
      <c r="AJ2661">
        <v>164</v>
      </c>
      <c r="AK2661" t="s">
        <v>1099</v>
      </c>
      <c r="AL2661">
        <v>16</v>
      </c>
      <c r="AN2661" s="160">
        <v>37943</v>
      </c>
      <c r="AO2661">
        <v>10</v>
      </c>
      <c r="AP2661">
        <v>169</v>
      </c>
      <c r="AQ2661" t="s">
        <v>1099</v>
      </c>
      <c r="AR2661">
        <v>17</v>
      </c>
      <c r="AT2661" s="160">
        <v>38674</v>
      </c>
      <c r="AU2661">
        <v>10</v>
      </c>
      <c r="AV2661">
        <v>170</v>
      </c>
      <c r="AW2661" t="s">
        <v>1099</v>
      </c>
      <c r="AX2661">
        <v>17</v>
      </c>
    </row>
    <row r="2662" spans="28:50" x14ac:dyDescent="0.3">
      <c r="AB2662" s="160">
        <v>37943</v>
      </c>
      <c r="AC2662">
        <v>11</v>
      </c>
      <c r="AD2662">
        <v>185</v>
      </c>
      <c r="AE2662" t="s">
        <v>1099</v>
      </c>
      <c r="AF2662">
        <v>19</v>
      </c>
      <c r="AH2662" s="160">
        <v>41231</v>
      </c>
      <c r="AI2662">
        <v>11</v>
      </c>
      <c r="AJ2662">
        <v>169</v>
      </c>
      <c r="AK2662" t="s">
        <v>1099</v>
      </c>
      <c r="AL2662">
        <v>17</v>
      </c>
      <c r="AN2662" s="160">
        <v>37943</v>
      </c>
      <c r="AO2662">
        <v>11</v>
      </c>
      <c r="AP2662">
        <v>180</v>
      </c>
      <c r="AQ2662" t="s">
        <v>1099</v>
      </c>
      <c r="AR2662">
        <v>18</v>
      </c>
      <c r="AT2662" s="160">
        <v>38674</v>
      </c>
      <c r="AU2662">
        <v>11</v>
      </c>
      <c r="AV2662">
        <v>179</v>
      </c>
      <c r="AW2662" t="s">
        <v>1099</v>
      </c>
      <c r="AX2662">
        <v>18</v>
      </c>
    </row>
    <row r="2663" spans="28:50" x14ac:dyDescent="0.3">
      <c r="AB2663" s="160">
        <v>37943</v>
      </c>
      <c r="AC2663">
        <v>12</v>
      </c>
      <c r="AD2663">
        <v>203</v>
      </c>
      <c r="AE2663" t="s">
        <v>1099</v>
      </c>
      <c r="AF2663">
        <v>20</v>
      </c>
      <c r="AH2663" s="160">
        <v>41231</v>
      </c>
      <c r="AI2663">
        <v>12</v>
      </c>
      <c r="AJ2663">
        <v>178</v>
      </c>
      <c r="AK2663" t="s">
        <v>1099</v>
      </c>
      <c r="AL2663">
        <v>18</v>
      </c>
      <c r="AN2663" s="160">
        <v>37943</v>
      </c>
      <c r="AO2663">
        <v>12</v>
      </c>
      <c r="AP2663">
        <v>190</v>
      </c>
      <c r="AQ2663" t="s">
        <v>1099</v>
      </c>
      <c r="AR2663">
        <v>19</v>
      </c>
      <c r="AT2663" s="160">
        <v>38674</v>
      </c>
      <c r="AU2663">
        <v>12</v>
      </c>
      <c r="AV2663">
        <v>172</v>
      </c>
      <c r="AW2663" t="s">
        <v>1099</v>
      </c>
      <c r="AX2663">
        <v>17</v>
      </c>
    </row>
    <row r="2664" spans="28:50" x14ac:dyDescent="0.3">
      <c r="AB2664" s="160">
        <v>37943</v>
      </c>
      <c r="AC2664">
        <v>13</v>
      </c>
      <c r="AD2664">
        <v>213</v>
      </c>
      <c r="AE2664" t="s">
        <v>1099</v>
      </c>
      <c r="AF2664">
        <v>21</v>
      </c>
      <c r="AH2664" s="160">
        <v>41231</v>
      </c>
      <c r="AI2664">
        <v>13</v>
      </c>
      <c r="AJ2664">
        <v>186</v>
      </c>
      <c r="AK2664" t="s">
        <v>1099</v>
      </c>
      <c r="AL2664">
        <v>19</v>
      </c>
      <c r="AN2664" s="160">
        <v>37943</v>
      </c>
      <c r="AO2664">
        <v>13</v>
      </c>
      <c r="AP2664">
        <v>195</v>
      </c>
      <c r="AQ2664" t="s">
        <v>1099</v>
      </c>
      <c r="AR2664">
        <v>20</v>
      </c>
      <c r="AT2664" s="160">
        <v>38674</v>
      </c>
      <c r="AU2664">
        <v>13</v>
      </c>
      <c r="AV2664">
        <v>169</v>
      </c>
      <c r="AW2664" t="s">
        <v>1099</v>
      </c>
      <c r="AX2664">
        <v>17</v>
      </c>
    </row>
    <row r="2665" spans="28:50" x14ac:dyDescent="0.3">
      <c r="AB2665" s="160">
        <v>37943</v>
      </c>
      <c r="AC2665">
        <v>14</v>
      </c>
      <c r="AD2665">
        <v>217</v>
      </c>
      <c r="AE2665" t="s">
        <v>1099</v>
      </c>
      <c r="AF2665">
        <v>22</v>
      </c>
      <c r="AH2665" s="160">
        <v>41231</v>
      </c>
      <c r="AI2665">
        <v>14</v>
      </c>
      <c r="AJ2665">
        <v>183</v>
      </c>
      <c r="AK2665" t="s">
        <v>1099</v>
      </c>
      <c r="AL2665">
        <v>18</v>
      </c>
      <c r="AN2665" s="160">
        <v>37943</v>
      </c>
      <c r="AO2665">
        <v>14</v>
      </c>
      <c r="AP2665">
        <v>190</v>
      </c>
      <c r="AQ2665" t="s">
        <v>1099</v>
      </c>
      <c r="AR2665">
        <v>19</v>
      </c>
      <c r="AT2665" s="160">
        <v>38674</v>
      </c>
      <c r="AU2665">
        <v>14</v>
      </c>
      <c r="AV2665">
        <v>168</v>
      </c>
      <c r="AW2665" t="s">
        <v>1099</v>
      </c>
      <c r="AX2665">
        <v>17</v>
      </c>
    </row>
    <row r="2666" spans="28:50" x14ac:dyDescent="0.3">
      <c r="AB2666" s="160">
        <v>37943</v>
      </c>
      <c r="AC2666">
        <v>15</v>
      </c>
      <c r="AD2666">
        <v>214</v>
      </c>
      <c r="AE2666" t="s">
        <v>1099</v>
      </c>
      <c r="AF2666">
        <v>21</v>
      </c>
      <c r="AH2666" s="160">
        <v>41231</v>
      </c>
      <c r="AI2666">
        <v>15</v>
      </c>
      <c r="AJ2666">
        <v>191</v>
      </c>
      <c r="AK2666" t="s">
        <v>1099</v>
      </c>
      <c r="AL2666">
        <v>19</v>
      </c>
      <c r="AN2666" s="160">
        <v>37943</v>
      </c>
      <c r="AO2666">
        <v>15</v>
      </c>
      <c r="AP2666">
        <v>180</v>
      </c>
      <c r="AQ2666" t="s">
        <v>1099</v>
      </c>
      <c r="AR2666">
        <v>18</v>
      </c>
      <c r="AT2666" s="160">
        <v>38674</v>
      </c>
      <c r="AU2666">
        <v>15</v>
      </c>
      <c r="AV2666">
        <v>147</v>
      </c>
      <c r="AW2666" t="s">
        <v>1099</v>
      </c>
      <c r="AX2666">
        <v>15</v>
      </c>
    </row>
    <row r="2667" spans="28:50" x14ac:dyDescent="0.3">
      <c r="AB2667" s="160">
        <v>37943</v>
      </c>
      <c r="AC2667">
        <v>16</v>
      </c>
      <c r="AD2667">
        <v>214</v>
      </c>
      <c r="AE2667" t="s">
        <v>1099</v>
      </c>
      <c r="AF2667">
        <v>21</v>
      </c>
      <c r="AH2667" s="160">
        <v>41231</v>
      </c>
      <c r="AI2667">
        <v>16</v>
      </c>
      <c r="AJ2667">
        <v>183</v>
      </c>
      <c r="AK2667" t="s">
        <v>1099</v>
      </c>
      <c r="AL2667">
        <v>18</v>
      </c>
      <c r="AN2667" s="160">
        <v>37943</v>
      </c>
      <c r="AO2667">
        <v>16</v>
      </c>
      <c r="AP2667">
        <v>167</v>
      </c>
      <c r="AQ2667" t="s">
        <v>1099</v>
      </c>
      <c r="AR2667">
        <v>17</v>
      </c>
      <c r="AT2667" s="160">
        <v>38674</v>
      </c>
      <c r="AU2667">
        <v>16</v>
      </c>
      <c r="AV2667">
        <v>147</v>
      </c>
      <c r="AW2667" t="s">
        <v>1099</v>
      </c>
      <c r="AX2667">
        <v>15</v>
      </c>
    </row>
    <row r="2668" spans="28:50" x14ac:dyDescent="0.3">
      <c r="AB2668" s="160">
        <v>37943</v>
      </c>
      <c r="AC2668">
        <v>17</v>
      </c>
      <c r="AD2668">
        <v>208</v>
      </c>
      <c r="AE2668" t="s">
        <v>1099</v>
      </c>
      <c r="AF2668">
        <v>21</v>
      </c>
      <c r="AH2668" s="160">
        <v>41231</v>
      </c>
      <c r="AI2668">
        <v>17</v>
      </c>
      <c r="AJ2668">
        <v>178</v>
      </c>
      <c r="AK2668" t="s">
        <v>1099</v>
      </c>
      <c r="AL2668">
        <v>18</v>
      </c>
      <c r="AN2668" s="160">
        <v>37943</v>
      </c>
      <c r="AO2668">
        <v>17</v>
      </c>
      <c r="AP2668">
        <v>160</v>
      </c>
      <c r="AQ2668" t="s">
        <v>1099</v>
      </c>
      <c r="AR2668">
        <v>16</v>
      </c>
      <c r="AT2668" s="160">
        <v>38674</v>
      </c>
      <c r="AU2668">
        <v>17</v>
      </c>
      <c r="AV2668">
        <v>149</v>
      </c>
      <c r="AW2668" t="s">
        <v>1099</v>
      </c>
      <c r="AX2668">
        <v>15</v>
      </c>
    </row>
    <row r="2669" spans="28:50" x14ac:dyDescent="0.3">
      <c r="AB2669" s="160">
        <v>37943</v>
      </c>
      <c r="AC2669">
        <v>18</v>
      </c>
      <c r="AD2669">
        <v>195</v>
      </c>
      <c r="AE2669" t="s">
        <v>1099</v>
      </c>
      <c r="AF2669">
        <v>20</v>
      </c>
      <c r="AH2669" s="160">
        <v>41231</v>
      </c>
      <c r="AI2669">
        <v>18</v>
      </c>
      <c r="AJ2669">
        <v>166</v>
      </c>
      <c r="AK2669" t="s">
        <v>1099</v>
      </c>
      <c r="AL2669">
        <v>17</v>
      </c>
      <c r="AN2669" s="160">
        <v>37943</v>
      </c>
      <c r="AO2669">
        <v>18</v>
      </c>
      <c r="AP2669">
        <v>150</v>
      </c>
      <c r="AQ2669" t="s">
        <v>1099</v>
      </c>
      <c r="AR2669">
        <v>15</v>
      </c>
      <c r="AT2669" s="160">
        <v>38674</v>
      </c>
      <c r="AU2669">
        <v>18</v>
      </c>
      <c r="AV2669">
        <v>137</v>
      </c>
      <c r="AW2669" t="s">
        <v>1099</v>
      </c>
      <c r="AX2669">
        <v>14</v>
      </c>
    </row>
    <row r="2670" spans="28:50" x14ac:dyDescent="0.3">
      <c r="AB2670" s="160">
        <v>37943</v>
      </c>
      <c r="AC2670">
        <v>19</v>
      </c>
      <c r="AD2670">
        <v>179</v>
      </c>
      <c r="AE2670" t="s">
        <v>1099</v>
      </c>
      <c r="AF2670">
        <v>18</v>
      </c>
      <c r="AH2670" s="160">
        <v>41231</v>
      </c>
      <c r="AI2670">
        <v>19</v>
      </c>
      <c r="AJ2670">
        <v>157</v>
      </c>
      <c r="AK2670" t="s">
        <v>1099</v>
      </c>
      <c r="AL2670">
        <v>16</v>
      </c>
      <c r="AN2670" s="160">
        <v>37943</v>
      </c>
      <c r="AO2670">
        <v>19</v>
      </c>
      <c r="AP2670">
        <v>137</v>
      </c>
      <c r="AQ2670" t="s">
        <v>1099</v>
      </c>
      <c r="AR2670">
        <v>14</v>
      </c>
      <c r="AT2670" s="160">
        <v>38674</v>
      </c>
      <c r="AU2670">
        <v>19</v>
      </c>
      <c r="AV2670">
        <v>130</v>
      </c>
      <c r="AW2670" t="s">
        <v>1099</v>
      </c>
      <c r="AX2670">
        <v>13</v>
      </c>
    </row>
    <row r="2671" spans="28:50" x14ac:dyDescent="0.3">
      <c r="AB2671" s="160">
        <v>37943</v>
      </c>
      <c r="AC2671">
        <v>20</v>
      </c>
      <c r="AD2671">
        <v>168</v>
      </c>
      <c r="AE2671" t="s">
        <v>1099</v>
      </c>
      <c r="AF2671">
        <v>17</v>
      </c>
      <c r="AH2671" s="160">
        <v>41231</v>
      </c>
      <c r="AI2671">
        <v>20</v>
      </c>
      <c r="AJ2671">
        <v>147</v>
      </c>
      <c r="AK2671" t="s">
        <v>1099</v>
      </c>
      <c r="AL2671">
        <v>15</v>
      </c>
      <c r="AN2671" s="160">
        <v>37943</v>
      </c>
      <c r="AO2671">
        <v>20</v>
      </c>
      <c r="AP2671">
        <v>130</v>
      </c>
      <c r="AQ2671" t="s">
        <v>1099</v>
      </c>
      <c r="AR2671">
        <v>13</v>
      </c>
      <c r="AT2671" s="160">
        <v>38674</v>
      </c>
      <c r="AU2671">
        <v>20</v>
      </c>
      <c r="AV2671">
        <v>127</v>
      </c>
      <c r="AW2671" t="s">
        <v>1099</v>
      </c>
      <c r="AX2671">
        <v>13</v>
      </c>
    </row>
    <row r="2672" spans="28:50" x14ac:dyDescent="0.3">
      <c r="AB2672" s="160">
        <v>37943</v>
      </c>
      <c r="AC2672">
        <v>21</v>
      </c>
      <c r="AD2672">
        <v>164</v>
      </c>
      <c r="AE2672" t="s">
        <v>1099</v>
      </c>
      <c r="AF2672">
        <v>16</v>
      </c>
      <c r="AH2672" s="160">
        <v>41231</v>
      </c>
      <c r="AI2672">
        <v>21</v>
      </c>
      <c r="AJ2672">
        <v>141</v>
      </c>
      <c r="AK2672" t="s">
        <v>1099</v>
      </c>
      <c r="AL2672">
        <v>14</v>
      </c>
      <c r="AN2672" s="160">
        <v>37943</v>
      </c>
      <c r="AO2672">
        <v>21</v>
      </c>
      <c r="AP2672">
        <v>130</v>
      </c>
      <c r="AQ2672" t="s">
        <v>1099</v>
      </c>
      <c r="AR2672">
        <v>13</v>
      </c>
      <c r="AT2672" s="160">
        <v>38674</v>
      </c>
      <c r="AU2672">
        <v>21</v>
      </c>
      <c r="AV2672">
        <v>126</v>
      </c>
      <c r="AW2672" t="s">
        <v>1099</v>
      </c>
      <c r="AX2672">
        <v>13</v>
      </c>
    </row>
    <row r="2673" spans="28:50" x14ac:dyDescent="0.3">
      <c r="AB2673" s="160">
        <v>37943</v>
      </c>
      <c r="AC2673">
        <v>22</v>
      </c>
      <c r="AD2673">
        <v>159</v>
      </c>
      <c r="AE2673" t="s">
        <v>1099</v>
      </c>
      <c r="AF2673">
        <v>16</v>
      </c>
      <c r="AH2673" s="160">
        <v>41231</v>
      </c>
      <c r="AI2673">
        <v>22</v>
      </c>
      <c r="AJ2673">
        <v>139</v>
      </c>
      <c r="AK2673" t="s">
        <v>1099</v>
      </c>
      <c r="AL2673">
        <v>14</v>
      </c>
      <c r="AN2673" s="160">
        <v>37943</v>
      </c>
      <c r="AO2673">
        <v>22</v>
      </c>
      <c r="AP2673">
        <v>119</v>
      </c>
      <c r="AQ2673" t="s">
        <v>1099</v>
      </c>
      <c r="AR2673">
        <v>12</v>
      </c>
      <c r="AT2673" s="160">
        <v>38674</v>
      </c>
      <c r="AU2673">
        <v>22</v>
      </c>
      <c r="AV2673">
        <v>122</v>
      </c>
      <c r="AW2673" t="s">
        <v>1099</v>
      </c>
      <c r="AX2673">
        <v>12</v>
      </c>
    </row>
    <row r="2674" spans="28:50" x14ac:dyDescent="0.3">
      <c r="AB2674" s="160">
        <v>37943</v>
      </c>
      <c r="AC2674">
        <v>23</v>
      </c>
      <c r="AD2674">
        <v>154</v>
      </c>
      <c r="AE2674" t="s">
        <v>1099</v>
      </c>
      <c r="AF2674">
        <v>15</v>
      </c>
      <c r="AH2674" s="160">
        <v>41231</v>
      </c>
      <c r="AI2674">
        <v>23</v>
      </c>
      <c r="AJ2674">
        <v>134</v>
      </c>
      <c r="AK2674" t="s">
        <v>1099</v>
      </c>
      <c r="AL2674">
        <v>13</v>
      </c>
      <c r="AN2674" s="160">
        <v>37943</v>
      </c>
      <c r="AO2674">
        <v>23</v>
      </c>
      <c r="AP2674">
        <v>110</v>
      </c>
      <c r="AQ2674" t="s">
        <v>1099</v>
      </c>
      <c r="AR2674">
        <v>11</v>
      </c>
      <c r="AT2674" s="160">
        <v>38674</v>
      </c>
      <c r="AU2674">
        <v>23</v>
      </c>
      <c r="AV2674">
        <v>124</v>
      </c>
      <c r="AW2674" t="s">
        <v>1099</v>
      </c>
      <c r="AX2674">
        <v>12</v>
      </c>
    </row>
    <row r="2675" spans="28:50" x14ac:dyDescent="0.3">
      <c r="AB2675" s="160">
        <v>37944</v>
      </c>
      <c r="AC2675">
        <v>0</v>
      </c>
      <c r="AD2675">
        <v>147</v>
      </c>
      <c r="AE2675" t="s">
        <v>1099</v>
      </c>
      <c r="AF2675">
        <v>15</v>
      </c>
      <c r="AH2675" s="160">
        <v>41232</v>
      </c>
      <c r="AI2675">
        <v>0</v>
      </c>
      <c r="AJ2675">
        <v>129</v>
      </c>
      <c r="AK2675" t="s">
        <v>1099</v>
      </c>
      <c r="AL2675">
        <v>13</v>
      </c>
      <c r="AN2675" s="160">
        <v>37944</v>
      </c>
      <c r="AO2675">
        <v>0</v>
      </c>
      <c r="AP2675">
        <v>110</v>
      </c>
      <c r="AQ2675" t="s">
        <v>1099</v>
      </c>
      <c r="AR2675">
        <v>11</v>
      </c>
      <c r="AT2675" s="160">
        <v>38675</v>
      </c>
      <c r="AU2675">
        <v>0</v>
      </c>
      <c r="AV2675">
        <v>122</v>
      </c>
      <c r="AW2675" t="s">
        <v>1099</v>
      </c>
      <c r="AX2675">
        <v>12</v>
      </c>
    </row>
    <row r="2676" spans="28:50" x14ac:dyDescent="0.3">
      <c r="AB2676" s="160">
        <v>37944</v>
      </c>
      <c r="AC2676">
        <v>1</v>
      </c>
      <c r="AD2676">
        <v>142</v>
      </c>
      <c r="AE2676" t="s">
        <v>1099</v>
      </c>
      <c r="AF2676">
        <v>14</v>
      </c>
      <c r="AH2676" s="160">
        <v>41232</v>
      </c>
      <c r="AI2676">
        <v>1</v>
      </c>
      <c r="AJ2676">
        <v>129</v>
      </c>
      <c r="AK2676" t="s">
        <v>1099</v>
      </c>
      <c r="AL2676">
        <v>13</v>
      </c>
      <c r="AN2676" s="160">
        <v>37944</v>
      </c>
      <c r="AO2676">
        <v>1</v>
      </c>
      <c r="AP2676">
        <v>106</v>
      </c>
      <c r="AQ2676" t="s">
        <v>1099</v>
      </c>
      <c r="AR2676">
        <v>11</v>
      </c>
      <c r="AT2676" s="160">
        <v>38675</v>
      </c>
      <c r="AU2676">
        <v>1</v>
      </c>
      <c r="AV2676">
        <v>119</v>
      </c>
      <c r="AW2676" t="s">
        <v>1099</v>
      </c>
      <c r="AX2676">
        <v>12</v>
      </c>
    </row>
    <row r="2677" spans="28:50" x14ac:dyDescent="0.3">
      <c r="AB2677" s="160">
        <v>37944</v>
      </c>
      <c r="AC2677">
        <v>2</v>
      </c>
      <c r="AD2677">
        <v>131</v>
      </c>
      <c r="AE2677" t="s">
        <v>1099</v>
      </c>
      <c r="AF2677">
        <v>13</v>
      </c>
      <c r="AH2677" s="160">
        <v>41232</v>
      </c>
      <c r="AI2677">
        <v>2</v>
      </c>
      <c r="AJ2677">
        <v>124</v>
      </c>
      <c r="AK2677" t="s">
        <v>1099</v>
      </c>
      <c r="AL2677">
        <v>12</v>
      </c>
      <c r="AN2677" s="160">
        <v>37944</v>
      </c>
      <c r="AO2677">
        <v>2</v>
      </c>
      <c r="AP2677">
        <v>110</v>
      </c>
      <c r="AQ2677" t="s">
        <v>1099</v>
      </c>
      <c r="AR2677">
        <v>11</v>
      </c>
      <c r="AT2677" s="160">
        <v>38675</v>
      </c>
      <c r="AU2677">
        <v>2</v>
      </c>
      <c r="AV2677">
        <v>117</v>
      </c>
      <c r="AW2677" t="s">
        <v>1099</v>
      </c>
      <c r="AX2677">
        <v>12</v>
      </c>
    </row>
    <row r="2678" spans="28:50" x14ac:dyDescent="0.3">
      <c r="AB2678" s="160">
        <v>37944</v>
      </c>
      <c r="AC2678">
        <v>3</v>
      </c>
      <c r="AD2678">
        <v>128</v>
      </c>
      <c r="AE2678" t="s">
        <v>1099</v>
      </c>
      <c r="AF2678">
        <v>13</v>
      </c>
      <c r="AH2678" s="160">
        <v>41232</v>
      </c>
      <c r="AI2678">
        <v>3</v>
      </c>
      <c r="AJ2678">
        <v>120</v>
      </c>
      <c r="AK2678" t="s">
        <v>1099</v>
      </c>
      <c r="AL2678">
        <v>12</v>
      </c>
      <c r="AN2678" s="160">
        <v>37944</v>
      </c>
      <c r="AO2678">
        <v>3</v>
      </c>
      <c r="AP2678">
        <v>100</v>
      </c>
      <c r="AQ2678" t="s">
        <v>1099</v>
      </c>
      <c r="AR2678">
        <v>10</v>
      </c>
      <c r="AT2678" s="160">
        <v>38675</v>
      </c>
      <c r="AU2678">
        <v>3</v>
      </c>
      <c r="AV2678">
        <v>112</v>
      </c>
      <c r="AW2678" t="s">
        <v>1099</v>
      </c>
      <c r="AX2678">
        <v>11</v>
      </c>
    </row>
    <row r="2679" spans="28:50" x14ac:dyDescent="0.3">
      <c r="AB2679" s="160">
        <v>37944</v>
      </c>
      <c r="AC2679">
        <v>4</v>
      </c>
      <c r="AD2679">
        <v>112</v>
      </c>
      <c r="AE2679" t="s">
        <v>1099</v>
      </c>
      <c r="AF2679">
        <v>11</v>
      </c>
      <c r="AH2679" s="160">
        <v>41232</v>
      </c>
      <c r="AI2679">
        <v>4</v>
      </c>
      <c r="AJ2679">
        <v>123</v>
      </c>
      <c r="AK2679" t="s">
        <v>1099</v>
      </c>
      <c r="AL2679">
        <v>12</v>
      </c>
      <c r="AN2679" s="160">
        <v>37944</v>
      </c>
      <c r="AO2679">
        <v>4</v>
      </c>
      <c r="AP2679">
        <v>92</v>
      </c>
      <c r="AQ2679" t="s">
        <v>1099</v>
      </c>
      <c r="AR2679">
        <v>9</v>
      </c>
      <c r="AT2679" s="160">
        <v>38675</v>
      </c>
      <c r="AU2679">
        <v>4</v>
      </c>
      <c r="AV2679">
        <v>117</v>
      </c>
      <c r="AW2679" t="s">
        <v>1099</v>
      </c>
      <c r="AX2679">
        <v>12</v>
      </c>
    </row>
    <row r="2680" spans="28:50" x14ac:dyDescent="0.3">
      <c r="AB2680" s="160">
        <v>37944</v>
      </c>
      <c r="AC2680">
        <v>5</v>
      </c>
      <c r="AD2680">
        <v>106</v>
      </c>
      <c r="AE2680" t="s">
        <v>1099</v>
      </c>
      <c r="AF2680">
        <v>11</v>
      </c>
      <c r="AH2680" s="160">
        <v>41232</v>
      </c>
      <c r="AI2680">
        <v>5</v>
      </c>
      <c r="AJ2680">
        <v>122</v>
      </c>
      <c r="AK2680" t="s">
        <v>1099</v>
      </c>
      <c r="AL2680">
        <v>12</v>
      </c>
      <c r="AN2680" s="160">
        <v>37944</v>
      </c>
      <c r="AO2680">
        <v>5</v>
      </c>
      <c r="AP2680">
        <v>110</v>
      </c>
      <c r="AQ2680" t="s">
        <v>1099</v>
      </c>
      <c r="AR2680">
        <v>11</v>
      </c>
      <c r="AT2680" s="160">
        <v>38675</v>
      </c>
      <c r="AU2680">
        <v>5</v>
      </c>
      <c r="AV2680">
        <v>120</v>
      </c>
      <c r="AW2680" t="s">
        <v>1099</v>
      </c>
      <c r="AX2680">
        <v>12</v>
      </c>
    </row>
    <row r="2681" spans="28:50" x14ac:dyDescent="0.3">
      <c r="AB2681" s="160">
        <v>37944</v>
      </c>
      <c r="AC2681">
        <v>6</v>
      </c>
      <c r="AD2681">
        <v>141</v>
      </c>
      <c r="AE2681" t="s">
        <v>1099</v>
      </c>
      <c r="AF2681">
        <v>14</v>
      </c>
      <c r="AH2681" s="160">
        <v>41232</v>
      </c>
      <c r="AI2681">
        <v>6</v>
      </c>
      <c r="AJ2681">
        <v>126</v>
      </c>
      <c r="AK2681" t="s">
        <v>1099</v>
      </c>
      <c r="AL2681">
        <v>13</v>
      </c>
      <c r="AN2681" s="160">
        <v>37944</v>
      </c>
      <c r="AO2681">
        <v>6</v>
      </c>
      <c r="AP2681">
        <v>140</v>
      </c>
      <c r="AQ2681" t="s">
        <v>1099</v>
      </c>
      <c r="AR2681">
        <v>14</v>
      </c>
      <c r="AT2681" s="160">
        <v>38675</v>
      </c>
      <c r="AU2681">
        <v>6</v>
      </c>
      <c r="AV2681">
        <v>135</v>
      </c>
      <c r="AW2681" t="s">
        <v>1099</v>
      </c>
      <c r="AX2681">
        <v>14</v>
      </c>
    </row>
    <row r="2682" spans="28:50" x14ac:dyDescent="0.3">
      <c r="AB2682" s="160">
        <v>37944</v>
      </c>
      <c r="AC2682">
        <v>7</v>
      </c>
      <c r="AD2682">
        <v>167</v>
      </c>
      <c r="AE2682" t="s">
        <v>1099</v>
      </c>
      <c r="AF2682">
        <v>17</v>
      </c>
      <c r="AH2682" s="160">
        <v>41232</v>
      </c>
      <c r="AI2682">
        <v>7</v>
      </c>
      <c r="AJ2682">
        <v>142</v>
      </c>
      <c r="AK2682" t="s">
        <v>1099</v>
      </c>
      <c r="AL2682">
        <v>14</v>
      </c>
      <c r="AN2682" s="160">
        <v>37944</v>
      </c>
      <c r="AO2682">
        <v>7</v>
      </c>
      <c r="AP2682">
        <v>163</v>
      </c>
      <c r="AQ2682" t="s">
        <v>1099</v>
      </c>
      <c r="AR2682">
        <v>16</v>
      </c>
      <c r="AT2682" s="160">
        <v>38675</v>
      </c>
      <c r="AU2682">
        <v>7</v>
      </c>
      <c r="AV2682">
        <v>127</v>
      </c>
      <c r="AW2682" t="s">
        <v>1099</v>
      </c>
      <c r="AX2682">
        <v>13</v>
      </c>
    </row>
    <row r="2683" spans="28:50" x14ac:dyDescent="0.3">
      <c r="AB2683" s="160">
        <v>37944</v>
      </c>
      <c r="AC2683">
        <v>8</v>
      </c>
      <c r="AD2683">
        <v>196</v>
      </c>
      <c r="AE2683" t="s">
        <v>1099</v>
      </c>
      <c r="AF2683">
        <v>20</v>
      </c>
      <c r="AH2683" s="160">
        <v>41232</v>
      </c>
      <c r="AI2683">
        <v>8</v>
      </c>
      <c r="AJ2683">
        <v>165</v>
      </c>
      <c r="AK2683" t="s">
        <v>1099</v>
      </c>
      <c r="AL2683">
        <v>17</v>
      </c>
      <c r="AN2683" s="160">
        <v>37944</v>
      </c>
      <c r="AO2683">
        <v>8</v>
      </c>
      <c r="AP2683">
        <v>160</v>
      </c>
      <c r="AQ2683" t="s">
        <v>1099</v>
      </c>
      <c r="AR2683">
        <v>16</v>
      </c>
      <c r="AT2683" s="160">
        <v>38675</v>
      </c>
      <c r="AU2683">
        <v>8</v>
      </c>
      <c r="AV2683">
        <v>133</v>
      </c>
      <c r="AW2683" t="s">
        <v>1099</v>
      </c>
      <c r="AX2683">
        <v>13</v>
      </c>
    </row>
    <row r="2684" spans="28:50" x14ac:dyDescent="0.3">
      <c r="AB2684" s="160">
        <v>37944</v>
      </c>
      <c r="AC2684">
        <v>9</v>
      </c>
      <c r="AD2684">
        <v>217</v>
      </c>
      <c r="AE2684" t="s">
        <v>1099</v>
      </c>
      <c r="AF2684">
        <v>22</v>
      </c>
      <c r="AH2684" s="160">
        <v>41232</v>
      </c>
      <c r="AI2684">
        <v>9</v>
      </c>
      <c r="AJ2684">
        <v>175</v>
      </c>
      <c r="AK2684" t="s">
        <v>1099</v>
      </c>
      <c r="AL2684">
        <v>18</v>
      </c>
      <c r="AN2684" s="160">
        <v>37944</v>
      </c>
      <c r="AO2684">
        <v>9</v>
      </c>
      <c r="AP2684">
        <v>180</v>
      </c>
      <c r="AQ2684" t="s">
        <v>1099</v>
      </c>
      <c r="AR2684">
        <v>18</v>
      </c>
      <c r="AT2684" s="160">
        <v>38675</v>
      </c>
      <c r="AU2684">
        <v>9</v>
      </c>
      <c r="AV2684">
        <v>140</v>
      </c>
      <c r="AW2684" t="s">
        <v>1099</v>
      </c>
      <c r="AX2684">
        <v>14</v>
      </c>
    </row>
    <row r="2685" spans="28:50" x14ac:dyDescent="0.3">
      <c r="AB2685" s="160">
        <v>37944</v>
      </c>
      <c r="AC2685">
        <v>10</v>
      </c>
      <c r="AD2685">
        <v>251</v>
      </c>
      <c r="AE2685" t="s">
        <v>1099</v>
      </c>
      <c r="AF2685">
        <v>25</v>
      </c>
      <c r="AH2685" s="160">
        <v>41232</v>
      </c>
      <c r="AI2685">
        <v>10</v>
      </c>
      <c r="AJ2685">
        <v>193</v>
      </c>
      <c r="AK2685" t="s">
        <v>1099</v>
      </c>
      <c r="AL2685">
        <v>19</v>
      </c>
      <c r="AN2685" s="160">
        <v>37944</v>
      </c>
      <c r="AO2685">
        <v>10</v>
      </c>
      <c r="AP2685">
        <v>184</v>
      </c>
      <c r="AQ2685" t="s">
        <v>1099</v>
      </c>
      <c r="AR2685">
        <v>18</v>
      </c>
      <c r="AT2685" s="160">
        <v>38675</v>
      </c>
      <c r="AU2685">
        <v>10</v>
      </c>
      <c r="AV2685">
        <v>157</v>
      </c>
      <c r="AW2685" t="s">
        <v>1099</v>
      </c>
      <c r="AX2685">
        <v>16</v>
      </c>
    </row>
    <row r="2686" spans="28:50" x14ac:dyDescent="0.3">
      <c r="AB2686" s="160">
        <v>37944</v>
      </c>
      <c r="AC2686">
        <v>11</v>
      </c>
      <c r="AD2686">
        <v>285</v>
      </c>
      <c r="AE2686" t="s">
        <v>1099</v>
      </c>
      <c r="AF2686">
        <v>29</v>
      </c>
      <c r="AH2686" s="160">
        <v>41232</v>
      </c>
      <c r="AI2686">
        <v>11</v>
      </c>
      <c r="AJ2686">
        <v>197</v>
      </c>
      <c r="AK2686" t="s">
        <v>1099</v>
      </c>
      <c r="AL2686">
        <v>20</v>
      </c>
      <c r="AN2686" s="160">
        <v>37944</v>
      </c>
      <c r="AO2686">
        <v>11</v>
      </c>
      <c r="AP2686">
        <v>190</v>
      </c>
      <c r="AQ2686" t="s">
        <v>1099</v>
      </c>
      <c r="AR2686">
        <v>19</v>
      </c>
      <c r="AT2686" s="160">
        <v>38675</v>
      </c>
      <c r="AU2686">
        <v>11</v>
      </c>
      <c r="AV2686">
        <v>160</v>
      </c>
      <c r="AW2686" t="s">
        <v>1099</v>
      </c>
      <c r="AX2686">
        <v>16</v>
      </c>
    </row>
    <row r="2687" spans="28:50" x14ac:dyDescent="0.3">
      <c r="AB2687" s="160">
        <v>37944</v>
      </c>
      <c r="AC2687">
        <v>12</v>
      </c>
      <c r="AD2687">
        <v>302</v>
      </c>
      <c r="AE2687" t="s">
        <v>1099</v>
      </c>
      <c r="AF2687">
        <v>30</v>
      </c>
      <c r="AH2687" s="160">
        <v>41232</v>
      </c>
      <c r="AI2687">
        <v>12</v>
      </c>
      <c r="AJ2687">
        <v>214</v>
      </c>
      <c r="AK2687" t="s">
        <v>1099</v>
      </c>
      <c r="AL2687">
        <v>21</v>
      </c>
      <c r="AN2687" s="160">
        <v>37944</v>
      </c>
      <c r="AO2687">
        <v>12</v>
      </c>
      <c r="AP2687">
        <v>190</v>
      </c>
      <c r="AQ2687" t="s">
        <v>1099</v>
      </c>
      <c r="AR2687">
        <v>19</v>
      </c>
      <c r="AT2687" s="160">
        <v>38675</v>
      </c>
      <c r="AU2687">
        <v>12</v>
      </c>
      <c r="AV2687">
        <v>172</v>
      </c>
      <c r="AW2687" t="s">
        <v>1099</v>
      </c>
      <c r="AX2687">
        <v>17</v>
      </c>
    </row>
    <row r="2688" spans="28:50" x14ac:dyDescent="0.3">
      <c r="AB2688" s="160">
        <v>37944</v>
      </c>
      <c r="AC2688">
        <v>13</v>
      </c>
      <c r="AD2688">
        <v>316</v>
      </c>
      <c r="AE2688" t="s">
        <v>1099</v>
      </c>
      <c r="AF2688">
        <v>32</v>
      </c>
      <c r="AH2688" s="160">
        <v>41232</v>
      </c>
      <c r="AI2688">
        <v>13</v>
      </c>
      <c r="AJ2688">
        <v>225</v>
      </c>
      <c r="AK2688" t="s">
        <v>1099</v>
      </c>
      <c r="AL2688">
        <v>23</v>
      </c>
      <c r="AN2688" s="160">
        <v>37944</v>
      </c>
      <c r="AO2688">
        <v>13</v>
      </c>
      <c r="AP2688">
        <v>191</v>
      </c>
      <c r="AQ2688" t="s">
        <v>1099</v>
      </c>
      <c r="AR2688">
        <v>19</v>
      </c>
      <c r="AT2688" s="160">
        <v>38675</v>
      </c>
      <c r="AU2688">
        <v>13</v>
      </c>
      <c r="AV2688">
        <v>170</v>
      </c>
      <c r="AW2688" t="s">
        <v>1099</v>
      </c>
      <c r="AX2688">
        <v>17</v>
      </c>
    </row>
    <row r="2689" spans="28:50" x14ac:dyDescent="0.3">
      <c r="AB2689" s="160">
        <v>37944</v>
      </c>
      <c r="AC2689">
        <v>14</v>
      </c>
      <c r="AD2689">
        <v>326</v>
      </c>
      <c r="AE2689" t="s">
        <v>1099</v>
      </c>
      <c r="AF2689">
        <v>33</v>
      </c>
      <c r="AH2689" s="160">
        <v>41232</v>
      </c>
      <c r="AI2689">
        <v>14</v>
      </c>
      <c r="AJ2689">
        <v>235</v>
      </c>
      <c r="AK2689" t="s">
        <v>1099</v>
      </c>
      <c r="AL2689">
        <v>24</v>
      </c>
      <c r="AN2689" s="160">
        <v>37944</v>
      </c>
      <c r="AO2689">
        <v>14</v>
      </c>
      <c r="AP2689">
        <v>190</v>
      </c>
      <c r="AQ2689" t="s">
        <v>1099</v>
      </c>
      <c r="AR2689">
        <v>19</v>
      </c>
      <c r="AT2689" s="160">
        <v>38675</v>
      </c>
      <c r="AU2689">
        <v>14</v>
      </c>
      <c r="AV2689">
        <v>164</v>
      </c>
      <c r="AW2689" t="s">
        <v>1099</v>
      </c>
      <c r="AX2689">
        <v>16</v>
      </c>
    </row>
    <row r="2690" spans="28:50" x14ac:dyDescent="0.3">
      <c r="AB2690" s="160">
        <v>37944</v>
      </c>
      <c r="AC2690">
        <v>15</v>
      </c>
      <c r="AD2690">
        <v>321</v>
      </c>
      <c r="AE2690" t="s">
        <v>1099</v>
      </c>
      <c r="AF2690">
        <v>32</v>
      </c>
      <c r="AH2690" s="160">
        <v>41232</v>
      </c>
      <c r="AI2690">
        <v>15</v>
      </c>
      <c r="AJ2690">
        <v>229</v>
      </c>
      <c r="AK2690" t="s">
        <v>1099</v>
      </c>
      <c r="AL2690">
        <v>23</v>
      </c>
      <c r="AN2690" s="160">
        <v>37944</v>
      </c>
      <c r="AO2690">
        <v>15</v>
      </c>
      <c r="AP2690">
        <v>180</v>
      </c>
      <c r="AQ2690" t="s">
        <v>1099</v>
      </c>
      <c r="AR2690">
        <v>18</v>
      </c>
      <c r="AT2690" s="160">
        <v>38675</v>
      </c>
      <c r="AU2690">
        <v>15</v>
      </c>
      <c r="AV2690">
        <v>156</v>
      </c>
      <c r="AW2690" t="s">
        <v>1099</v>
      </c>
      <c r="AX2690">
        <v>16</v>
      </c>
    </row>
    <row r="2691" spans="28:50" x14ac:dyDescent="0.3">
      <c r="AB2691" s="160">
        <v>37944</v>
      </c>
      <c r="AC2691">
        <v>16</v>
      </c>
      <c r="AD2691">
        <v>312</v>
      </c>
      <c r="AE2691" t="s">
        <v>1099</v>
      </c>
      <c r="AF2691">
        <v>31</v>
      </c>
      <c r="AH2691" s="160">
        <v>41232</v>
      </c>
      <c r="AI2691">
        <v>16</v>
      </c>
      <c r="AJ2691">
        <v>215</v>
      </c>
      <c r="AK2691" t="s">
        <v>1099</v>
      </c>
      <c r="AL2691">
        <v>22</v>
      </c>
      <c r="AN2691" s="160">
        <v>37944</v>
      </c>
      <c r="AO2691">
        <v>16</v>
      </c>
      <c r="AP2691">
        <v>176</v>
      </c>
      <c r="AQ2691" t="s">
        <v>1099</v>
      </c>
      <c r="AR2691">
        <v>18</v>
      </c>
      <c r="AT2691" s="160">
        <v>38675</v>
      </c>
      <c r="AU2691">
        <v>16</v>
      </c>
      <c r="AV2691">
        <v>149</v>
      </c>
      <c r="AW2691" t="s">
        <v>1099</v>
      </c>
      <c r="AX2691">
        <v>15</v>
      </c>
    </row>
    <row r="2692" spans="28:50" x14ac:dyDescent="0.3">
      <c r="AB2692" s="160">
        <v>37944</v>
      </c>
      <c r="AC2692">
        <v>17</v>
      </c>
      <c r="AD2692">
        <v>290</v>
      </c>
      <c r="AE2692" t="s">
        <v>1099</v>
      </c>
      <c r="AF2692">
        <v>29</v>
      </c>
      <c r="AH2692" s="160">
        <v>41232</v>
      </c>
      <c r="AI2692">
        <v>17</v>
      </c>
      <c r="AJ2692">
        <v>208</v>
      </c>
      <c r="AK2692" t="s">
        <v>1099</v>
      </c>
      <c r="AL2692">
        <v>21</v>
      </c>
      <c r="AN2692" s="160">
        <v>37944</v>
      </c>
      <c r="AO2692">
        <v>17</v>
      </c>
      <c r="AP2692">
        <v>160</v>
      </c>
      <c r="AQ2692" t="s">
        <v>1099</v>
      </c>
      <c r="AR2692">
        <v>16</v>
      </c>
      <c r="AT2692" s="160">
        <v>38675</v>
      </c>
      <c r="AU2692">
        <v>17</v>
      </c>
      <c r="AV2692">
        <v>153</v>
      </c>
      <c r="AW2692" t="s">
        <v>1099</v>
      </c>
      <c r="AX2692">
        <v>15</v>
      </c>
    </row>
    <row r="2693" spans="28:50" x14ac:dyDescent="0.3">
      <c r="AB2693" s="160">
        <v>37944</v>
      </c>
      <c r="AC2693">
        <v>18</v>
      </c>
      <c r="AD2693">
        <v>276</v>
      </c>
      <c r="AE2693" t="s">
        <v>1099</v>
      </c>
      <c r="AF2693">
        <v>28</v>
      </c>
      <c r="AH2693" s="160">
        <v>41232</v>
      </c>
      <c r="AI2693">
        <v>18</v>
      </c>
      <c r="AJ2693">
        <v>197</v>
      </c>
      <c r="AK2693" t="s">
        <v>1099</v>
      </c>
      <c r="AL2693">
        <v>20</v>
      </c>
      <c r="AN2693" s="160">
        <v>37944</v>
      </c>
      <c r="AO2693">
        <v>18</v>
      </c>
      <c r="AP2693">
        <v>150</v>
      </c>
      <c r="AQ2693" t="s">
        <v>1099</v>
      </c>
      <c r="AR2693">
        <v>15</v>
      </c>
      <c r="AT2693" s="160">
        <v>38675</v>
      </c>
      <c r="AU2693">
        <v>18</v>
      </c>
      <c r="AV2693">
        <v>147</v>
      </c>
      <c r="AW2693" t="s">
        <v>1099</v>
      </c>
      <c r="AX2693">
        <v>15</v>
      </c>
    </row>
    <row r="2694" spans="28:50" x14ac:dyDescent="0.3">
      <c r="AB2694" s="160">
        <v>37944</v>
      </c>
      <c r="AC2694">
        <v>19</v>
      </c>
      <c r="AD2694">
        <v>259</v>
      </c>
      <c r="AE2694" t="s">
        <v>1099</v>
      </c>
      <c r="AF2694">
        <v>26</v>
      </c>
      <c r="AH2694" s="160">
        <v>41232</v>
      </c>
      <c r="AI2694">
        <v>19</v>
      </c>
      <c r="AJ2694">
        <v>190</v>
      </c>
      <c r="AK2694" t="s">
        <v>1099</v>
      </c>
      <c r="AL2694">
        <v>19</v>
      </c>
      <c r="AN2694" s="160">
        <v>37944</v>
      </c>
      <c r="AO2694">
        <v>19</v>
      </c>
      <c r="AP2694">
        <v>142</v>
      </c>
      <c r="AQ2694" t="s">
        <v>1099</v>
      </c>
      <c r="AR2694">
        <v>14</v>
      </c>
      <c r="AT2694" s="160">
        <v>38675</v>
      </c>
      <c r="AU2694">
        <v>19</v>
      </c>
      <c r="AV2694">
        <v>148</v>
      </c>
      <c r="AW2694" t="s">
        <v>1099</v>
      </c>
      <c r="AX2694">
        <v>15</v>
      </c>
    </row>
    <row r="2695" spans="28:50" x14ac:dyDescent="0.3">
      <c r="AB2695" s="160">
        <v>37944</v>
      </c>
      <c r="AC2695">
        <v>20</v>
      </c>
      <c r="AD2695">
        <v>245</v>
      </c>
      <c r="AE2695" t="s">
        <v>1099</v>
      </c>
      <c r="AF2695">
        <v>25</v>
      </c>
      <c r="AH2695" s="160">
        <v>41232</v>
      </c>
      <c r="AI2695">
        <v>20</v>
      </c>
      <c r="AJ2695">
        <v>196</v>
      </c>
      <c r="AK2695" t="s">
        <v>1099</v>
      </c>
      <c r="AL2695">
        <v>20</v>
      </c>
      <c r="AN2695" s="160">
        <v>37944</v>
      </c>
      <c r="AO2695">
        <v>20</v>
      </c>
      <c r="AP2695">
        <v>140</v>
      </c>
      <c r="AQ2695" t="s">
        <v>1099</v>
      </c>
      <c r="AR2695">
        <v>14</v>
      </c>
      <c r="AT2695" s="160">
        <v>38675</v>
      </c>
      <c r="AU2695">
        <v>20</v>
      </c>
      <c r="AV2695">
        <v>145</v>
      </c>
      <c r="AW2695" t="s">
        <v>1099</v>
      </c>
      <c r="AX2695">
        <v>15</v>
      </c>
    </row>
    <row r="2696" spans="28:50" x14ac:dyDescent="0.3">
      <c r="AB2696" s="160">
        <v>37944</v>
      </c>
      <c r="AC2696">
        <v>21</v>
      </c>
      <c r="AD2696">
        <v>233</v>
      </c>
      <c r="AE2696" t="s">
        <v>1099</v>
      </c>
      <c r="AF2696">
        <v>23</v>
      </c>
      <c r="AH2696" s="160">
        <v>41232</v>
      </c>
      <c r="AI2696">
        <v>21</v>
      </c>
      <c r="AJ2696">
        <v>181</v>
      </c>
      <c r="AK2696" t="s">
        <v>1099</v>
      </c>
      <c r="AL2696">
        <v>18</v>
      </c>
      <c r="AN2696" s="160">
        <v>37944</v>
      </c>
      <c r="AO2696">
        <v>21</v>
      </c>
      <c r="AP2696">
        <v>140</v>
      </c>
      <c r="AQ2696" t="s">
        <v>1099</v>
      </c>
      <c r="AR2696">
        <v>14</v>
      </c>
      <c r="AT2696" s="160">
        <v>38675</v>
      </c>
      <c r="AU2696">
        <v>21</v>
      </c>
      <c r="AV2696">
        <v>146</v>
      </c>
      <c r="AW2696" t="s">
        <v>1099</v>
      </c>
      <c r="AX2696">
        <v>15</v>
      </c>
    </row>
    <row r="2697" spans="28:50" x14ac:dyDescent="0.3">
      <c r="AB2697" s="160">
        <v>37944</v>
      </c>
      <c r="AC2697">
        <v>22</v>
      </c>
      <c r="AD2697">
        <v>210</v>
      </c>
      <c r="AE2697" t="s">
        <v>1099</v>
      </c>
      <c r="AF2697">
        <v>21</v>
      </c>
      <c r="AH2697" s="160">
        <v>41232</v>
      </c>
      <c r="AI2697">
        <v>22</v>
      </c>
      <c r="AJ2697">
        <v>173</v>
      </c>
      <c r="AK2697" t="s">
        <v>1099</v>
      </c>
      <c r="AL2697">
        <v>17</v>
      </c>
      <c r="AN2697" s="160">
        <v>37944</v>
      </c>
      <c r="AO2697">
        <v>22</v>
      </c>
      <c r="AP2697">
        <v>136</v>
      </c>
      <c r="AQ2697" t="s">
        <v>1099</v>
      </c>
      <c r="AR2697">
        <v>14</v>
      </c>
      <c r="AT2697" s="160">
        <v>38675</v>
      </c>
      <c r="AU2697">
        <v>22</v>
      </c>
      <c r="AV2697">
        <v>140</v>
      </c>
      <c r="AW2697" t="s">
        <v>1099</v>
      </c>
      <c r="AX2697">
        <v>14</v>
      </c>
    </row>
    <row r="2698" spans="28:50" x14ac:dyDescent="0.3">
      <c r="AB2698" s="160">
        <v>37944</v>
      </c>
      <c r="AC2698">
        <v>23</v>
      </c>
      <c r="AD2698">
        <v>194</v>
      </c>
      <c r="AE2698" t="s">
        <v>1099</v>
      </c>
      <c r="AF2698">
        <v>19</v>
      </c>
      <c r="AH2698" s="160">
        <v>41232</v>
      </c>
      <c r="AI2698">
        <v>23</v>
      </c>
      <c r="AJ2698">
        <v>153</v>
      </c>
      <c r="AK2698" t="s">
        <v>1099</v>
      </c>
      <c r="AL2698">
        <v>15</v>
      </c>
      <c r="AN2698" s="160">
        <v>37944</v>
      </c>
      <c r="AO2698">
        <v>23</v>
      </c>
      <c r="AP2698">
        <v>140</v>
      </c>
      <c r="AQ2698" t="s">
        <v>1099</v>
      </c>
      <c r="AR2698">
        <v>14</v>
      </c>
      <c r="AT2698" s="160">
        <v>38675</v>
      </c>
      <c r="AU2698">
        <v>23</v>
      </c>
      <c r="AV2698">
        <v>134</v>
      </c>
      <c r="AW2698" t="s">
        <v>1099</v>
      </c>
      <c r="AX2698">
        <v>13</v>
      </c>
    </row>
    <row r="2699" spans="28:50" x14ac:dyDescent="0.3">
      <c r="AB2699" s="160">
        <v>37945</v>
      </c>
      <c r="AC2699">
        <v>0</v>
      </c>
      <c r="AD2699">
        <v>175</v>
      </c>
      <c r="AE2699" t="s">
        <v>1099</v>
      </c>
      <c r="AF2699">
        <v>18</v>
      </c>
      <c r="AH2699" s="160">
        <v>41233</v>
      </c>
      <c r="AI2699">
        <v>0</v>
      </c>
      <c r="AJ2699">
        <v>148</v>
      </c>
      <c r="AK2699" t="s">
        <v>1099</v>
      </c>
      <c r="AL2699">
        <v>15</v>
      </c>
      <c r="AN2699" s="160">
        <v>37945</v>
      </c>
      <c r="AO2699">
        <v>0</v>
      </c>
      <c r="AP2699">
        <v>140</v>
      </c>
      <c r="AQ2699" t="s">
        <v>1099</v>
      </c>
      <c r="AR2699">
        <v>14</v>
      </c>
      <c r="AT2699" s="160">
        <v>38676</v>
      </c>
      <c r="AU2699">
        <v>0</v>
      </c>
      <c r="AV2699">
        <v>132</v>
      </c>
      <c r="AW2699" t="s">
        <v>1099</v>
      </c>
      <c r="AX2699">
        <v>13</v>
      </c>
    </row>
    <row r="2700" spans="28:50" x14ac:dyDescent="0.3">
      <c r="AB2700" s="160">
        <v>37945</v>
      </c>
      <c r="AC2700">
        <v>1</v>
      </c>
      <c r="AD2700">
        <v>177</v>
      </c>
      <c r="AE2700" t="s">
        <v>1099</v>
      </c>
      <c r="AF2700">
        <v>18</v>
      </c>
      <c r="AH2700" s="160">
        <v>41233</v>
      </c>
      <c r="AI2700">
        <v>1</v>
      </c>
      <c r="AJ2700">
        <v>143</v>
      </c>
      <c r="AK2700" t="s">
        <v>1099</v>
      </c>
      <c r="AL2700">
        <v>14</v>
      </c>
      <c r="AN2700" s="160">
        <v>37945</v>
      </c>
      <c r="AO2700">
        <v>1</v>
      </c>
      <c r="AP2700">
        <v>140</v>
      </c>
      <c r="AQ2700" t="s">
        <v>1099</v>
      </c>
      <c r="AR2700">
        <v>14</v>
      </c>
      <c r="AT2700" s="160">
        <v>38676</v>
      </c>
      <c r="AU2700">
        <v>1</v>
      </c>
      <c r="AV2700">
        <v>158</v>
      </c>
      <c r="AW2700" t="s">
        <v>1099</v>
      </c>
      <c r="AX2700">
        <v>16</v>
      </c>
    </row>
    <row r="2701" spans="28:50" x14ac:dyDescent="0.3">
      <c r="AB2701" s="160">
        <v>37945</v>
      </c>
      <c r="AC2701">
        <v>2</v>
      </c>
      <c r="AD2701">
        <v>162</v>
      </c>
      <c r="AE2701" t="s">
        <v>1099</v>
      </c>
      <c r="AF2701">
        <v>16</v>
      </c>
      <c r="AH2701" s="160">
        <v>41233</v>
      </c>
      <c r="AI2701">
        <v>2</v>
      </c>
      <c r="AJ2701">
        <v>137</v>
      </c>
      <c r="AK2701" t="s">
        <v>1099</v>
      </c>
      <c r="AL2701">
        <v>14</v>
      </c>
      <c r="AN2701" s="160">
        <v>37945</v>
      </c>
      <c r="AO2701">
        <v>2</v>
      </c>
      <c r="AP2701">
        <v>140</v>
      </c>
      <c r="AQ2701" t="s">
        <v>1099</v>
      </c>
      <c r="AR2701">
        <v>14</v>
      </c>
      <c r="AT2701" s="160">
        <v>38676</v>
      </c>
      <c r="AU2701">
        <v>2</v>
      </c>
      <c r="AV2701">
        <v>144</v>
      </c>
      <c r="AW2701" t="s">
        <v>1099</v>
      </c>
      <c r="AX2701">
        <v>14</v>
      </c>
    </row>
    <row r="2702" spans="28:50" x14ac:dyDescent="0.3">
      <c r="AB2702" s="160">
        <v>37945</v>
      </c>
      <c r="AC2702">
        <v>3</v>
      </c>
      <c r="AD2702">
        <v>147</v>
      </c>
      <c r="AE2702" t="s">
        <v>1099</v>
      </c>
      <c r="AF2702">
        <v>15</v>
      </c>
      <c r="AH2702" s="160">
        <v>41233</v>
      </c>
      <c r="AI2702">
        <v>3</v>
      </c>
      <c r="AJ2702">
        <v>130</v>
      </c>
      <c r="AK2702" t="s">
        <v>1099</v>
      </c>
      <c r="AL2702">
        <v>13</v>
      </c>
      <c r="AN2702" s="160">
        <v>37945</v>
      </c>
      <c r="AO2702">
        <v>3</v>
      </c>
      <c r="AP2702">
        <v>140</v>
      </c>
      <c r="AQ2702" t="s">
        <v>1099</v>
      </c>
      <c r="AR2702">
        <v>14</v>
      </c>
      <c r="AT2702" s="160">
        <v>38676</v>
      </c>
      <c r="AU2702">
        <v>3</v>
      </c>
      <c r="AV2702">
        <v>135</v>
      </c>
      <c r="AW2702" t="s">
        <v>1099</v>
      </c>
      <c r="AX2702">
        <v>14</v>
      </c>
    </row>
    <row r="2703" spans="28:50" x14ac:dyDescent="0.3">
      <c r="AB2703" s="160">
        <v>37945</v>
      </c>
      <c r="AC2703">
        <v>4</v>
      </c>
      <c r="AD2703">
        <v>150</v>
      </c>
      <c r="AE2703" t="s">
        <v>1099</v>
      </c>
      <c r="AF2703">
        <v>15</v>
      </c>
      <c r="AH2703" s="160">
        <v>41233</v>
      </c>
      <c r="AI2703">
        <v>4</v>
      </c>
      <c r="AJ2703">
        <v>128</v>
      </c>
      <c r="AK2703" t="s">
        <v>1099</v>
      </c>
      <c r="AL2703">
        <v>13</v>
      </c>
      <c r="AN2703" s="160">
        <v>37945</v>
      </c>
      <c r="AO2703">
        <v>4</v>
      </c>
      <c r="AP2703">
        <v>138</v>
      </c>
      <c r="AQ2703" t="s">
        <v>1099</v>
      </c>
      <c r="AR2703">
        <v>14</v>
      </c>
      <c r="AT2703" s="160">
        <v>38676</v>
      </c>
      <c r="AU2703">
        <v>4</v>
      </c>
      <c r="AV2703">
        <v>121</v>
      </c>
      <c r="AW2703" t="s">
        <v>1099</v>
      </c>
      <c r="AX2703">
        <v>12</v>
      </c>
    </row>
    <row r="2704" spans="28:50" x14ac:dyDescent="0.3">
      <c r="AB2704" s="160">
        <v>37945</v>
      </c>
      <c r="AC2704">
        <v>5</v>
      </c>
      <c r="AD2704">
        <v>147</v>
      </c>
      <c r="AE2704" t="s">
        <v>1099</v>
      </c>
      <c r="AF2704">
        <v>15</v>
      </c>
      <c r="AH2704" s="160">
        <v>41233</v>
      </c>
      <c r="AI2704">
        <v>5</v>
      </c>
      <c r="AJ2704">
        <v>125</v>
      </c>
      <c r="AK2704" t="s">
        <v>1099</v>
      </c>
      <c r="AL2704">
        <v>13</v>
      </c>
      <c r="AN2704" s="160">
        <v>37945</v>
      </c>
      <c r="AO2704">
        <v>5</v>
      </c>
      <c r="AP2704">
        <v>140</v>
      </c>
      <c r="AQ2704" t="s">
        <v>1099</v>
      </c>
      <c r="AR2704">
        <v>14</v>
      </c>
      <c r="AT2704" s="160">
        <v>38676</v>
      </c>
      <c r="AU2704">
        <v>5</v>
      </c>
      <c r="AV2704">
        <v>134</v>
      </c>
      <c r="AW2704" t="s">
        <v>1099</v>
      </c>
      <c r="AX2704">
        <v>13</v>
      </c>
    </row>
    <row r="2705" spans="28:50" x14ac:dyDescent="0.3">
      <c r="AB2705" s="160">
        <v>37945</v>
      </c>
      <c r="AC2705">
        <v>6</v>
      </c>
      <c r="AD2705">
        <v>170</v>
      </c>
      <c r="AE2705" t="s">
        <v>1099</v>
      </c>
      <c r="AF2705">
        <v>17</v>
      </c>
      <c r="AH2705" s="160">
        <v>41233</v>
      </c>
      <c r="AI2705">
        <v>6</v>
      </c>
      <c r="AJ2705">
        <v>135</v>
      </c>
      <c r="AK2705" t="s">
        <v>1099</v>
      </c>
      <c r="AL2705">
        <v>14</v>
      </c>
      <c r="AN2705" s="160">
        <v>37945</v>
      </c>
      <c r="AO2705">
        <v>6</v>
      </c>
      <c r="AP2705">
        <v>160</v>
      </c>
      <c r="AQ2705" t="s">
        <v>1099</v>
      </c>
      <c r="AR2705">
        <v>16</v>
      </c>
      <c r="AT2705" s="160">
        <v>38676</v>
      </c>
      <c r="AU2705">
        <v>6</v>
      </c>
      <c r="AV2705">
        <v>161</v>
      </c>
      <c r="AW2705" t="s">
        <v>1099</v>
      </c>
      <c r="AX2705">
        <v>16</v>
      </c>
    </row>
    <row r="2706" spans="28:50" x14ac:dyDescent="0.3">
      <c r="AB2706" s="160">
        <v>37945</v>
      </c>
      <c r="AC2706">
        <v>7</v>
      </c>
      <c r="AD2706">
        <v>190</v>
      </c>
      <c r="AE2706" t="s">
        <v>1099</v>
      </c>
      <c r="AF2706">
        <v>19</v>
      </c>
      <c r="AH2706" s="160">
        <v>41233</v>
      </c>
      <c r="AI2706">
        <v>7</v>
      </c>
      <c r="AJ2706">
        <v>178</v>
      </c>
      <c r="AK2706" t="s">
        <v>1099</v>
      </c>
      <c r="AL2706">
        <v>18</v>
      </c>
      <c r="AN2706" s="160">
        <v>37945</v>
      </c>
      <c r="AO2706">
        <v>7</v>
      </c>
      <c r="AP2706">
        <v>165</v>
      </c>
      <c r="AQ2706" t="s">
        <v>1099</v>
      </c>
      <c r="AR2706">
        <v>17</v>
      </c>
      <c r="AT2706" s="160">
        <v>38676</v>
      </c>
      <c r="AU2706">
        <v>7</v>
      </c>
      <c r="AV2706">
        <v>160</v>
      </c>
      <c r="AW2706" t="s">
        <v>1099</v>
      </c>
      <c r="AX2706">
        <v>16</v>
      </c>
    </row>
    <row r="2707" spans="28:50" x14ac:dyDescent="0.3">
      <c r="AB2707" s="160">
        <v>37945</v>
      </c>
      <c r="AC2707">
        <v>8</v>
      </c>
      <c r="AD2707">
        <v>209</v>
      </c>
      <c r="AE2707" t="s">
        <v>1099</v>
      </c>
      <c r="AF2707">
        <v>21</v>
      </c>
      <c r="AH2707" s="160">
        <v>41233</v>
      </c>
      <c r="AI2707">
        <v>8</v>
      </c>
      <c r="AJ2707">
        <v>205</v>
      </c>
      <c r="AK2707" t="s">
        <v>1099</v>
      </c>
      <c r="AL2707">
        <v>21</v>
      </c>
      <c r="AN2707" s="160">
        <v>37945</v>
      </c>
      <c r="AO2707">
        <v>8</v>
      </c>
      <c r="AP2707">
        <v>170</v>
      </c>
      <c r="AQ2707" t="s">
        <v>1099</v>
      </c>
      <c r="AR2707">
        <v>17</v>
      </c>
      <c r="AT2707" s="160">
        <v>38676</v>
      </c>
      <c r="AU2707">
        <v>8</v>
      </c>
      <c r="AV2707">
        <v>179</v>
      </c>
      <c r="AW2707" t="s">
        <v>1099</v>
      </c>
      <c r="AX2707">
        <v>18</v>
      </c>
    </row>
    <row r="2708" spans="28:50" x14ac:dyDescent="0.3">
      <c r="AB2708" s="160">
        <v>37945</v>
      </c>
      <c r="AC2708">
        <v>9</v>
      </c>
      <c r="AD2708">
        <v>218</v>
      </c>
      <c r="AE2708" t="s">
        <v>1099</v>
      </c>
      <c r="AF2708">
        <v>22</v>
      </c>
      <c r="AH2708" s="160">
        <v>41233</v>
      </c>
      <c r="AI2708">
        <v>9</v>
      </c>
      <c r="AJ2708">
        <v>217</v>
      </c>
      <c r="AK2708" t="s">
        <v>1099</v>
      </c>
      <c r="AL2708">
        <v>22</v>
      </c>
      <c r="AN2708" s="160">
        <v>37945</v>
      </c>
      <c r="AO2708">
        <v>9</v>
      </c>
      <c r="AP2708">
        <v>180</v>
      </c>
      <c r="AQ2708" t="s">
        <v>1099</v>
      </c>
      <c r="AR2708">
        <v>18</v>
      </c>
      <c r="AT2708" s="160">
        <v>38676</v>
      </c>
      <c r="AU2708">
        <v>9</v>
      </c>
      <c r="AV2708">
        <v>201</v>
      </c>
      <c r="AW2708" t="s">
        <v>1099</v>
      </c>
      <c r="AX2708">
        <v>20</v>
      </c>
    </row>
    <row r="2709" spans="28:50" x14ac:dyDescent="0.3">
      <c r="AB2709" s="160">
        <v>37945</v>
      </c>
      <c r="AC2709">
        <v>10</v>
      </c>
      <c r="AD2709">
        <v>228</v>
      </c>
      <c r="AE2709" t="s">
        <v>1099</v>
      </c>
      <c r="AF2709">
        <v>23</v>
      </c>
      <c r="AH2709" s="160">
        <v>41233</v>
      </c>
      <c r="AI2709">
        <v>10</v>
      </c>
      <c r="AJ2709">
        <v>229</v>
      </c>
      <c r="AK2709" t="s">
        <v>1099</v>
      </c>
      <c r="AL2709">
        <v>23</v>
      </c>
      <c r="AN2709" s="160">
        <v>37945</v>
      </c>
      <c r="AO2709">
        <v>10</v>
      </c>
      <c r="AP2709">
        <v>185</v>
      </c>
      <c r="AQ2709" t="s">
        <v>1099</v>
      </c>
      <c r="AR2709">
        <v>19</v>
      </c>
      <c r="AT2709" s="160">
        <v>38676</v>
      </c>
      <c r="AU2709">
        <v>10</v>
      </c>
      <c r="AV2709">
        <v>205</v>
      </c>
      <c r="AW2709" t="s">
        <v>1099</v>
      </c>
      <c r="AX2709">
        <v>21</v>
      </c>
    </row>
    <row r="2710" spans="28:50" x14ac:dyDescent="0.3">
      <c r="AB2710" s="160">
        <v>37945</v>
      </c>
      <c r="AC2710">
        <v>11</v>
      </c>
      <c r="AD2710">
        <v>248</v>
      </c>
      <c r="AE2710" t="s">
        <v>1099</v>
      </c>
      <c r="AF2710">
        <v>25</v>
      </c>
      <c r="AH2710" s="160">
        <v>41233</v>
      </c>
      <c r="AI2710">
        <v>11</v>
      </c>
      <c r="AJ2710">
        <v>244</v>
      </c>
      <c r="AK2710" t="s">
        <v>1099</v>
      </c>
      <c r="AL2710">
        <v>24</v>
      </c>
      <c r="AN2710" s="160">
        <v>37945</v>
      </c>
      <c r="AO2710">
        <v>11</v>
      </c>
      <c r="AP2710">
        <v>180</v>
      </c>
      <c r="AQ2710" t="s">
        <v>1099</v>
      </c>
      <c r="AR2710">
        <v>18</v>
      </c>
      <c r="AT2710" s="160">
        <v>38676</v>
      </c>
      <c r="AU2710">
        <v>11</v>
      </c>
      <c r="AV2710">
        <v>192</v>
      </c>
      <c r="AW2710" t="s">
        <v>1099</v>
      </c>
      <c r="AX2710">
        <v>19</v>
      </c>
    </row>
    <row r="2711" spans="28:50" x14ac:dyDescent="0.3">
      <c r="AB2711" s="160">
        <v>37945</v>
      </c>
      <c r="AC2711">
        <v>12</v>
      </c>
      <c r="AD2711">
        <v>273</v>
      </c>
      <c r="AE2711" t="s">
        <v>1099</v>
      </c>
      <c r="AF2711">
        <v>27</v>
      </c>
      <c r="AH2711" s="160">
        <v>41233</v>
      </c>
      <c r="AI2711">
        <v>12</v>
      </c>
      <c r="AJ2711">
        <v>252</v>
      </c>
      <c r="AK2711" t="s">
        <v>1099</v>
      </c>
      <c r="AL2711">
        <v>25</v>
      </c>
      <c r="AN2711" s="160">
        <v>37945</v>
      </c>
      <c r="AO2711">
        <v>12</v>
      </c>
      <c r="AP2711">
        <v>190</v>
      </c>
      <c r="AQ2711" t="s">
        <v>1099</v>
      </c>
      <c r="AR2711">
        <v>19</v>
      </c>
      <c r="AT2711" s="160">
        <v>38676</v>
      </c>
      <c r="AU2711">
        <v>12</v>
      </c>
      <c r="AV2711">
        <v>191</v>
      </c>
      <c r="AW2711" t="s">
        <v>1099</v>
      </c>
      <c r="AX2711">
        <v>19</v>
      </c>
    </row>
    <row r="2712" spans="28:50" x14ac:dyDescent="0.3">
      <c r="AB2712" s="160">
        <v>37945</v>
      </c>
      <c r="AC2712">
        <v>13</v>
      </c>
      <c r="AD2712">
        <v>286</v>
      </c>
      <c r="AE2712" t="s">
        <v>1099</v>
      </c>
      <c r="AF2712">
        <v>29</v>
      </c>
      <c r="AH2712" s="160">
        <v>41233</v>
      </c>
      <c r="AI2712">
        <v>13</v>
      </c>
      <c r="AJ2712">
        <v>261</v>
      </c>
      <c r="AK2712" t="s">
        <v>1099</v>
      </c>
      <c r="AL2712">
        <v>26</v>
      </c>
      <c r="AN2712" s="160">
        <v>37945</v>
      </c>
      <c r="AO2712">
        <v>13</v>
      </c>
      <c r="AP2712">
        <v>196</v>
      </c>
      <c r="AQ2712" t="s">
        <v>1099</v>
      </c>
      <c r="AR2712">
        <v>20</v>
      </c>
      <c r="AT2712" s="160">
        <v>38676</v>
      </c>
      <c r="AU2712">
        <v>13</v>
      </c>
      <c r="AV2712">
        <v>201</v>
      </c>
      <c r="AW2712" t="s">
        <v>1099</v>
      </c>
      <c r="AX2712">
        <v>20</v>
      </c>
    </row>
    <row r="2713" spans="28:50" x14ac:dyDescent="0.3">
      <c r="AB2713" s="160">
        <v>37945</v>
      </c>
      <c r="AC2713">
        <v>14</v>
      </c>
      <c r="AD2713">
        <v>288</v>
      </c>
      <c r="AE2713" t="s">
        <v>1099</v>
      </c>
      <c r="AF2713">
        <v>29</v>
      </c>
      <c r="AH2713" s="160">
        <v>41233</v>
      </c>
      <c r="AI2713">
        <v>14</v>
      </c>
      <c r="AJ2713">
        <v>261</v>
      </c>
      <c r="AK2713" t="s">
        <v>1099</v>
      </c>
      <c r="AL2713">
        <v>26</v>
      </c>
      <c r="AN2713" s="160">
        <v>37945</v>
      </c>
      <c r="AO2713">
        <v>14</v>
      </c>
      <c r="AP2713">
        <v>190</v>
      </c>
      <c r="AQ2713" t="s">
        <v>1099</v>
      </c>
      <c r="AR2713">
        <v>19</v>
      </c>
      <c r="AT2713" s="160">
        <v>38676</v>
      </c>
      <c r="AU2713">
        <v>14</v>
      </c>
      <c r="AV2713">
        <v>189</v>
      </c>
      <c r="AW2713" t="s">
        <v>1099</v>
      </c>
      <c r="AX2713">
        <v>19</v>
      </c>
    </row>
    <row r="2714" spans="28:50" x14ac:dyDescent="0.3">
      <c r="AB2714" s="160">
        <v>37945</v>
      </c>
      <c r="AC2714">
        <v>15</v>
      </c>
      <c r="AD2714">
        <v>282</v>
      </c>
      <c r="AE2714" t="s">
        <v>1099</v>
      </c>
      <c r="AF2714">
        <v>28</v>
      </c>
      <c r="AH2714" s="160">
        <v>41233</v>
      </c>
      <c r="AI2714">
        <v>15</v>
      </c>
      <c r="AJ2714">
        <v>271</v>
      </c>
      <c r="AK2714" t="s">
        <v>1099</v>
      </c>
      <c r="AL2714">
        <v>27</v>
      </c>
      <c r="AN2714" s="160">
        <v>37945</v>
      </c>
      <c r="AO2714">
        <v>15</v>
      </c>
      <c r="AP2714">
        <v>190</v>
      </c>
      <c r="AQ2714" t="s">
        <v>1099</v>
      </c>
      <c r="AR2714">
        <v>19</v>
      </c>
      <c r="AT2714" s="160">
        <v>38676</v>
      </c>
      <c r="AU2714">
        <v>15</v>
      </c>
      <c r="AV2714">
        <v>153</v>
      </c>
      <c r="AW2714" t="s">
        <v>1099</v>
      </c>
      <c r="AX2714">
        <v>15</v>
      </c>
    </row>
    <row r="2715" spans="28:50" x14ac:dyDescent="0.3">
      <c r="AB2715" s="160">
        <v>37945</v>
      </c>
      <c r="AC2715">
        <v>16</v>
      </c>
      <c r="AD2715">
        <v>280</v>
      </c>
      <c r="AE2715" t="s">
        <v>1099</v>
      </c>
      <c r="AF2715">
        <v>28</v>
      </c>
      <c r="AH2715" s="160">
        <v>41233</v>
      </c>
      <c r="AI2715">
        <v>16</v>
      </c>
      <c r="AJ2715">
        <v>275</v>
      </c>
      <c r="AK2715" t="s">
        <v>1099</v>
      </c>
      <c r="AL2715">
        <v>28</v>
      </c>
      <c r="AN2715" s="160">
        <v>37945</v>
      </c>
      <c r="AO2715">
        <v>16</v>
      </c>
      <c r="AP2715">
        <v>170</v>
      </c>
      <c r="AQ2715" t="s">
        <v>1099</v>
      </c>
      <c r="AR2715">
        <v>17</v>
      </c>
      <c r="AT2715" s="160">
        <v>38676</v>
      </c>
      <c r="AU2715">
        <v>16</v>
      </c>
      <c r="AV2715">
        <v>138</v>
      </c>
      <c r="AW2715" t="s">
        <v>1099</v>
      </c>
      <c r="AX2715">
        <v>14</v>
      </c>
    </row>
    <row r="2716" spans="28:50" x14ac:dyDescent="0.3">
      <c r="AB2716" s="160">
        <v>37945</v>
      </c>
      <c r="AC2716">
        <v>17</v>
      </c>
      <c r="AD2716">
        <v>265</v>
      </c>
      <c r="AE2716" t="s">
        <v>1099</v>
      </c>
      <c r="AF2716">
        <v>27</v>
      </c>
      <c r="AH2716" s="160">
        <v>41233</v>
      </c>
      <c r="AI2716">
        <v>17</v>
      </c>
      <c r="AJ2716">
        <v>272</v>
      </c>
      <c r="AK2716" t="s">
        <v>1099</v>
      </c>
      <c r="AL2716">
        <v>27</v>
      </c>
      <c r="AN2716" s="160">
        <v>37945</v>
      </c>
      <c r="AO2716">
        <v>17</v>
      </c>
      <c r="AP2716">
        <v>160</v>
      </c>
      <c r="AQ2716" t="s">
        <v>1099</v>
      </c>
      <c r="AR2716">
        <v>16</v>
      </c>
      <c r="AT2716" s="160">
        <v>38676</v>
      </c>
      <c r="AU2716">
        <v>17</v>
      </c>
      <c r="AV2716">
        <v>118</v>
      </c>
      <c r="AW2716" t="s">
        <v>1099</v>
      </c>
      <c r="AX2716">
        <v>12</v>
      </c>
    </row>
    <row r="2717" spans="28:50" x14ac:dyDescent="0.3">
      <c r="AB2717" s="160">
        <v>37945</v>
      </c>
      <c r="AC2717">
        <v>18</v>
      </c>
      <c r="AD2717">
        <v>243</v>
      </c>
      <c r="AE2717" t="s">
        <v>1099</v>
      </c>
      <c r="AF2717">
        <v>24</v>
      </c>
      <c r="AH2717" s="160">
        <v>41233</v>
      </c>
      <c r="AI2717">
        <v>18</v>
      </c>
      <c r="AJ2717">
        <v>272</v>
      </c>
      <c r="AK2717" t="s">
        <v>1099</v>
      </c>
      <c r="AL2717">
        <v>27</v>
      </c>
      <c r="AN2717" s="160">
        <v>37945</v>
      </c>
      <c r="AO2717">
        <v>18</v>
      </c>
      <c r="AP2717">
        <v>150</v>
      </c>
      <c r="AQ2717" t="s">
        <v>1099</v>
      </c>
      <c r="AR2717">
        <v>15</v>
      </c>
      <c r="AT2717" s="160">
        <v>38676</v>
      </c>
      <c r="AU2717">
        <v>18</v>
      </c>
      <c r="AV2717">
        <v>113</v>
      </c>
      <c r="AW2717" t="s">
        <v>1099</v>
      </c>
      <c r="AX2717">
        <v>11</v>
      </c>
    </row>
    <row r="2718" spans="28:50" x14ac:dyDescent="0.3">
      <c r="AB2718" s="160">
        <v>37945</v>
      </c>
      <c r="AC2718">
        <v>19</v>
      </c>
      <c r="AD2718">
        <v>230</v>
      </c>
      <c r="AE2718" t="s">
        <v>1099</v>
      </c>
      <c r="AF2718">
        <v>23</v>
      </c>
      <c r="AH2718" s="160">
        <v>41233</v>
      </c>
      <c r="AI2718">
        <v>19</v>
      </c>
      <c r="AJ2718">
        <v>264</v>
      </c>
      <c r="AK2718" t="s">
        <v>1099</v>
      </c>
      <c r="AL2718">
        <v>26</v>
      </c>
      <c r="AN2718" s="160">
        <v>37945</v>
      </c>
      <c r="AO2718">
        <v>19</v>
      </c>
      <c r="AP2718">
        <v>148</v>
      </c>
      <c r="AQ2718" t="s">
        <v>1099</v>
      </c>
      <c r="AR2718">
        <v>15</v>
      </c>
      <c r="AT2718" s="160">
        <v>38676</v>
      </c>
      <c r="AU2718">
        <v>19</v>
      </c>
      <c r="AV2718">
        <v>111</v>
      </c>
      <c r="AW2718" t="s">
        <v>1099</v>
      </c>
      <c r="AX2718">
        <v>11</v>
      </c>
    </row>
    <row r="2719" spans="28:50" x14ac:dyDescent="0.3">
      <c r="AB2719" s="160">
        <v>37945</v>
      </c>
      <c r="AC2719">
        <v>20</v>
      </c>
      <c r="AD2719">
        <v>218</v>
      </c>
      <c r="AE2719" t="s">
        <v>1099</v>
      </c>
      <c r="AF2719">
        <v>22</v>
      </c>
      <c r="AH2719" s="160">
        <v>41233</v>
      </c>
      <c r="AI2719">
        <v>20</v>
      </c>
      <c r="AJ2719">
        <v>255</v>
      </c>
      <c r="AK2719" t="s">
        <v>1099</v>
      </c>
      <c r="AL2719">
        <v>26</v>
      </c>
      <c r="AN2719" s="160">
        <v>37945</v>
      </c>
      <c r="AO2719">
        <v>20</v>
      </c>
      <c r="AP2719">
        <v>150</v>
      </c>
      <c r="AQ2719" t="s">
        <v>1099</v>
      </c>
      <c r="AR2719">
        <v>15</v>
      </c>
      <c r="AT2719" s="160">
        <v>38676</v>
      </c>
      <c r="AU2719">
        <v>20</v>
      </c>
      <c r="AV2719">
        <v>110</v>
      </c>
      <c r="AW2719" t="s">
        <v>1099</v>
      </c>
      <c r="AX2719">
        <v>11</v>
      </c>
    </row>
    <row r="2720" spans="28:50" x14ac:dyDescent="0.3">
      <c r="AB2720" s="160">
        <v>37945</v>
      </c>
      <c r="AC2720">
        <v>21</v>
      </c>
      <c r="AD2720">
        <v>219</v>
      </c>
      <c r="AE2720" t="s">
        <v>1099</v>
      </c>
      <c r="AF2720">
        <v>22</v>
      </c>
      <c r="AH2720" s="160">
        <v>41233</v>
      </c>
      <c r="AI2720">
        <v>21</v>
      </c>
      <c r="AJ2720">
        <v>244</v>
      </c>
      <c r="AK2720" t="s">
        <v>1099</v>
      </c>
      <c r="AL2720">
        <v>24</v>
      </c>
      <c r="AN2720" s="160">
        <v>37945</v>
      </c>
      <c r="AO2720">
        <v>21</v>
      </c>
      <c r="AP2720">
        <v>150</v>
      </c>
      <c r="AQ2720" t="s">
        <v>1099</v>
      </c>
      <c r="AR2720">
        <v>15</v>
      </c>
      <c r="AT2720" s="160">
        <v>38676</v>
      </c>
      <c r="AU2720">
        <v>21</v>
      </c>
      <c r="AV2720">
        <v>111</v>
      </c>
      <c r="AW2720" t="s">
        <v>1099</v>
      </c>
      <c r="AX2720">
        <v>11</v>
      </c>
    </row>
    <row r="2721" spans="28:50" x14ac:dyDescent="0.3">
      <c r="AB2721" s="160">
        <v>37945</v>
      </c>
      <c r="AC2721">
        <v>22</v>
      </c>
      <c r="AD2721">
        <v>220</v>
      </c>
      <c r="AE2721" t="s">
        <v>1099</v>
      </c>
      <c r="AF2721">
        <v>22</v>
      </c>
      <c r="AH2721" s="160">
        <v>41233</v>
      </c>
      <c r="AI2721">
        <v>22</v>
      </c>
      <c r="AJ2721">
        <v>239</v>
      </c>
      <c r="AK2721" t="s">
        <v>1099</v>
      </c>
      <c r="AL2721">
        <v>24</v>
      </c>
      <c r="AN2721" s="160">
        <v>37945</v>
      </c>
      <c r="AO2721">
        <v>22</v>
      </c>
      <c r="AP2721">
        <v>151</v>
      </c>
      <c r="AQ2721" t="s">
        <v>1099</v>
      </c>
      <c r="AR2721">
        <v>15</v>
      </c>
      <c r="AT2721" s="160">
        <v>38676</v>
      </c>
      <c r="AU2721">
        <v>22</v>
      </c>
      <c r="AV2721">
        <v>109</v>
      </c>
      <c r="AW2721" t="s">
        <v>1099</v>
      </c>
      <c r="AX2721">
        <v>11</v>
      </c>
    </row>
    <row r="2722" spans="28:50" x14ac:dyDescent="0.3">
      <c r="AB2722" s="160">
        <v>37945</v>
      </c>
      <c r="AC2722">
        <v>23</v>
      </c>
      <c r="AD2722">
        <v>211</v>
      </c>
      <c r="AE2722" t="s">
        <v>1099</v>
      </c>
      <c r="AF2722">
        <v>21</v>
      </c>
      <c r="AH2722" s="160">
        <v>41233</v>
      </c>
      <c r="AI2722">
        <v>23</v>
      </c>
      <c r="AJ2722">
        <v>229</v>
      </c>
      <c r="AK2722" t="s">
        <v>1099</v>
      </c>
      <c r="AL2722">
        <v>23</v>
      </c>
      <c r="AN2722" s="160">
        <v>37945</v>
      </c>
      <c r="AO2722">
        <v>23</v>
      </c>
      <c r="AP2722">
        <v>150</v>
      </c>
      <c r="AQ2722" t="s">
        <v>1099</v>
      </c>
      <c r="AR2722">
        <v>15</v>
      </c>
      <c r="AT2722" s="160">
        <v>38676</v>
      </c>
      <c r="AU2722">
        <v>23</v>
      </c>
      <c r="AV2722">
        <v>109</v>
      </c>
      <c r="AW2722" t="s">
        <v>1099</v>
      </c>
      <c r="AX2722">
        <v>11</v>
      </c>
    </row>
    <row r="2723" spans="28:50" x14ac:dyDescent="0.3">
      <c r="AB2723" s="160">
        <v>37946</v>
      </c>
      <c r="AC2723">
        <v>0</v>
      </c>
      <c r="AD2723">
        <v>203</v>
      </c>
      <c r="AE2723" t="s">
        <v>1099</v>
      </c>
      <c r="AF2723">
        <v>20</v>
      </c>
      <c r="AH2723" s="160">
        <v>41234</v>
      </c>
      <c r="AI2723">
        <v>0</v>
      </c>
      <c r="AJ2723">
        <v>245</v>
      </c>
      <c r="AK2723" t="s">
        <v>1099</v>
      </c>
      <c r="AL2723">
        <v>25</v>
      </c>
      <c r="AN2723" s="160">
        <v>37946</v>
      </c>
      <c r="AO2723">
        <v>0</v>
      </c>
      <c r="AP2723">
        <v>160</v>
      </c>
      <c r="AQ2723" t="s">
        <v>1099</v>
      </c>
      <c r="AR2723">
        <v>16</v>
      </c>
      <c r="AT2723" s="160">
        <v>38677</v>
      </c>
      <c r="AU2723">
        <v>0</v>
      </c>
      <c r="AV2723">
        <v>108</v>
      </c>
      <c r="AW2723" t="s">
        <v>1099</v>
      </c>
      <c r="AX2723">
        <v>11</v>
      </c>
    </row>
    <row r="2724" spans="28:50" x14ac:dyDescent="0.3">
      <c r="AB2724" s="160">
        <v>37946</v>
      </c>
      <c r="AC2724">
        <v>1</v>
      </c>
      <c r="AD2724">
        <v>202</v>
      </c>
      <c r="AE2724" t="s">
        <v>1099</v>
      </c>
      <c r="AF2724">
        <v>20</v>
      </c>
      <c r="AH2724" s="160">
        <v>41234</v>
      </c>
      <c r="AI2724">
        <v>1</v>
      </c>
      <c r="AJ2724">
        <v>248</v>
      </c>
      <c r="AK2724" t="s">
        <v>1099</v>
      </c>
      <c r="AL2724">
        <v>25</v>
      </c>
      <c r="AN2724" s="160">
        <v>37946</v>
      </c>
      <c r="AO2724">
        <v>1</v>
      </c>
      <c r="AP2724">
        <v>160</v>
      </c>
      <c r="AQ2724" t="s">
        <v>1099</v>
      </c>
      <c r="AR2724">
        <v>16</v>
      </c>
      <c r="AT2724" s="160">
        <v>38677</v>
      </c>
      <c r="AU2724">
        <v>1</v>
      </c>
      <c r="AV2724">
        <v>108</v>
      </c>
      <c r="AW2724" t="s">
        <v>1099</v>
      </c>
      <c r="AX2724">
        <v>11</v>
      </c>
    </row>
    <row r="2725" spans="28:50" x14ac:dyDescent="0.3">
      <c r="AB2725" s="160">
        <v>37946</v>
      </c>
      <c r="AC2725">
        <v>2</v>
      </c>
      <c r="AD2725">
        <v>198</v>
      </c>
      <c r="AE2725" t="s">
        <v>1099</v>
      </c>
      <c r="AF2725">
        <v>20</v>
      </c>
      <c r="AH2725" s="160">
        <v>41234</v>
      </c>
      <c r="AI2725">
        <v>2</v>
      </c>
      <c r="AJ2725">
        <v>238</v>
      </c>
      <c r="AK2725" t="s">
        <v>1099</v>
      </c>
      <c r="AL2725">
        <v>24</v>
      </c>
      <c r="AN2725" s="160">
        <v>37946</v>
      </c>
      <c r="AO2725">
        <v>2</v>
      </c>
      <c r="AP2725">
        <v>160</v>
      </c>
      <c r="AQ2725" t="s">
        <v>1099</v>
      </c>
      <c r="AR2725">
        <v>16</v>
      </c>
      <c r="AT2725" s="160">
        <v>38677</v>
      </c>
      <c r="AU2725">
        <v>2</v>
      </c>
      <c r="AV2725">
        <v>110</v>
      </c>
      <c r="AW2725" t="s">
        <v>1099</v>
      </c>
      <c r="AX2725">
        <v>11</v>
      </c>
    </row>
    <row r="2726" spans="28:50" x14ac:dyDescent="0.3">
      <c r="AB2726" s="160">
        <v>37946</v>
      </c>
      <c r="AC2726">
        <v>3</v>
      </c>
      <c r="AD2726">
        <v>190</v>
      </c>
      <c r="AE2726" t="s">
        <v>1099</v>
      </c>
      <c r="AF2726">
        <v>19</v>
      </c>
      <c r="AH2726" s="160">
        <v>41234</v>
      </c>
      <c r="AI2726">
        <v>3</v>
      </c>
      <c r="AJ2726">
        <v>227</v>
      </c>
      <c r="AK2726" t="s">
        <v>1099</v>
      </c>
      <c r="AL2726">
        <v>23</v>
      </c>
      <c r="AN2726" s="160">
        <v>37946</v>
      </c>
      <c r="AO2726">
        <v>3</v>
      </c>
      <c r="AP2726">
        <v>160</v>
      </c>
      <c r="AQ2726" t="s">
        <v>1099</v>
      </c>
      <c r="AR2726">
        <v>16</v>
      </c>
      <c r="AT2726" s="160">
        <v>38677</v>
      </c>
      <c r="AU2726">
        <v>3</v>
      </c>
      <c r="AV2726">
        <v>108</v>
      </c>
      <c r="AW2726" t="s">
        <v>1099</v>
      </c>
      <c r="AX2726">
        <v>11</v>
      </c>
    </row>
    <row r="2727" spans="28:50" x14ac:dyDescent="0.3">
      <c r="AB2727" s="160">
        <v>37946</v>
      </c>
      <c r="AC2727">
        <v>4</v>
      </c>
      <c r="AD2727">
        <v>186</v>
      </c>
      <c r="AE2727" t="s">
        <v>1099</v>
      </c>
      <c r="AF2727">
        <v>19</v>
      </c>
      <c r="AH2727" s="160">
        <v>41234</v>
      </c>
      <c r="AI2727">
        <v>4</v>
      </c>
      <c r="AJ2727">
        <v>223</v>
      </c>
      <c r="AK2727" t="s">
        <v>1099</v>
      </c>
      <c r="AL2727">
        <v>22</v>
      </c>
      <c r="AN2727" s="160">
        <v>37946</v>
      </c>
      <c r="AO2727">
        <v>4</v>
      </c>
      <c r="AP2727">
        <v>157</v>
      </c>
      <c r="AQ2727" t="s">
        <v>1099</v>
      </c>
      <c r="AR2727">
        <v>16</v>
      </c>
      <c r="AT2727" s="160">
        <v>38677</v>
      </c>
      <c r="AU2727">
        <v>4</v>
      </c>
      <c r="AV2727">
        <v>103</v>
      </c>
      <c r="AW2727" t="s">
        <v>1099</v>
      </c>
      <c r="AX2727">
        <v>10</v>
      </c>
    </row>
    <row r="2728" spans="28:50" x14ac:dyDescent="0.3">
      <c r="AB2728" s="160">
        <v>37946</v>
      </c>
      <c r="AC2728">
        <v>5</v>
      </c>
      <c r="AD2728">
        <v>185</v>
      </c>
      <c r="AE2728" t="s">
        <v>1099</v>
      </c>
      <c r="AF2728">
        <v>19</v>
      </c>
      <c r="AH2728" s="160">
        <v>41234</v>
      </c>
      <c r="AI2728">
        <v>5</v>
      </c>
      <c r="AJ2728">
        <v>215</v>
      </c>
      <c r="AK2728" t="s">
        <v>1099</v>
      </c>
      <c r="AL2728">
        <v>22</v>
      </c>
      <c r="AN2728" s="160">
        <v>37946</v>
      </c>
      <c r="AO2728">
        <v>5</v>
      </c>
      <c r="AP2728">
        <v>160</v>
      </c>
      <c r="AQ2728" t="s">
        <v>1099</v>
      </c>
      <c r="AR2728">
        <v>16</v>
      </c>
      <c r="AT2728" s="160">
        <v>38677</v>
      </c>
      <c r="AU2728">
        <v>5</v>
      </c>
      <c r="AV2728">
        <v>102</v>
      </c>
      <c r="AW2728" t="s">
        <v>1099</v>
      </c>
      <c r="AX2728">
        <v>10</v>
      </c>
    </row>
    <row r="2729" spans="28:50" x14ac:dyDescent="0.3">
      <c r="AB2729" s="160">
        <v>37946</v>
      </c>
      <c r="AC2729">
        <v>6</v>
      </c>
      <c r="AD2729">
        <v>185</v>
      </c>
      <c r="AE2729" t="s">
        <v>1099</v>
      </c>
      <c r="AF2729">
        <v>19</v>
      </c>
      <c r="AH2729" s="160">
        <v>41234</v>
      </c>
      <c r="AI2729">
        <v>6</v>
      </c>
      <c r="AJ2729">
        <v>171</v>
      </c>
      <c r="AK2729" t="s">
        <v>1099</v>
      </c>
      <c r="AL2729">
        <v>17</v>
      </c>
      <c r="AN2729" s="160">
        <v>37946</v>
      </c>
      <c r="AO2729">
        <v>6</v>
      </c>
      <c r="AP2729">
        <v>150</v>
      </c>
      <c r="AQ2729" t="s">
        <v>1099</v>
      </c>
      <c r="AR2729">
        <v>15</v>
      </c>
      <c r="AT2729" s="160">
        <v>38677</v>
      </c>
      <c r="AU2729">
        <v>6</v>
      </c>
      <c r="AV2729">
        <v>101</v>
      </c>
      <c r="AW2729" t="s">
        <v>1099</v>
      </c>
      <c r="AX2729">
        <v>10</v>
      </c>
    </row>
    <row r="2730" spans="28:50" x14ac:dyDescent="0.3">
      <c r="AB2730" s="160">
        <v>37946</v>
      </c>
      <c r="AC2730">
        <v>7</v>
      </c>
      <c r="AD2730">
        <v>194</v>
      </c>
      <c r="AE2730" t="s">
        <v>1099</v>
      </c>
      <c r="AF2730">
        <v>19</v>
      </c>
      <c r="AH2730" s="160">
        <v>41234</v>
      </c>
      <c r="AI2730">
        <v>7</v>
      </c>
      <c r="AJ2730">
        <v>178</v>
      </c>
      <c r="AK2730" t="s">
        <v>1099</v>
      </c>
      <c r="AL2730">
        <v>18</v>
      </c>
      <c r="AN2730" s="160">
        <v>37946</v>
      </c>
      <c r="AO2730">
        <v>7</v>
      </c>
      <c r="AP2730">
        <v>157</v>
      </c>
      <c r="AQ2730" t="s">
        <v>1099</v>
      </c>
      <c r="AR2730">
        <v>16</v>
      </c>
      <c r="AT2730" s="160">
        <v>38677</v>
      </c>
      <c r="AU2730">
        <v>7</v>
      </c>
      <c r="AV2730">
        <v>101</v>
      </c>
      <c r="AW2730" t="s">
        <v>1099</v>
      </c>
      <c r="AX2730">
        <v>10</v>
      </c>
    </row>
    <row r="2731" spans="28:50" x14ac:dyDescent="0.3">
      <c r="AB2731" s="160">
        <v>37946</v>
      </c>
      <c r="AC2731">
        <v>8</v>
      </c>
      <c r="AD2731">
        <v>207</v>
      </c>
      <c r="AE2731" t="s">
        <v>1099</v>
      </c>
      <c r="AF2731">
        <v>21</v>
      </c>
      <c r="AH2731" s="160">
        <v>41234</v>
      </c>
      <c r="AI2731">
        <v>8</v>
      </c>
      <c r="AJ2731">
        <v>188</v>
      </c>
      <c r="AK2731" t="s">
        <v>1099</v>
      </c>
      <c r="AL2731">
        <v>19</v>
      </c>
      <c r="AN2731" s="160">
        <v>37946</v>
      </c>
      <c r="AO2731">
        <v>8</v>
      </c>
      <c r="AP2731">
        <v>170</v>
      </c>
      <c r="AQ2731" t="s">
        <v>1099</v>
      </c>
      <c r="AR2731">
        <v>17</v>
      </c>
      <c r="AT2731" s="160">
        <v>38677</v>
      </c>
      <c r="AU2731">
        <v>8</v>
      </c>
      <c r="AV2731">
        <v>98</v>
      </c>
      <c r="AW2731" t="s">
        <v>1099</v>
      </c>
      <c r="AX2731">
        <v>10</v>
      </c>
    </row>
    <row r="2732" spans="28:50" x14ac:dyDescent="0.3">
      <c r="AB2732" s="160">
        <v>37946</v>
      </c>
      <c r="AC2732">
        <v>9</v>
      </c>
      <c r="AD2732">
        <v>217</v>
      </c>
      <c r="AE2732" t="s">
        <v>1099</v>
      </c>
      <c r="AF2732">
        <v>22</v>
      </c>
      <c r="AH2732" s="160">
        <v>41234</v>
      </c>
      <c r="AI2732">
        <v>9</v>
      </c>
      <c r="AJ2732">
        <v>191</v>
      </c>
      <c r="AK2732" t="s">
        <v>1099</v>
      </c>
      <c r="AL2732">
        <v>19</v>
      </c>
      <c r="AN2732" s="160">
        <v>37946</v>
      </c>
      <c r="AO2732">
        <v>9</v>
      </c>
      <c r="AP2732">
        <v>180</v>
      </c>
      <c r="AQ2732" t="s">
        <v>1099</v>
      </c>
      <c r="AR2732">
        <v>18</v>
      </c>
      <c r="AT2732" s="160">
        <v>38677</v>
      </c>
      <c r="AU2732">
        <v>9</v>
      </c>
      <c r="AV2732">
        <v>99</v>
      </c>
      <c r="AW2732" t="s">
        <v>1099</v>
      </c>
      <c r="AX2732">
        <v>10</v>
      </c>
    </row>
    <row r="2733" spans="28:50" x14ac:dyDescent="0.3">
      <c r="AB2733" s="160">
        <v>37946</v>
      </c>
      <c r="AC2733">
        <v>10</v>
      </c>
      <c r="AD2733">
        <v>234</v>
      </c>
      <c r="AE2733" t="s">
        <v>1099</v>
      </c>
      <c r="AF2733">
        <v>23</v>
      </c>
      <c r="AH2733" s="160">
        <v>41234</v>
      </c>
      <c r="AI2733">
        <v>10</v>
      </c>
      <c r="AJ2733">
        <v>190</v>
      </c>
      <c r="AK2733" t="s">
        <v>1099</v>
      </c>
      <c r="AL2733">
        <v>19</v>
      </c>
      <c r="AN2733" s="160">
        <v>37946</v>
      </c>
      <c r="AO2733">
        <v>10</v>
      </c>
      <c r="AP2733">
        <v>161</v>
      </c>
      <c r="AQ2733" t="s">
        <v>1099</v>
      </c>
      <c r="AR2733">
        <v>16</v>
      </c>
      <c r="AT2733" s="160">
        <v>38677</v>
      </c>
      <c r="AU2733">
        <v>10</v>
      </c>
      <c r="AV2733">
        <v>93</v>
      </c>
      <c r="AW2733" t="s">
        <v>1099</v>
      </c>
      <c r="AX2733">
        <v>9</v>
      </c>
    </row>
    <row r="2734" spans="28:50" x14ac:dyDescent="0.3">
      <c r="AB2734" s="160">
        <v>37946</v>
      </c>
      <c r="AC2734">
        <v>11</v>
      </c>
      <c r="AD2734">
        <v>250</v>
      </c>
      <c r="AE2734" t="s">
        <v>1099</v>
      </c>
      <c r="AF2734">
        <v>25</v>
      </c>
      <c r="AH2734" s="160">
        <v>41234</v>
      </c>
      <c r="AI2734">
        <v>11</v>
      </c>
      <c r="AJ2734">
        <v>174</v>
      </c>
      <c r="AK2734" t="s">
        <v>1099</v>
      </c>
      <c r="AL2734">
        <v>17</v>
      </c>
      <c r="AN2734" s="160">
        <v>37946</v>
      </c>
      <c r="AO2734">
        <v>11</v>
      </c>
      <c r="AP2734">
        <v>180</v>
      </c>
      <c r="AQ2734" t="s">
        <v>1099</v>
      </c>
      <c r="AR2734">
        <v>18</v>
      </c>
      <c r="AT2734" s="160">
        <v>38677</v>
      </c>
      <c r="AU2734">
        <v>11</v>
      </c>
      <c r="AV2734">
        <v>85</v>
      </c>
      <c r="AW2734" t="s">
        <v>1099</v>
      </c>
      <c r="AX2734">
        <v>9</v>
      </c>
    </row>
    <row r="2735" spans="28:50" x14ac:dyDescent="0.3">
      <c r="AB2735" s="160">
        <v>37946</v>
      </c>
      <c r="AC2735">
        <v>12</v>
      </c>
      <c r="AD2735">
        <v>237</v>
      </c>
      <c r="AE2735" t="s">
        <v>1099</v>
      </c>
      <c r="AF2735">
        <v>24</v>
      </c>
      <c r="AH2735" s="160">
        <v>41234</v>
      </c>
      <c r="AI2735">
        <v>12</v>
      </c>
      <c r="AJ2735">
        <v>192</v>
      </c>
      <c r="AK2735" t="s">
        <v>1099</v>
      </c>
      <c r="AL2735">
        <v>19</v>
      </c>
      <c r="AN2735" s="160">
        <v>37946</v>
      </c>
      <c r="AO2735">
        <v>12</v>
      </c>
      <c r="AP2735">
        <v>190</v>
      </c>
      <c r="AQ2735" t="s">
        <v>1099</v>
      </c>
      <c r="AR2735">
        <v>19</v>
      </c>
      <c r="AT2735" s="160">
        <v>38677</v>
      </c>
      <c r="AU2735">
        <v>12</v>
      </c>
      <c r="AV2735">
        <v>96</v>
      </c>
      <c r="AW2735" t="s">
        <v>1099</v>
      </c>
      <c r="AX2735">
        <v>10</v>
      </c>
    </row>
    <row r="2736" spans="28:50" x14ac:dyDescent="0.3">
      <c r="AB2736" s="160">
        <v>37946</v>
      </c>
      <c r="AC2736">
        <v>13</v>
      </c>
      <c r="AD2736">
        <v>205</v>
      </c>
      <c r="AE2736" t="s">
        <v>1099</v>
      </c>
      <c r="AF2736">
        <v>21</v>
      </c>
      <c r="AH2736" s="160">
        <v>41234</v>
      </c>
      <c r="AI2736">
        <v>13</v>
      </c>
      <c r="AJ2736">
        <v>194</v>
      </c>
      <c r="AK2736" t="s">
        <v>1099</v>
      </c>
      <c r="AL2736">
        <v>19</v>
      </c>
      <c r="AN2736" s="160">
        <v>37946</v>
      </c>
      <c r="AO2736">
        <v>13</v>
      </c>
      <c r="AP2736">
        <v>193</v>
      </c>
      <c r="AQ2736" t="s">
        <v>1099</v>
      </c>
      <c r="AR2736">
        <v>19</v>
      </c>
      <c r="AT2736" s="160">
        <v>38677</v>
      </c>
      <c r="AU2736">
        <v>13</v>
      </c>
      <c r="AV2736">
        <v>103</v>
      </c>
      <c r="AW2736" t="s">
        <v>1099</v>
      </c>
      <c r="AX2736">
        <v>10</v>
      </c>
    </row>
    <row r="2737" spans="28:50" x14ac:dyDescent="0.3">
      <c r="AB2737" s="160">
        <v>37946</v>
      </c>
      <c r="AC2737">
        <v>14</v>
      </c>
      <c r="AD2737">
        <v>176</v>
      </c>
      <c r="AE2737" t="s">
        <v>1099</v>
      </c>
      <c r="AF2737">
        <v>18</v>
      </c>
      <c r="AH2737" s="160">
        <v>41234</v>
      </c>
      <c r="AI2737">
        <v>14</v>
      </c>
      <c r="AJ2737">
        <v>199</v>
      </c>
      <c r="AK2737" t="s">
        <v>1099</v>
      </c>
      <c r="AL2737">
        <v>20</v>
      </c>
      <c r="AN2737" s="160">
        <v>37946</v>
      </c>
      <c r="AO2737">
        <v>14</v>
      </c>
      <c r="AP2737">
        <v>200</v>
      </c>
      <c r="AQ2737" t="s">
        <v>1099</v>
      </c>
      <c r="AR2737">
        <v>20</v>
      </c>
      <c r="AT2737" s="160">
        <v>38677</v>
      </c>
      <c r="AU2737">
        <v>14</v>
      </c>
      <c r="AV2737">
        <v>104</v>
      </c>
      <c r="AW2737" t="s">
        <v>1099</v>
      </c>
      <c r="AX2737">
        <v>10</v>
      </c>
    </row>
    <row r="2738" spans="28:50" x14ac:dyDescent="0.3">
      <c r="AB2738" s="160">
        <v>37946</v>
      </c>
      <c r="AC2738">
        <v>15</v>
      </c>
      <c r="AD2738">
        <v>163</v>
      </c>
      <c r="AE2738" t="s">
        <v>1099</v>
      </c>
      <c r="AF2738">
        <v>16</v>
      </c>
      <c r="AH2738" s="160">
        <v>41234</v>
      </c>
      <c r="AI2738">
        <v>15</v>
      </c>
      <c r="AJ2738">
        <v>196</v>
      </c>
      <c r="AK2738" t="s">
        <v>1099</v>
      </c>
      <c r="AL2738">
        <v>20</v>
      </c>
      <c r="AN2738" s="160">
        <v>37946</v>
      </c>
      <c r="AO2738">
        <v>15</v>
      </c>
      <c r="AP2738">
        <v>200</v>
      </c>
      <c r="AQ2738" t="s">
        <v>1099</v>
      </c>
      <c r="AR2738">
        <v>20</v>
      </c>
      <c r="AT2738" s="160">
        <v>38677</v>
      </c>
      <c r="AU2738">
        <v>15</v>
      </c>
      <c r="AV2738">
        <v>114</v>
      </c>
      <c r="AW2738" t="s">
        <v>1099</v>
      </c>
      <c r="AX2738">
        <v>11</v>
      </c>
    </row>
    <row r="2739" spans="28:50" x14ac:dyDescent="0.3">
      <c r="AB2739" s="160">
        <v>37946</v>
      </c>
      <c r="AC2739">
        <v>16</v>
      </c>
      <c r="AD2739">
        <v>172</v>
      </c>
      <c r="AE2739" t="s">
        <v>1099</v>
      </c>
      <c r="AF2739">
        <v>17</v>
      </c>
      <c r="AH2739" s="160">
        <v>41234</v>
      </c>
      <c r="AI2739">
        <v>16</v>
      </c>
      <c r="AJ2739">
        <v>193</v>
      </c>
      <c r="AK2739" t="s">
        <v>1099</v>
      </c>
      <c r="AL2739">
        <v>19</v>
      </c>
      <c r="AN2739" s="160">
        <v>37946</v>
      </c>
      <c r="AO2739">
        <v>16</v>
      </c>
      <c r="AP2739">
        <v>191</v>
      </c>
      <c r="AQ2739" t="s">
        <v>1099</v>
      </c>
      <c r="AR2739">
        <v>19</v>
      </c>
      <c r="AT2739" s="160">
        <v>38677</v>
      </c>
      <c r="AU2739">
        <v>16</v>
      </c>
      <c r="AV2739">
        <v>107</v>
      </c>
      <c r="AW2739" t="s">
        <v>1099</v>
      </c>
      <c r="AX2739">
        <v>11</v>
      </c>
    </row>
    <row r="2740" spans="28:50" x14ac:dyDescent="0.3">
      <c r="AB2740" s="160">
        <v>37946</v>
      </c>
      <c r="AC2740">
        <v>17</v>
      </c>
      <c r="AD2740">
        <v>176</v>
      </c>
      <c r="AE2740" t="s">
        <v>1099</v>
      </c>
      <c r="AF2740">
        <v>18</v>
      </c>
      <c r="AH2740" s="160">
        <v>41234</v>
      </c>
      <c r="AI2740">
        <v>17</v>
      </c>
      <c r="AJ2740">
        <v>191</v>
      </c>
      <c r="AK2740" t="s">
        <v>1099</v>
      </c>
      <c r="AL2740">
        <v>19</v>
      </c>
      <c r="AN2740" s="160">
        <v>37946</v>
      </c>
      <c r="AO2740">
        <v>17</v>
      </c>
      <c r="AP2740">
        <v>180</v>
      </c>
      <c r="AQ2740" t="s">
        <v>1099</v>
      </c>
      <c r="AR2740">
        <v>18</v>
      </c>
      <c r="AT2740" s="160">
        <v>38677</v>
      </c>
      <c r="AU2740">
        <v>17</v>
      </c>
      <c r="AV2740">
        <v>96</v>
      </c>
      <c r="AW2740" t="s">
        <v>1099</v>
      </c>
      <c r="AX2740">
        <v>10</v>
      </c>
    </row>
    <row r="2741" spans="28:50" x14ac:dyDescent="0.3">
      <c r="AB2741" s="160">
        <v>37946</v>
      </c>
      <c r="AC2741">
        <v>18</v>
      </c>
      <c r="AD2741">
        <v>174</v>
      </c>
      <c r="AE2741" t="s">
        <v>1099</v>
      </c>
      <c r="AF2741">
        <v>17</v>
      </c>
      <c r="AH2741" s="160">
        <v>41234</v>
      </c>
      <c r="AI2741">
        <v>18</v>
      </c>
      <c r="AJ2741">
        <v>170</v>
      </c>
      <c r="AK2741" t="s">
        <v>1099</v>
      </c>
      <c r="AL2741">
        <v>17</v>
      </c>
      <c r="AN2741" s="160">
        <v>37946</v>
      </c>
      <c r="AO2741">
        <v>18</v>
      </c>
      <c r="AP2741">
        <v>170</v>
      </c>
      <c r="AQ2741" t="s">
        <v>1099</v>
      </c>
      <c r="AR2741">
        <v>17</v>
      </c>
      <c r="AT2741" s="160">
        <v>38677</v>
      </c>
      <c r="AU2741">
        <v>18</v>
      </c>
      <c r="AV2741">
        <v>83</v>
      </c>
      <c r="AW2741" t="s">
        <v>1099</v>
      </c>
      <c r="AX2741">
        <v>8</v>
      </c>
    </row>
    <row r="2742" spans="28:50" x14ac:dyDescent="0.3">
      <c r="AB2742" s="160">
        <v>37946</v>
      </c>
      <c r="AC2742">
        <v>19</v>
      </c>
      <c r="AD2742">
        <v>166</v>
      </c>
      <c r="AE2742" t="s">
        <v>1099</v>
      </c>
      <c r="AF2742">
        <v>17</v>
      </c>
      <c r="AH2742" s="160">
        <v>41234</v>
      </c>
      <c r="AI2742">
        <v>19</v>
      </c>
      <c r="AJ2742">
        <v>158</v>
      </c>
      <c r="AK2742" t="s">
        <v>1099</v>
      </c>
      <c r="AL2742">
        <v>16</v>
      </c>
      <c r="AN2742" s="160">
        <v>37946</v>
      </c>
      <c r="AO2742">
        <v>19</v>
      </c>
      <c r="AP2742">
        <v>170</v>
      </c>
      <c r="AQ2742" t="s">
        <v>1099</v>
      </c>
      <c r="AR2742">
        <v>17</v>
      </c>
      <c r="AT2742" s="160">
        <v>38677</v>
      </c>
      <c r="AU2742">
        <v>19</v>
      </c>
      <c r="AV2742">
        <v>90</v>
      </c>
      <c r="AW2742" t="s">
        <v>1099</v>
      </c>
      <c r="AX2742">
        <v>9</v>
      </c>
    </row>
    <row r="2743" spans="28:50" x14ac:dyDescent="0.3">
      <c r="AB2743" s="160">
        <v>37946</v>
      </c>
      <c r="AC2743">
        <v>20</v>
      </c>
      <c r="AD2743">
        <v>161</v>
      </c>
      <c r="AE2743" t="s">
        <v>1099</v>
      </c>
      <c r="AF2743">
        <v>16</v>
      </c>
      <c r="AH2743" s="160">
        <v>41234</v>
      </c>
      <c r="AI2743">
        <v>20</v>
      </c>
      <c r="AJ2743">
        <v>152</v>
      </c>
      <c r="AK2743" t="s">
        <v>1099</v>
      </c>
      <c r="AL2743">
        <v>15</v>
      </c>
      <c r="AN2743" s="160">
        <v>37946</v>
      </c>
      <c r="AO2743">
        <v>20</v>
      </c>
      <c r="AP2743">
        <v>170</v>
      </c>
      <c r="AQ2743" t="s">
        <v>1099</v>
      </c>
      <c r="AR2743">
        <v>17</v>
      </c>
      <c r="AT2743" s="160">
        <v>38677</v>
      </c>
      <c r="AU2743">
        <v>20</v>
      </c>
      <c r="AV2743">
        <v>80</v>
      </c>
      <c r="AW2743" t="s">
        <v>1099</v>
      </c>
      <c r="AX2743">
        <v>8</v>
      </c>
    </row>
    <row r="2744" spans="28:50" x14ac:dyDescent="0.3">
      <c r="AB2744" s="160">
        <v>37946</v>
      </c>
      <c r="AC2744">
        <v>21</v>
      </c>
      <c r="AD2744">
        <v>156</v>
      </c>
      <c r="AE2744" t="s">
        <v>1099</v>
      </c>
      <c r="AF2744">
        <v>16</v>
      </c>
      <c r="AH2744" s="160">
        <v>41234</v>
      </c>
      <c r="AI2744">
        <v>21</v>
      </c>
      <c r="AJ2744">
        <v>147</v>
      </c>
      <c r="AK2744" t="s">
        <v>1099</v>
      </c>
      <c r="AL2744">
        <v>15</v>
      </c>
      <c r="AN2744" s="160">
        <v>37946</v>
      </c>
      <c r="AO2744">
        <v>21</v>
      </c>
      <c r="AP2744">
        <v>170</v>
      </c>
      <c r="AQ2744" t="s">
        <v>1099</v>
      </c>
      <c r="AR2744">
        <v>17</v>
      </c>
      <c r="AT2744" s="160">
        <v>38677</v>
      </c>
      <c r="AU2744">
        <v>21</v>
      </c>
      <c r="AV2744">
        <v>71</v>
      </c>
      <c r="AW2744" t="s">
        <v>1099</v>
      </c>
      <c r="AX2744">
        <v>7</v>
      </c>
    </row>
    <row r="2745" spans="28:50" x14ac:dyDescent="0.3">
      <c r="AB2745" s="160">
        <v>37946</v>
      </c>
      <c r="AC2745">
        <v>22</v>
      </c>
      <c r="AD2745">
        <v>153</v>
      </c>
      <c r="AE2745" t="s">
        <v>1099</v>
      </c>
      <c r="AF2745">
        <v>15</v>
      </c>
      <c r="AH2745" s="160">
        <v>41234</v>
      </c>
      <c r="AI2745">
        <v>22</v>
      </c>
      <c r="AJ2745">
        <v>145</v>
      </c>
      <c r="AK2745" t="s">
        <v>1099</v>
      </c>
      <c r="AL2745">
        <v>15</v>
      </c>
      <c r="AN2745" s="160">
        <v>37946</v>
      </c>
      <c r="AO2745">
        <v>22</v>
      </c>
      <c r="AP2745">
        <v>172</v>
      </c>
      <c r="AQ2745" t="s">
        <v>1099</v>
      </c>
      <c r="AR2745">
        <v>17</v>
      </c>
      <c r="AT2745" s="160">
        <v>38677</v>
      </c>
      <c r="AU2745">
        <v>22</v>
      </c>
      <c r="AV2745">
        <v>70</v>
      </c>
      <c r="AW2745" t="s">
        <v>1099</v>
      </c>
      <c r="AX2745">
        <v>7</v>
      </c>
    </row>
    <row r="2746" spans="28:50" x14ac:dyDescent="0.3">
      <c r="AB2746" s="160">
        <v>37946</v>
      </c>
      <c r="AC2746">
        <v>23</v>
      </c>
      <c r="AD2746">
        <v>149</v>
      </c>
      <c r="AE2746" t="s">
        <v>1099</v>
      </c>
      <c r="AF2746">
        <v>15</v>
      </c>
      <c r="AH2746" s="160">
        <v>41234</v>
      </c>
      <c r="AI2746">
        <v>23</v>
      </c>
      <c r="AJ2746">
        <v>141</v>
      </c>
      <c r="AK2746" t="s">
        <v>1099</v>
      </c>
      <c r="AL2746">
        <v>14</v>
      </c>
      <c r="AN2746" s="160">
        <v>37946</v>
      </c>
      <c r="AO2746">
        <v>23</v>
      </c>
      <c r="AP2746">
        <v>170</v>
      </c>
      <c r="AQ2746" t="s">
        <v>1099</v>
      </c>
      <c r="AR2746">
        <v>17</v>
      </c>
      <c r="AT2746" s="160">
        <v>38677</v>
      </c>
      <c r="AU2746">
        <v>23</v>
      </c>
      <c r="AV2746">
        <v>66</v>
      </c>
      <c r="AW2746" t="s">
        <v>1099</v>
      </c>
      <c r="AX2746">
        <v>7</v>
      </c>
    </row>
    <row r="2747" spans="28:50" x14ac:dyDescent="0.3">
      <c r="AB2747" s="160">
        <v>37947</v>
      </c>
      <c r="AC2747">
        <v>0</v>
      </c>
      <c r="AD2747">
        <v>149</v>
      </c>
      <c r="AE2747" t="s">
        <v>1099</v>
      </c>
      <c r="AF2747">
        <v>15</v>
      </c>
      <c r="AH2747" s="160">
        <v>41235</v>
      </c>
      <c r="AI2747">
        <v>0</v>
      </c>
      <c r="AJ2747">
        <v>136</v>
      </c>
      <c r="AK2747" t="s">
        <v>1099</v>
      </c>
      <c r="AL2747">
        <v>14</v>
      </c>
      <c r="AN2747" s="160">
        <v>37947</v>
      </c>
      <c r="AO2747">
        <v>0</v>
      </c>
      <c r="AP2747">
        <v>170</v>
      </c>
      <c r="AQ2747" t="s">
        <v>1099</v>
      </c>
      <c r="AR2747">
        <v>17</v>
      </c>
      <c r="AT2747" s="160">
        <v>38678</v>
      </c>
      <c r="AU2747">
        <v>0</v>
      </c>
      <c r="AV2747">
        <v>64</v>
      </c>
      <c r="AW2747" t="s">
        <v>1099</v>
      </c>
      <c r="AX2747">
        <v>6</v>
      </c>
    </row>
    <row r="2748" spans="28:50" x14ac:dyDescent="0.3">
      <c r="AB2748" s="160">
        <v>37947</v>
      </c>
      <c r="AC2748">
        <v>1</v>
      </c>
      <c r="AD2748">
        <v>147</v>
      </c>
      <c r="AE2748" t="s">
        <v>1099</v>
      </c>
      <c r="AF2748">
        <v>15</v>
      </c>
      <c r="AH2748" s="160">
        <v>41235</v>
      </c>
      <c r="AI2748">
        <v>1</v>
      </c>
      <c r="AJ2748">
        <v>134</v>
      </c>
      <c r="AK2748" t="s">
        <v>1099</v>
      </c>
      <c r="AL2748">
        <v>13</v>
      </c>
      <c r="AN2748" s="160">
        <v>37947</v>
      </c>
      <c r="AO2748">
        <v>1</v>
      </c>
      <c r="AP2748">
        <v>172</v>
      </c>
      <c r="AQ2748" t="s">
        <v>1099</v>
      </c>
      <c r="AR2748">
        <v>17</v>
      </c>
      <c r="AT2748" s="160">
        <v>38678</v>
      </c>
      <c r="AU2748">
        <v>1</v>
      </c>
      <c r="AV2748">
        <v>64</v>
      </c>
      <c r="AW2748" t="s">
        <v>1099</v>
      </c>
      <c r="AX2748">
        <v>6</v>
      </c>
    </row>
    <row r="2749" spans="28:50" x14ac:dyDescent="0.3">
      <c r="AB2749" s="160">
        <v>37947</v>
      </c>
      <c r="AC2749">
        <v>2</v>
      </c>
      <c r="AD2749">
        <v>148</v>
      </c>
      <c r="AE2749" t="s">
        <v>1099</v>
      </c>
      <c r="AF2749">
        <v>15</v>
      </c>
      <c r="AH2749" s="160">
        <v>41235</v>
      </c>
      <c r="AI2749">
        <v>2</v>
      </c>
      <c r="AJ2749">
        <v>129</v>
      </c>
      <c r="AK2749" t="s">
        <v>1099</v>
      </c>
      <c r="AL2749">
        <v>13</v>
      </c>
      <c r="AN2749" s="160">
        <v>37947</v>
      </c>
      <c r="AO2749">
        <v>2</v>
      </c>
      <c r="AP2749">
        <v>170</v>
      </c>
      <c r="AQ2749" t="s">
        <v>1099</v>
      </c>
      <c r="AR2749">
        <v>17</v>
      </c>
      <c r="AT2749" s="160">
        <v>38678</v>
      </c>
      <c r="AU2749">
        <v>2</v>
      </c>
      <c r="AV2749">
        <v>61</v>
      </c>
      <c r="AW2749" t="s">
        <v>1099</v>
      </c>
      <c r="AX2749">
        <v>6</v>
      </c>
    </row>
    <row r="2750" spans="28:50" x14ac:dyDescent="0.3">
      <c r="AB2750" s="160">
        <v>37947</v>
      </c>
      <c r="AC2750">
        <v>3</v>
      </c>
      <c r="AD2750">
        <v>148</v>
      </c>
      <c r="AE2750" t="s">
        <v>1099</v>
      </c>
      <c r="AF2750">
        <v>15</v>
      </c>
      <c r="AH2750" s="160">
        <v>41235</v>
      </c>
      <c r="AI2750">
        <v>3</v>
      </c>
      <c r="AJ2750">
        <v>122</v>
      </c>
      <c r="AK2750" t="s">
        <v>1099</v>
      </c>
      <c r="AL2750">
        <v>12</v>
      </c>
      <c r="AN2750" s="160">
        <v>37947</v>
      </c>
      <c r="AO2750">
        <v>3</v>
      </c>
      <c r="AP2750">
        <v>170</v>
      </c>
      <c r="AQ2750" t="s">
        <v>1099</v>
      </c>
      <c r="AR2750">
        <v>17</v>
      </c>
      <c r="AT2750" s="160">
        <v>38678</v>
      </c>
      <c r="AU2750">
        <v>3</v>
      </c>
      <c r="AV2750">
        <v>62</v>
      </c>
      <c r="AW2750" t="s">
        <v>1099</v>
      </c>
      <c r="AX2750">
        <v>6</v>
      </c>
    </row>
    <row r="2751" spans="28:50" x14ac:dyDescent="0.3">
      <c r="AB2751" s="160">
        <v>37947</v>
      </c>
      <c r="AC2751">
        <v>4</v>
      </c>
      <c r="AD2751">
        <v>146</v>
      </c>
      <c r="AE2751" t="s">
        <v>1099</v>
      </c>
      <c r="AF2751">
        <v>15</v>
      </c>
      <c r="AH2751" s="160">
        <v>41235</v>
      </c>
      <c r="AI2751">
        <v>4</v>
      </c>
      <c r="AJ2751">
        <v>121</v>
      </c>
      <c r="AK2751" t="s">
        <v>1099</v>
      </c>
      <c r="AL2751">
        <v>12</v>
      </c>
      <c r="AN2751" s="160">
        <v>37947</v>
      </c>
      <c r="AO2751">
        <v>4</v>
      </c>
      <c r="AP2751">
        <v>172</v>
      </c>
      <c r="AQ2751" t="s">
        <v>1099</v>
      </c>
      <c r="AR2751">
        <v>17</v>
      </c>
      <c r="AT2751" s="160">
        <v>38678</v>
      </c>
      <c r="AU2751">
        <v>4</v>
      </c>
      <c r="AV2751">
        <v>59</v>
      </c>
      <c r="AW2751" t="s">
        <v>1099</v>
      </c>
      <c r="AX2751">
        <v>6</v>
      </c>
    </row>
    <row r="2752" spans="28:50" x14ac:dyDescent="0.3">
      <c r="AB2752" s="160">
        <v>37947</v>
      </c>
      <c r="AC2752">
        <v>5</v>
      </c>
      <c r="AD2752">
        <v>143</v>
      </c>
      <c r="AE2752" t="s">
        <v>1099</v>
      </c>
      <c r="AF2752">
        <v>14</v>
      </c>
      <c r="AH2752" s="160">
        <v>41235</v>
      </c>
      <c r="AI2752">
        <v>5</v>
      </c>
      <c r="AJ2752">
        <v>121</v>
      </c>
      <c r="AK2752" t="s">
        <v>1099</v>
      </c>
      <c r="AL2752">
        <v>12</v>
      </c>
      <c r="AN2752" s="160">
        <v>37947</v>
      </c>
      <c r="AO2752">
        <v>5</v>
      </c>
      <c r="AP2752">
        <v>170</v>
      </c>
      <c r="AQ2752" t="s">
        <v>1099</v>
      </c>
      <c r="AR2752">
        <v>17</v>
      </c>
      <c r="AT2752" s="160">
        <v>38678</v>
      </c>
      <c r="AU2752">
        <v>5</v>
      </c>
      <c r="AV2752">
        <v>66</v>
      </c>
      <c r="AW2752" t="s">
        <v>1099</v>
      </c>
      <c r="AX2752">
        <v>7</v>
      </c>
    </row>
    <row r="2753" spans="28:50" x14ac:dyDescent="0.3">
      <c r="AB2753" s="160">
        <v>37947</v>
      </c>
      <c r="AC2753">
        <v>6</v>
      </c>
      <c r="AD2753">
        <v>136</v>
      </c>
      <c r="AE2753" t="s">
        <v>1099</v>
      </c>
      <c r="AF2753">
        <v>14</v>
      </c>
      <c r="AH2753" s="160">
        <v>41235</v>
      </c>
      <c r="AI2753">
        <v>6</v>
      </c>
      <c r="AJ2753">
        <v>124</v>
      </c>
      <c r="AK2753" t="s">
        <v>1099</v>
      </c>
      <c r="AL2753">
        <v>12</v>
      </c>
      <c r="AN2753" s="160">
        <v>37947</v>
      </c>
      <c r="AO2753">
        <v>6</v>
      </c>
      <c r="AP2753">
        <v>180</v>
      </c>
      <c r="AQ2753" t="s">
        <v>1099</v>
      </c>
      <c r="AR2753">
        <v>18</v>
      </c>
      <c r="AT2753" s="160">
        <v>38678</v>
      </c>
      <c r="AU2753">
        <v>6</v>
      </c>
      <c r="AV2753">
        <v>75</v>
      </c>
      <c r="AW2753" t="s">
        <v>1099</v>
      </c>
      <c r="AX2753">
        <v>8</v>
      </c>
    </row>
    <row r="2754" spans="28:50" x14ac:dyDescent="0.3">
      <c r="AB2754" s="160">
        <v>37947</v>
      </c>
      <c r="AC2754">
        <v>7</v>
      </c>
      <c r="AD2754">
        <v>138</v>
      </c>
      <c r="AE2754" t="s">
        <v>1099</v>
      </c>
      <c r="AF2754">
        <v>14</v>
      </c>
      <c r="AH2754" s="160">
        <v>41235</v>
      </c>
      <c r="AI2754">
        <v>7</v>
      </c>
      <c r="AJ2754">
        <v>133</v>
      </c>
      <c r="AK2754" t="s">
        <v>1099</v>
      </c>
      <c r="AL2754">
        <v>13</v>
      </c>
      <c r="AN2754" s="160">
        <v>37947</v>
      </c>
      <c r="AO2754">
        <v>7</v>
      </c>
      <c r="AP2754">
        <v>189</v>
      </c>
      <c r="AQ2754" t="s">
        <v>1099</v>
      </c>
      <c r="AR2754">
        <v>19</v>
      </c>
      <c r="AT2754" s="160">
        <v>38678</v>
      </c>
      <c r="AU2754">
        <v>7</v>
      </c>
      <c r="AV2754">
        <v>84</v>
      </c>
      <c r="AW2754" t="s">
        <v>1099</v>
      </c>
      <c r="AX2754">
        <v>8</v>
      </c>
    </row>
    <row r="2755" spans="28:50" x14ac:dyDescent="0.3">
      <c r="AB2755" s="160">
        <v>37947</v>
      </c>
      <c r="AC2755">
        <v>8</v>
      </c>
      <c r="AD2755">
        <v>142</v>
      </c>
      <c r="AE2755" t="s">
        <v>1099</v>
      </c>
      <c r="AF2755">
        <v>14</v>
      </c>
      <c r="AH2755" s="160">
        <v>41235</v>
      </c>
      <c r="AI2755">
        <v>8</v>
      </c>
      <c r="AJ2755">
        <v>151</v>
      </c>
      <c r="AK2755" t="s">
        <v>1099</v>
      </c>
      <c r="AL2755">
        <v>15</v>
      </c>
      <c r="AN2755" s="160">
        <v>37947</v>
      </c>
      <c r="AO2755">
        <v>8</v>
      </c>
      <c r="AP2755">
        <v>200</v>
      </c>
      <c r="AQ2755" t="s">
        <v>1099</v>
      </c>
      <c r="AR2755">
        <v>20</v>
      </c>
      <c r="AT2755" s="160">
        <v>38678</v>
      </c>
      <c r="AU2755">
        <v>8</v>
      </c>
      <c r="AV2755">
        <v>85</v>
      </c>
      <c r="AW2755" t="s">
        <v>1099</v>
      </c>
      <c r="AX2755">
        <v>9</v>
      </c>
    </row>
    <row r="2756" spans="28:50" x14ac:dyDescent="0.3">
      <c r="AB2756" s="160">
        <v>37947</v>
      </c>
      <c r="AC2756">
        <v>9</v>
      </c>
      <c r="AD2756">
        <v>152</v>
      </c>
      <c r="AE2756" t="s">
        <v>1099</v>
      </c>
      <c r="AF2756">
        <v>15</v>
      </c>
      <c r="AH2756" s="160">
        <v>41235</v>
      </c>
      <c r="AI2756">
        <v>9</v>
      </c>
      <c r="AJ2756">
        <v>160</v>
      </c>
      <c r="AK2756" t="s">
        <v>1099</v>
      </c>
      <c r="AL2756">
        <v>16</v>
      </c>
      <c r="AN2756" s="160">
        <v>37947</v>
      </c>
      <c r="AO2756">
        <v>9</v>
      </c>
      <c r="AP2756">
        <v>200</v>
      </c>
      <c r="AQ2756" t="s">
        <v>1099</v>
      </c>
      <c r="AR2756">
        <v>20</v>
      </c>
      <c r="AT2756" s="160">
        <v>38678</v>
      </c>
      <c r="AU2756">
        <v>9</v>
      </c>
      <c r="AV2756">
        <v>95</v>
      </c>
      <c r="AW2756" t="s">
        <v>1099</v>
      </c>
      <c r="AX2756">
        <v>10</v>
      </c>
    </row>
    <row r="2757" spans="28:50" x14ac:dyDescent="0.3">
      <c r="AB2757" s="160">
        <v>37947</v>
      </c>
      <c r="AC2757">
        <v>10</v>
      </c>
      <c r="AD2757">
        <v>151</v>
      </c>
      <c r="AE2757" t="s">
        <v>1099</v>
      </c>
      <c r="AF2757">
        <v>15</v>
      </c>
      <c r="AH2757" s="160">
        <v>41235</v>
      </c>
      <c r="AI2757">
        <v>10</v>
      </c>
      <c r="AJ2757">
        <v>173</v>
      </c>
      <c r="AK2757" t="s">
        <v>1099</v>
      </c>
      <c r="AL2757">
        <v>17</v>
      </c>
      <c r="AN2757" s="160">
        <v>37947</v>
      </c>
      <c r="AO2757">
        <v>10</v>
      </c>
      <c r="AP2757">
        <v>203</v>
      </c>
      <c r="AQ2757" t="s">
        <v>1099</v>
      </c>
      <c r="AR2757">
        <v>20</v>
      </c>
      <c r="AT2757" s="160">
        <v>38678</v>
      </c>
      <c r="AU2757">
        <v>10</v>
      </c>
      <c r="AV2757">
        <v>108</v>
      </c>
      <c r="AW2757" t="s">
        <v>1099</v>
      </c>
      <c r="AX2757">
        <v>11</v>
      </c>
    </row>
    <row r="2758" spans="28:50" x14ac:dyDescent="0.3">
      <c r="AB2758" s="160">
        <v>37947</v>
      </c>
      <c r="AC2758">
        <v>11</v>
      </c>
      <c r="AD2758">
        <v>153</v>
      </c>
      <c r="AE2758" t="s">
        <v>1099</v>
      </c>
      <c r="AF2758">
        <v>15</v>
      </c>
      <c r="AH2758" s="160">
        <v>41235</v>
      </c>
      <c r="AI2758">
        <v>11</v>
      </c>
      <c r="AJ2758">
        <v>182</v>
      </c>
      <c r="AK2758" t="s">
        <v>1099</v>
      </c>
      <c r="AL2758">
        <v>18</v>
      </c>
      <c r="AN2758" s="160">
        <v>37947</v>
      </c>
      <c r="AO2758">
        <v>11</v>
      </c>
      <c r="AP2758">
        <v>210</v>
      </c>
      <c r="AQ2758" t="s">
        <v>1099</v>
      </c>
      <c r="AR2758">
        <v>21</v>
      </c>
      <c r="AT2758" s="160">
        <v>38678</v>
      </c>
      <c r="AU2758">
        <v>11</v>
      </c>
      <c r="AV2758">
        <v>112</v>
      </c>
      <c r="AW2758" t="s">
        <v>1099</v>
      </c>
      <c r="AX2758">
        <v>11</v>
      </c>
    </row>
    <row r="2759" spans="28:50" x14ac:dyDescent="0.3">
      <c r="AB2759" s="160">
        <v>37947</v>
      </c>
      <c r="AC2759">
        <v>12</v>
      </c>
      <c r="AD2759">
        <v>143</v>
      </c>
      <c r="AE2759" t="s">
        <v>1099</v>
      </c>
      <c r="AF2759">
        <v>14</v>
      </c>
      <c r="AH2759" s="160">
        <v>41235</v>
      </c>
      <c r="AI2759">
        <v>12</v>
      </c>
      <c r="AJ2759">
        <v>198</v>
      </c>
      <c r="AK2759" t="s">
        <v>1099</v>
      </c>
      <c r="AL2759">
        <v>20</v>
      </c>
      <c r="AN2759" s="160">
        <v>37947</v>
      </c>
      <c r="AO2759">
        <v>12</v>
      </c>
      <c r="AP2759">
        <v>210</v>
      </c>
      <c r="AQ2759" t="s">
        <v>1099</v>
      </c>
      <c r="AR2759">
        <v>21</v>
      </c>
      <c r="AT2759" s="160">
        <v>38678</v>
      </c>
      <c r="AU2759">
        <v>12</v>
      </c>
      <c r="AV2759">
        <v>117</v>
      </c>
      <c r="AW2759" t="s">
        <v>1099</v>
      </c>
      <c r="AX2759">
        <v>12</v>
      </c>
    </row>
    <row r="2760" spans="28:50" x14ac:dyDescent="0.3">
      <c r="AB2760" s="160">
        <v>37947</v>
      </c>
      <c r="AC2760">
        <v>13</v>
      </c>
      <c r="AD2760">
        <v>148</v>
      </c>
      <c r="AE2760" t="s">
        <v>1099</v>
      </c>
      <c r="AF2760">
        <v>15</v>
      </c>
      <c r="AH2760" s="160">
        <v>41235</v>
      </c>
      <c r="AI2760">
        <v>13</v>
      </c>
      <c r="AJ2760">
        <v>187</v>
      </c>
      <c r="AK2760" t="s">
        <v>1099</v>
      </c>
      <c r="AL2760">
        <v>19</v>
      </c>
      <c r="AN2760" s="160">
        <v>37947</v>
      </c>
      <c r="AO2760">
        <v>13</v>
      </c>
      <c r="AP2760">
        <v>197</v>
      </c>
      <c r="AQ2760" t="s">
        <v>1099</v>
      </c>
      <c r="AR2760">
        <v>20</v>
      </c>
      <c r="AT2760" s="160">
        <v>38678</v>
      </c>
      <c r="AU2760">
        <v>13</v>
      </c>
      <c r="AV2760">
        <v>115</v>
      </c>
      <c r="AW2760" t="s">
        <v>1099</v>
      </c>
      <c r="AX2760">
        <v>12</v>
      </c>
    </row>
    <row r="2761" spans="28:50" x14ac:dyDescent="0.3">
      <c r="AB2761" s="160">
        <v>37947</v>
      </c>
      <c r="AC2761">
        <v>14</v>
      </c>
      <c r="AD2761">
        <v>142</v>
      </c>
      <c r="AE2761" t="s">
        <v>1099</v>
      </c>
      <c r="AF2761">
        <v>14</v>
      </c>
      <c r="AH2761" s="160">
        <v>41235</v>
      </c>
      <c r="AI2761">
        <v>14</v>
      </c>
      <c r="AJ2761">
        <v>209</v>
      </c>
      <c r="AK2761" t="s">
        <v>1099</v>
      </c>
      <c r="AL2761">
        <v>21</v>
      </c>
      <c r="AN2761" s="160">
        <v>37947</v>
      </c>
      <c r="AO2761">
        <v>14</v>
      </c>
      <c r="AP2761">
        <v>190</v>
      </c>
      <c r="AQ2761" t="s">
        <v>1099</v>
      </c>
      <c r="AR2761">
        <v>19</v>
      </c>
      <c r="AT2761" s="160">
        <v>38678</v>
      </c>
      <c r="AU2761">
        <v>14</v>
      </c>
      <c r="AV2761">
        <v>121</v>
      </c>
      <c r="AW2761" t="s">
        <v>1099</v>
      </c>
      <c r="AX2761">
        <v>12</v>
      </c>
    </row>
    <row r="2762" spans="28:50" x14ac:dyDescent="0.3">
      <c r="AB2762" s="160">
        <v>37947</v>
      </c>
      <c r="AC2762">
        <v>15</v>
      </c>
      <c r="AD2762">
        <v>147</v>
      </c>
      <c r="AE2762" t="s">
        <v>1099</v>
      </c>
      <c r="AF2762">
        <v>15</v>
      </c>
      <c r="AH2762" s="160">
        <v>41235</v>
      </c>
      <c r="AI2762">
        <v>15</v>
      </c>
      <c r="AJ2762">
        <v>206</v>
      </c>
      <c r="AK2762" t="s">
        <v>1099</v>
      </c>
      <c r="AL2762">
        <v>21</v>
      </c>
      <c r="AN2762" s="160">
        <v>37947</v>
      </c>
      <c r="AO2762">
        <v>15</v>
      </c>
      <c r="AP2762">
        <v>180</v>
      </c>
      <c r="AQ2762" t="s">
        <v>1099</v>
      </c>
      <c r="AR2762">
        <v>18</v>
      </c>
      <c r="AT2762" s="160">
        <v>38678</v>
      </c>
      <c r="AU2762">
        <v>15</v>
      </c>
      <c r="AV2762">
        <v>115</v>
      </c>
      <c r="AW2762" t="s">
        <v>1099</v>
      </c>
      <c r="AX2762">
        <v>12</v>
      </c>
    </row>
    <row r="2763" spans="28:50" x14ac:dyDescent="0.3">
      <c r="AB2763" s="160">
        <v>37947</v>
      </c>
      <c r="AC2763">
        <v>16</v>
      </c>
      <c r="AD2763">
        <v>151</v>
      </c>
      <c r="AE2763" t="s">
        <v>1099</v>
      </c>
      <c r="AF2763">
        <v>15</v>
      </c>
      <c r="AH2763" s="160">
        <v>41235</v>
      </c>
      <c r="AI2763">
        <v>16</v>
      </c>
      <c r="AJ2763">
        <v>206</v>
      </c>
      <c r="AK2763" t="s">
        <v>1099</v>
      </c>
      <c r="AL2763">
        <v>21</v>
      </c>
      <c r="AN2763" s="160">
        <v>37947</v>
      </c>
      <c r="AO2763">
        <v>16</v>
      </c>
      <c r="AP2763">
        <v>174</v>
      </c>
      <c r="AQ2763" t="s">
        <v>1099</v>
      </c>
      <c r="AR2763">
        <v>17</v>
      </c>
      <c r="AT2763" s="160">
        <v>38678</v>
      </c>
      <c r="AU2763">
        <v>16</v>
      </c>
      <c r="AV2763">
        <v>106</v>
      </c>
      <c r="AW2763" t="s">
        <v>1099</v>
      </c>
      <c r="AX2763">
        <v>11</v>
      </c>
    </row>
    <row r="2764" spans="28:50" x14ac:dyDescent="0.3">
      <c r="AB2764" s="160">
        <v>37947</v>
      </c>
      <c r="AC2764">
        <v>17</v>
      </c>
      <c r="AD2764">
        <v>145</v>
      </c>
      <c r="AE2764" t="s">
        <v>1099</v>
      </c>
      <c r="AF2764">
        <v>15</v>
      </c>
      <c r="AH2764" s="160">
        <v>41235</v>
      </c>
      <c r="AI2764">
        <v>17</v>
      </c>
      <c r="AJ2764">
        <v>191</v>
      </c>
      <c r="AK2764" t="s">
        <v>1099</v>
      </c>
      <c r="AL2764">
        <v>19</v>
      </c>
      <c r="AN2764" s="160">
        <v>37947</v>
      </c>
      <c r="AO2764">
        <v>17</v>
      </c>
      <c r="AP2764">
        <v>180</v>
      </c>
      <c r="AQ2764" t="s">
        <v>1099</v>
      </c>
      <c r="AR2764">
        <v>18</v>
      </c>
      <c r="AT2764" s="160">
        <v>38678</v>
      </c>
      <c r="AU2764">
        <v>17</v>
      </c>
      <c r="AV2764">
        <v>107</v>
      </c>
      <c r="AW2764" t="s">
        <v>1099</v>
      </c>
      <c r="AX2764">
        <v>11</v>
      </c>
    </row>
    <row r="2765" spans="28:50" x14ac:dyDescent="0.3">
      <c r="AB2765" s="160">
        <v>37947</v>
      </c>
      <c r="AC2765">
        <v>18</v>
      </c>
      <c r="AD2765">
        <v>137</v>
      </c>
      <c r="AE2765" t="s">
        <v>1099</v>
      </c>
      <c r="AF2765">
        <v>14</v>
      </c>
      <c r="AH2765" s="160">
        <v>41235</v>
      </c>
      <c r="AI2765">
        <v>18</v>
      </c>
      <c r="AJ2765">
        <v>179</v>
      </c>
      <c r="AK2765" t="s">
        <v>1099</v>
      </c>
      <c r="AL2765">
        <v>18</v>
      </c>
      <c r="AN2765" s="160">
        <v>37947</v>
      </c>
      <c r="AO2765">
        <v>18</v>
      </c>
      <c r="AP2765">
        <v>180</v>
      </c>
      <c r="AQ2765" t="s">
        <v>1099</v>
      </c>
      <c r="AR2765">
        <v>18</v>
      </c>
      <c r="AT2765" s="160">
        <v>38678</v>
      </c>
      <c r="AU2765">
        <v>18</v>
      </c>
      <c r="AV2765">
        <v>100</v>
      </c>
      <c r="AW2765" t="s">
        <v>1099</v>
      </c>
      <c r="AX2765">
        <v>10</v>
      </c>
    </row>
    <row r="2766" spans="28:50" x14ac:dyDescent="0.3">
      <c r="AB2766" s="160">
        <v>37947</v>
      </c>
      <c r="AC2766">
        <v>19</v>
      </c>
      <c r="AD2766">
        <v>130</v>
      </c>
      <c r="AE2766" t="s">
        <v>1099</v>
      </c>
      <c r="AF2766">
        <v>13</v>
      </c>
      <c r="AH2766" s="160">
        <v>41235</v>
      </c>
      <c r="AI2766">
        <v>19</v>
      </c>
      <c r="AJ2766">
        <v>166</v>
      </c>
      <c r="AK2766" t="s">
        <v>1099</v>
      </c>
      <c r="AL2766">
        <v>17</v>
      </c>
      <c r="AN2766" s="160">
        <v>37947</v>
      </c>
      <c r="AO2766">
        <v>19</v>
      </c>
      <c r="AP2766">
        <v>180</v>
      </c>
      <c r="AQ2766" t="s">
        <v>1099</v>
      </c>
      <c r="AR2766">
        <v>18</v>
      </c>
      <c r="AT2766" s="160">
        <v>38678</v>
      </c>
      <c r="AU2766">
        <v>19</v>
      </c>
      <c r="AV2766">
        <v>93</v>
      </c>
      <c r="AW2766" t="s">
        <v>1099</v>
      </c>
      <c r="AX2766">
        <v>9</v>
      </c>
    </row>
    <row r="2767" spans="28:50" x14ac:dyDescent="0.3">
      <c r="AB2767" s="160">
        <v>37947</v>
      </c>
      <c r="AC2767">
        <v>20</v>
      </c>
      <c r="AD2767">
        <v>126</v>
      </c>
      <c r="AE2767" t="s">
        <v>1099</v>
      </c>
      <c r="AF2767">
        <v>13</v>
      </c>
      <c r="AH2767" s="160">
        <v>41235</v>
      </c>
      <c r="AI2767">
        <v>20</v>
      </c>
      <c r="AJ2767">
        <v>162</v>
      </c>
      <c r="AK2767" t="s">
        <v>1099</v>
      </c>
      <c r="AL2767">
        <v>16</v>
      </c>
      <c r="AN2767" s="160">
        <v>37947</v>
      </c>
      <c r="AO2767">
        <v>20</v>
      </c>
      <c r="AP2767">
        <v>180</v>
      </c>
      <c r="AQ2767" t="s">
        <v>1099</v>
      </c>
      <c r="AR2767">
        <v>18</v>
      </c>
      <c r="AT2767" s="160">
        <v>38678</v>
      </c>
      <c r="AU2767">
        <v>20</v>
      </c>
      <c r="AV2767">
        <v>94</v>
      </c>
      <c r="AW2767" t="s">
        <v>1099</v>
      </c>
      <c r="AX2767">
        <v>9</v>
      </c>
    </row>
    <row r="2768" spans="28:50" x14ac:dyDescent="0.3">
      <c r="AB2768" s="160">
        <v>37947</v>
      </c>
      <c r="AC2768">
        <v>21</v>
      </c>
      <c r="AD2768">
        <v>124</v>
      </c>
      <c r="AE2768" t="s">
        <v>1099</v>
      </c>
      <c r="AF2768">
        <v>12</v>
      </c>
      <c r="AH2768" s="160">
        <v>41235</v>
      </c>
      <c r="AI2768">
        <v>21</v>
      </c>
      <c r="AJ2768">
        <v>157</v>
      </c>
      <c r="AK2768" t="s">
        <v>1099</v>
      </c>
      <c r="AL2768">
        <v>16</v>
      </c>
      <c r="AN2768" s="160">
        <v>37947</v>
      </c>
      <c r="AO2768">
        <v>21</v>
      </c>
      <c r="AP2768">
        <v>180</v>
      </c>
      <c r="AQ2768" t="s">
        <v>1099</v>
      </c>
      <c r="AR2768">
        <v>18</v>
      </c>
      <c r="AT2768" s="160">
        <v>38678</v>
      </c>
      <c r="AU2768">
        <v>21</v>
      </c>
      <c r="AV2768">
        <v>93</v>
      </c>
      <c r="AW2768" t="s">
        <v>1099</v>
      </c>
      <c r="AX2768">
        <v>9</v>
      </c>
    </row>
    <row r="2769" spans="28:50" x14ac:dyDescent="0.3">
      <c r="AB2769" s="160">
        <v>37947</v>
      </c>
      <c r="AC2769">
        <v>22</v>
      </c>
      <c r="AD2769">
        <v>121</v>
      </c>
      <c r="AE2769" t="s">
        <v>1099</v>
      </c>
      <c r="AF2769">
        <v>12</v>
      </c>
      <c r="AH2769" s="160">
        <v>41235</v>
      </c>
      <c r="AI2769">
        <v>22</v>
      </c>
      <c r="AJ2769">
        <v>154</v>
      </c>
      <c r="AK2769" t="s">
        <v>1099</v>
      </c>
      <c r="AL2769">
        <v>15</v>
      </c>
      <c r="AN2769" s="160">
        <v>37947</v>
      </c>
      <c r="AO2769">
        <v>22</v>
      </c>
      <c r="AP2769">
        <v>179</v>
      </c>
      <c r="AQ2769" t="s">
        <v>1099</v>
      </c>
      <c r="AR2769">
        <v>18</v>
      </c>
      <c r="AT2769" s="160">
        <v>38678</v>
      </c>
      <c r="AU2769">
        <v>22</v>
      </c>
      <c r="AV2769">
        <v>88</v>
      </c>
      <c r="AW2769" t="s">
        <v>1099</v>
      </c>
      <c r="AX2769">
        <v>9</v>
      </c>
    </row>
    <row r="2770" spans="28:50" x14ac:dyDescent="0.3">
      <c r="AB2770" s="160">
        <v>37947</v>
      </c>
      <c r="AC2770">
        <v>23</v>
      </c>
      <c r="AD2770">
        <v>121</v>
      </c>
      <c r="AE2770" t="s">
        <v>1099</v>
      </c>
      <c r="AF2770">
        <v>12</v>
      </c>
      <c r="AH2770" s="160">
        <v>41235</v>
      </c>
      <c r="AI2770">
        <v>23</v>
      </c>
      <c r="AJ2770">
        <v>152</v>
      </c>
      <c r="AK2770" t="s">
        <v>1099</v>
      </c>
      <c r="AL2770">
        <v>15</v>
      </c>
      <c r="AN2770" s="160">
        <v>37947</v>
      </c>
      <c r="AO2770">
        <v>23</v>
      </c>
      <c r="AP2770">
        <v>180</v>
      </c>
      <c r="AQ2770" t="s">
        <v>1099</v>
      </c>
      <c r="AR2770">
        <v>18</v>
      </c>
      <c r="AT2770" s="160">
        <v>38678</v>
      </c>
      <c r="AU2770">
        <v>23</v>
      </c>
      <c r="AV2770">
        <v>82</v>
      </c>
      <c r="AW2770" t="s">
        <v>1099</v>
      </c>
      <c r="AX2770">
        <v>8</v>
      </c>
    </row>
    <row r="2771" spans="28:50" x14ac:dyDescent="0.3">
      <c r="AB2771" s="160">
        <v>37948</v>
      </c>
      <c r="AC2771">
        <v>0</v>
      </c>
      <c r="AD2771">
        <v>121</v>
      </c>
      <c r="AE2771" t="s">
        <v>1099</v>
      </c>
      <c r="AF2771">
        <v>12</v>
      </c>
      <c r="AH2771" s="160">
        <v>41236</v>
      </c>
      <c r="AI2771">
        <v>0</v>
      </c>
      <c r="AJ2771">
        <v>149</v>
      </c>
      <c r="AK2771" t="s">
        <v>1099</v>
      </c>
      <c r="AL2771">
        <v>15</v>
      </c>
      <c r="AN2771" s="160">
        <v>37948</v>
      </c>
      <c r="AO2771">
        <v>0</v>
      </c>
      <c r="AP2771">
        <v>180</v>
      </c>
      <c r="AQ2771" t="s">
        <v>1099</v>
      </c>
      <c r="AR2771">
        <v>18</v>
      </c>
      <c r="AT2771" s="160">
        <v>38679</v>
      </c>
      <c r="AU2771">
        <v>0</v>
      </c>
      <c r="AV2771">
        <v>77</v>
      </c>
      <c r="AW2771" t="s">
        <v>1099</v>
      </c>
      <c r="AX2771">
        <v>8</v>
      </c>
    </row>
    <row r="2772" spans="28:50" x14ac:dyDescent="0.3">
      <c r="AB2772" s="160">
        <v>37948</v>
      </c>
      <c r="AC2772">
        <v>1</v>
      </c>
      <c r="AD2772">
        <v>119</v>
      </c>
      <c r="AE2772" t="s">
        <v>1099</v>
      </c>
      <c r="AF2772">
        <v>12</v>
      </c>
      <c r="AH2772" s="160">
        <v>41236</v>
      </c>
      <c r="AI2772">
        <v>1</v>
      </c>
      <c r="AJ2772">
        <v>148</v>
      </c>
      <c r="AK2772" t="s">
        <v>1099</v>
      </c>
      <c r="AL2772">
        <v>15</v>
      </c>
      <c r="AN2772" s="160">
        <v>37948</v>
      </c>
      <c r="AO2772">
        <v>1</v>
      </c>
      <c r="AP2772">
        <v>175</v>
      </c>
      <c r="AQ2772" t="s">
        <v>1099</v>
      </c>
      <c r="AR2772">
        <v>18</v>
      </c>
      <c r="AT2772" s="160">
        <v>38679</v>
      </c>
      <c r="AU2772">
        <v>1</v>
      </c>
      <c r="AV2772">
        <v>78</v>
      </c>
      <c r="AW2772" t="s">
        <v>1099</v>
      </c>
      <c r="AX2772">
        <v>8</v>
      </c>
    </row>
    <row r="2773" spans="28:50" x14ac:dyDescent="0.3">
      <c r="AB2773" s="160">
        <v>37948</v>
      </c>
      <c r="AC2773">
        <v>2</v>
      </c>
      <c r="AD2773">
        <v>107</v>
      </c>
      <c r="AE2773" t="s">
        <v>1099</v>
      </c>
      <c r="AF2773">
        <v>11</v>
      </c>
      <c r="AH2773" s="160">
        <v>41236</v>
      </c>
      <c r="AI2773">
        <v>2</v>
      </c>
      <c r="AJ2773">
        <v>148</v>
      </c>
      <c r="AK2773" t="s">
        <v>1099</v>
      </c>
      <c r="AL2773">
        <v>15</v>
      </c>
      <c r="AN2773" s="160">
        <v>37948</v>
      </c>
      <c r="AO2773">
        <v>2</v>
      </c>
      <c r="AP2773">
        <v>180</v>
      </c>
      <c r="AQ2773" t="s">
        <v>1099</v>
      </c>
      <c r="AR2773">
        <v>18</v>
      </c>
      <c r="AT2773" s="160">
        <v>38679</v>
      </c>
      <c r="AU2773">
        <v>2</v>
      </c>
      <c r="AV2773">
        <v>76</v>
      </c>
      <c r="AW2773" t="s">
        <v>1099</v>
      </c>
      <c r="AX2773">
        <v>8</v>
      </c>
    </row>
    <row r="2774" spans="28:50" x14ac:dyDescent="0.3">
      <c r="AB2774" s="160">
        <v>37948</v>
      </c>
      <c r="AC2774">
        <v>3</v>
      </c>
      <c r="AD2774">
        <v>104</v>
      </c>
      <c r="AE2774" t="s">
        <v>1099</v>
      </c>
      <c r="AF2774">
        <v>10</v>
      </c>
      <c r="AH2774" s="160">
        <v>41236</v>
      </c>
      <c r="AI2774">
        <v>3</v>
      </c>
      <c r="AJ2774">
        <v>149</v>
      </c>
      <c r="AK2774" t="s">
        <v>1099</v>
      </c>
      <c r="AL2774">
        <v>15</v>
      </c>
      <c r="AN2774" s="160">
        <v>37948</v>
      </c>
      <c r="AO2774">
        <v>3</v>
      </c>
      <c r="AP2774">
        <v>180</v>
      </c>
      <c r="AQ2774" t="s">
        <v>1099</v>
      </c>
      <c r="AR2774">
        <v>18</v>
      </c>
      <c r="AT2774" s="160">
        <v>38679</v>
      </c>
      <c r="AU2774">
        <v>3</v>
      </c>
      <c r="AV2774">
        <v>66</v>
      </c>
      <c r="AW2774" t="s">
        <v>1099</v>
      </c>
      <c r="AX2774">
        <v>7</v>
      </c>
    </row>
    <row r="2775" spans="28:50" x14ac:dyDescent="0.3">
      <c r="AB2775" s="160">
        <v>37948</v>
      </c>
      <c r="AC2775">
        <v>4</v>
      </c>
      <c r="AD2775">
        <v>103</v>
      </c>
      <c r="AE2775" t="s">
        <v>1099</v>
      </c>
      <c r="AF2775">
        <v>10</v>
      </c>
      <c r="AH2775" s="160">
        <v>41236</v>
      </c>
      <c r="AI2775">
        <v>4</v>
      </c>
      <c r="AJ2775">
        <v>147</v>
      </c>
      <c r="AK2775" t="s">
        <v>1099</v>
      </c>
      <c r="AL2775">
        <v>15</v>
      </c>
      <c r="AN2775" s="160">
        <v>37948</v>
      </c>
      <c r="AO2775">
        <v>4</v>
      </c>
      <c r="AP2775">
        <v>176</v>
      </c>
      <c r="AQ2775" t="s">
        <v>1099</v>
      </c>
      <c r="AR2775">
        <v>18</v>
      </c>
      <c r="AT2775" s="160">
        <v>38679</v>
      </c>
      <c r="AU2775">
        <v>4</v>
      </c>
      <c r="AV2775">
        <v>67</v>
      </c>
      <c r="AW2775" t="s">
        <v>1099</v>
      </c>
      <c r="AX2775">
        <v>7</v>
      </c>
    </row>
    <row r="2776" spans="28:50" x14ac:dyDescent="0.3">
      <c r="AB2776" s="160">
        <v>37948</v>
      </c>
      <c r="AC2776">
        <v>5</v>
      </c>
      <c r="AD2776">
        <v>101</v>
      </c>
      <c r="AE2776" t="s">
        <v>1099</v>
      </c>
      <c r="AF2776">
        <v>10</v>
      </c>
      <c r="AH2776" s="160">
        <v>41236</v>
      </c>
      <c r="AI2776">
        <v>5</v>
      </c>
      <c r="AJ2776">
        <v>148</v>
      </c>
      <c r="AK2776" t="s">
        <v>1099</v>
      </c>
      <c r="AL2776">
        <v>15</v>
      </c>
      <c r="AN2776" s="160">
        <v>37948</v>
      </c>
      <c r="AO2776">
        <v>5</v>
      </c>
      <c r="AP2776">
        <v>180</v>
      </c>
      <c r="AQ2776" t="s">
        <v>1099</v>
      </c>
      <c r="AR2776">
        <v>18</v>
      </c>
      <c r="AT2776" s="160">
        <v>38679</v>
      </c>
      <c r="AU2776">
        <v>5</v>
      </c>
      <c r="AV2776">
        <v>80</v>
      </c>
      <c r="AW2776" t="s">
        <v>1099</v>
      </c>
      <c r="AX2776">
        <v>8</v>
      </c>
    </row>
    <row r="2777" spans="28:50" x14ac:dyDescent="0.3">
      <c r="AB2777" s="160">
        <v>37948</v>
      </c>
      <c r="AC2777">
        <v>6</v>
      </c>
      <c r="AD2777">
        <v>104</v>
      </c>
      <c r="AE2777" t="s">
        <v>1099</v>
      </c>
      <c r="AF2777">
        <v>10</v>
      </c>
      <c r="AH2777" s="160">
        <v>41236</v>
      </c>
      <c r="AI2777">
        <v>6</v>
      </c>
      <c r="AJ2777">
        <v>150</v>
      </c>
      <c r="AK2777" t="s">
        <v>1099</v>
      </c>
      <c r="AL2777">
        <v>15</v>
      </c>
      <c r="AN2777" s="160">
        <v>37948</v>
      </c>
      <c r="AO2777">
        <v>6</v>
      </c>
      <c r="AP2777">
        <v>180</v>
      </c>
      <c r="AQ2777" t="s">
        <v>1099</v>
      </c>
      <c r="AR2777">
        <v>18</v>
      </c>
      <c r="AT2777" s="160">
        <v>38679</v>
      </c>
      <c r="AU2777">
        <v>6</v>
      </c>
      <c r="AV2777">
        <v>93</v>
      </c>
      <c r="AW2777" t="s">
        <v>1099</v>
      </c>
      <c r="AX2777">
        <v>9</v>
      </c>
    </row>
    <row r="2778" spans="28:50" x14ac:dyDescent="0.3">
      <c r="AB2778" s="160">
        <v>37948</v>
      </c>
      <c r="AC2778">
        <v>7</v>
      </c>
      <c r="AD2778">
        <v>110</v>
      </c>
      <c r="AE2778" t="s">
        <v>1099</v>
      </c>
      <c r="AF2778">
        <v>11</v>
      </c>
      <c r="AH2778" s="160">
        <v>41236</v>
      </c>
      <c r="AI2778">
        <v>7</v>
      </c>
      <c r="AJ2778">
        <v>152</v>
      </c>
      <c r="AK2778" t="s">
        <v>1099</v>
      </c>
      <c r="AL2778">
        <v>15</v>
      </c>
      <c r="AN2778" s="160">
        <v>37948</v>
      </c>
      <c r="AO2778">
        <v>7</v>
      </c>
      <c r="AP2778">
        <v>190</v>
      </c>
      <c r="AQ2778" t="s">
        <v>1099</v>
      </c>
      <c r="AR2778">
        <v>19</v>
      </c>
      <c r="AT2778" s="160">
        <v>38679</v>
      </c>
      <c r="AU2778">
        <v>7</v>
      </c>
      <c r="AV2778">
        <v>99</v>
      </c>
      <c r="AW2778" t="s">
        <v>1099</v>
      </c>
      <c r="AX2778">
        <v>10</v>
      </c>
    </row>
    <row r="2779" spans="28:50" x14ac:dyDescent="0.3">
      <c r="AB2779" s="160">
        <v>37948</v>
      </c>
      <c r="AC2779">
        <v>8</v>
      </c>
      <c r="AD2779">
        <v>122</v>
      </c>
      <c r="AE2779" t="s">
        <v>1099</v>
      </c>
      <c r="AF2779">
        <v>12</v>
      </c>
      <c r="AH2779" s="160">
        <v>41236</v>
      </c>
      <c r="AI2779">
        <v>8</v>
      </c>
      <c r="AJ2779">
        <v>157</v>
      </c>
      <c r="AK2779" t="s">
        <v>1099</v>
      </c>
      <c r="AL2779">
        <v>16</v>
      </c>
      <c r="AN2779" s="160">
        <v>37948</v>
      </c>
      <c r="AO2779">
        <v>8</v>
      </c>
      <c r="AP2779">
        <v>190</v>
      </c>
      <c r="AQ2779" t="s">
        <v>1099</v>
      </c>
      <c r="AR2779">
        <v>19</v>
      </c>
      <c r="AT2779" s="160">
        <v>38679</v>
      </c>
      <c r="AU2779">
        <v>8</v>
      </c>
      <c r="AV2779">
        <v>120</v>
      </c>
      <c r="AW2779" t="s">
        <v>1099</v>
      </c>
      <c r="AX2779">
        <v>12</v>
      </c>
    </row>
    <row r="2780" spans="28:50" x14ac:dyDescent="0.3">
      <c r="AB2780" s="160">
        <v>37948</v>
      </c>
      <c r="AC2780">
        <v>9</v>
      </c>
      <c r="AD2780">
        <v>141</v>
      </c>
      <c r="AE2780" t="s">
        <v>1099</v>
      </c>
      <c r="AF2780">
        <v>14</v>
      </c>
      <c r="AH2780" s="160">
        <v>41236</v>
      </c>
      <c r="AI2780">
        <v>9</v>
      </c>
      <c r="AJ2780">
        <v>159</v>
      </c>
      <c r="AK2780" t="s">
        <v>1099</v>
      </c>
      <c r="AL2780">
        <v>16</v>
      </c>
      <c r="AN2780" s="160">
        <v>37948</v>
      </c>
      <c r="AO2780">
        <v>9</v>
      </c>
      <c r="AP2780">
        <v>180</v>
      </c>
      <c r="AQ2780" t="s">
        <v>1099</v>
      </c>
      <c r="AR2780">
        <v>18</v>
      </c>
      <c r="AT2780" s="160">
        <v>38679</v>
      </c>
      <c r="AU2780">
        <v>9</v>
      </c>
      <c r="AV2780">
        <v>124</v>
      </c>
      <c r="AW2780" t="s">
        <v>1099</v>
      </c>
      <c r="AX2780">
        <v>12</v>
      </c>
    </row>
    <row r="2781" spans="28:50" x14ac:dyDescent="0.3">
      <c r="AB2781" s="160">
        <v>37948</v>
      </c>
      <c r="AC2781">
        <v>10</v>
      </c>
      <c r="AD2781">
        <v>137</v>
      </c>
      <c r="AE2781" t="s">
        <v>1099</v>
      </c>
      <c r="AF2781">
        <v>14</v>
      </c>
      <c r="AH2781" s="160">
        <v>41236</v>
      </c>
      <c r="AI2781">
        <v>10</v>
      </c>
      <c r="AJ2781">
        <v>167</v>
      </c>
      <c r="AK2781" t="s">
        <v>1099</v>
      </c>
      <c r="AL2781">
        <v>17</v>
      </c>
      <c r="AN2781" s="160">
        <v>37948</v>
      </c>
      <c r="AO2781">
        <v>10</v>
      </c>
      <c r="AP2781">
        <v>183</v>
      </c>
      <c r="AQ2781" t="s">
        <v>1099</v>
      </c>
      <c r="AR2781">
        <v>18</v>
      </c>
      <c r="AT2781" s="160">
        <v>38679</v>
      </c>
      <c r="AU2781">
        <v>10</v>
      </c>
      <c r="AV2781">
        <v>133</v>
      </c>
      <c r="AW2781" t="s">
        <v>1099</v>
      </c>
      <c r="AX2781">
        <v>13</v>
      </c>
    </row>
    <row r="2782" spans="28:50" x14ac:dyDescent="0.3">
      <c r="AB2782" s="160">
        <v>37948</v>
      </c>
      <c r="AC2782">
        <v>11</v>
      </c>
      <c r="AD2782">
        <v>150</v>
      </c>
      <c r="AE2782" t="s">
        <v>1099</v>
      </c>
      <c r="AF2782">
        <v>15</v>
      </c>
      <c r="AH2782" s="160">
        <v>41236</v>
      </c>
      <c r="AI2782">
        <v>11</v>
      </c>
      <c r="AJ2782">
        <v>191</v>
      </c>
      <c r="AK2782" t="s">
        <v>1099</v>
      </c>
      <c r="AL2782">
        <v>19</v>
      </c>
      <c r="AN2782" s="160">
        <v>37948</v>
      </c>
      <c r="AO2782">
        <v>11</v>
      </c>
      <c r="AP2782">
        <v>190</v>
      </c>
      <c r="AQ2782" t="s">
        <v>1099</v>
      </c>
      <c r="AR2782">
        <v>19</v>
      </c>
      <c r="AT2782" s="160">
        <v>38679</v>
      </c>
      <c r="AU2782">
        <v>11</v>
      </c>
      <c r="AV2782">
        <v>129</v>
      </c>
      <c r="AW2782" t="s">
        <v>1099</v>
      </c>
      <c r="AX2782">
        <v>13</v>
      </c>
    </row>
    <row r="2783" spans="28:50" x14ac:dyDescent="0.3">
      <c r="AB2783" s="160">
        <v>37948</v>
      </c>
      <c r="AC2783">
        <v>12</v>
      </c>
      <c r="AD2783">
        <v>147</v>
      </c>
      <c r="AE2783" t="s">
        <v>1099</v>
      </c>
      <c r="AF2783">
        <v>15</v>
      </c>
      <c r="AH2783" s="160">
        <v>41236</v>
      </c>
      <c r="AI2783">
        <v>12</v>
      </c>
      <c r="AJ2783">
        <v>188</v>
      </c>
      <c r="AK2783" t="s">
        <v>1099</v>
      </c>
      <c r="AL2783">
        <v>19</v>
      </c>
      <c r="AN2783" s="160">
        <v>37948</v>
      </c>
      <c r="AO2783">
        <v>12</v>
      </c>
      <c r="AP2783">
        <v>180</v>
      </c>
      <c r="AQ2783" t="s">
        <v>1099</v>
      </c>
      <c r="AR2783">
        <v>18</v>
      </c>
      <c r="AT2783" s="160">
        <v>38679</v>
      </c>
      <c r="AU2783">
        <v>12</v>
      </c>
      <c r="AV2783">
        <v>125</v>
      </c>
      <c r="AW2783" t="s">
        <v>1099</v>
      </c>
      <c r="AX2783">
        <v>13</v>
      </c>
    </row>
    <row r="2784" spans="28:50" x14ac:dyDescent="0.3">
      <c r="AB2784" s="160">
        <v>37948</v>
      </c>
      <c r="AC2784">
        <v>13</v>
      </c>
      <c r="AD2784">
        <v>144</v>
      </c>
      <c r="AE2784" t="s">
        <v>1099</v>
      </c>
      <c r="AF2784">
        <v>14</v>
      </c>
      <c r="AH2784" s="160">
        <v>41236</v>
      </c>
      <c r="AI2784">
        <v>13</v>
      </c>
      <c r="AJ2784">
        <v>191</v>
      </c>
      <c r="AK2784" t="s">
        <v>1099</v>
      </c>
      <c r="AL2784">
        <v>19</v>
      </c>
      <c r="AN2784" s="160">
        <v>37948</v>
      </c>
      <c r="AO2784">
        <v>13</v>
      </c>
      <c r="AP2784">
        <v>182</v>
      </c>
      <c r="AQ2784" t="s">
        <v>1099</v>
      </c>
      <c r="AR2784">
        <v>18</v>
      </c>
      <c r="AT2784" s="160">
        <v>38679</v>
      </c>
      <c r="AU2784">
        <v>13</v>
      </c>
      <c r="AV2784">
        <v>119</v>
      </c>
      <c r="AW2784" t="s">
        <v>1099</v>
      </c>
      <c r="AX2784">
        <v>12</v>
      </c>
    </row>
    <row r="2785" spans="28:50" x14ac:dyDescent="0.3">
      <c r="AB2785" s="160">
        <v>37948</v>
      </c>
      <c r="AC2785">
        <v>14</v>
      </c>
      <c r="AD2785">
        <v>125</v>
      </c>
      <c r="AE2785" t="s">
        <v>1099</v>
      </c>
      <c r="AF2785">
        <v>13</v>
      </c>
      <c r="AH2785" s="160">
        <v>41236</v>
      </c>
      <c r="AI2785">
        <v>14</v>
      </c>
      <c r="AJ2785">
        <v>191</v>
      </c>
      <c r="AK2785" t="s">
        <v>1099</v>
      </c>
      <c r="AL2785">
        <v>19</v>
      </c>
      <c r="AN2785" s="160">
        <v>37948</v>
      </c>
      <c r="AO2785">
        <v>14</v>
      </c>
      <c r="AP2785">
        <v>190</v>
      </c>
      <c r="AQ2785" t="s">
        <v>1099</v>
      </c>
      <c r="AR2785">
        <v>19</v>
      </c>
      <c r="AT2785" s="160">
        <v>38679</v>
      </c>
      <c r="AU2785">
        <v>14</v>
      </c>
      <c r="AV2785">
        <v>105</v>
      </c>
      <c r="AW2785" t="s">
        <v>1099</v>
      </c>
      <c r="AX2785">
        <v>11</v>
      </c>
    </row>
    <row r="2786" spans="28:50" x14ac:dyDescent="0.3">
      <c r="AB2786" s="160">
        <v>37948</v>
      </c>
      <c r="AC2786">
        <v>15</v>
      </c>
      <c r="AD2786">
        <v>128</v>
      </c>
      <c r="AE2786" t="s">
        <v>1099</v>
      </c>
      <c r="AF2786">
        <v>13</v>
      </c>
      <c r="AH2786" s="160">
        <v>41236</v>
      </c>
      <c r="AI2786">
        <v>15</v>
      </c>
      <c r="AJ2786">
        <v>204</v>
      </c>
      <c r="AK2786" t="s">
        <v>1099</v>
      </c>
      <c r="AL2786">
        <v>20</v>
      </c>
      <c r="AN2786" s="160">
        <v>37948</v>
      </c>
      <c r="AO2786">
        <v>15</v>
      </c>
      <c r="AP2786">
        <v>180</v>
      </c>
      <c r="AQ2786" t="s">
        <v>1099</v>
      </c>
      <c r="AR2786">
        <v>18</v>
      </c>
      <c r="AT2786" s="160">
        <v>38679</v>
      </c>
      <c r="AU2786">
        <v>15</v>
      </c>
      <c r="AV2786">
        <v>122</v>
      </c>
      <c r="AW2786" t="s">
        <v>1099</v>
      </c>
      <c r="AX2786">
        <v>12</v>
      </c>
    </row>
    <row r="2787" spans="28:50" x14ac:dyDescent="0.3">
      <c r="AB2787" s="160">
        <v>37948</v>
      </c>
      <c r="AC2787">
        <v>16</v>
      </c>
      <c r="AD2787">
        <v>132</v>
      </c>
      <c r="AE2787" t="s">
        <v>1099</v>
      </c>
      <c r="AF2787">
        <v>13</v>
      </c>
      <c r="AH2787" s="160">
        <v>41236</v>
      </c>
      <c r="AI2787">
        <v>16</v>
      </c>
      <c r="AJ2787">
        <v>202</v>
      </c>
      <c r="AK2787" t="s">
        <v>1099</v>
      </c>
      <c r="AL2787">
        <v>20</v>
      </c>
      <c r="AN2787" s="160">
        <v>37948</v>
      </c>
      <c r="AO2787">
        <v>16</v>
      </c>
      <c r="AP2787">
        <v>178</v>
      </c>
      <c r="AQ2787" t="s">
        <v>1099</v>
      </c>
      <c r="AR2787">
        <v>18</v>
      </c>
      <c r="AT2787" s="160">
        <v>38679</v>
      </c>
      <c r="AU2787">
        <v>16</v>
      </c>
      <c r="AV2787">
        <v>115</v>
      </c>
      <c r="AW2787" t="s">
        <v>1099</v>
      </c>
      <c r="AX2787">
        <v>12</v>
      </c>
    </row>
    <row r="2788" spans="28:50" x14ac:dyDescent="0.3">
      <c r="AB2788" s="160">
        <v>37948</v>
      </c>
      <c r="AC2788">
        <v>17</v>
      </c>
      <c r="AD2788">
        <v>128</v>
      </c>
      <c r="AE2788" t="s">
        <v>1099</v>
      </c>
      <c r="AF2788">
        <v>13</v>
      </c>
      <c r="AH2788" s="160">
        <v>41236</v>
      </c>
      <c r="AI2788">
        <v>17</v>
      </c>
      <c r="AJ2788">
        <v>205</v>
      </c>
      <c r="AK2788" t="s">
        <v>1099</v>
      </c>
      <c r="AL2788">
        <v>21</v>
      </c>
      <c r="AN2788" s="160">
        <v>37948</v>
      </c>
      <c r="AO2788">
        <v>17</v>
      </c>
      <c r="AP2788">
        <v>170</v>
      </c>
      <c r="AQ2788" t="s">
        <v>1099</v>
      </c>
      <c r="AR2788">
        <v>17</v>
      </c>
      <c r="AT2788" s="160">
        <v>38679</v>
      </c>
      <c r="AU2788">
        <v>17</v>
      </c>
      <c r="AV2788">
        <v>109</v>
      </c>
      <c r="AW2788" t="s">
        <v>1099</v>
      </c>
      <c r="AX2788">
        <v>11</v>
      </c>
    </row>
    <row r="2789" spans="28:50" x14ac:dyDescent="0.3">
      <c r="AB2789" s="160">
        <v>37948</v>
      </c>
      <c r="AC2789">
        <v>18</v>
      </c>
      <c r="AD2789">
        <v>129</v>
      </c>
      <c r="AE2789" t="s">
        <v>1099</v>
      </c>
      <c r="AF2789">
        <v>13</v>
      </c>
      <c r="AH2789" s="160">
        <v>41236</v>
      </c>
      <c r="AI2789">
        <v>18</v>
      </c>
      <c r="AJ2789">
        <v>198</v>
      </c>
      <c r="AK2789" t="s">
        <v>1099</v>
      </c>
      <c r="AL2789">
        <v>20</v>
      </c>
      <c r="AN2789" s="160">
        <v>37948</v>
      </c>
      <c r="AO2789">
        <v>18</v>
      </c>
      <c r="AP2789">
        <v>170</v>
      </c>
      <c r="AQ2789" t="s">
        <v>1099</v>
      </c>
      <c r="AR2789">
        <v>17</v>
      </c>
      <c r="AT2789" s="160">
        <v>38679</v>
      </c>
      <c r="AU2789">
        <v>18</v>
      </c>
      <c r="AV2789">
        <v>105</v>
      </c>
      <c r="AW2789" t="s">
        <v>1099</v>
      </c>
      <c r="AX2789">
        <v>11</v>
      </c>
    </row>
    <row r="2790" spans="28:50" x14ac:dyDescent="0.3">
      <c r="AB2790" s="160">
        <v>37948</v>
      </c>
      <c r="AC2790">
        <v>19</v>
      </c>
      <c r="AD2790">
        <v>123</v>
      </c>
      <c r="AE2790" t="s">
        <v>1099</v>
      </c>
      <c r="AF2790">
        <v>12</v>
      </c>
      <c r="AH2790" s="160">
        <v>41236</v>
      </c>
      <c r="AI2790">
        <v>19</v>
      </c>
      <c r="AJ2790">
        <v>205</v>
      </c>
      <c r="AK2790" t="s">
        <v>1099</v>
      </c>
      <c r="AL2790">
        <v>21</v>
      </c>
      <c r="AN2790" s="160">
        <v>37948</v>
      </c>
      <c r="AO2790">
        <v>19</v>
      </c>
      <c r="AP2790">
        <v>172</v>
      </c>
      <c r="AQ2790" t="s">
        <v>1099</v>
      </c>
      <c r="AR2790">
        <v>17</v>
      </c>
      <c r="AT2790" s="160">
        <v>38679</v>
      </c>
      <c r="AU2790">
        <v>19</v>
      </c>
      <c r="AV2790">
        <v>97</v>
      </c>
      <c r="AW2790" t="s">
        <v>1099</v>
      </c>
      <c r="AX2790">
        <v>10</v>
      </c>
    </row>
    <row r="2791" spans="28:50" x14ac:dyDescent="0.3">
      <c r="AB2791" s="160">
        <v>37948</v>
      </c>
      <c r="AC2791">
        <v>20</v>
      </c>
      <c r="AD2791">
        <v>118</v>
      </c>
      <c r="AE2791" t="s">
        <v>1099</v>
      </c>
      <c r="AF2791">
        <v>12</v>
      </c>
      <c r="AH2791" s="160">
        <v>41236</v>
      </c>
      <c r="AI2791">
        <v>20</v>
      </c>
      <c r="AJ2791">
        <v>192</v>
      </c>
      <c r="AK2791" t="s">
        <v>1099</v>
      </c>
      <c r="AL2791">
        <v>19</v>
      </c>
      <c r="AN2791" s="160">
        <v>37948</v>
      </c>
      <c r="AO2791">
        <v>20</v>
      </c>
      <c r="AP2791">
        <v>170</v>
      </c>
      <c r="AQ2791" t="s">
        <v>1099</v>
      </c>
      <c r="AR2791">
        <v>17</v>
      </c>
      <c r="AT2791" s="160">
        <v>38679</v>
      </c>
      <c r="AU2791">
        <v>20</v>
      </c>
      <c r="AV2791">
        <v>97</v>
      </c>
      <c r="AW2791" t="s">
        <v>1099</v>
      </c>
      <c r="AX2791">
        <v>10</v>
      </c>
    </row>
    <row r="2792" spans="28:50" x14ac:dyDescent="0.3">
      <c r="AB2792" s="160">
        <v>37948</v>
      </c>
      <c r="AC2792">
        <v>21</v>
      </c>
      <c r="AD2792">
        <v>115</v>
      </c>
      <c r="AE2792" t="s">
        <v>1099</v>
      </c>
      <c r="AF2792">
        <v>12</v>
      </c>
      <c r="AH2792" s="160">
        <v>41236</v>
      </c>
      <c r="AI2792">
        <v>21</v>
      </c>
      <c r="AJ2792">
        <v>179</v>
      </c>
      <c r="AK2792" t="s">
        <v>1099</v>
      </c>
      <c r="AL2792">
        <v>18</v>
      </c>
      <c r="AN2792" s="160">
        <v>37948</v>
      </c>
      <c r="AO2792">
        <v>21</v>
      </c>
      <c r="AP2792">
        <v>170</v>
      </c>
      <c r="AQ2792" t="s">
        <v>1099</v>
      </c>
      <c r="AR2792">
        <v>17</v>
      </c>
      <c r="AT2792" s="160">
        <v>38679</v>
      </c>
      <c r="AU2792">
        <v>21</v>
      </c>
      <c r="AV2792">
        <v>85</v>
      </c>
      <c r="AW2792" t="s">
        <v>1099</v>
      </c>
      <c r="AX2792">
        <v>9</v>
      </c>
    </row>
    <row r="2793" spans="28:50" x14ac:dyDescent="0.3">
      <c r="AB2793" s="160">
        <v>37948</v>
      </c>
      <c r="AC2793">
        <v>22</v>
      </c>
      <c r="AD2793">
        <v>111</v>
      </c>
      <c r="AE2793" t="s">
        <v>1099</v>
      </c>
      <c r="AF2793">
        <v>11</v>
      </c>
      <c r="AH2793" s="160">
        <v>41236</v>
      </c>
      <c r="AI2793">
        <v>22</v>
      </c>
      <c r="AJ2793">
        <v>168</v>
      </c>
      <c r="AK2793" t="s">
        <v>1099</v>
      </c>
      <c r="AL2793">
        <v>17</v>
      </c>
      <c r="AN2793" s="160">
        <v>37948</v>
      </c>
      <c r="AO2793">
        <v>22</v>
      </c>
      <c r="AP2793">
        <v>169</v>
      </c>
      <c r="AQ2793" t="s">
        <v>1099</v>
      </c>
      <c r="AR2793">
        <v>17</v>
      </c>
      <c r="AT2793" s="160">
        <v>38679</v>
      </c>
      <c r="AU2793">
        <v>22</v>
      </c>
      <c r="AV2793">
        <v>85</v>
      </c>
      <c r="AW2793" t="s">
        <v>1099</v>
      </c>
      <c r="AX2793">
        <v>9</v>
      </c>
    </row>
    <row r="2794" spans="28:50" x14ac:dyDescent="0.3">
      <c r="AB2794" s="160">
        <v>37948</v>
      </c>
      <c r="AC2794">
        <v>23</v>
      </c>
      <c r="AD2794">
        <v>112</v>
      </c>
      <c r="AE2794" t="s">
        <v>1099</v>
      </c>
      <c r="AF2794">
        <v>11</v>
      </c>
      <c r="AH2794" s="160">
        <v>41236</v>
      </c>
      <c r="AI2794">
        <v>23</v>
      </c>
      <c r="AJ2794">
        <v>160</v>
      </c>
      <c r="AK2794" t="s">
        <v>1099</v>
      </c>
      <c r="AL2794">
        <v>16</v>
      </c>
      <c r="AN2794" s="160">
        <v>37948</v>
      </c>
      <c r="AO2794">
        <v>23</v>
      </c>
      <c r="AP2794">
        <v>170</v>
      </c>
      <c r="AQ2794" t="s">
        <v>1099</v>
      </c>
      <c r="AR2794">
        <v>17</v>
      </c>
      <c r="AT2794" s="160">
        <v>38679</v>
      </c>
      <c r="AU2794">
        <v>23</v>
      </c>
      <c r="AV2794">
        <v>82</v>
      </c>
      <c r="AW2794" t="s">
        <v>1099</v>
      </c>
      <c r="AX2794">
        <v>8</v>
      </c>
    </row>
    <row r="2795" spans="28:50" x14ac:dyDescent="0.3">
      <c r="AB2795" s="160">
        <v>37949</v>
      </c>
      <c r="AC2795">
        <v>0</v>
      </c>
      <c r="AD2795">
        <v>105</v>
      </c>
      <c r="AE2795" t="s">
        <v>1099</v>
      </c>
      <c r="AF2795">
        <v>11</v>
      </c>
      <c r="AH2795" s="160">
        <v>41237</v>
      </c>
      <c r="AI2795">
        <v>0</v>
      </c>
      <c r="AJ2795">
        <v>154</v>
      </c>
      <c r="AK2795" t="s">
        <v>1099</v>
      </c>
      <c r="AL2795">
        <v>15</v>
      </c>
      <c r="AN2795" s="160">
        <v>37949</v>
      </c>
      <c r="AO2795">
        <v>0</v>
      </c>
      <c r="AP2795">
        <v>170</v>
      </c>
      <c r="AQ2795" t="s">
        <v>1099</v>
      </c>
      <c r="AR2795">
        <v>17</v>
      </c>
      <c r="AT2795" s="160">
        <v>38680</v>
      </c>
      <c r="AU2795">
        <v>0</v>
      </c>
      <c r="AV2795">
        <v>76</v>
      </c>
      <c r="AW2795" t="s">
        <v>1099</v>
      </c>
      <c r="AX2795">
        <v>8</v>
      </c>
    </row>
    <row r="2796" spans="28:50" x14ac:dyDescent="0.3">
      <c r="AB2796" s="160">
        <v>37949</v>
      </c>
      <c r="AC2796">
        <v>1</v>
      </c>
      <c r="AD2796">
        <v>94</v>
      </c>
      <c r="AE2796" t="s">
        <v>1099</v>
      </c>
      <c r="AF2796">
        <v>9</v>
      </c>
      <c r="AH2796" s="160">
        <v>41237</v>
      </c>
      <c r="AI2796">
        <v>1</v>
      </c>
      <c r="AJ2796">
        <v>151</v>
      </c>
      <c r="AK2796" t="s">
        <v>1099</v>
      </c>
      <c r="AL2796">
        <v>15</v>
      </c>
      <c r="AN2796" s="160">
        <v>37949</v>
      </c>
      <c r="AO2796">
        <v>1</v>
      </c>
      <c r="AP2796">
        <v>167</v>
      </c>
      <c r="AQ2796" t="s">
        <v>1099</v>
      </c>
      <c r="AR2796">
        <v>17</v>
      </c>
      <c r="AT2796" s="160">
        <v>38680</v>
      </c>
      <c r="AU2796">
        <v>1</v>
      </c>
      <c r="AV2796">
        <v>79</v>
      </c>
      <c r="AW2796" t="s">
        <v>1099</v>
      </c>
      <c r="AX2796">
        <v>8</v>
      </c>
    </row>
    <row r="2797" spans="28:50" x14ac:dyDescent="0.3">
      <c r="AB2797" s="160">
        <v>37949</v>
      </c>
      <c r="AC2797">
        <v>2</v>
      </c>
      <c r="AD2797">
        <v>94</v>
      </c>
      <c r="AE2797" t="s">
        <v>1099</v>
      </c>
      <c r="AF2797">
        <v>9</v>
      </c>
      <c r="AH2797" s="160">
        <v>41237</v>
      </c>
      <c r="AI2797">
        <v>2</v>
      </c>
      <c r="AJ2797">
        <v>144</v>
      </c>
      <c r="AK2797" t="s">
        <v>1099</v>
      </c>
      <c r="AL2797">
        <v>14</v>
      </c>
      <c r="AN2797" s="160">
        <v>37949</v>
      </c>
      <c r="AO2797">
        <v>2</v>
      </c>
      <c r="AP2797">
        <v>160</v>
      </c>
      <c r="AQ2797" t="s">
        <v>1099</v>
      </c>
      <c r="AR2797">
        <v>16</v>
      </c>
      <c r="AT2797" s="160">
        <v>38680</v>
      </c>
      <c r="AU2797">
        <v>2</v>
      </c>
      <c r="AV2797">
        <v>73</v>
      </c>
      <c r="AW2797" t="s">
        <v>1099</v>
      </c>
      <c r="AX2797">
        <v>7</v>
      </c>
    </row>
    <row r="2798" spans="28:50" x14ac:dyDescent="0.3">
      <c r="AB2798" s="160">
        <v>37949</v>
      </c>
      <c r="AC2798">
        <v>3</v>
      </c>
      <c r="AD2798">
        <v>99</v>
      </c>
      <c r="AE2798" t="s">
        <v>1099</v>
      </c>
      <c r="AF2798">
        <v>10</v>
      </c>
      <c r="AH2798" s="160">
        <v>41237</v>
      </c>
      <c r="AI2798">
        <v>3</v>
      </c>
      <c r="AJ2798">
        <v>140</v>
      </c>
      <c r="AK2798" t="s">
        <v>1099</v>
      </c>
      <c r="AL2798">
        <v>14</v>
      </c>
      <c r="AN2798" s="160">
        <v>37949</v>
      </c>
      <c r="AO2798">
        <v>3</v>
      </c>
      <c r="AP2798">
        <v>170</v>
      </c>
      <c r="AQ2798" t="s">
        <v>1099</v>
      </c>
      <c r="AR2798">
        <v>17</v>
      </c>
      <c r="AT2798" s="160">
        <v>38680</v>
      </c>
      <c r="AU2798">
        <v>3</v>
      </c>
      <c r="AV2798">
        <v>75</v>
      </c>
      <c r="AW2798" t="s">
        <v>1099</v>
      </c>
      <c r="AX2798">
        <v>8</v>
      </c>
    </row>
    <row r="2799" spans="28:50" x14ac:dyDescent="0.3">
      <c r="AB2799" s="160">
        <v>37949</v>
      </c>
      <c r="AC2799">
        <v>4</v>
      </c>
      <c r="AD2799">
        <v>100</v>
      </c>
      <c r="AE2799" t="s">
        <v>1099</v>
      </c>
      <c r="AF2799">
        <v>10</v>
      </c>
      <c r="AH2799" s="160">
        <v>41237</v>
      </c>
      <c r="AI2799">
        <v>4</v>
      </c>
      <c r="AJ2799">
        <v>139</v>
      </c>
      <c r="AK2799" t="s">
        <v>1099</v>
      </c>
      <c r="AL2799">
        <v>14</v>
      </c>
      <c r="AN2799" s="160">
        <v>37949</v>
      </c>
      <c r="AO2799">
        <v>4</v>
      </c>
      <c r="AP2799">
        <v>173</v>
      </c>
      <c r="AQ2799" t="s">
        <v>1099</v>
      </c>
      <c r="AR2799">
        <v>17</v>
      </c>
      <c r="AT2799" s="160">
        <v>38680</v>
      </c>
      <c r="AU2799">
        <v>4</v>
      </c>
      <c r="AV2799">
        <v>66</v>
      </c>
      <c r="AW2799" t="s">
        <v>1099</v>
      </c>
      <c r="AX2799">
        <v>7</v>
      </c>
    </row>
    <row r="2800" spans="28:50" x14ac:dyDescent="0.3">
      <c r="AB2800" s="160">
        <v>37949</v>
      </c>
      <c r="AC2800">
        <v>5</v>
      </c>
      <c r="AD2800">
        <v>99</v>
      </c>
      <c r="AE2800" t="s">
        <v>1099</v>
      </c>
      <c r="AF2800">
        <v>10</v>
      </c>
      <c r="AH2800" s="160">
        <v>41237</v>
      </c>
      <c r="AI2800">
        <v>5</v>
      </c>
      <c r="AJ2800">
        <v>133</v>
      </c>
      <c r="AK2800" t="s">
        <v>1099</v>
      </c>
      <c r="AL2800">
        <v>13</v>
      </c>
      <c r="AN2800" s="160">
        <v>37949</v>
      </c>
      <c r="AO2800">
        <v>5</v>
      </c>
      <c r="AP2800">
        <v>180</v>
      </c>
      <c r="AQ2800" t="s">
        <v>1099</v>
      </c>
      <c r="AR2800">
        <v>18</v>
      </c>
      <c r="AT2800" s="160">
        <v>38680</v>
      </c>
      <c r="AU2800">
        <v>5</v>
      </c>
      <c r="AV2800">
        <v>67</v>
      </c>
      <c r="AW2800" t="s">
        <v>1099</v>
      </c>
      <c r="AX2800">
        <v>7</v>
      </c>
    </row>
    <row r="2801" spans="28:50" x14ac:dyDescent="0.3">
      <c r="AB2801" s="160">
        <v>37949</v>
      </c>
      <c r="AC2801">
        <v>6</v>
      </c>
      <c r="AD2801">
        <v>102</v>
      </c>
      <c r="AE2801" t="s">
        <v>1099</v>
      </c>
      <c r="AF2801">
        <v>10</v>
      </c>
      <c r="AH2801" s="160">
        <v>41237</v>
      </c>
      <c r="AI2801">
        <v>6</v>
      </c>
      <c r="AJ2801">
        <v>143</v>
      </c>
      <c r="AK2801" t="s">
        <v>1099</v>
      </c>
      <c r="AL2801">
        <v>14</v>
      </c>
      <c r="AN2801" s="160">
        <v>37949</v>
      </c>
      <c r="AO2801">
        <v>6</v>
      </c>
      <c r="AP2801">
        <v>180</v>
      </c>
      <c r="AQ2801" t="s">
        <v>1099</v>
      </c>
      <c r="AR2801">
        <v>18</v>
      </c>
      <c r="AT2801" s="160">
        <v>38680</v>
      </c>
      <c r="AU2801">
        <v>6</v>
      </c>
      <c r="AV2801">
        <v>77</v>
      </c>
      <c r="AW2801" t="s">
        <v>1099</v>
      </c>
      <c r="AX2801">
        <v>8</v>
      </c>
    </row>
    <row r="2802" spans="28:50" x14ac:dyDescent="0.3">
      <c r="AB2802" s="160">
        <v>37949</v>
      </c>
      <c r="AC2802">
        <v>7</v>
      </c>
      <c r="AD2802">
        <v>116</v>
      </c>
      <c r="AE2802" t="s">
        <v>1099</v>
      </c>
      <c r="AF2802">
        <v>12</v>
      </c>
      <c r="AH2802" s="160">
        <v>41237</v>
      </c>
      <c r="AI2802">
        <v>7</v>
      </c>
      <c r="AJ2802">
        <v>172</v>
      </c>
      <c r="AK2802" t="s">
        <v>1099</v>
      </c>
      <c r="AL2802">
        <v>17</v>
      </c>
      <c r="AN2802" s="160">
        <v>37949</v>
      </c>
      <c r="AO2802">
        <v>7</v>
      </c>
      <c r="AP2802">
        <v>184</v>
      </c>
      <c r="AQ2802" t="s">
        <v>1099</v>
      </c>
      <c r="AR2802">
        <v>18</v>
      </c>
      <c r="AT2802" s="160">
        <v>38680</v>
      </c>
      <c r="AU2802">
        <v>7</v>
      </c>
      <c r="AV2802">
        <v>105</v>
      </c>
      <c r="AW2802" t="s">
        <v>1099</v>
      </c>
      <c r="AX2802">
        <v>11</v>
      </c>
    </row>
    <row r="2803" spans="28:50" x14ac:dyDescent="0.3">
      <c r="AB2803" s="160">
        <v>37949</v>
      </c>
      <c r="AC2803">
        <v>8</v>
      </c>
      <c r="AD2803">
        <v>119</v>
      </c>
      <c r="AE2803" t="s">
        <v>1099</v>
      </c>
      <c r="AF2803">
        <v>12</v>
      </c>
      <c r="AH2803" s="160">
        <v>41237</v>
      </c>
      <c r="AI2803">
        <v>8</v>
      </c>
      <c r="AJ2803">
        <v>202</v>
      </c>
      <c r="AK2803" t="s">
        <v>1099</v>
      </c>
      <c r="AL2803">
        <v>20</v>
      </c>
      <c r="AN2803" s="160">
        <v>37949</v>
      </c>
      <c r="AO2803">
        <v>8</v>
      </c>
      <c r="AP2803">
        <v>190</v>
      </c>
      <c r="AQ2803" t="s">
        <v>1099</v>
      </c>
      <c r="AR2803">
        <v>19</v>
      </c>
      <c r="AT2803" s="160">
        <v>38680</v>
      </c>
      <c r="AU2803">
        <v>8</v>
      </c>
      <c r="AV2803">
        <v>102</v>
      </c>
      <c r="AW2803" t="s">
        <v>1099</v>
      </c>
      <c r="AX2803">
        <v>10</v>
      </c>
    </row>
    <row r="2804" spans="28:50" x14ac:dyDescent="0.3">
      <c r="AB2804" s="160">
        <v>37949</v>
      </c>
      <c r="AC2804">
        <v>9</v>
      </c>
      <c r="AD2804">
        <v>128</v>
      </c>
      <c r="AE2804" t="s">
        <v>1099</v>
      </c>
      <c r="AF2804">
        <v>13</v>
      </c>
      <c r="AH2804" s="160">
        <v>41237</v>
      </c>
      <c r="AI2804">
        <v>9</v>
      </c>
      <c r="AJ2804">
        <v>232</v>
      </c>
      <c r="AK2804" t="s">
        <v>1099</v>
      </c>
      <c r="AL2804">
        <v>23</v>
      </c>
      <c r="AN2804" s="160">
        <v>37949</v>
      </c>
      <c r="AO2804">
        <v>9</v>
      </c>
      <c r="AP2804">
        <v>170</v>
      </c>
      <c r="AQ2804" t="s">
        <v>1099</v>
      </c>
      <c r="AR2804">
        <v>17</v>
      </c>
      <c r="AT2804" s="160">
        <v>38680</v>
      </c>
      <c r="AU2804">
        <v>9</v>
      </c>
      <c r="AV2804">
        <v>115</v>
      </c>
      <c r="AW2804" t="s">
        <v>1099</v>
      </c>
      <c r="AX2804">
        <v>12</v>
      </c>
    </row>
    <row r="2805" spans="28:50" x14ac:dyDescent="0.3">
      <c r="AB2805" s="160">
        <v>37949</v>
      </c>
      <c r="AC2805">
        <v>10</v>
      </c>
      <c r="AD2805">
        <v>134</v>
      </c>
      <c r="AE2805" t="s">
        <v>1099</v>
      </c>
      <c r="AF2805">
        <v>13</v>
      </c>
      <c r="AH2805" s="160">
        <v>41237</v>
      </c>
      <c r="AI2805">
        <v>10</v>
      </c>
      <c r="AJ2805">
        <v>289</v>
      </c>
      <c r="AK2805" t="s">
        <v>1099</v>
      </c>
      <c r="AL2805">
        <v>29</v>
      </c>
      <c r="AN2805" s="160">
        <v>37949</v>
      </c>
      <c r="AO2805">
        <v>10</v>
      </c>
      <c r="AP2805">
        <v>157</v>
      </c>
      <c r="AQ2805" t="s">
        <v>1099</v>
      </c>
      <c r="AR2805">
        <v>16</v>
      </c>
      <c r="AT2805" s="160">
        <v>38680</v>
      </c>
      <c r="AU2805">
        <v>10</v>
      </c>
      <c r="AV2805">
        <v>109</v>
      </c>
      <c r="AW2805" t="s">
        <v>1099</v>
      </c>
      <c r="AX2805">
        <v>11</v>
      </c>
    </row>
    <row r="2806" spans="28:50" x14ac:dyDescent="0.3">
      <c r="AB2806" s="160">
        <v>37949</v>
      </c>
      <c r="AC2806">
        <v>11</v>
      </c>
      <c r="AD2806">
        <v>151</v>
      </c>
      <c r="AE2806" t="s">
        <v>1099</v>
      </c>
      <c r="AF2806">
        <v>15</v>
      </c>
      <c r="AH2806" s="160">
        <v>41237</v>
      </c>
      <c r="AI2806">
        <v>11</v>
      </c>
      <c r="AJ2806">
        <v>305</v>
      </c>
      <c r="AK2806" t="s">
        <v>1099</v>
      </c>
      <c r="AL2806">
        <v>31</v>
      </c>
      <c r="AN2806" s="160">
        <v>37949</v>
      </c>
      <c r="AO2806">
        <v>11</v>
      </c>
      <c r="AP2806">
        <v>180</v>
      </c>
      <c r="AQ2806" t="s">
        <v>1099</v>
      </c>
      <c r="AR2806">
        <v>18</v>
      </c>
      <c r="AT2806" s="160">
        <v>38680</v>
      </c>
      <c r="AU2806">
        <v>11</v>
      </c>
      <c r="AV2806">
        <v>114</v>
      </c>
      <c r="AW2806" t="s">
        <v>1099</v>
      </c>
      <c r="AX2806">
        <v>11</v>
      </c>
    </row>
    <row r="2807" spans="28:50" x14ac:dyDescent="0.3">
      <c r="AB2807" s="160">
        <v>37949</v>
      </c>
      <c r="AC2807">
        <v>12</v>
      </c>
      <c r="AD2807">
        <v>153</v>
      </c>
      <c r="AE2807" t="s">
        <v>1099</v>
      </c>
      <c r="AF2807">
        <v>15</v>
      </c>
      <c r="AH2807" s="160">
        <v>41237</v>
      </c>
      <c r="AI2807">
        <v>12</v>
      </c>
      <c r="AJ2807">
        <v>308</v>
      </c>
      <c r="AK2807" t="s">
        <v>1099</v>
      </c>
      <c r="AL2807">
        <v>31</v>
      </c>
      <c r="AN2807" s="160">
        <v>37949</v>
      </c>
      <c r="AO2807">
        <v>12</v>
      </c>
      <c r="AP2807">
        <v>180</v>
      </c>
      <c r="AQ2807" t="s">
        <v>1099</v>
      </c>
      <c r="AR2807">
        <v>18</v>
      </c>
      <c r="AT2807" s="160">
        <v>38680</v>
      </c>
      <c r="AU2807">
        <v>12</v>
      </c>
      <c r="AV2807">
        <v>121</v>
      </c>
      <c r="AW2807" t="s">
        <v>1099</v>
      </c>
      <c r="AX2807">
        <v>12</v>
      </c>
    </row>
    <row r="2808" spans="28:50" x14ac:dyDescent="0.3">
      <c r="AB2808" s="160">
        <v>37949</v>
      </c>
      <c r="AC2808">
        <v>13</v>
      </c>
      <c r="AD2808">
        <v>165</v>
      </c>
      <c r="AE2808" t="s">
        <v>1099</v>
      </c>
      <c r="AF2808">
        <v>17</v>
      </c>
      <c r="AH2808" s="160">
        <v>41237</v>
      </c>
      <c r="AI2808">
        <v>13</v>
      </c>
      <c r="AJ2808">
        <v>330</v>
      </c>
      <c r="AK2808" t="s">
        <v>1099</v>
      </c>
      <c r="AL2808">
        <v>33</v>
      </c>
      <c r="AN2808" s="160">
        <v>37949</v>
      </c>
      <c r="AO2808">
        <v>13</v>
      </c>
      <c r="AP2808">
        <v>174</v>
      </c>
      <c r="AQ2808" t="s">
        <v>1099</v>
      </c>
      <c r="AR2808">
        <v>17</v>
      </c>
      <c r="AT2808" s="160">
        <v>38680</v>
      </c>
      <c r="AU2808">
        <v>13</v>
      </c>
      <c r="AV2808">
        <v>122</v>
      </c>
      <c r="AW2808" t="s">
        <v>1099</v>
      </c>
      <c r="AX2808">
        <v>12</v>
      </c>
    </row>
    <row r="2809" spans="28:50" x14ac:dyDescent="0.3">
      <c r="AB2809" s="160">
        <v>37949</v>
      </c>
      <c r="AC2809">
        <v>14</v>
      </c>
      <c r="AD2809">
        <v>166</v>
      </c>
      <c r="AE2809" t="s">
        <v>1099</v>
      </c>
      <c r="AF2809">
        <v>17</v>
      </c>
      <c r="AH2809" s="160">
        <v>41237</v>
      </c>
      <c r="AI2809">
        <v>14</v>
      </c>
      <c r="AJ2809">
        <v>341</v>
      </c>
      <c r="AK2809" t="s">
        <v>1099</v>
      </c>
      <c r="AL2809">
        <v>34</v>
      </c>
      <c r="AN2809" s="160">
        <v>37949</v>
      </c>
      <c r="AO2809">
        <v>14</v>
      </c>
      <c r="AP2809">
        <v>180</v>
      </c>
      <c r="AQ2809" t="s">
        <v>1099</v>
      </c>
      <c r="AR2809">
        <v>18</v>
      </c>
      <c r="AT2809" s="160">
        <v>38680</v>
      </c>
      <c r="AU2809">
        <v>14</v>
      </c>
      <c r="AV2809">
        <v>124</v>
      </c>
      <c r="AW2809" t="s">
        <v>1099</v>
      </c>
      <c r="AX2809">
        <v>12</v>
      </c>
    </row>
    <row r="2810" spans="28:50" x14ac:dyDescent="0.3">
      <c r="AB2810" s="160">
        <v>37949</v>
      </c>
      <c r="AC2810">
        <v>15</v>
      </c>
      <c r="AD2810">
        <v>164</v>
      </c>
      <c r="AE2810" t="s">
        <v>1099</v>
      </c>
      <c r="AF2810">
        <v>16</v>
      </c>
      <c r="AH2810" s="160">
        <v>41237</v>
      </c>
      <c r="AI2810">
        <v>15</v>
      </c>
      <c r="AJ2810">
        <v>332</v>
      </c>
      <c r="AK2810" t="s">
        <v>1099</v>
      </c>
      <c r="AL2810">
        <v>33</v>
      </c>
      <c r="AN2810" s="160">
        <v>37949</v>
      </c>
      <c r="AO2810">
        <v>15</v>
      </c>
      <c r="AP2810">
        <v>170</v>
      </c>
      <c r="AQ2810" t="s">
        <v>1099</v>
      </c>
      <c r="AR2810">
        <v>17</v>
      </c>
      <c r="AT2810" s="160">
        <v>38680</v>
      </c>
      <c r="AU2810">
        <v>15</v>
      </c>
      <c r="AV2810">
        <v>119</v>
      </c>
      <c r="AW2810" t="s">
        <v>1099</v>
      </c>
      <c r="AX2810">
        <v>12</v>
      </c>
    </row>
    <row r="2811" spans="28:50" x14ac:dyDescent="0.3">
      <c r="AB2811" s="160">
        <v>37949</v>
      </c>
      <c r="AC2811">
        <v>16</v>
      </c>
      <c r="AD2811">
        <v>167</v>
      </c>
      <c r="AE2811" t="s">
        <v>1099</v>
      </c>
      <c r="AF2811">
        <v>17</v>
      </c>
      <c r="AH2811" s="160">
        <v>41237</v>
      </c>
      <c r="AI2811">
        <v>16</v>
      </c>
      <c r="AJ2811">
        <v>323</v>
      </c>
      <c r="AK2811" t="s">
        <v>1099</v>
      </c>
      <c r="AL2811">
        <v>32</v>
      </c>
      <c r="AN2811" s="160">
        <v>37949</v>
      </c>
      <c r="AO2811">
        <v>16</v>
      </c>
      <c r="AP2811">
        <v>156</v>
      </c>
      <c r="AQ2811" t="s">
        <v>1099</v>
      </c>
      <c r="AR2811">
        <v>16</v>
      </c>
      <c r="AT2811" s="160">
        <v>38680</v>
      </c>
      <c r="AU2811">
        <v>16</v>
      </c>
      <c r="AV2811">
        <v>115</v>
      </c>
      <c r="AW2811" t="s">
        <v>1099</v>
      </c>
      <c r="AX2811">
        <v>12</v>
      </c>
    </row>
    <row r="2812" spans="28:50" x14ac:dyDescent="0.3">
      <c r="AB2812" s="160">
        <v>37949</v>
      </c>
      <c r="AC2812">
        <v>17</v>
      </c>
      <c r="AD2812">
        <v>166</v>
      </c>
      <c r="AE2812" t="s">
        <v>1099</v>
      </c>
      <c r="AF2812">
        <v>17</v>
      </c>
      <c r="AH2812" s="160">
        <v>41237</v>
      </c>
      <c r="AI2812">
        <v>17</v>
      </c>
      <c r="AJ2812">
        <v>314</v>
      </c>
      <c r="AK2812" t="s">
        <v>1099</v>
      </c>
      <c r="AL2812">
        <v>31</v>
      </c>
      <c r="AN2812" s="160">
        <v>37949</v>
      </c>
      <c r="AO2812">
        <v>17</v>
      </c>
      <c r="AP2812">
        <v>150</v>
      </c>
      <c r="AQ2812" t="s">
        <v>1099</v>
      </c>
      <c r="AR2812">
        <v>15</v>
      </c>
      <c r="AT2812" s="160">
        <v>38680</v>
      </c>
      <c r="AU2812">
        <v>17</v>
      </c>
      <c r="AV2812">
        <v>110</v>
      </c>
      <c r="AW2812" t="s">
        <v>1099</v>
      </c>
      <c r="AX2812">
        <v>11</v>
      </c>
    </row>
    <row r="2813" spans="28:50" x14ac:dyDescent="0.3">
      <c r="AB2813" s="160">
        <v>37949</v>
      </c>
      <c r="AC2813">
        <v>18</v>
      </c>
      <c r="AD2813">
        <v>142</v>
      </c>
      <c r="AE2813" t="s">
        <v>1099</v>
      </c>
      <c r="AF2813">
        <v>14</v>
      </c>
      <c r="AH2813" s="160">
        <v>41237</v>
      </c>
      <c r="AI2813">
        <v>18</v>
      </c>
      <c r="AJ2813">
        <v>273</v>
      </c>
      <c r="AK2813" t="s">
        <v>1099</v>
      </c>
      <c r="AL2813">
        <v>27</v>
      </c>
      <c r="AN2813" s="160">
        <v>37949</v>
      </c>
      <c r="AO2813">
        <v>18</v>
      </c>
      <c r="AP2813">
        <v>150</v>
      </c>
      <c r="AQ2813" t="s">
        <v>1099</v>
      </c>
      <c r="AR2813">
        <v>15</v>
      </c>
      <c r="AT2813" s="160">
        <v>38680</v>
      </c>
      <c r="AU2813">
        <v>18</v>
      </c>
      <c r="AV2813">
        <v>97</v>
      </c>
      <c r="AW2813" t="s">
        <v>1099</v>
      </c>
      <c r="AX2813">
        <v>10</v>
      </c>
    </row>
    <row r="2814" spans="28:50" x14ac:dyDescent="0.3">
      <c r="AB2814" s="160">
        <v>37949</v>
      </c>
      <c r="AC2814">
        <v>19</v>
      </c>
      <c r="AD2814">
        <v>129</v>
      </c>
      <c r="AE2814" t="s">
        <v>1099</v>
      </c>
      <c r="AF2814">
        <v>13</v>
      </c>
      <c r="AH2814" s="160">
        <v>41237</v>
      </c>
      <c r="AI2814">
        <v>19</v>
      </c>
      <c r="AJ2814">
        <v>241</v>
      </c>
      <c r="AK2814" t="s">
        <v>1099</v>
      </c>
      <c r="AL2814">
        <v>24</v>
      </c>
      <c r="AN2814" s="160">
        <v>37949</v>
      </c>
      <c r="AO2814">
        <v>19</v>
      </c>
      <c r="AP2814">
        <v>147</v>
      </c>
      <c r="AQ2814" t="s">
        <v>1099</v>
      </c>
      <c r="AR2814">
        <v>15</v>
      </c>
      <c r="AT2814" s="160">
        <v>38680</v>
      </c>
      <c r="AU2814">
        <v>19</v>
      </c>
      <c r="AV2814">
        <v>90</v>
      </c>
      <c r="AW2814" t="s">
        <v>1099</v>
      </c>
      <c r="AX2814">
        <v>9</v>
      </c>
    </row>
    <row r="2815" spans="28:50" x14ac:dyDescent="0.3">
      <c r="AB2815" s="160">
        <v>37949</v>
      </c>
      <c r="AC2815">
        <v>20</v>
      </c>
      <c r="AD2815">
        <v>122</v>
      </c>
      <c r="AE2815" t="s">
        <v>1099</v>
      </c>
      <c r="AF2815">
        <v>12</v>
      </c>
      <c r="AH2815" s="160">
        <v>41237</v>
      </c>
      <c r="AI2815">
        <v>20</v>
      </c>
      <c r="AJ2815">
        <v>234</v>
      </c>
      <c r="AK2815" t="s">
        <v>1099</v>
      </c>
      <c r="AL2815">
        <v>23</v>
      </c>
      <c r="AN2815" s="160">
        <v>37949</v>
      </c>
      <c r="AO2815">
        <v>20</v>
      </c>
      <c r="AP2815">
        <v>150</v>
      </c>
      <c r="AQ2815" t="s">
        <v>1099</v>
      </c>
      <c r="AR2815">
        <v>15</v>
      </c>
      <c r="AT2815" s="160">
        <v>38680</v>
      </c>
      <c r="AU2815">
        <v>20</v>
      </c>
      <c r="AV2815">
        <v>83</v>
      </c>
      <c r="AW2815" t="s">
        <v>1099</v>
      </c>
      <c r="AX2815">
        <v>8</v>
      </c>
    </row>
    <row r="2816" spans="28:50" x14ac:dyDescent="0.3">
      <c r="AB2816" s="160">
        <v>37949</v>
      </c>
      <c r="AC2816">
        <v>21</v>
      </c>
      <c r="AD2816">
        <v>116</v>
      </c>
      <c r="AE2816" t="s">
        <v>1099</v>
      </c>
      <c r="AF2816">
        <v>12</v>
      </c>
      <c r="AH2816" s="160">
        <v>41237</v>
      </c>
      <c r="AI2816">
        <v>21</v>
      </c>
      <c r="AJ2816">
        <v>231</v>
      </c>
      <c r="AK2816" t="s">
        <v>1099</v>
      </c>
      <c r="AL2816">
        <v>23</v>
      </c>
      <c r="AN2816" s="160">
        <v>37949</v>
      </c>
      <c r="AO2816">
        <v>21</v>
      </c>
      <c r="AP2816">
        <v>150</v>
      </c>
      <c r="AQ2816" t="s">
        <v>1099</v>
      </c>
      <c r="AR2816">
        <v>15</v>
      </c>
      <c r="AT2816" s="160">
        <v>38680</v>
      </c>
      <c r="AU2816">
        <v>21</v>
      </c>
      <c r="AV2816">
        <v>82</v>
      </c>
      <c r="AW2816" t="s">
        <v>1099</v>
      </c>
      <c r="AX2816">
        <v>8</v>
      </c>
    </row>
    <row r="2817" spans="28:50" x14ac:dyDescent="0.3">
      <c r="AB2817" s="160">
        <v>37949</v>
      </c>
      <c r="AC2817">
        <v>22</v>
      </c>
      <c r="AD2817">
        <v>106</v>
      </c>
      <c r="AE2817" t="s">
        <v>1099</v>
      </c>
      <c r="AF2817">
        <v>11</v>
      </c>
      <c r="AH2817" s="160">
        <v>41237</v>
      </c>
      <c r="AI2817">
        <v>22</v>
      </c>
      <c r="AJ2817">
        <v>236</v>
      </c>
      <c r="AK2817" t="s">
        <v>1099</v>
      </c>
      <c r="AL2817">
        <v>24</v>
      </c>
      <c r="AN2817" s="160">
        <v>37949</v>
      </c>
      <c r="AO2817">
        <v>22</v>
      </c>
      <c r="AP2817">
        <v>149</v>
      </c>
      <c r="AQ2817" t="s">
        <v>1099</v>
      </c>
      <c r="AR2817">
        <v>15</v>
      </c>
      <c r="AT2817" s="160">
        <v>38680</v>
      </c>
      <c r="AU2817">
        <v>22</v>
      </c>
      <c r="AV2817">
        <v>85</v>
      </c>
      <c r="AW2817" t="s">
        <v>1099</v>
      </c>
      <c r="AX2817">
        <v>9</v>
      </c>
    </row>
    <row r="2818" spans="28:50" x14ac:dyDescent="0.3">
      <c r="AB2818" s="160">
        <v>37949</v>
      </c>
      <c r="AC2818">
        <v>23</v>
      </c>
      <c r="AD2818">
        <v>99</v>
      </c>
      <c r="AE2818" t="s">
        <v>1099</v>
      </c>
      <c r="AF2818">
        <v>10</v>
      </c>
      <c r="AH2818" s="160">
        <v>41237</v>
      </c>
      <c r="AI2818">
        <v>23</v>
      </c>
      <c r="AJ2818">
        <v>219</v>
      </c>
      <c r="AK2818" t="s">
        <v>1099</v>
      </c>
      <c r="AL2818">
        <v>22</v>
      </c>
      <c r="AN2818" s="160">
        <v>37949</v>
      </c>
      <c r="AO2818">
        <v>23</v>
      </c>
      <c r="AP2818">
        <v>150</v>
      </c>
      <c r="AQ2818" t="s">
        <v>1099</v>
      </c>
      <c r="AR2818">
        <v>15</v>
      </c>
      <c r="AT2818" s="160">
        <v>38680</v>
      </c>
      <c r="AU2818">
        <v>23</v>
      </c>
      <c r="AV2818">
        <v>86</v>
      </c>
      <c r="AW2818" t="s">
        <v>1099</v>
      </c>
      <c r="AX2818">
        <v>9</v>
      </c>
    </row>
    <row r="2819" spans="28:50" x14ac:dyDescent="0.3">
      <c r="AB2819" s="160">
        <v>37950</v>
      </c>
      <c r="AC2819">
        <v>0</v>
      </c>
      <c r="AD2819">
        <v>85</v>
      </c>
      <c r="AE2819" t="s">
        <v>1099</v>
      </c>
      <c r="AF2819">
        <v>9</v>
      </c>
      <c r="AH2819" s="160">
        <v>41238</v>
      </c>
      <c r="AI2819">
        <v>0</v>
      </c>
      <c r="AJ2819">
        <v>201</v>
      </c>
      <c r="AK2819" t="s">
        <v>1099</v>
      </c>
      <c r="AL2819">
        <v>20</v>
      </c>
      <c r="AN2819" s="160">
        <v>37950</v>
      </c>
      <c r="AO2819">
        <v>0</v>
      </c>
      <c r="AP2819">
        <v>150</v>
      </c>
      <c r="AQ2819" t="s">
        <v>1099</v>
      </c>
      <c r="AR2819">
        <v>15</v>
      </c>
      <c r="AT2819" s="160">
        <v>38681</v>
      </c>
      <c r="AU2819">
        <v>0</v>
      </c>
      <c r="AV2819">
        <v>82</v>
      </c>
      <c r="AW2819" t="s">
        <v>1099</v>
      </c>
      <c r="AX2819">
        <v>8</v>
      </c>
    </row>
    <row r="2820" spans="28:50" x14ac:dyDescent="0.3">
      <c r="AB2820" s="160">
        <v>37950</v>
      </c>
      <c r="AC2820">
        <v>1</v>
      </c>
      <c r="AD2820">
        <v>95</v>
      </c>
      <c r="AE2820" t="s">
        <v>1099</v>
      </c>
      <c r="AF2820">
        <v>10</v>
      </c>
      <c r="AH2820" s="160">
        <v>41238</v>
      </c>
      <c r="AI2820">
        <v>1</v>
      </c>
      <c r="AJ2820">
        <v>181</v>
      </c>
      <c r="AK2820" t="s">
        <v>1099</v>
      </c>
      <c r="AL2820">
        <v>18</v>
      </c>
      <c r="AN2820" s="160">
        <v>37950</v>
      </c>
      <c r="AO2820">
        <v>1</v>
      </c>
      <c r="AP2820">
        <v>144</v>
      </c>
      <c r="AQ2820" t="s">
        <v>1099</v>
      </c>
      <c r="AR2820">
        <v>14</v>
      </c>
      <c r="AT2820" s="160">
        <v>38681</v>
      </c>
      <c r="AU2820">
        <v>1</v>
      </c>
      <c r="AV2820">
        <v>78</v>
      </c>
      <c r="AW2820" t="s">
        <v>1099</v>
      </c>
      <c r="AX2820">
        <v>8</v>
      </c>
    </row>
    <row r="2821" spans="28:50" x14ac:dyDescent="0.3">
      <c r="AB2821" s="160">
        <v>37950</v>
      </c>
      <c r="AC2821">
        <v>2</v>
      </c>
      <c r="AD2821">
        <v>102</v>
      </c>
      <c r="AE2821" t="s">
        <v>1099</v>
      </c>
      <c r="AF2821">
        <v>10</v>
      </c>
      <c r="AH2821" s="160">
        <v>41238</v>
      </c>
      <c r="AI2821">
        <v>2</v>
      </c>
      <c r="AJ2821">
        <v>175</v>
      </c>
      <c r="AK2821" t="s">
        <v>1099</v>
      </c>
      <c r="AL2821">
        <v>18</v>
      </c>
      <c r="AN2821" s="160">
        <v>37950</v>
      </c>
      <c r="AO2821">
        <v>2</v>
      </c>
      <c r="AP2821">
        <v>140</v>
      </c>
      <c r="AQ2821" t="s">
        <v>1099</v>
      </c>
      <c r="AR2821">
        <v>14</v>
      </c>
      <c r="AT2821" s="160">
        <v>38681</v>
      </c>
      <c r="AU2821">
        <v>2</v>
      </c>
      <c r="AV2821">
        <v>74</v>
      </c>
      <c r="AW2821" t="s">
        <v>1099</v>
      </c>
      <c r="AX2821">
        <v>7</v>
      </c>
    </row>
    <row r="2822" spans="28:50" x14ac:dyDescent="0.3">
      <c r="AB2822" s="160">
        <v>37950</v>
      </c>
      <c r="AC2822">
        <v>3</v>
      </c>
      <c r="AD2822">
        <v>78</v>
      </c>
      <c r="AE2822" t="s">
        <v>1099</v>
      </c>
      <c r="AF2822">
        <v>8</v>
      </c>
      <c r="AH2822" s="160">
        <v>41238</v>
      </c>
      <c r="AI2822">
        <v>3</v>
      </c>
      <c r="AJ2822">
        <v>172</v>
      </c>
      <c r="AK2822" t="s">
        <v>1099</v>
      </c>
      <c r="AL2822">
        <v>17</v>
      </c>
      <c r="AN2822" s="160">
        <v>37950</v>
      </c>
      <c r="AO2822">
        <v>3</v>
      </c>
      <c r="AP2822">
        <v>140</v>
      </c>
      <c r="AQ2822" t="s">
        <v>1099</v>
      </c>
      <c r="AR2822">
        <v>14</v>
      </c>
      <c r="AT2822" s="160">
        <v>38681</v>
      </c>
      <c r="AU2822">
        <v>3</v>
      </c>
      <c r="AV2822">
        <v>72</v>
      </c>
      <c r="AW2822" t="s">
        <v>1099</v>
      </c>
      <c r="AX2822">
        <v>7</v>
      </c>
    </row>
    <row r="2823" spans="28:50" x14ac:dyDescent="0.3">
      <c r="AB2823" s="160">
        <v>37950</v>
      </c>
      <c r="AC2823">
        <v>4</v>
      </c>
      <c r="AD2823">
        <v>73</v>
      </c>
      <c r="AE2823" t="s">
        <v>1099</v>
      </c>
      <c r="AF2823">
        <v>7</v>
      </c>
      <c r="AH2823" s="160">
        <v>41238</v>
      </c>
      <c r="AI2823">
        <v>4</v>
      </c>
      <c r="AJ2823">
        <v>169</v>
      </c>
      <c r="AK2823" t="s">
        <v>1099</v>
      </c>
      <c r="AL2823">
        <v>17</v>
      </c>
      <c r="AN2823" s="160">
        <v>37950</v>
      </c>
      <c r="AO2823">
        <v>4</v>
      </c>
      <c r="AP2823">
        <v>136</v>
      </c>
      <c r="AQ2823" t="s">
        <v>1099</v>
      </c>
      <c r="AR2823">
        <v>14</v>
      </c>
      <c r="AT2823" s="160">
        <v>38681</v>
      </c>
      <c r="AU2823">
        <v>4</v>
      </c>
      <c r="AV2823">
        <v>68</v>
      </c>
      <c r="AW2823" t="s">
        <v>1099</v>
      </c>
      <c r="AX2823">
        <v>7</v>
      </c>
    </row>
    <row r="2824" spans="28:50" x14ac:dyDescent="0.3">
      <c r="AB2824" s="160">
        <v>37950</v>
      </c>
      <c r="AC2824">
        <v>5</v>
      </c>
      <c r="AD2824">
        <v>67</v>
      </c>
      <c r="AE2824" t="s">
        <v>1099</v>
      </c>
      <c r="AF2824">
        <v>7</v>
      </c>
      <c r="AH2824" s="160">
        <v>41238</v>
      </c>
      <c r="AI2824">
        <v>5</v>
      </c>
      <c r="AJ2824">
        <v>166</v>
      </c>
      <c r="AK2824" t="s">
        <v>1099</v>
      </c>
      <c r="AL2824">
        <v>17</v>
      </c>
      <c r="AN2824" s="160">
        <v>37950</v>
      </c>
      <c r="AO2824">
        <v>5</v>
      </c>
      <c r="AP2824">
        <v>140</v>
      </c>
      <c r="AQ2824" t="s">
        <v>1099</v>
      </c>
      <c r="AR2824">
        <v>14</v>
      </c>
      <c r="AT2824" s="160">
        <v>38681</v>
      </c>
      <c r="AU2824">
        <v>5</v>
      </c>
      <c r="AV2824">
        <v>71</v>
      </c>
      <c r="AW2824" t="s">
        <v>1099</v>
      </c>
      <c r="AX2824">
        <v>7</v>
      </c>
    </row>
    <row r="2825" spans="28:50" x14ac:dyDescent="0.3">
      <c r="AB2825" s="160">
        <v>37950</v>
      </c>
      <c r="AC2825">
        <v>6</v>
      </c>
      <c r="AD2825">
        <v>102</v>
      </c>
      <c r="AE2825" t="s">
        <v>1099</v>
      </c>
      <c r="AF2825">
        <v>10</v>
      </c>
      <c r="AH2825" s="160">
        <v>41238</v>
      </c>
      <c r="AI2825">
        <v>6</v>
      </c>
      <c r="AJ2825">
        <v>168</v>
      </c>
      <c r="AK2825" t="s">
        <v>1099</v>
      </c>
      <c r="AL2825">
        <v>17</v>
      </c>
      <c r="AN2825" s="160">
        <v>37950</v>
      </c>
      <c r="AO2825">
        <v>6</v>
      </c>
      <c r="AP2825">
        <v>140</v>
      </c>
      <c r="AQ2825" t="s">
        <v>1099</v>
      </c>
      <c r="AR2825">
        <v>14</v>
      </c>
      <c r="AT2825" s="160">
        <v>38681</v>
      </c>
      <c r="AU2825">
        <v>6</v>
      </c>
      <c r="AV2825">
        <v>81</v>
      </c>
      <c r="AW2825" t="s">
        <v>1099</v>
      </c>
      <c r="AX2825">
        <v>8</v>
      </c>
    </row>
    <row r="2826" spans="28:50" x14ac:dyDescent="0.3">
      <c r="AB2826" s="160">
        <v>37950</v>
      </c>
      <c r="AC2826">
        <v>7</v>
      </c>
      <c r="AD2826">
        <v>114</v>
      </c>
      <c r="AE2826" t="s">
        <v>1099</v>
      </c>
      <c r="AF2826">
        <v>11</v>
      </c>
      <c r="AH2826" s="160">
        <v>41238</v>
      </c>
      <c r="AI2826">
        <v>7</v>
      </c>
      <c r="AJ2826">
        <v>171</v>
      </c>
      <c r="AK2826" t="s">
        <v>1099</v>
      </c>
      <c r="AL2826">
        <v>17</v>
      </c>
      <c r="AN2826" s="160">
        <v>37950</v>
      </c>
      <c r="AO2826">
        <v>7</v>
      </c>
      <c r="AP2826">
        <v>154</v>
      </c>
      <c r="AQ2826" t="s">
        <v>1099</v>
      </c>
      <c r="AR2826">
        <v>15</v>
      </c>
      <c r="AT2826" s="160">
        <v>38681</v>
      </c>
      <c r="AU2826">
        <v>7</v>
      </c>
      <c r="AV2826">
        <v>99</v>
      </c>
      <c r="AW2826" t="s">
        <v>1099</v>
      </c>
      <c r="AX2826">
        <v>10</v>
      </c>
    </row>
    <row r="2827" spans="28:50" x14ac:dyDescent="0.3">
      <c r="AB2827" s="160">
        <v>37950</v>
      </c>
      <c r="AC2827">
        <v>8</v>
      </c>
      <c r="AD2827">
        <v>132</v>
      </c>
      <c r="AE2827" t="s">
        <v>1099</v>
      </c>
      <c r="AF2827">
        <v>13</v>
      </c>
      <c r="AH2827" s="160">
        <v>41238</v>
      </c>
      <c r="AI2827">
        <v>8</v>
      </c>
      <c r="AJ2827">
        <v>177</v>
      </c>
      <c r="AK2827" t="s">
        <v>1099</v>
      </c>
      <c r="AL2827">
        <v>18</v>
      </c>
      <c r="AN2827" s="160">
        <v>37950</v>
      </c>
      <c r="AO2827">
        <v>8</v>
      </c>
      <c r="AP2827">
        <v>170</v>
      </c>
      <c r="AQ2827" t="s">
        <v>1099</v>
      </c>
      <c r="AR2827">
        <v>17</v>
      </c>
      <c r="AT2827" s="160">
        <v>38681</v>
      </c>
      <c r="AU2827">
        <v>8</v>
      </c>
      <c r="AV2827">
        <v>111</v>
      </c>
      <c r="AW2827" t="s">
        <v>1099</v>
      </c>
      <c r="AX2827">
        <v>11</v>
      </c>
    </row>
    <row r="2828" spans="28:50" x14ac:dyDescent="0.3">
      <c r="AB2828" s="160">
        <v>37950</v>
      </c>
      <c r="AC2828">
        <v>9</v>
      </c>
      <c r="AD2828">
        <v>138</v>
      </c>
      <c r="AE2828" t="s">
        <v>1099</v>
      </c>
      <c r="AF2828">
        <v>14</v>
      </c>
      <c r="AH2828" s="160">
        <v>41238</v>
      </c>
      <c r="AI2828">
        <v>9</v>
      </c>
      <c r="AJ2828">
        <v>180</v>
      </c>
      <c r="AK2828" t="s">
        <v>1099</v>
      </c>
      <c r="AL2828">
        <v>18</v>
      </c>
      <c r="AN2828" s="160">
        <v>37950</v>
      </c>
      <c r="AO2828">
        <v>9</v>
      </c>
      <c r="AP2828">
        <v>180</v>
      </c>
      <c r="AQ2828" t="s">
        <v>1099</v>
      </c>
      <c r="AR2828">
        <v>18</v>
      </c>
      <c r="AT2828" s="160">
        <v>38681</v>
      </c>
      <c r="AU2828">
        <v>9</v>
      </c>
      <c r="AV2828">
        <v>105</v>
      </c>
      <c r="AW2828" t="s">
        <v>1099</v>
      </c>
      <c r="AX2828">
        <v>11</v>
      </c>
    </row>
    <row r="2829" spans="28:50" x14ac:dyDescent="0.3">
      <c r="AB2829" s="160">
        <v>37950</v>
      </c>
      <c r="AC2829">
        <v>10</v>
      </c>
      <c r="AD2829">
        <v>146</v>
      </c>
      <c r="AE2829" t="s">
        <v>1099</v>
      </c>
      <c r="AF2829">
        <v>15</v>
      </c>
      <c r="AH2829" s="160">
        <v>41238</v>
      </c>
      <c r="AI2829">
        <v>10</v>
      </c>
      <c r="AJ2829">
        <v>185</v>
      </c>
      <c r="AK2829" t="s">
        <v>1099</v>
      </c>
      <c r="AL2829">
        <v>19</v>
      </c>
      <c r="AN2829" s="160">
        <v>37950</v>
      </c>
      <c r="AO2829">
        <v>10</v>
      </c>
      <c r="AP2829">
        <v>185</v>
      </c>
      <c r="AQ2829" t="s">
        <v>1099</v>
      </c>
      <c r="AR2829">
        <v>19</v>
      </c>
      <c r="AT2829" s="160">
        <v>38681</v>
      </c>
      <c r="AU2829">
        <v>10</v>
      </c>
      <c r="AV2829">
        <v>108</v>
      </c>
      <c r="AW2829" t="s">
        <v>1099</v>
      </c>
      <c r="AX2829">
        <v>11</v>
      </c>
    </row>
    <row r="2830" spans="28:50" x14ac:dyDescent="0.3">
      <c r="AB2830" s="160">
        <v>37950</v>
      </c>
      <c r="AC2830">
        <v>11</v>
      </c>
      <c r="AD2830">
        <v>160</v>
      </c>
      <c r="AE2830" t="s">
        <v>1099</v>
      </c>
      <c r="AF2830">
        <v>16</v>
      </c>
      <c r="AH2830" s="160">
        <v>41238</v>
      </c>
      <c r="AI2830">
        <v>11</v>
      </c>
      <c r="AJ2830">
        <v>198</v>
      </c>
      <c r="AK2830" t="s">
        <v>1099</v>
      </c>
      <c r="AL2830">
        <v>20</v>
      </c>
      <c r="AN2830" s="160">
        <v>37950</v>
      </c>
      <c r="AO2830">
        <v>11</v>
      </c>
      <c r="AP2830">
        <v>180</v>
      </c>
      <c r="AQ2830" t="s">
        <v>1099</v>
      </c>
      <c r="AR2830">
        <v>18</v>
      </c>
      <c r="AT2830" s="160">
        <v>38681</v>
      </c>
      <c r="AU2830">
        <v>11</v>
      </c>
      <c r="AV2830">
        <v>111</v>
      </c>
      <c r="AW2830" t="s">
        <v>1099</v>
      </c>
      <c r="AX2830">
        <v>11</v>
      </c>
    </row>
    <row r="2831" spans="28:50" x14ac:dyDescent="0.3">
      <c r="AB2831" s="160">
        <v>37950</v>
      </c>
      <c r="AC2831">
        <v>12</v>
      </c>
      <c r="AD2831">
        <v>159</v>
      </c>
      <c r="AE2831" t="s">
        <v>1099</v>
      </c>
      <c r="AF2831">
        <v>16</v>
      </c>
      <c r="AH2831" s="160">
        <v>41238</v>
      </c>
      <c r="AI2831">
        <v>12</v>
      </c>
      <c r="AJ2831">
        <v>214</v>
      </c>
      <c r="AK2831" t="s">
        <v>1099</v>
      </c>
      <c r="AL2831">
        <v>21</v>
      </c>
      <c r="AN2831" s="160">
        <v>37950</v>
      </c>
      <c r="AO2831">
        <v>12</v>
      </c>
      <c r="AP2831">
        <v>170</v>
      </c>
      <c r="AQ2831" t="s">
        <v>1099</v>
      </c>
      <c r="AR2831">
        <v>17</v>
      </c>
      <c r="AT2831" s="160">
        <v>38681</v>
      </c>
      <c r="AU2831">
        <v>12</v>
      </c>
      <c r="AV2831">
        <v>117</v>
      </c>
      <c r="AW2831" t="s">
        <v>1099</v>
      </c>
      <c r="AX2831">
        <v>12</v>
      </c>
    </row>
    <row r="2832" spans="28:50" x14ac:dyDescent="0.3">
      <c r="AB2832" s="160">
        <v>37950</v>
      </c>
      <c r="AC2832">
        <v>13</v>
      </c>
      <c r="AD2832">
        <v>171</v>
      </c>
      <c r="AE2832" t="s">
        <v>1099</v>
      </c>
      <c r="AF2832">
        <v>17</v>
      </c>
      <c r="AH2832" s="160">
        <v>41238</v>
      </c>
      <c r="AI2832">
        <v>13</v>
      </c>
      <c r="AJ2832">
        <v>202</v>
      </c>
      <c r="AK2832" t="s">
        <v>1099</v>
      </c>
      <c r="AL2832">
        <v>20</v>
      </c>
      <c r="AN2832" s="160">
        <v>37950</v>
      </c>
      <c r="AO2832">
        <v>13</v>
      </c>
      <c r="AP2832">
        <v>160</v>
      </c>
      <c r="AQ2832" t="s">
        <v>1099</v>
      </c>
      <c r="AR2832">
        <v>16</v>
      </c>
      <c r="AT2832" s="160">
        <v>38681</v>
      </c>
      <c r="AU2832">
        <v>13</v>
      </c>
      <c r="AV2832">
        <v>111</v>
      </c>
      <c r="AW2832" t="s">
        <v>1099</v>
      </c>
      <c r="AX2832">
        <v>11</v>
      </c>
    </row>
    <row r="2833" spans="28:50" x14ac:dyDescent="0.3">
      <c r="AB2833" s="160">
        <v>37950</v>
      </c>
      <c r="AC2833">
        <v>14</v>
      </c>
      <c r="AD2833">
        <v>185</v>
      </c>
      <c r="AE2833" t="s">
        <v>1099</v>
      </c>
      <c r="AF2833">
        <v>19</v>
      </c>
      <c r="AH2833" s="160">
        <v>41238</v>
      </c>
      <c r="AI2833">
        <v>14</v>
      </c>
      <c r="AJ2833">
        <v>196</v>
      </c>
      <c r="AK2833" t="s">
        <v>1099</v>
      </c>
      <c r="AL2833">
        <v>20</v>
      </c>
      <c r="AN2833" s="160">
        <v>37950</v>
      </c>
      <c r="AO2833">
        <v>14</v>
      </c>
      <c r="AP2833">
        <v>160</v>
      </c>
      <c r="AQ2833" t="s">
        <v>1099</v>
      </c>
      <c r="AR2833">
        <v>16</v>
      </c>
      <c r="AT2833" s="160">
        <v>38681</v>
      </c>
      <c r="AU2833">
        <v>14</v>
      </c>
      <c r="AV2833">
        <v>115</v>
      </c>
      <c r="AW2833" t="s">
        <v>1099</v>
      </c>
      <c r="AX2833">
        <v>12</v>
      </c>
    </row>
    <row r="2834" spans="28:50" x14ac:dyDescent="0.3">
      <c r="AB2834" s="160">
        <v>37950</v>
      </c>
      <c r="AC2834">
        <v>15</v>
      </c>
      <c r="AD2834">
        <v>193</v>
      </c>
      <c r="AE2834" t="s">
        <v>1099</v>
      </c>
      <c r="AF2834">
        <v>19</v>
      </c>
      <c r="AH2834" s="160">
        <v>41238</v>
      </c>
      <c r="AI2834">
        <v>15</v>
      </c>
      <c r="AJ2834">
        <v>195</v>
      </c>
      <c r="AK2834" t="s">
        <v>1099</v>
      </c>
      <c r="AL2834">
        <v>20</v>
      </c>
      <c r="AN2834" s="160">
        <v>37950</v>
      </c>
      <c r="AO2834">
        <v>15</v>
      </c>
      <c r="AP2834">
        <v>170</v>
      </c>
      <c r="AQ2834" t="s">
        <v>1099</v>
      </c>
      <c r="AR2834">
        <v>17</v>
      </c>
      <c r="AT2834" s="160">
        <v>38681</v>
      </c>
      <c r="AU2834">
        <v>15</v>
      </c>
      <c r="AV2834">
        <v>109</v>
      </c>
      <c r="AW2834" t="s">
        <v>1099</v>
      </c>
      <c r="AX2834">
        <v>11</v>
      </c>
    </row>
    <row r="2835" spans="28:50" x14ac:dyDescent="0.3">
      <c r="AB2835" s="160">
        <v>37950</v>
      </c>
      <c r="AC2835">
        <v>16</v>
      </c>
      <c r="AD2835">
        <v>169</v>
      </c>
      <c r="AE2835" t="s">
        <v>1099</v>
      </c>
      <c r="AF2835">
        <v>17</v>
      </c>
      <c r="AH2835" s="160">
        <v>41238</v>
      </c>
      <c r="AI2835">
        <v>16</v>
      </c>
      <c r="AJ2835">
        <v>190</v>
      </c>
      <c r="AK2835" t="s">
        <v>1099</v>
      </c>
      <c r="AL2835">
        <v>19</v>
      </c>
      <c r="AN2835" s="160">
        <v>37950</v>
      </c>
      <c r="AO2835">
        <v>16</v>
      </c>
      <c r="AP2835">
        <v>169</v>
      </c>
      <c r="AQ2835" t="s">
        <v>1099</v>
      </c>
      <c r="AR2835">
        <v>17</v>
      </c>
      <c r="AT2835" s="160">
        <v>38681</v>
      </c>
      <c r="AU2835">
        <v>16</v>
      </c>
      <c r="AV2835">
        <v>112</v>
      </c>
      <c r="AW2835" t="s">
        <v>1099</v>
      </c>
      <c r="AX2835">
        <v>11</v>
      </c>
    </row>
    <row r="2836" spans="28:50" x14ac:dyDescent="0.3">
      <c r="AB2836" s="160">
        <v>37950</v>
      </c>
      <c r="AC2836">
        <v>17</v>
      </c>
      <c r="AD2836">
        <v>145</v>
      </c>
      <c r="AE2836" t="s">
        <v>1099</v>
      </c>
      <c r="AF2836">
        <v>15</v>
      </c>
      <c r="AH2836" s="160">
        <v>41238</v>
      </c>
      <c r="AI2836">
        <v>17</v>
      </c>
      <c r="AJ2836">
        <v>192</v>
      </c>
      <c r="AK2836" t="s">
        <v>1099</v>
      </c>
      <c r="AL2836">
        <v>19</v>
      </c>
      <c r="AN2836" s="160">
        <v>37950</v>
      </c>
      <c r="AO2836">
        <v>17</v>
      </c>
      <c r="AP2836">
        <v>170</v>
      </c>
      <c r="AQ2836" t="s">
        <v>1099</v>
      </c>
      <c r="AR2836">
        <v>17</v>
      </c>
      <c r="AT2836" s="160">
        <v>38681</v>
      </c>
      <c r="AU2836">
        <v>17</v>
      </c>
      <c r="AV2836">
        <v>109</v>
      </c>
      <c r="AW2836" t="s">
        <v>1099</v>
      </c>
      <c r="AX2836">
        <v>11</v>
      </c>
    </row>
    <row r="2837" spans="28:50" x14ac:dyDescent="0.3">
      <c r="AB2837" s="160">
        <v>37950</v>
      </c>
      <c r="AC2837">
        <v>18</v>
      </c>
      <c r="AD2837">
        <v>124</v>
      </c>
      <c r="AE2837" t="s">
        <v>1099</v>
      </c>
      <c r="AF2837">
        <v>12</v>
      </c>
      <c r="AH2837" s="160">
        <v>41238</v>
      </c>
      <c r="AI2837">
        <v>18</v>
      </c>
      <c r="AJ2837">
        <v>185</v>
      </c>
      <c r="AK2837" t="s">
        <v>1099</v>
      </c>
      <c r="AL2837">
        <v>19</v>
      </c>
      <c r="AN2837" s="160">
        <v>37950</v>
      </c>
      <c r="AO2837">
        <v>18</v>
      </c>
      <c r="AP2837">
        <v>160</v>
      </c>
      <c r="AQ2837" t="s">
        <v>1099</v>
      </c>
      <c r="AR2837">
        <v>16</v>
      </c>
      <c r="AT2837" s="160">
        <v>38681</v>
      </c>
      <c r="AU2837">
        <v>18</v>
      </c>
      <c r="AV2837">
        <v>100</v>
      </c>
      <c r="AW2837" t="s">
        <v>1099</v>
      </c>
      <c r="AX2837">
        <v>10</v>
      </c>
    </row>
    <row r="2838" spans="28:50" x14ac:dyDescent="0.3">
      <c r="AB2838" s="160">
        <v>37950</v>
      </c>
      <c r="AC2838">
        <v>19</v>
      </c>
      <c r="AD2838">
        <v>114</v>
      </c>
      <c r="AE2838" t="s">
        <v>1099</v>
      </c>
      <c r="AF2838">
        <v>11</v>
      </c>
      <c r="AH2838" s="160">
        <v>41238</v>
      </c>
      <c r="AI2838">
        <v>19</v>
      </c>
      <c r="AJ2838">
        <v>175</v>
      </c>
      <c r="AK2838" t="s">
        <v>1099</v>
      </c>
      <c r="AL2838">
        <v>18</v>
      </c>
      <c r="AN2838" s="160">
        <v>37950</v>
      </c>
      <c r="AO2838">
        <v>19</v>
      </c>
      <c r="AP2838">
        <v>153</v>
      </c>
      <c r="AQ2838" t="s">
        <v>1099</v>
      </c>
      <c r="AR2838">
        <v>15</v>
      </c>
      <c r="AT2838" s="160">
        <v>38681</v>
      </c>
      <c r="AU2838">
        <v>19</v>
      </c>
      <c r="AV2838">
        <v>89</v>
      </c>
      <c r="AW2838" t="s">
        <v>1099</v>
      </c>
      <c r="AX2838">
        <v>9</v>
      </c>
    </row>
    <row r="2839" spans="28:50" x14ac:dyDescent="0.3">
      <c r="AB2839" s="160">
        <v>37950</v>
      </c>
      <c r="AC2839">
        <v>20</v>
      </c>
      <c r="AD2839">
        <v>115</v>
      </c>
      <c r="AE2839" t="s">
        <v>1099</v>
      </c>
      <c r="AF2839">
        <v>12</v>
      </c>
      <c r="AH2839" s="160">
        <v>41238</v>
      </c>
      <c r="AI2839">
        <v>20</v>
      </c>
      <c r="AJ2839">
        <v>171</v>
      </c>
      <c r="AK2839" t="s">
        <v>1099</v>
      </c>
      <c r="AL2839">
        <v>17</v>
      </c>
      <c r="AN2839" s="160">
        <v>37950</v>
      </c>
      <c r="AO2839">
        <v>20</v>
      </c>
      <c r="AP2839">
        <v>150</v>
      </c>
      <c r="AQ2839" t="s">
        <v>1099</v>
      </c>
      <c r="AR2839">
        <v>15</v>
      </c>
      <c r="AT2839" s="160">
        <v>38681</v>
      </c>
      <c r="AU2839">
        <v>20</v>
      </c>
      <c r="AV2839">
        <v>81</v>
      </c>
      <c r="AW2839" t="s">
        <v>1099</v>
      </c>
      <c r="AX2839">
        <v>8</v>
      </c>
    </row>
    <row r="2840" spans="28:50" x14ac:dyDescent="0.3">
      <c r="AB2840" s="160">
        <v>37950</v>
      </c>
      <c r="AC2840">
        <v>21</v>
      </c>
      <c r="AD2840">
        <v>114</v>
      </c>
      <c r="AE2840" t="s">
        <v>1099</v>
      </c>
      <c r="AF2840">
        <v>11</v>
      </c>
      <c r="AH2840" s="160">
        <v>41238</v>
      </c>
      <c r="AI2840">
        <v>21</v>
      </c>
      <c r="AJ2840">
        <v>161</v>
      </c>
      <c r="AK2840" t="s">
        <v>1099</v>
      </c>
      <c r="AL2840">
        <v>16</v>
      </c>
      <c r="AN2840" s="160">
        <v>37950</v>
      </c>
      <c r="AO2840">
        <v>21</v>
      </c>
      <c r="AP2840">
        <v>150</v>
      </c>
      <c r="AQ2840" t="s">
        <v>1099</v>
      </c>
      <c r="AR2840">
        <v>15</v>
      </c>
      <c r="AT2840" s="160">
        <v>38681</v>
      </c>
      <c r="AU2840">
        <v>21</v>
      </c>
      <c r="AV2840">
        <v>79</v>
      </c>
      <c r="AW2840" t="s">
        <v>1099</v>
      </c>
      <c r="AX2840">
        <v>8</v>
      </c>
    </row>
    <row r="2841" spans="28:50" x14ac:dyDescent="0.3">
      <c r="AB2841" s="160">
        <v>37950</v>
      </c>
      <c r="AC2841">
        <v>22</v>
      </c>
      <c r="AD2841">
        <v>106</v>
      </c>
      <c r="AE2841" t="s">
        <v>1099</v>
      </c>
      <c r="AF2841">
        <v>11</v>
      </c>
      <c r="AH2841" s="160">
        <v>41238</v>
      </c>
      <c r="AI2841">
        <v>22</v>
      </c>
      <c r="AJ2841">
        <v>154</v>
      </c>
      <c r="AK2841" t="s">
        <v>1099</v>
      </c>
      <c r="AL2841">
        <v>15</v>
      </c>
      <c r="AN2841" s="160">
        <v>37950</v>
      </c>
      <c r="AO2841">
        <v>22</v>
      </c>
      <c r="AP2841">
        <v>155</v>
      </c>
      <c r="AQ2841" t="s">
        <v>1099</v>
      </c>
      <c r="AR2841">
        <v>16</v>
      </c>
      <c r="AT2841" s="160">
        <v>38681</v>
      </c>
      <c r="AU2841">
        <v>22</v>
      </c>
      <c r="AV2841">
        <v>76</v>
      </c>
      <c r="AW2841" t="s">
        <v>1099</v>
      </c>
      <c r="AX2841">
        <v>8</v>
      </c>
    </row>
    <row r="2842" spans="28:50" x14ac:dyDescent="0.3">
      <c r="AB2842" s="160">
        <v>37950</v>
      </c>
      <c r="AC2842">
        <v>23</v>
      </c>
      <c r="AD2842">
        <v>94</v>
      </c>
      <c r="AE2842" t="s">
        <v>1099</v>
      </c>
      <c r="AF2842">
        <v>9</v>
      </c>
      <c r="AH2842" s="160">
        <v>41238</v>
      </c>
      <c r="AI2842">
        <v>23</v>
      </c>
      <c r="AJ2842">
        <v>148</v>
      </c>
      <c r="AK2842" t="s">
        <v>1099</v>
      </c>
      <c r="AL2842">
        <v>15</v>
      </c>
      <c r="AN2842" s="160">
        <v>37950</v>
      </c>
      <c r="AO2842">
        <v>23</v>
      </c>
      <c r="AP2842">
        <v>160</v>
      </c>
      <c r="AQ2842" t="s">
        <v>1099</v>
      </c>
      <c r="AR2842">
        <v>16</v>
      </c>
      <c r="AT2842" s="160">
        <v>38681</v>
      </c>
      <c r="AU2842">
        <v>23</v>
      </c>
      <c r="AV2842">
        <v>77</v>
      </c>
      <c r="AW2842" t="s">
        <v>1099</v>
      </c>
      <c r="AX2842">
        <v>8</v>
      </c>
    </row>
    <row r="2843" spans="28:50" x14ac:dyDescent="0.3">
      <c r="AB2843" s="160">
        <v>37951</v>
      </c>
      <c r="AC2843">
        <v>0</v>
      </c>
      <c r="AD2843">
        <v>86</v>
      </c>
      <c r="AE2843" t="s">
        <v>1099</v>
      </c>
      <c r="AF2843">
        <v>9</v>
      </c>
      <c r="AH2843" s="160">
        <v>41239</v>
      </c>
      <c r="AI2843">
        <v>0</v>
      </c>
      <c r="AJ2843">
        <v>148</v>
      </c>
      <c r="AK2843" t="s">
        <v>1099</v>
      </c>
      <c r="AL2843">
        <v>15</v>
      </c>
      <c r="AN2843" s="160">
        <v>37951</v>
      </c>
      <c r="AO2843">
        <v>0</v>
      </c>
      <c r="AP2843">
        <v>170</v>
      </c>
      <c r="AQ2843" t="s">
        <v>1099</v>
      </c>
      <c r="AR2843">
        <v>17</v>
      </c>
      <c r="AT2843" s="160">
        <v>38682</v>
      </c>
      <c r="AU2843">
        <v>0</v>
      </c>
      <c r="AV2843">
        <v>67</v>
      </c>
      <c r="AW2843" t="s">
        <v>1099</v>
      </c>
      <c r="AX2843">
        <v>7</v>
      </c>
    </row>
    <row r="2844" spans="28:50" x14ac:dyDescent="0.3">
      <c r="AB2844" s="160">
        <v>37951</v>
      </c>
      <c r="AC2844">
        <v>1</v>
      </c>
      <c r="AD2844">
        <v>82</v>
      </c>
      <c r="AE2844" t="s">
        <v>1099</v>
      </c>
      <c r="AF2844">
        <v>8</v>
      </c>
      <c r="AH2844" s="160">
        <v>41239</v>
      </c>
      <c r="AI2844">
        <v>1</v>
      </c>
      <c r="AJ2844">
        <v>145</v>
      </c>
      <c r="AK2844" t="s">
        <v>1099</v>
      </c>
      <c r="AL2844">
        <v>15</v>
      </c>
      <c r="AN2844" s="160">
        <v>37951</v>
      </c>
      <c r="AO2844">
        <v>1</v>
      </c>
      <c r="AP2844">
        <v>175</v>
      </c>
      <c r="AQ2844" t="s">
        <v>1099</v>
      </c>
      <c r="AR2844">
        <v>18</v>
      </c>
      <c r="AT2844" s="160">
        <v>38682</v>
      </c>
      <c r="AU2844">
        <v>1</v>
      </c>
      <c r="AV2844">
        <v>64</v>
      </c>
      <c r="AW2844" t="s">
        <v>1099</v>
      </c>
      <c r="AX2844">
        <v>6</v>
      </c>
    </row>
    <row r="2845" spans="28:50" x14ac:dyDescent="0.3">
      <c r="AB2845" s="160">
        <v>37951</v>
      </c>
      <c r="AC2845">
        <v>2</v>
      </c>
      <c r="AD2845">
        <v>73</v>
      </c>
      <c r="AE2845" t="s">
        <v>1099</v>
      </c>
      <c r="AF2845">
        <v>7</v>
      </c>
      <c r="AH2845" s="160">
        <v>41239</v>
      </c>
      <c r="AI2845">
        <v>2</v>
      </c>
      <c r="AJ2845">
        <v>141</v>
      </c>
      <c r="AK2845" t="s">
        <v>1099</v>
      </c>
      <c r="AL2845">
        <v>14</v>
      </c>
      <c r="AN2845" s="160">
        <v>37951</v>
      </c>
      <c r="AO2845">
        <v>2</v>
      </c>
      <c r="AP2845">
        <v>180</v>
      </c>
      <c r="AQ2845" t="s">
        <v>1099</v>
      </c>
      <c r="AR2845">
        <v>18</v>
      </c>
      <c r="AT2845" s="160">
        <v>38682</v>
      </c>
      <c r="AU2845">
        <v>2</v>
      </c>
      <c r="AV2845">
        <v>62</v>
      </c>
      <c r="AW2845" t="s">
        <v>1099</v>
      </c>
      <c r="AX2845">
        <v>6</v>
      </c>
    </row>
    <row r="2846" spans="28:50" x14ac:dyDescent="0.3">
      <c r="AB2846" s="160">
        <v>37951</v>
      </c>
      <c r="AC2846">
        <v>3</v>
      </c>
      <c r="AD2846">
        <v>74</v>
      </c>
      <c r="AE2846" t="s">
        <v>1099</v>
      </c>
      <c r="AF2846">
        <v>7</v>
      </c>
      <c r="AH2846" s="160">
        <v>41239</v>
      </c>
      <c r="AI2846">
        <v>3</v>
      </c>
      <c r="AJ2846">
        <v>140</v>
      </c>
      <c r="AK2846" t="s">
        <v>1099</v>
      </c>
      <c r="AL2846">
        <v>14</v>
      </c>
      <c r="AN2846" s="160">
        <v>37951</v>
      </c>
      <c r="AO2846">
        <v>3</v>
      </c>
      <c r="AP2846">
        <v>170</v>
      </c>
      <c r="AQ2846" t="s">
        <v>1099</v>
      </c>
      <c r="AR2846">
        <v>17</v>
      </c>
      <c r="AT2846" s="160">
        <v>38682</v>
      </c>
      <c r="AU2846">
        <v>3</v>
      </c>
      <c r="AV2846">
        <v>61</v>
      </c>
      <c r="AW2846" t="s">
        <v>1099</v>
      </c>
      <c r="AX2846">
        <v>6</v>
      </c>
    </row>
    <row r="2847" spans="28:50" x14ac:dyDescent="0.3">
      <c r="AB2847" s="160">
        <v>37951</v>
      </c>
      <c r="AC2847">
        <v>4</v>
      </c>
      <c r="AD2847">
        <v>67</v>
      </c>
      <c r="AE2847" t="s">
        <v>1099</v>
      </c>
      <c r="AF2847">
        <v>7</v>
      </c>
      <c r="AH2847" s="160">
        <v>41239</v>
      </c>
      <c r="AI2847">
        <v>4</v>
      </c>
      <c r="AJ2847">
        <v>142</v>
      </c>
      <c r="AK2847" t="s">
        <v>1099</v>
      </c>
      <c r="AL2847">
        <v>14</v>
      </c>
      <c r="AN2847" s="160">
        <v>37951</v>
      </c>
      <c r="AO2847">
        <v>4</v>
      </c>
      <c r="AP2847">
        <v>175</v>
      </c>
      <c r="AQ2847" t="s">
        <v>1099</v>
      </c>
      <c r="AR2847">
        <v>18</v>
      </c>
      <c r="AT2847" s="160">
        <v>38682</v>
      </c>
      <c r="AU2847">
        <v>4</v>
      </c>
      <c r="AV2847">
        <v>61</v>
      </c>
      <c r="AW2847" t="s">
        <v>1099</v>
      </c>
      <c r="AX2847">
        <v>6</v>
      </c>
    </row>
    <row r="2848" spans="28:50" x14ac:dyDescent="0.3">
      <c r="AB2848" s="160">
        <v>37951</v>
      </c>
      <c r="AC2848">
        <v>5</v>
      </c>
      <c r="AD2848">
        <v>67</v>
      </c>
      <c r="AE2848" t="s">
        <v>1099</v>
      </c>
      <c r="AF2848">
        <v>7</v>
      </c>
      <c r="AH2848" s="160">
        <v>41239</v>
      </c>
      <c r="AI2848">
        <v>5</v>
      </c>
      <c r="AJ2848">
        <v>146</v>
      </c>
      <c r="AK2848" t="s">
        <v>1099</v>
      </c>
      <c r="AL2848">
        <v>15</v>
      </c>
      <c r="AN2848" s="160">
        <v>37951</v>
      </c>
      <c r="AO2848">
        <v>5</v>
      </c>
      <c r="AP2848">
        <v>180</v>
      </c>
      <c r="AQ2848" t="s">
        <v>1099</v>
      </c>
      <c r="AR2848">
        <v>18</v>
      </c>
      <c r="AT2848" s="160">
        <v>38682</v>
      </c>
      <c r="AU2848">
        <v>5</v>
      </c>
      <c r="AV2848">
        <v>69</v>
      </c>
      <c r="AW2848" t="s">
        <v>1099</v>
      </c>
      <c r="AX2848">
        <v>7</v>
      </c>
    </row>
    <row r="2849" spans="28:50" x14ac:dyDescent="0.3">
      <c r="AB2849" s="160">
        <v>37951</v>
      </c>
      <c r="AC2849">
        <v>6</v>
      </c>
      <c r="AD2849">
        <v>87</v>
      </c>
      <c r="AE2849" t="s">
        <v>1099</v>
      </c>
      <c r="AF2849">
        <v>9</v>
      </c>
      <c r="AH2849" s="160">
        <v>41239</v>
      </c>
      <c r="AI2849">
        <v>6</v>
      </c>
      <c r="AJ2849">
        <v>152</v>
      </c>
      <c r="AK2849" t="s">
        <v>1099</v>
      </c>
      <c r="AL2849">
        <v>15</v>
      </c>
      <c r="AN2849" s="160">
        <v>37951</v>
      </c>
      <c r="AO2849">
        <v>6</v>
      </c>
      <c r="AP2849">
        <v>180</v>
      </c>
      <c r="AQ2849" t="s">
        <v>1099</v>
      </c>
      <c r="AR2849">
        <v>18</v>
      </c>
      <c r="AT2849" s="160">
        <v>38682</v>
      </c>
      <c r="AU2849">
        <v>6</v>
      </c>
      <c r="AV2849">
        <v>83</v>
      </c>
      <c r="AW2849" t="s">
        <v>1099</v>
      </c>
      <c r="AX2849">
        <v>8</v>
      </c>
    </row>
    <row r="2850" spans="28:50" x14ac:dyDescent="0.3">
      <c r="AB2850" s="160">
        <v>37951</v>
      </c>
      <c r="AC2850">
        <v>7</v>
      </c>
      <c r="AD2850">
        <v>107</v>
      </c>
      <c r="AE2850" t="s">
        <v>1099</v>
      </c>
      <c r="AF2850">
        <v>11</v>
      </c>
      <c r="AH2850" s="160">
        <v>41239</v>
      </c>
      <c r="AI2850">
        <v>7</v>
      </c>
      <c r="AJ2850">
        <v>156</v>
      </c>
      <c r="AK2850" t="s">
        <v>1099</v>
      </c>
      <c r="AL2850">
        <v>16</v>
      </c>
      <c r="AN2850" s="160">
        <v>37951</v>
      </c>
      <c r="AO2850">
        <v>7</v>
      </c>
      <c r="AP2850">
        <v>184</v>
      </c>
      <c r="AQ2850" t="s">
        <v>1099</v>
      </c>
      <c r="AR2850">
        <v>18</v>
      </c>
      <c r="AT2850" s="160">
        <v>38682</v>
      </c>
      <c r="AU2850">
        <v>7</v>
      </c>
      <c r="AV2850">
        <v>97</v>
      </c>
      <c r="AW2850" t="s">
        <v>1099</v>
      </c>
      <c r="AX2850">
        <v>10</v>
      </c>
    </row>
    <row r="2851" spans="28:50" x14ac:dyDescent="0.3">
      <c r="AB2851" s="160">
        <v>37951</v>
      </c>
      <c r="AC2851">
        <v>8</v>
      </c>
      <c r="AD2851">
        <v>132</v>
      </c>
      <c r="AE2851" t="s">
        <v>1099</v>
      </c>
      <c r="AF2851">
        <v>13</v>
      </c>
      <c r="AH2851" s="160">
        <v>41239</v>
      </c>
      <c r="AI2851">
        <v>8</v>
      </c>
      <c r="AJ2851">
        <v>159</v>
      </c>
      <c r="AK2851" t="s">
        <v>1099</v>
      </c>
      <c r="AL2851">
        <v>16</v>
      </c>
      <c r="AN2851" s="160">
        <v>37951</v>
      </c>
      <c r="AO2851">
        <v>8</v>
      </c>
      <c r="AP2851">
        <v>190</v>
      </c>
      <c r="AQ2851" t="s">
        <v>1099</v>
      </c>
      <c r="AR2851">
        <v>19</v>
      </c>
      <c r="AT2851" s="160">
        <v>38682</v>
      </c>
      <c r="AU2851">
        <v>8</v>
      </c>
      <c r="AV2851">
        <v>106</v>
      </c>
      <c r="AW2851" t="s">
        <v>1099</v>
      </c>
      <c r="AX2851">
        <v>11</v>
      </c>
    </row>
    <row r="2852" spans="28:50" x14ac:dyDescent="0.3">
      <c r="AB2852" s="160">
        <v>37951</v>
      </c>
      <c r="AC2852">
        <v>9</v>
      </c>
      <c r="AD2852">
        <v>143</v>
      </c>
      <c r="AE2852" t="s">
        <v>1099</v>
      </c>
      <c r="AF2852">
        <v>14</v>
      </c>
      <c r="AH2852" s="160">
        <v>41239</v>
      </c>
      <c r="AI2852">
        <v>9</v>
      </c>
      <c r="AJ2852">
        <v>166</v>
      </c>
      <c r="AK2852" t="s">
        <v>1099</v>
      </c>
      <c r="AL2852">
        <v>17</v>
      </c>
      <c r="AN2852" s="160">
        <v>37951</v>
      </c>
      <c r="AO2852">
        <v>9</v>
      </c>
      <c r="AP2852">
        <v>170</v>
      </c>
      <c r="AQ2852" t="s">
        <v>1099</v>
      </c>
      <c r="AR2852">
        <v>17</v>
      </c>
      <c r="AT2852" s="160">
        <v>38682</v>
      </c>
      <c r="AU2852">
        <v>9</v>
      </c>
      <c r="AV2852">
        <v>120</v>
      </c>
      <c r="AW2852" t="s">
        <v>1099</v>
      </c>
      <c r="AX2852">
        <v>12</v>
      </c>
    </row>
    <row r="2853" spans="28:50" x14ac:dyDescent="0.3">
      <c r="AB2853" s="160">
        <v>37951</v>
      </c>
      <c r="AC2853">
        <v>10</v>
      </c>
      <c r="AD2853">
        <v>161</v>
      </c>
      <c r="AE2853" t="s">
        <v>1099</v>
      </c>
      <c r="AF2853">
        <v>16</v>
      </c>
      <c r="AH2853" s="160">
        <v>41239</v>
      </c>
      <c r="AI2853">
        <v>10</v>
      </c>
      <c r="AJ2853">
        <v>171</v>
      </c>
      <c r="AK2853" t="s">
        <v>1099</v>
      </c>
      <c r="AL2853">
        <v>17</v>
      </c>
      <c r="AN2853" s="160">
        <v>37951</v>
      </c>
      <c r="AO2853">
        <v>10</v>
      </c>
      <c r="AP2853">
        <v>199</v>
      </c>
      <c r="AQ2853" t="s">
        <v>1099</v>
      </c>
      <c r="AR2853">
        <v>20</v>
      </c>
      <c r="AT2853" s="160">
        <v>38682</v>
      </c>
      <c r="AU2853">
        <v>10</v>
      </c>
      <c r="AV2853">
        <v>127</v>
      </c>
      <c r="AW2853" t="s">
        <v>1099</v>
      </c>
      <c r="AX2853">
        <v>13</v>
      </c>
    </row>
    <row r="2854" spans="28:50" x14ac:dyDescent="0.3">
      <c r="AB2854" s="160">
        <v>37951</v>
      </c>
      <c r="AC2854">
        <v>11</v>
      </c>
      <c r="AD2854">
        <v>172</v>
      </c>
      <c r="AE2854" t="s">
        <v>1099</v>
      </c>
      <c r="AF2854">
        <v>17</v>
      </c>
      <c r="AH2854" s="160">
        <v>41239</v>
      </c>
      <c r="AI2854">
        <v>11</v>
      </c>
      <c r="AJ2854">
        <v>178</v>
      </c>
      <c r="AK2854" t="s">
        <v>1099</v>
      </c>
      <c r="AL2854">
        <v>18</v>
      </c>
      <c r="AN2854" s="160">
        <v>37951</v>
      </c>
      <c r="AO2854">
        <v>11</v>
      </c>
      <c r="AP2854">
        <v>210</v>
      </c>
      <c r="AQ2854" t="s">
        <v>1099</v>
      </c>
      <c r="AR2854">
        <v>21</v>
      </c>
      <c r="AT2854" s="160">
        <v>38682</v>
      </c>
      <c r="AU2854">
        <v>11</v>
      </c>
      <c r="AV2854">
        <v>124</v>
      </c>
      <c r="AW2854" t="s">
        <v>1099</v>
      </c>
      <c r="AX2854">
        <v>12</v>
      </c>
    </row>
    <row r="2855" spans="28:50" x14ac:dyDescent="0.3">
      <c r="AB2855" s="160">
        <v>37951</v>
      </c>
      <c r="AC2855">
        <v>12</v>
      </c>
      <c r="AD2855">
        <v>181</v>
      </c>
      <c r="AE2855" t="s">
        <v>1099</v>
      </c>
      <c r="AF2855">
        <v>18</v>
      </c>
      <c r="AH2855" s="160">
        <v>41239</v>
      </c>
      <c r="AI2855">
        <v>12</v>
      </c>
      <c r="AJ2855">
        <v>190</v>
      </c>
      <c r="AK2855" t="s">
        <v>1099</v>
      </c>
      <c r="AL2855">
        <v>19</v>
      </c>
      <c r="AN2855" s="160">
        <v>37951</v>
      </c>
      <c r="AO2855">
        <v>12</v>
      </c>
      <c r="AP2855">
        <v>230</v>
      </c>
      <c r="AQ2855" t="s">
        <v>1099</v>
      </c>
      <c r="AR2855">
        <v>23</v>
      </c>
      <c r="AT2855" s="160">
        <v>38682</v>
      </c>
      <c r="AU2855">
        <v>12</v>
      </c>
      <c r="AV2855">
        <v>126</v>
      </c>
      <c r="AW2855" t="s">
        <v>1099</v>
      </c>
      <c r="AX2855">
        <v>13</v>
      </c>
    </row>
    <row r="2856" spans="28:50" x14ac:dyDescent="0.3">
      <c r="AB2856" s="160">
        <v>37951</v>
      </c>
      <c r="AC2856">
        <v>13</v>
      </c>
      <c r="AD2856">
        <v>182</v>
      </c>
      <c r="AE2856" t="s">
        <v>1099</v>
      </c>
      <c r="AF2856">
        <v>18</v>
      </c>
      <c r="AH2856" s="160">
        <v>41239</v>
      </c>
      <c r="AI2856">
        <v>13</v>
      </c>
      <c r="AJ2856">
        <v>207</v>
      </c>
      <c r="AK2856" t="s">
        <v>1099</v>
      </c>
      <c r="AL2856">
        <v>21</v>
      </c>
      <c r="AN2856" s="160">
        <v>37951</v>
      </c>
      <c r="AO2856">
        <v>13</v>
      </c>
      <c r="AP2856">
        <v>217</v>
      </c>
      <c r="AQ2856" t="s">
        <v>1099</v>
      </c>
      <c r="AR2856">
        <v>22</v>
      </c>
      <c r="AT2856" s="160">
        <v>38682</v>
      </c>
      <c r="AU2856">
        <v>13</v>
      </c>
      <c r="AV2856">
        <v>126</v>
      </c>
      <c r="AW2856" t="s">
        <v>1099</v>
      </c>
      <c r="AX2856">
        <v>13</v>
      </c>
    </row>
    <row r="2857" spans="28:50" x14ac:dyDescent="0.3">
      <c r="AB2857" s="160">
        <v>37951</v>
      </c>
      <c r="AC2857">
        <v>14</v>
      </c>
      <c r="AD2857">
        <v>193</v>
      </c>
      <c r="AE2857" t="s">
        <v>1099</v>
      </c>
      <c r="AF2857">
        <v>19</v>
      </c>
      <c r="AH2857" s="160">
        <v>41239</v>
      </c>
      <c r="AI2857">
        <v>14</v>
      </c>
      <c r="AJ2857">
        <v>205</v>
      </c>
      <c r="AK2857" t="s">
        <v>1099</v>
      </c>
      <c r="AL2857">
        <v>21</v>
      </c>
      <c r="AN2857" s="160">
        <v>37951</v>
      </c>
      <c r="AO2857">
        <v>14</v>
      </c>
      <c r="AP2857">
        <v>200</v>
      </c>
      <c r="AQ2857" t="s">
        <v>1099</v>
      </c>
      <c r="AR2857">
        <v>20</v>
      </c>
      <c r="AT2857" s="160">
        <v>38682</v>
      </c>
      <c r="AU2857">
        <v>14</v>
      </c>
      <c r="AV2857">
        <v>123</v>
      </c>
      <c r="AW2857" t="s">
        <v>1099</v>
      </c>
      <c r="AX2857">
        <v>12</v>
      </c>
    </row>
    <row r="2858" spans="28:50" x14ac:dyDescent="0.3">
      <c r="AB2858" s="160">
        <v>37951</v>
      </c>
      <c r="AC2858">
        <v>15</v>
      </c>
      <c r="AD2858">
        <v>198</v>
      </c>
      <c r="AE2858" t="s">
        <v>1099</v>
      </c>
      <c r="AF2858">
        <v>20</v>
      </c>
      <c r="AH2858" s="160">
        <v>41239</v>
      </c>
      <c r="AI2858">
        <v>15</v>
      </c>
      <c r="AJ2858">
        <v>202</v>
      </c>
      <c r="AK2858" t="s">
        <v>1099</v>
      </c>
      <c r="AL2858">
        <v>20</v>
      </c>
      <c r="AN2858" s="160">
        <v>37951</v>
      </c>
      <c r="AO2858">
        <v>15</v>
      </c>
      <c r="AP2858">
        <v>180</v>
      </c>
      <c r="AQ2858" t="s">
        <v>1099</v>
      </c>
      <c r="AR2858">
        <v>18</v>
      </c>
      <c r="AT2858" s="160">
        <v>38682</v>
      </c>
      <c r="AU2858">
        <v>15</v>
      </c>
      <c r="AV2858">
        <v>121</v>
      </c>
      <c r="AW2858" t="s">
        <v>1099</v>
      </c>
      <c r="AX2858">
        <v>12</v>
      </c>
    </row>
    <row r="2859" spans="28:50" x14ac:dyDescent="0.3">
      <c r="AB2859" s="160">
        <v>37951</v>
      </c>
      <c r="AC2859">
        <v>16</v>
      </c>
      <c r="AD2859">
        <v>193</v>
      </c>
      <c r="AE2859" t="s">
        <v>1099</v>
      </c>
      <c r="AF2859">
        <v>19</v>
      </c>
      <c r="AH2859" s="160">
        <v>41239</v>
      </c>
      <c r="AI2859">
        <v>16</v>
      </c>
      <c r="AJ2859">
        <v>210</v>
      </c>
      <c r="AK2859" t="s">
        <v>1099</v>
      </c>
      <c r="AL2859">
        <v>21</v>
      </c>
      <c r="AN2859" s="160">
        <v>37951</v>
      </c>
      <c r="AO2859">
        <v>16</v>
      </c>
      <c r="AP2859">
        <v>195</v>
      </c>
      <c r="AQ2859" t="s">
        <v>1099</v>
      </c>
      <c r="AR2859">
        <v>20</v>
      </c>
      <c r="AT2859" s="160">
        <v>38682</v>
      </c>
      <c r="AU2859">
        <v>16</v>
      </c>
      <c r="AV2859">
        <v>119</v>
      </c>
      <c r="AW2859" t="s">
        <v>1099</v>
      </c>
      <c r="AX2859">
        <v>12</v>
      </c>
    </row>
    <row r="2860" spans="28:50" x14ac:dyDescent="0.3">
      <c r="AB2860" s="160">
        <v>37951</v>
      </c>
      <c r="AC2860">
        <v>17</v>
      </c>
      <c r="AD2860">
        <v>169</v>
      </c>
      <c r="AE2860" t="s">
        <v>1099</v>
      </c>
      <c r="AF2860">
        <v>17</v>
      </c>
      <c r="AH2860" s="160">
        <v>41239</v>
      </c>
      <c r="AI2860">
        <v>17</v>
      </c>
      <c r="AJ2860">
        <v>198</v>
      </c>
      <c r="AK2860" t="s">
        <v>1099</v>
      </c>
      <c r="AL2860">
        <v>20</v>
      </c>
      <c r="AN2860" s="160">
        <v>37951</v>
      </c>
      <c r="AO2860">
        <v>17</v>
      </c>
      <c r="AP2860">
        <v>200</v>
      </c>
      <c r="AQ2860" t="s">
        <v>1099</v>
      </c>
      <c r="AR2860">
        <v>20</v>
      </c>
      <c r="AT2860" s="160">
        <v>38682</v>
      </c>
      <c r="AU2860">
        <v>17</v>
      </c>
      <c r="AV2860">
        <v>117</v>
      </c>
      <c r="AW2860" t="s">
        <v>1099</v>
      </c>
      <c r="AX2860">
        <v>12</v>
      </c>
    </row>
    <row r="2861" spans="28:50" x14ac:dyDescent="0.3">
      <c r="AB2861" s="160">
        <v>37951</v>
      </c>
      <c r="AC2861">
        <v>18</v>
      </c>
      <c r="AD2861">
        <v>157</v>
      </c>
      <c r="AE2861" t="s">
        <v>1099</v>
      </c>
      <c r="AF2861">
        <v>16</v>
      </c>
      <c r="AH2861" s="160">
        <v>41239</v>
      </c>
      <c r="AI2861">
        <v>18</v>
      </c>
      <c r="AJ2861">
        <v>196</v>
      </c>
      <c r="AK2861" t="s">
        <v>1099</v>
      </c>
      <c r="AL2861">
        <v>20</v>
      </c>
      <c r="AN2861" s="160">
        <v>37951</v>
      </c>
      <c r="AO2861">
        <v>18</v>
      </c>
      <c r="AP2861">
        <v>190</v>
      </c>
      <c r="AQ2861" t="s">
        <v>1099</v>
      </c>
      <c r="AR2861">
        <v>19</v>
      </c>
      <c r="AT2861" s="160">
        <v>38682</v>
      </c>
      <c r="AU2861">
        <v>18</v>
      </c>
      <c r="AV2861">
        <v>110</v>
      </c>
      <c r="AW2861" t="s">
        <v>1099</v>
      </c>
      <c r="AX2861">
        <v>11</v>
      </c>
    </row>
    <row r="2862" spans="28:50" x14ac:dyDescent="0.3">
      <c r="AB2862" s="160">
        <v>37951</v>
      </c>
      <c r="AC2862">
        <v>19</v>
      </c>
      <c r="AD2862">
        <v>138</v>
      </c>
      <c r="AE2862" t="s">
        <v>1099</v>
      </c>
      <c r="AF2862">
        <v>14</v>
      </c>
      <c r="AH2862" s="160">
        <v>41239</v>
      </c>
      <c r="AI2862">
        <v>19</v>
      </c>
      <c r="AJ2862">
        <v>194</v>
      </c>
      <c r="AK2862" t="s">
        <v>1099</v>
      </c>
      <c r="AL2862">
        <v>19</v>
      </c>
      <c r="AN2862" s="160">
        <v>37951</v>
      </c>
      <c r="AO2862">
        <v>19</v>
      </c>
      <c r="AP2862">
        <v>180</v>
      </c>
      <c r="AQ2862" t="s">
        <v>1099</v>
      </c>
      <c r="AR2862">
        <v>18</v>
      </c>
      <c r="AT2862" s="160">
        <v>38682</v>
      </c>
      <c r="AU2862">
        <v>19</v>
      </c>
      <c r="AV2862">
        <v>101</v>
      </c>
      <c r="AW2862" t="s">
        <v>1099</v>
      </c>
      <c r="AX2862">
        <v>10</v>
      </c>
    </row>
    <row r="2863" spans="28:50" x14ac:dyDescent="0.3">
      <c r="AB2863" s="160">
        <v>37951</v>
      </c>
      <c r="AC2863">
        <v>20</v>
      </c>
      <c r="AD2863">
        <v>124</v>
      </c>
      <c r="AE2863" t="s">
        <v>1099</v>
      </c>
      <c r="AF2863">
        <v>12</v>
      </c>
      <c r="AH2863" s="160">
        <v>41239</v>
      </c>
      <c r="AI2863">
        <v>20</v>
      </c>
      <c r="AJ2863">
        <v>185</v>
      </c>
      <c r="AK2863" t="s">
        <v>1099</v>
      </c>
      <c r="AL2863">
        <v>19</v>
      </c>
      <c r="AN2863" s="160">
        <v>37951</v>
      </c>
      <c r="AO2863">
        <v>20</v>
      </c>
      <c r="AP2863">
        <v>180</v>
      </c>
      <c r="AQ2863" t="s">
        <v>1099</v>
      </c>
      <c r="AR2863">
        <v>18</v>
      </c>
      <c r="AT2863" s="160">
        <v>38682</v>
      </c>
      <c r="AU2863">
        <v>20</v>
      </c>
      <c r="AV2863">
        <v>98</v>
      </c>
      <c r="AW2863" t="s">
        <v>1099</v>
      </c>
      <c r="AX2863">
        <v>10</v>
      </c>
    </row>
    <row r="2864" spans="28:50" x14ac:dyDescent="0.3">
      <c r="AB2864" s="160">
        <v>37951</v>
      </c>
      <c r="AC2864">
        <v>21</v>
      </c>
      <c r="AD2864">
        <v>119</v>
      </c>
      <c r="AE2864" t="s">
        <v>1099</v>
      </c>
      <c r="AF2864">
        <v>12</v>
      </c>
      <c r="AH2864" s="160">
        <v>41239</v>
      </c>
      <c r="AI2864">
        <v>21</v>
      </c>
      <c r="AJ2864">
        <v>188</v>
      </c>
      <c r="AK2864" t="s">
        <v>1099</v>
      </c>
      <c r="AL2864">
        <v>19</v>
      </c>
      <c r="AN2864" s="160">
        <v>37951</v>
      </c>
      <c r="AO2864">
        <v>21</v>
      </c>
      <c r="AP2864">
        <v>180</v>
      </c>
      <c r="AQ2864" t="s">
        <v>1099</v>
      </c>
      <c r="AR2864">
        <v>18</v>
      </c>
      <c r="AT2864" s="160">
        <v>38682</v>
      </c>
      <c r="AU2864">
        <v>21</v>
      </c>
      <c r="AV2864">
        <v>97</v>
      </c>
      <c r="AW2864" t="s">
        <v>1099</v>
      </c>
      <c r="AX2864">
        <v>10</v>
      </c>
    </row>
    <row r="2865" spans="28:50" x14ac:dyDescent="0.3">
      <c r="AB2865" s="160">
        <v>37951</v>
      </c>
      <c r="AC2865">
        <v>22</v>
      </c>
      <c r="AD2865">
        <v>115</v>
      </c>
      <c r="AE2865" t="s">
        <v>1099</v>
      </c>
      <c r="AF2865">
        <v>12</v>
      </c>
      <c r="AH2865" s="160">
        <v>41239</v>
      </c>
      <c r="AI2865">
        <v>22</v>
      </c>
      <c r="AJ2865">
        <v>178</v>
      </c>
      <c r="AK2865" t="s">
        <v>1099</v>
      </c>
      <c r="AL2865">
        <v>18</v>
      </c>
      <c r="AN2865" s="160">
        <v>37951</v>
      </c>
      <c r="AO2865">
        <v>22</v>
      </c>
      <c r="AP2865">
        <v>174</v>
      </c>
      <c r="AQ2865" t="s">
        <v>1099</v>
      </c>
      <c r="AR2865">
        <v>17</v>
      </c>
      <c r="AT2865" s="160">
        <v>38682</v>
      </c>
      <c r="AU2865">
        <v>22</v>
      </c>
      <c r="AV2865">
        <v>95</v>
      </c>
      <c r="AW2865" t="s">
        <v>1099</v>
      </c>
      <c r="AX2865">
        <v>10</v>
      </c>
    </row>
    <row r="2866" spans="28:50" x14ac:dyDescent="0.3">
      <c r="AB2866" s="160">
        <v>37951</v>
      </c>
      <c r="AC2866">
        <v>23</v>
      </c>
      <c r="AD2866">
        <v>112</v>
      </c>
      <c r="AE2866" t="s">
        <v>1099</v>
      </c>
      <c r="AF2866">
        <v>11</v>
      </c>
      <c r="AH2866" s="160">
        <v>41239</v>
      </c>
      <c r="AI2866">
        <v>23</v>
      </c>
      <c r="AJ2866">
        <v>175</v>
      </c>
      <c r="AK2866" t="s">
        <v>1099</v>
      </c>
      <c r="AL2866">
        <v>18</v>
      </c>
      <c r="AN2866" s="160">
        <v>37951</v>
      </c>
      <c r="AO2866">
        <v>23</v>
      </c>
      <c r="AP2866">
        <v>170</v>
      </c>
      <c r="AQ2866" t="s">
        <v>1099</v>
      </c>
      <c r="AR2866">
        <v>17</v>
      </c>
      <c r="AT2866" s="160">
        <v>38682</v>
      </c>
      <c r="AU2866">
        <v>23</v>
      </c>
      <c r="AV2866">
        <v>94</v>
      </c>
      <c r="AW2866" t="s">
        <v>1099</v>
      </c>
      <c r="AX2866">
        <v>9</v>
      </c>
    </row>
    <row r="2867" spans="28:50" x14ac:dyDescent="0.3">
      <c r="AB2867" s="160">
        <v>37952</v>
      </c>
      <c r="AC2867">
        <v>0</v>
      </c>
      <c r="AD2867">
        <v>113</v>
      </c>
      <c r="AE2867" t="s">
        <v>1099</v>
      </c>
      <c r="AF2867">
        <v>11</v>
      </c>
      <c r="AH2867" s="160">
        <v>41240</v>
      </c>
      <c r="AI2867">
        <v>0</v>
      </c>
      <c r="AJ2867">
        <v>170</v>
      </c>
      <c r="AK2867" t="s">
        <v>1099</v>
      </c>
      <c r="AL2867">
        <v>17</v>
      </c>
      <c r="AN2867" s="160">
        <v>37952</v>
      </c>
      <c r="AO2867">
        <v>0</v>
      </c>
      <c r="AP2867">
        <v>170</v>
      </c>
      <c r="AQ2867" t="s">
        <v>1099</v>
      </c>
      <c r="AR2867">
        <v>17</v>
      </c>
      <c r="AT2867" s="160">
        <v>38683</v>
      </c>
      <c r="AU2867">
        <v>0</v>
      </c>
      <c r="AV2867">
        <v>94</v>
      </c>
      <c r="AW2867" t="s">
        <v>1099</v>
      </c>
      <c r="AX2867">
        <v>9</v>
      </c>
    </row>
    <row r="2868" spans="28:50" x14ac:dyDescent="0.3">
      <c r="AB2868" s="160">
        <v>37952</v>
      </c>
      <c r="AC2868">
        <v>1</v>
      </c>
      <c r="AD2868">
        <v>112</v>
      </c>
      <c r="AE2868" t="s">
        <v>1099</v>
      </c>
      <c r="AF2868">
        <v>11</v>
      </c>
      <c r="AH2868" s="160">
        <v>41240</v>
      </c>
      <c r="AI2868">
        <v>1</v>
      </c>
      <c r="AJ2868">
        <v>153</v>
      </c>
      <c r="AK2868" t="s">
        <v>1099</v>
      </c>
      <c r="AL2868">
        <v>15</v>
      </c>
      <c r="AN2868" s="160">
        <v>37952</v>
      </c>
      <c r="AO2868">
        <v>1</v>
      </c>
      <c r="AP2868">
        <v>172</v>
      </c>
      <c r="AQ2868" t="s">
        <v>1099</v>
      </c>
      <c r="AR2868">
        <v>17</v>
      </c>
      <c r="AT2868" s="160">
        <v>38683</v>
      </c>
      <c r="AU2868">
        <v>1</v>
      </c>
      <c r="AV2868">
        <v>94</v>
      </c>
      <c r="AW2868" t="s">
        <v>1099</v>
      </c>
      <c r="AX2868">
        <v>9</v>
      </c>
    </row>
    <row r="2869" spans="28:50" x14ac:dyDescent="0.3">
      <c r="AB2869" s="160">
        <v>37952</v>
      </c>
      <c r="AC2869">
        <v>2</v>
      </c>
      <c r="AD2869">
        <v>105</v>
      </c>
      <c r="AE2869" t="s">
        <v>1099</v>
      </c>
      <c r="AF2869">
        <v>11</v>
      </c>
      <c r="AH2869" s="160">
        <v>41240</v>
      </c>
      <c r="AI2869">
        <v>2</v>
      </c>
      <c r="AJ2869">
        <v>160</v>
      </c>
      <c r="AK2869" t="s">
        <v>1099</v>
      </c>
      <c r="AL2869">
        <v>16</v>
      </c>
      <c r="AN2869" s="160">
        <v>37952</v>
      </c>
      <c r="AO2869">
        <v>2</v>
      </c>
      <c r="AP2869">
        <v>160</v>
      </c>
      <c r="AQ2869" t="s">
        <v>1099</v>
      </c>
      <c r="AR2869">
        <v>16</v>
      </c>
      <c r="AT2869" s="160">
        <v>38683</v>
      </c>
      <c r="AU2869">
        <v>2</v>
      </c>
      <c r="AV2869">
        <v>93</v>
      </c>
      <c r="AW2869" t="s">
        <v>1099</v>
      </c>
      <c r="AX2869">
        <v>9</v>
      </c>
    </row>
    <row r="2870" spans="28:50" x14ac:dyDescent="0.3">
      <c r="AB2870" s="160">
        <v>37952</v>
      </c>
      <c r="AC2870">
        <v>3</v>
      </c>
      <c r="AD2870">
        <v>95</v>
      </c>
      <c r="AE2870" t="s">
        <v>1099</v>
      </c>
      <c r="AF2870">
        <v>10</v>
      </c>
      <c r="AH2870" s="160">
        <v>41240</v>
      </c>
      <c r="AI2870">
        <v>3</v>
      </c>
      <c r="AJ2870">
        <v>159</v>
      </c>
      <c r="AK2870" t="s">
        <v>1099</v>
      </c>
      <c r="AL2870">
        <v>16</v>
      </c>
      <c r="AN2870" s="160">
        <v>37952</v>
      </c>
      <c r="AO2870">
        <v>3</v>
      </c>
      <c r="AP2870">
        <v>160</v>
      </c>
      <c r="AQ2870" t="s">
        <v>1099</v>
      </c>
      <c r="AR2870">
        <v>16</v>
      </c>
      <c r="AT2870" s="160">
        <v>38683</v>
      </c>
      <c r="AU2870">
        <v>3</v>
      </c>
      <c r="AV2870">
        <v>92</v>
      </c>
      <c r="AW2870" t="s">
        <v>1099</v>
      </c>
      <c r="AX2870">
        <v>9</v>
      </c>
    </row>
    <row r="2871" spans="28:50" x14ac:dyDescent="0.3">
      <c r="AB2871" s="160">
        <v>37952</v>
      </c>
      <c r="AC2871">
        <v>4</v>
      </c>
      <c r="AD2871">
        <v>79</v>
      </c>
      <c r="AE2871" t="s">
        <v>1099</v>
      </c>
      <c r="AF2871">
        <v>8</v>
      </c>
      <c r="AH2871" s="160">
        <v>41240</v>
      </c>
      <c r="AI2871">
        <v>4</v>
      </c>
      <c r="AJ2871">
        <v>160</v>
      </c>
      <c r="AK2871" t="s">
        <v>1099</v>
      </c>
      <c r="AL2871">
        <v>16</v>
      </c>
      <c r="AN2871" s="160">
        <v>37952</v>
      </c>
      <c r="AO2871">
        <v>4</v>
      </c>
      <c r="AP2871">
        <v>156</v>
      </c>
      <c r="AQ2871" t="s">
        <v>1099</v>
      </c>
      <c r="AR2871">
        <v>16</v>
      </c>
      <c r="AT2871" s="160">
        <v>38683</v>
      </c>
      <c r="AU2871">
        <v>4</v>
      </c>
      <c r="AV2871">
        <v>94</v>
      </c>
      <c r="AW2871" t="s">
        <v>1099</v>
      </c>
      <c r="AX2871">
        <v>9</v>
      </c>
    </row>
    <row r="2872" spans="28:50" x14ac:dyDescent="0.3">
      <c r="AB2872" s="160">
        <v>37952</v>
      </c>
      <c r="AC2872">
        <v>5</v>
      </c>
      <c r="AD2872">
        <v>75</v>
      </c>
      <c r="AE2872" t="s">
        <v>1099</v>
      </c>
      <c r="AF2872">
        <v>8</v>
      </c>
      <c r="AH2872" s="160">
        <v>41240</v>
      </c>
      <c r="AI2872">
        <v>5</v>
      </c>
      <c r="AJ2872">
        <v>166</v>
      </c>
      <c r="AK2872" t="s">
        <v>1099</v>
      </c>
      <c r="AL2872">
        <v>17</v>
      </c>
      <c r="AN2872" s="160">
        <v>37952</v>
      </c>
      <c r="AO2872">
        <v>5</v>
      </c>
      <c r="AP2872">
        <v>160</v>
      </c>
      <c r="AQ2872" t="s">
        <v>1099</v>
      </c>
      <c r="AR2872">
        <v>16</v>
      </c>
      <c r="AT2872" s="160">
        <v>38683</v>
      </c>
      <c r="AU2872">
        <v>5</v>
      </c>
      <c r="AV2872">
        <v>101</v>
      </c>
      <c r="AW2872" t="s">
        <v>1099</v>
      </c>
      <c r="AX2872">
        <v>10</v>
      </c>
    </row>
    <row r="2873" spans="28:50" x14ac:dyDescent="0.3">
      <c r="AB2873" s="160">
        <v>37952</v>
      </c>
      <c r="AC2873">
        <v>6</v>
      </c>
      <c r="AD2873">
        <v>101</v>
      </c>
      <c r="AE2873" t="s">
        <v>1099</v>
      </c>
      <c r="AF2873">
        <v>10</v>
      </c>
      <c r="AH2873" s="160">
        <v>41240</v>
      </c>
      <c r="AI2873">
        <v>6</v>
      </c>
      <c r="AJ2873">
        <v>168</v>
      </c>
      <c r="AK2873" t="s">
        <v>1099</v>
      </c>
      <c r="AL2873">
        <v>17</v>
      </c>
      <c r="AN2873" s="160">
        <v>37952</v>
      </c>
      <c r="AO2873">
        <v>6</v>
      </c>
      <c r="AP2873">
        <v>170</v>
      </c>
      <c r="AQ2873" t="s">
        <v>1099</v>
      </c>
      <c r="AR2873">
        <v>17</v>
      </c>
      <c r="AT2873" s="160">
        <v>38683</v>
      </c>
      <c r="AU2873">
        <v>6</v>
      </c>
      <c r="AV2873">
        <v>113</v>
      </c>
      <c r="AW2873" t="s">
        <v>1099</v>
      </c>
      <c r="AX2873">
        <v>11</v>
      </c>
    </row>
    <row r="2874" spans="28:50" x14ac:dyDescent="0.3">
      <c r="AB2874" s="160">
        <v>37952</v>
      </c>
      <c r="AC2874">
        <v>7</v>
      </c>
      <c r="AD2874">
        <v>117</v>
      </c>
      <c r="AE2874" t="s">
        <v>1099</v>
      </c>
      <c r="AF2874">
        <v>12</v>
      </c>
      <c r="AH2874" s="160">
        <v>41240</v>
      </c>
      <c r="AI2874">
        <v>7</v>
      </c>
      <c r="AJ2874">
        <v>170</v>
      </c>
      <c r="AK2874" t="s">
        <v>1099</v>
      </c>
      <c r="AL2874">
        <v>17</v>
      </c>
      <c r="AN2874" s="160">
        <v>37952</v>
      </c>
      <c r="AO2874">
        <v>7</v>
      </c>
      <c r="AP2874">
        <v>155</v>
      </c>
      <c r="AQ2874" t="s">
        <v>1099</v>
      </c>
      <c r="AR2874">
        <v>16</v>
      </c>
      <c r="AT2874" s="160">
        <v>38683</v>
      </c>
      <c r="AU2874">
        <v>7</v>
      </c>
      <c r="AV2874">
        <v>122</v>
      </c>
      <c r="AW2874" t="s">
        <v>1099</v>
      </c>
      <c r="AX2874">
        <v>12</v>
      </c>
    </row>
    <row r="2875" spans="28:50" x14ac:dyDescent="0.3">
      <c r="AB2875" s="160">
        <v>37952</v>
      </c>
      <c r="AC2875">
        <v>8</v>
      </c>
      <c r="AD2875">
        <v>132</v>
      </c>
      <c r="AE2875" t="s">
        <v>1099</v>
      </c>
      <c r="AF2875">
        <v>13</v>
      </c>
      <c r="AH2875" s="160">
        <v>41240</v>
      </c>
      <c r="AI2875">
        <v>8</v>
      </c>
      <c r="AJ2875">
        <v>169</v>
      </c>
      <c r="AK2875" t="s">
        <v>1099</v>
      </c>
      <c r="AL2875">
        <v>17</v>
      </c>
      <c r="AN2875" s="160">
        <v>37952</v>
      </c>
      <c r="AO2875">
        <v>8</v>
      </c>
      <c r="AP2875">
        <v>150</v>
      </c>
      <c r="AQ2875" t="s">
        <v>1099</v>
      </c>
      <c r="AR2875">
        <v>15</v>
      </c>
      <c r="AT2875" s="160">
        <v>38683</v>
      </c>
      <c r="AU2875">
        <v>8</v>
      </c>
      <c r="AV2875">
        <v>127</v>
      </c>
      <c r="AW2875" t="s">
        <v>1099</v>
      </c>
      <c r="AX2875">
        <v>13</v>
      </c>
    </row>
    <row r="2876" spans="28:50" x14ac:dyDescent="0.3">
      <c r="AB2876" s="160">
        <v>37952</v>
      </c>
      <c r="AC2876">
        <v>9</v>
      </c>
      <c r="AD2876">
        <v>150</v>
      </c>
      <c r="AE2876" t="s">
        <v>1099</v>
      </c>
      <c r="AF2876">
        <v>15</v>
      </c>
      <c r="AH2876" s="160">
        <v>41240</v>
      </c>
      <c r="AI2876">
        <v>9</v>
      </c>
      <c r="AJ2876">
        <v>170</v>
      </c>
      <c r="AK2876" t="s">
        <v>1099</v>
      </c>
      <c r="AL2876">
        <v>17</v>
      </c>
      <c r="AN2876" s="160">
        <v>37952</v>
      </c>
      <c r="AO2876">
        <v>9</v>
      </c>
      <c r="AP2876">
        <v>150</v>
      </c>
      <c r="AQ2876" t="s">
        <v>1099</v>
      </c>
      <c r="AR2876">
        <v>15</v>
      </c>
      <c r="AT2876" s="160">
        <v>38683</v>
      </c>
      <c r="AU2876">
        <v>9</v>
      </c>
      <c r="AV2876">
        <v>132</v>
      </c>
      <c r="AW2876" t="s">
        <v>1099</v>
      </c>
      <c r="AX2876">
        <v>13</v>
      </c>
    </row>
    <row r="2877" spans="28:50" x14ac:dyDescent="0.3">
      <c r="AB2877" s="160">
        <v>37952</v>
      </c>
      <c r="AC2877">
        <v>10</v>
      </c>
      <c r="AD2877">
        <v>165</v>
      </c>
      <c r="AE2877" t="s">
        <v>1099</v>
      </c>
      <c r="AF2877">
        <v>17</v>
      </c>
      <c r="AH2877" s="160">
        <v>41240</v>
      </c>
      <c r="AI2877">
        <v>10</v>
      </c>
      <c r="AJ2877">
        <v>180</v>
      </c>
      <c r="AK2877" t="s">
        <v>1099</v>
      </c>
      <c r="AL2877">
        <v>18</v>
      </c>
      <c r="AN2877" s="160">
        <v>37952</v>
      </c>
      <c r="AO2877">
        <v>10</v>
      </c>
      <c r="AP2877">
        <v>165</v>
      </c>
      <c r="AQ2877" t="s">
        <v>1099</v>
      </c>
      <c r="AR2877">
        <v>17</v>
      </c>
      <c r="AT2877" s="160">
        <v>38683</v>
      </c>
      <c r="AU2877">
        <v>10</v>
      </c>
      <c r="AV2877">
        <v>133</v>
      </c>
      <c r="AW2877" t="s">
        <v>1099</v>
      </c>
      <c r="AX2877">
        <v>13</v>
      </c>
    </row>
    <row r="2878" spans="28:50" x14ac:dyDescent="0.3">
      <c r="AB2878" s="160">
        <v>37952</v>
      </c>
      <c r="AC2878">
        <v>11</v>
      </c>
      <c r="AD2878">
        <v>178</v>
      </c>
      <c r="AE2878" t="s">
        <v>1099</v>
      </c>
      <c r="AF2878">
        <v>18</v>
      </c>
      <c r="AH2878" s="160">
        <v>41240</v>
      </c>
      <c r="AI2878">
        <v>11</v>
      </c>
      <c r="AJ2878">
        <v>183</v>
      </c>
      <c r="AK2878" t="s">
        <v>1099</v>
      </c>
      <c r="AL2878">
        <v>18</v>
      </c>
      <c r="AN2878" s="160">
        <v>37952</v>
      </c>
      <c r="AO2878">
        <v>11</v>
      </c>
      <c r="AP2878">
        <v>180</v>
      </c>
      <c r="AQ2878" t="s">
        <v>1099</v>
      </c>
      <c r="AR2878">
        <v>18</v>
      </c>
      <c r="AT2878" s="160">
        <v>38683</v>
      </c>
      <c r="AU2878">
        <v>11</v>
      </c>
      <c r="AV2878">
        <v>136</v>
      </c>
      <c r="AW2878" t="s">
        <v>1099</v>
      </c>
      <c r="AX2878">
        <v>14</v>
      </c>
    </row>
    <row r="2879" spans="28:50" x14ac:dyDescent="0.3">
      <c r="AB2879" s="160">
        <v>37952</v>
      </c>
      <c r="AC2879">
        <v>12</v>
      </c>
      <c r="AD2879">
        <v>184</v>
      </c>
      <c r="AE2879" t="s">
        <v>1099</v>
      </c>
      <c r="AF2879">
        <v>18</v>
      </c>
      <c r="AH2879" s="160">
        <v>41240</v>
      </c>
      <c r="AI2879">
        <v>12</v>
      </c>
      <c r="AJ2879">
        <v>196</v>
      </c>
      <c r="AK2879" t="s">
        <v>1099</v>
      </c>
      <c r="AL2879">
        <v>20</v>
      </c>
      <c r="AN2879" s="160">
        <v>37952</v>
      </c>
      <c r="AO2879">
        <v>12</v>
      </c>
      <c r="AP2879">
        <v>180</v>
      </c>
      <c r="AQ2879" t="s">
        <v>1099</v>
      </c>
      <c r="AR2879">
        <v>18</v>
      </c>
      <c r="AT2879" s="160">
        <v>38683</v>
      </c>
      <c r="AU2879">
        <v>12</v>
      </c>
      <c r="AV2879">
        <v>138</v>
      </c>
      <c r="AW2879" t="s">
        <v>1099</v>
      </c>
      <c r="AX2879">
        <v>14</v>
      </c>
    </row>
    <row r="2880" spans="28:50" x14ac:dyDescent="0.3">
      <c r="AB2880" s="160">
        <v>37952</v>
      </c>
      <c r="AC2880">
        <v>13</v>
      </c>
      <c r="AD2880">
        <v>198</v>
      </c>
      <c r="AE2880" t="s">
        <v>1099</v>
      </c>
      <c r="AF2880">
        <v>20</v>
      </c>
      <c r="AH2880" s="160">
        <v>41240</v>
      </c>
      <c r="AI2880">
        <v>13</v>
      </c>
      <c r="AJ2880">
        <v>201</v>
      </c>
      <c r="AK2880" t="s">
        <v>1099</v>
      </c>
      <c r="AL2880">
        <v>20</v>
      </c>
      <c r="AN2880" s="160">
        <v>37952</v>
      </c>
      <c r="AO2880">
        <v>13</v>
      </c>
      <c r="AP2880">
        <v>171</v>
      </c>
      <c r="AQ2880" t="s">
        <v>1099</v>
      </c>
      <c r="AR2880">
        <v>17</v>
      </c>
      <c r="AT2880" s="160">
        <v>38683</v>
      </c>
      <c r="AU2880">
        <v>13</v>
      </c>
      <c r="AV2880">
        <v>135</v>
      </c>
      <c r="AW2880" t="s">
        <v>1099</v>
      </c>
      <c r="AX2880">
        <v>14</v>
      </c>
    </row>
    <row r="2881" spans="28:50" x14ac:dyDescent="0.3">
      <c r="AB2881" s="160">
        <v>37952</v>
      </c>
      <c r="AC2881">
        <v>14</v>
      </c>
      <c r="AD2881">
        <v>211</v>
      </c>
      <c r="AE2881" t="s">
        <v>1099</v>
      </c>
      <c r="AF2881">
        <v>21</v>
      </c>
      <c r="AH2881" s="160">
        <v>41240</v>
      </c>
      <c r="AI2881">
        <v>14</v>
      </c>
      <c r="AJ2881">
        <v>226</v>
      </c>
      <c r="AK2881" t="s">
        <v>1099</v>
      </c>
      <c r="AL2881">
        <v>23</v>
      </c>
      <c r="AN2881" s="160">
        <v>37952</v>
      </c>
      <c r="AO2881">
        <v>14</v>
      </c>
      <c r="AP2881">
        <v>160</v>
      </c>
      <c r="AQ2881" t="s">
        <v>1099</v>
      </c>
      <c r="AR2881">
        <v>16</v>
      </c>
      <c r="AT2881" s="160">
        <v>38683</v>
      </c>
      <c r="AU2881">
        <v>14</v>
      </c>
      <c r="AV2881">
        <v>134</v>
      </c>
      <c r="AW2881" t="s">
        <v>1099</v>
      </c>
      <c r="AX2881">
        <v>13</v>
      </c>
    </row>
    <row r="2882" spans="28:50" x14ac:dyDescent="0.3">
      <c r="AB2882" s="160">
        <v>37952</v>
      </c>
      <c r="AC2882">
        <v>15</v>
      </c>
      <c r="AD2882">
        <v>211</v>
      </c>
      <c r="AE2882" t="s">
        <v>1099</v>
      </c>
      <c r="AF2882">
        <v>21</v>
      </c>
      <c r="AH2882" s="160">
        <v>41240</v>
      </c>
      <c r="AI2882">
        <v>15</v>
      </c>
      <c r="AJ2882">
        <v>208</v>
      </c>
      <c r="AK2882" t="s">
        <v>1099</v>
      </c>
      <c r="AL2882">
        <v>21</v>
      </c>
      <c r="AN2882" s="160">
        <v>37952</v>
      </c>
      <c r="AO2882">
        <v>15</v>
      </c>
      <c r="AP2882">
        <v>160</v>
      </c>
      <c r="AQ2882" t="s">
        <v>1099</v>
      </c>
      <c r="AR2882">
        <v>16</v>
      </c>
      <c r="AT2882" s="160">
        <v>38683</v>
      </c>
      <c r="AU2882">
        <v>15</v>
      </c>
      <c r="AV2882">
        <v>130</v>
      </c>
      <c r="AW2882" t="s">
        <v>1099</v>
      </c>
      <c r="AX2882">
        <v>13</v>
      </c>
    </row>
    <row r="2883" spans="28:50" x14ac:dyDescent="0.3">
      <c r="AB2883" s="160">
        <v>37952</v>
      </c>
      <c r="AC2883">
        <v>16</v>
      </c>
      <c r="AD2883">
        <v>212</v>
      </c>
      <c r="AE2883" t="s">
        <v>1099</v>
      </c>
      <c r="AF2883">
        <v>21</v>
      </c>
      <c r="AH2883" s="160">
        <v>41240</v>
      </c>
      <c r="AI2883">
        <v>16</v>
      </c>
      <c r="AJ2883">
        <v>218</v>
      </c>
      <c r="AK2883" t="s">
        <v>1099</v>
      </c>
      <c r="AL2883">
        <v>22</v>
      </c>
      <c r="AN2883" s="160">
        <v>37952</v>
      </c>
      <c r="AO2883">
        <v>16</v>
      </c>
      <c r="AP2883">
        <v>159</v>
      </c>
      <c r="AQ2883" t="s">
        <v>1099</v>
      </c>
      <c r="AR2883">
        <v>16</v>
      </c>
      <c r="AT2883" s="160">
        <v>38683</v>
      </c>
      <c r="AU2883">
        <v>16</v>
      </c>
      <c r="AV2883">
        <v>129</v>
      </c>
      <c r="AW2883" t="s">
        <v>1099</v>
      </c>
      <c r="AX2883">
        <v>13</v>
      </c>
    </row>
    <row r="2884" spans="28:50" x14ac:dyDescent="0.3">
      <c r="AB2884" s="160">
        <v>37952</v>
      </c>
      <c r="AC2884">
        <v>17</v>
      </c>
      <c r="AD2884">
        <v>204</v>
      </c>
      <c r="AE2884" t="s">
        <v>1099</v>
      </c>
      <c r="AF2884">
        <v>20</v>
      </c>
      <c r="AH2884" s="160">
        <v>41240</v>
      </c>
      <c r="AI2884">
        <v>17</v>
      </c>
      <c r="AJ2884">
        <v>213</v>
      </c>
      <c r="AK2884" t="s">
        <v>1099</v>
      </c>
      <c r="AL2884">
        <v>21</v>
      </c>
      <c r="AN2884" s="160">
        <v>37952</v>
      </c>
      <c r="AO2884">
        <v>17</v>
      </c>
      <c r="AP2884">
        <v>160</v>
      </c>
      <c r="AQ2884" t="s">
        <v>1099</v>
      </c>
      <c r="AR2884">
        <v>16</v>
      </c>
      <c r="AT2884" s="160">
        <v>38683</v>
      </c>
      <c r="AU2884">
        <v>17</v>
      </c>
      <c r="AV2884">
        <v>123</v>
      </c>
      <c r="AW2884" t="s">
        <v>1099</v>
      </c>
      <c r="AX2884">
        <v>12</v>
      </c>
    </row>
    <row r="2885" spans="28:50" x14ac:dyDescent="0.3">
      <c r="AB2885" s="160">
        <v>37952</v>
      </c>
      <c r="AC2885">
        <v>18</v>
      </c>
      <c r="AD2885">
        <v>189</v>
      </c>
      <c r="AE2885" t="s">
        <v>1099</v>
      </c>
      <c r="AF2885">
        <v>19</v>
      </c>
      <c r="AH2885" s="160">
        <v>41240</v>
      </c>
      <c r="AI2885">
        <v>18</v>
      </c>
      <c r="AJ2885">
        <v>200</v>
      </c>
      <c r="AK2885" t="s">
        <v>1099</v>
      </c>
      <c r="AL2885">
        <v>20</v>
      </c>
      <c r="AN2885" s="160">
        <v>37952</v>
      </c>
      <c r="AO2885">
        <v>18</v>
      </c>
      <c r="AP2885">
        <v>150</v>
      </c>
      <c r="AQ2885" t="s">
        <v>1099</v>
      </c>
      <c r="AR2885">
        <v>15</v>
      </c>
      <c r="AT2885" s="160">
        <v>38683</v>
      </c>
      <c r="AU2885">
        <v>18</v>
      </c>
      <c r="AV2885">
        <v>115</v>
      </c>
      <c r="AW2885" t="s">
        <v>1099</v>
      </c>
      <c r="AX2885">
        <v>12</v>
      </c>
    </row>
    <row r="2886" spans="28:50" x14ac:dyDescent="0.3">
      <c r="AB2886" s="160">
        <v>37952</v>
      </c>
      <c r="AC2886">
        <v>19</v>
      </c>
      <c r="AD2886">
        <v>163</v>
      </c>
      <c r="AE2886" t="s">
        <v>1099</v>
      </c>
      <c r="AF2886">
        <v>16</v>
      </c>
      <c r="AH2886" s="160">
        <v>41240</v>
      </c>
      <c r="AI2886">
        <v>19</v>
      </c>
      <c r="AJ2886">
        <v>199</v>
      </c>
      <c r="AK2886" t="s">
        <v>1099</v>
      </c>
      <c r="AL2886">
        <v>20</v>
      </c>
      <c r="AN2886" s="160">
        <v>37952</v>
      </c>
      <c r="AO2886">
        <v>19</v>
      </c>
      <c r="AP2886">
        <v>140</v>
      </c>
      <c r="AQ2886" t="s">
        <v>1099</v>
      </c>
      <c r="AR2886">
        <v>14</v>
      </c>
      <c r="AT2886" s="160">
        <v>38683</v>
      </c>
      <c r="AU2886">
        <v>19</v>
      </c>
      <c r="AV2886">
        <v>107</v>
      </c>
      <c r="AW2886" t="s">
        <v>1099</v>
      </c>
      <c r="AX2886">
        <v>11</v>
      </c>
    </row>
    <row r="2887" spans="28:50" x14ac:dyDescent="0.3">
      <c r="AB2887" s="160">
        <v>37952</v>
      </c>
      <c r="AC2887">
        <v>20</v>
      </c>
      <c r="AD2887">
        <v>142</v>
      </c>
      <c r="AE2887" t="s">
        <v>1099</v>
      </c>
      <c r="AF2887">
        <v>14</v>
      </c>
      <c r="AH2887" s="160">
        <v>41240</v>
      </c>
      <c r="AI2887">
        <v>20</v>
      </c>
      <c r="AJ2887">
        <v>197</v>
      </c>
      <c r="AK2887" t="s">
        <v>1099</v>
      </c>
      <c r="AL2887">
        <v>20</v>
      </c>
      <c r="AN2887" s="160">
        <v>37952</v>
      </c>
      <c r="AO2887">
        <v>20</v>
      </c>
      <c r="AP2887">
        <v>140</v>
      </c>
      <c r="AQ2887" t="s">
        <v>1099</v>
      </c>
      <c r="AR2887">
        <v>14</v>
      </c>
      <c r="AT2887" s="160">
        <v>38683</v>
      </c>
      <c r="AU2887">
        <v>20</v>
      </c>
      <c r="AV2887">
        <v>106</v>
      </c>
      <c r="AW2887" t="s">
        <v>1099</v>
      </c>
      <c r="AX2887">
        <v>11</v>
      </c>
    </row>
    <row r="2888" spans="28:50" x14ac:dyDescent="0.3">
      <c r="AB2888" s="160">
        <v>37952</v>
      </c>
      <c r="AC2888">
        <v>21</v>
      </c>
      <c r="AD2888">
        <v>130</v>
      </c>
      <c r="AE2888" t="s">
        <v>1099</v>
      </c>
      <c r="AF2888">
        <v>13</v>
      </c>
      <c r="AH2888" s="160">
        <v>41240</v>
      </c>
      <c r="AI2888">
        <v>21</v>
      </c>
      <c r="AJ2888">
        <v>190</v>
      </c>
      <c r="AK2888" t="s">
        <v>1099</v>
      </c>
      <c r="AL2888">
        <v>19</v>
      </c>
      <c r="AN2888" s="160">
        <v>37952</v>
      </c>
      <c r="AO2888">
        <v>21</v>
      </c>
      <c r="AP2888">
        <v>140</v>
      </c>
      <c r="AQ2888" t="s">
        <v>1099</v>
      </c>
      <c r="AR2888">
        <v>14</v>
      </c>
      <c r="AT2888" s="160">
        <v>38683</v>
      </c>
      <c r="AU2888">
        <v>21</v>
      </c>
      <c r="AV2888">
        <v>105</v>
      </c>
      <c r="AW2888" t="s">
        <v>1099</v>
      </c>
      <c r="AX2888">
        <v>11</v>
      </c>
    </row>
    <row r="2889" spans="28:50" x14ac:dyDescent="0.3">
      <c r="AB2889" s="160">
        <v>37952</v>
      </c>
      <c r="AC2889">
        <v>22</v>
      </c>
      <c r="AD2889">
        <v>119</v>
      </c>
      <c r="AE2889" t="s">
        <v>1099</v>
      </c>
      <c r="AF2889">
        <v>12</v>
      </c>
      <c r="AH2889" s="160">
        <v>41240</v>
      </c>
      <c r="AI2889">
        <v>22</v>
      </c>
      <c r="AJ2889">
        <v>177</v>
      </c>
      <c r="AK2889" t="s">
        <v>1099</v>
      </c>
      <c r="AL2889">
        <v>18</v>
      </c>
      <c r="AN2889" s="160">
        <v>37952</v>
      </c>
      <c r="AO2889">
        <v>22</v>
      </c>
      <c r="AP2889">
        <v>133</v>
      </c>
      <c r="AQ2889" t="s">
        <v>1099</v>
      </c>
      <c r="AR2889">
        <v>13</v>
      </c>
      <c r="AT2889" s="160">
        <v>38683</v>
      </c>
      <c r="AU2889">
        <v>22</v>
      </c>
      <c r="AV2889">
        <v>105</v>
      </c>
      <c r="AW2889" t="s">
        <v>1099</v>
      </c>
      <c r="AX2889">
        <v>11</v>
      </c>
    </row>
    <row r="2890" spans="28:50" x14ac:dyDescent="0.3">
      <c r="AB2890" s="160">
        <v>37952</v>
      </c>
      <c r="AC2890">
        <v>23</v>
      </c>
      <c r="AD2890">
        <v>107</v>
      </c>
      <c r="AE2890" t="s">
        <v>1099</v>
      </c>
      <c r="AF2890">
        <v>11</v>
      </c>
      <c r="AH2890" s="160">
        <v>41240</v>
      </c>
      <c r="AI2890">
        <v>23</v>
      </c>
      <c r="AJ2890">
        <v>172</v>
      </c>
      <c r="AK2890" t="s">
        <v>1099</v>
      </c>
      <c r="AL2890">
        <v>17</v>
      </c>
      <c r="AN2890" s="160">
        <v>37952</v>
      </c>
      <c r="AO2890">
        <v>23</v>
      </c>
      <c r="AP2890">
        <v>140</v>
      </c>
      <c r="AQ2890" t="s">
        <v>1099</v>
      </c>
      <c r="AR2890">
        <v>14</v>
      </c>
      <c r="AT2890" s="160">
        <v>38683</v>
      </c>
      <c r="AU2890">
        <v>23</v>
      </c>
      <c r="AV2890">
        <v>107</v>
      </c>
      <c r="AW2890" t="s">
        <v>1099</v>
      </c>
      <c r="AX2890">
        <v>11</v>
      </c>
    </row>
    <row r="2891" spans="28:50" x14ac:dyDescent="0.3">
      <c r="AB2891" s="160">
        <v>37953</v>
      </c>
      <c r="AC2891">
        <v>0</v>
      </c>
      <c r="AD2891">
        <v>101</v>
      </c>
      <c r="AE2891" t="s">
        <v>1099</v>
      </c>
      <c r="AF2891">
        <v>10</v>
      </c>
      <c r="AH2891" s="160">
        <v>41241</v>
      </c>
      <c r="AI2891">
        <v>0</v>
      </c>
      <c r="AJ2891">
        <v>168</v>
      </c>
      <c r="AK2891" t="s">
        <v>1099</v>
      </c>
      <c r="AL2891">
        <v>17</v>
      </c>
      <c r="AN2891" s="160">
        <v>37953</v>
      </c>
      <c r="AO2891">
        <v>0</v>
      </c>
      <c r="AP2891">
        <v>140</v>
      </c>
      <c r="AQ2891" t="s">
        <v>1099</v>
      </c>
      <c r="AR2891">
        <v>14</v>
      </c>
      <c r="AT2891" s="160">
        <v>38684</v>
      </c>
      <c r="AU2891">
        <v>0</v>
      </c>
      <c r="AV2891">
        <v>105</v>
      </c>
      <c r="AW2891" t="s">
        <v>1099</v>
      </c>
      <c r="AX2891">
        <v>11</v>
      </c>
    </row>
    <row r="2892" spans="28:50" x14ac:dyDescent="0.3">
      <c r="AB2892" s="160">
        <v>37953</v>
      </c>
      <c r="AC2892">
        <v>1</v>
      </c>
      <c r="AD2892">
        <v>95</v>
      </c>
      <c r="AE2892" t="s">
        <v>1099</v>
      </c>
      <c r="AF2892">
        <v>10</v>
      </c>
      <c r="AH2892" s="160">
        <v>41241</v>
      </c>
      <c r="AI2892">
        <v>1</v>
      </c>
      <c r="AJ2892">
        <v>161</v>
      </c>
      <c r="AK2892" t="s">
        <v>1099</v>
      </c>
      <c r="AL2892">
        <v>16</v>
      </c>
      <c r="AN2892" s="160">
        <v>37953</v>
      </c>
      <c r="AO2892">
        <v>1</v>
      </c>
      <c r="AP2892">
        <v>121</v>
      </c>
      <c r="AQ2892" t="s">
        <v>1099</v>
      </c>
      <c r="AR2892">
        <v>12</v>
      </c>
      <c r="AT2892" s="160">
        <v>38684</v>
      </c>
      <c r="AU2892">
        <v>1</v>
      </c>
      <c r="AV2892">
        <v>108</v>
      </c>
      <c r="AW2892" t="s">
        <v>1099</v>
      </c>
      <c r="AX2892">
        <v>11</v>
      </c>
    </row>
    <row r="2893" spans="28:50" x14ac:dyDescent="0.3">
      <c r="AB2893" s="160">
        <v>37953</v>
      </c>
      <c r="AC2893">
        <v>2</v>
      </c>
      <c r="AD2893">
        <v>83</v>
      </c>
      <c r="AE2893" t="s">
        <v>1099</v>
      </c>
      <c r="AF2893">
        <v>8</v>
      </c>
      <c r="AH2893" s="160">
        <v>41241</v>
      </c>
      <c r="AI2893">
        <v>2</v>
      </c>
      <c r="AJ2893">
        <v>161</v>
      </c>
      <c r="AK2893" t="s">
        <v>1099</v>
      </c>
      <c r="AL2893">
        <v>16</v>
      </c>
      <c r="AN2893" s="160">
        <v>37953</v>
      </c>
      <c r="AO2893">
        <v>2</v>
      </c>
      <c r="AP2893">
        <v>130</v>
      </c>
      <c r="AQ2893" t="s">
        <v>1099</v>
      </c>
      <c r="AR2893">
        <v>13</v>
      </c>
      <c r="AT2893" s="160">
        <v>38684</v>
      </c>
      <c r="AU2893">
        <v>2</v>
      </c>
      <c r="AV2893">
        <v>111</v>
      </c>
      <c r="AW2893" t="s">
        <v>1099</v>
      </c>
      <c r="AX2893">
        <v>11</v>
      </c>
    </row>
    <row r="2894" spans="28:50" x14ac:dyDescent="0.3">
      <c r="AB2894" s="160">
        <v>37953</v>
      </c>
      <c r="AC2894">
        <v>3</v>
      </c>
      <c r="AD2894">
        <v>76</v>
      </c>
      <c r="AE2894" t="s">
        <v>1099</v>
      </c>
      <c r="AF2894">
        <v>8</v>
      </c>
      <c r="AH2894" s="160">
        <v>41241</v>
      </c>
      <c r="AI2894">
        <v>3</v>
      </c>
      <c r="AJ2894">
        <v>154</v>
      </c>
      <c r="AK2894" t="s">
        <v>1099</v>
      </c>
      <c r="AL2894">
        <v>15</v>
      </c>
      <c r="AN2894" s="160">
        <v>37953</v>
      </c>
      <c r="AO2894">
        <v>3</v>
      </c>
      <c r="AP2894">
        <v>130</v>
      </c>
      <c r="AQ2894" t="s">
        <v>1099</v>
      </c>
      <c r="AR2894">
        <v>13</v>
      </c>
      <c r="AT2894" s="160">
        <v>38684</v>
      </c>
      <c r="AU2894">
        <v>3</v>
      </c>
      <c r="AV2894">
        <v>110</v>
      </c>
      <c r="AW2894" t="s">
        <v>1099</v>
      </c>
      <c r="AX2894">
        <v>11</v>
      </c>
    </row>
    <row r="2895" spans="28:50" x14ac:dyDescent="0.3">
      <c r="AB2895" s="160">
        <v>37953</v>
      </c>
      <c r="AC2895">
        <v>4</v>
      </c>
      <c r="AD2895">
        <v>70</v>
      </c>
      <c r="AE2895" t="s">
        <v>1099</v>
      </c>
      <c r="AF2895">
        <v>7</v>
      </c>
      <c r="AH2895" s="160">
        <v>41241</v>
      </c>
      <c r="AI2895">
        <v>4</v>
      </c>
      <c r="AJ2895">
        <v>157</v>
      </c>
      <c r="AK2895" t="s">
        <v>1099</v>
      </c>
      <c r="AL2895">
        <v>16</v>
      </c>
      <c r="AN2895" s="160">
        <v>37953</v>
      </c>
      <c r="AO2895">
        <v>4</v>
      </c>
      <c r="AP2895">
        <v>133</v>
      </c>
      <c r="AQ2895" t="s">
        <v>1099</v>
      </c>
      <c r="AR2895">
        <v>13</v>
      </c>
      <c r="AT2895" s="160">
        <v>38684</v>
      </c>
      <c r="AU2895">
        <v>4</v>
      </c>
      <c r="AV2895">
        <v>106</v>
      </c>
      <c r="AW2895" t="s">
        <v>1099</v>
      </c>
      <c r="AX2895">
        <v>11</v>
      </c>
    </row>
    <row r="2896" spans="28:50" x14ac:dyDescent="0.3">
      <c r="AB2896" s="160">
        <v>37953</v>
      </c>
      <c r="AC2896">
        <v>5</v>
      </c>
      <c r="AD2896">
        <v>69</v>
      </c>
      <c r="AE2896" t="s">
        <v>1099</v>
      </c>
      <c r="AF2896">
        <v>7</v>
      </c>
      <c r="AH2896" s="160">
        <v>41241</v>
      </c>
      <c r="AI2896">
        <v>5</v>
      </c>
      <c r="AJ2896">
        <v>165</v>
      </c>
      <c r="AK2896" t="s">
        <v>1099</v>
      </c>
      <c r="AL2896">
        <v>17</v>
      </c>
      <c r="AN2896" s="160">
        <v>37953</v>
      </c>
      <c r="AO2896">
        <v>5</v>
      </c>
      <c r="AP2896">
        <v>130</v>
      </c>
      <c r="AQ2896" t="s">
        <v>1099</v>
      </c>
      <c r="AR2896">
        <v>13</v>
      </c>
      <c r="AT2896" s="160">
        <v>38684</v>
      </c>
      <c r="AU2896">
        <v>5</v>
      </c>
      <c r="AV2896">
        <v>108</v>
      </c>
      <c r="AW2896" t="s">
        <v>1099</v>
      </c>
      <c r="AX2896">
        <v>11</v>
      </c>
    </row>
    <row r="2897" spans="28:50" x14ac:dyDescent="0.3">
      <c r="AB2897" s="160">
        <v>37953</v>
      </c>
      <c r="AC2897">
        <v>6</v>
      </c>
      <c r="AD2897">
        <v>88</v>
      </c>
      <c r="AE2897" t="s">
        <v>1099</v>
      </c>
      <c r="AF2897">
        <v>9</v>
      </c>
      <c r="AH2897" s="160">
        <v>41241</v>
      </c>
      <c r="AI2897">
        <v>6</v>
      </c>
      <c r="AJ2897">
        <v>169</v>
      </c>
      <c r="AK2897" t="s">
        <v>1099</v>
      </c>
      <c r="AL2897">
        <v>17</v>
      </c>
      <c r="AN2897" s="160">
        <v>37953</v>
      </c>
      <c r="AO2897">
        <v>6</v>
      </c>
      <c r="AP2897">
        <v>140</v>
      </c>
      <c r="AQ2897" t="s">
        <v>1099</v>
      </c>
      <c r="AR2897">
        <v>14</v>
      </c>
      <c r="AT2897" s="160">
        <v>38684</v>
      </c>
      <c r="AU2897">
        <v>6</v>
      </c>
      <c r="AV2897">
        <v>121</v>
      </c>
      <c r="AW2897" t="s">
        <v>1099</v>
      </c>
      <c r="AX2897">
        <v>12</v>
      </c>
    </row>
    <row r="2898" spans="28:50" x14ac:dyDescent="0.3">
      <c r="AB2898" s="160">
        <v>37953</v>
      </c>
      <c r="AC2898">
        <v>7</v>
      </c>
      <c r="AD2898">
        <v>107</v>
      </c>
      <c r="AE2898" t="s">
        <v>1099</v>
      </c>
      <c r="AF2898">
        <v>11</v>
      </c>
      <c r="AH2898" s="160">
        <v>41241</v>
      </c>
      <c r="AI2898">
        <v>7</v>
      </c>
      <c r="AJ2898">
        <v>175</v>
      </c>
      <c r="AK2898" t="s">
        <v>1099</v>
      </c>
      <c r="AL2898">
        <v>18</v>
      </c>
      <c r="AN2898" s="160">
        <v>37953</v>
      </c>
      <c r="AO2898">
        <v>7</v>
      </c>
      <c r="AP2898">
        <v>149</v>
      </c>
      <c r="AQ2898" t="s">
        <v>1099</v>
      </c>
      <c r="AR2898">
        <v>15</v>
      </c>
      <c r="AT2898" s="160">
        <v>38684</v>
      </c>
      <c r="AU2898">
        <v>7</v>
      </c>
      <c r="AV2898">
        <v>129</v>
      </c>
      <c r="AW2898" t="s">
        <v>1099</v>
      </c>
      <c r="AX2898">
        <v>13</v>
      </c>
    </row>
    <row r="2899" spans="28:50" x14ac:dyDescent="0.3">
      <c r="AB2899" s="160">
        <v>37953</v>
      </c>
      <c r="AC2899">
        <v>8</v>
      </c>
      <c r="AD2899">
        <v>119</v>
      </c>
      <c r="AE2899" t="s">
        <v>1099</v>
      </c>
      <c r="AF2899">
        <v>12</v>
      </c>
      <c r="AH2899" s="160">
        <v>41241</v>
      </c>
      <c r="AI2899">
        <v>8</v>
      </c>
      <c r="AJ2899">
        <v>179</v>
      </c>
      <c r="AK2899" t="s">
        <v>1099</v>
      </c>
      <c r="AL2899">
        <v>18</v>
      </c>
      <c r="AN2899" s="160">
        <v>37953</v>
      </c>
      <c r="AO2899">
        <v>8</v>
      </c>
      <c r="AP2899">
        <v>160</v>
      </c>
      <c r="AQ2899" t="s">
        <v>1099</v>
      </c>
      <c r="AR2899">
        <v>16</v>
      </c>
      <c r="AT2899" s="160">
        <v>38684</v>
      </c>
      <c r="AU2899">
        <v>8</v>
      </c>
      <c r="AV2899">
        <v>134</v>
      </c>
      <c r="AW2899" t="s">
        <v>1099</v>
      </c>
      <c r="AX2899">
        <v>13</v>
      </c>
    </row>
    <row r="2900" spans="28:50" x14ac:dyDescent="0.3">
      <c r="AB2900" s="160">
        <v>37953</v>
      </c>
      <c r="AC2900">
        <v>9</v>
      </c>
      <c r="AD2900">
        <v>139</v>
      </c>
      <c r="AE2900" t="s">
        <v>1099</v>
      </c>
      <c r="AF2900">
        <v>14</v>
      </c>
      <c r="AH2900" s="160">
        <v>41241</v>
      </c>
      <c r="AI2900">
        <v>9</v>
      </c>
      <c r="AJ2900">
        <v>187</v>
      </c>
      <c r="AK2900" t="s">
        <v>1099</v>
      </c>
      <c r="AL2900">
        <v>19</v>
      </c>
      <c r="AN2900" s="160">
        <v>37953</v>
      </c>
      <c r="AO2900">
        <v>9</v>
      </c>
      <c r="AP2900">
        <v>120</v>
      </c>
      <c r="AQ2900" t="s">
        <v>1099</v>
      </c>
      <c r="AR2900">
        <v>12</v>
      </c>
      <c r="AT2900" s="160">
        <v>38684</v>
      </c>
      <c r="AU2900">
        <v>9</v>
      </c>
      <c r="AV2900">
        <v>141</v>
      </c>
      <c r="AW2900" t="s">
        <v>1099</v>
      </c>
      <c r="AX2900">
        <v>14</v>
      </c>
    </row>
    <row r="2901" spans="28:50" x14ac:dyDescent="0.3">
      <c r="AB2901" s="160">
        <v>37953</v>
      </c>
      <c r="AC2901">
        <v>10</v>
      </c>
      <c r="AD2901">
        <v>169</v>
      </c>
      <c r="AE2901" t="s">
        <v>1099</v>
      </c>
      <c r="AF2901">
        <v>17</v>
      </c>
      <c r="AH2901" s="160">
        <v>41241</v>
      </c>
      <c r="AI2901">
        <v>10</v>
      </c>
      <c r="AJ2901">
        <v>208</v>
      </c>
      <c r="AK2901" t="s">
        <v>1099</v>
      </c>
      <c r="AL2901">
        <v>21</v>
      </c>
      <c r="AN2901" s="160">
        <v>37953</v>
      </c>
      <c r="AO2901">
        <v>10</v>
      </c>
      <c r="AP2901">
        <v>155</v>
      </c>
      <c r="AQ2901" t="s">
        <v>1099</v>
      </c>
      <c r="AR2901">
        <v>16</v>
      </c>
      <c r="AT2901" s="160">
        <v>38684</v>
      </c>
      <c r="AU2901">
        <v>10</v>
      </c>
      <c r="AV2901">
        <v>143</v>
      </c>
      <c r="AW2901" t="s">
        <v>1099</v>
      </c>
      <c r="AX2901">
        <v>14</v>
      </c>
    </row>
    <row r="2902" spans="28:50" x14ac:dyDescent="0.3">
      <c r="AB2902" s="160">
        <v>37953</v>
      </c>
      <c r="AC2902">
        <v>11</v>
      </c>
      <c r="AD2902">
        <v>205</v>
      </c>
      <c r="AE2902" t="s">
        <v>1099</v>
      </c>
      <c r="AF2902">
        <v>21</v>
      </c>
      <c r="AH2902" s="160">
        <v>41241</v>
      </c>
      <c r="AI2902">
        <v>11</v>
      </c>
      <c r="AJ2902">
        <v>242</v>
      </c>
      <c r="AK2902" t="s">
        <v>1099</v>
      </c>
      <c r="AL2902">
        <v>24</v>
      </c>
      <c r="AN2902" s="160">
        <v>37953</v>
      </c>
      <c r="AO2902">
        <v>11</v>
      </c>
      <c r="AP2902">
        <v>150</v>
      </c>
      <c r="AQ2902" t="s">
        <v>1099</v>
      </c>
      <c r="AR2902">
        <v>15</v>
      </c>
      <c r="AT2902" s="160">
        <v>38684</v>
      </c>
      <c r="AU2902">
        <v>11</v>
      </c>
      <c r="AV2902">
        <v>148</v>
      </c>
      <c r="AW2902" t="s">
        <v>1099</v>
      </c>
      <c r="AX2902">
        <v>15</v>
      </c>
    </row>
    <row r="2903" spans="28:50" x14ac:dyDescent="0.3">
      <c r="AB2903" s="160">
        <v>37953</v>
      </c>
      <c r="AC2903">
        <v>12</v>
      </c>
      <c r="AD2903">
        <v>226</v>
      </c>
      <c r="AE2903" t="s">
        <v>1099</v>
      </c>
      <c r="AF2903">
        <v>23</v>
      </c>
      <c r="AH2903" s="160">
        <v>41241</v>
      </c>
      <c r="AI2903">
        <v>12</v>
      </c>
      <c r="AJ2903">
        <v>268</v>
      </c>
      <c r="AK2903" t="s">
        <v>1099</v>
      </c>
      <c r="AL2903">
        <v>27</v>
      </c>
      <c r="AN2903" s="160">
        <v>37953</v>
      </c>
      <c r="AO2903">
        <v>12</v>
      </c>
      <c r="AP2903">
        <v>170</v>
      </c>
      <c r="AQ2903" t="s">
        <v>1099</v>
      </c>
      <c r="AR2903">
        <v>17</v>
      </c>
      <c r="AT2903" s="160">
        <v>38684</v>
      </c>
      <c r="AU2903">
        <v>12</v>
      </c>
      <c r="AV2903">
        <v>147</v>
      </c>
      <c r="AW2903" t="s">
        <v>1099</v>
      </c>
      <c r="AX2903">
        <v>15</v>
      </c>
    </row>
    <row r="2904" spans="28:50" x14ac:dyDescent="0.3">
      <c r="AB2904" s="160">
        <v>37953</v>
      </c>
      <c r="AC2904">
        <v>13</v>
      </c>
      <c r="AD2904">
        <v>238</v>
      </c>
      <c r="AE2904" t="s">
        <v>1099</v>
      </c>
      <c r="AF2904">
        <v>24</v>
      </c>
      <c r="AH2904" s="160">
        <v>41241</v>
      </c>
      <c r="AI2904">
        <v>13</v>
      </c>
      <c r="AJ2904">
        <v>272</v>
      </c>
      <c r="AK2904" t="s">
        <v>1099</v>
      </c>
      <c r="AL2904">
        <v>27</v>
      </c>
      <c r="AN2904" s="160">
        <v>37953</v>
      </c>
      <c r="AO2904">
        <v>13</v>
      </c>
      <c r="AP2904">
        <v>177</v>
      </c>
      <c r="AQ2904" t="s">
        <v>1099</v>
      </c>
      <c r="AR2904">
        <v>18</v>
      </c>
      <c r="AT2904" s="160">
        <v>38684</v>
      </c>
      <c r="AU2904">
        <v>13</v>
      </c>
      <c r="AV2904">
        <v>142</v>
      </c>
      <c r="AW2904" t="s">
        <v>1099</v>
      </c>
      <c r="AX2904">
        <v>14</v>
      </c>
    </row>
    <row r="2905" spans="28:50" x14ac:dyDescent="0.3">
      <c r="AB2905" s="160">
        <v>37953</v>
      </c>
      <c r="AC2905">
        <v>14</v>
      </c>
      <c r="AD2905">
        <v>246</v>
      </c>
      <c r="AE2905" t="s">
        <v>1099</v>
      </c>
      <c r="AF2905">
        <v>25</v>
      </c>
      <c r="AH2905" s="160">
        <v>41241</v>
      </c>
      <c r="AI2905">
        <v>14</v>
      </c>
      <c r="AJ2905">
        <v>276</v>
      </c>
      <c r="AK2905" t="s">
        <v>1099</v>
      </c>
      <c r="AL2905">
        <v>28</v>
      </c>
      <c r="AN2905" s="160">
        <v>37953</v>
      </c>
      <c r="AO2905">
        <v>14</v>
      </c>
      <c r="AP2905">
        <v>180</v>
      </c>
      <c r="AQ2905" t="s">
        <v>1099</v>
      </c>
      <c r="AR2905">
        <v>18</v>
      </c>
      <c r="AT2905" s="160">
        <v>38684</v>
      </c>
      <c r="AU2905">
        <v>14</v>
      </c>
      <c r="AV2905">
        <v>141</v>
      </c>
      <c r="AW2905" t="s">
        <v>1099</v>
      </c>
      <c r="AX2905">
        <v>14</v>
      </c>
    </row>
    <row r="2906" spans="28:50" x14ac:dyDescent="0.3">
      <c r="AB2906" s="160">
        <v>37953</v>
      </c>
      <c r="AC2906">
        <v>15</v>
      </c>
      <c r="AD2906">
        <v>255</v>
      </c>
      <c r="AE2906" t="s">
        <v>1099</v>
      </c>
      <c r="AF2906">
        <v>26</v>
      </c>
      <c r="AH2906" s="160">
        <v>41241</v>
      </c>
      <c r="AI2906">
        <v>15</v>
      </c>
      <c r="AJ2906">
        <v>279</v>
      </c>
      <c r="AK2906" t="s">
        <v>1099</v>
      </c>
      <c r="AL2906">
        <v>28</v>
      </c>
      <c r="AN2906" s="160">
        <v>37953</v>
      </c>
      <c r="AO2906">
        <v>15</v>
      </c>
      <c r="AP2906">
        <v>170</v>
      </c>
      <c r="AQ2906" t="s">
        <v>1099</v>
      </c>
      <c r="AR2906">
        <v>17</v>
      </c>
      <c r="AT2906" s="160">
        <v>38684</v>
      </c>
      <c r="AU2906">
        <v>15</v>
      </c>
      <c r="AV2906">
        <v>144</v>
      </c>
      <c r="AW2906" t="s">
        <v>1099</v>
      </c>
      <c r="AX2906">
        <v>14</v>
      </c>
    </row>
    <row r="2907" spans="28:50" x14ac:dyDescent="0.3">
      <c r="AB2907" s="160">
        <v>37953</v>
      </c>
      <c r="AC2907">
        <v>16</v>
      </c>
      <c r="AD2907">
        <v>247</v>
      </c>
      <c r="AE2907" t="s">
        <v>1099</v>
      </c>
      <c r="AF2907">
        <v>25</v>
      </c>
      <c r="AH2907" s="160">
        <v>41241</v>
      </c>
      <c r="AI2907">
        <v>16</v>
      </c>
      <c r="AJ2907">
        <v>252</v>
      </c>
      <c r="AK2907" t="s">
        <v>1099</v>
      </c>
      <c r="AL2907">
        <v>25</v>
      </c>
      <c r="AN2907" s="160">
        <v>37953</v>
      </c>
      <c r="AO2907">
        <v>16</v>
      </c>
      <c r="AP2907">
        <v>158</v>
      </c>
      <c r="AQ2907" t="s">
        <v>1099</v>
      </c>
      <c r="AR2907">
        <v>16</v>
      </c>
      <c r="AT2907" s="160">
        <v>38684</v>
      </c>
      <c r="AU2907">
        <v>16</v>
      </c>
      <c r="AV2907">
        <v>135</v>
      </c>
      <c r="AW2907" t="s">
        <v>1099</v>
      </c>
      <c r="AX2907">
        <v>14</v>
      </c>
    </row>
    <row r="2908" spans="28:50" x14ac:dyDescent="0.3">
      <c r="AB2908" s="160">
        <v>37953</v>
      </c>
      <c r="AC2908">
        <v>17</v>
      </c>
      <c r="AD2908">
        <v>241</v>
      </c>
      <c r="AE2908" t="s">
        <v>1099</v>
      </c>
      <c r="AF2908">
        <v>24</v>
      </c>
      <c r="AH2908" s="160">
        <v>41241</v>
      </c>
      <c r="AI2908">
        <v>17</v>
      </c>
      <c r="AJ2908">
        <v>251</v>
      </c>
      <c r="AK2908" t="s">
        <v>1099</v>
      </c>
      <c r="AL2908">
        <v>25</v>
      </c>
      <c r="AN2908" s="160">
        <v>37953</v>
      </c>
      <c r="AO2908">
        <v>17</v>
      </c>
      <c r="AP2908">
        <v>160</v>
      </c>
      <c r="AQ2908" t="s">
        <v>1099</v>
      </c>
      <c r="AR2908">
        <v>16</v>
      </c>
      <c r="AT2908" s="160">
        <v>38684</v>
      </c>
      <c r="AU2908">
        <v>17</v>
      </c>
      <c r="AV2908">
        <v>137</v>
      </c>
      <c r="AW2908" t="s">
        <v>1099</v>
      </c>
      <c r="AX2908">
        <v>14</v>
      </c>
    </row>
    <row r="2909" spans="28:50" x14ac:dyDescent="0.3">
      <c r="AB2909" s="160">
        <v>37953</v>
      </c>
      <c r="AC2909">
        <v>18</v>
      </c>
      <c r="AD2909">
        <v>238</v>
      </c>
      <c r="AE2909" t="s">
        <v>1099</v>
      </c>
      <c r="AF2909">
        <v>24</v>
      </c>
      <c r="AH2909" s="160">
        <v>41241</v>
      </c>
      <c r="AI2909">
        <v>18</v>
      </c>
      <c r="AJ2909">
        <v>250</v>
      </c>
      <c r="AK2909" t="s">
        <v>1099</v>
      </c>
      <c r="AL2909">
        <v>25</v>
      </c>
      <c r="AN2909" s="160">
        <v>37953</v>
      </c>
      <c r="AO2909">
        <v>18</v>
      </c>
      <c r="AP2909">
        <v>150</v>
      </c>
      <c r="AQ2909" t="s">
        <v>1099</v>
      </c>
      <c r="AR2909">
        <v>15</v>
      </c>
      <c r="AT2909" s="160">
        <v>38684</v>
      </c>
      <c r="AU2909">
        <v>18</v>
      </c>
      <c r="AV2909">
        <v>129</v>
      </c>
      <c r="AW2909" t="s">
        <v>1099</v>
      </c>
      <c r="AX2909">
        <v>13</v>
      </c>
    </row>
    <row r="2910" spans="28:50" x14ac:dyDescent="0.3">
      <c r="AB2910" s="160">
        <v>37953</v>
      </c>
      <c r="AC2910">
        <v>19</v>
      </c>
      <c r="AD2910">
        <v>218</v>
      </c>
      <c r="AE2910" t="s">
        <v>1099</v>
      </c>
      <c r="AF2910">
        <v>22</v>
      </c>
      <c r="AH2910" s="160">
        <v>41241</v>
      </c>
      <c r="AI2910">
        <v>19</v>
      </c>
      <c r="AJ2910">
        <v>240</v>
      </c>
      <c r="AK2910" t="s">
        <v>1099</v>
      </c>
      <c r="AL2910">
        <v>24</v>
      </c>
      <c r="AN2910" s="160">
        <v>37953</v>
      </c>
      <c r="AO2910">
        <v>19</v>
      </c>
      <c r="AP2910">
        <v>140</v>
      </c>
      <c r="AQ2910" t="s">
        <v>1099</v>
      </c>
      <c r="AR2910">
        <v>14</v>
      </c>
      <c r="AT2910" s="160">
        <v>38684</v>
      </c>
      <c r="AU2910">
        <v>19</v>
      </c>
      <c r="AV2910">
        <v>120</v>
      </c>
      <c r="AW2910" t="s">
        <v>1099</v>
      </c>
      <c r="AX2910">
        <v>12</v>
      </c>
    </row>
    <row r="2911" spans="28:50" x14ac:dyDescent="0.3">
      <c r="AB2911" s="160">
        <v>37953</v>
      </c>
      <c r="AC2911">
        <v>20</v>
      </c>
      <c r="AD2911">
        <v>195</v>
      </c>
      <c r="AE2911" t="s">
        <v>1099</v>
      </c>
      <c r="AF2911">
        <v>20</v>
      </c>
      <c r="AH2911" s="160">
        <v>41241</v>
      </c>
      <c r="AI2911">
        <v>20</v>
      </c>
      <c r="AJ2911">
        <v>242</v>
      </c>
      <c r="AK2911" t="s">
        <v>1099</v>
      </c>
      <c r="AL2911">
        <v>24</v>
      </c>
      <c r="AN2911" s="160">
        <v>37953</v>
      </c>
      <c r="AO2911">
        <v>20</v>
      </c>
      <c r="AP2911">
        <v>140</v>
      </c>
      <c r="AQ2911" t="s">
        <v>1099</v>
      </c>
      <c r="AR2911">
        <v>14</v>
      </c>
      <c r="AT2911" s="160">
        <v>38684</v>
      </c>
      <c r="AU2911">
        <v>20</v>
      </c>
      <c r="AV2911">
        <v>120</v>
      </c>
      <c r="AW2911" t="s">
        <v>1099</v>
      </c>
      <c r="AX2911">
        <v>12</v>
      </c>
    </row>
    <row r="2912" spans="28:50" x14ac:dyDescent="0.3">
      <c r="AB2912" s="160">
        <v>37953</v>
      </c>
      <c r="AC2912">
        <v>21</v>
      </c>
      <c r="AD2912">
        <v>182</v>
      </c>
      <c r="AE2912" t="s">
        <v>1099</v>
      </c>
      <c r="AF2912">
        <v>18</v>
      </c>
      <c r="AH2912" s="160">
        <v>41241</v>
      </c>
      <c r="AI2912">
        <v>21</v>
      </c>
      <c r="AJ2912">
        <v>236</v>
      </c>
      <c r="AK2912" t="s">
        <v>1099</v>
      </c>
      <c r="AL2912">
        <v>24</v>
      </c>
      <c r="AN2912" s="160">
        <v>37953</v>
      </c>
      <c r="AO2912">
        <v>21</v>
      </c>
      <c r="AP2912">
        <v>140</v>
      </c>
      <c r="AQ2912" t="s">
        <v>1099</v>
      </c>
      <c r="AR2912">
        <v>14</v>
      </c>
      <c r="AT2912" s="160">
        <v>38684</v>
      </c>
      <c r="AU2912">
        <v>21</v>
      </c>
      <c r="AV2912">
        <v>119</v>
      </c>
      <c r="AW2912" t="s">
        <v>1099</v>
      </c>
      <c r="AX2912">
        <v>12</v>
      </c>
    </row>
    <row r="2913" spans="28:50" x14ac:dyDescent="0.3">
      <c r="AB2913" s="160">
        <v>37953</v>
      </c>
      <c r="AC2913">
        <v>22</v>
      </c>
      <c r="AD2913">
        <v>161</v>
      </c>
      <c r="AE2913" t="s">
        <v>1099</v>
      </c>
      <c r="AF2913">
        <v>16</v>
      </c>
      <c r="AH2913" s="160">
        <v>41241</v>
      </c>
      <c r="AI2913">
        <v>22</v>
      </c>
      <c r="AJ2913">
        <v>226</v>
      </c>
      <c r="AK2913" t="s">
        <v>1099</v>
      </c>
      <c r="AL2913">
        <v>23</v>
      </c>
      <c r="AN2913" s="160">
        <v>37953</v>
      </c>
      <c r="AO2913">
        <v>22</v>
      </c>
      <c r="AP2913">
        <v>139</v>
      </c>
      <c r="AQ2913" t="s">
        <v>1099</v>
      </c>
      <c r="AR2913">
        <v>14</v>
      </c>
      <c r="AT2913" s="160">
        <v>38684</v>
      </c>
      <c r="AU2913">
        <v>22</v>
      </c>
      <c r="AV2913">
        <v>117</v>
      </c>
      <c r="AW2913" t="s">
        <v>1099</v>
      </c>
      <c r="AX2913">
        <v>12</v>
      </c>
    </row>
    <row r="2914" spans="28:50" x14ac:dyDescent="0.3">
      <c r="AB2914" s="160">
        <v>37953</v>
      </c>
      <c r="AC2914">
        <v>23</v>
      </c>
      <c r="AD2914">
        <v>149</v>
      </c>
      <c r="AE2914" t="s">
        <v>1099</v>
      </c>
      <c r="AF2914">
        <v>15</v>
      </c>
      <c r="AH2914" s="160">
        <v>41241</v>
      </c>
      <c r="AI2914">
        <v>23</v>
      </c>
      <c r="AJ2914">
        <v>219</v>
      </c>
      <c r="AK2914" t="s">
        <v>1099</v>
      </c>
      <c r="AL2914">
        <v>22</v>
      </c>
      <c r="AN2914" s="160">
        <v>37953</v>
      </c>
      <c r="AO2914">
        <v>23</v>
      </c>
      <c r="AP2914">
        <v>140</v>
      </c>
      <c r="AQ2914" t="s">
        <v>1099</v>
      </c>
      <c r="AR2914">
        <v>14</v>
      </c>
      <c r="AT2914" s="160">
        <v>38684</v>
      </c>
      <c r="AU2914">
        <v>23</v>
      </c>
      <c r="AV2914">
        <v>115</v>
      </c>
      <c r="AW2914" t="s">
        <v>1099</v>
      </c>
      <c r="AX2914">
        <v>12</v>
      </c>
    </row>
    <row r="2915" spans="28:50" x14ac:dyDescent="0.3">
      <c r="AB2915" s="160">
        <v>37954</v>
      </c>
      <c r="AC2915">
        <v>0</v>
      </c>
      <c r="AD2915">
        <v>133</v>
      </c>
      <c r="AE2915" t="s">
        <v>1099</v>
      </c>
      <c r="AF2915">
        <v>13</v>
      </c>
      <c r="AH2915" s="160">
        <v>41242</v>
      </c>
      <c r="AI2915">
        <v>0</v>
      </c>
      <c r="AJ2915">
        <v>202</v>
      </c>
      <c r="AK2915" t="s">
        <v>1099</v>
      </c>
      <c r="AL2915">
        <v>20</v>
      </c>
      <c r="AN2915" s="160">
        <v>37954</v>
      </c>
      <c r="AO2915">
        <v>0</v>
      </c>
      <c r="AP2915">
        <v>140</v>
      </c>
      <c r="AQ2915" t="s">
        <v>1099</v>
      </c>
      <c r="AR2915">
        <v>14</v>
      </c>
      <c r="AT2915" s="160">
        <v>38685</v>
      </c>
      <c r="AU2915">
        <v>0</v>
      </c>
      <c r="AV2915">
        <v>118</v>
      </c>
      <c r="AW2915" t="s">
        <v>1099</v>
      </c>
      <c r="AX2915">
        <v>12</v>
      </c>
    </row>
    <row r="2916" spans="28:50" x14ac:dyDescent="0.3">
      <c r="AB2916" s="160">
        <v>37954</v>
      </c>
      <c r="AC2916">
        <v>1</v>
      </c>
      <c r="AD2916">
        <v>128</v>
      </c>
      <c r="AE2916" t="s">
        <v>1099</v>
      </c>
      <c r="AF2916">
        <v>13</v>
      </c>
      <c r="AH2916" s="160">
        <v>41242</v>
      </c>
      <c r="AI2916">
        <v>1</v>
      </c>
      <c r="AJ2916">
        <v>193</v>
      </c>
      <c r="AK2916" t="s">
        <v>1099</v>
      </c>
      <c r="AL2916">
        <v>19</v>
      </c>
      <c r="AN2916" s="160">
        <v>37954</v>
      </c>
      <c r="AO2916">
        <v>1</v>
      </c>
      <c r="AP2916">
        <v>137</v>
      </c>
      <c r="AQ2916" t="s">
        <v>1099</v>
      </c>
      <c r="AR2916">
        <v>14</v>
      </c>
      <c r="AT2916" s="160">
        <v>38685</v>
      </c>
      <c r="AU2916">
        <v>1</v>
      </c>
      <c r="AV2916">
        <v>112</v>
      </c>
      <c r="AW2916" t="s">
        <v>1099</v>
      </c>
      <c r="AX2916">
        <v>11</v>
      </c>
    </row>
    <row r="2917" spans="28:50" x14ac:dyDescent="0.3">
      <c r="AB2917" s="160">
        <v>37954</v>
      </c>
      <c r="AC2917">
        <v>2</v>
      </c>
      <c r="AD2917">
        <v>115</v>
      </c>
      <c r="AE2917" t="s">
        <v>1099</v>
      </c>
      <c r="AF2917">
        <v>12</v>
      </c>
      <c r="AH2917" s="160">
        <v>41242</v>
      </c>
      <c r="AI2917">
        <v>2</v>
      </c>
      <c r="AJ2917">
        <v>191</v>
      </c>
      <c r="AK2917" t="s">
        <v>1099</v>
      </c>
      <c r="AL2917">
        <v>19</v>
      </c>
      <c r="AN2917" s="160">
        <v>37954</v>
      </c>
      <c r="AO2917">
        <v>2</v>
      </c>
      <c r="AP2917">
        <v>140</v>
      </c>
      <c r="AQ2917" t="s">
        <v>1099</v>
      </c>
      <c r="AR2917">
        <v>14</v>
      </c>
      <c r="AT2917" s="160">
        <v>38685</v>
      </c>
      <c r="AU2917">
        <v>2</v>
      </c>
      <c r="AV2917">
        <v>108</v>
      </c>
      <c r="AW2917" t="s">
        <v>1099</v>
      </c>
      <c r="AX2917">
        <v>11</v>
      </c>
    </row>
    <row r="2918" spans="28:50" x14ac:dyDescent="0.3">
      <c r="AB2918" s="160">
        <v>37954</v>
      </c>
      <c r="AC2918">
        <v>3</v>
      </c>
      <c r="AD2918">
        <v>108</v>
      </c>
      <c r="AE2918" t="s">
        <v>1099</v>
      </c>
      <c r="AF2918">
        <v>11</v>
      </c>
      <c r="AH2918" s="160">
        <v>41242</v>
      </c>
      <c r="AI2918">
        <v>3</v>
      </c>
      <c r="AJ2918">
        <v>186</v>
      </c>
      <c r="AK2918" t="s">
        <v>1099</v>
      </c>
      <c r="AL2918">
        <v>19</v>
      </c>
      <c r="AN2918" s="160">
        <v>37954</v>
      </c>
      <c r="AO2918">
        <v>3</v>
      </c>
      <c r="AP2918">
        <v>130</v>
      </c>
      <c r="AQ2918" t="s">
        <v>1099</v>
      </c>
      <c r="AR2918">
        <v>13</v>
      </c>
      <c r="AT2918" s="160">
        <v>38685</v>
      </c>
      <c r="AU2918">
        <v>3</v>
      </c>
      <c r="AV2918">
        <v>104</v>
      </c>
      <c r="AW2918" t="s">
        <v>1099</v>
      </c>
      <c r="AX2918">
        <v>10</v>
      </c>
    </row>
    <row r="2919" spans="28:50" x14ac:dyDescent="0.3">
      <c r="AB2919" s="160">
        <v>37954</v>
      </c>
      <c r="AC2919">
        <v>4</v>
      </c>
      <c r="AD2919">
        <v>111</v>
      </c>
      <c r="AE2919" t="s">
        <v>1099</v>
      </c>
      <c r="AF2919">
        <v>11</v>
      </c>
      <c r="AH2919" s="160">
        <v>41242</v>
      </c>
      <c r="AI2919">
        <v>4</v>
      </c>
      <c r="AJ2919">
        <v>188</v>
      </c>
      <c r="AK2919" t="s">
        <v>1099</v>
      </c>
      <c r="AL2919">
        <v>19</v>
      </c>
      <c r="AN2919" s="160">
        <v>37954</v>
      </c>
      <c r="AO2919">
        <v>4</v>
      </c>
      <c r="AP2919">
        <v>135</v>
      </c>
      <c r="AQ2919" t="s">
        <v>1099</v>
      </c>
      <c r="AR2919">
        <v>14</v>
      </c>
      <c r="AT2919" s="160">
        <v>38685</v>
      </c>
      <c r="AU2919">
        <v>4</v>
      </c>
      <c r="AV2919">
        <v>106</v>
      </c>
      <c r="AW2919" t="s">
        <v>1099</v>
      </c>
      <c r="AX2919">
        <v>11</v>
      </c>
    </row>
    <row r="2920" spans="28:50" x14ac:dyDescent="0.3">
      <c r="AB2920" s="160">
        <v>37954</v>
      </c>
      <c r="AC2920">
        <v>5</v>
      </c>
      <c r="AD2920">
        <v>96</v>
      </c>
      <c r="AE2920" t="s">
        <v>1099</v>
      </c>
      <c r="AF2920">
        <v>10</v>
      </c>
      <c r="AH2920" s="160">
        <v>41242</v>
      </c>
      <c r="AI2920">
        <v>5</v>
      </c>
      <c r="AJ2920">
        <v>189</v>
      </c>
      <c r="AK2920" t="s">
        <v>1099</v>
      </c>
      <c r="AL2920">
        <v>19</v>
      </c>
      <c r="AN2920" s="160">
        <v>37954</v>
      </c>
      <c r="AO2920">
        <v>5</v>
      </c>
      <c r="AP2920">
        <v>140</v>
      </c>
      <c r="AQ2920" t="s">
        <v>1099</v>
      </c>
      <c r="AR2920">
        <v>14</v>
      </c>
      <c r="AT2920" s="160">
        <v>38685</v>
      </c>
      <c r="AU2920">
        <v>5</v>
      </c>
      <c r="AV2920">
        <v>109</v>
      </c>
      <c r="AW2920" t="s">
        <v>1099</v>
      </c>
      <c r="AX2920">
        <v>11</v>
      </c>
    </row>
    <row r="2921" spans="28:50" x14ac:dyDescent="0.3">
      <c r="AB2921" s="160">
        <v>37954</v>
      </c>
      <c r="AC2921">
        <v>6</v>
      </c>
      <c r="AD2921">
        <v>127</v>
      </c>
      <c r="AE2921" t="s">
        <v>1099</v>
      </c>
      <c r="AF2921">
        <v>13</v>
      </c>
      <c r="AH2921" s="160">
        <v>41242</v>
      </c>
      <c r="AI2921">
        <v>6</v>
      </c>
      <c r="AJ2921">
        <v>193</v>
      </c>
      <c r="AK2921" t="s">
        <v>1099</v>
      </c>
      <c r="AL2921">
        <v>19</v>
      </c>
      <c r="AN2921" s="160">
        <v>37954</v>
      </c>
      <c r="AO2921">
        <v>6</v>
      </c>
      <c r="AP2921">
        <v>150</v>
      </c>
      <c r="AQ2921" t="s">
        <v>1099</v>
      </c>
      <c r="AR2921">
        <v>15</v>
      </c>
      <c r="AT2921" s="160">
        <v>38685</v>
      </c>
      <c r="AU2921">
        <v>6</v>
      </c>
      <c r="AV2921">
        <v>126</v>
      </c>
      <c r="AW2921" t="s">
        <v>1099</v>
      </c>
      <c r="AX2921">
        <v>13</v>
      </c>
    </row>
    <row r="2922" spans="28:50" x14ac:dyDescent="0.3">
      <c r="AB2922" s="160">
        <v>37954</v>
      </c>
      <c r="AC2922">
        <v>7</v>
      </c>
      <c r="AD2922">
        <v>157</v>
      </c>
      <c r="AE2922" t="s">
        <v>1099</v>
      </c>
      <c r="AF2922">
        <v>16</v>
      </c>
      <c r="AH2922" s="160">
        <v>41242</v>
      </c>
      <c r="AI2922">
        <v>7</v>
      </c>
      <c r="AJ2922">
        <v>225</v>
      </c>
      <c r="AK2922" t="s">
        <v>1099</v>
      </c>
      <c r="AL2922">
        <v>23</v>
      </c>
      <c r="AN2922" s="160">
        <v>37954</v>
      </c>
      <c r="AO2922">
        <v>7</v>
      </c>
      <c r="AP2922">
        <v>160</v>
      </c>
      <c r="AQ2922" t="s">
        <v>1099</v>
      </c>
      <c r="AR2922">
        <v>16</v>
      </c>
      <c r="AT2922" s="160">
        <v>38685</v>
      </c>
      <c r="AU2922">
        <v>7</v>
      </c>
      <c r="AV2922">
        <v>152</v>
      </c>
      <c r="AW2922" t="s">
        <v>1099</v>
      </c>
      <c r="AX2922">
        <v>15</v>
      </c>
    </row>
    <row r="2923" spans="28:50" x14ac:dyDescent="0.3">
      <c r="AB2923" s="160">
        <v>37954</v>
      </c>
      <c r="AC2923">
        <v>8</v>
      </c>
      <c r="AD2923">
        <v>189</v>
      </c>
      <c r="AE2923" t="s">
        <v>1099</v>
      </c>
      <c r="AF2923">
        <v>19</v>
      </c>
      <c r="AH2923" s="160">
        <v>41242</v>
      </c>
      <c r="AI2923">
        <v>8</v>
      </c>
      <c r="AJ2923">
        <v>258</v>
      </c>
      <c r="AK2923" t="s">
        <v>1099</v>
      </c>
      <c r="AL2923">
        <v>26</v>
      </c>
      <c r="AN2923" s="160">
        <v>37954</v>
      </c>
      <c r="AO2923">
        <v>8</v>
      </c>
      <c r="AP2923">
        <v>160</v>
      </c>
      <c r="AQ2923" t="s">
        <v>1099</v>
      </c>
      <c r="AR2923">
        <v>16</v>
      </c>
      <c r="AT2923" s="160">
        <v>38685</v>
      </c>
      <c r="AU2923">
        <v>8</v>
      </c>
      <c r="AV2923">
        <v>166</v>
      </c>
      <c r="AW2923" t="s">
        <v>1099</v>
      </c>
      <c r="AX2923">
        <v>17</v>
      </c>
    </row>
    <row r="2924" spans="28:50" x14ac:dyDescent="0.3">
      <c r="AB2924" s="160">
        <v>37954</v>
      </c>
      <c r="AC2924">
        <v>9</v>
      </c>
      <c r="AD2924">
        <v>216</v>
      </c>
      <c r="AE2924" t="s">
        <v>1099</v>
      </c>
      <c r="AF2924">
        <v>22</v>
      </c>
      <c r="AH2924" s="160">
        <v>41242</v>
      </c>
      <c r="AI2924">
        <v>9</v>
      </c>
      <c r="AJ2924">
        <v>288</v>
      </c>
      <c r="AK2924" t="s">
        <v>1099</v>
      </c>
      <c r="AL2924">
        <v>29</v>
      </c>
      <c r="AN2924" s="160">
        <v>37954</v>
      </c>
      <c r="AO2924">
        <v>9</v>
      </c>
      <c r="AP2924">
        <v>160</v>
      </c>
      <c r="AQ2924" t="s">
        <v>1099</v>
      </c>
      <c r="AR2924">
        <v>16</v>
      </c>
      <c r="AT2924" s="160">
        <v>38685</v>
      </c>
      <c r="AU2924">
        <v>9</v>
      </c>
      <c r="AV2924">
        <v>167</v>
      </c>
      <c r="AW2924" t="s">
        <v>1099</v>
      </c>
      <c r="AX2924">
        <v>17</v>
      </c>
    </row>
    <row r="2925" spans="28:50" x14ac:dyDescent="0.3">
      <c r="AB2925" s="160">
        <v>37954</v>
      </c>
      <c r="AC2925">
        <v>10</v>
      </c>
      <c r="AD2925">
        <v>239</v>
      </c>
      <c r="AE2925" t="s">
        <v>1099</v>
      </c>
      <c r="AF2925">
        <v>24</v>
      </c>
      <c r="AH2925" s="160">
        <v>41242</v>
      </c>
      <c r="AI2925">
        <v>10</v>
      </c>
      <c r="AJ2925">
        <v>321</v>
      </c>
      <c r="AK2925" t="s">
        <v>1099</v>
      </c>
      <c r="AL2925">
        <v>32</v>
      </c>
      <c r="AN2925" s="160">
        <v>37954</v>
      </c>
      <c r="AO2925">
        <v>10</v>
      </c>
      <c r="AP2925">
        <v>184</v>
      </c>
      <c r="AQ2925" t="s">
        <v>1099</v>
      </c>
      <c r="AR2925">
        <v>18</v>
      </c>
      <c r="AT2925" s="160">
        <v>38685</v>
      </c>
      <c r="AU2925">
        <v>10</v>
      </c>
      <c r="AV2925">
        <v>165</v>
      </c>
      <c r="AW2925" t="s">
        <v>1099</v>
      </c>
      <c r="AX2925">
        <v>17</v>
      </c>
    </row>
    <row r="2926" spans="28:50" x14ac:dyDescent="0.3">
      <c r="AB2926" s="160">
        <v>37954</v>
      </c>
      <c r="AC2926">
        <v>11</v>
      </c>
      <c r="AD2926">
        <v>252</v>
      </c>
      <c r="AE2926" t="s">
        <v>1099</v>
      </c>
      <c r="AF2926">
        <v>25</v>
      </c>
      <c r="AH2926" s="160">
        <v>41242</v>
      </c>
      <c r="AI2926">
        <v>11</v>
      </c>
      <c r="AJ2926">
        <v>336</v>
      </c>
      <c r="AK2926" t="s">
        <v>1099</v>
      </c>
      <c r="AL2926">
        <v>34</v>
      </c>
      <c r="AN2926" s="160">
        <v>37954</v>
      </c>
      <c r="AO2926">
        <v>11</v>
      </c>
      <c r="AP2926">
        <v>180</v>
      </c>
      <c r="AQ2926" t="s">
        <v>1099</v>
      </c>
      <c r="AR2926">
        <v>18</v>
      </c>
      <c r="AT2926" s="160">
        <v>38685</v>
      </c>
      <c r="AU2926">
        <v>11</v>
      </c>
      <c r="AV2926">
        <v>169</v>
      </c>
      <c r="AW2926" t="s">
        <v>1099</v>
      </c>
      <c r="AX2926">
        <v>17</v>
      </c>
    </row>
    <row r="2927" spans="28:50" x14ac:dyDescent="0.3">
      <c r="AB2927" s="160">
        <v>37954</v>
      </c>
      <c r="AC2927">
        <v>12</v>
      </c>
      <c r="AD2927">
        <v>265</v>
      </c>
      <c r="AE2927" t="s">
        <v>1099</v>
      </c>
      <c r="AF2927">
        <v>27</v>
      </c>
      <c r="AH2927" s="160">
        <v>41242</v>
      </c>
      <c r="AI2927">
        <v>12</v>
      </c>
      <c r="AJ2927">
        <v>360</v>
      </c>
      <c r="AK2927" t="s">
        <v>1099</v>
      </c>
      <c r="AL2927">
        <v>36</v>
      </c>
      <c r="AN2927" s="160">
        <v>37954</v>
      </c>
      <c r="AO2927">
        <v>12</v>
      </c>
      <c r="AP2927">
        <v>170</v>
      </c>
      <c r="AQ2927" t="s">
        <v>1099</v>
      </c>
      <c r="AR2927">
        <v>17</v>
      </c>
      <c r="AT2927" s="160">
        <v>38685</v>
      </c>
      <c r="AU2927">
        <v>12</v>
      </c>
      <c r="AV2927">
        <v>172</v>
      </c>
      <c r="AW2927" t="s">
        <v>1099</v>
      </c>
      <c r="AX2927">
        <v>17</v>
      </c>
    </row>
    <row r="2928" spans="28:50" x14ac:dyDescent="0.3">
      <c r="AB2928" s="160">
        <v>37954</v>
      </c>
      <c r="AC2928">
        <v>13</v>
      </c>
      <c r="AD2928">
        <v>268</v>
      </c>
      <c r="AE2928" t="s">
        <v>1099</v>
      </c>
      <c r="AF2928">
        <v>27</v>
      </c>
      <c r="AH2928" s="160">
        <v>41242</v>
      </c>
      <c r="AI2928">
        <v>13</v>
      </c>
      <c r="AJ2928">
        <v>371</v>
      </c>
      <c r="AK2928" t="s">
        <v>1099</v>
      </c>
      <c r="AL2928">
        <v>37</v>
      </c>
      <c r="AN2928" s="160">
        <v>37954</v>
      </c>
      <c r="AO2928">
        <v>13</v>
      </c>
      <c r="AP2928">
        <v>180</v>
      </c>
      <c r="AQ2928" t="s">
        <v>1099</v>
      </c>
      <c r="AR2928">
        <v>18</v>
      </c>
      <c r="AT2928" s="160">
        <v>38685</v>
      </c>
      <c r="AU2928">
        <v>13</v>
      </c>
      <c r="AV2928">
        <v>164</v>
      </c>
      <c r="AW2928" t="s">
        <v>1099</v>
      </c>
      <c r="AX2928">
        <v>16</v>
      </c>
    </row>
    <row r="2929" spans="28:50" x14ac:dyDescent="0.3">
      <c r="AB2929" s="160">
        <v>37954</v>
      </c>
      <c r="AC2929">
        <v>14</v>
      </c>
      <c r="AD2929">
        <v>271</v>
      </c>
      <c r="AE2929" t="s">
        <v>1099</v>
      </c>
      <c r="AF2929">
        <v>27</v>
      </c>
      <c r="AH2929" s="160">
        <v>41242</v>
      </c>
      <c r="AI2929">
        <v>14</v>
      </c>
      <c r="AJ2929">
        <v>385</v>
      </c>
      <c r="AK2929" t="s">
        <v>1099</v>
      </c>
      <c r="AL2929">
        <v>39</v>
      </c>
      <c r="AN2929" s="160">
        <v>37954</v>
      </c>
      <c r="AO2929">
        <v>14</v>
      </c>
      <c r="AP2929">
        <v>180</v>
      </c>
      <c r="AQ2929" t="s">
        <v>1099</v>
      </c>
      <c r="AR2929">
        <v>18</v>
      </c>
      <c r="AT2929" s="160">
        <v>38685</v>
      </c>
      <c r="AU2929">
        <v>14</v>
      </c>
      <c r="AV2929">
        <v>168</v>
      </c>
      <c r="AW2929" t="s">
        <v>1099</v>
      </c>
      <c r="AX2929">
        <v>17</v>
      </c>
    </row>
    <row r="2930" spans="28:50" x14ac:dyDescent="0.3">
      <c r="AB2930" s="160">
        <v>37954</v>
      </c>
      <c r="AC2930">
        <v>15</v>
      </c>
      <c r="AD2930">
        <v>267</v>
      </c>
      <c r="AE2930" t="s">
        <v>1099</v>
      </c>
      <c r="AF2930">
        <v>27</v>
      </c>
      <c r="AH2930" s="160">
        <v>41242</v>
      </c>
      <c r="AI2930">
        <v>15</v>
      </c>
      <c r="AJ2930">
        <v>385</v>
      </c>
      <c r="AK2930" t="s">
        <v>1099</v>
      </c>
      <c r="AL2930">
        <v>39</v>
      </c>
      <c r="AN2930" s="160">
        <v>37954</v>
      </c>
      <c r="AO2930">
        <v>15</v>
      </c>
      <c r="AP2930">
        <v>170</v>
      </c>
      <c r="AQ2930" t="s">
        <v>1099</v>
      </c>
      <c r="AR2930">
        <v>17</v>
      </c>
      <c r="AT2930" s="160">
        <v>38685</v>
      </c>
      <c r="AU2930">
        <v>15</v>
      </c>
      <c r="AV2930">
        <v>141</v>
      </c>
      <c r="AW2930" t="s">
        <v>1099</v>
      </c>
      <c r="AX2930">
        <v>14</v>
      </c>
    </row>
    <row r="2931" spans="28:50" x14ac:dyDescent="0.3">
      <c r="AB2931" s="160">
        <v>37954</v>
      </c>
      <c r="AC2931">
        <v>16</v>
      </c>
      <c r="AD2931">
        <v>269</v>
      </c>
      <c r="AE2931" t="s">
        <v>1099</v>
      </c>
      <c r="AF2931">
        <v>27</v>
      </c>
      <c r="AH2931" s="160">
        <v>41242</v>
      </c>
      <c r="AI2931">
        <v>16</v>
      </c>
      <c r="AJ2931">
        <v>387</v>
      </c>
      <c r="AK2931" t="s">
        <v>1099</v>
      </c>
      <c r="AL2931">
        <v>39</v>
      </c>
      <c r="AN2931" s="160">
        <v>37954</v>
      </c>
      <c r="AO2931">
        <v>16</v>
      </c>
      <c r="AP2931">
        <v>170</v>
      </c>
      <c r="AQ2931" t="s">
        <v>1099</v>
      </c>
      <c r="AR2931">
        <v>17</v>
      </c>
      <c r="AT2931" s="160">
        <v>38685</v>
      </c>
      <c r="AU2931">
        <v>16</v>
      </c>
      <c r="AV2931">
        <v>123</v>
      </c>
      <c r="AW2931" t="s">
        <v>1099</v>
      </c>
      <c r="AX2931">
        <v>12</v>
      </c>
    </row>
    <row r="2932" spans="28:50" x14ac:dyDescent="0.3">
      <c r="AB2932" s="160">
        <v>37954</v>
      </c>
      <c r="AC2932">
        <v>17</v>
      </c>
      <c r="AD2932">
        <v>266</v>
      </c>
      <c r="AE2932" t="s">
        <v>1099</v>
      </c>
      <c r="AF2932">
        <v>27</v>
      </c>
      <c r="AH2932" s="160">
        <v>41242</v>
      </c>
      <c r="AI2932">
        <v>17</v>
      </c>
      <c r="AJ2932">
        <v>392</v>
      </c>
      <c r="AK2932" t="s">
        <v>1099</v>
      </c>
      <c r="AL2932">
        <v>39</v>
      </c>
      <c r="AN2932" s="160">
        <v>37954</v>
      </c>
      <c r="AO2932">
        <v>17</v>
      </c>
      <c r="AP2932">
        <v>160</v>
      </c>
      <c r="AQ2932" t="s">
        <v>1099</v>
      </c>
      <c r="AR2932">
        <v>16</v>
      </c>
      <c r="AT2932" s="160">
        <v>38685</v>
      </c>
      <c r="AU2932">
        <v>17</v>
      </c>
      <c r="AV2932">
        <v>114</v>
      </c>
      <c r="AW2932" t="s">
        <v>1099</v>
      </c>
      <c r="AX2932">
        <v>11</v>
      </c>
    </row>
    <row r="2933" spans="28:50" x14ac:dyDescent="0.3">
      <c r="AB2933" s="160">
        <v>37954</v>
      </c>
      <c r="AC2933">
        <v>18</v>
      </c>
      <c r="AD2933">
        <v>262</v>
      </c>
      <c r="AE2933" t="s">
        <v>1099</v>
      </c>
      <c r="AF2933">
        <v>26</v>
      </c>
      <c r="AH2933" s="160">
        <v>41242</v>
      </c>
      <c r="AI2933">
        <v>18</v>
      </c>
      <c r="AJ2933">
        <v>377</v>
      </c>
      <c r="AK2933" t="s">
        <v>1099</v>
      </c>
      <c r="AL2933">
        <v>38</v>
      </c>
      <c r="AN2933" s="160">
        <v>37954</v>
      </c>
      <c r="AO2933">
        <v>18</v>
      </c>
      <c r="AP2933">
        <v>160</v>
      </c>
      <c r="AQ2933" t="s">
        <v>1099</v>
      </c>
      <c r="AR2933">
        <v>16</v>
      </c>
      <c r="AT2933" s="160">
        <v>38685</v>
      </c>
      <c r="AU2933">
        <v>18</v>
      </c>
      <c r="AV2933">
        <v>113</v>
      </c>
      <c r="AW2933" t="s">
        <v>1099</v>
      </c>
      <c r="AX2933">
        <v>11</v>
      </c>
    </row>
    <row r="2934" spans="28:50" x14ac:dyDescent="0.3">
      <c r="AB2934" s="160">
        <v>37954</v>
      </c>
      <c r="AC2934">
        <v>19</v>
      </c>
      <c r="AD2934">
        <v>226</v>
      </c>
      <c r="AE2934" t="s">
        <v>1099</v>
      </c>
      <c r="AF2934">
        <v>23</v>
      </c>
      <c r="AH2934" s="160">
        <v>41242</v>
      </c>
      <c r="AI2934">
        <v>19</v>
      </c>
      <c r="AJ2934">
        <v>302</v>
      </c>
      <c r="AK2934" t="s">
        <v>1099</v>
      </c>
      <c r="AL2934">
        <v>30</v>
      </c>
      <c r="AN2934" s="160">
        <v>37954</v>
      </c>
      <c r="AO2934">
        <v>19</v>
      </c>
      <c r="AP2934">
        <v>151</v>
      </c>
      <c r="AQ2934" t="s">
        <v>1099</v>
      </c>
      <c r="AR2934">
        <v>15</v>
      </c>
      <c r="AT2934" s="160">
        <v>38685</v>
      </c>
      <c r="AU2934">
        <v>19</v>
      </c>
      <c r="AV2934">
        <v>112</v>
      </c>
      <c r="AW2934" t="s">
        <v>1099</v>
      </c>
      <c r="AX2934">
        <v>11</v>
      </c>
    </row>
    <row r="2935" spans="28:50" x14ac:dyDescent="0.3">
      <c r="AB2935" s="160">
        <v>37954</v>
      </c>
      <c r="AC2935">
        <v>20</v>
      </c>
      <c r="AD2935">
        <v>222</v>
      </c>
      <c r="AE2935" t="s">
        <v>1099</v>
      </c>
      <c r="AF2935">
        <v>22</v>
      </c>
      <c r="AH2935" s="160">
        <v>41242</v>
      </c>
      <c r="AI2935">
        <v>20</v>
      </c>
      <c r="AJ2935">
        <v>304</v>
      </c>
      <c r="AK2935" t="s">
        <v>1099</v>
      </c>
      <c r="AL2935">
        <v>30</v>
      </c>
      <c r="AN2935" s="160">
        <v>37954</v>
      </c>
      <c r="AO2935">
        <v>20</v>
      </c>
      <c r="AP2935">
        <v>150</v>
      </c>
      <c r="AQ2935" t="s">
        <v>1099</v>
      </c>
      <c r="AR2935">
        <v>15</v>
      </c>
      <c r="AT2935" s="160">
        <v>38685</v>
      </c>
      <c r="AU2935">
        <v>20</v>
      </c>
      <c r="AV2935">
        <v>112</v>
      </c>
      <c r="AW2935" t="s">
        <v>1099</v>
      </c>
      <c r="AX2935">
        <v>11</v>
      </c>
    </row>
    <row r="2936" spans="28:50" x14ac:dyDescent="0.3">
      <c r="AB2936" s="160">
        <v>37954</v>
      </c>
      <c r="AC2936">
        <v>21</v>
      </c>
      <c r="AD2936">
        <v>211</v>
      </c>
      <c r="AE2936" t="s">
        <v>1099</v>
      </c>
      <c r="AF2936">
        <v>21</v>
      </c>
      <c r="AH2936" s="160">
        <v>41242</v>
      </c>
      <c r="AI2936">
        <v>21</v>
      </c>
      <c r="AJ2936">
        <v>308</v>
      </c>
      <c r="AK2936" t="s">
        <v>1099</v>
      </c>
      <c r="AL2936">
        <v>31</v>
      </c>
      <c r="AN2936" s="160">
        <v>37954</v>
      </c>
      <c r="AO2936">
        <v>21</v>
      </c>
      <c r="AP2936">
        <v>140</v>
      </c>
      <c r="AQ2936" t="s">
        <v>1099</v>
      </c>
      <c r="AR2936">
        <v>14</v>
      </c>
      <c r="AT2936" s="160">
        <v>38685</v>
      </c>
      <c r="AU2936">
        <v>21</v>
      </c>
      <c r="AV2936">
        <v>114</v>
      </c>
      <c r="AW2936" t="s">
        <v>1099</v>
      </c>
      <c r="AX2936">
        <v>11</v>
      </c>
    </row>
    <row r="2937" spans="28:50" x14ac:dyDescent="0.3">
      <c r="AB2937" s="160">
        <v>37954</v>
      </c>
      <c r="AC2937">
        <v>22</v>
      </c>
      <c r="AD2937">
        <v>199</v>
      </c>
      <c r="AE2937" t="s">
        <v>1099</v>
      </c>
      <c r="AF2937">
        <v>20</v>
      </c>
      <c r="AH2937" s="160">
        <v>41242</v>
      </c>
      <c r="AI2937">
        <v>22</v>
      </c>
      <c r="AJ2937">
        <v>276</v>
      </c>
      <c r="AK2937" t="s">
        <v>1099</v>
      </c>
      <c r="AL2937">
        <v>28</v>
      </c>
      <c r="AN2937" s="160">
        <v>37954</v>
      </c>
      <c r="AO2937">
        <v>22</v>
      </c>
      <c r="AP2937">
        <v>146</v>
      </c>
      <c r="AQ2937" t="s">
        <v>1099</v>
      </c>
      <c r="AR2937">
        <v>15</v>
      </c>
      <c r="AT2937" s="160">
        <v>38685</v>
      </c>
      <c r="AU2937">
        <v>22</v>
      </c>
      <c r="AV2937">
        <v>110</v>
      </c>
      <c r="AW2937" t="s">
        <v>1099</v>
      </c>
      <c r="AX2937">
        <v>11</v>
      </c>
    </row>
    <row r="2938" spans="28:50" x14ac:dyDescent="0.3">
      <c r="AB2938" s="160">
        <v>37954</v>
      </c>
      <c r="AC2938">
        <v>23</v>
      </c>
      <c r="AD2938">
        <v>176</v>
      </c>
      <c r="AE2938" t="s">
        <v>1099</v>
      </c>
      <c r="AF2938">
        <v>18</v>
      </c>
      <c r="AH2938" s="160">
        <v>41242</v>
      </c>
      <c r="AI2938">
        <v>23</v>
      </c>
      <c r="AJ2938">
        <v>270</v>
      </c>
      <c r="AK2938" t="s">
        <v>1099</v>
      </c>
      <c r="AL2938">
        <v>27</v>
      </c>
      <c r="AN2938" s="160">
        <v>37954</v>
      </c>
      <c r="AO2938">
        <v>23</v>
      </c>
      <c r="AP2938">
        <v>140</v>
      </c>
      <c r="AQ2938" t="s">
        <v>1099</v>
      </c>
      <c r="AR2938">
        <v>14</v>
      </c>
      <c r="AT2938" s="160">
        <v>38685</v>
      </c>
      <c r="AU2938">
        <v>23</v>
      </c>
      <c r="AV2938">
        <v>113</v>
      </c>
      <c r="AW2938" t="s">
        <v>1099</v>
      </c>
      <c r="AX2938">
        <v>11</v>
      </c>
    </row>
    <row r="2939" spans="28:50" x14ac:dyDescent="0.3">
      <c r="AB2939" s="160">
        <v>37955</v>
      </c>
      <c r="AC2939">
        <v>0</v>
      </c>
      <c r="AD2939">
        <v>164</v>
      </c>
      <c r="AE2939" t="s">
        <v>1099</v>
      </c>
      <c r="AF2939">
        <v>16</v>
      </c>
      <c r="AH2939" s="160">
        <v>41243</v>
      </c>
      <c r="AI2939">
        <v>0</v>
      </c>
      <c r="AJ2939">
        <v>249</v>
      </c>
      <c r="AK2939" t="s">
        <v>1099</v>
      </c>
      <c r="AL2939">
        <v>25</v>
      </c>
      <c r="AN2939" s="160">
        <v>37955</v>
      </c>
      <c r="AO2939">
        <v>0</v>
      </c>
      <c r="AP2939">
        <v>150</v>
      </c>
      <c r="AQ2939" t="s">
        <v>1099</v>
      </c>
      <c r="AR2939">
        <v>15</v>
      </c>
      <c r="AT2939" s="160">
        <v>38686</v>
      </c>
      <c r="AU2939">
        <v>0</v>
      </c>
      <c r="AV2939">
        <v>110</v>
      </c>
      <c r="AW2939" t="s">
        <v>1099</v>
      </c>
      <c r="AX2939">
        <v>11</v>
      </c>
    </row>
    <row r="2940" spans="28:50" x14ac:dyDescent="0.3">
      <c r="AB2940" s="160">
        <v>37955</v>
      </c>
      <c r="AC2940">
        <v>1</v>
      </c>
      <c r="AD2940">
        <v>145</v>
      </c>
      <c r="AE2940" t="s">
        <v>1099</v>
      </c>
      <c r="AF2940">
        <v>15</v>
      </c>
      <c r="AH2940" s="160">
        <v>41243</v>
      </c>
      <c r="AI2940">
        <v>1</v>
      </c>
      <c r="AJ2940">
        <v>254</v>
      </c>
      <c r="AK2940" t="s">
        <v>1099</v>
      </c>
      <c r="AL2940">
        <v>25</v>
      </c>
      <c r="AN2940" s="160">
        <v>37955</v>
      </c>
      <c r="AO2940">
        <v>1</v>
      </c>
      <c r="AP2940">
        <v>136</v>
      </c>
      <c r="AQ2940" t="s">
        <v>1099</v>
      </c>
      <c r="AR2940">
        <v>14</v>
      </c>
      <c r="AT2940" s="160">
        <v>38686</v>
      </c>
      <c r="AU2940">
        <v>1</v>
      </c>
      <c r="AV2940">
        <v>102</v>
      </c>
      <c r="AW2940" t="s">
        <v>1099</v>
      </c>
      <c r="AX2940">
        <v>10</v>
      </c>
    </row>
    <row r="2941" spans="28:50" x14ac:dyDescent="0.3">
      <c r="AB2941" s="160">
        <v>37955</v>
      </c>
      <c r="AC2941">
        <v>2</v>
      </c>
      <c r="AD2941">
        <v>133</v>
      </c>
      <c r="AE2941" t="s">
        <v>1099</v>
      </c>
      <c r="AF2941">
        <v>13</v>
      </c>
      <c r="AH2941" s="160">
        <v>41243</v>
      </c>
      <c r="AI2941">
        <v>2</v>
      </c>
      <c r="AJ2941">
        <v>261</v>
      </c>
      <c r="AK2941" t="s">
        <v>1099</v>
      </c>
      <c r="AL2941">
        <v>26</v>
      </c>
      <c r="AN2941" s="160">
        <v>37955</v>
      </c>
      <c r="AO2941">
        <v>2</v>
      </c>
      <c r="AP2941">
        <v>140</v>
      </c>
      <c r="AQ2941" t="s">
        <v>1099</v>
      </c>
      <c r="AR2941">
        <v>14</v>
      </c>
      <c r="AT2941" s="160">
        <v>38686</v>
      </c>
      <c r="AU2941">
        <v>2</v>
      </c>
      <c r="AV2941">
        <v>108</v>
      </c>
      <c r="AW2941" t="s">
        <v>1099</v>
      </c>
      <c r="AX2941">
        <v>11</v>
      </c>
    </row>
    <row r="2942" spans="28:50" x14ac:dyDescent="0.3">
      <c r="AB2942" s="160">
        <v>37955</v>
      </c>
      <c r="AC2942">
        <v>3</v>
      </c>
      <c r="AD2942">
        <v>125</v>
      </c>
      <c r="AE2942" t="s">
        <v>1099</v>
      </c>
      <c r="AF2942">
        <v>13</v>
      </c>
      <c r="AH2942" s="160">
        <v>41243</v>
      </c>
      <c r="AI2942">
        <v>3</v>
      </c>
      <c r="AJ2942">
        <v>261</v>
      </c>
      <c r="AK2942" t="s">
        <v>1099</v>
      </c>
      <c r="AL2942">
        <v>26</v>
      </c>
      <c r="AN2942" s="160">
        <v>37955</v>
      </c>
      <c r="AO2942">
        <v>3</v>
      </c>
      <c r="AP2942">
        <v>140</v>
      </c>
      <c r="AQ2942" t="s">
        <v>1099</v>
      </c>
      <c r="AR2942">
        <v>14</v>
      </c>
      <c r="AT2942" s="160">
        <v>38686</v>
      </c>
      <c r="AU2942">
        <v>3</v>
      </c>
      <c r="AV2942">
        <v>107</v>
      </c>
      <c r="AW2942" t="s">
        <v>1099</v>
      </c>
      <c r="AX2942">
        <v>11</v>
      </c>
    </row>
    <row r="2943" spans="28:50" x14ac:dyDescent="0.3">
      <c r="AB2943" s="160">
        <v>37955</v>
      </c>
      <c r="AC2943">
        <v>4</v>
      </c>
      <c r="AD2943">
        <v>116</v>
      </c>
      <c r="AE2943" t="s">
        <v>1099</v>
      </c>
      <c r="AF2943">
        <v>12</v>
      </c>
      <c r="AH2943" s="160">
        <v>41243</v>
      </c>
      <c r="AI2943">
        <v>4</v>
      </c>
      <c r="AJ2943">
        <v>262</v>
      </c>
      <c r="AK2943" t="s">
        <v>1099</v>
      </c>
      <c r="AL2943">
        <v>26</v>
      </c>
      <c r="AN2943" s="160">
        <v>37955</v>
      </c>
      <c r="AO2943">
        <v>4</v>
      </c>
      <c r="AP2943">
        <v>134</v>
      </c>
      <c r="AQ2943" t="s">
        <v>1099</v>
      </c>
      <c r="AR2943">
        <v>13</v>
      </c>
      <c r="AT2943" s="160">
        <v>38686</v>
      </c>
      <c r="AU2943">
        <v>4</v>
      </c>
      <c r="AV2943">
        <v>106</v>
      </c>
      <c r="AW2943" t="s">
        <v>1099</v>
      </c>
      <c r="AX2943">
        <v>11</v>
      </c>
    </row>
    <row r="2944" spans="28:50" x14ac:dyDescent="0.3">
      <c r="AB2944" s="160">
        <v>37955</v>
      </c>
      <c r="AC2944">
        <v>5</v>
      </c>
      <c r="AD2944">
        <v>112</v>
      </c>
      <c r="AE2944" t="s">
        <v>1099</v>
      </c>
      <c r="AF2944">
        <v>11</v>
      </c>
      <c r="AH2944" s="160">
        <v>41243</v>
      </c>
      <c r="AI2944">
        <v>5</v>
      </c>
      <c r="AJ2944">
        <v>250</v>
      </c>
      <c r="AK2944" t="s">
        <v>1099</v>
      </c>
      <c r="AL2944">
        <v>25</v>
      </c>
      <c r="AN2944" s="160">
        <v>37955</v>
      </c>
      <c r="AO2944">
        <v>5</v>
      </c>
      <c r="AP2944">
        <v>140</v>
      </c>
      <c r="AQ2944" t="s">
        <v>1099</v>
      </c>
      <c r="AR2944">
        <v>14</v>
      </c>
      <c r="AT2944" s="160">
        <v>38686</v>
      </c>
      <c r="AU2944">
        <v>5</v>
      </c>
      <c r="AV2944">
        <v>108</v>
      </c>
      <c r="AW2944" t="s">
        <v>1099</v>
      </c>
      <c r="AX2944">
        <v>11</v>
      </c>
    </row>
    <row r="2945" spans="28:50" x14ac:dyDescent="0.3">
      <c r="AB2945" s="160">
        <v>37955</v>
      </c>
      <c r="AC2945">
        <v>6</v>
      </c>
      <c r="AD2945">
        <v>143</v>
      </c>
      <c r="AE2945" t="s">
        <v>1099</v>
      </c>
      <c r="AF2945">
        <v>14</v>
      </c>
      <c r="AH2945" s="160">
        <v>41243</v>
      </c>
      <c r="AI2945">
        <v>6</v>
      </c>
      <c r="AJ2945">
        <v>250</v>
      </c>
      <c r="AK2945" t="s">
        <v>1099</v>
      </c>
      <c r="AL2945">
        <v>25</v>
      </c>
      <c r="AN2945" s="160">
        <v>37955</v>
      </c>
      <c r="AO2945">
        <v>6</v>
      </c>
      <c r="AP2945">
        <v>150</v>
      </c>
      <c r="AQ2945" t="s">
        <v>1099</v>
      </c>
      <c r="AR2945">
        <v>15</v>
      </c>
      <c r="AT2945" s="160">
        <v>38686</v>
      </c>
      <c r="AU2945">
        <v>6</v>
      </c>
      <c r="AV2945">
        <v>112</v>
      </c>
      <c r="AW2945" t="s">
        <v>1099</v>
      </c>
      <c r="AX2945">
        <v>11</v>
      </c>
    </row>
    <row r="2946" spans="28:50" x14ac:dyDescent="0.3">
      <c r="AB2946" s="160">
        <v>37955</v>
      </c>
      <c r="AC2946">
        <v>7</v>
      </c>
      <c r="AD2946">
        <v>166</v>
      </c>
      <c r="AE2946" t="s">
        <v>1099</v>
      </c>
      <c r="AF2946">
        <v>17</v>
      </c>
      <c r="AH2946" s="160">
        <v>41243</v>
      </c>
      <c r="AI2946">
        <v>7</v>
      </c>
      <c r="AJ2946">
        <v>266</v>
      </c>
      <c r="AK2946" t="s">
        <v>1099</v>
      </c>
      <c r="AL2946">
        <v>27</v>
      </c>
      <c r="AN2946" s="160">
        <v>37955</v>
      </c>
      <c r="AO2946">
        <v>7</v>
      </c>
      <c r="AP2946">
        <v>154</v>
      </c>
      <c r="AQ2946" t="s">
        <v>1099</v>
      </c>
      <c r="AR2946">
        <v>15</v>
      </c>
      <c r="AT2946" s="160">
        <v>38686</v>
      </c>
      <c r="AU2946">
        <v>7</v>
      </c>
      <c r="AV2946">
        <v>119</v>
      </c>
      <c r="AW2946" t="s">
        <v>1099</v>
      </c>
      <c r="AX2946">
        <v>12</v>
      </c>
    </row>
    <row r="2947" spans="28:50" x14ac:dyDescent="0.3">
      <c r="AB2947" s="160">
        <v>37955</v>
      </c>
      <c r="AC2947">
        <v>8</v>
      </c>
      <c r="AD2947">
        <v>191</v>
      </c>
      <c r="AE2947" t="s">
        <v>1099</v>
      </c>
      <c r="AF2947">
        <v>19</v>
      </c>
      <c r="AH2947" s="160">
        <v>41243</v>
      </c>
      <c r="AI2947">
        <v>8</v>
      </c>
      <c r="AJ2947">
        <v>273</v>
      </c>
      <c r="AK2947" t="s">
        <v>1099</v>
      </c>
      <c r="AL2947">
        <v>27</v>
      </c>
      <c r="AN2947" s="160">
        <v>37955</v>
      </c>
      <c r="AO2947">
        <v>8</v>
      </c>
      <c r="AP2947">
        <v>160</v>
      </c>
      <c r="AQ2947" t="s">
        <v>1099</v>
      </c>
      <c r="AR2947">
        <v>16</v>
      </c>
      <c r="AT2947" s="160">
        <v>38686</v>
      </c>
      <c r="AU2947">
        <v>8</v>
      </c>
      <c r="AV2947">
        <v>132</v>
      </c>
      <c r="AW2947" t="s">
        <v>1099</v>
      </c>
      <c r="AX2947">
        <v>13</v>
      </c>
    </row>
    <row r="2948" spans="28:50" x14ac:dyDescent="0.3">
      <c r="AB2948" s="160">
        <v>37955</v>
      </c>
      <c r="AC2948">
        <v>9</v>
      </c>
      <c r="AD2948">
        <v>213</v>
      </c>
      <c r="AE2948" t="s">
        <v>1099</v>
      </c>
      <c r="AF2948">
        <v>21</v>
      </c>
      <c r="AH2948" s="160">
        <v>41243</v>
      </c>
      <c r="AI2948">
        <v>9</v>
      </c>
      <c r="AJ2948">
        <v>251</v>
      </c>
      <c r="AK2948" t="s">
        <v>1099</v>
      </c>
      <c r="AL2948">
        <v>25</v>
      </c>
      <c r="AN2948" s="160">
        <v>37955</v>
      </c>
      <c r="AO2948">
        <v>9</v>
      </c>
      <c r="AP2948">
        <v>170</v>
      </c>
      <c r="AQ2948" t="s">
        <v>1099</v>
      </c>
      <c r="AR2948">
        <v>17</v>
      </c>
      <c r="AT2948" s="160">
        <v>38686</v>
      </c>
      <c r="AU2948">
        <v>9</v>
      </c>
      <c r="AV2948">
        <v>143</v>
      </c>
      <c r="AW2948" t="s">
        <v>1099</v>
      </c>
      <c r="AX2948">
        <v>14</v>
      </c>
    </row>
    <row r="2949" spans="28:50" x14ac:dyDescent="0.3">
      <c r="AB2949" s="160">
        <v>37955</v>
      </c>
      <c r="AC2949">
        <v>10</v>
      </c>
      <c r="AD2949">
        <v>228</v>
      </c>
      <c r="AE2949" t="s">
        <v>1099</v>
      </c>
      <c r="AF2949">
        <v>23</v>
      </c>
      <c r="AH2949" s="160">
        <v>41243</v>
      </c>
      <c r="AI2949">
        <v>10</v>
      </c>
      <c r="AJ2949">
        <v>255</v>
      </c>
      <c r="AK2949" t="s">
        <v>1099</v>
      </c>
      <c r="AL2949">
        <v>26</v>
      </c>
      <c r="AN2949" s="160">
        <v>37955</v>
      </c>
      <c r="AO2949">
        <v>10</v>
      </c>
      <c r="AP2949">
        <v>170</v>
      </c>
      <c r="AQ2949" t="s">
        <v>1099</v>
      </c>
      <c r="AR2949">
        <v>17</v>
      </c>
      <c r="AT2949" s="160">
        <v>38686</v>
      </c>
      <c r="AU2949">
        <v>10</v>
      </c>
      <c r="AV2949">
        <v>141</v>
      </c>
      <c r="AW2949" t="s">
        <v>1099</v>
      </c>
      <c r="AX2949">
        <v>14</v>
      </c>
    </row>
    <row r="2950" spans="28:50" x14ac:dyDescent="0.3">
      <c r="AB2950" s="160">
        <v>37955</v>
      </c>
      <c r="AC2950">
        <v>11</v>
      </c>
      <c r="AD2950">
        <v>246</v>
      </c>
      <c r="AE2950" t="s">
        <v>1099</v>
      </c>
      <c r="AF2950">
        <v>25</v>
      </c>
      <c r="AH2950" s="160">
        <v>41243</v>
      </c>
      <c r="AI2950">
        <v>11</v>
      </c>
      <c r="AJ2950">
        <v>254</v>
      </c>
      <c r="AK2950" t="s">
        <v>1099</v>
      </c>
      <c r="AL2950">
        <v>25</v>
      </c>
      <c r="AN2950" s="160">
        <v>37955</v>
      </c>
      <c r="AO2950">
        <v>11</v>
      </c>
      <c r="AP2950">
        <v>170</v>
      </c>
      <c r="AQ2950" t="s">
        <v>1099</v>
      </c>
      <c r="AR2950">
        <v>17</v>
      </c>
      <c r="AT2950" s="160">
        <v>38686</v>
      </c>
      <c r="AU2950">
        <v>11</v>
      </c>
      <c r="AV2950">
        <v>140</v>
      </c>
      <c r="AW2950" t="s">
        <v>1099</v>
      </c>
      <c r="AX2950">
        <v>14</v>
      </c>
    </row>
    <row r="2951" spans="28:50" x14ac:dyDescent="0.3">
      <c r="AB2951" s="160">
        <v>37955</v>
      </c>
      <c r="AC2951">
        <v>12</v>
      </c>
      <c r="AD2951">
        <v>264</v>
      </c>
      <c r="AE2951" t="s">
        <v>1099</v>
      </c>
      <c r="AF2951">
        <v>26</v>
      </c>
      <c r="AH2951" s="160">
        <v>41243</v>
      </c>
      <c r="AI2951">
        <v>12</v>
      </c>
      <c r="AJ2951">
        <v>246</v>
      </c>
      <c r="AK2951" t="s">
        <v>1099</v>
      </c>
      <c r="AL2951">
        <v>25</v>
      </c>
      <c r="AN2951" s="160">
        <v>37955</v>
      </c>
      <c r="AO2951">
        <v>12</v>
      </c>
      <c r="AP2951">
        <v>170</v>
      </c>
      <c r="AQ2951" t="s">
        <v>1099</v>
      </c>
      <c r="AR2951">
        <v>17</v>
      </c>
      <c r="AT2951" s="160">
        <v>38686</v>
      </c>
      <c r="AU2951">
        <v>12</v>
      </c>
      <c r="AV2951">
        <v>140</v>
      </c>
      <c r="AW2951" t="s">
        <v>1099</v>
      </c>
      <c r="AX2951">
        <v>14</v>
      </c>
    </row>
    <row r="2952" spans="28:50" x14ac:dyDescent="0.3">
      <c r="AB2952" s="160">
        <v>37955</v>
      </c>
      <c r="AC2952">
        <v>13</v>
      </c>
      <c r="AD2952">
        <v>272</v>
      </c>
      <c r="AE2952" t="s">
        <v>1099</v>
      </c>
      <c r="AF2952">
        <v>27</v>
      </c>
      <c r="AH2952" s="160">
        <v>41243</v>
      </c>
      <c r="AI2952">
        <v>13</v>
      </c>
      <c r="AJ2952">
        <v>260</v>
      </c>
      <c r="AK2952" t="s">
        <v>1099</v>
      </c>
      <c r="AL2952">
        <v>26</v>
      </c>
      <c r="AN2952" s="160">
        <v>37955</v>
      </c>
      <c r="AO2952">
        <v>13</v>
      </c>
      <c r="AP2952">
        <v>160</v>
      </c>
      <c r="AQ2952" t="s">
        <v>1099</v>
      </c>
      <c r="AR2952">
        <v>16</v>
      </c>
      <c r="AT2952" s="160">
        <v>38686</v>
      </c>
      <c r="AU2952">
        <v>13</v>
      </c>
      <c r="AV2952">
        <v>129</v>
      </c>
      <c r="AW2952" t="s">
        <v>1099</v>
      </c>
      <c r="AX2952">
        <v>13</v>
      </c>
    </row>
    <row r="2953" spans="28:50" x14ac:dyDescent="0.3">
      <c r="AB2953" s="160">
        <v>37955</v>
      </c>
      <c r="AC2953">
        <v>14</v>
      </c>
      <c r="AD2953">
        <v>274</v>
      </c>
      <c r="AE2953" t="s">
        <v>1099</v>
      </c>
      <c r="AF2953">
        <v>27</v>
      </c>
      <c r="AH2953" s="160">
        <v>41243</v>
      </c>
      <c r="AI2953">
        <v>14</v>
      </c>
      <c r="AJ2953">
        <v>258</v>
      </c>
      <c r="AK2953" t="s">
        <v>1099</v>
      </c>
      <c r="AL2953">
        <v>26</v>
      </c>
      <c r="AN2953" s="160">
        <v>37955</v>
      </c>
      <c r="AO2953">
        <v>14</v>
      </c>
      <c r="AP2953">
        <v>170</v>
      </c>
      <c r="AQ2953" t="s">
        <v>1099</v>
      </c>
      <c r="AR2953">
        <v>17</v>
      </c>
      <c r="AT2953" s="160">
        <v>38686</v>
      </c>
      <c r="AU2953">
        <v>14</v>
      </c>
      <c r="AV2953">
        <v>126</v>
      </c>
      <c r="AW2953" t="s">
        <v>1099</v>
      </c>
      <c r="AX2953">
        <v>13</v>
      </c>
    </row>
    <row r="2954" spans="28:50" x14ac:dyDescent="0.3">
      <c r="AB2954" s="160">
        <v>37955</v>
      </c>
      <c r="AC2954">
        <v>15</v>
      </c>
      <c r="AD2954">
        <v>260</v>
      </c>
      <c r="AE2954" t="s">
        <v>1099</v>
      </c>
      <c r="AF2954">
        <v>26</v>
      </c>
      <c r="AH2954" s="160">
        <v>41243</v>
      </c>
      <c r="AI2954">
        <v>15</v>
      </c>
      <c r="AJ2954">
        <v>249</v>
      </c>
      <c r="AK2954" t="s">
        <v>1099</v>
      </c>
      <c r="AL2954">
        <v>25</v>
      </c>
      <c r="AN2954" s="160">
        <v>37955</v>
      </c>
      <c r="AO2954">
        <v>15</v>
      </c>
      <c r="AP2954">
        <v>170</v>
      </c>
      <c r="AQ2954" t="s">
        <v>1099</v>
      </c>
      <c r="AR2954">
        <v>17</v>
      </c>
      <c r="AT2954" s="160">
        <v>38686</v>
      </c>
      <c r="AU2954">
        <v>15</v>
      </c>
      <c r="AV2954">
        <v>123</v>
      </c>
      <c r="AW2954" t="s">
        <v>1099</v>
      </c>
      <c r="AX2954">
        <v>12</v>
      </c>
    </row>
    <row r="2955" spans="28:50" x14ac:dyDescent="0.3">
      <c r="AB2955" s="160">
        <v>37955</v>
      </c>
      <c r="AC2955">
        <v>16</v>
      </c>
      <c r="AD2955">
        <v>245</v>
      </c>
      <c r="AE2955" t="s">
        <v>1099</v>
      </c>
      <c r="AF2955">
        <v>25</v>
      </c>
      <c r="AH2955" s="160">
        <v>41243</v>
      </c>
      <c r="AI2955">
        <v>16</v>
      </c>
      <c r="AJ2955">
        <v>240</v>
      </c>
      <c r="AK2955" t="s">
        <v>1099</v>
      </c>
      <c r="AL2955">
        <v>24</v>
      </c>
      <c r="AN2955" s="160">
        <v>37955</v>
      </c>
      <c r="AO2955">
        <v>16</v>
      </c>
      <c r="AP2955">
        <v>160</v>
      </c>
      <c r="AQ2955" t="s">
        <v>1099</v>
      </c>
      <c r="AR2955">
        <v>16</v>
      </c>
      <c r="AT2955" s="160">
        <v>38686</v>
      </c>
      <c r="AU2955">
        <v>16</v>
      </c>
      <c r="AV2955">
        <v>120</v>
      </c>
      <c r="AW2955" t="s">
        <v>1099</v>
      </c>
      <c r="AX2955">
        <v>12</v>
      </c>
    </row>
    <row r="2956" spans="28:50" x14ac:dyDescent="0.3">
      <c r="AB2956" s="160">
        <v>37955</v>
      </c>
      <c r="AC2956">
        <v>17</v>
      </c>
      <c r="AD2956">
        <v>246</v>
      </c>
      <c r="AE2956" t="s">
        <v>1099</v>
      </c>
      <c r="AF2956">
        <v>25</v>
      </c>
      <c r="AH2956" s="160">
        <v>41243</v>
      </c>
      <c r="AI2956">
        <v>17</v>
      </c>
      <c r="AJ2956">
        <v>254</v>
      </c>
      <c r="AK2956" t="s">
        <v>1099</v>
      </c>
      <c r="AL2956">
        <v>25</v>
      </c>
      <c r="AN2956" s="160">
        <v>37955</v>
      </c>
      <c r="AO2956">
        <v>17</v>
      </c>
      <c r="AP2956">
        <v>160</v>
      </c>
      <c r="AQ2956" t="s">
        <v>1099</v>
      </c>
      <c r="AR2956">
        <v>16</v>
      </c>
      <c r="AT2956" s="160">
        <v>38686</v>
      </c>
      <c r="AU2956">
        <v>17</v>
      </c>
      <c r="AV2956">
        <v>115</v>
      </c>
      <c r="AW2956" t="s">
        <v>1099</v>
      </c>
      <c r="AX2956">
        <v>12</v>
      </c>
    </row>
    <row r="2957" spans="28:50" x14ac:dyDescent="0.3">
      <c r="AB2957" s="160">
        <v>37955</v>
      </c>
      <c r="AC2957">
        <v>18</v>
      </c>
      <c r="AD2957">
        <v>237</v>
      </c>
      <c r="AE2957" t="s">
        <v>1099</v>
      </c>
      <c r="AF2957">
        <v>24</v>
      </c>
      <c r="AH2957" s="160">
        <v>41243</v>
      </c>
      <c r="AI2957">
        <v>18</v>
      </c>
      <c r="AJ2957">
        <v>260</v>
      </c>
      <c r="AK2957" t="s">
        <v>1099</v>
      </c>
      <c r="AL2957">
        <v>26</v>
      </c>
      <c r="AN2957" s="160">
        <v>37955</v>
      </c>
      <c r="AO2957">
        <v>18</v>
      </c>
      <c r="AP2957">
        <v>160</v>
      </c>
      <c r="AQ2957" t="s">
        <v>1099</v>
      </c>
      <c r="AR2957">
        <v>16</v>
      </c>
      <c r="AT2957" s="160">
        <v>38686</v>
      </c>
      <c r="AU2957">
        <v>18</v>
      </c>
      <c r="AV2957">
        <v>111</v>
      </c>
      <c r="AW2957" t="s">
        <v>1099</v>
      </c>
      <c r="AX2957">
        <v>11</v>
      </c>
    </row>
    <row r="2958" spans="28:50" x14ac:dyDescent="0.3">
      <c r="AB2958" s="160">
        <v>37955</v>
      </c>
      <c r="AC2958">
        <v>19</v>
      </c>
      <c r="AD2958">
        <v>214</v>
      </c>
      <c r="AE2958" t="s">
        <v>1099</v>
      </c>
      <c r="AF2958">
        <v>21</v>
      </c>
      <c r="AH2958" s="160">
        <v>41243</v>
      </c>
      <c r="AI2958">
        <v>19</v>
      </c>
      <c r="AJ2958">
        <v>245</v>
      </c>
      <c r="AK2958" t="s">
        <v>1099</v>
      </c>
      <c r="AL2958">
        <v>25</v>
      </c>
      <c r="AN2958" s="160">
        <v>37955</v>
      </c>
      <c r="AO2958">
        <v>19</v>
      </c>
      <c r="AP2958">
        <v>150</v>
      </c>
      <c r="AQ2958" t="s">
        <v>1099</v>
      </c>
      <c r="AR2958">
        <v>15</v>
      </c>
      <c r="AT2958" s="160">
        <v>38686</v>
      </c>
      <c r="AU2958">
        <v>19</v>
      </c>
      <c r="AV2958">
        <v>107</v>
      </c>
      <c r="AW2958" t="s">
        <v>1099</v>
      </c>
      <c r="AX2958">
        <v>11</v>
      </c>
    </row>
    <row r="2959" spans="28:50" x14ac:dyDescent="0.3">
      <c r="AB2959" s="160">
        <v>37955</v>
      </c>
      <c r="AC2959">
        <v>20</v>
      </c>
      <c r="AD2959">
        <v>190</v>
      </c>
      <c r="AE2959" t="s">
        <v>1099</v>
      </c>
      <c r="AF2959">
        <v>19</v>
      </c>
      <c r="AH2959" s="160">
        <v>41243</v>
      </c>
      <c r="AI2959">
        <v>20</v>
      </c>
      <c r="AJ2959">
        <v>233</v>
      </c>
      <c r="AK2959" t="s">
        <v>1099</v>
      </c>
      <c r="AL2959">
        <v>23</v>
      </c>
      <c r="AN2959" s="160">
        <v>37955</v>
      </c>
      <c r="AO2959">
        <v>20</v>
      </c>
      <c r="AP2959">
        <v>150</v>
      </c>
      <c r="AQ2959" t="s">
        <v>1099</v>
      </c>
      <c r="AR2959">
        <v>15</v>
      </c>
      <c r="AT2959" s="160">
        <v>38686</v>
      </c>
      <c r="AU2959">
        <v>20</v>
      </c>
      <c r="AV2959">
        <v>106</v>
      </c>
      <c r="AW2959" t="s">
        <v>1099</v>
      </c>
      <c r="AX2959">
        <v>11</v>
      </c>
    </row>
    <row r="2960" spans="28:50" x14ac:dyDescent="0.3">
      <c r="AB2960" s="160">
        <v>37955</v>
      </c>
      <c r="AC2960">
        <v>21</v>
      </c>
      <c r="AD2960">
        <v>184</v>
      </c>
      <c r="AE2960" t="s">
        <v>1099</v>
      </c>
      <c r="AF2960">
        <v>18</v>
      </c>
      <c r="AH2960" s="160">
        <v>41243</v>
      </c>
      <c r="AI2960">
        <v>21</v>
      </c>
      <c r="AJ2960">
        <v>225</v>
      </c>
      <c r="AK2960" t="s">
        <v>1099</v>
      </c>
      <c r="AL2960">
        <v>23</v>
      </c>
      <c r="AN2960" s="160">
        <v>37955</v>
      </c>
      <c r="AO2960">
        <v>21</v>
      </c>
      <c r="AP2960">
        <v>140</v>
      </c>
      <c r="AQ2960" t="s">
        <v>1099</v>
      </c>
      <c r="AR2960">
        <v>14</v>
      </c>
      <c r="AT2960" s="160">
        <v>38686</v>
      </c>
      <c r="AU2960">
        <v>21</v>
      </c>
      <c r="AV2960">
        <v>104</v>
      </c>
      <c r="AW2960" t="s">
        <v>1099</v>
      </c>
      <c r="AX2960">
        <v>10</v>
      </c>
    </row>
    <row r="2961" spans="28:50" x14ac:dyDescent="0.3">
      <c r="AB2961" s="160">
        <v>37955</v>
      </c>
      <c r="AC2961">
        <v>22</v>
      </c>
      <c r="AD2961">
        <v>177</v>
      </c>
      <c r="AE2961" t="s">
        <v>1099</v>
      </c>
      <c r="AF2961">
        <v>18</v>
      </c>
      <c r="AH2961" s="160">
        <v>41243</v>
      </c>
      <c r="AI2961">
        <v>22</v>
      </c>
      <c r="AJ2961">
        <v>205</v>
      </c>
      <c r="AK2961" t="s">
        <v>1099</v>
      </c>
      <c r="AL2961">
        <v>21</v>
      </c>
      <c r="AN2961" s="160">
        <v>37955</v>
      </c>
      <c r="AO2961">
        <v>22</v>
      </c>
      <c r="AP2961">
        <v>140</v>
      </c>
      <c r="AQ2961" t="s">
        <v>1099</v>
      </c>
      <c r="AR2961">
        <v>14</v>
      </c>
      <c r="AT2961" s="160">
        <v>38686</v>
      </c>
      <c r="AU2961">
        <v>22</v>
      </c>
      <c r="AV2961">
        <v>105</v>
      </c>
      <c r="AW2961" t="s">
        <v>1099</v>
      </c>
      <c r="AX2961">
        <v>11</v>
      </c>
    </row>
    <row r="2962" spans="28:50" x14ac:dyDescent="0.3">
      <c r="AB2962" s="160">
        <v>37955</v>
      </c>
      <c r="AC2962">
        <v>23</v>
      </c>
      <c r="AD2962">
        <v>193</v>
      </c>
      <c r="AE2962" t="s">
        <v>1099</v>
      </c>
      <c r="AF2962">
        <v>19</v>
      </c>
      <c r="AH2962" s="160">
        <v>41243</v>
      </c>
      <c r="AI2962">
        <v>23</v>
      </c>
      <c r="AJ2962">
        <v>179</v>
      </c>
      <c r="AK2962" t="s">
        <v>1099</v>
      </c>
      <c r="AL2962">
        <v>18</v>
      </c>
      <c r="AN2962" s="160">
        <v>37955</v>
      </c>
      <c r="AO2962">
        <v>23</v>
      </c>
      <c r="AP2962">
        <v>157</v>
      </c>
      <c r="AQ2962" t="s">
        <v>1099</v>
      </c>
      <c r="AR2962">
        <v>16</v>
      </c>
      <c r="AT2962" s="160">
        <v>38686</v>
      </c>
      <c r="AU2962">
        <v>23</v>
      </c>
      <c r="AV2962">
        <v>104</v>
      </c>
      <c r="AW2962" t="s">
        <v>1099</v>
      </c>
      <c r="AX2962">
        <v>10</v>
      </c>
    </row>
    <row r="2963" spans="28:50" x14ac:dyDescent="0.3">
      <c r="AB2963" s="160">
        <v>38322</v>
      </c>
      <c r="AC2963">
        <v>0</v>
      </c>
      <c r="AD2963">
        <v>210</v>
      </c>
      <c r="AE2963" t="s">
        <v>1100</v>
      </c>
      <c r="AF2963">
        <v>21</v>
      </c>
      <c r="AH2963" s="160">
        <v>41609</v>
      </c>
      <c r="AI2963">
        <v>0</v>
      </c>
      <c r="AJ2963">
        <v>153</v>
      </c>
      <c r="AK2963" t="s">
        <v>1100</v>
      </c>
      <c r="AL2963">
        <v>15</v>
      </c>
      <c r="AN2963" s="160">
        <v>35765</v>
      </c>
      <c r="AO2963">
        <v>0</v>
      </c>
      <c r="AP2963">
        <v>174</v>
      </c>
      <c r="AQ2963" t="s">
        <v>1100</v>
      </c>
      <c r="AR2963">
        <v>17</v>
      </c>
      <c r="AT2963" s="160">
        <v>36495</v>
      </c>
      <c r="AU2963">
        <v>0</v>
      </c>
      <c r="AV2963">
        <v>123</v>
      </c>
      <c r="AW2963" t="s">
        <v>1100</v>
      </c>
      <c r="AX2963">
        <v>12</v>
      </c>
    </row>
    <row r="2964" spans="28:50" x14ac:dyDescent="0.3">
      <c r="AB2964" s="160">
        <v>38322</v>
      </c>
      <c r="AC2964">
        <v>1</v>
      </c>
      <c r="AD2964">
        <v>227</v>
      </c>
      <c r="AE2964" t="s">
        <v>1100</v>
      </c>
      <c r="AF2964">
        <v>23</v>
      </c>
      <c r="AH2964" s="160">
        <v>41609</v>
      </c>
      <c r="AI2964">
        <v>1</v>
      </c>
      <c r="AJ2964">
        <v>126</v>
      </c>
      <c r="AK2964" t="s">
        <v>1100</v>
      </c>
      <c r="AL2964">
        <v>13</v>
      </c>
      <c r="AN2964" s="160">
        <v>35765</v>
      </c>
      <c r="AO2964">
        <v>1</v>
      </c>
      <c r="AP2964">
        <v>191</v>
      </c>
      <c r="AQ2964" t="s">
        <v>1100</v>
      </c>
      <c r="AR2964">
        <v>19</v>
      </c>
      <c r="AT2964" s="160">
        <v>36495</v>
      </c>
      <c r="AU2964">
        <v>1</v>
      </c>
      <c r="AV2964">
        <v>119</v>
      </c>
      <c r="AW2964" t="s">
        <v>1100</v>
      </c>
      <c r="AX2964">
        <v>12</v>
      </c>
    </row>
    <row r="2965" spans="28:50" x14ac:dyDescent="0.3">
      <c r="AB2965" s="160">
        <v>38322</v>
      </c>
      <c r="AC2965">
        <v>2</v>
      </c>
      <c r="AD2965">
        <v>235</v>
      </c>
      <c r="AE2965" t="s">
        <v>1100</v>
      </c>
      <c r="AF2965">
        <v>24</v>
      </c>
      <c r="AH2965" s="160">
        <v>41609</v>
      </c>
      <c r="AI2965">
        <v>2</v>
      </c>
      <c r="AJ2965">
        <v>119</v>
      </c>
      <c r="AK2965" t="s">
        <v>1100</v>
      </c>
      <c r="AL2965">
        <v>12</v>
      </c>
      <c r="AN2965" s="160">
        <v>35765</v>
      </c>
      <c r="AO2965">
        <v>2</v>
      </c>
      <c r="AP2965">
        <v>190</v>
      </c>
      <c r="AQ2965" t="s">
        <v>1100</v>
      </c>
      <c r="AR2965">
        <v>19</v>
      </c>
      <c r="AT2965" s="160">
        <v>36495</v>
      </c>
      <c r="AU2965">
        <v>2</v>
      </c>
      <c r="AV2965">
        <v>119</v>
      </c>
      <c r="AW2965" t="s">
        <v>1100</v>
      </c>
      <c r="AX2965">
        <v>12</v>
      </c>
    </row>
    <row r="2966" spans="28:50" x14ac:dyDescent="0.3">
      <c r="AB2966" s="160">
        <v>38322</v>
      </c>
      <c r="AC2966">
        <v>3</v>
      </c>
      <c r="AD2966">
        <v>221</v>
      </c>
      <c r="AE2966" t="s">
        <v>1100</v>
      </c>
      <c r="AF2966">
        <v>22</v>
      </c>
      <c r="AH2966" s="160">
        <v>41609</v>
      </c>
      <c r="AI2966">
        <v>3</v>
      </c>
      <c r="AJ2966">
        <v>112</v>
      </c>
      <c r="AK2966" t="s">
        <v>1100</v>
      </c>
      <c r="AL2966">
        <v>11</v>
      </c>
      <c r="AN2966" s="160">
        <v>35765</v>
      </c>
      <c r="AO2966">
        <v>3</v>
      </c>
      <c r="AP2966">
        <v>190</v>
      </c>
      <c r="AQ2966" t="s">
        <v>1100</v>
      </c>
      <c r="AR2966">
        <v>19</v>
      </c>
      <c r="AT2966" s="160">
        <v>36495</v>
      </c>
      <c r="AU2966">
        <v>3</v>
      </c>
      <c r="AV2966">
        <v>117</v>
      </c>
      <c r="AW2966" t="s">
        <v>1100</v>
      </c>
      <c r="AX2966">
        <v>12</v>
      </c>
    </row>
    <row r="2967" spans="28:50" x14ac:dyDescent="0.3">
      <c r="AB2967" s="160">
        <v>38322</v>
      </c>
      <c r="AC2967">
        <v>4</v>
      </c>
      <c r="AD2967">
        <v>226</v>
      </c>
      <c r="AE2967" t="s">
        <v>1100</v>
      </c>
      <c r="AF2967">
        <v>23</v>
      </c>
      <c r="AH2967" s="160">
        <v>41609</v>
      </c>
      <c r="AI2967">
        <v>4</v>
      </c>
      <c r="AJ2967">
        <v>110</v>
      </c>
      <c r="AK2967" t="s">
        <v>1100</v>
      </c>
      <c r="AL2967">
        <v>11</v>
      </c>
      <c r="AN2967" s="160">
        <v>35765</v>
      </c>
      <c r="AO2967">
        <v>4</v>
      </c>
      <c r="AP2967">
        <v>189</v>
      </c>
      <c r="AQ2967" t="s">
        <v>1100</v>
      </c>
      <c r="AR2967">
        <v>19</v>
      </c>
      <c r="AT2967" s="160">
        <v>36495</v>
      </c>
      <c r="AU2967">
        <v>4</v>
      </c>
      <c r="AV2967">
        <v>121</v>
      </c>
      <c r="AW2967" t="s">
        <v>1100</v>
      </c>
      <c r="AX2967">
        <v>12</v>
      </c>
    </row>
    <row r="2968" spans="28:50" x14ac:dyDescent="0.3">
      <c r="AB2968" s="160">
        <v>38322</v>
      </c>
      <c r="AC2968">
        <v>5</v>
      </c>
      <c r="AD2968">
        <v>229</v>
      </c>
      <c r="AE2968" t="s">
        <v>1100</v>
      </c>
      <c r="AF2968">
        <v>23</v>
      </c>
      <c r="AH2968" s="160">
        <v>41609</v>
      </c>
      <c r="AI2968">
        <v>5</v>
      </c>
      <c r="AJ2968">
        <v>101</v>
      </c>
      <c r="AK2968" t="s">
        <v>1100</v>
      </c>
      <c r="AL2968">
        <v>10</v>
      </c>
      <c r="AN2968" s="160">
        <v>35765</v>
      </c>
      <c r="AO2968">
        <v>5</v>
      </c>
      <c r="AP2968">
        <v>190</v>
      </c>
      <c r="AQ2968" t="s">
        <v>1100</v>
      </c>
      <c r="AR2968">
        <v>19</v>
      </c>
      <c r="AT2968" s="160">
        <v>36495</v>
      </c>
      <c r="AU2968">
        <v>5</v>
      </c>
      <c r="AV2968">
        <v>125</v>
      </c>
      <c r="AW2968" t="s">
        <v>1100</v>
      </c>
      <c r="AX2968">
        <v>13</v>
      </c>
    </row>
    <row r="2969" spans="28:50" x14ac:dyDescent="0.3">
      <c r="AB2969" s="160">
        <v>38322</v>
      </c>
      <c r="AC2969">
        <v>6</v>
      </c>
      <c r="AD2969">
        <v>235</v>
      </c>
      <c r="AE2969" t="s">
        <v>1100</v>
      </c>
      <c r="AF2969">
        <v>24</v>
      </c>
      <c r="AH2969" s="160">
        <v>41609</v>
      </c>
      <c r="AI2969">
        <v>6</v>
      </c>
      <c r="AJ2969">
        <v>109</v>
      </c>
      <c r="AK2969" t="s">
        <v>1100</v>
      </c>
      <c r="AL2969">
        <v>11</v>
      </c>
      <c r="AN2969" s="160">
        <v>35765</v>
      </c>
      <c r="AO2969">
        <v>6</v>
      </c>
      <c r="AP2969">
        <v>190</v>
      </c>
      <c r="AQ2969" t="s">
        <v>1100</v>
      </c>
      <c r="AR2969">
        <v>19</v>
      </c>
      <c r="AT2969" s="160">
        <v>36495</v>
      </c>
      <c r="AU2969">
        <v>6</v>
      </c>
      <c r="AV2969">
        <v>132</v>
      </c>
      <c r="AW2969" t="s">
        <v>1100</v>
      </c>
      <c r="AX2969">
        <v>13</v>
      </c>
    </row>
    <row r="2970" spans="28:50" x14ac:dyDescent="0.3">
      <c r="AB2970" s="160">
        <v>38322</v>
      </c>
      <c r="AC2970">
        <v>7</v>
      </c>
      <c r="AD2970">
        <v>252</v>
      </c>
      <c r="AE2970" t="s">
        <v>1100</v>
      </c>
      <c r="AF2970">
        <v>25</v>
      </c>
      <c r="AH2970" s="160">
        <v>41609</v>
      </c>
      <c r="AI2970">
        <v>7</v>
      </c>
      <c r="AJ2970">
        <v>136</v>
      </c>
      <c r="AK2970" t="s">
        <v>1100</v>
      </c>
      <c r="AL2970">
        <v>14</v>
      </c>
      <c r="AN2970" s="160">
        <v>35765</v>
      </c>
      <c r="AO2970">
        <v>7</v>
      </c>
      <c r="AP2970">
        <v>203</v>
      </c>
      <c r="AQ2970" t="s">
        <v>1100</v>
      </c>
      <c r="AR2970">
        <v>20</v>
      </c>
      <c r="AT2970" s="160">
        <v>36495</v>
      </c>
      <c r="AU2970">
        <v>7</v>
      </c>
      <c r="AV2970">
        <v>135</v>
      </c>
      <c r="AW2970" t="s">
        <v>1100</v>
      </c>
      <c r="AX2970">
        <v>14</v>
      </c>
    </row>
    <row r="2971" spans="28:50" x14ac:dyDescent="0.3">
      <c r="AB2971" s="160">
        <v>38322</v>
      </c>
      <c r="AC2971">
        <v>8</v>
      </c>
      <c r="AD2971">
        <v>267</v>
      </c>
      <c r="AE2971" t="s">
        <v>1100</v>
      </c>
      <c r="AF2971">
        <v>27</v>
      </c>
      <c r="AH2971" s="160">
        <v>41609</v>
      </c>
      <c r="AI2971">
        <v>8</v>
      </c>
      <c r="AJ2971">
        <v>166</v>
      </c>
      <c r="AK2971" t="s">
        <v>1100</v>
      </c>
      <c r="AL2971">
        <v>17</v>
      </c>
      <c r="AN2971" s="160">
        <v>35765</v>
      </c>
      <c r="AO2971">
        <v>8</v>
      </c>
      <c r="AP2971">
        <v>170</v>
      </c>
      <c r="AQ2971" t="s">
        <v>1100</v>
      </c>
      <c r="AR2971">
        <v>17</v>
      </c>
      <c r="AT2971" s="160">
        <v>36495</v>
      </c>
      <c r="AU2971">
        <v>8</v>
      </c>
      <c r="AV2971">
        <v>143</v>
      </c>
      <c r="AW2971" t="s">
        <v>1100</v>
      </c>
      <c r="AX2971">
        <v>14</v>
      </c>
    </row>
    <row r="2972" spans="28:50" x14ac:dyDescent="0.3">
      <c r="AB2972" s="160">
        <v>38322</v>
      </c>
      <c r="AC2972">
        <v>9</v>
      </c>
      <c r="AD2972">
        <v>273</v>
      </c>
      <c r="AE2972" t="s">
        <v>1100</v>
      </c>
      <c r="AF2972">
        <v>27</v>
      </c>
      <c r="AH2972" s="160">
        <v>41609</v>
      </c>
      <c r="AI2972">
        <v>9</v>
      </c>
      <c r="AJ2972">
        <v>200</v>
      </c>
      <c r="AK2972" t="s">
        <v>1100</v>
      </c>
      <c r="AL2972">
        <v>20</v>
      </c>
      <c r="AN2972" s="160">
        <v>35765</v>
      </c>
      <c r="AO2972">
        <v>9</v>
      </c>
      <c r="AP2972">
        <v>170</v>
      </c>
      <c r="AQ2972" t="s">
        <v>1100</v>
      </c>
      <c r="AR2972">
        <v>17</v>
      </c>
      <c r="AT2972" s="160">
        <v>36495</v>
      </c>
      <c r="AU2972">
        <v>9</v>
      </c>
      <c r="AV2972">
        <v>156</v>
      </c>
      <c r="AW2972" t="s">
        <v>1100</v>
      </c>
      <c r="AX2972">
        <v>16</v>
      </c>
    </row>
    <row r="2973" spans="28:50" x14ac:dyDescent="0.3">
      <c r="AB2973" s="160">
        <v>38322</v>
      </c>
      <c r="AC2973">
        <v>10</v>
      </c>
      <c r="AD2973">
        <v>286</v>
      </c>
      <c r="AE2973" t="s">
        <v>1100</v>
      </c>
      <c r="AF2973">
        <v>29</v>
      </c>
      <c r="AH2973" s="160">
        <v>41609</v>
      </c>
      <c r="AI2973">
        <v>10</v>
      </c>
      <c r="AJ2973">
        <v>241</v>
      </c>
      <c r="AK2973" t="s">
        <v>1100</v>
      </c>
      <c r="AL2973">
        <v>24</v>
      </c>
      <c r="AN2973" s="160">
        <v>35765</v>
      </c>
      <c r="AO2973">
        <v>10</v>
      </c>
      <c r="AP2973">
        <v>181</v>
      </c>
      <c r="AQ2973" t="s">
        <v>1100</v>
      </c>
      <c r="AR2973">
        <v>18</v>
      </c>
      <c r="AT2973" s="160">
        <v>36495</v>
      </c>
      <c r="AU2973">
        <v>10</v>
      </c>
      <c r="AV2973">
        <v>134</v>
      </c>
      <c r="AW2973" t="s">
        <v>1100</v>
      </c>
      <c r="AX2973">
        <v>13</v>
      </c>
    </row>
    <row r="2974" spans="28:50" x14ac:dyDescent="0.3">
      <c r="AB2974" s="160">
        <v>38322</v>
      </c>
      <c r="AC2974">
        <v>11</v>
      </c>
      <c r="AD2974">
        <v>268</v>
      </c>
      <c r="AE2974" t="s">
        <v>1100</v>
      </c>
      <c r="AF2974">
        <v>27</v>
      </c>
      <c r="AH2974" s="160">
        <v>41609</v>
      </c>
      <c r="AI2974">
        <v>11</v>
      </c>
      <c r="AJ2974">
        <v>258</v>
      </c>
      <c r="AK2974" t="s">
        <v>1100</v>
      </c>
      <c r="AL2974">
        <v>26</v>
      </c>
      <c r="AN2974" s="160">
        <v>35765</v>
      </c>
      <c r="AO2974">
        <v>11</v>
      </c>
      <c r="AP2974">
        <v>160</v>
      </c>
      <c r="AQ2974" t="s">
        <v>1100</v>
      </c>
      <c r="AR2974">
        <v>16</v>
      </c>
      <c r="AT2974" s="160">
        <v>36495</v>
      </c>
      <c r="AU2974">
        <v>11</v>
      </c>
      <c r="AV2974">
        <v>138</v>
      </c>
      <c r="AW2974" t="s">
        <v>1100</v>
      </c>
      <c r="AX2974">
        <v>14</v>
      </c>
    </row>
    <row r="2975" spans="28:50" x14ac:dyDescent="0.3">
      <c r="AB2975" s="160">
        <v>38322</v>
      </c>
      <c r="AC2975">
        <v>12</v>
      </c>
      <c r="AD2975">
        <v>262</v>
      </c>
      <c r="AE2975" t="s">
        <v>1100</v>
      </c>
      <c r="AF2975">
        <v>26</v>
      </c>
      <c r="AH2975" s="160">
        <v>41609</v>
      </c>
      <c r="AI2975">
        <v>12</v>
      </c>
      <c r="AJ2975">
        <v>268</v>
      </c>
      <c r="AK2975" t="s">
        <v>1100</v>
      </c>
      <c r="AL2975">
        <v>27</v>
      </c>
      <c r="AN2975" s="160">
        <v>35765</v>
      </c>
      <c r="AO2975">
        <v>12</v>
      </c>
      <c r="AP2975">
        <v>160</v>
      </c>
      <c r="AQ2975" t="s">
        <v>1100</v>
      </c>
      <c r="AR2975">
        <v>16</v>
      </c>
      <c r="AT2975" s="160">
        <v>36495</v>
      </c>
      <c r="AU2975">
        <v>12</v>
      </c>
      <c r="AV2975">
        <v>130</v>
      </c>
      <c r="AW2975" t="s">
        <v>1100</v>
      </c>
      <c r="AX2975">
        <v>13</v>
      </c>
    </row>
    <row r="2976" spans="28:50" x14ac:dyDescent="0.3">
      <c r="AB2976" s="160">
        <v>38322</v>
      </c>
      <c r="AC2976">
        <v>13</v>
      </c>
      <c r="AD2976">
        <v>243</v>
      </c>
      <c r="AE2976" t="s">
        <v>1100</v>
      </c>
      <c r="AF2976">
        <v>24</v>
      </c>
      <c r="AH2976" s="160">
        <v>41609</v>
      </c>
      <c r="AI2976">
        <v>13</v>
      </c>
      <c r="AJ2976">
        <v>290</v>
      </c>
      <c r="AK2976" t="s">
        <v>1100</v>
      </c>
      <c r="AL2976">
        <v>29</v>
      </c>
      <c r="AN2976" s="160">
        <v>35765</v>
      </c>
      <c r="AO2976">
        <v>13</v>
      </c>
      <c r="AP2976">
        <v>166</v>
      </c>
      <c r="AQ2976" t="s">
        <v>1100</v>
      </c>
      <c r="AR2976">
        <v>17</v>
      </c>
      <c r="AT2976" s="160">
        <v>36495</v>
      </c>
      <c r="AU2976">
        <v>13</v>
      </c>
      <c r="AV2976">
        <v>132</v>
      </c>
      <c r="AW2976" t="s">
        <v>1100</v>
      </c>
      <c r="AX2976">
        <v>13</v>
      </c>
    </row>
    <row r="2977" spans="28:50" x14ac:dyDescent="0.3">
      <c r="AB2977" s="160">
        <v>38322</v>
      </c>
      <c r="AC2977">
        <v>14</v>
      </c>
      <c r="AD2977">
        <v>223</v>
      </c>
      <c r="AE2977" t="s">
        <v>1100</v>
      </c>
      <c r="AF2977">
        <v>22</v>
      </c>
      <c r="AH2977" s="160">
        <v>41609</v>
      </c>
      <c r="AI2977">
        <v>14</v>
      </c>
      <c r="AJ2977">
        <v>296</v>
      </c>
      <c r="AK2977" t="s">
        <v>1100</v>
      </c>
      <c r="AL2977">
        <v>30</v>
      </c>
      <c r="AN2977" s="160">
        <v>35765</v>
      </c>
      <c r="AO2977">
        <v>14</v>
      </c>
      <c r="AP2977">
        <v>170</v>
      </c>
      <c r="AQ2977" t="s">
        <v>1100</v>
      </c>
      <c r="AR2977">
        <v>17</v>
      </c>
      <c r="AT2977" s="160">
        <v>36495</v>
      </c>
      <c r="AU2977">
        <v>14</v>
      </c>
      <c r="AV2977">
        <v>125</v>
      </c>
      <c r="AW2977" t="s">
        <v>1100</v>
      </c>
      <c r="AX2977">
        <v>13</v>
      </c>
    </row>
    <row r="2978" spans="28:50" x14ac:dyDescent="0.3">
      <c r="AB2978" s="160">
        <v>38322</v>
      </c>
      <c r="AC2978">
        <v>15</v>
      </c>
      <c r="AD2978">
        <v>201</v>
      </c>
      <c r="AE2978" t="s">
        <v>1100</v>
      </c>
      <c r="AF2978">
        <v>20</v>
      </c>
      <c r="AH2978" s="160">
        <v>41609</v>
      </c>
      <c r="AI2978">
        <v>15</v>
      </c>
      <c r="AJ2978">
        <v>298</v>
      </c>
      <c r="AK2978" t="s">
        <v>1100</v>
      </c>
      <c r="AL2978">
        <v>30</v>
      </c>
      <c r="AN2978" s="160">
        <v>35765</v>
      </c>
      <c r="AO2978">
        <v>15</v>
      </c>
      <c r="AP2978">
        <v>170</v>
      </c>
      <c r="AQ2978" t="s">
        <v>1100</v>
      </c>
      <c r="AR2978">
        <v>17</v>
      </c>
      <c r="AT2978" s="160">
        <v>36495</v>
      </c>
      <c r="AU2978">
        <v>15</v>
      </c>
      <c r="AV2978">
        <v>125</v>
      </c>
      <c r="AW2978" t="s">
        <v>1100</v>
      </c>
      <c r="AX2978">
        <v>13</v>
      </c>
    </row>
    <row r="2979" spans="28:50" x14ac:dyDescent="0.3">
      <c r="AB2979" s="160">
        <v>38322</v>
      </c>
      <c r="AC2979">
        <v>16</v>
      </c>
      <c r="AD2979">
        <v>160</v>
      </c>
      <c r="AE2979" t="s">
        <v>1100</v>
      </c>
      <c r="AF2979">
        <v>16</v>
      </c>
      <c r="AH2979" s="160">
        <v>41609</v>
      </c>
      <c r="AI2979">
        <v>16</v>
      </c>
      <c r="AJ2979">
        <v>304</v>
      </c>
      <c r="AK2979" t="s">
        <v>1100</v>
      </c>
      <c r="AL2979">
        <v>30</v>
      </c>
      <c r="AN2979" s="160">
        <v>35765</v>
      </c>
      <c r="AO2979">
        <v>16</v>
      </c>
      <c r="AP2979">
        <v>160</v>
      </c>
      <c r="AQ2979" t="s">
        <v>1100</v>
      </c>
      <c r="AR2979">
        <v>16</v>
      </c>
      <c r="AT2979" s="160">
        <v>36495</v>
      </c>
      <c r="AU2979">
        <v>16</v>
      </c>
      <c r="AV2979">
        <v>121</v>
      </c>
      <c r="AW2979" t="s">
        <v>1100</v>
      </c>
      <c r="AX2979">
        <v>12</v>
      </c>
    </row>
    <row r="2980" spans="28:50" x14ac:dyDescent="0.3">
      <c r="AB2980" s="160">
        <v>38322</v>
      </c>
      <c r="AC2980">
        <v>17</v>
      </c>
      <c r="AD2980">
        <v>148</v>
      </c>
      <c r="AE2980" t="s">
        <v>1100</v>
      </c>
      <c r="AF2980">
        <v>15</v>
      </c>
      <c r="AH2980" s="160">
        <v>41609</v>
      </c>
      <c r="AI2980">
        <v>17</v>
      </c>
      <c r="AJ2980">
        <v>301</v>
      </c>
      <c r="AK2980" t="s">
        <v>1100</v>
      </c>
      <c r="AL2980">
        <v>30</v>
      </c>
      <c r="AN2980" s="160">
        <v>35765</v>
      </c>
      <c r="AO2980">
        <v>17</v>
      </c>
      <c r="AP2980">
        <v>160</v>
      </c>
      <c r="AQ2980" t="s">
        <v>1100</v>
      </c>
      <c r="AR2980">
        <v>16</v>
      </c>
      <c r="AT2980" s="160">
        <v>36495</v>
      </c>
      <c r="AU2980">
        <v>17</v>
      </c>
      <c r="AV2980">
        <v>114</v>
      </c>
      <c r="AW2980" t="s">
        <v>1100</v>
      </c>
      <c r="AX2980">
        <v>11</v>
      </c>
    </row>
    <row r="2981" spans="28:50" x14ac:dyDescent="0.3">
      <c r="AB2981" s="160">
        <v>38322</v>
      </c>
      <c r="AC2981">
        <v>18</v>
      </c>
      <c r="AD2981">
        <v>150</v>
      </c>
      <c r="AE2981" t="s">
        <v>1100</v>
      </c>
      <c r="AF2981">
        <v>15</v>
      </c>
      <c r="AH2981" s="160">
        <v>41609</v>
      </c>
      <c r="AI2981">
        <v>18</v>
      </c>
      <c r="AJ2981">
        <v>294</v>
      </c>
      <c r="AK2981" t="s">
        <v>1100</v>
      </c>
      <c r="AL2981">
        <v>29</v>
      </c>
      <c r="AN2981" s="160">
        <v>35765</v>
      </c>
      <c r="AO2981">
        <v>18</v>
      </c>
      <c r="AP2981">
        <v>150</v>
      </c>
      <c r="AQ2981" t="s">
        <v>1100</v>
      </c>
      <c r="AR2981">
        <v>15</v>
      </c>
      <c r="AT2981" s="160">
        <v>36495</v>
      </c>
      <c r="AU2981">
        <v>18</v>
      </c>
      <c r="AV2981">
        <v>111</v>
      </c>
      <c r="AW2981" t="s">
        <v>1100</v>
      </c>
      <c r="AX2981">
        <v>11</v>
      </c>
    </row>
    <row r="2982" spans="28:50" x14ac:dyDescent="0.3">
      <c r="AB2982" s="160">
        <v>38322</v>
      </c>
      <c r="AC2982">
        <v>19</v>
      </c>
      <c r="AD2982">
        <v>151</v>
      </c>
      <c r="AE2982" t="s">
        <v>1100</v>
      </c>
      <c r="AF2982">
        <v>15</v>
      </c>
      <c r="AH2982" s="160">
        <v>41609</v>
      </c>
      <c r="AI2982">
        <v>19</v>
      </c>
      <c r="AJ2982">
        <v>287</v>
      </c>
      <c r="AK2982" t="s">
        <v>1100</v>
      </c>
      <c r="AL2982">
        <v>29</v>
      </c>
      <c r="AN2982" s="160">
        <v>35765</v>
      </c>
      <c r="AO2982">
        <v>19</v>
      </c>
      <c r="AP2982">
        <v>153</v>
      </c>
      <c r="AQ2982" t="s">
        <v>1100</v>
      </c>
      <c r="AR2982">
        <v>15</v>
      </c>
      <c r="AT2982" s="160">
        <v>36495</v>
      </c>
      <c r="AU2982">
        <v>19</v>
      </c>
      <c r="AV2982">
        <v>110</v>
      </c>
      <c r="AW2982" t="s">
        <v>1100</v>
      </c>
      <c r="AX2982">
        <v>11</v>
      </c>
    </row>
    <row r="2983" spans="28:50" x14ac:dyDescent="0.3">
      <c r="AB2983" s="160">
        <v>38322</v>
      </c>
      <c r="AC2983">
        <v>20</v>
      </c>
      <c r="AD2983">
        <v>148</v>
      </c>
      <c r="AE2983" t="s">
        <v>1100</v>
      </c>
      <c r="AF2983">
        <v>15</v>
      </c>
      <c r="AH2983" s="160">
        <v>41609</v>
      </c>
      <c r="AI2983">
        <v>20</v>
      </c>
      <c r="AJ2983">
        <v>275</v>
      </c>
      <c r="AK2983" t="s">
        <v>1100</v>
      </c>
      <c r="AL2983">
        <v>28</v>
      </c>
      <c r="AN2983" s="160">
        <v>35765</v>
      </c>
      <c r="AO2983">
        <v>20</v>
      </c>
      <c r="AP2983">
        <v>150</v>
      </c>
      <c r="AQ2983" t="s">
        <v>1100</v>
      </c>
      <c r="AR2983">
        <v>15</v>
      </c>
      <c r="AT2983" s="160">
        <v>36495</v>
      </c>
      <c r="AU2983">
        <v>20</v>
      </c>
      <c r="AV2983">
        <v>106</v>
      </c>
      <c r="AW2983" t="s">
        <v>1100</v>
      </c>
      <c r="AX2983">
        <v>11</v>
      </c>
    </row>
    <row r="2984" spans="28:50" x14ac:dyDescent="0.3">
      <c r="AB2984" s="160">
        <v>38322</v>
      </c>
      <c r="AC2984">
        <v>21</v>
      </c>
      <c r="AD2984">
        <v>139</v>
      </c>
      <c r="AE2984" t="s">
        <v>1100</v>
      </c>
      <c r="AF2984">
        <v>14</v>
      </c>
      <c r="AH2984" s="160">
        <v>41609</v>
      </c>
      <c r="AI2984">
        <v>21</v>
      </c>
      <c r="AJ2984">
        <v>264</v>
      </c>
      <c r="AK2984" t="s">
        <v>1100</v>
      </c>
      <c r="AL2984">
        <v>26</v>
      </c>
      <c r="AN2984" s="160">
        <v>35765</v>
      </c>
      <c r="AO2984">
        <v>21</v>
      </c>
      <c r="AP2984">
        <v>150</v>
      </c>
      <c r="AQ2984" t="s">
        <v>1100</v>
      </c>
      <c r="AR2984">
        <v>15</v>
      </c>
      <c r="AT2984" s="160">
        <v>36495</v>
      </c>
      <c r="AU2984">
        <v>21</v>
      </c>
      <c r="AV2984">
        <v>107</v>
      </c>
      <c r="AW2984" t="s">
        <v>1100</v>
      </c>
      <c r="AX2984">
        <v>11</v>
      </c>
    </row>
    <row r="2985" spans="28:50" x14ac:dyDescent="0.3">
      <c r="AB2985" s="160">
        <v>38322</v>
      </c>
      <c r="AC2985">
        <v>22</v>
      </c>
      <c r="AD2985">
        <v>136</v>
      </c>
      <c r="AE2985" t="s">
        <v>1100</v>
      </c>
      <c r="AF2985">
        <v>14</v>
      </c>
      <c r="AH2985" s="160">
        <v>41609</v>
      </c>
      <c r="AI2985">
        <v>22</v>
      </c>
      <c r="AJ2985">
        <v>259</v>
      </c>
      <c r="AK2985" t="s">
        <v>1100</v>
      </c>
      <c r="AL2985">
        <v>26</v>
      </c>
      <c r="AN2985" s="160">
        <v>35765</v>
      </c>
      <c r="AO2985">
        <v>22</v>
      </c>
      <c r="AP2985">
        <v>154</v>
      </c>
      <c r="AQ2985" t="s">
        <v>1100</v>
      </c>
      <c r="AR2985">
        <v>15</v>
      </c>
      <c r="AT2985" s="160">
        <v>36495</v>
      </c>
      <c r="AU2985">
        <v>22</v>
      </c>
      <c r="AV2985">
        <v>108</v>
      </c>
      <c r="AW2985" t="s">
        <v>1100</v>
      </c>
      <c r="AX2985">
        <v>11</v>
      </c>
    </row>
    <row r="2986" spans="28:50" x14ac:dyDescent="0.3">
      <c r="AB2986" s="160">
        <v>38322</v>
      </c>
      <c r="AC2986">
        <v>23</v>
      </c>
      <c r="AD2986">
        <v>129</v>
      </c>
      <c r="AE2986" t="s">
        <v>1100</v>
      </c>
      <c r="AF2986">
        <v>13</v>
      </c>
      <c r="AH2986" s="160">
        <v>41609</v>
      </c>
      <c r="AI2986">
        <v>23</v>
      </c>
      <c r="AJ2986">
        <v>251</v>
      </c>
      <c r="AK2986" t="s">
        <v>1100</v>
      </c>
      <c r="AL2986">
        <v>25</v>
      </c>
      <c r="AN2986" s="160">
        <v>35765</v>
      </c>
      <c r="AO2986">
        <v>23</v>
      </c>
      <c r="AP2986">
        <v>150</v>
      </c>
      <c r="AQ2986" t="s">
        <v>1100</v>
      </c>
      <c r="AR2986">
        <v>15</v>
      </c>
      <c r="AT2986" s="160">
        <v>36495</v>
      </c>
      <c r="AU2986">
        <v>23</v>
      </c>
      <c r="AV2986">
        <v>105</v>
      </c>
      <c r="AW2986" t="s">
        <v>1100</v>
      </c>
      <c r="AX2986">
        <v>11</v>
      </c>
    </row>
    <row r="2987" spans="28:50" x14ac:dyDescent="0.3">
      <c r="AB2987" s="160">
        <v>38323</v>
      </c>
      <c r="AC2987">
        <v>0</v>
      </c>
      <c r="AD2987">
        <v>121</v>
      </c>
      <c r="AE2987" t="s">
        <v>1100</v>
      </c>
      <c r="AF2987">
        <v>12</v>
      </c>
      <c r="AH2987" s="160">
        <v>41610</v>
      </c>
      <c r="AI2987">
        <v>0</v>
      </c>
      <c r="AJ2987">
        <v>242</v>
      </c>
      <c r="AK2987" t="s">
        <v>1100</v>
      </c>
      <c r="AL2987">
        <v>24</v>
      </c>
      <c r="AN2987" s="160">
        <v>35766</v>
      </c>
      <c r="AO2987">
        <v>0</v>
      </c>
      <c r="AP2987">
        <v>150</v>
      </c>
      <c r="AQ2987" t="s">
        <v>1100</v>
      </c>
      <c r="AR2987">
        <v>15</v>
      </c>
      <c r="AT2987" s="160">
        <v>36496</v>
      </c>
      <c r="AU2987">
        <v>0</v>
      </c>
      <c r="AV2987">
        <v>98</v>
      </c>
      <c r="AW2987" t="s">
        <v>1100</v>
      </c>
      <c r="AX2987">
        <v>10</v>
      </c>
    </row>
    <row r="2988" spans="28:50" x14ac:dyDescent="0.3">
      <c r="AB2988" s="160">
        <v>38323</v>
      </c>
      <c r="AC2988">
        <v>1</v>
      </c>
      <c r="AD2988">
        <v>109</v>
      </c>
      <c r="AE2988" t="s">
        <v>1100</v>
      </c>
      <c r="AF2988">
        <v>11</v>
      </c>
      <c r="AH2988" s="160">
        <v>41610</v>
      </c>
      <c r="AI2988">
        <v>1</v>
      </c>
      <c r="AJ2988">
        <v>242</v>
      </c>
      <c r="AK2988" t="s">
        <v>1100</v>
      </c>
      <c r="AL2988">
        <v>24</v>
      </c>
      <c r="AN2988" s="160">
        <v>35766</v>
      </c>
      <c r="AO2988">
        <v>1</v>
      </c>
      <c r="AP2988">
        <v>155</v>
      </c>
      <c r="AQ2988" t="s">
        <v>1100</v>
      </c>
      <c r="AR2988">
        <v>16</v>
      </c>
      <c r="AT2988" s="160">
        <v>36496</v>
      </c>
      <c r="AU2988">
        <v>1</v>
      </c>
      <c r="AV2988">
        <v>85</v>
      </c>
      <c r="AW2988" t="s">
        <v>1100</v>
      </c>
      <c r="AX2988">
        <v>9</v>
      </c>
    </row>
    <row r="2989" spans="28:50" x14ac:dyDescent="0.3">
      <c r="AB2989" s="160">
        <v>38323</v>
      </c>
      <c r="AC2989">
        <v>2</v>
      </c>
      <c r="AD2989">
        <v>89</v>
      </c>
      <c r="AE2989" t="s">
        <v>1100</v>
      </c>
      <c r="AF2989">
        <v>9</v>
      </c>
      <c r="AH2989" s="160">
        <v>41610</v>
      </c>
      <c r="AI2989">
        <v>2</v>
      </c>
      <c r="AJ2989">
        <v>246</v>
      </c>
      <c r="AK2989" t="s">
        <v>1100</v>
      </c>
      <c r="AL2989">
        <v>25</v>
      </c>
      <c r="AN2989" s="160">
        <v>35766</v>
      </c>
      <c r="AO2989">
        <v>2</v>
      </c>
      <c r="AP2989">
        <v>160</v>
      </c>
      <c r="AQ2989" t="s">
        <v>1100</v>
      </c>
      <c r="AR2989">
        <v>16</v>
      </c>
      <c r="AT2989" s="160">
        <v>36496</v>
      </c>
      <c r="AU2989">
        <v>2</v>
      </c>
      <c r="AV2989">
        <v>85</v>
      </c>
      <c r="AW2989" t="s">
        <v>1100</v>
      </c>
      <c r="AX2989">
        <v>9</v>
      </c>
    </row>
    <row r="2990" spans="28:50" x14ac:dyDescent="0.3">
      <c r="AB2990" s="160">
        <v>38323</v>
      </c>
      <c r="AC2990">
        <v>3</v>
      </c>
      <c r="AD2990">
        <v>72</v>
      </c>
      <c r="AE2990" t="s">
        <v>1100</v>
      </c>
      <c r="AF2990">
        <v>7</v>
      </c>
      <c r="AH2990" s="160">
        <v>41610</v>
      </c>
      <c r="AI2990">
        <v>3</v>
      </c>
      <c r="AJ2990">
        <v>239</v>
      </c>
      <c r="AK2990" t="s">
        <v>1100</v>
      </c>
      <c r="AL2990">
        <v>24</v>
      </c>
      <c r="AN2990" s="160">
        <v>35766</v>
      </c>
      <c r="AO2990">
        <v>3</v>
      </c>
      <c r="AP2990">
        <v>160</v>
      </c>
      <c r="AQ2990" t="s">
        <v>1100</v>
      </c>
      <c r="AR2990">
        <v>16</v>
      </c>
      <c r="AT2990" s="160">
        <v>36496</v>
      </c>
      <c r="AU2990">
        <v>3</v>
      </c>
      <c r="AV2990">
        <v>84</v>
      </c>
      <c r="AW2990" t="s">
        <v>1100</v>
      </c>
      <c r="AX2990">
        <v>8</v>
      </c>
    </row>
    <row r="2991" spans="28:50" x14ac:dyDescent="0.3">
      <c r="AB2991" s="160">
        <v>38323</v>
      </c>
      <c r="AC2991">
        <v>4</v>
      </c>
      <c r="AD2991">
        <v>68</v>
      </c>
      <c r="AE2991" t="s">
        <v>1100</v>
      </c>
      <c r="AF2991">
        <v>7</v>
      </c>
      <c r="AH2991" s="160">
        <v>41610</v>
      </c>
      <c r="AI2991">
        <v>4</v>
      </c>
      <c r="AJ2991">
        <v>235</v>
      </c>
      <c r="AK2991" t="s">
        <v>1100</v>
      </c>
      <c r="AL2991">
        <v>24</v>
      </c>
      <c r="AN2991" s="160">
        <v>35766</v>
      </c>
      <c r="AO2991">
        <v>4</v>
      </c>
      <c r="AP2991">
        <v>175</v>
      </c>
      <c r="AQ2991" t="s">
        <v>1100</v>
      </c>
      <c r="AR2991">
        <v>18</v>
      </c>
      <c r="AT2991" s="160">
        <v>36496</v>
      </c>
      <c r="AU2991">
        <v>4</v>
      </c>
      <c r="AV2991">
        <v>91</v>
      </c>
      <c r="AW2991" t="s">
        <v>1100</v>
      </c>
      <c r="AX2991">
        <v>9</v>
      </c>
    </row>
    <row r="2992" spans="28:50" x14ac:dyDescent="0.3">
      <c r="AB2992" s="160">
        <v>38323</v>
      </c>
      <c r="AC2992">
        <v>5</v>
      </c>
      <c r="AD2992">
        <v>60</v>
      </c>
      <c r="AE2992" t="s">
        <v>1100</v>
      </c>
      <c r="AF2992">
        <v>6</v>
      </c>
      <c r="AH2992" s="160">
        <v>41610</v>
      </c>
      <c r="AI2992">
        <v>5</v>
      </c>
      <c r="AJ2992">
        <v>236</v>
      </c>
      <c r="AK2992" t="s">
        <v>1100</v>
      </c>
      <c r="AL2992">
        <v>24</v>
      </c>
      <c r="AN2992" s="160">
        <v>35766</v>
      </c>
      <c r="AO2992">
        <v>5</v>
      </c>
      <c r="AP2992">
        <v>190</v>
      </c>
      <c r="AQ2992" t="s">
        <v>1100</v>
      </c>
      <c r="AR2992">
        <v>19</v>
      </c>
      <c r="AT2992" s="160">
        <v>36496</v>
      </c>
      <c r="AU2992">
        <v>5</v>
      </c>
      <c r="AV2992">
        <v>95</v>
      </c>
      <c r="AW2992" t="s">
        <v>1100</v>
      </c>
      <c r="AX2992">
        <v>10</v>
      </c>
    </row>
    <row r="2993" spans="28:50" x14ac:dyDescent="0.3">
      <c r="AB2993" s="160">
        <v>38323</v>
      </c>
      <c r="AC2993">
        <v>6</v>
      </c>
      <c r="AD2993">
        <v>100</v>
      </c>
      <c r="AE2993" t="s">
        <v>1100</v>
      </c>
      <c r="AF2993">
        <v>10</v>
      </c>
      <c r="AH2993" s="160">
        <v>41610</v>
      </c>
      <c r="AI2993">
        <v>6</v>
      </c>
      <c r="AJ2993">
        <v>237</v>
      </c>
      <c r="AK2993" t="s">
        <v>1100</v>
      </c>
      <c r="AL2993">
        <v>24</v>
      </c>
      <c r="AN2993" s="160">
        <v>35766</v>
      </c>
      <c r="AO2993">
        <v>6</v>
      </c>
      <c r="AP2993">
        <v>190</v>
      </c>
      <c r="AQ2993" t="s">
        <v>1100</v>
      </c>
      <c r="AR2993">
        <v>19</v>
      </c>
      <c r="AT2993" s="160">
        <v>36496</v>
      </c>
      <c r="AU2993">
        <v>6</v>
      </c>
      <c r="AV2993">
        <v>104</v>
      </c>
      <c r="AW2993" t="s">
        <v>1100</v>
      </c>
      <c r="AX2993">
        <v>10</v>
      </c>
    </row>
    <row r="2994" spans="28:50" x14ac:dyDescent="0.3">
      <c r="AB2994" s="160">
        <v>38323</v>
      </c>
      <c r="AC2994">
        <v>7</v>
      </c>
      <c r="AD2994">
        <v>128</v>
      </c>
      <c r="AE2994" t="s">
        <v>1100</v>
      </c>
      <c r="AF2994">
        <v>13</v>
      </c>
      <c r="AH2994" s="160">
        <v>41610</v>
      </c>
      <c r="AI2994">
        <v>7</v>
      </c>
      <c r="AJ2994">
        <v>256</v>
      </c>
      <c r="AK2994" t="s">
        <v>1100</v>
      </c>
      <c r="AL2994">
        <v>26</v>
      </c>
      <c r="AN2994" s="160">
        <v>35766</v>
      </c>
      <c r="AO2994">
        <v>7</v>
      </c>
      <c r="AP2994">
        <v>192</v>
      </c>
      <c r="AQ2994" t="s">
        <v>1100</v>
      </c>
      <c r="AR2994">
        <v>19</v>
      </c>
      <c r="AT2994" s="160">
        <v>36496</v>
      </c>
      <c r="AU2994">
        <v>7</v>
      </c>
      <c r="AV2994">
        <v>106</v>
      </c>
      <c r="AW2994" t="s">
        <v>1100</v>
      </c>
      <c r="AX2994">
        <v>11</v>
      </c>
    </row>
    <row r="2995" spans="28:50" x14ac:dyDescent="0.3">
      <c r="AB2995" s="160">
        <v>38323</v>
      </c>
      <c r="AC2995">
        <v>8</v>
      </c>
      <c r="AD2995">
        <v>148</v>
      </c>
      <c r="AE2995" t="s">
        <v>1100</v>
      </c>
      <c r="AF2995">
        <v>15</v>
      </c>
      <c r="AH2995" s="160">
        <v>41610</v>
      </c>
      <c r="AI2995">
        <v>8</v>
      </c>
      <c r="AJ2995">
        <v>269</v>
      </c>
      <c r="AK2995" t="s">
        <v>1100</v>
      </c>
      <c r="AL2995">
        <v>27</v>
      </c>
      <c r="AN2995" s="160">
        <v>35766</v>
      </c>
      <c r="AO2995">
        <v>8</v>
      </c>
      <c r="AP2995">
        <v>190</v>
      </c>
      <c r="AQ2995" t="s">
        <v>1100</v>
      </c>
      <c r="AR2995">
        <v>19</v>
      </c>
      <c r="AT2995" s="160">
        <v>36496</v>
      </c>
      <c r="AU2995">
        <v>8</v>
      </c>
      <c r="AV2995">
        <v>114</v>
      </c>
      <c r="AW2995" t="s">
        <v>1100</v>
      </c>
      <c r="AX2995">
        <v>11</v>
      </c>
    </row>
    <row r="2996" spans="28:50" x14ac:dyDescent="0.3">
      <c r="AB2996" s="160">
        <v>38323</v>
      </c>
      <c r="AC2996">
        <v>9</v>
      </c>
      <c r="AD2996">
        <v>166</v>
      </c>
      <c r="AE2996" t="s">
        <v>1100</v>
      </c>
      <c r="AF2996">
        <v>17</v>
      </c>
      <c r="AH2996" s="160">
        <v>41610</v>
      </c>
      <c r="AI2996">
        <v>9</v>
      </c>
      <c r="AJ2996">
        <v>278</v>
      </c>
      <c r="AK2996" t="s">
        <v>1100</v>
      </c>
      <c r="AL2996">
        <v>28</v>
      </c>
      <c r="AN2996" s="160">
        <v>35766</v>
      </c>
      <c r="AO2996">
        <v>9</v>
      </c>
      <c r="AP2996">
        <v>190</v>
      </c>
      <c r="AQ2996" t="s">
        <v>1100</v>
      </c>
      <c r="AR2996">
        <v>19</v>
      </c>
      <c r="AT2996" s="160">
        <v>36496</v>
      </c>
      <c r="AU2996">
        <v>9</v>
      </c>
      <c r="AV2996">
        <v>139</v>
      </c>
      <c r="AW2996" t="s">
        <v>1100</v>
      </c>
      <c r="AX2996">
        <v>14</v>
      </c>
    </row>
    <row r="2997" spans="28:50" x14ac:dyDescent="0.3">
      <c r="AB2997" s="160">
        <v>38323</v>
      </c>
      <c r="AC2997">
        <v>10</v>
      </c>
      <c r="AD2997">
        <v>176</v>
      </c>
      <c r="AE2997" t="s">
        <v>1100</v>
      </c>
      <c r="AF2997">
        <v>18</v>
      </c>
      <c r="AH2997" s="160">
        <v>41610</v>
      </c>
      <c r="AI2997">
        <v>10</v>
      </c>
      <c r="AJ2997">
        <v>291</v>
      </c>
      <c r="AK2997" t="s">
        <v>1100</v>
      </c>
      <c r="AL2997">
        <v>29</v>
      </c>
      <c r="AN2997" s="160">
        <v>35766</v>
      </c>
      <c r="AO2997">
        <v>10</v>
      </c>
      <c r="AP2997">
        <v>198</v>
      </c>
      <c r="AQ2997" t="s">
        <v>1100</v>
      </c>
      <c r="AR2997">
        <v>20</v>
      </c>
      <c r="AT2997" s="160">
        <v>36496</v>
      </c>
      <c r="AU2997">
        <v>10</v>
      </c>
      <c r="AV2997">
        <v>174</v>
      </c>
      <c r="AW2997" t="s">
        <v>1100</v>
      </c>
      <c r="AX2997">
        <v>17</v>
      </c>
    </row>
    <row r="2998" spans="28:50" x14ac:dyDescent="0.3">
      <c r="AB2998" s="160">
        <v>38323</v>
      </c>
      <c r="AC2998">
        <v>11</v>
      </c>
      <c r="AD2998">
        <v>190</v>
      </c>
      <c r="AE2998" t="s">
        <v>1100</v>
      </c>
      <c r="AF2998">
        <v>19</v>
      </c>
      <c r="AH2998" s="160">
        <v>41610</v>
      </c>
      <c r="AI2998">
        <v>11</v>
      </c>
      <c r="AJ2998">
        <v>307</v>
      </c>
      <c r="AK2998" t="s">
        <v>1100</v>
      </c>
      <c r="AL2998">
        <v>31</v>
      </c>
      <c r="AN2998" s="160">
        <v>35766</v>
      </c>
      <c r="AO2998">
        <v>11</v>
      </c>
      <c r="AP2998">
        <v>200</v>
      </c>
      <c r="AQ2998" t="s">
        <v>1100</v>
      </c>
      <c r="AR2998">
        <v>20</v>
      </c>
      <c r="AT2998" s="160">
        <v>36496</v>
      </c>
      <c r="AU2998">
        <v>11</v>
      </c>
      <c r="AV2998">
        <v>193</v>
      </c>
      <c r="AW2998" t="s">
        <v>1100</v>
      </c>
      <c r="AX2998">
        <v>19</v>
      </c>
    </row>
    <row r="2999" spans="28:50" x14ac:dyDescent="0.3">
      <c r="AB2999" s="160">
        <v>38323</v>
      </c>
      <c r="AC2999">
        <v>12</v>
      </c>
      <c r="AD2999">
        <v>203</v>
      </c>
      <c r="AE2999" t="s">
        <v>1100</v>
      </c>
      <c r="AF2999">
        <v>20</v>
      </c>
      <c r="AH2999" s="160">
        <v>41610</v>
      </c>
      <c r="AI2999">
        <v>12</v>
      </c>
      <c r="AJ2999">
        <v>317</v>
      </c>
      <c r="AK2999" t="s">
        <v>1100</v>
      </c>
      <c r="AL2999">
        <v>32</v>
      </c>
      <c r="AN2999" s="160">
        <v>35766</v>
      </c>
      <c r="AO2999">
        <v>12</v>
      </c>
      <c r="AP2999">
        <v>200</v>
      </c>
      <c r="AQ2999" t="s">
        <v>1100</v>
      </c>
      <c r="AR2999">
        <v>20</v>
      </c>
      <c r="AT2999" s="160">
        <v>36496</v>
      </c>
      <c r="AU2999">
        <v>12</v>
      </c>
      <c r="AV2999">
        <v>206</v>
      </c>
      <c r="AW2999" t="s">
        <v>1100</v>
      </c>
      <c r="AX2999">
        <v>21</v>
      </c>
    </row>
    <row r="3000" spans="28:50" x14ac:dyDescent="0.3">
      <c r="AB3000" s="160">
        <v>38323</v>
      </c>
      <c r="AC3000">
        <v>13</v>
      </c>
      <c r="AD3000">
        <v>217</v>
      </c>
      <c r="AE3000" t="s">
        <v>1100</v>
      </c>
      <c r="AF3000">
        <v>22</v>
      </c>
      <c r="AH3000" s="160">
        <v>41610</v>
      </c>
      <c r="AI3000">
        <v>13</v>
      </c>
      <c r="AJ3000">
        <v>329</v>
      </c>
      <c r="AK3000" t="s">
        <v>1100</v>
      </c>
      <c r="AL3000">
        <v>33</v>
      </c>
      <c r="AN3000" s="160">
        <v>35766</v>
      </c>
      <c r="AO3000">
        <v>13</v>
      </c>
      <c r="AP3000">
        <v>208</v>
      </c>
      <c r="AQ3000" t="s">
        <v>1100</v>
      </c>
      <c r="AR3000">
        <v>21</v>
      </c>
      <c r="AT3000" s="160">
        <v>36496</v>
      </c>
      <c r="AU3000">
        <v>13</v>
      </c>
      <c r="AV3000">
        <v>197</v>
      </c>
      <c r="AW3000" t="s">
        <v>1100</v>
      </c>
      <c r="AX3000">
        <v>20</v>
      </c>
    </row>
    <row r="3001" spans="28:50" x14ac:dyDescent="0.3">
      <c r="AB3001" s="160">
        <v>38323</v>
      </c>
      <c r="AC3001">
        <v>14</v>
      </c>
      <c r="AD3001">
        <v>217</v>
      </c>
      <c r="AE3001" t="s">
        <v>1100</v>
      </c>
      <c r="AF3001">
        <v>22</v>
      </c>
      <c r="AH3001" s="160">
        <v>41610</v>
      </c>
      <c r="AI3001">
        <v>14</v>
      </c>
      <c r="AJ3001">
        <v>343</v>
      </c>
      <c r="AK3001" t="s">
        <v>1100</v>
      </c>
      <c r="AL3001">
        <v>34</v>
      </c>
      <c r="AN3001" s="160">
        <v>35766</v>
      </c>
      <c r="AO3001">
        <v>14</v>
      </c>
      <c r="AP3001">
        <v>200</v>
      </c>
      <c r="AQ3001" t="s">
        <v>1100</v>
      </c>
      <c r="AR3001">
        <v>20</v>
      </c>
      <c r="AT3001" s="160">
        <v>36496</v>
      </c>
      <c r="AU3001">
        <v>14</v>
      </c>
      <c r="AV3001">
        <v>163</v>
      </c>
      <c r="AW3001" t="s">
        <v>1100</v>
      </c>
      <c r="AX3001">
        <v>16</v>
      </c>
    </row>
    <row r="3002" spans="28:50" x14ac:dyDescent="0.3">
      <c r="AB3002" s="160">
        <v>38323</v>
      </c>
      <c r="AC3002">
        <v>15</v>
      </c>
      <c r="AD3002">
        <v>227</v>
      </c>
      <c r="AE3002" t="s">
        <v>1100</v>
      </c>
      <c r="AF3002">
        <v>23</v>
      </c>
      <c r="AH3002" s="160">
        <v>41610</v>
      </c>
      <c r="AI3002">
        <v>15</v>
      </c>
      <c r="AJ3002">
        <v>349</v>
      </c>
      <c r="AK3002" t="s">
        <v>1100</v>
      </c>
      <c r="AL3002">
        <v>35</v>
      </c>
      <c r="AN3002" s="160">
        <v>35766</v>
      </c>
      <c r="AO3002">
        <v>15</v>
      </c>
      <c r="AP3002">
        <v>210</v>
      </c>
      <c r="AQ3002" t="s">
        <v>1100</v>
      </c>
      <c r="AR3002">
        <v>21</v>
      </c>
      <c r="AT3002" s="160">
        <v>36496</v>
      </c>
      <c r="AU3002">
        <v>15</v>
      </c>
      <c r="AV3002">
        <v>164</v>
      </c>
      <c r="AW3002" t="s">
        <v>1100</v>
      </c>
      <c r="AX3002">
        <v>16</v>
      </c>
    </row>
    <row r="3003" spans="28:50" x14ac:dyDescent="0.3">
      <c r="AB3003" s="160">
        <v>38323</v>
      </c>
      <c r="AC3003">
        <v>16</v>
      </c>
      <c r="AD3003">
        <v>230</v>
      </c>
      <c r="AE3003" t="s">
        <v>1100</v>
      </c>
      <c r="AF3003">
        <v>23</v>
      </c>
      <c r="AH3003" s="160">
        <v>41610</v>
      </c>
      <c r="AI3003">
        <v>16</v>
      </c>
      <c r="AJ3003">
        <v>353</v>
      </c>
      <c r="AK3003" t="s">
        <v>1100</v>
      </c>
      <c r="AL3003">
        <v>35</v>
      </c>
      <c r="AN3003" s="160">
        <v>35766</v>
      </c>
      <c r="AO3003">
        <v>16</v>
      </c>
      <c r="AP3003">
        <v>198</v>
      </c>
      <c r="AQ3003" t="s">
        <v>1100</v>
      </c>
      <c r="AR3003">
        <v>20</v>
      </c>
      <c r="AT3003" s="160">
        <v>36496</v>
      </c>
      <c r="AU3003">
        <v>16</v>
      </c>
      <c r="AV3003">
        <v>164</v>
      </c>
      <c r="AW3003" t="s">
        <v>1100</v>
      </c>
      <c r="AX3003">
        <v>16</v>
      </c>
    </row>
    <row r="3004" spans="28:50" x14ac:dyDescent="0.3">
      <c r="AB3004" s="160">
        <v>38323</v>
      </c>
      <c r="AC3004">
        <v>17</v>
      </c>
      <c r="AD3004">
        <v>212</v>
      </c>
      <c r="AE3004" t="s">
        <v>1100</v>
      </c>
      <c r="AF3004">
        <v>21</v>
      </c>
      <c r="AH3004" s="160">
        <v>41610</v>
      </c>
      <c r="AI3004">
        <v>17</v>
      </c>
      <c r="AJ3004">
        <v>283</v>
      </c>
      <c r="AK3004" t="s">
        <v>1100</v>
      </c>
      <c r="AL3004">
        <v>28</v>
      </c>
      <c r="AN3004" s="160">
        <v>35766</v>
      </c>
      <c r="AO3004">
        <v>17</v>
      </c>
      <c r="AP3004">
        <v>190</v>
      </c>
      <c r="AQ3004" t="s">
        <v>1100</v>
      </c>
      <c r="AR3004">
        <v>19</v>
      </c>
      <c r="AT3004" s="160">
        <v>36496</v>
      </c>
      <c r="AU3004">
        <v>17</v>
      </c>
      <c r="AV3004">
        <v>165</v>
      </c>
      <c r="AW3004" t="s">
        <v>1100</v>
      </c>
      <c r="AX3004">
        <v>17</v>
      </c>
    </row>
    <row r="3005" spans="28:50" x14ac:dyDescent="0.3">
      <c r="AB3005" s="160">
        <v>38323</v>
      </c>
      <c r="AC3005">
        <v>18</v>
      </c>
      <c r="AD3005">
        <v>168</v>
      </c>
      <c r="AE3005" t="s">
        <v>1100</v>
      </c>
      <c r="AF3005">
        <v>17</v>
      </c>
      <c r="AH3005" s="160">
        <v>41610</v>
      </c>
      <c r="AI3005">
        <v>18</v>
      </c>
      <c r="AJ3005">
        <v>231</v>
      </c>
      <c r="AK3005" t="s">
        <v>1100</v>
      </c>
      <c r="AL3005">
        <v>23</v>
      </c>
      <c r="AN3005" s="160">
        <v>35766</v>
      </c>
      <c r="AO3005">
        <v>18</v>
      </c>
      <c r="AP3005">
        <v>190</v>
      </c>
      <c r="AQ3005" t="s">
        <v>1100</v>
      </c>
      <c r="AR3005">
        <v>19</v>
      </c>
      <c r="AT3005" s="160">
        <v>36496</v>
      </c>
      <c r="AU3005">
        <v>18</v>
      </c>
      <c r="AV3005">
        <v>175</v>
      </c>
      <c r="AW3005" t="s">
        <v>1100</v>
      </c>
      <c r="AX3005">
        <v>18</v>
      </c>
    </row>
    <row r="3006" spans="28:50" x14ac:dyDescent="0.3">
      <c r="AB3006" s="160">
        <v>38323</v>
      </c>
      <c r="AC3006">
        <v>19</v>
      </c>
      <c r="AD3006">
        <v>141</v>
      </c>
      <c r="AE3006" t="s">
        <v>1100</v>
      </c>
      <c r="AF3006">
        <v>14</v>
      </c>
      <c r="AH3006" s="160">
        <v>41610</v>
      </c>
      <c r="AI3006">
        <v>19</v>
      </c>
      <c r="AJ3006">
        <v>222</v>
      </c>
      <c r="AK3006" t="s">
        <v>1100</v>
      </c>
      <c r="AL3006">
        <v>22</v>
      </c>
      <c r="AN3006" s="160">
        <v>35766</v>
      </c>
      <c r="AO3006">
        <v>19</v>
      </c>
      <c r="AP3006">
        <v>189</v>
      </c>
      <c r="AQ3006" t="s">
        <v>1100</v>
      </c>
      <c r="AR3006">
        <v>19</v>
      </c>
      <c r="AT3006" s="160">
        <v>36496</v>
      </c>
      <c r="AU3006">
        <v>19</v>
      </c>
      <c r="AV3006">
        <v>169</v>
      </c>
      <c r="AW3006" t="s">
        <v>1100</v>
      </c>
      <c r="AX3006">
        <v>17</v>
      </c>
    </row>
    <row r="3007" spans="28:50" x14ac:dyDescent="0.3">
      <c r="AB3007" s="160">
        <v>38323</v>
      </c>
      <c r="AC3007">
        <v>20</v>
      </c>
      <c r="AD3007">
        <v>127</v>
      </c>
      <c r="AE3007" t="s">
        <v>1100</v>
      </c>
      <c r="AF3007">
        <v>13</v>
      </c>
      <c r="AH3007" s="160">
        <v>41610</v>
      </c>
      <c r="AI3007">
        <v>20</v>
      </c>
      <c r="AJ3007">
        <v>208</v>
      </c>
      <c r="AK3007" t="s">
        <v>1100</v>
      </c>
      <c r="AL3007">
        <v>21</v>
      </c>
      <c r="AN3007" s="160">
        <v>35766</v>
      </c>
      <c r="AO3007">
        <v>20</v>
      </c>
      <c r="AP3007">
        <v>190</v>
      </c>
      <c r="AQ3007" t="s">
        <v>1100</v>
      </c>
      <c r="AR3007">
        <v>19</v>
      </c>
      <c r="AT3007" s="160">
        <v>36496</v>
      </c>
      <c r="AU3007">
        <v>20</v>
      </c>
      <c r="AV3007">
        <v>143</v>
      </c>
      <c r="AW3007" t="s">
        <v>1100</v>
      </c>
      <c r="AX3007">
        <v>14</v>
      </c>
    </row>
    <row r="3008" spans="28:50" x14ac:dyDescent="0.3">
      <c r="AB3008" s="160">
        <v>38323</v>
      </c>
      <c r="AC3008">
        <v>21</v>
      </c>
      <c r="AD3008">
        <v>130</v>
      </c>
      <c r="AE3008" t="s">
        <v>1100</v>
      </c>
      <c r="AF3008">
        <v>13</v>
      </c>
      <c r="AH3008" s="160">
        <v>41610</v>
      </c>
      <c r="AI3008">
        <v>21</v>
      </c>
      <c r="AJ3008">
        <v>207</v>
      </c>
      <c r="AK3008" t="s">
        <v>1100</v>
      </c>
      <c r="AL3008">
        <v>21</v>
      </c>
      <c r="AN3008" s="160">
        <v>35766</v>
      </c>
      <c r="AO3008">
        <v>21</v>
      </c>
      <c r="AP3008">
        <v>190</v>
      </c>
      <c r="AQ3008" t="s">
        <v>1100</v>
      </c>
      <c r="AR3008">
        <v>19</v>
      </c>
      <c r="AT3008" s="160">
        <v>36496</v>
      </c>
      <c r="AU3008">
        <v>21</v>
      </c>
      <c r="AV3008">
        <v>136</v>
      </c>
      <c r="AW3008" t="s">
        <v>1100</v>
      </c>
      <c r="AX3008">
        <v>14</v>
      </c>
    </row>
    <row r="3009" spans="28:50" x14ac:dyDescent="0.3">
      <c r="AB3009" s="160">
        <v>38323</v>
      </c>
      <c r="AC3009">
        <v>22</v>
      </c>
      <c r="AD3009">
        <v>125</v>
      </c>
      <c r="AE3009" t="s">
        <v>1100</v>
      </c>
      <c r="AF3009">
        <v>13</v>
      </c>
      <c r="AH3009" s="160">
        <v>41610</v>
      </c>
      <c r="AI3009">
        <v>22</v>
      </c>
      <c r="AJ3009">
        <v>203</v>
      </c>
      <c r="AK3009" t="s">
        <v>1100</v>
      </c>
      <c r="AL3009">
        <v>20</v>
      </c>
      <c r="AN3009" s="160">
        <v>35766</v>
      </c>
      <c r="AO3009">
        <v>22</v>
      </c>
      <c r="AP3009">
        <v>191</v>
      </c>
      <c r="AQ3009" t="s">
        <v>1100</v>
      </c>
      <c r="AR3009">
        <v>19</v>
      </c>
      <c r="AT3009" s="160">
        <v>36496</v>
      </c>
      <c r="AU3009">
        <v>22</v>
      </c>
      <c r="AV3009">
        <v>131</v>
      </c>
      <c r="AW3009" t="s">
        <v>1100</v>
      </c>
      <c r="AX3009">
        <v>13</v>
      </c>
    </row>
    <row r="3010" spans="28:50" x14ac:dyDescent="0.3">
      <c r="AB3010" s="160">
        <v>38323</v>
      </c>
      <c r="AC3010">
        <v>23</v>
      </c>
      <c r="AD3010">
        <v>121</v>
      </c>
      <c r="AE3010" t="s">
        <v>1100</v>
      </c>
      <c r="AF3010">
        <v>12</v>
      </c>
      <c r="AH3010" s="160">
        <v>41610</v>
      </c>
      <c r="AI3010">
        <v>23</v>
      </c>
      <c r="AJ3010">
        <v>185</v>
      </c>
      <c r="AK3010" t="s">
        <v>1100</v>
      </c>
      <c r="AL3010">
        <v>19</v>
      </c>
      <c r="AN3010" s="160">
        <v>35766</v>
      </c>
      <c r="AO3010">
        <v>23</v>
      </c>
      <c r="AP3010">
        <v>200</v>
      </c>
      <c r="AQ3010" t="s">
        <v>1100</v>
      </c>
      <c r="AR3010">
        <v>20</v>
      </c>
      <c r="AT3010" s="160">
        <v>36496</v>
      </c>
      <c r="AU3010">
        <v>23</v>
      </c>
      <c r="AV3010">
        <v>130</v>
      </c>
      <c r="AW3010" t="s">
        <v>1100</v>
      </c>
      <c r="AX3010">
        <v>13</v>
      </c>
    </row>
    <row r="3011" spans="28:50" x14ac:dyDescent="0.3">
      <c r="AB3011" s="160">
        <v>38324</v>
      </c>
      <c r="AC3011">
        <v>0</v>
      </c>
      <c r="AD3011">
        <v>121</v>
      </c>
      <c r="AE3011" t="s">
        <v>1100</v>
      </c>
      <c r="AF3011">
        <v>12</v>
      </c>
      <c r="AH3011" s="160">
        <v>41611</v>
      </c>
      <c r="AI3011">
        <v>0</v>
      </c>
      <c r="AJ3011">
        <v>180</v>
      </c>
      <c r="AK3011" t="s">
        <v>1100</v>
      </c>
      <c r="AL3011">
        <v>18</v>
      </c>
      <c r="AN3011" s="160">
        <v>35767</v>
      </c>
      <c r="AO3011">
        <v>0</v>
      </c>
      <c r="AP3011">
        <v>200</v>
      </c>
      <c r="AQ3011" t="s">
        <v>1100</v>
      </c>
      <c r="AR3011">
        <v>20</v>
      </c>
      <c r="AT3011" s="160">
        <v>36497</v>
      </c>
      <c r="AU3011">
        <v>0</v>
      </c>
      <c r="AV3011">
        <v>126</v>
      </c>
      <c r="AW3011" t="s">
        <v>1100</v>
      </c>
      <c r="AX3011">
        <v>13</v>
      </c>
    </row>
    <row r="3012" spans="28:50" x14ac:dyDescent="0.3">
      <c r="AB3012" s="160">
        <v>38324</v>
      </c>
      <c r="AC3012">
        <v>1</v>
      </c>
      <c r="AD3012">
        <v>124</v>
      </c>
      <c r="AE3012" t="s">
        <v>1100</v>
      </c>
      <c r="AF3012">
        <v>12</v>
      </c>
      <c r="AH3012" s="160">
        <v>41611</v>
      </c>
      <c r="AI3012">
        <v>1</v>
      </c>
      <c r="AJ3012">
        <v>180</v>
      </c>
      <c r="AK3012" t="s">
        <v>1100</v>
      </c>
      <c r="AL3012">
        <v>18</v>
      </c>
      <c r="AN3012" s="160">
        <v>35767</v>
      </c>
      <c r="AO3012">
        <v>1</v>
      </c>
      <c r="AP3012">
        <v>194</v>
      </c>
      <c r="AQ3012" t="s">
        <v>1100</v>
      </c>
      <c r="AR3012">
        <v>19</v>
      </c>
      <c r="AT3012" s="160">
        <v>36497</v>
      </c>
      <c r="AU3012">
        <v>1</v>
      </c>
      <c r="AV3012">
        <v>123</v>
      </c>
      <c r="AW3012" t="s">
        <v>1100</v>
      </c>
      <c r="AX3012">
        <v>12</v>
      </c>
    </row>
    <row r="3013" spans="28:50" x14ac:dyDescent="0.3">
      <c r="AB3013" s="160">
        <v>38324</v>
      </c>
      <c r="AC3013">
        <v>2</v>
      </c>
      <c r="AD3013">
        <v>124</v>
      </c>
      <c r="AE3013" t="s">
        <v>1100</v>
      </c>
      <c r="AF3013">
        <v>12</v>
      </c>
      <c r="AH3013" s="160">
        <v>41611</v>
      </c>
      <c r="AI3013">
        <v>2</v>
      </c>
      <c r="AJ3013">
        <v>175</v>
      </c>
      <c r="AK3013" t="s">
        <v>1100</v>
      </c>
      <c r="AL3013">
        <v>18</v>
      </c>
      <c r="AN3013" s="160">
        <v>35767</v>
      </c>
      <c r="AO3013">
        <v>2</v>
      </c>
      <c r="AP3013">
        <v>190</v>
      </c>
      <c r="AQ3013" t="s">
        <v>1100</v>
      </c>
      <c r="AR3013">
        <v>19</v>
      </c>
      <c r="AT3013" s="160">
        <v>36497</v>
      </c>
      <c r="AU3013">
        <v>2</v>
      </c>
      <c r="AV3013">
        <v>118</v>
      </c>
      <c r="AW3013" t="s">
        <v>1100</v>
      </c>
      <c r="AX3013">
        <v>12</v>
      </c>
    </row>
    <row r="3014" spans="28:50" x14ac:dyDescent="0.3">
      <c r="AB3014" s="160">
        <v>38324</v>
      </c>
      <c r="AC3014">
        <v>3</v>
      </c>
      <c r="AD3014">
        <v>115</v>
      </c>
      <c r="AE3014" t="s">
        <v>1100</v>
      </c>
      <c r="AF3014">
        <v>12</v>
      </c>
      <c r="AH3014" s="160">
        <v>41611</v>
      </c>
      <c r="AI3014">
        <v>3</v>
      </c>
      <c r="AJ3014">
        <v>174</v>
      </c>
      <c r="AK3014" t="s">
        <v>1100</v>
      </c>
      <c r="AL3014">
        <v>17</v>
      </c>
      <c r="AN3014" s="160">
        <v>35767</v>
      </c>
      <c r="AO3014">
        <v>3</v>
      </c>
      <c r="AP3014">
        <v>200</v>
      </c>
      <c r="AQ3014" t="s">
        <v>1100</v>
      </c>
      <c r="AR3014">
        <v>20</v>
      </c>
      <c r="AT3014" s="160">
        <v>36497</v>
      </c>
      <c r="AU3014">
        <v>3</v>
      </c>
      <c r="AV3014">
        <v>116</v>
      </c>
      <c r="AW3014" t="s">
        <v>1100</v>
      </c>
      <c r="AX3014">
        <v>12</v>
      </c>
    </row>
    <row r="3015" spans="28:50" x14ac:dyDescent="0.3">
      <c r="AB3015" s="160">
        <v>38324</v>
      </c>
      <c r="AC3015">
        <v>4</v>
      </c>
      <c r="AD3015">
        <v>108</v>
      </c>
      <c r="AE3015" t="s">
        <v>1100</v>
      </c>
      <c r="AF3015">
        <v>11</v>
      </c>
      <c r="AH3015" s="160">
        <v>41611</v>
      </c>
      <c r="AI3015">
        <v>4</v>
      </c>
      <c r="AJ3015">
        <v>173</v>
      </c>
      <c r="AK3015" t="s">
        <v>1100</v>
      </c>
      <c r="AL3015">
        <v>17</v>
      </c>
      <c r="AN3015" s="160">
        <v>35767</v>
      </c>
      <c r="AO3015">
        <v>4</v>
      </c>
      <c r="AP3015">
        <v>191</v>
      </c>
      <c r="AQ3015" t="s">
        <v>1100</v>
      </c>
      <c r="AR3015">
        <v>19</v>
      </c>
      <c r="AT3015" s="160">
        <v>36497</v>
      </c>
      <c r="AU3015">
        <v>4</v>
      </c>
      <c r="AV3015">
        <v>116</v>
      </c>
      <c r="AW3015" t="s">
        <v>1100</v>
      </c>
      <c r="AX3015">
        <v>12</v>
      </c>
    </row>
    <row r="3016" spans="28:50" x14ac:dyDescent="0.3">
      <c r="AB3016" s="160">
        <v>38324</v>
      </c>
      <c r="AC3016">
        <v>5</v>
      </c>
      <c r="AD3016">
        <v>118</v>
      </c>
      <c r="AE3016" t="s">
        <v>1100</v>
      </c>
      <c r="AF3016">
        <v>12</v>
      </c>
      <c r="AH3016" s="160">
        <v>41611</v>
      </c>
      <c r="AI3016">
        <v>5</v>
      </c>
      <c r="AJ3016">
        <v>170</v>
      </c>
      <c r="AK3016" t="s">
        <v>1100</v>
      </c>
      <c r="AL3016">
        <v>17</v>
      </c>
      <c r="AN3016" s="160">
        <v>35767</v>
      </c>
      <c r="AO3016">
        <v>5</v>
      </c>
      <c r="AP3016">
        <v>200</v>
      </c>
      <c r="AQ3016" t="s">
        <v>1100</v>
      </c>
      <c r="AR3016">
        <v>20</v>
      </c>
      <c r="AT3016" s="160">
        <v>36497</v>
      </c>
      <c r="AU3016">
        <v>5</v>
      </c>
      <c r="AV3016">
        <v>115</v>
      </c>
      <c r="AW3016" t="s">
        <v>1100</v>
      </c>
      <c r="AX3016">
        <v>12</v>
      </c>
    </row>
    <row r="3017" spans="28:50" x14ac:dyDescent="0.3">
      <c r="AB3017" s="160">
        <v>38324</v>
      </c>
      <c r="AC3017">
        <v>6</v>
      </c>
      <c r="AD3017">
        <v>127</v>
      </c>
      <c r="AE3017" t="s">
        <v>1100</v>
      </c>
      <c r="AF3017">
        <v>13</v>
      </c>
      <c r="AH3017" s="160">
        <v>41611</v>
      </c>
      <c r="AI3017">
        <v>6</v>
      </c>
      <c r="AJ3017">
        <v>174</v>
      </c>
      <c r="AK3017" t="s">
        <v>1100</v>
      </c>
      <c r="AL3017">
        <v>17</v>
      </c>
      <c r="AN3017" s="160">
        <v>35767</v>
      </c>
      <c r="AO3017">
        <v>6</v>
      </c>
      <c r="AP3017">
        <v>200</v>
      </c>
      <c r="AQ3017" t="s">
        <v>1100</v>
      </c>
      <c r="AR3017">
        <v>20</v>
      </c>
      <c r="AT3017" s="160">
        <v>36497</v>
      </c>
      <c r="AU3017">
        <v>6</v>
      </c>
      <c r="AV3017">
        <v>121</v>
      </c>
      <c r="AW3017" t="s">
        <v>1100</v>
      </c>
      <c r="AX3017">
        <v>12</v>
      </c>
    </row>
    <row r="3018" spans="28:50" x14ac:dyDescent="0.3">
      <c r="AB3018" s="160">
        <v>38324</v>
      </c>
      <c r="AC3018">
        <v>7</v>
      </c>
      <c r="AD3018">
        <v>145</v>
      </c>
      <c r="AE3018" t="s">
        <v>1100</v>
      </c>
      <c r="AF3018">
        <v>15</v>
      </c>
      <c r="AH3018" s="160">
        <v>41611</v>
      </c>
      <c r="AI3018">
        <v>7</v>
      </c>
      <c r="AJ3018">
        <v>190</v>
      </c>
      <c r="AK3018" t="s">
        <v>1100</v>
      </c>
      <c r="AL3018">
        <v>19</v>
      </c>
      <c r="AN3018" s="160">
        <v>35767</v>
      </c>
      <c r="AO3018">
        <v>7</v>
      </c>
      <c r="AP3018">
        <v>204</v>
      </c>
      <c r="AQ3018" t="s">
        <v>1100</v>
      </c>
      <c r="AR3018">
        <v>20</v>
      </c>
      <c r="AT3018" s="160">
        <v>36497</v>
      </c>
      <c r="AU3018">
        <v>7</v>
      </c>
      <c r="AV3018">
        <v>131</v>
      </c>
      <c r="AW3018" t="s">
        <v>1100</v>
      </c>
      <c r="AX3018">
        <v>13</v>
      </c>
    </row>
    <row r="3019" spans="28:50" x14ac:dyDescent="0.3">
      <c r="AB3019" s="160">
        <v>38324</v>
      </c>
      <c r="AC3019">
        <v>8</v>
      </c>
      <c r="AD3019">
        <v>157</v>
      </c>
      <c r="AE3019" t="s">
        <v>1100</v>
      </c>
      <c r="AF3019">
        <v>16</v>
      </c>
      <c r="AH3019" s="160">
        <v>41611</v>
      </c>
      <c r="AI3019">
        <v>8</v>
      </c>
      <c r="AJ3019">
        <v>208</v>
      </c>
      <c r="AK3019" t="s">
        <v>1100</v>
      </c>
      <c r="AL3019">
        <v>21</v>
      </c>
      <c r="AN3019" s="160">
        <v>35767</v>
      </c>
      <c r="AO3019">
        <v>8</v>
      </c>
      <c r="AP3019">
        <v>210</v>
      </c>
      <c r="AQ3019" t="s">
        <v>1100</v>
      </c>
      <c r="AR3019">
        <v>21</v>
      </c>
      <c r="AT3019" s="160">
        <v>36497</v>
      </c>
      <c r="AU3019">
        <v>8</v>
      </c>
      <c r="AV3019">
        <v>137</v>
      </c>
      <c r="AW3019" t="s">
        <v>1100</v>
      </c>
      <c r="AX3019">
        <v>14</v>
      </c>
    </row>
    <row r="3020" spans="28:50" x14ac:dyDescent="0.3">
      <c r="AB3020" s="160">
        <v>38324</v>
      </c>
      <c r="AC3020">
        <v>9</v>
      </c>
      <c r="AD3020">
        <v>171</v>
      </c>
      <c r="AE3020" t="s">
        <v>1100</v>
      </c>
      <c r="AF3020">
        <v>17</v>
      </c>
      <c r="AH3020" s="160">
        <v>41611</v>
      </c>
      <c r="AI3020">
        <v>9</v>
      </c>
      <c r="AJ3020">
        <v>200</v>
      </c>
      <c r="AK3020" t="s">
        <v>1100</v>
      </c>
      <c r="AL3020">
        <v>20</v>
      </c>
      <c r="AN3020" s="160">
        <v>35767</v>
      </c>
      <c r="AO3020">
        <v>9</v>
      </c>
      <c r="AP3020">
        <v>220</v>
      </c>
      <c r="AQ3020" t="s">
        <v>1100</v>
      </c>
      <c r="AR3020">
        <v>22</v>
      </c>
      <c r="AT3020" s="160">
        <v>36497</v>
      </c>
      <c r="AU3020">
        <v>9</v>
      </c>
      <c r="AV3020">
        <v>141</v>
      </c>
      <c r="AW3020" t="s">
        <v>1100</v>
      </c>
      <c r="AX3020">
        <v>14</v>
      </c>
    </row>
    <row r="3021" spans="28:50" x14ac:dyDescent="0.3">
      <c r="AB3021" s="160">
        <v>38324</v>
      </c>
      <c r="AC3021">
        <v>10</v>
      </c>
      <c r="AD3021">
        <v>192</v>
      </c>
      <c r="AE3021" t="s">
        <v>1100</v>
      </c>
      <c r="AF3021">
        <v>19</v>
      </c>
      <c r="AH3021" s="160">
        <v>41611</v>
      </c>
      <c r="AI3021">
        <v>10</v>
      </c>
      <c r="AJ3021">
        <v>190</v>
      </c>
      <c r="AK3021" t="s">
        <v>1100</v>
      </c>
      <c r="AL3021">
        <v>19</v>
      </c>
      <c r="AN3021" s="160">
        <v>35767</v>
      </c>
      <c r="AO3021">
        <v>10</v>
      </c>
      <c r="AP3021">
        <v>232</v>
      </c>
      <c r="AQ3021" t="s">
        <v>1100</v>
      </c>
      <c r="AR3021">
        <v>23</v>
      </c>
      <c r="AT3021" s="160">
        <v>36497</v>
      </c>
      <c r="AU3021">
        <v>10</v>
      </c>
      <c r="AV3021">
        <v>134</v>
      </c>
      <c r="AW3021" t="s">
        <v>1100</v>
      </c>
      <c r="AX3021">
        <v>13</v>
      </c>
    </row>
    <row r="3022" spans="28:50" x14ac:dyDescent="0.3">
      <c r="AB3022" s="160">
        <v>38324</v>
      </c>
      <c r="AC3022">
        <v>11</v>
      </c>
      <c r="AD3022">
        <v>190</v>
      </c>
      <c r="AE3022" t="s">
        <v>1100</v>
      </c>
      <c r="AF3022">
        <v>19</v>
      </c>
      <c r="AH3022" s="160">
        <v>41611</v>
      </c>
      <c r="AI3022">
        <v>11</v>
      </c>
      <c r="AJ3022">
        <v>216</v>
      </c>
      <c r="AK3022" t="s">
        <v>1100</v>
      </c>
      <c r="AL3022">
        <v>22</v>
      </c>
      <c r="AN3022" s="160">
        <v>35767</v>
      </c>
      <c r="AO3022">
        <v>11</v>
      </c>
      <c r="AP3022">
        <v>240</v>
      </c>
      <c r="AQ3022" t="s">
        <v>1100</v>
      </c>
      <c r="AR3022">
        <v>24</v>
      </c>
      <c r="AT3022" s="160">
        <v>36497</v>
      </c>
      <c r="AU3022">
        <v>11</v>
      </c>
      <c r="AV3022">
        <v>137</v>
      </c>
      <c r="AW3022" t="s">
        <v>1100</v>
      </c>
      <c r="AX3022">
        <v>14</v>
      </c>
    </row>
    <row r="3023" spans="28:50" x14ac:dyDescent="0.3">
      <c r="AB3023" s="160">
        <v>38324</v>
      </c>
      <c r="AC3023">
        <v>12</v>
      </c>
      <c r="AD3023">
        <v>211</v>
      </c>
      <c r="AE3023" t="s">
        <v>1100</v>
      </c>
      <c r="AF3023">
        <v>21</v>
      </c>
      <c r="AH3023" s="160">
        <v>41611</v>
      </c>
      <c r="AI3023">
        <v>12</v>
      </c>
      <c r="AJ3023">
        <v>215</v>
      </c>
      <c r="AK3023" t="s">
        <v>1100</v>
      </c>
      <c r="AL3023">
        <v>22</v>
      </c>
      <c r="AN3023" s="160">
        <v>35767</v>
      </c>
      <c r="AO3023">
        <v>12</v>
      </c>
      <c r="AP3023">
        <v>240</v>
      </c>
      <c r="AQ3023" t="s">
        <v>1100</v>
      </c>
      <c r="AR3023">
        <v>24</v>
      </c>
      <c r="AT3023" s="160">
        <v>36497</v>
      </c>
      <c r="AU3023">
        <v>12</v>
      </c>
      <c r="AV3023">
        <v>133</v>
      </c>
      <c r="AW3023" t="s">
        <v>1100</v>
      </c>
      <c r="AX3023">
        <v>13</v>
      </c>
    </row>
    <row r="3024" spans="28:50" x14ac:dyDescent="0.3">
      <c r="AB3024" s="160">
        <v>38324</v>
      </c>
      <c r="AC3024">
        <v>13</v>
      </c>
      <c r="AD3024">
        <v>219</v>
      </c>
      <c r="AE3024" t="s">
        <v>1100</v>
      </c>
      <c r="AF3024">
        <v>22</v>
      </c>
      <c r="AH3024" s="160">
        <v>41611</v>
      </c>
      <c r="AI3024">
        <v>13</v>
      </c>
      <c r="AJ3024">
        <v>228</v>
      </c>
      <c r="AK3024" t="s">
        <v>1100</v>
      </c>
      <c r="AL3024">
        <v>23</v>
      </c>
      <c r="AN3024" s="160">
        <v>35767</v>
      </c>
      <c r="AO3024">
        <v>13</v>
      </c>
      <c r="AP3024">
        <v>232</v>
      </c>
      <c r="AQ3024" t="s">
        <v>1100</v>
      </c>
      <c r="AR3024">
        <v>23</v>
      </c>
      <c r="AT3024" s="160">
        <v>36497</v>
      </c>
      <c r="AU3024">
        <v>13</v>
      </c>
      <c r="AV3024">
        <v>132</v>
      </c>
      <c r="AW3024" t="s">
        <v>1100</v>
      </c>
      <c r="AX3024">
        <v>13</v>
      </c>
    </row>
    <row r="3025" spans="28:50" x14ac:dyDescent="0.3">
      <c r="AB3025" s="160">
        <v>38324</v>
      </c>
      <c r="AC3025">
        <v>14</v>
      </c>
      <c r="AD3025">
        <v>227</v>
      </c>
      <c r="AE3025" t="s">
        <v>1100</v>
      </c>
      <c r="AF3025">
        <v>23</v>
      </c>
      <c r="AH3025" s="160">
        <v>41611</v>
      </c>
      <c r="AI3025">
        <v>14</v>
      </c>
      <c r="AJ3025">
        <v>217</v>
      </c>
      <c r="AK3025" t="s">
        <v>1100</v>
      </c>
      <c r="AL3025">
        <v>22</v>
      </c>
      <c r="AN3025" s="160">
        <v>35767</v>
      </c>
      <c r="AO3025">
        <v>14</v>
      </c>
      <c r="AP3025">
        <v>240</v>
      </c>
      <c r="AQ3025" t="s">
        <v>1100</v>
      </c>
      <c r="AR3025">
        <v>24</v>
      </c>
      <c r="AT3025" s="160">
        <v>36497</v>
      </c>
      <c r="AU3025">
        <v>14</v>
      </c>
      <c r="AV3025">
        <v>131</v>
      </c>
      <c r="AW3025" t="s">
        <v>1100</v>
      </c>
      <c r="AX3025">
        <v>13</v>
      </c>
    </row>
    <row r="3026" spans="28:50" x14ac:dyDescent="0.3">
      <c r="AB3026" s="160">
        <v>38324</v>
      </c>
      <c r="AC3026">
        <v>15</v>
      </c>
      <c r="AD3026">
        <v>230</v>
      </c>
      <c r="AE3026" t="s">
        <v>1100</v>
      </c>
      <c r="AF3026">
        <v>23</v>
      </c>
      <c r="AH3026" s="160">
        <v>41611</v>
      </c>
      <c r="AI3026">
        <v>15</v>
      </c>
      <c r="AJ3026">
        <v>241</v>
      </c>
      <c r="AK3026" t="s">
        <v>1100</v>
      </c>
      <c r="AL3026">
        <v>24</v>
      </c>
      <c r="AN3026" s="160">
        <v>35767</v>
      </c>
      <c r="AO3026">
        <v>15</v>
      </c>
      <c r="AP3026">
        <v>230</v>
      </c>
      <c r="AQ3026" t="s">
        <v>1100</v>
      </c>
      <c r="AR3026">
        <v>23</v>
      </c>
      <c r="AT3026" s="160">
        <v>36497</v>
      </c>
      <c r="AU3026">
        <v>15</v>
      </c>
      <c r="AV3026">
        <v>124</v>
      </c>
      <c r="AW3026" t="s">
        <v>1100</v>
      </c>
      <c r="AX3026">
        <v>12</v>
      </c>
    </row>
    <row r="3027" spans="28:50" x14ac:dyDescent="0.3">
      <c r="AB3027" s="160">
        <v>38324</v>
      </c>
      <c r="AC3027">
        <v>16</v>
      </c>
      <c r="AD3027">
        <v>223</v>
      </c>
      <c r="AE3027" t="s">
        <v>1100</v>
      </c>
      <c r="AF3027">
        <v>22</v>
      </c>
      <c r="AH3027" s="160">
        <v>41611</v>
      </c>
      <c r="AI3027">
        <v>16</v>
      </c>
      <c r="AJ3027">
        <v>217</v>
      </c>
      <c r="AK3027" t="s">
        <v>1100</v>
      </c>
      <c r="AL3027">
        <v>22</v>
      </c>
      <c r="AN3027" s="160">
        <v>35767</v>
      </c>
      <c r="AO3027">
        <v>16</v>
      </c>
      <c r="AP3027">
        <v>211</v>
      </c>
      <c r="AQ3027" t="s">
        <v>1100</v>
      </c>
      <c r="AR3027">
        <v>21</v>
      </c>
      <c r="AT3027" s="160">
        <v>36497</v>
      </c>
      <c r="AU3027">
        <v>16</v>
      </c>
      <c r="AV3027">
        <v>117</v>
      </c>
      <c r="AW3027" t="s">
        <v>1100</v>
      </c>
      <c r="AX3027">
        <v>12</v>
      </c>
    </row>
    <row r="3028" spans="28:50" x14ac:dyDescent="0.3">
      <c r="AB3028" s="160">
        <v>38324</v>
      </c>
      <c r="AC3028">
        <v>17</v>
      </c>
      <c r="AD3028">
        <v>189</v>
      </c>
      <c r="AE3028" t="s">
        <v>1100</v>
      </c>
      <c r="AF3028">
        <v>19</v>
      </c>
      <c r="AH3028" s="160">
        <v>41611</v>
      </c>
      <c r="AI3028">
        <v>17</v>
      </c>
      <c r="AJ3028">
        <v>238</v>
      </c>
      <c r="AK3028" t="s">
        <v>1100</v>
      </c>
      <c r="AL3028">
        <v>24</v>
      </c>
      <c r="AN3028" s="160">
        <v>35767</v>
      </c>
      <c r="AO3028">
        <v>17</v>
      </c>
      <c r="AP3028">
        <v>180</v>
      </c>
      <c r="AQ3028" t="s">
        <v>1100</v>
      </c>
      <c r="AR3028">
        <v>18</v>
      </c>
      <c r="AT3028" s="160">
        <v>36497</v>
      </c>
      <c r="AU3028">
        <v>17</v>
      </c>
      <c r="AV3028">
        <v>116</v>
      </c>
      <c r="AW3028" t="s">
        <v>1100</v>
      </c>
      <c r="AX3028">
        <v>12</v>
      </c>
    </row>
    <row r="3029" spans="28:50" x14ac:dyDescent="0.3">
      <c r="AB3029" s="160">
        <v>38324</v>
      </c>
      <c r="AC3029">
        <v>18</v>
      </c>
      <c r="AD3029">
        <v>157</v>
      </c>
      <c r="AE3029" t="s">
        <v>1100</v>
      </c>
      <c r="AF3029">
        <v>16</v>
      </c>
      <c r="AH3029" s="160">
        <v>41611</v>
      </c>
      <c r="AI3029">
        <v>18</v>
      </c>
      <c r="AJ3029">
        <v>201</v>
      </c>
      <c r="AK3029" t="s">
        <v>1100</v>
      </c>
      <c r="AL3029">
        <v>20</v>
      </c>
      <c r="AN3029" s="160">
        <v>35767</v>
      </c>
      <c r="AO3029">
        <v>18</v>
      </c>
      <c r="AP3029">
        <v>170</v>
      </c>
      <c r="AQ3029" t="s">
        <v>1100</v>
      </c>
      <c r="AR3029">
        <v>17</v>
      </c>
      <c r="AT3029" s="160">
        <v>36497</v>
      </c>
      <c r="AU3029">
        <v>18</v>
      </c>
      <c r="AV3029">
        <v>117</v>
      </c>
      <c r="AW3029" t="s">
        <v>1100</v>
      </c>
      <c r="AX3029">
        <v>12</v>
      </c>
    </row>
    <row r="3030" spans="28:50" x14ac:dyDescent="0.3">
      <c r="AB3030" s="160">
        <v>38324</v>
      </c>
      <c r="AC3030">
        <v>19</v>
      </c>
      <c r="AD3030">
        <v>137</v>
      </c>
      <c r="AE3030" t="s">
        <v>1100</v>
      </c>
      <c r="AF3030">
        <v>14</v>
      </c>
      <c r="AH3030" s="160">
        <v>41611</v>
      </c>
      <c r="AI3030">
        <v>19</v>
      </c>
      <c r="AJ3030">
        <v>189</v>
      </c>
      <c r="AK3030" t="s">
        <v>1100</v>
      </c>
      <c r="AL3030">
        <v>19</v>
      </c>
      <c r="AN3030" s="160">
        <v>35767</v>
      </c>
      <c r="AO3030">
        <v>19</v>
      </c>
      <c r="AP3030">
        <v>181</v>
      </c>
      <c r="AQ3030" t="s">
        <v>1100</v>
      </c>
      <c r="AR3030">
        <v>18</v>
      </c>
      <c r="AT3030" s="160">
        <v>36497</v>
      </c>
      <c r="AU3030">
        <v>19</v>
      </c>
      <c r="AV3030">
        <v>109</v>
      </c>
      <c r="AW3030" t="s">
        <v>1100</v>
      </c>
      <c r="AX3030">
        <v>11</v>
      </c>
    </row>
    <row r="3031" spans="28:50" x14ac:dyDescent="0.3">
      <c r="AB3031" s="160">
        <v>38324</v>
      </c>
      <c r="AC3031">
        <v>20</v>
      </c>
      <c r="AD3031">
        <v>130</v>
      </c>
      <c r="AE3031" t="s">
        <v>1100</v>
      </c>
      <c r="AF3031">
        <v>13</v>
      </c>
      <c r="AH3031" s="160">
        <v>41611</v>
      </c>
      <c r="AI3031">
        <v>20</v>
      </c>
      <c r="AJ3031">
        <v>194</v>
      </c>
      <c r="AK3031" t="s">
        <v>1100</v>
      </c>
      <c r="AL3031">
        <v>19</v>
      </c>
      <c r="AN3031" s="160">
        <v>35767</v>
      </c>
      <c r="AO3031">
        <v>20</v>
      </c>
      <c r="AP3031">
        <v>190</v>
      </c>
      <c r="AQ3031" t="s">
        <v>1100</v>
      </c>
      <c r="AR3031">
        <v>19</v>
      </c>
      <c r="AT3031" s="160">
        <v>36497</v>
      </c>
      <c r="AU3031">
        <v>20</v>
      </c>
      <c r="AV3031">
        <v>110</v>
      </c>
      <c r="AW3031" t="s">
        <v>1100</v>
      </c>
      <c r="AX3031">
        <v>11</v>
      </c>
    </row>
    <row r="3032" spans="28:50" x14ac:dyDescent="0.3">
      <c r="AB3032" s="160">
        <v>38324</v>
      </c>
      <c r="AC3032">
        <v>21</v>
      </c>
      <c r="AD3032">
        <v>125</v>
      </c>
      <c r="AE3032" t="s">
        <v>1100</v>
      </c>
      <c r="AF3032">
        <v>13</v>
      </c>
      <c r="AH3032" s="160">
        <v>41611</v>
      </c>
      <c r="AI3032">
        <v>21</v>
      </c>
      <c r="AJ3032">
        <v>193</v>
      </c>
      <c r="AK3032" t="s">
        <v>1100</v>
      </c>
      <c r="AL3032">
        <v>19</v>
      </c>
      <c r="AN3032" s="160">
        <v>35767</v>
      </c>
      <c r="AO3032">
        <v>21</v>
      </c>
      <c r="AP3032">
        <v>190</v>
      </c>
      <c r="AQ3032" t="s">
        <v>1100</v>
      </c>
      <c r="AR3032">
        <v>19</v>
      </c>
      <c r="AT3032" s="160">
        <v>36497</v>
      </c>
      <c r="AU3032">
        <v>21</v>
      </c>
      <c r="AV3032">
        <v>111</v>
      </c>
      <c r="AW3032" t="s">
        <v>1100</v>
      </c>
      <c r="AX3032">
        <v>11</v>
      </c>
    </row>
    <row r="3033" spans="28:50" x14ac:dyDescent="0.3">
      <c r="AB3033" s="160">
        <v>38324</v>
      </c>
      <c r="AC3033">
        <v>22</v>
      </c>
      <c r="AD3033">
        <v>124</v>
      </c>
      <c r="AE3033" t="s">
        <v>1100</v>
      </c>
      <c r="AF3033">
        <v>12</v>
      </c>
      <c r="AH3033" s="160">
        <v>41611</v>
      </c>
      <c r="AI3033">
        <v>22</v>
      </c>
      <c r="AJ3033">
        <v>181</v>
      </c>
      <c r="AK3033" t="s">
        <v>1100</v>
      </c>
      <c r="AL3033">
        <v>18</v>
      </c>
      <c r="AN3033" s="160">
        <v>35767</v>
      </c>
      <c r="AO3033">
        <v>22</v>
      </c>
      <c r="AP3033">
        <v>188</v>
      </c>
      <c r="AQ3033" t="s">
        <v>1100</v>
      </c>
      <c r="AR3033">
        <v>19</v>
      </c>
      <c r="AT3033" s="160">
        <v>36497</v>
      </c>
      <c r="AU3033">
        <v>22</v>
      </c>
      <c r="AV3033">
        <v>112</v>
      </c>
      <c r="AW3033" t="s">
        <v>1100</v>
      </c>
      <c r="AX3033">
        <v>11</v>
      </c>
    </row>
    <row r="3034" spans="28:50" x14ac:dyDescent="0.3">
      <c r="AB3034" s="160">
        <v>38324</v>
      </c>
      <c r="AC3034">
        <v>23</v>
      </c>
      <c r="AD3034">
        <v>126</v>
      </c>
      <c r="AE3034" t="s">
        <v>1100</v>
      </c>
      <c r="AF3034">
        <v>13</v>
      </c>
      <c r="AH3034" s="160">
        <v>41611</v>
      </c>
      <c r="AI3034">
        <v>23</v>
      </c>
      <c r="AJ3034">
        <v>175</v>
      </c>
      <c r="AK3034" t="s">
        <v>1100</v>
      </c>
      <c r="AL3034">
        <v>18</v>
      </c>
      <c r="AN3034" s="160">
        <v>35767</v>
      </c>
      <c r="AO3034">
        <v>23</v>
      </c>
      <c r="AP3034">
        <v>190</v>
      </c>
      <c r="AQ3034" t="s">
        <v>1100</v>
      </c>
      <c r="AR3034">
        <v>19</v>
      </c>
      <c r="AT3034" s="160">
        <v>36497</v>
      </c>
      <c r="AU3034">
        <v>23</v>
      </c>
      <c r="AV3034">
        <v>113</v>
      </c>
      <c r="AW3034" t="s">
        <v>1100</v>
      </c>
      <c r="AX3034">
        <v>11</v>
      </c>
    </row>
    <row r="3035" spans="28:50" x14ac:dyDescent="0.3">
      <c r="AB3035" s="160">
        <v>38325</v>
      </c>
      <c r="AC3035">
        <v>0</v>
      </c>
      <c r="AD3035">
        <v>127</v>
      </c>
      <c r="AE3035" t="s">
        <v>1100</v>
      </c>
      <c r="AF3035">
        <v>13</v>
      </c>
      <c r="AH3035" s="160">
        <v>41612</v>
      </c>
      <c r="AI3035">
        <v>0</v>
      </c>
      <c r="AJ3035">
        <v>172</v>
      </c>
      <c r="AK3035" t="s">
        <v>1100</v>
      </c>
      <c r="AL3035">
        <v>17</v>
      </c>
      <c r="AN3035" s="160">
        <v>35768</v>
      </c>
      <c r="AO3035">
        <v>0</v>
      </c>
      <c r="AP3035">
        <v>180</v>
      </c>
      <c r="AQ3035" t="s">
        <v>1100</v>
      </c>
      <c r="AR3035">
        <v>18</v>
      </c>
      <c r="AT3035" s="160">
        <v>36498</v>
      </c>
      <c r="AU3035">
        <v>0</v>
      </c>
      <c r="AV3035">
        <v>113</v>
      </c>
      <c r="AW3035" t="s">
        <v>1100</v>
      </c>
      <c r="AX3035">
        <v>11</v>
      </c>
    </row>
    <row r="3036" spans="28:50" x14ac:dyDescent="0.3">
      <c r="AB3036" s="160">
        <v>38325</v>
      </c>
      <c r="AC3036">
        <v>1</v>
      </c>
      <c r="AD3036">
        <v>127</v>
      </c>
      <c r="AE3036" t="s">
        <v>1100</v>
      </c>
      <c r="AF3036">
        <v>13</v>
      </c>
      <c r="AH3036" s="160">
        <v>41612</v>
      </c>
      <c r="AI3036">
        <v>1</v>
      </c>
      <c r="AJ3036">
        <v>173</v>
      </c>
      <c r="AK3036" t="s">
        <v>1100</v>
      </c>
      <c r="AL3036">
        <v>17</v>
      </c>
      <c r="AN3036" s="160">
        <v>35768</v>
      </c>
      <c r="AO3036">
        <v>1</v>
      </c>
      <c r="AP3036">
        <v>183</v>
      </c>
      <c r="AQ3036" t="s">
        <v>1100</v>
      </c>
      <c r="AR3036">
        <v>18</v>
      </c>
      <c r="AT3036" s="160">
        <v>36498</v>
      </c>
      <c r="AU3036">
        <v>1</v>
      </c>
      <c r="AV3036">
        <v>115</v>
      </c>
      <c r="AW3036" t="s">
        <v>1100</v>
      </c>
      <c r="AX3036">
        <v>12</v>
      </c>
    </row>
    <row r="3037" spans="28:50" x14ac:dyDescent="0.3">
      <c r="AB3037" s="160">
        <v>38325</v>
      </c>
      <c r="AC3037">
        <v>2</v>
      </c>
      <c r="AD3037">
        <v>125</v>
      </c>
      <c r="AE3037" t="s">
        <v>1100</v>
      </c>
      <c r="AF3037">
        <v>13</v>
      </c>
      <c r="AH3037" s="160">
        <v>41612</v>
      </c>
      <c r="AI3037">
        <v>2</v>
      </c>
      <c r="AJ3037">
        <v>177</v>
      </c>
      <c r="AK3037" t="s">
        <v>1100</v>
      </c>
      <c r="AL3037">
        <v>18</v>
      </c>
      <c r="AN3037" s="160">
        <v>35768</v>
      </c>
      <c r="AO3037">
        <v>2</v>
      </c>
      <c r="AP3037">
        <v>180</v>
      </c>
      <c r="AQ3037" t="s">
        <v>1100</v>
      </c>
      <c r="AR3037">
        <v>18</v>
      </c>
      <c r="AT3037" s="160">
        <v>36498</v>
      </c>
      <c r="AU3037">
        <v>2</v>
      </c>
      <c r="AV3037">
        <v>120</v>
      </c>
      <c r="AW3037" t="s">
        <v>1100</v>
      </c>
      <c r="AX3037">
        <v>12</v>
      </c>
    </row>
    <row r="3038" spans="28:50" x14ac:dyDescent="0.3">
      <c r="AB3038" s="160">
        <v>38325</v>
      </c>
      <c r="AC3038">
        <v>3</v>
      </c>
      <c r="AD3038">
        <v>117</v>
      </c>
      <c r="AE3038" t="s">
        <v>1100</v>
      </c>
      <c r="AF3038">
        <v>12</v>
      </c>
      <c r="AH3038" s="160">
        <v>41612</v>
      </c>
      <c r="AI3038">
        <v>3</v>
      </c>
      <c r="AJ3038">
        <v>191</v>
      </c>
      <c r="AK3038" t="s">
        <v>1100</v>
      </c>
      <c r="AL3038">
        <v>19</v>
      </c>
      <c r="AN3038" s="160">
        <v>35768</v>
      </c>
      <c r="AO3038">
        <v>3</v>
      </c>
      <c r="AP3038">
        <v>160</v>
      </c>
      <c r="AQ3038" t="s">
        <v>1100</v>
      </c>
      <c r="AR3038">
        <v>16</v>
      </c>
      <c r="AT3038" s="160">
        <v>36498</v>
      </c>
      <c r="AU3038">
        <v>3</v>
      </c>
      <c r="AV3038">
        <v>123</v>
      </c>
      <c r="AW3038" t="s">
        <v>1100</v>
      </c>
      <c r="AX3038">
        <v>12</v>
      </c>
    </row>
    <row r="3039" spans="28:50" x14ac:dyDescent="0.3">
      <c r="AB3039" s="160">
        <v>38325</v>
      </c>
      <c r="AC3039">
        <v>4</v>
      </c>
      <c r="AD3039">
        <v>116</v>
      </c>
      <c r="AE3039" t="s">
        <v>1100</v>
      </c>
      <c r="AF3039">
        <v>12</v>
      </c>
      <c r="AH3039" s="160">
        <v>41612</v>
      </c>
      <c r="AI3039">
        <v>4</v>
      </c>
      <c r="AJ3039">
        <v>198</v>
      </c>
      <c r="AK3039" t="s">
        <v>1100</v>
      </c>
      <c r="AL3039">
        <v>20</v>
      </c>
      <c r="AN3039" s="160">
        <v>35768</v>
      </c>
      <c r="AO3039">
        <v>4</v>
      </c>
      <c r="AP3039">
        <v>157</v>
      </c>
      <c r="AQ3039" t="s">
        <v>1100</v>
      </c>
      <c r="AR3039">
        <v>16</v>
      </c>
      <c r="AT3039" s="160">
        <v>36498</v>
      </c>
      <c r="AU3039">
        <v>4</v>
      </c>
      <c r="AV3039">
        <v>134</v>
      </c>
      <c r="AW3039" t="s">
        <v>1100</v>
      </c>
      <c r="AX3039">
        <v>13</v>
      </c>
    </row>
    <row r="3040" spans="28:50" x14ac:dyDescent="0.3">
      <c r="AB3040" s="160">
        <v>38325</v>
      </c>
      <c r="AC3040">
        <v>5</v>
      </c>
      <c r="AD3040">
        <v>120</v>
      </c>
      <c r="AE3040" t="s">
        <v>1100</v>
      </c>
      <c r="AF3040">
        <v>12</v>
      </c>
      <c r="AH3040" s="160">
        <v>41612</v>
      </c>
      <c r="AI3040">
        <v>5</v>
      </c>
      <c r="AJ3040">
        <v>195</v>
      </c>
      <c r="AK3040" t="s">
        <v>1100</v>
      </c>
      <c r="AL3040">
        <v>20</v>
      </c>
      <c r="AN3040" s="160">
        <v>35768</v>
      </c>
      <c r="AO3040">
        <v>5</v>
      </c>
      <c r="AP3040">
        <v>150</v>
      </c>
      <c r="AQ3040" t="s">
        <v>1100</v>
      </c>
      <c r="AR3040">
        <v>15</v>
      </c>
      <c r="AT3040" s="160">
        <v>36498</v>
      </c>
      <c r="AU3040">
        <v>5</v>
      </c>
      <c r="AV3040">
        <v>133</v>
      </c>
      <c r="AW3040" t="s">
        <v>1100</v>
      </c>
      <c r="AX3040">
        <v>13</v>
      </c>
    </row>
    <row r="3041" spans="28:50" x14ac:dyDescent="0.3">
      <c r="AB3041" s="160">
        <v>38325</v>
      </c>
      <c r="AC3041">
        <v>6</v>
      </c>
      <c r="AD3041">
        <v>129</v>
      </c>
      <c r="AE3041" t="s">
        <v>1100</v>
      </c>
      <c r="AF3041">
        <v>13</v>
      </c>
      <c r="AH3041" s="160">
        <v>41612</v>
      </c>
      <c r="AI3041">
        <v>6</v>
      </c>
      <c r="AJ3041">
        <v>201</v>
      </c>
      <c r="AK3041" t="s">
        <v>1100</v>
      </c>
      <c r="AL3041">
        <v>20</v>
      </c>
      <c r="AN3041" s="160">
        <v>35768</v>
      </c>
      <c r="AO3041">
        <v>6</v>
      </c>
      <c r="AP3041">
        <v>150</v>
      </c>
      <c r="AQ3041" t="s">
        <v>1100</v>
      </c>
      <c r="AR3041">
        <v>15</v>
      </c>
      <c r="AT3041" s="160">
        <v>36498</v>
      </c>
      <c r="AU3041">
        <v>6</v>
      </c>
      <c r="AV3041">
        <v>153</v>
      </c>
      <c r="AW3041" t="s">
        <v>1100</v>
      </c>
      <c r="AX3041">
        <v>15</v>
      </c>
    </row>
    <row r="3042" spans="28:50" x14ac:dyDescent="0.3">
      <c r="AB3042" s="160">
        <v>38325</v>
      </c>
      <c r="AC3042">
        <v>7</v>
      </c>
      <c r="AD3042">
        <v>135</v>
      </c>
      <c r="AE3042" t="s">
        <v>1100</v>
      </c>
      <c r="AF3042">
        <v>14</v>
      </c>
      <c r="AH3042" s="160">
        <v>41612</v>
      </c>
      <c r="AI3042">
        <v>7</v>
      </c>
      <c r="AJ3042">
        <v>210</v>
      </c>
      <c r="AK3042" t="s">
        <v>1100</v>
      </c>
      <c r="AL3042">
        <v>21</v>
      </c>
      <c r="AN3042" s="160">
        <v>35768</v>
      </c>
      <c r="AO3042">
        <v>7</v>
      </c>
      <c r="AP3042">
        <v>166</v>
      </c>
      <c r="AQ3042" t="s">
        <v>1100</v>
      </c>
      <c r="AR3042">
        <v>17</v>
      </c>
      <c r="AT3042" s="160">
        <v>36498</v>
      </c>
      <c r="AU3042">
        <v>7</v>
      </c>
      <c r="AV3042">
        <v>171</v>
      </c>
      <c r="AW3042" t="s">
        <v>1100</v>
      </c>
      <c r="AX3042">
        <v>17</v>
      </c>
    </row>
    <row r="3043" spans="28:50" x14ac:dyDescent="0.3">
      <c r="AB3043" s="160">
        <v>38325</v>
      </c>
      <c r="AC3043">
        <v>8</v>
      </c>
      <c r="AD3043">
        <v>152</v>
      </c>
      <c r="AE3043" t="s">
        <v>1100</v>
      </c>
      <c r="AF3043">
        <v>15</v>
      </c>
      <c r="AH3043" s="160">
        <v>41612</v>
      </c>
      <c r="AI3043">
        <v>8</v>
      </c>
      <c r="AJ3043">
        <v>209</v>
      </c>
      <c r="AK3043" t="s">
        <v>1100</v>
      </c>
      <c r="AL3043">
        <v>21</v>
      </c>
      <c r="AN3043" s="160">
        <v>35768</v>
      </c>
      <c r="AO3043">
        <v>8</v>
      </c>
      <c r="AP3043">
        <v>170</v>
      </c>
      <c r="AQ3043" t="s">
        <v>1100</v>
      </c>
      <c r="AR3043">
        <v>17</v>
      </c>
      <c r="AT3043" s="160">
        <v>36498</v>
      </c>
      <c r="AU3043">
        <v>8</v>
      </c>
      <c r="AV3043">
        <v>191</v>
      </c>
      <c r="AW3043" t="s">
        <v>1100</v>
      </c>
      <c r="AX3043">
        <v>19</v>
      </c>
    </row>
    <row r="3044" spans="28:50" x14ac:dyDescent="0.3">
      <c r="AB3044" s="160">
        <v>38325</v>
      </c>
      <c r="AC3044">
        <v>9</v>
      </c>
      <c r="AD3044">
        <v>159</v>
      </c>
      <c r="AE3044" t="s">
        <v>1100</v>
      </c>
      <c r="AF3044">
        <v>16</v>
      </c>
      <c r="AH3044" s="160">
        <v>41612</v>
      </c>
      <c r="AI3044">
        <v>9</v>
      </c>
      <c r="AJ3044">
        <v>180</v>
      </c>
      <c r="AK3044" t="s">
        <v>1100</v>
      </c>
      <c r="AL3044">
        <v>18</v>
      </c>
      <c r="AN3044" s="160">
        <v>35768</v>
      </c>
      <c r="AO3044">
        <v>9</v>
      </c>
      <c r="AP3044">
        <v>170</v>
      </c>
      <c r="AQ3044" t="s">
        <v>1100</v>
      </c>
      <c r="AR3044">
        <v>17</v>
      </c>
      <c r="AT3044" s="160">
        <v>36498</v>
      </c>
      <c r="AU3044">
        <v>9</v>
      </c>
      <c r="AV3044">
        <v>242</v>
      </c>
      <c r="AW3044" t="s">
        <v>1100</v>
      </c>
      <c r="AX3044">
        <v>24</v>
      </c>
    </row>
    <row r="3045" spans="28:50" x14ac:dyDescent="0.3">
      <c r="AB3045" s="160">
        <v>38325</v>
      </c>
      <c r="AC3045">
        <v>10</v>
      </c>
      <c r="AD3045">
        <v>174</v>
      </c>
      <c r="AE3045" t="s">
        <v>1100</v>
      </c>
      <c r="AF3045">
        <v>17</v>
      </c>
      <c r="AH3045" s="160">
        <v>41612</v>
      </c>
      <c r="AI3045">
        <v>10</v>
      </c>
      <c r="AJ3045">
        <v>159</v>
      </c>
      <c r="AK3045" t="s">
        <v>1100</v>
      </c>
      <c r="AL3045">
        <v>16</v>
      </c>
      <c r="AN3045" s="160">
        <v>35768</v>
      </c>
      <c r="AO3045">
        <v>10</v>
      </c>
      <c r="AP3045">
        <v>171</v>
      </c>
      <c r="AQ3045" t="s">
        <v>1100</v>
      </c>
      <c r="AR3045">
        <v>17</v>
      </c>
      <c r="AT3045" s="160">
        <v>36498</v>
      </c>
      <c r="AU3045">
        <v>10</v>
      </c>
      <c r="AV3045">
        <v>235</v>
      </c>
      <c r="AW3045" t="s">
        <v>1100</v>
      </c>
      <c r="AX3045">
        <v>24</v>
      </c>
    </row>
    <row r="3046" spans="28:50" x14ac:dyDescent="0.3">
      <c r="AB3046" s="160">
        <v>38325</v>
      </c>
      <c r="AC3046">
        <v>11</v>
      </c>
      <c r="AD3046">
        <v>198</v>
      </c>
      <c r="AE3046" t="s">
        <v>1100</v>
      </c>
      <c r="AF3046">
        <v>20</v>
      </c>
      <c r="AH3046" s="160">
        <v>41612</v>
      </c>
      <c r="AI3046">
        <v>11</v>
      </c>
      <c r="AJ3046">
        <v>153</v>
      </c>
      <c r="AK3046" t="s">
        <v>1100</v>
      </c>
      <c r="AL3046">
        <v>15</v>
      </c>
      <c r="AN3046" s="160">
        <v>35768</v>
      </c>
      <c r="AO3046">
        <v>11</v>
      </c>
      <c r="AP3046">
        <v>180</v>
      </c>
      <c r="AQ3046" t="s">
        <v>1100</v>
      </c>
      <c r="AR3046">
        <v>18</v>
      </c>
      <c r="AT3046" s="160">
        <v>36498</v>
      </c>
      <c r="AU3046">
        <v>11</v>
      </c>
      <c r="AV3046">
        <v>286</v>
      </c>
      <c r="AW3046" t="s">
        <v>1100</v>
      </c>
      <c r="AX3046">
        <v>29</v>
      </c>
    </row>
    <row r="3047" spans="28:50" x14ac:dyDescent="0.3">
      <c r="AB3047" s="160">
        <v>38325</v>
      </c>
      <c r="AC3047">
        <v>12</v>
      </c>
      <c r="AD3047">
        <v>208</v>
      </c>
      <c r="AE3047" t="s">
        <v>1100</v>
      </c>
      <c r="AF3047">
        <v>21</v>
      </c>
      <c r="AH3047" s="160">
        <v>41612</v>
      </c>
      <c r="AI3047">
        <v>12</v>
      </c>
      <c r="AJ3047">
        <v>159</v>
      </c>
      <c r="AK3047" t="s">
        <v>1100</v>
      </c>
      <c r="AL3047">
        <v>16</v>
      </c>
      <c r="AN3047" s="160">
        <v>35768</v>
      </c>
      <c r="AO3047">
        <v>12</v>
      </c>
      <c r="AP3047">
        <v>190</v>
      </c>
      <c r="AQ3047" t="s">
        <v>1100</v>
      </c>
      <c r="AR3047">
        <v>19</v>
      </c>
      <c r="AT3047" s="160">
        <v>36498</v>
      </c>
      <c r="AU3047">
        <v>12</v>
      </c>
      <c r="AV3047">
        <v>291</v>
      </c>
      <c r="AW3047" t="s">
        <v>1100</v>
      </c>
      <c r="AX3047">
        <v>29</v>
      </c>
    </row>
    <row r="3048" spans="28:50" x14ac:dyDescent="0.3">
      <c r="AB3048" s="160">
        <v>38325</v>
      </c>
      <c r="AC3048">
        <v>13</v>
      </c>
      <c r="AD3048">
        <v>225</v>
      </c>
      <c r="AE3048" t="s">
        <v>1100</v>
      </c>
      <c r="AF3048">
        <v>23</v>
      </c>
      <c r="AH3048" s="160">
        <v>41612</v>
      </c>
      <c r="AI3048">
        <v>13</v>
      </c>
      <c r="AJ3048">
        <v>164</v>
      </c>
      <c r="AK3048" t="s">
        <v>1100</v>
      </c>
      <c r="AL3048">
        <v>16</v>
      </c>
      <c r="AN3048" s="160">
        <v>35768</v>
      </c>
      <c r="AO3048">
        <v>13</v>
      </c>
      <c r="AP3048">
        <v>189</v>
      </c>
      <c r="AQ3048" t="s">
        <v>1100</v>
      </c>
      <c r="AR3048">
        <v>19</v>
      </c>
      <c r="AT3048" s="160">
        <v>36498</v>
      </c>
      <c r="AU3048">
        <v>13</v>
      </c>
      <c r="AV3048">
        <v>243</v>
      </c>
      <c r="AW3048" t="s">
        <v>1100</v>
      </c>
      <c r="AX3048">
        <v>24</v>
      </c>
    </row>
    <row r="3049" spans="28:50" x14ac:dyDescent="0.3">
      <c r="AB3049" s="160">
        <v>38325</v>
      </c>
      <c r="AC3049">
        <v>14</v>
      </c>
      <c r="AD3049">
        <v>224</v>
      </c>
      <c r="AE3049" t="s">
        <v>1100</v>
      </c>
      <c r="AF3049">
        <v>22</v>
      </c>
      <c r="AH3049" s="160">
        <v>41612</v>
      </c>
      <c r="AI3049">
        <v>14</v>
      </c>
      <c r="AJ3049">
        <v>157</v>
      </c>
      <c r="AK3049" t="s">
        <v>1100</v>
      </c>
      <c r="AL3049">
        <v>16</v>
      </c>
      <c r="AN3049" s="160">
        <v>35768</v>
      </c>
      <c r="AO3049">
        <v>14</v>
      </c>
      <c r="AP3049">
        <v>190</v>
      </c>
      <c r="AQ3049" t="s">
        <v>1100</v>
      </c>
      <c r="AR3049">
        <v>19</v>
      </c>
      <c r="AT3049" s="160">
        <v>36498</v>
      </c>
      <c r="AU3049">
        <v>14</v>
      </c>
      <c r="AV3049">
        <v>185</v>
      </c>
      <c r="AW3049" t="s">
        <v>1100</v>
      </c>
      <c r="AX3049">
        <v>19</v>
      </c>
    </row>
    <row r="3050" spans="28:50" x14ac:dyDescent="0.3">
      <c r="AB3050" s="160">
        <v>38325</v>
      </c>
      <c r="AC3050">
        <v>15</v>
      </c>
      <c r="AD3050">
        <v>234</v>
      </c>
      <c r="AE3050" t="s">
        <v>1100</v>
      </c>
      <c r="AF3050">
        <v>23</v>
      </c>
      <c r="AH3050" s="160">
        <v>41612</v>
      </c>
      <c r="AI3050">
        <v>15</v>
      </c>
      <c r="AJ3050">
        <v>159</v>
      </c>
      <c r="AK3050" t="s">
        <v>1100</v>
      </c>
      <c r="AL3050">
        <v>16</v>
      </c>
      <c r="AN3050" s="160">
        <v>35768</v>
      </c>
      <c r="AO3050">
        <v>15</v>
      </c>
      <c r="AP3050">
        <v>190</v>
      </c>
      <c r="AQ3050" t="s">
        <v>1100</v>
      </c>
      <c r="AR3050">
        <v>19</v>
      </c>
      <c r="AT3050" s="160">
        <v>36498</v>
      </c>
      <c r="AU3050">
        <v>15</v>
      </c>
      <c r="AV3050">
        <v>179</v>
      </c>
      <c r="AW3050" t="s">
        <v>1100</v>
      </c>
      <c r="AX3050">
        <v>18</v>
      </c>
    </row>
    <row r="3051" spans="28:50" x14ac:dyDescent="0.3">
      <c r="AB3051" s="160">
        <v>38325</v>
      </c>
      <c r="AC3051">
        <v>16</v>
      </c>
      <c r="AD3051">
        <v>236</v>
      </c>
      <c r="AE3051" t="s">
        <v>1100</v>
      </c>
      <c r="AF3051">
        <v>24</v>
      </c>
      <c r="AH3051" s="160">
        <v>41612</v>
      </c>
      <c r="AI3051">
        <v>16</v>
      </c>
      <c r="AJ3051">
        <v>170</v>
      </c>
      <c r="AK3051" t="s">
        <v>1100</v>
      </c>
      <c r="AL3051">
        <v>17</v>
      </c>
      <c r="AN3051" s="160">
        <v>35768</v>
      </c>
      <c r="AO3051">
        <v>16</v>
      </c>
      <c r="AP3051">
        <v>171</v>
      </c>
      <c r="AQ3051" t="s">
        <v>1100</v>
      </c>
      <c r="AR3051">
        <v>17</v>
      </c>
      <c r="AT3051" s="160">
        <v>36498</v>
      </c>
      <c r="AU3051">
        <v>16</v>
      </c>
      <c r="AV3051">
        <v>177</v>
      </c>
      <c r="AW3051" t="s">
        <v>1100</v>
      </c>
      <c r="AX3051">
        <v>18</v>
      </c>
    </row>
    <row r="3052" spans="28:50" x14ac:dyDescent="0.3">
      <c r="AB3052" s="160">
        <v>38325</v>
      </c>
      <c r="AC3052">
        <v>17</v>
      </c>
      <c r="AD3052">
        <v>236</v>
      </c>
      <c r="AE3052" t="s">
        <v>1100</v>
      </c>
      <c r="AF3052">
        <v>24</v>
      </c>
      <c r="AH3052" s="160">
        <v>41612</v>
      </c>
      <c r="AI3052">
        <v>17</v>
      </c>
      <c r="AJ3052">
        <v>170</v>
      </c>
      <c r="AK3052" t="s">
        <v>1100</v>
      </c>
      <c r="AL3052">
        <v>17</v>
      </c>
      <c r="AN3052" s="160">
        <v>35768</v>
      </c>
      <c r="AO3052">
        <v>17</v>
      </c>
      <c r="AP3052">
        <v>170</v>
      </c>
      <c r="AQ3052" t="s">
        <v>1100</v>
      </c>
      <c r="AR3052">
        <v>17</v>
      </c>
      <c r="AT3052" s="160">
        <v>36498</v>
      </c>
      <c r="AU3052">
        <v>17</v>
      </c>
      <c r="AV3052">
        <v>164</v>
      </c>
      <c r="AW3052" t="s">
        <v>1100</v>
      </c>
      <c r="AX3052">
        <v>16</v>
      </c>
    </row>
    <row r="3053" spans="28:50" x14ac:dyDescent="0.3">
      <c r="AB3053" s="160">
        <v>38325</v>
      </c>
      <c r="AC3053">
        <v>18</v>
      </c>
      <c r="AD3053">
        <v>231</v>
      </c>
      <c r="AE3053" t="s">
        <v>1100</v>
      </c>
      <c r="AF3053">
        <v>23</v>
      </c>
      <c r="AH3053" s="160">
        <v>41612</v>
      </c>
      <c r="AI3053">
        <v>18</v>
      </c>
      <c r="AJ3053">
        <v>159</v>
      </c>
      <c r="AK3053" t="s">
        <v>1100</v>
      </c>
      <c r="AL3053">
        <v>16</v>
      </c>
      <c r="AN3053" s="160">
        <v>35768</v>
      </c>
      <c r="AO3053">
        <v>18</v>
      </c>
      <c r="AP3053">
        <v>160</v>
      </c>
      <c r="AQ3053" t="s">
        <v>1100</v>
      </c>
      <c r="AR3053">
        <v>16</v>
      </c>
      <c r="AT3053" s="160">
        <v>36498</v>
      </c>
      <c r="AU3053">
        <v>18</v>
      </c>
      <c r="AV3053">
        <v>149</v>
      </c>
      <c r="AW3053" t="s">
        <v>1100</v>
      </c>
      <c r="AX3053">
        <v>15</v>
      </c>
    </row>
    <row r="3054" spans="28:50" x14ac:dyDescent="0.3">
      <c r="AB3054" s="160">
        <v>38325</v>
      </c>
      <c r="AC3054">
        <v>19</v>
      </c>
      <c r="AD3054">
        <v>209</v>
      </c>
      <c r="AE3054" t="s">
        <v>1100</v>
      </c>
      <c r="AF3054">
        <v>21</v>
      </c>
      <c r="AH3054" s="160">
        <v>41612</v>
      </c>
      <c r="AI3054">
        <v>19</v>
      </c>
      <c r="AJ3054">
        <v>156</v>
      </c>
      <c r="AK3054" t="s">
        <v>1100</v>
      </c>
      <c r="AL3054">
        <v>16</v>
      </c>
      <c r="AN3054" s="160">
        <v>35768</v>
      </c>
      <c r="AO3054">
        <v>19</v>
      </c>
      <c r="AP3054">
        <v>152</v>
      </c>
      <c r="AQ3054" t="s">
        <v>1100</v>
      </c>
      <c r="AR3054">
        <v>15</v>
      </c>
      <c r="AT3054" s="160">
        <v>36498</v>
      </c>
      <c r="AU3054">
        <v>19</v>
      </c>
      <c r="AV3054">
        <v>145</v>
      </c>
      <c r="AW3054" t="s">
        <v>1100</v>
      </c>
      <c r="AX3054">
        <v>15</v>
      </c>
    </row>
    <row r="3055" spans="28:50" x14ac:dyDescent="0.3">
      <c r="AB3055" s="160">
        <v>38325</v>
      </c>
      <c r="AC3055">
        <v>20</v>
      </c>
      <c r="AD3055">
        <v>189</v>
      </c>
      <c r="AE3055" t="s">
        <v>1100</v>
      </c>
      <c r="AF3055">
        <v>19</v>
      </c>
      <c r="AH3055" s="160">
        <v>41612</v>
      </c>
      <c r="AI3055">
        <v>20</v>
      </c>
      <c r="AJ3055">
        <v>154</v>
      </c>
      <c r="AK3055" t="s">
        <v>1100</v>
      </c>
      <c r="AL3055">
        <v>15</v>
      </c>
      <c r="AN3055" s="160">
        <v>35768</v>
      </c>
      <c r="AO3055">
        <v>20</v>
      </c>
      <c r="AP3055">
        <v>150</v>
      </c>
      <c r="AQ3055" t="s">
        <v>1100</v>
      </c>
      <c r="AR3055">
        <v>15</v>
      </c>
      <c r="AT3055" s="160">
        <v>36498</v>
      </c>
      <c r="AU3055">
        <v>20</v>
      </c>
      <c r="AV3055">
        <v>141</v>
      </c>
      <c r="AW3055" t="s">
        <v>1100</v>
      </c>
      <c r="AX3055">
        <v>14</v>
      </c>
    </row>
    <row r="3056" spans="28:50" x14ac:dyDescent="0.3">
      <c r="AB3056" s="160">
        <v>38325</v>
      </c>
      <c r="AC3056">
        <v>21</v>
      </c>
      <c r="AD3056">
        <v>174</v>
      </c>
      <c r="AE3056" t="s">
        <v>1100</v>
      </c>
      <c r="AF3056">
        <v>17</v>
      </c>
      <c r="AH3056" s="160">
        <v>41612</v>
      </c>
      <c r="AI3056">
        <v>21</v>
      </c>
      <c r="AJ3056">
        <v>153</v>
      </c>
      <c r="AK3056" t="s">
        <v>1100</v>
      </c>
      <c r="AL3056">
        <v>15</v>
      </c>
      <c r="AN3056" s="160">
        <v>35768</v>
      </c>
      <c r="AO3056">
        <v>21</v>
      </c>
      <c r="AP3056">
        <v>150</v>
      </c>
      <c r="AQ3056" t="s">
        <v>1100</v>
      </c>
      <c r="AR3056">
        <v>15</v>
      </c>
      <c r="AT3056" s="160">
        <v>36498</v>
      </c>
      <c r="AU3056">
        <v>21</v>
      </c>
      <c r="AV3056">
        <v>138</v>
      </c>
      <c r="AW3056" t="s">
        <v>1100</v>
      </c>
      <c r="AX3056">
        <v>14</v>
      </c>
    </row>
    <row r="3057" spans="28:50" x14ac:dyDescent="0.3">
      <c r="AB3057" s="160">
        <v>38325</v>
      </c>
      <c r="AC3057">
        <v>22</v>
      </c>
      <c r="AD3057">
        <v>168</v>
      </c>
      <c r="AE3057" t="s">
        <v>1100</v>
      </c>
      <c r="AF3057">
        <v>17</v>
      </c>
      <c r="AH3057" s="160">
        <v>41612</v>
      </c>
      <c r="AI3057">
        <v>22</v>
      </c>
      <c r="AJ3057">
        <v>154</v>
      </c>
      <c r="AK3057" t="s">
        <v>1100</v>
      </c>
      <c r="AL3057">
        <v>15</v>
      </c>
      <c r="AN3057" s="160">
        <v>35768</v>
      </c>
      <c r="AO3057">
        <v>22</v>
      </c>
      <c r="AP3057">
        <v>146</v>
      </c>
      <c r="AQ3057" t="s">
        <v>1100</v>
      </c>
      <c r="AR3057">
        <v>15</v>
      </c>
      <c r="AT3057" s="160">
        <v>36498</v>
      </c>
      <c r="AU3057">
        <v>22</v>
      </c>
      <c r="AV3057">
        <v>137</v>
      </c>
      <c r="AW3057" t="s">
        <v>1100</v>
      </c>
      <c r="AX3057">
        <v>14</v>
      </c>
    </row>
    <row r="3058" spans="28:50" x14ac:dyDescent="0.3">
      <c r="AB3058" s="160">
        <v>38325</v>
      </c>
      <c r="AC3058">
        <v>23</v>
      </c>
      <c r="AD3058">
        <v>158</v>
      </c>
      <c r="AE3058" t="s">
        <v>1100</v>
      </c>
      <c r="AF3058">
        <v>16</v>
      </c>
      <c r="AH3058" s="160">
        <v>41612</v>
      </c>
      <c r="AI3058">
        <v>23</v>
      </c>
      <c r="AJ3058">
        <v>142</v>
      </c>
      <c r="AK3058" t="s">
        <v>1100</v>
      </c>
      <c r="AL3058">
        <v>14</v>
      </c>
      <c r="AN3058" s="160">
        <v>35768</v>
      </c>
      <c r="AO3058">
        <v>23</v>
      </c>
      <c r="AP3058">
        <v>150</v>
      </c>
      <c r="AQ3058" t="s">
        <v>1100</v>
      </c>
      <c r="AR3058">
        <v>15</v>
      </c>
      <c r="AT3058" s="160">
        <v>36498</v>
      </c>
      <c r="AU3058">
        <v>23</v>
      </c>
      <c r="AV3058">
        <v>128</v>
      </c>
      <c r="AW3058" t="s">
        <v>1100</v>
      </c>
      <c r="AX3058">
        <v>13</v>
      </c>
    </row>
    <row r="3059" spans="28:50" x14ac:dyDescent="0.3">
      <c r="AB3059" s="160">
        <v>38326</v>
      </c>
      <c r="AC3059">
        <v>0</v>
      </c>
      <c r="AD3059">
        <v>157</v>
      </c>
      <c r="AE3059" t="s">
        <v>1100</v>
      </c>
      <c r="AF3059">
        <v>16</v>
      </c>
      <c r="AH3059" s="160">
        <v>41613</v>
      </c>
      <c r="AI3059">
        <v>0</v>
      </c>
      <c r="AJ3059">
        <v>136</v>
      </c>
      <c r="AK3059" t="s">
        <v>1100</v>
      </c>
      <c r="AL3059">
        <v>14</v>
      </c>
      <c r="AN3059" s="160">
        <v>35769</v>
      </c>
      <c r="AO3059">
        <v>0</v>
      </c>
      <c r="AP3059">
        <v>150</v>
      </c>
      <c r="AQ3059" t="s">
        <v>1100</v>
      </c>
      <c r="AR3059">
        <v>15</v>
      </c>
      <c r="AT3059" s="160">
        <v>36499</v>
      </c>
      <c r="AU3059">
        <v>0</v>
      </c>
      <c r="AV3059">
        <v>128</v>
      </c>
      <c r="AW3059" t="s">
        <v>1100</v>
      </c>
      <c r="AX3059">
        <v>13</v>
      </c>
    </row>
    <row r="3060" spans="28:50" x14ac:dyDescent="0.3">
      <c r="AB3060" s="160">
        <v>38326</v>
      </c>
      <c r="AC3060">
        <v>1</v>
      </c>
      <c r="AD3060">
        <v>146</v>
      </c>
      <c r="AE3060" t="s">
        <v>1100</v>
      </c>
      <c r="AF3060">
        <v>15</v>
      </c>
      <c r="AH3060" s="160">
        <v>41613</v>
      </c>
      <c r="AI3060">
        <v>1</v>
      </c>
      <c r="AJ3060">
        <v>130</v>
      </c>
      <c r="AK3060" t="s">
        <v>1100</v>
      </c>
      <c r="AL3060">
        <v>13</v>
      </c>
      <c r="AN3060" s="160">
        <v>35769</v>
      </c>
      <c r="AO3060">
        <v>1</v>
      </c>
      <c r="AP3060">
        <v>148</v>
      </c>
      <c r="AQ3060" t="s">
        <v>1100</v>
      </c>
      <c r="AR3060">
        <v>15</v>
      </c>
      <c r="AT3060" s="160">
        <v>36499</v>
      </c>
      <c r="AU3060">
        <v>1</v>
      </c>
      <c r="AV3060">
        <v>127</v>
      </c>
      <c r="AW3060" t="s">
        <v>1100</v>
      </c>
      <c r="AX3060">
        <v>13</v>
      </c>
    </row>
    <row r="3061" spans="28:50" x14ac:dyDescent="0.3">
      <c r="AB3061" s="160">
        <v>38326</v>
      </c>
      <c r="AC3061">
        <v>2</v>
      </c>
      <c r="AD3061">
        <v>137</v>
      </c>
      <c r="AE3061" t="s">
        <v>1100</v>
      </c>
      <c r="AF3061">
        <v>14</v>
      </c>
      <c r="AH3061" s="160">
        <v>41613</v>
      </c>
      <c r="AI3061">
        <v>2</v>
      </c>
      <c r="AJ3061">
        <v>121</v>
      </c>
      <c r="AK3061" t="s">
        <v>1100</v>
      </c>
      <c r="AL3061">
        <v>12</v>
      </c>
      <c r="AN3061" s="160">
        <v>35769</v>
      </c>
      <c r="AO3061">
        <v>2</v>
      </c>
      <c r="AP3061">
        <v>140</v>
      </c>
      <c r="AQ3061" t="s">
        <v>1100</v>
      </c>
      <c r="AR3061">
        <v>14</v>
      </c>
      <c r="AT3061" s="160">
        <v>36499</v>
      </c>
      <c r="AU3061">
        <v>2</v>
      </c>
      <c r="AV3061">
        <v>127</v>
      </c>
      <c r="AW3061" t="s">
        <v>1100</v>
      </c>
      <c r="AX3061">
        <v>13</v>
      </c>
    </row>
    <row r="3062" spans="28:50" x14ac:dyDescent="0.3">
      <c r="AB3062" s="160">
        <v>38326</v>
      </c>
      <c r="AC3062">
        <v>3</v>
      </c>
      <c r="AD3062">
        <v>124</v>
      </c>
      <c r="AE3062" t="s">
        <v>1100</v>
      </c>
      <c r="AF3062">
        <v>12</v>
      </c>
      <c r="AH3062" s="160">
        <v>41613</v>
      </c>
      <c r="AI3062">
        <v>3</v>
      </c>
      <c r="AJ3062">
        <v>119</v>
      </c>
      <c r="AK3062" t="s">
        <v>1100</v>
      </c>
      <c r="AL3062">
        <v>12</v>
      </c>
      <c r="AN3062" s="160">
        <v>35769</v>
      </c>
      <c r="AO3062">
        <v>3</v>
      </c>
      <c r="AP3062">
        <v>130</v>
      </c>
      <c r="AQ3062" t="s">
        <v>1100</v>
      </c>
      <c r="AR3062">
        <v>13</v>
      </c>
      <c r="AT3062" s="160">
        <v>36499</v>
      </c>
      <c r="AU3062">
        <v>3</v>
      </c>
      <c r="AV3062">
        <v>122</v>
      </c>
      <c r="AW3062" t="s">
        <v>1100</v>
      </c>
      <c r="AX3062">
        <v>12</v>
      </c>
    </row>
    <row r="3063" spans="28:50" x14ac:dyDescent="0.3">
      <c r="AB3063" s="160">
        <v>38326</v>
      </c>
      <c r="AC3063">
        <v>4</v>
      </c>
      <c r="AD3063">
        <v>126</v>
      </c>
      <c r="AE3063" t="s">
        <v>1100</v>
      </c>
      <c r="AF3063">
        <v>13</v>
      </c>
      <c r="AH3063" s="160">
        <v>41613</v>
      </c>
      <c r="AI3063">
        <v>4</v>
      </c>
      <c r="AJ3063">
        <v>113</v>
      </c>
      <c r="AK3063" t="s">
        <v>1100</v>
      </c>
      <c r="AL3063">
        <v>11</v>
      </c>
      <c r="AN3063" s="160">
        <v>35769</v>
      </c>
      <c r="AO3063">
        <v>4</v>
      </c>
      <c r="AP3063">
        <v>130</v>
      </c>
      <c r="AQ3063" t="s">
        <v>1100</v>
      </c>
      <c r="AR3063">
        <v>13</v>
      </c>
      <c r="AT3063" s="160">
        <v>36499</v>
      </c>
      <c r="AU3063">
        <v>4</v>
      </c>
      <c r="AV3063">
        <v>116</v>
      </c>
      <c r="AW3063" t="s">
        <v>1100</v>
      </c>
      <c r="AX3063">
        <v>12</v>
      </c>
    </row>
    <row r="3064" spans="28:50" x14ac:dyDescent="0.3">
      <c r="AB3064" s="160">
        <v>38326</v>
      </c>
      <c r="AC3064">
        <v>5</v>
      </c>
      <c r="AD3064">
        <v>128</v>
      </c>
      <c r="AE3064" t="s">
        <v>1100</v>
      </c>
      <c r="AF3064">
        <v>13</v>
      </c>
      <c r="AH3064" s="160">
        <v>41613</v>
      </c>
      <c r="AI3064">
        <v>5</v>
      </c>
      <c r="AJ3064">
        <v>108</v>
      </c>
      <c r="AK3064" t="s">
        <v>1100</v>
      </c>
      <c r="AL3064">
        <v>11</v>
      </c>
      <c r="AN3064" s="160">
        <v>35769</v>
      </c>
      <c r="AO3064">
        <v>5</v>
      </c>
      <c r="AP3064">
        <v>140</v>
      </c>
      <c r="AQ3064" t="s">
        <v>1100</v>
      </c>
      <c r="AR3064">
        <v>14</v>
      </c>
      <c r="AT3064" s="160">
        <v>36499</v>
      </c>
      <c r="AU3064">
        <v>5</v>
      </c>
      <c r="AV3064">
        <v>114</v>
      </c>
      <c r="AW3064" t="s">
        <v>1100</v>
      </c>
      <c r="AX3064">
        <v>11</v>
      </c>
    </row>
    <row r="3065" spans="28:50" x14ac:dyDescent="0.3">
      <c r="AB3065" s="160">
        <v>38326</v>
      </c>
      <c r="AC3065">
        <v>6</v>
      </c>
      <c r="AD3065">
        <v>139</v>
      </c>
      <c r="AE3065" t="s">
        <v>1100</v>
      </c>
      <c r="AF3065">
        <v>14</v>
      </c>
      <c r="AH3065" s="160">
        <v>41613</v>
      </c>
      <c r="AI3065">
        <v>6</v>
      </c>
      <c r="AJ3065">
        <v>108</v>
      </c>
      <c r="AK3065" t="s">
        <v>1100</v>
      </c>
      <c r="AL3065">
        <v>11</v>
      </c>
      <c r="AN3065" s="160">
        <v>35769</v>
      </c>
      <c r="AO3065">
        <v>6</v>
      </c>
      <c r="AP3065">
        <v>150</v>
      </c>
      <c r="AQ3065" t="s">
        <v>1100</v>
      </c>
      <c r="AR3065">
        <v>15</v>
      </c>
      <c r="AT3065" s="160">
        <v>36499</v>
      </c>
      <c r="AU3065">
        <v>6</v>
      </c>
      <c r="AV3065">
        <v>117</v>
      </c>
      <c r="AW3065" t="s">
        <v>1100</v>
      </c>
      <c r="AX3065">
        <v>12</v>
      </c>
    </row>
    <row r="3066" spans="28:50" x14ac:dyDescent="0.3">
      <c r="AB3066" s="160">
        <v>38326</v>
      </c>
      <c r="AC3066">
        <v>7</v>
      </c>
      <c r="AD3066">
        <v>149</v>
      </c>
      <c r="AE3066" t="s">
        <v>1100</v>
      </c>
      <c r="AF3066">
        <v>15</v>
      </c>
      <c r="AH3066" s="160">
        <v>41613</v>
      </c>
      <c r="AI3066">
        <v>7</v>
      </c>
      <c r="AJ3066">
        <v>123</v>
      </c>
      <c r="AK3066" t="s">
        <v>1100</v>
      </c>
      <c r="AL3066">
        <v>12</v>
      </c>
      <c r="AN3066" s="160">
        <v>35769</v>
      </c>
      <c r="AO3066">
        <v>7</v>
      </c>
      <c r="AP3066">
        <v>170</v>
      </c>
      <c r="AQ3066" t="s">
        <v>1100</v>
      </c>
      <c r="AR3066">
        <v>17</v>
      </c>
      <c r="AT3066" s="160">
        <v>36499</v>
      </c>
      <c r="AU3066">
        <v>7</v>
      </c>
      <c r="AV3066">
        <v>130</v>
      </c>
      <c r="AW3066" t="s">
        <v>1100</v>
      </c>
      <c r="AX3066">
        <v>13</v>
      </c>
    </row>
    <row r="3067" spans="28:50" x14ac:dyDescent="0.3">
      <c r="AB3067" s="160">
        <v>38326</v>
      </c>
      <c r="AC3067">
        <v>8</v>
      </c>
      <c r="AD3067">
        <v>170</v>
      </c>
      <c r="AE3067" t="s">
        <v>1100</v>
      </c>
      <c r="AF3067">
        <v>17</v>
      </c>
      <c r="AH3067" s="160">
        <v>41613</v>
      </c>
      <c r="AI3067">
        <v>8</v>
      </c>
      <c r="AJ3067">
        <v>132</v>
      </c>
      <c r="AK3067" t="s">
        <v>1100</v>
      </c>
      <c r="AL3067">
        <v>13</v>
      </c>
      <c r="AN3067" s="160">
        <v>35769</v>
      </c>
      <c r="AO3067">
        <v>8</v>
      </c>
      <c r="AP3067">
        <v>160</v>
      </c>
      <c r="AQ3067" t="s">
        <v>1100</v>
      </c>
      <c r="AR3067">
        <v>16</v>
      </c>
      <c r="AT3067" s="160">
        <v>36499</v>
      </c>
      <c r="AU3067">
        <v>8</v>
      </c>
      <c r="AV3067">
        <v>141</v>
      </c>
      <c r="AW3067" t="s">
        <v>1100</v>
      </c>
      <c r="AX3067">
        <v>14</v>
      </c>
    </row>
    <row r="3068" spans="28:50" x14ac:dyDescent="0.3">
      <c r="AB3068" s="160">
        <v>38326</v>
      </c>
      <c r="AC3068">
        <v>9</v>
      </c>
      <c r="AD3068">
        <v>196</v>
      </c>
      <c r="AE3068" t="s">
        <v>1100</v>
      </c>
      <c r="AF3068">
        <v>20</v>
      </c>
      <c r="AH3068" s="160">
        <v>41613</v>
      </c>
      <c r="AI3068">
        <v>9</v>
      </c>
      <c r="AJ3068">
        <v>144</v>
      </c>
      <c r="AK3068" t="s">
        <v>1100</v>
      </c>
      <c r="AL3068">
        <v>14</v>
      </c>
      <c r="AN3068" s="160">
        <v>35769</v>
      </c>
      <c r="AO3068">
        <v>9</v>
      </c>
      <c r="AP3068">
        <v>180</v>
      </c>
      <c r="AQ3068" t="s">
        <v>1100</v>
      </c>
      <c r="AR3068">
        <v>18</v>
      </c>
      <c r="AT3068" s="160">
        <v>36499</v>
      </c>
      <c r="AU3068">
        <v>9</v>
      </c>
      <c r="AV3068">
        <v>147</v>
      </c>
      <c r="AW3068" t="s">
        <v>1100</v>
      </c>
      <c r="AX3068">
        <v>15</v>
      </c>
    </row>
    <row r="3069" spans="28:50" x14ac:dyDescent="0.3">
      <c r="AB3069" s="160">
        <v>38326</v>
      </c>
      <c r="AC3069">
        <v>10</v>
      </c>
      <c r="AD3069">
        <v>215</v>
      </c>
      <c r="AE3069" t="s">
        <v>1100</v>
      </c>
      <c r="AF3069">
        <v>22</v>
      </c>
      <c r="AH3069" s="160">
        <v>41613</v>
      </c>
      <c r="AI3069">
        <v>10</v>
      </c>
      <c r="AJ3069">
        <v>159</v>
      </c>
      <c r="AK3069" t="s">
        <v>1100</v>
      </c>
      <c r="AL3069">
        <v>16</v>
      </c>
      <c r="AN3069" s="160">
        <v>35769</v>
      </c>
      <c r="AO3069">
        <v>10</v>
      </c>
      <c r="AP3069">
        <v>183</v>
      </c>
      <c r="AQ3069" t="s">
        <v>1100</v>
      </c>
      <c r="AR3069">
        <v>18</v>
      </c>
      <c r="AT3069" s="160">
        <v>36499</v>
      </c>
      <c r="AU3069">
        <v>10</v>
      </c>
      <c r="AV3069">
        <v>140</v>
      </c>
      <c r="AW3069" t="s">
        <v>1100</v>
      </c>
      <c r="AX3069">
        <v>14</v>
      </c>
    </row>
    <row r="3070" spans="28:50" x14ac:dyDescent="0.3">
      <c r="AB3070" s="160">
        <v>38326</v>
      </c>
      <c r="AC3070">
        <v>11</v>
      </c>
      <c r="AD3070">
        <v>238</v>
      </c>
      <c r="AE3070" t="s">
        <v>1100</v>
      </c>
      <c r="AF3070">
        <v>24</v>
      </c>
      <c r="AH3070" s="160">
        <v>41613</v>
      </c>
      <c r="AI3070">
        <v>11</v>
      </c>
      <c r="AJ3070">
        <v>151</v>
      </c>
      <c r="AK3070" t="s">
        <v>1100</v>
      </c>
      <c r="AL3070">
        <v>15</v>
      </c>
      <c r="AN3070" s="160">
        <v>35769</v>
      </c>
      <c r="AO3070">
        <v>11</v>
      </c>
      <c r="AP3070">
        <v>180</v>
      </c>
      <c r="AQ3070" t="s">
        <v>1100</v>
      </c>
      <c r="AR3070">
        <v>18</v>
      </c>
      <c r="AT3070" s="160">
        <v>36499</v>
      </c>
      <c r="AU3070">
        <v>11</v>
      </c>
      <c r="AV3070">
        <v>142</v>
      </c>
      <c r="AW3070" t="s">
        <v>1100</v>
      </c>
      <c r="AX3070">
        <v>14</v>
      </c>
    </row>
    <row r="3071" spans="28:50" x14ac:dyDescent="0.3">
      <c r="AB3071" s="160">
        <v>38326</v>
      </c>
      <c r="AC3071">
        <v>12</v>
      </c>
      <c r="AD3071">
        <v>243</v>
      </c>
      <c r="AE3071" t="s">
        <v>1100</v>
      </c>
      <c r="AF3071">
        <v>24</v>
      </c>
      <c r="AH3071" s="160">
        <v>41613</v>
      </c>
      <c r="AI3071">
        <v>12</v>
      </c>
      <c r="AJ3071">
        <v>126</v>
      </c>
      <c r="AK3071" t="s">
        <v>1100</v>
      </c>
      <c r="AL3071">
        <v>13</v>
      </c>
      <c r="AN3071" s="160">
        <v>35769</v>
      </c>
      <c r="AO3071">
        <v>12</v>
      </c>
      <c r="AP3071">
        <v>180</v>
      </c>
      <c r="AQ3071" t="s">
        <v>1100</v>
      </c>
      <c r="AR3071">
        <v>18</v>
      </c>
      <c r="AT3071" s="160">
        <v>36499</v>
      </c>
      <c r="AU3071">
        <v>12</v>
      </c>
      <c r="AV3071">
        <v>142</v>
      </c>
      <c r="AW3071" t="s">
        <v>1100</v>
      </c>
      <c r="AX3071">
        <v>14</v>
      </c>
    </row>
    <row r="3072" spans="28:50" x14ac:dyDescent="0.3">
      <c r="AB3072" s="160">
        <v>38326</v>
      </c>
      <c r="AC3072">
        <v>13</v>
      </c>
      <c r="AD3072">
        <v>191</v>
      </c>
      <c r="AE3072" t="s">
        <v>1100</v>
      </c>
      <c r="AF3072">
        <v>19</v>
      </c>
      <c r="AH3072" s="160">
        <v>41613</v>
      </c>
      <c r="AI3072">
        <v>13</v>
      </c>
      <c r="AJ3072">
        <v>129</v>
      </c>
      <c r="AK3072" t="s">
        <v>1100</v>
      </c>
      <c r="AL3072">
        <v>13</v>
      </c>
      <c r="AN3072" s="160">
        <v>35769</v>
      </c>
      <c r="AO3072">
        <v>13</v>
      </c>
      <c r="AP3072">
        <v>186</v>
      </c>
      <c r="AQ3072" t="s">
        <v>1100</v>
      </c>
      <c r="AR3072">
        <v>19</v>
      </c>
      <c r="AT3072" s="160">
        <v>36499</v>
      </c>
      <c r="AU3072">
        <v>13</v>
      </c>
      <c r="AV3072">
        <v>149</v>
      </c>
      <c r="AW3072" t="s">
        <v>1100</v>
      </c>
      <c r="AX3072">
        <v>15</v>
      </c>
    </row>
    <row r="3073" spans="28:50" x14ac:dyDescent="0.3">
      <c r="AB3073" s="160">
        <v>38326</v>
      </c>
      <c r="AC3073">
        <v>14</v>
      </c>
      <c r="AD3073">
        <v>215</v>
      </c>
      <c r="AE3073" t="s">
        <v>1100</v>
      </c>
      <c r="AF3073">
        <v>22</v>
      </c>
      <c r="AH3073" s="160">
        <v>41613</v>
      </c>
      <c r="AI3073">
        <v>14</v>
      </c>
      <c r="AJ3073">
        <v>143</v>
      </c>
      <c r="AK3073" t="s">
        <v>1100</v>
      </c>
      <c r="AL3073">
        <v>14</v>
      </c>
      <c r="AN3073" s="160">
        <v>35769</v>
      </c>
      <c r="AO3073">
        <v>14</v>
      </c>
      <c r="AP3073">
        <v>180</v>
      </c>
      <c r="AQ3073" t="s">
        <v>1100</v>
      </c>
      <c r="AR3073">
        <v>18</v>
      </c>
      <c r="AT3073" s="160">
        <v>36499</v>
      </c>
      <c r="AU3073">
        <v>14</v>
      </c>
      <c r="AV3073">
        <v>137</v>
      </c>
      <c r="AW3073" t="s">
        <v>1100</v>
      </c>
      <c r="AX3073">
        <v>14</v>
      </c>
    </row>
    <row r="3074" spans="28:50" x14ac:dyDescent="0.3">
      <c r="AB3074" s="160">
        <v>38326</v>
      </c>
      <c r="AC3074">
        <v>15</v>
      </c>
      <c r="AD3074">
        <v>214</v>
      </c>
      <c r="AE3074" t="s">
        <v>1100</v>
      </c>
      <c r="AF3074">
        <v>21</v>
      </c>
      <c r="AH3074" s="160">
        <v>41613</v>
      </c>
      <c r="AI3074">
        <v>15</v>
      </c>
      <c r="AJ3074">
        <v>135</v>
      </c>
      <c r="AK3074" t="s">
        <v>1100</v>
      </c>
      <c r="AL3074">
        <v>14</v>
      </c>
      <c r="AN3074" s="160">
        <v>35769</v>
      </c>
      <c r="AO3074">
        <v>15</v>
      </c>
      <c r="AP3074">
        <v>180</v>
      </c>
      <c r="AQ3074" t="s">
        <v>1100</v>
      </c>
      <c r="AR3074">
        <v>18</v>
      </c>
      <c r="AT3074" s="160">
        <v>36499</v>
      </c>
      <c r="AU3074">
        <v>15</v>
      </c>
      <c r="AV3074">
        <v>141</v>
      </c>
      <c r="AW3074" t="s">
        <v>1100</v>
      </c>
      <c r="AX3074">
        <v>14</v>
      </c>
    </row>
    <row r="3075" spans="28:50" x14ac:dyDescent="0.3">
      <c r="AB3075" s="160">
        <v>38326</v>
      </c>
      <c r="AC3075">
        <v>16</v>
      </c>
      <c r="AD3075">
        <v>214</v>
      </c>
      <c r="AE3075" t="s">
        <v>1100</v>
      </c>
      <c r="AF3075">
        <v>21</v>
      </c>
      <c r="AH3075" s="160">
        <v>41613</v>
      </c>
      <c r="AI3075">
        <v>16</v>
      </c>
      <c r="AJ3075">
        <v>134</v>
      </c>
      <c r="AK3075" t="s">
        <v>1100</v>
      </c>
      <c r="AL3075">
        <v>13</v>
      </c>
      <c r="AN3075" s="160">
        <v>35769</v>
      </c>
      <c r="AO3075">
        <v>16</v>
      </c>
      <c r="AP3075">
        <v>178</v>
      </c>
      <c r="AQ3075" t="s">
        <v>1100</v>
      </c>
      <c r="AR3075">
        <v>18</v>
      </c>
      <c r="AT3075" s="160">
        <v>36499</v>
      </c>
      <c r="AU3075">
        <v>16</v>
      </c>
      <c r="AV3075">
        <v>139</v>
      </c>
      <c r="AW3075" t="s">
        <v>1100</v>
      </c>
      <c r="AX3075">
        <v>14</v>
      </c>
    </row>
    <row r="3076" spans="28:50" x14ac:dyDescent="0.3">
      <c r="AB3076" s="160">
        <v>38326</v>
      </c>
      <c r="AC3076">
        <v>17</v>
      </c>
      <c r="AD3076">
        <v>204</v>
      </c>
      <c r="AE3076" t="s">
        <v>1100</v>
      </c>
      <c r="AF3076">
        <v>20</v>
      </c>
      <c r="AH3076" s="160">
        <v>41613</v>
      </c>
      <c r="AI3076">
        <v>17</v>
      </c>
      <c r="AJ3076">
        <v>134</v>
      </c>
      <c r="AK3076" t="s">
        <v>1100</v>
      </c>
      <c r="AL3076">
        <v>13</v>
      </c>
      <c r="AN3076" s="160">
        <v>35769</v>
      </c>
      <c r="AO3076">
        <v>17</v>
      </c>
      <c r="AP3076">
        <v>170</v>
      </c>
      <c r="AQ3076" t="s">
        <v>1100</v>
      </c>
      <c r="AR3076">
        <v>17</v>
      </c>
      <c r="AT3076" s="160">
        <v>36499</v>
      </c>
      <c r="AU3076">
        <v>17</v>
      </c>
      <c r="AV3076">
        <v>136</v>
      </c>
      <c r="AW3076" t="s">
        <v>1100</v>
      </c>
      <c r="AX3076">
        <v>14</v>
      </c>
    </row>
    <row r="3077" spans="28:50" x14ac:dyDescent="0.3">
      <c r="AB3077" s="160">
        <v>38326</v>
      </c>
      <c r="AC3077">
        <v>18</v>
      </c>
      <c r="AD3077">
        <v>189</v>
      </c>
      <c r="AE3077" t="s">
        <v>1100</v>
      </c>
      <c r="AF3077">
        <v>19</v>
      </c>
      <c r="AH3077" s="160">
        <v>41613</v>
      </c>
      <c r="AI3077">
        <v>18</v>
      </c>
      <c r="AJ3077">
        <v>132</v>
      </c>
      <c r="AK3077" t="s">
        <v>1100</v>
      </c>
      <c r="AL3077">
        <v>13</v>
      </c>
      <c r="AN3077" s="160">
        <v>35769</v>
      </c>
      <c r="AO3077">
        <v>18</v>
      </c>
      <c r="AP3077">
        <v>160</v>
      </c>
      <c r="AQ3077" t="s">
        <v>1100</v>
      </c>
      <c r="AR3077">
        <v>16</v>
      </c>
      <c r="AT3077" s="160">
        <v>36499</v>
      </c>
      <c r="AU3077">
        <v>18</v>
      </c>
      <c r="AV3077">
        <v>132</v>
      </c>
      <c r="AW3077" t="s">
        <v>1100</v>
      </c>
      <c r="AX3077">
        <v>13</v>
      </c>
    </row>
    <row r="3078" spans="28:50" x14ac:dyDescent="0.3">
      <c r="AB3078" s="160">
        <v>38326</v>
      </c>
      <c r="AC3078">
        <v>19</v>
      </c>
      <c r="AD3078">
        <v>181</v>
      </c>
      <c r="AE3078" t="s">
        <v>1100</v>
      </c>
      <c r="AF3078">
        <v>18</v>
      </c>
      <c r="AH3078" s="160">
        <v>41613</v>
      </c>
      <c r="AI3078">
        <v>19</v>
      </c>
      <c r="AJ3078">
        <v>132</v>
      </c>
      <c r="AK3078" t="s">
        <v>1100</v>
      </c>
      <c r="AL3078">
        <v>13</v>
      </c>
      <c r="AN3078" s="160">
        <v>35769</v>
      </c>
      <c r="AO3078">
        <v>19</v>
      </c>
      <c r="AP3078">
        <v>147</v>
      </c>
      <c r="AQ3078" t="s">
        <v>1100</v>
      </c>
      <c r="AR3078">
        <v>15</v>
      </c>
      <c r="AT3078" s="160">
        <v>36499</v>
      </c>
      <c r="AU3078">
        <v>19</v>
      </c>
      <c r="AV3078">
        <v>127</v>
      </c>
      <c r="AW3078" t="s">
        <v>1100</v>
      </c>
      <c r="AX3078">
        <v>13</v>
      </c>
    </row>
    <row r="3079" spans="28:50" x14ac:dyDescent="0.3">
      <c r="AB3079" s="160">
        <v>38326</v>
      </c>
      <c r="AC3079">
        <v>20</v>
      </c>
      <c r="AD3079">
        <v>168</v>
      </c>
      <c r="AE3079" t="s">
        <v>1100</v>
      </c>
      <c r="AF3079">
        <v>17</v>
      </c>
      <c r="AH3079" s="160">
        <v>41613</v>
      </c>
      <c r="AI3079">
        <v>20</v>
      </c>
      <c r="AJ3079">
        <v>126</v>
      </c>
      <c r="AK3079" t="s">
        <v>1100</v>
      </c>
      <c r="AL3079">
        <v>13</v>
      </c>
      <c r="AN3079" s="160">
        <v>35769</v>
      </c>
      <c r="AO3079">
        <v>20</v>
      </c>
      <c r="AP3079">
        <v>140</v>
      </c>
      <c r="AQ3079" t="s">
        <v>1100</v>
      </c>
      <c r="AR3079">
        <v>14</v>
      </c>
      <c r="AT3079" s="160">
        <v>36499</v>
      </c>
      <c r="AU3079">
        <v>20</v>
      </c>
      <c r="AV3079">
        <v>127</v>
      </c>
      <c r="AW3079" t="s">
        <v>1100</v>
      </c>
      <c r="AX3079">
        <v>13</v>
      </c>
    </row>
    <row r="3080" spans="28:50" x14ac:dyDescent="0.3">
      <c r="AB3080" s="160">
        <v>38326</v>
      </c>
      <c r="AC3080">
        <v>21</v>
      </c>
      <c r="AD3080">
        <v>168</v>
      </c>
      <c r="AE3080" t="s">
        <v>1100</v>
      </c>
      <c r="AF3080">
        <v>17</v>
      </c>
      <c r="AH3080" s="160">
        <v>41613</v>
      </c>
      <c r="AI3080">
        <v>21</v>
      </c>
      <c r="AJ3080">
        <v>122</v>
      </c>
      <c r="AK3080" t="s">
        <v>1100</v>
      </c>
      <c r="AL3080">
        <v>12</v>
      </c>
      <c r="AN3080" s="160">
        <v>35769</v>
      </c>
      <c r="AO3080">
        <v>21</v>
      </c>
      <c r="AP3080">
        <v>150</v>
      </c>
      <c r="AQ3080" t="s">
        <v>1100</v>
      </c>
      <c r="AR3080">
        <v>15</v>
      </c>
      <c r="AT3080" s="160">
        <v>36499</v>
      </c>
      <c r="AU3080">
        <v>21</v>
      </c>
      <c r="AV3080">
        <v>123</v>
      </c>
      <c r="AW3080" t="s">
        <v>1100</v>
      </c>
      <c r="AX3080">
        <v>12</v>
      </c>
    </row>
    <row r="3081" spans="28:50" x14ac:dyDescent="0.3">
      <c r="AB3081" s="160">
        <v>38326</v>
      </c>
      <c r="AC3081">
        <v>22</v>
      </c>
      <c r="AD3081">
        <v>159</v>
      </c>
      <c r="AE3081" t="s">
        <v>1100</v>
      </c>
      <c r="AF3081">
        <v>16</v>
      </c>
      <c r="AH3081" s="160">
        <v>41613</v>
      </c>
      <c r="AI3081">
        <v>22</v>
      </c>
      <c r="AJ3081">
        <v>115</v>
      </c>
      <c r="AK3081" t="s">
        <v>1100</v>
      </c>
      <c r="AL3081">
        <v>12</v>
      </c>
      <c r="AN3081" s="160">
        <v>35769</v>
      </c>
      <c r="AO3081">
        <v>22</v>
      </c>
      <c r="AP3081">
        <v>145</v>
      </c>
      <c r="AQ3081" t="s">
        <v>1100</v>
      </c>
      <c r="AR3081">
        <v>15</v>
      </c>
      <c r="AT3081" s="160">
        <v>36499</v>
      </c>
      <c r="AU3081">
        <v>22</v>
      </c>
      <c r="AV3081">
        <v>121</v>
      </c>
      <c r="AW3081" t="s">
        <v>1100</v>
      </c>
      <c r="AX3081">
        <v>12</v>
      </c>
    </row>
    <row r="3082" spans="28:50" x14ac:dyDescent="0.3">
      <c r="AB3082" s="160">
        <v>38326</v>
      </c>
      <c r="AC3082">
        <v>23</v>
      </c>
      <c r="AD3082">
        <v>134</v>
      </c>
      <c r="AE3082" t="s">
        <v>1100</v>
      </c>
      <c r="AF3082">
        <v>13</v>
      </c>
      <c r="AH3082" s="160">
        <v>41613</v>
      </c>
      <c r="AI3082">
        <v>23</v>
      </c>
      <c r="AJ3082">
        <v>107</v>
      </c>
      <c r="AK3082" t="s">
        <v>1100</v>
      </c>
      <c r="AL3082">
        <v>11</v>
      </c>
      <c r="AN3082" s="160">
        <v>35769</v>
      </c>
      <c r="AO3082">
        <v>23</v>
      </c>
      <c r="AP3082">
        <v>150</v>
      </c>
      <c r="AQ3082" t="s">
        <v>1100</v>
      </c>
      <c r="AR3082">
        <v>15</v>
      </c>
      <c r="AT3082" s="160">
        <v>36499</v>
      </c>
      <c r="AU3082">
        <v>23</v>
      </c>
      <c r="AV3082">
        <v>118</v>
      </c>
      <c r="AW3082" t="s">
        <v>1100</v>
      </c>
      <c r="AX3082">
        <v>12</v>
      </c>
    </row>
    <row r="3083" spans="28:50" x14ac:dyDescent="0.3">
      <c r="AB3083" s="160">
        <v>38327</v>
      </c>
      <c r="AC3083">
        <v>0</v>
      </c>
      <c r="AD3083">
        <v>133</v>
      </c>
      <c r="AE3083" t="s">
        <v>1100</v>
      </c>
      <c r="AF3083">
        <v>13</v>
      </c>
      <c r="AH3083" s="160">
        <v>41614</v>
      </c>
      <c r="AI3083">
        <v>0</v>
      </c>
      <c r="AJ3083">
        <v>93</v>
      </c>
      <c r="AK3083" t="s">
        <v>1100</v>
      </c>
      <c r="AL3083">
        <v>9</v>
      </c>
      <c r="AN3083" s="160">
        <v>35770</v>
      </c>
      <c r="AO3083">
        <v>0</v>
      </c>
      <c r="AP3083">
        <v>150</v>
      </c>
      <c r="AQ3083" t="s">
        <v>1100</v>
      </c>
      <c r="AR3083">
        <v>15</v>
      </c>
      <c r="AT3083" s="160">
        <v>36500</v>
      </c>
      <c r="AU3083">
        <v>0</v>
      </c>
      <c r="AV3083">
        <v>119</v>
      </c>
      <c r="AW3083" t="s">
        <v>1100</v>
      </c>
      <c r="AX3083">
        <v>12</v>
      </c>
    </row>
    <row r="3084" spans="28:50" x14ac:dyDescent="0.3">
      <c r="AB3084" s="160">
        <v>38327</v>
      </c>
      <c r="AC3084">
        <v>1</v>
      </c>
      <c r="AD3084">
        <v>121</v>
      </c>
      <c r="AE3084" t="s">
        <v>1100</v>
      </c>
      <c r="AF3084">
        <v>12</v>
      </c>
      <c r="AH3084" s="160">
        <v>41614</v>
      </c>
      <c r="AI3084">
        <v>1</v>
      </c>
      <c r="AJ3084">
        <v>93</v>
      </c>
      <c r="AK3084" t="s">
        <v>1100</v>
      </c>
      <c r="AL3084">
        <v>9</v>
      </c>
      <c r="AN3084" s="160">
        <v>35770</v>
      </c>
      <c r="AO3084">
        <v>1</v>
      </c>
      <c r="AP3084">
        <v>144</v>
      </c>
      <c r="AQ3084" t="s">
        <v>1100</v>
      </c>
      <c r="AR3084">
        <v>14</v>
      </c>
      <c r="AT3084" s="160">
        <v>36500</v>
      </c>
      <c r="AU3084">
        <v>1</v>
      </c>
      <c r="AV3084">
        <v>116</v>
      </c>
      <c r="AW3084" t="s">
        <v>1100</v>
      </c>
      <c r="AX3084">
        <v>12</v>
      </c>
    </row>
    <row r="3085" spans="28:50" x14ac:dyDescent="0.3">
      <c r="AB3085" s="160">
        <v>38327</v>
      </c>
      <c r="AC3085">
        <v>2</v>
      </c>
      <c r="AD3085">
        <v>116</v>
      </c>
      <c r="AE3085" t="s">
        <v>1100</v>
      </c>
      <c r="AF3085">
        <v>12</v>
      </c>
      <c r="AH3085" s="160">
        <v>41614</v>
      </c>
      <c r="AI3085">
        <v>2</v>
      </c>
      <c r="AJ3085">
        <v>86</v>
      </c>
      <c r="AK3085" t="s">
        <v>1100</v>
      </c>
      <c r="AL3085">
        <v>9</v>
      </c>
      <c r="AN3085" s="160">
        <v>35770</v>
      </c>
      <c r="AO3085">
        <v>2</v>
      </c>
      <c r="AP3085">
        <v>150</v>
      </c>
      <c r="AQ3085" t="s">
        <v>1100</v>
      </c>
      <c r="AR3085">
        <v>15</v>
      </c>
      <c r="AT3085" s="160">
        <v>36500</v>
      </c>
      <c r="AU3085">
        <v>2</v>
      </c>
      <c r="AV3085">
        <v>111</v>
      </c>
      <c r="AW3085" t="s">
        <v>1100</v>
      </c>
      <c r="AX3085">
        <v>11</v>
      </c>
    </row>
    <row r="3086" spans="28:50" x14ac:dyDescent="0.3">
      <c r="AB3086" s="160">
        <v>38327</v>
      </c>
      <c r="AC3086">
        <v>3</v>
      </c>
      <c r="AD3086">
        <v>106</v>
      </c>
      <c r="AE3086" t="s">
        <v>1100</v>
      </c>
      <c r="AF3086">
        <v>11</v>
      </c>
      <c r="AH3086" s="160">
        <v>41614</v>
      </c>
      <c r="AI3086">
        <v>3</v>
      </c>
      <c r="AJ3086">
        <v>84</v>
      </c>
      <c r="AK3086" t="s">
        <v>1100</v>
      </c>
      <c r="AL3086">
        <v>8</v>
      </c>
      <c r="AN3086" s="160">
        <v>35770</v>
      </c>
      <c r="AO3086">
        <v>3</v>
      </c>
      <c r="AP3086">
        <v>150</v>
      </c>
      <c r="AQ3086" t="s">
        <v>1100</v>
      </c>
      <c r="AR3086">
        <v>15</v>
      </c>
      <c r="AT3086" s="160">
        <v>36500</v>
      </c>
      <c r="AU3086">
        <v>3</v>
      </c>
      <c r="AV3086">
        <v>103</v>
      </c>
      <c r="AW3086" t="s">
        <v>1100</v>
      </c>
      <c r="AX3086">
        <v>10</v>
      </c>
    </row>
    <row r="3087" spans="28:50" x14ac:dyDescent="0.3">
      <c r="AB3087" s="160">
        <v>38327</v>
      </c>
      <c r="AC3087">
        <v>4</v>
      </c>
      <c r="AD3087">
        <v>96</v>
      </c>
      <c r="AE3087" t="s">
        <v>1100</v>
      </c>
      <c r="AF3087">
        <v>10</v>
      </c>
      <c r="AH3087" s="160">
        <v>41614</v>
      </c>
      <c r="AI3087">
        <v>4</v>
      </c>
      <c r="AJ3087">
        <v>82</v>
      </c>
      <c r="AK3087" t="s">
        <v>1100</v>
      </c>
      <c r="AL3087">
        <v>8</v>
      </c>
      <c r="AN3087" s="160">
        <v>35770</v>
      </c>
      <c r="AO3087">
        <v>4</v>
      </c>
      <c r="AP3087">
        <v>148</v>
      </c>
      <c r="AQ3087" t="s">
        <v>1100</v>
      </c>
      <c r="AR3087">
        <v>15</v>
      </c>
      <c r="AT3087" s="160">
        <v>36500</v>
      </c>
      <c r="AU3087">
        <v>4</v>
      </c>
      <c r="AV3087">
        <v>101</v>
      </c>
      <c r="AW3087" t="s">
        <v>1100</v>
      </c>
      <c r="AX3087">
        <v>10</v>
      </c>
    </row>
    <row r="3088" spans="28:50" x14ac:dyDescent="0.3">
      <c r="AB3088" s="160">
        <v>38327</v>
      </c>
      <c r="AC3088">
        <v>5</v>
      </c>
      <c r="AD3088">
        <v>101</v>
      </c>
      <c r="AE3088" t="s">
        <v>1100</v>
      </c>
      <c r="AF3088">
        <v>10</v>
      </c>
      <c r="AH3088" s="160">
        <v>41614</v>
      </c>
      <c r="AI3088">
        <v>5</v>
      </c>
      <c r="AJ3088">
        <v>81</v>
      </c>
      <c r="AK3088" t="s">
        <v>1100</v>
      </c>
      <c r="AL3088">
        <v>8</v>
      </c>
      <c r="AN3088" s="160">
        <v>35770</v>
      </c>
      <c r="AO3088">
        <v>5</v>
      </c>
      <c r="AP3088">
        <v>150</v>
      </c>
      <c r="AQ3088" t="s">
        <v>1100</v>
      </c>
      <c r="AR3088">
        <v>15</v>
      </c>
      <c r="AT3088" s="160">
        <v>36500</v>
      </c>
      <c r="AU3088">
        <v>5</v>
      </c>
      <c r="AV3088">
        <v>105</v>
      </c>
      <c r="AW3088" t="s">
        <v>1100</v>
      </c>
      <c r="AX3088">
        <v>11</v>
      </c>
    </row>
    <row r="3089" spans="28:50" x14ac:dyDescent="0.3">
      <c r="AB3089" s="160">
        <v>38327</v>
      </c>
      <c r="AC3089">
        <v>6</v>
      </c>
      <c r="AD3089">
        <v>128</v>
      </c>
      <c r="AE3089" t="s">
        <v>1100</v>
      </c>
      <c r="AF3089">
        <v>13</v>
      </c>
      <c r="AH3089" s="160">
        <v>41614</v>
      </c>
      <c r="AI3089">
        <v>6</v>
      </c>
      <c r="AJ3089">
        <v>87</v>
      </c>
      <c r="AK3089" t="s">
        <v>1100</v>
      </c>
      <c r="AL3089">
        <v>9</v>
      </c>
      <c r="AN3089" s="160">
        <v>35770</v>
      </c>
      <c r="AO3089">
        <v>6</v>
      </c>
      <c r="AP3089">
        <v>170</v>
      </c>
      <c r="AQ3089" t="s">
        <v>1100</v>
      </c>
      <c r="AR3089">
        <v>17</v>
      </c>
      <c r="AT3089" s="160">
        <v>36500</v>
      </c>
      <c r="AU3089">
        <v>6</v>
      </c>
      <c r="AV3089">
        <v>130</v>
      </c>
      <c r="AW3089" t="s">
        <v>1100</v>
      </c>
      <c r="AX3089">
        <v>13</v>
      </c>
    </row>
    <row r="3090" spans="28:50" x14ac:dyDescent="0.3">
      <c r="AB3090" s="160">
        <v>38327</v>
      </c>
      <c r="AC3090">
        <v>7</v>
      </c>
      <c r="AD3090">
        <v>163</v>
      </c>
      <c r="AE3090" t="s">
        <v>1100</v>
      </c>
      <c r="AF3090">
        <v>16</v>
      </c>
      <c r="AH3090" s="160">
        <v>41614</v>
      </c>
      <c r="AI3090">
        <v>7</v>
      </c>
      <c r="AJ3090">
        <v>109</v>
      </c>
      <c r="AK3090" t="s">
        <v>1100</v>
      </c>
      <c r="AL3090">
        <v>11</v>
      </c>
      <c r="AN3090" s="160">
        <v>35770</v>
      </c>
      <c r="AO3090">
        <v>7</v>
      </c>
      <c r="AP3090">
        <v>171</v>
      </c>
      <c r="AQ3090" t="s">
        <v>1100</v>
      </c>
      <c r="AR3090">
        <v>17</v>
      </c>
      <c r="AT3090" s="160">
        <v>36500</v>
      </c>
      <c r="AU3090">
        <v>7</v>
      </c>
      <c r="AV3090">
        <v>148</v>
      </c>
      <c r="AW3090" t="s">
        <v>1100</v>
      </c>
      <c r="AX3090">
        <v>15</v>
      </c>
    </row>
    <row r="3091" spans="28:50" x14ac:dyDescent="0.3">
      <c r="AB3091" s="160">
        <v>38327</v>
      </c>
      <c r="AC3091">
        <v>8</v>
      </c>
      <c r="AD3091">
        <v>185</v>
      </c>
      <c r="AE3091" t="s">
        <v>1100</v>
      </c>
      <c r="AF3091">
        <v>19</v>
      </c>
      <c r="AH3091" s="160">
        <v>41614</v>
      </c>
      <c r="AI3091">
        <v>8</v>
      </c>
      <c r="AJ3091">
        <v>132</v>
      </c>
      <c r="AK3091" t="s">
        <v>1100</v>
      </c>
      <c r="AL3091">
        <v>13</v>
      </c>
      <c r="AN3091" s="160">
        <v>35770</v>
      </c>
      <c r="AO3091">
        <v>8</v>
      </c>
      <c r="AP3091">
        <v>190</v>
      </c>
      <c r="AQ3091" t="s">
        <v>1100</v>
      </c>
      <c r="AR3091">
        <v>19</v>
      </c>
      <c r="AT3091" s="160">
        <v>36500</v>
      </c>
      <c r="AU3091">
        <v>8</v>
      </c>
      <c r="AV3091">
        <v>149</v>
      </c>
      <c r="AW3091" t="s">
        <v>1100</v>
      </c>
      <c r="AX3091">
        <v>15</v>
      </c>
    </row>
    <row r="3092" spans="28:50" x14ac:dyDescent="0.3">
      <c r="AB3092" s="160">
        <v>38327</v>
      </c>
      <c r="AC3092">
        <v>9</v>
      </c>
      <c r="AD3092">
        <v>209</v>
      </c>
      <c r="AE3092" t="s">
        <v>1100</v>
      </c>
      <c r="AF3092">
        <v>21</v>
      </c>
      <c r="AH3092" s="160">
        <v>41614</v>
      </c>
      <c r="AI3092">
        <v>9</v>
      </c>
      <c r="AJ3092">
        <v>144</v>
      </c>
      <c r="AK3092" t="s">
        <v>1100</v>
      </c>
      <c r="AL3092">
        <v>14</v>
      </c>
      <c r="AN3092" s="160">
        <v>35770</v>
      </c>
      <c r="AO3092">
        <v>9</v>
      </c>
      <c r="AP3092">
        <v>190</v>
      </c>
      <c r="AQ3092" t="s">
        <v>1100</v>
      </c>
      <c r="AR3092">
        <v>19</v>
      </c>
      <c r="AT3092" s="160">
        <v>36500</v>
      </c>
      <c r="AU3092">
        <v>9</v>
      </c>
      <c r="AV3092">
        <v>140</v>
      </c>
      <c r="AW3092" t="s">
        <v>1100</v>
      </c>
      <c r="AX3092">
        <v>14</v>
      </c>
    </row>
    <row r="3093" spans="28:50" x14ac:dyDescent="0.3">
      <c r="AB3093" s="160">
        <v>38327</v>
      </c>
      <c r="AC3093">
        <v>10</v>
      </c>
      <c r="AD3093">
        <v>227</v>
      </c>
      <c r="AE3093" t="s">
        <v>1100</v>
      </c>
      <c r="AF3093">
        <v>23</v>
      </c>
      <c r="AH3093" s="160">
        <v>41614</v>
      </c>
      <c r="AI3093">
        <v>10</v>
      </c>
      <c r="AJ3093">
        <v>157</v>
      </c>
      <c r="AK3093" t="s">
        <v>1100</v>
      </c>
      <c r="AL3093">
        <v>16</v>
      </c>
      <c r="AN3093" s="160">
        <v>35770</v>
      </c>
      <c r="AO3093">
        <v>10</v>
      </c>
      <c r="AP3093">
        <v>192</v>
      </c>
      <c r="AQ3093" t="s">
        <v>1100</v>
      </c>
      <c r="AR3093">
        <v>19</v>
      </c>
      <c r="AT3093" s="160">
        <v>36500</v>
      </c>
      <c r="AU3093">
        <v>10</v>
      </c>
      <c r="AV3093">
        <v>156</v>
      </c>
      <c r="AW3093" t="s">
        <v>1100</v>
      </c>
      <c r="AX3093">
        <v>16</v>
      </c>
    </row>
    <row r="3094" spans="28:50" x14ac:dyDescent="0.3">
      <c r="AB3094" s="160">
        <v>38327</v>
      </c>
      <c r="AC3094">
        <v>11</v>
      </c>
      <c r="AD3094">
        <v>241</v>
      </c>
      <c r="AE3094" t="s">
        <v>1100</v>
      </c>
      <c r="AF3094">
        <v>24</v>
      </c>
      <c r="AH3094" s="160">
        <v>41614</v>
      </c>
      <c r="AI3094">
        <v>11</v>
      </c>
      <c r="AJ3094">
        <v>168</v>
      </c>
      <c r="AK3094" t="s">
        <v>1100</v>
      </c>
      <c r="AL3094">
        <v>17</v>
      </c>
      <c r="AN3094" s="160">
        <v>35770</v>
      </c>
      <c r="AO3094">
        <v>11</v>
      </c>
      <c r="AP3094">
        <v>190</v>
      </c>
      <c r="AQ3094" t="s">
        <v>1100</v>
      </c>
      <c r="AR3094">
        <v>19</v>
      </c>
      <c r="AT3094" s="160">
        <v>36500</v>
      </c>
      <c r="AU3094">
        <v>11</v>
      </c>
      <c r="AV3094">
        <v>148</v>
      </c>
      <c r="AW3094" t="s">
        <v>1100</v>
      </c>
      <c r="AX3094">
        <v>15</v>
      </c>
    </row>
    <row r="3095" spans="28:50" x14ac:dyDescent="0.3">
      <c r="AB3095" s="160">
        <v>38327</v>
      </c>
      <c r="AC3095">
        <v>12</v>
      </c>
      <c r="AD3095">
        <v>248</v>
      </c>
      <c r="AE3095" t="s">
        <v>1100</v>
      </c>
      <c r="AF3095">
        <v>25</v>
      </c>
      <c r="AH3095" s="160">
        <v>41614</v>
      </c>
      <c r="AI3095">
        <v>12</v>
      </c>
      <c r="AJ3095">
        <v>178</v>
      </c>
      <c r="AK3095" t="s">
        <v>1100</v>
      </c>
      <c r="AL3095">
        <v>18</v>
      </c>
      <c r="AN3095" s="160">
        <v>35770</v>
      </c>
      <c r="AO3095">
        <v>12</v>
      </c>
      <c r="AP3095">
        <v>190</v>
      </c>
      <c r="AQ3095" t="s">
        <v>1100</v>
      </c>
      <c r="AR3095">
        <v>19</v>
      </c>
      <c r="AT3095" s="160">
        <v>36500</v>
      </c>
      <c r="AU3095">
        <v>12</v>
      </c>
      <c r="AV3095">
        <v>139</v>
      </c>
      <c r="AW3095" t="s">
        <v>1100</v>
      </c>
      <c r="AX3095">
        <v>14</v>
      </c>
    </row>
    <row r="3096" spans="28:50" x14ac:dyDescent="0.3">
      <c r="AB3096" s="160">
        <v>38327</v>
      </c>
      <c r="AC3096">
        <v>13</v>
      </c>
      <c r="AD3096">
        <v>256</v>
      </c>
      <c r="AE3096" t="s">
        <v>1100</v>
      </c>
      <c r="AF3096">
        <v>26</v>
      </c>
      <c r="AH3096" s="160">
        <v>41614</v>
      </c>
      <c r="AI3096">
        <v>13</v>
      </c>
      <c r="AJ3096">
        <v>173</v>
      </c>
      <c r="AK3096" t="s">
        <v>1100</v>
      </c>
      <c r="AL3096">
        <v>17</v>
      </c>
      <c r="AN3096" s="160">
        <v>35770</v>
      </c>
      <c r="AO3096">
        <v>13</v>
      </c>
      <c r="AP3096">
        <v>183</v>
      </c>
      <c r="AQ3096" t="s">
        <v>1100</v>
      </c>
      <c r="AR3096">
        <v>18</v>
      </c>
      <c r="AT3096" s="160">
        <v>36500</v>
      </c>
      <c r="AU3096">
        <v>13</v>
      </c>
      <c r="AV3096">
        <v>115</v>
      </c>
      <c r="AW3096" t="s">
        <v>1100</v>
      </c>
      <c r="AX3096">
        <v>12</v>
      </c>
    </row>
    <row r="3097" spans="28:50" x14ac:dyDescent="0.3">
      <c r="AB3097" s="160">
        <v>38327</v>
      </c>
      <c r="AC3097">
        <v>14</v>
      </c>
      <c r="AD3097">
        <v>256</v>
      </c>
      <c r="AE3097" t="s">
        <v>1100</v>
      </c>
      <c r="AF3097">
        <v>26</v>
      </c>
      <c r="AH3097" s="160">
        <v>41614</v>
      </c>
      <c r="AI3097">
        <v>14</v>
      </c>
      <c r="AJ3097">
        <v>177</v>
      </c>
      <c r="AK3097" t="s">
        <v>1100</v>
      </c>
      <c r="AL3097">
        <v>18</v>
      </c>
      <c r="AN3097" s="160">
        <v>35770</v>
      </c>
      <c r="AO3097">
        <v>14</v>
      </c>
      <c r="AP3097">
        <v>180</v>
      </c>
      <c r="AQ3097" t="s">
        <v>1100</v>
      </c>
      <c r="AR3097">
        <v>18</v>
      </c>
      <c r="AT3097" s="160">
        <v>36500</v>
      </c>
      <c r="AU3097">
        <v>14</v>
      </c>
      <c r="AV3097">
        <v>124</v>
      </c>
      <c r="AW3097" t="s">
        <v>1100</v>
      </c>
      <c r="AX3097">
        <v>12</v>
      </c>
    </row>
    <row r="3098" spans="28:50" x14ac:dyDescent="0.3">
      <c r="AB3098" s="160">
        <v>38327</v>
      </c>
      <c r="AC3098">
        <v>15</v>
      </c>
      <c r="AD3098">
        <v>255</v>
      </c>
      <c r="AE3098" t="s">
        <v>1100</v>
      </c>
      <c r="AF3098">
        <v>26</v>
      </c>
      <c r="AH3098" s="160">
        <v>41614</v>
      </c>
      <c r="AI3098">
        <v>15</v>
      </c>
      <c r="AJ3098">
        <v>182</v>
      </c>
      <c r="AK3098" t="s">
        <v>1100</v>
      </c>
      <c r="AL3098">
        <v>18</v>
      </c>
      <c r="AN3098" s="160">
        <v>35770</v>
      </c>
      <c r="AO3098">
        <v>15</v>
      </c>
      <c r="AP3098">
        <v>180</v>
      </c>
      <c r="AQ3098" t="s">
        <v>1100</v>
      </c>
      <c r="AR3098">
        <v>18</v>
      </c>
      <c r="AT3098" s="160">
        <v>36500</v>
      </c>
      <c r="AU3098">
        <v>15</v>
      </c>
      <c r="AV3098">
        <v>124</v>
      </c>
      <c r="AW3098" t="s">
        <v>1100</v>
      </c>
      <c r="AX3098">
        <v>12</v>
      </c>
    </row>
    <row r="3099" spans="28:50" x14ac:dyDescent="0.3">
      <c r="AB3099" s="160">
        <v>38327</v>
      </c>
      <c r="AC3099">
        <v>16</v>
      </c>
      <c r="AD3099">
        <v>242</v>
      </c>
      <c r="AE3099" t="s">
        <v>1100</v>
      </c>
      <c r="AF3099">
        <v>24</v>
      </c>
      <c r="AH3099" s="160">
        <v>41614</v>
      </c>
      <c r="AI3099">
        <v>16</v>
      </c>
      <c r="AJ3099">
        <v>190</v>
      </c>
      <c r="AK3099" t="s">
        <v>1100</v>
      </c>
      <c r="AL3099">
        <v>19</v>
      </c>
      <c r="AN3099" s="160">
        <v>35770</v>
      </c>
      <c r="AO3099">
        <v>16</v>
      </c>
      <c r="AP3099">
        <v>173</v>
      </c>
      <c r="AQ3099" t="s">
        <v>1100</v>
      </c>
      <c r="AR3099">
        <v>17</v>
      </c>
      <c r="AT3099" s="160">
        <v>36500</v>
      </c>
      <c r="AU3099">
        <v>16</v>
      </c>
      <c r="AV3099">
        <v>116</v>
      </c>
      <c r="AW3099" t="s">
        <v>1100</v>
      </c>
      <c r="AX3099">
        <v>12</v>
      </c>
    </row>
    <row r="3100" spans="28:50" x14ac:dyDescent="0.3">
      <c r="AB3100" s="160">
        <v>38327</v>
      </c>
      <c r="AC3100">
        <v>17</v>
      </c>
      <c r="AD3100">
        <v>213</v>
      </c>
      <c r="AE3100" t="s">
        <v>1100</v>
      </c>
      <c r="AF3100">
        <v>21</v>
      </c>
      <c r="AH3100" s="160">
        <v>41614</v>
      </c>
      <c r="AI3100">
        <v>17</v>
      </c>
      <c r="AJ3100">
        <v>174</v>
      </c>
      <c r="AK3100" t="s">
        <v>1100</v>
      </c>
      <c r="AL3100">
        <v>17</v>
      </c>
      <c r="AN3100" s="160">
        <v>35770</v>
      </c>
      <c r="AO3100">
        <v>17</v>
      </c>
      <c r="AP3100">
        <v>160</v>
      </c>
      <c r="AQ3100" t="s">
        <v>1100</v>
      </c>
      <c r="AR3100">
        <v>16</v>
      </c>
      <c r="AT3100" s="160">
        <v>36500</v>
      </c>
      <c r="AU3100">
        <v>17</v>
      </c>
      <c r="AV3100">
        <v>122</v>
      </c>
      <c r="AW3100" t="s">
        <v>1100</v>
      </c>
      <c r="AX3100">
        <v>12</v>
      </c>
    </row>
    <row r="3101" spans="28:50" x14ac:dyDescent="0.3">
      <c r="AB3101" s="160">
        <v>38327</v>
      </c>
      <c r="AC3101">
        <v>18</v>
      </c>
      <c r="AD3101">
        <v>184</v>
      </c>
      <c r="AE3101" t="s">
        <v>1100</v>
      </c>
      <c r="AF3101">
        <v>18</v>
      </c>
      <c r="AH3101" s="160">
        <v>41614</v>
      </c>
      <c r="AI3101">
        <v>18</v>
      </c>
      <c r="AJ3101">
        <v>167</v>
      </c>
      <c r="AK3101" t="s">
        <v>1100</v>
      </c>
      <c r="AL3101">
        <v>17</v>
      </c>
      <c r="AN3101" s="160">
        <v>35770</v>
      </c>
      <c r="AO3101">
        <v>18</v>
      </c>
      <c r="AP3101">
        <v>160</v>
      </c>
      <c r="AQ3101" t="s">
        <v>1100</v>
      </c>
      <c r="AR3101">
        <v>16</v>
      </c>
      <c r="AT3101" s="160">
        <v>36500</v>
      </c>
      <c r="AU3101">
        <v>18</v>
      </c>
      <c r="AV3101">
        <v>108</v>
      </c>
      <c r="AW3101" t="s">
        <v>1100</v>
      </c>
      <c r="AX3101">
        <v>11</v>
      </c>
    </row>
    <row r="3102" spans="28:50" x14ac:dyDescent="0.3">
      <c r="AB3102" s="160">
        <v>38327</v>
      </c>
      <c r="AC3102">
        <v>19</v>
      </c>
      <c r="AD3102">
        <v>175</v>
      </c>
      <c r="AE3102" t="s">
        <v>1100</v>
      </c>
      <c r="AF3102">
        <v>18</v>
      </c>
      <c r="AH3102" s="160">
        <v>41614</v>
      </c>
      <c r="AI3102">
        <v>19</v>
      </c>
      <c r="AJ3102">
        <v>162</v>
      </c>
      <c r="AK3102" t="s">
        <v>1100</v>
      </c>
      <c r="AL3102">
        <v>16</v>
      </c>
      <c r="AN3102" s="160">
        <v>35770</v>
      </c>
      <c r="AO3102">
        <v>19</v>
      </c>
      <c r="AP3102">
        <v>144</v>
      </c>
      <c r="AQ3102" t="s">
        <v>1100</v>
      </c>
      <c r="AR3102">
        <v>14</v>
      </c>
      <c r="AT3102" s="160">
        <v>36500</v>
      </c>
      <c r="AU3102">
        <v>19</v>
      </c>
      <c r="AV3102">
        <v>104</v>
      </c>
      <c r="AW3102" t="s">
        <v>1100</v>
      </c>
      <c r="AX3102">
        <v>10</v>
      </c>
    </row>
    <row r="3103" spans="28:50" x14ac:dyDescent="0.3">
      <c r="AB3103" s="160">
        <v>38327</v>
      </c>
      <c r="AC3103">
        <v>20</v>
      </c>
      <c r="AD3103">
        <v>162</v>
      </c>
      <c r="AE3103" t="s">
        <v>1100</v>
      </c>
      <c r="AF3103">
        <v>16</v>
      </c>
      <c r="AH3103" s="160">
        <v>41614</v>
      </c>
      <c r="AI3103">
        <v>20</v>
      </c>
      <c r="AJ3103">
        <v>157</v>
      </c>
      <c r="AK3103" t="s">
        <v>1100</v>
      </c>
      <c r="AL3103">
        <v>16</v>
      </c>
      <c r="AN3103" s="160">
        <v>35770</v>
      </c>
      <c r="AO3103">
        <v>20</v>
      </c>
      <c r="AP3103">
        <v>140</v>
      </c>
      <c r="AQ3103" t="s">
        <v>1100</v>
      </c>
      <c r="AR3103">
        <v>14</v>
      </c>
      <c r="AT3103" s="160">
        <v>36500</v>
      </c>
      <c r="AU3103">
        <v>20</v>
      </c>
      <c r="AV3103">
        <v>100</v>
      </c>
      <c r="AW3103" t="s">
        <v>1100</v>
      </c>
      <c r="AX3103">
        <v>10</v>
      </c>
    </row>
    <row r="3104" spans="28:50" x14ac:dyDescent="0.3">
      <c r="AB3104" s="160">
        <v>38327</v>
      </c>
      <c r="AC3104">
        <v>21</v>
      </c>
      <c r="AD3104">
        <v>149</v>
      </c>
      <c r="AE3104" t="s">
        <v>1100</v>
      </c>
      <c r="AF3104">
        <v>15</v>
      </c>
      <c r="AH3104" s="160">
        <v>41614</v>
      </c>
      <c r="AI3104">
        <v>21</v>
      </c>
      <c r="AJ3104">
        <v>154</v>
      </c>
      <c r="AK3104" t="s">
        <v>1100</v>
      </c>
      <c r="AL3104">
        <v>15</v>
      </c>
      <c r="AN3104" s="160">
        <v>35770</v>
      </c>
      <c r="AO3104">
        <v>21</v>
      </c>
      <c r="AP3104">
        <v>140</v>
      </c>
      <c r="AQ3104" t="s">
        <v>1100</v>
      </c>
      <c r="AR3104">
        <v>14</v>
      </c>
      <c r="AT3104" s="160">
        <v>36500</v>
      </c>
      <c r="AU3104">
        <v>21</v>
      </c>
      <c r="AV3104">
        <v>96</v>
      </c>
      <c r="AW3104" t="s">
        <v>1100</v>
      </c>
      <c r="AX3104">
        <v>10</v>
      </c>
    </row>
    <row r="3105" spans="28:50" x14ac:dyDescent="0.3">
      <c r="AB3105" s="160">
        <v>38327</v>
      </c>
      <c r="AC3105">
        <v>22</v>
      </c>
      <c r="AD3105">
        <v>152</v>
      </c>
      <c r="AE3105" t="s">
        <v>1100</v>
      </c>
      <c r="AF3105">
        <v>15</v>
      </c>
      <c r="AH3105" s="160">
        <v>41614</v>
      </c>
      <c r="AI3105">
        <v>22</v>
      </c>
      <c r="AJ3105">
        <v>153</v>
      </c>
      <c r="AK3105" t="s">
        <v>1100</v>
      </c>
      <c r="AL3105">
        <v>15</v>
      </c>
      <c r="AN3105" s="160">
        <v>35770</v>
      </c>
      <c r="AO3105">
        <v>22</v>
      </c>
      <c r="AP3105">
        <v>140</v>
      </c>
      <c r="AQ3105" t="s">
        <v>1100</v>
      </c>
      <c r="AR3105">
        <v>14</v>
      </c>
      <c r="AT3105" s="160">
        <v>36500</v>
      </c>
      <c r="AU3105">
        <v>22</v>
      </c>
      <c r="AV3105">
        <v>95</v>
      </c>
      <c r="AW3105" t="s">
        <v>1100</v>
      </c>
      <c r="AX3105">
        <v>10</v>
      </c>
    </row>
    <row r="3106" spans="28:50" x14ac:dyDescent="0.3">
      <c r="AB3106" s="160">
        <v>38327</v>
      </c>
      <c r="AC3106">
        <v>23</v>
      </c>
      <c r="AD3106">
        <v>155</v>
      </c>
      <c r="AE3106" t="s">
        <v>1100</v>
      </c>
      <c r="AF3106">
        <v>16</v>
      </c>
      <c r="AH3106" s="160">
        <v>41614</v>
      </c>
      <c r="AI3106">
        <v>23</v>
      </c>
      <c r="AJ3106">
        <v>151</v>
      </c>
      <c r="AK3106" t="s">
        <v>1100</v>
      </c>
      <c r="AL3106">
        <v>15</v>
      </c>
      <c r="AN3106" s="160">
        <v>35770</v>
      </c>
      <c r="AO3106">
        <v>23</v>
      </c>
      <c r="AP3106">
        <v>140</v>
      </c>
      <c r="AQ3106" t="s">
        <v>1100</v>
      </c>
      <c r="AR3106">
        <v>14</v>
      </c>
      <c r="AT3106" s="160">
        <v>36500</v>
      </c>
      <c r="AU3106">
        <v>23</v>
      </c>
      <c r="AV3106">
        <v>94</v>
      </c>
      <c r="AW3106" t="s">
        <v>1100</v>
      </c>
      <c r="AX3106">
        <v>9</v>
      </c>
    </row>
    <row r="3107" spans="28:50" x14ac:dyDescent="0.3">
      <c r="AB3107" s="160">
        <v>38328</v>
      </c>
      <c r="AC3107">
        <v>0</v>
      </c>
      <c r="AD3107">
        <v>154</v>
      </c>
      <c r="AE3107" t="s">
        <v>1100</v>
      </c>
      <c r="AF3107">
        <v>15</v>
      </c>
      <c r="AH3107" s="160">
        <v>41615</v>
      </c>
      <c r="AI3107">
        <v>0</v>
      </c>
      <c r="AJ3107">
        <v>149</v>
      </c>
      <c r="AK3107" t="s">
        <v>1100</v>
      </c>
      <c r="AL3107">
        <v>15</v>
      </c>
      <c r="AN3107" s="160">
        <v>35771</v>
      </c>
      <c r="AO3107">
        <v>0</v>
      </c>
      <c r="AP3107">
        <v>140</v>
      </c>
      <c r="AQ3107" t="s">
        <v>1100</v>
      </c>
      <c r="AR3107">
        <v>14</v>
      </c>
      <c r="AT3107" s="160">
        <v>36501</v>
      </c>
      <c r="AU3107">
        <v>0</v>
      </c>
      <c r="AV3107">
        <v>86</v>
      </c>
      <c r="AW3107" t="s">
        <v>1100</v>
      </c>
      <c r="AX3107">
        <v>9</v>
      </c>
    </row>
    <row r="3108" spans="28:50" x14ac:dyDescent="0.3">
      <c r="AB3108" s="160">
        <v>38328</v>
      </c>
      <c r="AC3108">
        <v>1</v>
      </c>
      <c r="AD3108">
        <v>156</v>
      </c>
      <c r="AE3108" t="s">
        <v>1100</v>
      </c>
      <c r="AF3108">
        <v>16</v>
      </c>
      <c r="AH3108" s="160">
        <v>41615</v>
      </c>
      <c r="AI3108">
        <v>1</v>
      </c>
      <c r="AJ3108">
        <v>149</v>
      </c>
      <c r="AK3108" t="s">
        <v>1100</v>
      </c>
      <c r="AL3108">
        <v>15</v>
      </c>
      <c r="AN3108" s="160">
        <v>35771</v>
      </c>
      <c r="AO3108">
        <v>1</v>
      </c>
      <c r="AP3108">
        <v>145</v>
      </c>
      <c r="AQ3108" t="s">
        <v>1100</v>
      </c>
      <c r="AR3108">
        <v>15</v>
      </c>
      <c r="AT3108" s="160">
        <v>36501</v>
      </c>
      <c r="AU3108">
        <v>1</v>
      </c>
      <c r="AV3108">
        <v>77</v>
      </c>
      <c r="AW3108" t="s">
        <v>1100</v>
      </c>
      <c r="AX3108">
        <v>8</v>
      </c>
    </row>
    <row r="3109" spans="28:50" x14ac:dyDescent="0.3">
      <c r="AB3109" s="160">
        <v>38328</v>
      </c>
      <c r="AC3109">
        <v>2</v>
      </c>
      <c r="AD3109">
        <v>155</v>
      </c>
      <c r="AE3109" t="s">
        <v>1100</v>
      </c>
      <c r="AF3109">
        <v>16</v>
      </c>
      <c r="AH3109" s="160">
        <v>41615</v>
      </c>
      <c r="AI3109">
        <v>2</v>
      </c>
      <c r="AJ3109">
        <v>143</v>
      </c>
      <c r="AK3109" t="s">
        <v>1100</v>
      </c>
      <c r="AL3109">
        <v>14</v>
      </c>
      <c r="AN3109" s="160">
        <v>35771</v>
      </c>
      <c r="AO3109">
        <v>2</v>
      </c>
      <c r="AP3109">
        <v>140</v>
      </c>
      <c r="AQ3109" t="s">
        <v>1100</v>
      </c>
      <c r="AR3109">
        <v>14</v>
      </c>
      <c r="AT3109" s="160">
        <v>36501</v>
      </c>
      <c r="AU3109">
        <v>2</v>
      </c>
      <c r="AV3109">
        <v>70</v>
      </c>
      <c r="AW3109" t="s">
        <v>1100</v>
      </c>
      <c r="AX3109">
        <v>7</v>
      </c>
    </row>
    <row r="3110" spans="28:50" x14ac:dyDescent="0.3">
      <c r="AB3110" s="160">
        <v>38328</v>
      </c>
      <c r="AC3110">
        <v>3</v>
      </c>
      <c r="AD3110">
        <v>142</v>
      </c>
      <c r="AE3110" t="s">
        <v>1100</v>
      </c>
      <c r="AF3110">
        <v>14</v>
      </c>
      <c r="AH3110" s="160">
        <v>41615</v>
      </c>
      <c r="AI3110">
        <v>3</v>
      </c>
      <c r="AJ3110">
        <v>125</v>
      </c>
      <c r="AK3110" t="s">
        <v>1100</v>
      </c>
      <c r="AL3110">
        <v>13</v>
      </c>
      <c r="AN3110" s="160">
        <v>35771</v>
      </c>
      <c r="AO3110">
        <v>3</v>
      </c>
      <c r="AP3110">
        <v>140</v>
      </c>
      <c r="AQ3110" t="s">
        <v>1100</v>
      </c>
      <c r="AR3110">
        <v>14</v>
      </c>
      <c r="AT3110" s="160">
        <v>36501</v>
      </c>
      <c r="AU3110">
        <v>3</v>
      </c>
      <c r="AV3110">
        <v>68</v>
      </c>
      <c r="AW3110" t="s">
        <v>1100</v>
      </c>
      <c r="AX3110">
        <v>7</v>
      </c>
    </row>
    <row r="3111" spans="28:50" x14ac:dyDescent="0.3">
      <c r="AB3111" s="160">
        <v>38328</v>
      </c>
      <c r="AC3111">
        <v>4</v>
      </c>
      <c r="AD3111">
        <v>145</v>
      </c>
      <c r="AE3111" t="s">
        <v>1100</v>
      </c>
      <c r="AF3111">
        <v>15</v>
      </c>
      <c r="AH3111" s="160">
        <v>41615</v>
      </c>
      <c r="AI3111">
        <v>4</v>
      </c>
      <c r="AJ3111">
        <v>119</v>
      </c>
      <c r="AK3111" t="s">
        <v>1100</v>
      </c>
      <c r="AL3111">
        <v>12</v>
      </c>
      <c r="AN3111" s="160">
        <v>35771</v>
      </c>
      <c r="AO3111">
        <v>4</v>
      </c>
      <c r="AP3111">
        <v>135</v>
      </c>
      <c r="AQ3111" t="s">
        <v>1100</v>
      </c>
      <c r="AR3111">
        <v>14</v>
      </c>
      <c r="AT3111" s="160">
        <v>36501</v>
      </c>
      <c r="AU3111">
        <v>4</v>
      </c>
      <c r="AV3111">
        <v>61</v>
      </c>
      <c r="AW3111" t="s">
        <v>1100</v>
      </c>
      <c r="AX3111">
        <v>6</v>
      </c>
    </row>
    <row r="3112" spans="28:50" x14ac:dyDescent="0.3">
      <c r="AB3112" s="160">
        <v>38328</v>
      </c>
      <c r="AC3112">
        <v>5</v>
      </c>
      <c r="AD3112">
        <v>147</v>
      </c>
      <c r="AE3112" t="s">
        <v>1100</v>
      </c>
      <c r="AF3112">
        <v>15</v>
      </c>
      <c r="AH3112" s="160">
        <v>41615</v>
      </c>
      <c r="AI3112">
        <v>5</v>
      </c>
      <c r="AJ3112">
        <v>112</v>
      </c>
      <c r="AK3112" t="s">
        <v>1100</v>
      </c>
      <c r="AL3112">
        <v>11</v>
      </c>
      <c r="AN3112" s="160">
        <v>35771</v>
      </c>
      <c r="AO3112">
        <v>5</v>
      </c>
      <c r="AP3112">
        <v>140</v>
      </c>
      <c r="AQ3112" t="s">
        <v>1100</v>
      </c>
      <c r="AR3112">
        <v>14</v>
      </c>
      <c r="AT3112" s="160">
        <v>36501</v>
      </c>
      <c r="AU3112">
        <v>5</v>
      </c>
      <c r="AV3112">
        <v>65</v>
      </c>
      <c r="AW3112" t="s">
        <v>1100</v>
      </c>
      <c r="AX3112">
        <v>7</v>
      </c>
    </row>
    <row r="3113" spans="28:50" x14ac:dyDescent="0.3">
      <c r="AB3113" s="160">
        <v>38328</v>
      </c>
      <c r="AC3113">
        <v>6</v>
      </c>
      <c r="AD3113">
        <v>156</v>
      </c>
      <c r="AE3113" t="s">
        <v>1100</v>
      </c>
      <c r="AF3113">
        <v>16</v>
      </c>
      <c r="AH3113" s="160">
        <v>41615</v>
      </c>
      <c r="AI3113">
        <v>6</v>
      </c>
      <c r="AJ3113">
        <v>119</v>
      </c>
      <c r="AK3113" t="s">
        <v>1100</v>
      </c>
      <c r="AL3113">
        <v>12</v>
      </c>
      <c r="AN3113" s="160">
        <v>35771</v>
      </c>
      <c r="AO3113">
        <v>6</v>
      </c>
      <c r="AP3113">
        <v>150</v>
      </c>
      <c r="AQ3113" t="s">
        <v>1100</v>
      </c>
      <c r="AR3113">
        <v>15</v>
      </c>
      <c r="AT3113" s="160">
        <v>36501</v>
      </c>
      <c r="AU3113">
        <v>6</v>
      </c>
      <c r="AV3113">
        <v>97</v>
      </c>
      <c r="AW3113" t="s">
        <v>1100</v>
      </c>
      <c r="AX3113">
        <v>10</v>
      </c>
    </row>
    <row r="3114" spans="28:50" x14ac:dyDescent="0.3">
      <c r="AB3114" s="160">
        <v>38328</v>
      </c>
      <c r="AC3114">
        <v>7</v>
      </c>
      <c r="AD3114">
        <v>163</v>
      </c>
      <c r="AE3114" t="s">
        <v>1100</v>
      </c>
      <c r="AF3114">
        <v>16</v>
      </c>
      <c r="AH3114" s="160">
        <v>41615</v>
      </c>
      <c r="AI3114">
        <v>7</v>
      </c>
      <c r="AJ3114">
        <v>148</v>
      </c>
      <c r="AK3114" t="s">
        <v>1100</v>
      </c>
      <c r="AL3114">
        <v>15</v>
      </c>
      <c r="AN3114" s="160">
        <v>35771</v>
      </c>
      <c r="AO3114">
        <v>7</v>
      </c>
      <c r="AP3114">
        <v>162</v>
      </c>
      <c r="AQ3114" t="s">
        <v>1100</v>
      </c>
      <c r="AR3114">
        <v>16</v>
      </c>
      <c r="AT3114" s="160">
        <v>36501</v>
      </c>
      <c r="AU3114">
        <v>7</v>
      </c>
      <c r="AV3114">
        <v>115</v>
      </c>
      <c r="AW3114" t="s">
        <v>1100</v>
      </c>
      <c r="AX3114">
        <v>12</v>
      </c>
    </row>
    <row r="3115" spans="28:50" x14ac:dyDescent="0.3">
      <c r="AB3115" s="160">
        <v>38328</v>
      </c>
      <c r="AC3115">
        <v>8</v>
      </c>
      <c r="AD3115">
        <v>179</v>
      </c>
      <c r="AE3115" t="s">
        <v>1100</v>
      </c>
      <c r="AF3115">
        <v>18</v>
      </c>
      <c r="AH3115" s="160">
        <v>41615</v>
      </c>
      <c r="AI3115">
        <v>8</v>
      </c>
      <c r="AJ3115">
        <v>161</v>
      </c>
      <c r="AK3115" t="s">
        <v>1100</v>
      </c>
      <c r="AL3115">
        <v>16</v>
      </c>
      <c r="AN3115" s="160">
        <v>35771</v>
      </c>
      <c r="AO3115">
        <v>8</v>
      </c>
      <c r="AP3115">
        <v>160</v>
      </c>
      <c r="AQ3115" t="s">
        <v>1100</v>
      </c>
      <c r="AR3115">
        <v>16</v>
      </c>
      <c r="AT3115" s="160">
        <v>36501</v>
      </c>
      <c r="AU3115">
        <v>8</v>
      </c>
      <c r="AV3115">
        <v>123</v>
      </c>
      <c r="AW3115" t="s">
        <v>1100</v>
      </c>
      <c r="AX3115">
        <v>12</v>
      </c>
    </row>
    <row r="3116" spans="28:50" x14ac:dyDescent="0.3">
      <c r="AB3116" s="160">
        <v>38328</v>
      </c>
      <c r="AC3116">
        <v>9</v>
      </c>
      <c r="AD3116">
        <v>201</v>
      </c>
      <c r="AE3116" t="s">
        <v>1100</v>
      </c>
      <c r="AF3116">
        <v>20</v>
      </c>
      <c r="AH3116" s="160">
        <v>41615</v>
      </c>
      <c r="AI3116">
        <v>9</v>
      </c>
      <c r="AJ3116">
        <v>177</v>
      </c>
      <c r="AK3116" t="s">
        <v>1100</v>
      </c>
      <c r="AL3116">
        <v>18</v>
      </c>
      <c r="AN3116" s="160">
        <v>35771</v>
      </c>
      <c r="AO3116">
        <v>9</v>
      </c>
      <c r="AP3116">
        <v>170</v>
      </c>
      <c r="AQ3116" t="s">
        <v>1100</v>
      </c>
      <c r="AR3116">
        <v>17</v>
      </c>
      <c r="AT3116" s="160">
        <v>36501</v>
      </c>
      <c r="AU3116">
        <v>9</v>
      </c>
      <c r="AV3116">
        <v>133</v>
      </c>
      <c r="AW3116" t="s">
        <v>1100</v>
      </c>
      <c r="AX3116">
        <v>13</v>
      </c>
    </row>
    <row r="3117" spans="28:50" x14ac:dyDescent="0.3">
      <c r="AB3117" s="160">
        <v>38328</v>
      </c>
      <c r="AC3117">
        <v>10</v>
      </c>
      <c r="AD3117">
        <v>207</v>
      </c>
      <c r="AE3117" t="s">
        <v>1100</v>
      </c>
      <c r="AF3117">
        <v>21</v>
      </c>
      <c r="AH3117" s="160">
        <v>41615</v>
      </c>
      <c r="AI3117">
        <v>10</v>
      </c>
      <c r="AJ3117">
        <v>193</v>
      </c>
      <c r="AK3117" t="s">
        <v>1100</v>
      </c>
      <c r="AL3117">
        <v>19</v>
      </c>
      <c r="AN3117" s="160">
        <v>35771</v>
      </c>
      <c r="AO3117">
        <v>10</v>
      </c>
      <c r="AP3117">
        <v>179</v>
      </c>
      <c r="AQ3117" t="s">
        <v>1100</v>
      </c>
      <c r="AR3117">
        <v>18</v>
      </c>
      <c r="AT3117" s="160">
        <v>36501</v>
      </c>
      <c r="AU3117">
        <v>10</v>
      </c>
      <c r="AV3117">
        <v>127</v>
      </c>
      <c r="AW3117" t="s">
        <v>1100</v>
      </c>
      <c r="AX3117">
        <v>13</v>
      </c>
    </row>
    <row r="3118" spans="28:50" x14ac:dyDescent="0.3">
      <c r="AB3118" s="160">
        <v>38328</v>
      </c>
      <c r="AC3118">
        <v>11</v>
      </c>
      <c r="AD3118">
        <v>213</v>
      </c>
      <c r="AE3118" t="s">
        <v>1100</v>
      </c>
      <c r="AF3118">
        <v>21</v>
      </c>
      <c r="AH3118" s="160">
        <v>41615</v>
      </c>
      <c r="AI3118">
        <v>11</v>
      </c>
      <c r="AJ3118">
        <v>212</v>
      </c>
      <c r="AK3118" t="s">
        <v>1100</v>
      </c>
      <c r="AL3118">
        <v>21</v>
      </c>
      <c r="AN3118" s="160">
        <v>35771</v>
      </c>
      <c r="AO3118">
        <v>11</v>
      </c>
      <c r="AP3118">
        <v>180</v>
      </c>
      <c r="AQ3118" t="s">
        <v>1100</v>
      </c>
      <c r="AR3118">
        <v>18</v>
      </c>
      <c r="AT3118" s="160">
        <v>36501</v>
      </c>
      <c r="AU3118">
        <v>11</v>
      </c>
      <c r="AV3118">
        <v>134</v>
      </c>
      <c r="AW3118" t="s">
        <v>1100</v>
      </c>
      <c r="AX3118">
        <v>13</v>
      </c>
    </row>
    <row r="3119" spans="28:50" x14ac:dyDescent="0.3">
      <c r="AB3119" s="160">
        <v>38328</v>
      </c>
      <c r="AC3119">
        <v>12</v>
      </c>
      <c r="AD3119">
        <v>222</v>
      </c>
      <c r="AE3119" t="s">
        <v>1100</v>
      </c>
      <c r="AF3119">
        <v>22</v>
      </c>
      <c r="AH3119" s="160">
        <v>41615</v>
      </c>
      <c r="AI3119">
        <v>12</v>
      </c>
      <c r="AJ3119">
        <v>215</v>
      </c>
      <c r="AK3119" t="s">
        <v>1100</v>
      </c>
      <c r="AL3119">
        <v>22</v>
      </c>
      <c r="AN3119" s="160">
        <v>35771</v>
      </c>
      <c r="AO3119">
        <v>12</v>
      </c>
      <c r="AP3119">
        <v>180</v>
      </c>
      <c r="AQ3119" t="s">
        <v>1100</v>
      </c>
      <c r="AR3119">
        <v>18</v>
      </c>
      <c r="AT3119" s="160">
        <v>36501</v>
      </c>
      <c r="AU3119">
        <v>12</v>
      </c>
      <c r="AV3119">
        <v>131</v>
      </c>
      <c r="AW3119" t="s">
        <v>1100</v>
      </c>
      <c r="AX3119">
        <v>13</v>
      </c>
    </row>
    <row r="3120" spans="28:50" x14ac:dyDescent="0.3">
      <c r="AB3120" s="160">
        <v>38328</v>
      </c>
      <c r="AC3120">
        <v>13</v>
      </c>
      <c r="AD3120">
        <v>236</v>
      </c>
      <c r="AE3120" t="s">
        <v>1100</v>
      </c>
      <c r="AF3120">
        <v>24</v>
      </c>
      <c r="AH3120" s="160">
        <v>41615</v>
      </c>
      <c r="AI3120">
        <v>13</v>
      </c>
      <c r="AJ3120">
        <v>230</v>
      </c>
      <c r="AK3120" t="s">
        <v>1100</v>
      </c>
      <c r="AL3120">
        <v>23</v>
      </c>
      <c r="AN3120" s="160">
        <v>35771</v>
      </c>
      <c r="AO3120">
        <v>13</v>
      </c>
      <c r="AP3120">
        <v>184</v>
      </c>
      <c r="AQ3120" t="s">
        <v>1100</v>
      </c>
      <c r="AR3120">
        <v>18</v>
      </c>
      <c r="AT3120" s="160">
        <v>36501</v>
      </c>
      <c r="AU3120">
        <v>13</v>
      </c>
      <c r="AV3120">
        <v>132</v>
      </c>
      <c r="AW3120" t="s">
        <v>1100</v>
      </c>
      <c r="AX3120">
        <v>13</v>
      </c>
    </row>
    <row r="3121" spans="28:50" x14ac:dyDescent="0.3">
      <c r="AB3121" s="160">
        <v>38328</v>
      </c>
      <c r="AC3121">
        <v>14</v>
      </c>
      <c r="AD3121">
        <v>217</v>
      </c>
      <c r="AE3121" t="s">
        <v>1100</v>
      </c>
      <c r="AF3121">
        <v>22</v>
      </c>
      <c r="AH3121" s="160">
        <v>41615</v>
      </c>
      <c r="AI3121">
        <v>14</v>
      </c>
      <c r="AJ3121">
        <v>238</v>
      </c>
      <c r="AK3121" t="s">
        <v>1100</v>
      </c>
      <c r="AL3121">
        <v>24</v>
      </c>
      <c r="AN3121" s="160">
        <v>35771</v>
      </c>
      <c r="AO3121">
        <v>14</v>
      </c>
      <c r="AP3121">
        <v>180</v>
      </c>
      <c r="AQ3121" t="s">
        <v>1100</v>
      </c>
      <c r="AR3121">
        <v>18</v>
      </c>
      <c r="AT3121" s="160">
        <v>36501</v>
      </c>
      <c r="AU3121">
        <v>14</v>
      </c>
      <c r="AV3121">
        <v>130</v>
      </c>
      <c r="AW3121" t="s">
        <v>1100</v>
      </c>
      <c r="AX3121">
        <v>13</v>
      </c>
    </row>
    <row r="3122" spans="28:50" x14ac:dyDescent="0.3">
      <c r="AB3122" s="160">
        <v>38328</v>
      </c>
      <c r="AC3122">
        <v>15</v>
      </c>
      <c r="AD3122">
        <v>182</v>
      </c>
      <c r="AE3122" t="s">
        <v>1100</v>
      </c>
      <c r="AF3122">
        <v>18</v>
      </c>
      <c r="AH3122" s="160">
        <v>41615</v>
      </c>
      <c r="AI3122">
        <v>15</v>
      </c>
      <c r="AJ3122">
        <v>248</v>
      </c>
      <c r="AK3122" t="s">
        <v>1100</v>
      </c>
      <c r="AL3122">
        <v>25</v>
      </c>
      <c r="AN3122" s="160">
        <v>35771</v>
      </c>
      <c r="AO3122">
        <v>15</v>
      </c>
      <c r="AP3122">
        <v>180</v>
      </c>
      <c r="AQ3122" t="s">
        <v>1100</v>
      </c>
      <c r="AR3122">
        <v>18</v>
      </c>
      <c r="AT3122" s="160">
        <v>36501</v>
      </c>
      <c r="AU3122">
        <v>15</v>
      </c>
      <c r="AV3122">
        <v>132</v>
      </c>
      <c r="AW3122" t="s">
        <v>1100</v>
      </c>
      <c r="AX3122">
        <v>13</v>
      </c>
    </row>
    <row r="3123" spans="28:50" x14ac:dyDescent="0.3">
      <c r="AB3123" s="160">
        <v>38328</v>
      </c>
      <c r="AC3123">
        <v>16</v>
      </c>
      <c r="AD3123">
        <v>165</v>
      </c>
      <c r="AE3123" t="s">
        <v>1100</v>
      </c>
      <c r="AF3123">
        <v>17</v>
      </c>
      <c r="AH3123" s="160">
        <v>41615</v>
      </c>
      <c r="AI3123">
        <v>16</v>
      </c>
      <c r="AJ3123">
        <v>260</v>
      </c>
      <c r="AK3123" t="s">
        <v>1100</v>
      </c>
      <c r="AL3123">
        <v>26</v>
      </c>
      <c r="AN3123" s="160">
        <v>35771</v>
      </c>
      <c r="AO3123">
        <v>16</v>
      </c>
      <c r="AP3123">
        <v>178</v>
      </c>
      <c r="AQ3123" t="s">
        <v>1100</v>
      </c>
      <c r="AR3123">
        <v>18</v>
      </c>
      <c r="AT3123" s="160">
        <v>36501</v>
      </c>
      <c r="AU3123">
        <v>16</v>
      </c>
      <c r="AV3123">
        <v>131</v>
      </c>
      <c r="AW3123" t="s">
        <v>1100</v>
      </c>
      <c r="AX3123">
        <v>13</v>
      </c>
    </row>
    <row r="3124" spans="28:50" x14ac:dyDescent="0.3">
      <c r="AB3124" s="160">
        <v>38328</v>
      </c>
      <c r="AC3124">
        <v>17</v>
      </c>
      <c r="AD3124">
        <v>160</v>
      </c>
      <c r="AE3124" t="s">
        <v>1100</v>
      </c>
      <c r="AF3124">
        <v>16</v>
      </c>
      <c r="AH3124" s="160">
        <v>41615</v>
      </c>
      <c r="AI3124">
        <v>17</v>
      </c>
      <c r="AJ3124">
        <v>263</v>
      </c>
      <c r="AK3124" t="s">
        <v>1100</v>
      </c>
      <c r="AL3124">
        <v>26</v>
      </c>
      <c r="AN3124" s="160">
        <v>35771</v>
      </c>
      <c r="AO3124">
        <v>17</v>
      </c>
      <c r="AP3124">
        <v>170</v>
      </c>
      <c r="AQ3124" t="s">
        <v>1100</v>
      </c>
      <c r="AR3124">
        <v>17</v>
      </c>
      <c r="AT3124" s="160">
        <v>36501</v>
      </c>
      <c r="AU3124">
        <v>17</v>
      </c>
      <c r="AV3124">
        <v>126</v>
      </c>
      <c r="AW3124" t="s">
        <v>1100</v>
      </c>
      <c r="AX3124">
        <v>13</v>
      </c>
    </row>
    <row r="3125" spans="28:50" x14ac:dyDescent="0.3">
      <c r="AB3125" s="160">
        <v>38328</v>
      </c>
      <c r="AC3125">
        <v>18</v>
      </c>
      <c r="AD3125">
        <v>179</v>
      </c>
      <c r="AE3125" t="s">
        <v>1100</v>
      </c>
      <c r="AF3125">
        <v>18</v>
      </c>
      <c r="AH3125" s="160">
        <v>41615</v>
      </c>
      <c r="AI3125">
        <v>18</v>
      </c>
      <c r="AJ3125">
        <v>253</v>
      </c>
      <c r="AK3125" t="s">
        <v>1100</v>
      </c>
      <c r="AL3125">
        <v>25</v>
      </c>
      <c r="AN3125" s="160">
        <v>35771</v>
      </c>
      <c r="AO3125">
        <v>18</v>
      </c>
      <c r="AP3125">
        <v>150</v>
      </c>
      <c r="AQ3125" t="s">
        <v>1100</v>
      </c>
      <c r="AR3125">
        <v>15</v>
      </c>
      <c r="AT3125" s="160">
        <v>36501</v>
      </c>
      <c r="AU3125">
        <v>18</v>
      </c>
      <c r="AV3125">
        <v>122</v>
      </c>
      <c r="AW3125" t="s">
        <v>1100</v>
      </c>
      <c r="AX3125">
        <v>12</v>
      </c>
    </row>
    <row r="3126" spans="28:50" x14ac:dyDescent="0.3">
      <c r="AB3126" s="160">
        <v>38328</v>
      </c>
      <c r="AC3126">
        <v>19</v>
      </c>
      <c r="AD3126">
        <v>176</v>
      </c>
      <c r="AE3126" t="s">
        <v>1100</v>
      </c>
      <c r="AF3126">
        <v>18</v>
      </c>
      <c r="AH3126" s="160">
        <v>41615</v>
      </c>
      <c r="AI3126">
        <v>19</v>
      </c>
      <c r="AJ3126">
        <v>239</v>
      </c>
      <c r="AK3126" t="s">
        <v>1100</v>
      </c>
      <c r="AL3126">
        <v>24</v>
      </c>
      <c r="AN3126" s="160">
        <v>35771</v>
      </c>
      <c r="AO3126">
        <v>19</v>
      </c>
      <c r="AP3126">
        <v>140</v>
      </c>
      <c r="AQ3126" t="s">
        <v>1100</v>
      </c>
      <c r="AR3126">
        <v>14</v>
      </c>
      <c r="AT3126" s="160">
        <v>36501</v>
      </c>
      <c r="AU3126">
        <v>19</v>
      </c>
      <c r="AV3126">
        <v>112</v>
      </c>
      <c r="AW3126" t="s">
        <v>1100</v>
      </c>
      <c r="AX3126">
        <v>11</v>
      </c>
    </row>
    <row r="3127" spans="28:50" x14ac:dyDescent="0.3">
      <c r="AB3127" s="160">
        <v>38328</v>
      </c>
      <c r="AC3127">
        <v>20</v>
      </c>
      <c r="AD3127">
        <v>160</v>
      </c>
      <c r="AE3127" t="s">
        <v>1100</v>
      </c>
      <c r="AF3127">
        <v>16</v>
      </c>
      <c r="AH3127" s="160">
        <v>41615</v>
      </c>
      <c r="AI3127">
        <v>20</v>
      </c>
      <c r="AJ3127">
        <v>229</v>
      </c>
      <c r="AK3127" t="s">
        <v>1100</v>
      </c>
      <c r="AL3127">
        <v>23</v>
      </c>
      <c r="AN3127" s="160">
        <v>35771</v>
      </c>
      <c r="AO3127">
        <v>20</v>
      </c>
      <c r="AP3127">
        <v>140</v>
      </c>
      <c r="AQ3127" t="s">
        <v>1100</v>
      </c>
      <c r="AR3127">
        <v>14</v>
      </c>
      <c r="AT3127" s="160">
        <v>36501</v>
      </c>
      <c r="AU3127">
        <v>20</v>
      </c>
      <c r="AV3127">
        <v>102</v>
      </c>
      <c r="AW3127" t="s">
        <v>1100</v>
      </c>
      <c r="AX3127">
        <v>10</v>
      </c>
    </row>
    <row r="3128" spans="28:50" x14ac:dyDescent="0.3">
      <c r="AB3128" s="160">
        <v>38328</v>
      </c>
      <c r="AC3128">
        <v>21</v>
      </c>
      <c r="AD3128">
        <v>164</v>
      </c>
      <c r="AE3128" t="s">
        <v>1100</v>
      </c>
      <c r="AF3128">
        <v>16</v>
      </c>
      <c r="AH3128" s="160">
        <v>41615</v>
      </c>
      <c r="AI3128">
        <v>21</v>
      </c>
      <c r="AJ3128">
        <v>222</v>
      </c>
      <c r="AK3128" t="s">
        <v>1100</v>
      </c>
      <c r="AL3128">
        <v>22</v>
      </c>
      <c r="AN3128" s="160">
        <v>35771</v>
      </c>
      <c r="AO3128">
        <v>21</v>
      </c>
      <c r="AP3128">
        <v>130</v>
      </c>
      <c r="AQ3128" t="s">
        <v>1100</v>
      </c>
      <c r="AR3128">
        <v>13</v>
      </c>
      <c r="AT3128" s="160">
        <v>36501</v>
      </c>
      <c r="AU3128">
        <v>21</v>
      </c>
      <c r="AV3128">
        <v>100</v>
      </c>
      <c r="AW3128" t="s">
        <v>1100</v>
      </c>
      <c r="AX3128">
        <v>10</v>
      </c>
    </row>
    <row r="3129" spans="28:50" x14ac:dyDescent="0.3">
      <c r="AB3129" s="160">
        <v>38328</v>
      </c>
      <c r="AC3129">
        <v>22</v>
      </c>
      <c r="AD3129">
        <v>160</v>
      </c>
      <c r="AE3129" t="s">
        <v>1100</v>
      </c>
      <c r="AF3129">
        <v>16</v>
      </c>
      <c r="AH3129" s="160">
        <v>41615</v>
      </c>
      <c r="AI3129">
        <v>22</v>
      </c>
      <c r="AJ3129">
        <v>198</v>
      </c>
      <c r="AK3129" t="s">
        <v>1100</v>
      </c>
      <c r="AL3129">
        <v>20</v>
      </c>
      <c r="AN3129" s="160">
        <v>35771</v>
      </c>
      <c r="AO3129">
        <v>22</v>
      </c>
      <c r="AP3129">
        <v>124</v>
      </c>
      <c r="AQ3129" t="s">
        <v>1100</v>
      </c>
      <c r="AR3129">
        <v>12</v>
      </c>
      <c r="AT3129" s="160">
        <v>36501</v>
      </c>
      <c r="AU3129">
        <v>22</v>
      </c>
      <c r="AV3129">
        <v>94</v>
      </c>
      <c r="AW3129" t="s">
        <v>1100</v>
      </c>
      <c r="AX3129">
        <v>9</v>
      </c>
    </row>
    <row r="3130" spans="28:50" x14ac:dyDescent="0.3">
      <c r="AB3130" s="160">
        <v>38328</v>
      </c>
      <c r="AC3130">
        <v>23</v>
      </c>
      <c r="AD3130">
        <v>163</v>
      </c>
      <c r="AE3130" t="s">
        <v>1100</v>
      </c>
      <c r="AF3130">
        <v>16</v>
      </c>
      <c r="AH3130" s="160">
        <v>41615</v>
      </c>
      <c r="AI3130">
        <v>23</v>
      </c>
      <c r="AJ3130">
        <v>177</v>
      </c>
      <c r="AK3130" t="s">
        <v>1100</v>
      </c>
      <c r="AL3130">
        <v>18</v>
      </c>
      <c r="AN3130" s="160">
        <v>35771</v>
      </c>
      <c r="AO3130">
        <v>23</v>
      </c>
      <c r="AP3130">
        <v>120</v>
      </c>
      <c r="AQ3130" t="s">
        <v>1100</v>
      </c>
      <c r="AR3130">
        <v>12</v>
      </c>
      <c r="AT3130" s="160">
        <v>36501</v>
      </c>
      <c r="AU3130">
        <v>23</v>
      </c>
      <c r="AV3130">
        <v>85</v>
      </c>
      <c r="AW3130" t="s">
        <v>1100</v>
      </c>
      <c r="AX3130">
        <v>9</v>
      </c>
    </row>
    <row r="3131" spans="28:50" x14ac:dyDescent="0.3">
      <c r="AB3131" s="160">
        <v>38329</v>
      </c>
      <c r="AC3131">
        <v>0</v>
      </c>
      <c r="AD3131">
        <v>162</v>
      </c>
      <c r="AE3131" t="s">
        <v>1100</v>
      </c>
      <c r="AF3131">
        <v>16</v>
      </c>
      <c r="AH3131" s="160">
        <v>41616</v>
      </c>
      <c r="AI3131">
        <v>0</v>
      </c>
      <c r="AJ3131">
        <v>168</v>
      </c>
      <c r="AK3131" t="s">
        <v>1100</v>
      </c>
      <c r="AL3131">
        <v>17</v>
      </c>
      <c r="AN3131" s="160">
        <v>35772</v>
      </c>
      <c r="AO3131">
        <v>0</v>
      </c>
      <c r="AP3131">
        <v>120</v>
      </c>
      <c r="AQ3131" t="s">
        <v>1100</v>
      </c>
      <c r="AR3131">
        <v>12</v>
      </c>
      <c r="AT3131" s="160">
        <v>36502</v>
      </c>
      <c r="AU3131">
        <v>0</v>
      </c>
      <c r="AV3131">
        <v>79</v>
      </c>
      <c r="AW3131" t="s">
        <v>1100</v>
      </c>
      <c r="AX3131">
        <v>8</v>
      </c>
    </row>
    <row r="3132" spans="28:50" x14ac:dyDescent="0.3">
      <c r="AB3132" s="160">
        <v>38329</v>
      </c>
      <c r="AC3132">
        <v>1</v>
      </c>
      <c r="AD3132">
        <v>156</v>
      </c>
      <c r="AE3132" t="s">
        <v>1100</v>
      </c>
      <c r="AF3132">
        <v>16</v>
      </c>
      <c r="AH3132" s="160">
        <v>41616</v>
      </c>
      <c r="AI3132">
        <v>1</v>
      </c>
      <c r="AJ3132">
        <v>167</v>
      </c>
      <c r="AK3132" t="s">
        <v>1100</v>
      </c>
      <c r="AL3132">
        <v>17</v>
      </c>
      <c r="AN3132" s="160">
        <v>35772</v>
      </c>
      <c r="AO3132">
        <v>1</v>
      </c>
      <c r="AP3132">
        <v>123</v>
      </c>
      <c r="AQ3132" t="s">
        <v>1100</v>
      </c>
      <c r="AR3132">
        <v>12</v>
      </c>
      <c r="AT3132" s="160">
        <v>36502</v>
      </c>
      <c r="AU3132">
        <v>1</v>
      </c>
      <c r="AV3132">
        <v>76</v>
      </c>
      <c r="AW3132" t="s">
        <v>1100</v>
      </c>
      <c r="AX3132">
        <v>8</v>
      </c>
    </row>
    <row r="3133" spans="28:50" x14ac:dyDescent="0.3">
      <c r="AB3133" s="160">
        <v>38329</v>
      </c>
      <c r="AC3133">
        <v>2</v>
      </c>
      <c r="AD3133">
        <v>157</v>
      </c>
      <c r="AE3133" t="s">
        <v>1100</v>
      </c>
      <c r="AF3133">
        <v>16</v>
      </c>
      <c r="AH3133" s="160">
        <v>41616</v>
      </c>
      <c r="AI3133">
        <v>2</v>
      </c>
      <c r="AJ3133">
        <v>167</v>
      </c>
      <c r="AK3133" t="s">
        <v>1100</v>
      </c>
      <c r="AL3133">
        <v>17</v>
      </c>
      <c r="AN3133" s="160">
        <v>35772</v>
      </c>
      <c r="AO3133">
        <v>2</v>
      </c>
      <c r="AP3133">
        <v>130</v>
      </c>
      <c r="AQ3133" t="s">
        <v>1100</v>
      </c>
      <c r="AR3133">
        <v>13</v>
      </c>
      <c r="AT3133" s="160">
        <v>36502</v>
      </c>
      <c r="AU3133">
        <v>2</v>
      </c>
      <c r="AV3133">
        <v>70</v>
      </c>
      <c r="AW3133" t="s">
        <v>1100</v>
      </c>
      <c r="AX3133">
        <v>7</v>
      </c>
    </row>
    <row r="3134" spans="28:50" x14ac:dyDescent="0.3">
      <c r="AB3134" s="160">
        <v>38329</v>
      </c>
      <c r="AC3134">
        <v>3</v>
      </c>
      <c r="AD3134">
        <v>154</v>
      </c>
      <c r="AE3134" t="s">
        <v>1100</v>
      </c>
      <c r="AF3134">
        <v>15</v>
      </c>
      <c r="AH3134" s="160">
        <v>41616</v>
      </c>
      <c r="AI3134">
        <v>3</v>
      </c>
      <c r="AJ3134">
        <v>168</v>
      </c>
      <c r="AK3134" t="s">
        <v>1100</v>
      </c>
      <c r="AL3134">
        <v>17</v>
      </c>
      <c r="AN3134" s="160">
        <v>35772</v>
      </c>
      <c r="AO3134">
        <v>3</v>
      </c>
      <c r="AP3134">
        <v>130</v>
      </c>
      <c r="AQ3134" t="s">
        <v>1100</v>
      </c>
      <c r="AR3134">
        <v>13</v>
      </c>
      <c r="AT3134" s="160">
        <v>36502</v>
      </c>
      <c r="AU3134">
        <v>3</v>
      </c>
      <c r="AV3134">
        <v>63</v>
      </c>
      <c r="AW3134" t="s">
        <v>1100</v>
      </c>
      <c r="AX3134">
        <v>6</v>
      </c>
    </row>
    <row r="3135" spans="28:50" x14ac:dyDescent="0.3">
      <c r="AB3135" s="160">
        <v>38329</v>
      </c>
      <c r="AC3135">
        <v>4</v>
      </c>
      <c r="AD3135">
        <v>153</v>
      </c>
      <c r="AE3135" t="s">
        <v>1100</v>
      </c>
      <c r="AF3135">
        <v>15</v>
      </c>
      <c r="AH3135" s="160">
        <v>41616</v>
      </c>
      <c r="AI3135">
        <v>4</v>
      </c>
      <c r="AJ3135">
        <v>164</v>
      </c>
      <c r="AK3135" t="s">
        <v>1100</v>
      </c>
      <c r="AL3135">
        <v>16</v>
      </c>
      <c r="AN3135" s="160">
        <v>35772</v>
      </c>
      <c r="AO3135">
        <v>4</v>
      </c>
      <c r="AP3135">
        <v>127</v>
      </c>
      <c r="AQ3135" t="s">
        <v>1100</v>
      </c>
      <c r="AR3135">
        <v>13</v>
      </c>
      <c r="AT3135" s="160">
        <v>36502</v>
      </c>
      <c r="AU3135">
        <v>4</v>
      </c>
      <c r="AV3135">
        <v>69</v>
      </c>
      <c r="AW3135" t="s">
        <v>1100</v>
      </c>
      <c r="AX3135">
        <v>7</v>
      </c>
    </row>
    <row r="3136" spans="28:50" x14ac:dyDescent="0.3">
      <c r="AB3136" s="160">
        <v>38329</v>
      </c>
      <c r="AC3136">
        <v>5</v>
      </c>
      <c r="AD3136">
        <v>157</v>
      </c>
      <c r="AE3136" t="s">
        <v>1100</v>
      </c>
      <c r="AF3136">
        <v>16</v>
      </c>
      <c r="AH3136" s="160">
        <v>41616</v>
      </c>
      <c r="AI3136">
        <v>5</v>
      </c>
      <c r="AJ3136">
        <v>166</v>
      </c>
      <c r="AK3136" t="s">
        <v>1100</v>
      </c>
      <c r="AL3136">
        <v>17</v>
      </c>
      <c r="AN3136" s="160">
        <v>35772</v>
      </c>
      <c r="AO3136">
        <v>5</v>
      </c>
      <c r="AP3136">
        <v>140</v>
      </c>
      <c r="AQ3136" t="s">
        <v>1100</v>
      </c>
      <c r="AR3136">
        <v>14</v>
      </c>
      <c r="AT3136" s="160">
        <v>36502</v>
      </c>
      <c r="AU3136">
        <v>5</v>
      </c>
      <c r="AV3136">
        <v>84</v>
      </c>
      <c r="AW3136" t="s">
        <v>1100</v>
      </c>
      <c r="AX3136">
        <v>8</v>
      </c>
    </row>
    <row r="3137" spans="28:50" x14ac:dyDescent="0.3">
      <c r="AB3137" s="160">
        <v>38329</v>
      </c>
      <c r="AC3137">
        <v>6</v>
      </c>
      <c r="AD3137">
        <v>172</v>
      </c>
      <c r="AE3137" t="s">
        <v>1100</v>
      </c>
      <c r="AF3137">
        <v>17</v>
      </c>
      <c r="AH3137" s="160">
        <v>41616</v>
      </c>
      <c r="AI3137">
        <v>6</v>
      </c>
      <c r="AJ3137">
        <v>184</v>
      </c>
      <c r="AK3137" t="s">
        <v>1100</v>
      </c>
      <c r="AL3137">
        <v>18</v>
      </c>
      <c r="AN3137" s="160">
        <v>35772</v>
      </c>
      <c r="AO3137">
        <v>6</v>
      </c>
      <c r="AP3137">
        <v>140</v>
      </c>
      <c r="AQ3137" t="s">
        <v>1100</v>
      </c>
      <c r="AR3137">
        <v>14</v>
      </c>
      <c r="AT3137" s="160">
        <v>36502</v>
      </c>
      <c r="AU3137">
        <v>6</v>
      </c>
      <c r="AV3137">
        <v>118</v>
      </c>
      <c r="AW3137" t="s">
        <v>1100</v>
      </c>
      <c r="AX3137">
        <v>12</v>
      </c>
    </row>
    <row r="3138" spans="28:50" x14ac:dyDescent="0.3">
      <c r="AB3138" s="160">
        <v>38329</v>
      </c>
      <c r="AC3138">
        <v>7</v>
      </c>
      <c r="AD3138">
        <v>190</v>
      </c>
      <c r="AE3138" t="s">
        <v>1100</v>
      </c>
      <c r="AF3138">
        <v>19</v>
      </c>
      <c r="AH3138" s="160">
        <v>41616</v>
      </c>
      <c r="AI3138">
        <v>7</v>
      </c>
      <c r="AJ3138">
        <v>203</v>
      </c>
      <c r="AK3138" t="s">
        <v>1100</v>
      </c>
      <c r="AL3138">
        <v>20</v>
      </c>
      <c r="AN3138" s="160">
        <v>35772</v>
      </c>
      <c r="AO3138">
        <v>7</v>
      </c>
      <c r="AP3138">
        <v>158</v>
      </c>
      <c r="AQ3138" t="s">
        <v>1100</v>
      </c>
      <c r="AR3138">
        <v>16</v>
      </c>
      <c r="AT3138" s="160">
        <v>36502</v>
      </c>
      <c r="AU3138">
        <v>7</v>
      </c>
      <c r="AV3138">
        <v>138</v>
      </c>
      <c r="AW3138" t="s">
        <v>1100</v>
      </c>
      <c r="AX3138">
        <v>14</v>
      </c>
    </row>
    <row r="3139" spans="28:50" x14ac:dyDescent="0.3">
      <c r="AB3139" s="160">
        <v>38329</v>
      </c>
      <c r="AC3139">
        <v>8</v>
      </c>
      <c r="AD3139">
        <v>196</v>
      </c>
      <c r="AE3139" t="s">
        <v>1100</v>
      </c>
      <c r="AF3139">
        <v>20</v>
      </c>
      <c r="AH3139" s="160">
        <v>41616</v>
      </c>
      <c r="AI3139">
        <v>8</v>
      </c>
      <c r="AJ3139">
        <v>233</v>
      </c>
      <c r="AK3139" t="s">
        <v>1100</v>
      </c>
      <c r="AL3139">
        <v>23</v>
      </c>
      <c r="AN3139" s="160">
        <v>35772</v>
      </c>
      <c r="AO3139">
        <v>8</v>
      </c>
      <c r="AP3139">
        <v>160</v>
      </c>
      <c r="AQ3139" t="s">
        <v>1100</v>
      </c>
      <c r="AR3139">
        <v>16</v>
      </c>
      <c r="AT3139" s="160">
        <v>36502</v>
      </c>
      <c r="AU3139">
        <v>8</v>
      </c>
      <c r="AV3139">
        <v>149</v>
      </c>
      <c r="AW3139" t="s">
        <v>1100</v>
      </c>
      <c r="AX3139">
        <v>15</v>
      </c>
    </row>
    <row r="3140" spans="28:50" x14ac:dyDescent="0.3">
      <c r="AB3140" s="160">
        <v>38329</v>
      </c>
      <c r="AC3140">
        <v>9</v>
      </c>
      <c r="AD3140">
        <v>205</v>
      </c>
      <c r="AE3140" t="s">
        <v>1100</v>
      </c>
      <c r="AF3140">
        <v>21</v>
      </c>
      <c r="AH3140" s="160">
        <v>41616</v>
      </c>
      <c r="AI3140">
        <v>9</v>
      </c>
      <c r="AJ3140">
        <v>245</v>
      </c>
      <c r="AK3140" t="s">
        <v>1100</v>
      </c>
      <c r="AL3140">
        <v>25</v>
      </c>
      <c r="AN3140" s="160">
        <v>35772</v>
      </c>
      <c r="AO3140">
        <v>9</v>
      </c>
      <c r="AP3140">
        <v>160</v>
      </c>
      <c r="AQ3140" t="s">
        <v>1100</v>
      </c>
      <c r="AR3140">
        <v>16</v>
      </c>
      <c r="AT3140" s="160">
        <v>36502</v>
      </c>
      <c r="AU3140">
        <v>9</v>
      </c>
      <c r="AV3140">
        <v>145</v>
      </c>
      <c r="AW3140" t="s">
        <v>1100</v>
      </c>
      <c r="AX3140">
        <v>15</v>
      </c>
    </row>
    <row r="3141" spans="28:50" x14ac:dyDescent="0.3">
      <c r="AB3141" s="160">
        <v>38329</v>
      </c>
      <c r="AC3141">
        <v>10</v>
      </c>
      <c r="AD3141">
        <v>213</v>
      </c>
      <c r="AE3141" t="s">
        <v>1100</v>
      </c>
      <c r="AF3141">
        <v>21</v>
      </c>
      <c r="AH3141" s="160">
        <v>41616</v>
      </c>
      <c r="AI3141">
        <v>10</v>
      </c>
      <c r="AJ3141">
        <v>245</v>
      </c>
      <c r="AK3141" t="s">
        <v>1100</v>
      </c>
      <c r="AL3141">
        <v>25</v>
      </c>
      <c r="AN3141" s="160">
        <v>35772</v>
      </c>
      <c r="AO3141">
        <v>10</v>
      </c>
      <c r="AP3141">
        <v>150</v>
      </c>
      <c r="AQ3141" t="s">
        <v>1100</v>
      </c>
      <c r="AR3141">
        <v>15</v>
      </c>
      <c r="AT3141" s="160">
        <v>36502</v>
      </c>
      <c r="AU3141">
        <v>10</v>
      </c>
      <c r="AV3141">
        <v>156</v>
      </c>
      <c r="AW3141" t="s">
        <v>1100</v>
      </c>
      <c r="AX3141">
        <v>16</v>
      </c>
    </row>
    <row r="3142" spans="28:50" x14ac:dyDescent="0.3">
      <c r="AB3142" s="160">
        <v>38329</v>
      </c>
      <c r="AC3142">
        <v>11</v>
      </c>
      <c r="AD3142">
        <v>232</v>
      </c>
      <c r="AE3142" t="s">
        <v>1100</v>
      </c>
      <c r="AF3142">
        <v>23</v>
      </c>
      <c r="AH3142" s="160">
        <v>41616</v>
      </c>
      <c r="AI3142">
        <v>11</v>
      </c>
      <c r="AJ3142">
        <v>249</v>
      </c>
      <c r="AK3142" t="s">
        <v>1100</v>
      </c>
      <c r="AL3142">
        <v>25</v>
      </c>
      <c r="AN3142" s="160">
        <v>35772</v>
      </c>
      <c r="AO3142">
        <v>11</v>
      </c>
      <c r="AP3142">
        <v>160</v>
      </c>
      <c r="AQ3142" t="s">
        <v>1100</v>
      </c>
      <c r="AR3142">
        <v>16</v>
      </c>
      <c r="AT3142" s="160">
        <v>36502</v>
      </c>
      <c r="AU3142">
        <v>11</v>
      </c>
      <c r="AV3142">
        <v>167</v>
      </c>
      <c r="AW3142" t="s">
        <v>1100</v>
      </c>
      <c r="AX3142">
        <v>17</v>
      </c>
    </row>
    <row r="3143" spans="28:50" x14ac:dyDescent="0.3">
      <c r="AB3143" s="160">
        <v>38329</v>
      </c>
      <c r="AC3143">
        <v>12</v>
      </c>
      <c r="AD3143">
        <v>241</v>
      </c>
      <c r="AE3143" t="s">
        <v>1100</v>
      </c>
      <c r="AF3143">
        <v>24</v>
      </c>
      <c r="AH3143" s="160">
        <v>41616</v>
      </c>
      <c r="AI3143">
        <v>12</v>
      </c>
      <c r="AJ3143">
        <v>261</v>
      </c>
      <c r="AK3143" t="s">
        <v>1100</v>
      </c>
      <c r="AL3143">
        <v>26</v>
      </c>
      <c r="AN3143" s="160">
        <v>35772</v>
      </c>
      <c r="AO3143">
        <v>12</v>
      </c>
      <c r="AP3143">
        <v>160</v>
      </c>
      <c r="AQ3143" t="s">
        <v>1100</v>
      </c>
      <c r="AR3143">
        <v>16</v>
      </c>
      <c r="AT3143" s="160">
        <v>36502</v>
      </c>
      <c r="AU3143">
        <v>12</v>
      </c>
      <c r="AV3143">
        <v>167</v>
      </c>
      <c r="AW3143" t="s">
        <v>1100</v>
      </c>
      <c r="AX3143">
        <v>17</v>
      </c>
    </row>
    <row r="3144" spans="28:50" x14ac:dyDescent="0.3">
      <c r="AB3144" s="160">
        <v>38329</v>
      </c>
      <c r="AC3144">
        <v>13</v>
      </c>
      <c r="AD3144">
        <v>253</v>
      </c>
      <c r="AE3144" t="s">
        <v>1100</v>
      </c>
      <c r="AF3144">
        <v>25</v>
      </c>
      <c r="AH3144" s="160">
        <v>41616</v>
      </c>
      <c r="AI3144">
        <v>13</v>
      </c>
      <c r="AJ3144">
        <v>266</v>
      </c>
      <c r="AK3144" t="s">
        <v>1100</v>
      </c>
      <c r="AL3144">
        <v>27</v>
      </c>
      <c r="AN3144" s="160">
        <v>35772</v>
      </c>
      <c r="AO3144">
        <v>13</v>
      </c>
      <c r="AP3144">
        <v>164</v>
      </c>
      <c r="AQ3144" t="s">
        <v>1100</v>
      </c>
      <c r="AR3144">
        <v>16</v>
      </c>
      <c r="AT3144" s="160">
        <v>36502</v>
      </c>
      <c r="AU3144">
        <v>13</v>
      </c>
      <c r="AV3144">
        <v>167</v>
      </c>
      <c r="AW3144" t="s">
        <v>1100</v>
      </c>
      <c r="AX3144">
        <v>17</v>
      </c>
    </row>
    <row r="3145" spans="28:50" x14ac:dyDescent="0.3">
      <c r="AB3145" s="160">
        <v>38329</v>
      </c>
      <c r="AC3145">
        <v>14</v>
      </c>
      <c r="AD3145">
        <v>261</v>
      </c>
      <c r="AE3145" t="s">
        <v>1100</v>
      </c>
      <c r="AF3145">
        <v>26</v>
      </c>
      <c r="AH3145" s="160">
        <v>41616</v>
      </c>
      <c r="AI3145">
        <v>14</v>
      </c>
      <c r="AJ3145">
        <v>262</v>
      </c>
      <c r="AK3145" t="s">
        <v>1100</v>
      </c>
      <c r="AL3145">
        <v>26</v>
      </c>
      <c r="AN3145" s="160">
        <v>35772</v>
      </c>
      <c r="AO3145">
        <v>14</v>
      </c>
      <c r="AP3145">
        <v>170</v>
      </c>
      <c r="AQ3145" t="s">
        <v>1100</v>
      </c>
      <c r="AR3145">
        <v>17</v>
      </c>
      <c r="AT3145" s="160">
        <v>36502</v>
      </c>
      <c r="AU3145">
        <v>14</v>
      </c>
      <c r="AV3145">
        <v>161</v>
      </c>
      <c r="AW3145" t="s">
        <v>1100</v>
      </c>
      <c r="AX3145">
        <v>16</v>
      </c>
    </row>
    <row r="3146" spans="28:50" x14ac:dyDescent="0.3">
      <c r="AB3146" s="160">
        <v>38329</v>
      </c>
      <c r="AC3146">
        <v>15</v>
      </c>
      <c r="AD3146">
        <v>253</v>
      </c>
      <c r="AE3146" t="s">
        <v>1100</v>
      </c>
      <c r="AF3146">
        <v>25</v>
      </c>
      <c r="AH3146" s="160">
        <v>41616</v>
      </c>
      <c r="AI3146">
        <v>15</v>
      </c>
      <c r="AJ3146">
        <v>262</v>
      </c>
      <c r="AK3146" t="s">
        <v>1100</v>
      </c>
      <c r="AL3146">
        <v>26</v>
      </c>
      <c r="AN3146" s="160">
        <v>35772</v>
      </c>
      <c r="AO3146">
        <v>15</v>
      </c>
      <c r="AP3146">
        <v>160</v>
      </c>
      <c r="AQ3146" t="s">
        <v>1100</v>
      </c>
      <c r="AR3146">
        <v>16</v>
      </c>
      <c r="AT3146" s="160">
        <v>36502</v>
      </c>
      <c r="AU3146">
        <v>15</v>
      </c>
      <c r="AV3146">
        <v>158</v>
      </c>
      <c r="AW3146" t="s">
        <v>1100</v>
      </c>
      <c r="AX3146">
        <v>16</v>
      </c>
    </row>
    <row r="3147" spans="28:50" x14ac:dyDescent="0.3">
      <c r="AB3147" s="160">
        <v>38329</v>
      </c>
      <c r="AC3147">
        <v>16</v>
      </c>
      <c r="AD3147">
        <v>226</v>
      </c>
      <c r="AE3147" t="s">
        <v>1100</v>
      </c>
      <c r="AF3147">
        <v>23</v>
      </c>
      <c r="AH3147" s="160">
        <v>41616</v>
      </c>
      <c r="AI3147">
        <v>16</v>
      </c>
      <c r="AJ3147">
        <v>269</v>
      </c>
      <c r="AK3147" t="s">
        <v>1100</v>
      </c>
      <c r="AL3147">
        <v>27</v>
      </c>
      <c r="AN3147" s="160">
        <v>35772</v>
      </c>
      <c r="AO3147">
        <v>16</v>
      </c>
      <c r="AP3147">
        <v>154</v>
      </c>
      <c r="AQ3147" t="s">
        <v>1100</v>
      </c>
      <c r="AR3147">
        <v>15</v>
      </c>
      <c r="AT3147" s="160">
        <v>36502</v>
      </c>
      <c r="AU3147">
        <v>16</v>
      </c>
      <c r="AV3147">
        <v>155</v>
      </c>
      <c r="AW3147" t="s">
        <v>1100</v>
      </c>
      <c r="AX3147">
        <v>16</v>
      </c>
    </row>
    <row r="3148" spans="28:50" x14ac:dyDescent="0.3">
      <c r="AB3148" s="160">
        <v>38329</v>
      </c>
      <c r="AC3148">
        <v>17</v>
      </c>
      <c r="AD3148">
        <v>203</v>
      </c>
      <c r="AE3148" t="s">
        <v>1100</v>
      </c>
      <c r="AF3148">
        <v>20</v>
      </c>
      <c r="AH3148" s="160">
        <v>41616</v>
      </c>
      <c r="AI3148">
        <v>17</v>
      </c>
      <c r="AJ3148">
        <v>274</v>
      </c>
      <c r="AK3148" t="s">
        <v>1100</v>
      </c>
      <c r="AL3148">
        <v>27</v>
      </c>
      <c r="AN3148" s="160">
        <v>35772</v>
      </c>
      <c r="AO3148">
        <v>17</v>
      </c>
      <c r="AP3148">
        <v>150</v>
      </c>
      <c r="AQ3148" t="s">
        <v>1100</v>
      </c>
      <c r="AR3148">
        <v>15</v>
      </c>
      <c r="AT3148" s="160">
        <v>36502</v>
      </c>
      <c r="AU3148">
        <v>17</v>
      </c>
      <c r="AV3148">
        <v>149</v>
      </c>
      <c r="AW3148" t="s">
        <v>1100</v>
      </c>
      <c r="AX3148">
        <v>15</v>
      </c>
    </row>
    <row r="3149" spans="28:50" x14ac:dyDescent="0.3">
      <c r="AB3149" s="160">
        <v>38329</v>
      </c>
      <c r="AC3149">
        <v>18</v>
      </c>
      <c r="AD3149">
        <v>190</v>
      </c>
      <c r="AE3149" t="s">
        <v>1100</v>
      </c>
      <c r="AF3149">
        <v>19</v>
      </c>
      <c r="AH3149" s="160">
        <v>41616</v>
      </c>
      <c r="AI3149">
        <v>18</v>
      </c>
      <c r="AJ3149">
        <v>274</v>
      </c>
      <c r="AK3149" t="s">
        <v>1100</v>
      </c>
      <c r="AL3149">
        <v>27</v>
      </c>
      <c r="AN3149" s="160">
        <v>35772</v>
      </c>
      <c r="AO3149">
        <v>18</v>
      </c>
      <c r="AP3149">
        <v>150</v>
      </c>
      <c r="AQ3149" t="s">
        <v>1100</v>
      </c>
      <c r="AR3149">
        <v>15</v>
      </c>
      <c r="AT3149" s="160">
        <v>36502</v>
      </c>
      <c r="AU3149">
        <v>18</v>
      </c>
      <c r="AV3149">
        <v>146</v>
      </c>
      <c r="AW3149" t="s">
        <v>1100</v>
      </c>
      <c r="AX3149">
        <v>15</v>
      </c>
    </row>
    <row r="3150" spans="28:50" x14ac:dyDescent="0.3">
      <c r="AB3150" s="160">
        <v>38329</v>
      </c>
      <c r="AC3150">
        <v>19</v>
      </c>
      <c r="AD3150">
        <v>183</v>
      </c>
      <c r="AE3150" t="s">
        <v>1100</v>
      </c>
      <c r="AF3150">
        <v>18</v>
      </c>
      <c r="AH3150" s="160">
        <v>41616</v>
      </c>
      <c r="AI3150">
        <v>19</v>
      </c>
      <c r="AJ3150">
        <v>251</v>
      </c>
      <c r="AK3150" t="s">
        <v>1100</v>
      </c>
      <c r="AL3150">
        <v>25</v>
      </c>
      <c r="AN3150" s="160">
        <v>35772</v>
      </c>
      <c r="AO3150">
        <v>19</v>
      </c>
      <c r="AP3150">
        <v>147</v>
      </c>
      <c r="AQ3150" t="s">
        <v>1100</v>
      </c>
      <c r="AR3150">
        <v>15</v>
      </c>
      <c r="AT3150" s="160">
        <v>36502</v>
      </c>
      <c r="AU3150">
        <v>19</v>
      </c>
      <c r="AV3150">
        <v>135</v>
      </c>
      <c r="AW3150" t="s">
        <v>1100</v>
      </c>
      <c r="AX3150">
        <v>14</v>
      </c>
    </row>
    <row r="3151" spans="28:50" x14ac:dyDescent="0.3">
      <c r="AB3151" s="160">
        <v>38329</v>
      </c>
      <c r="AC3151">
        <v>20</v>
      </c>
      <c r="AD3151">
        <v>183</v>
      </c>
      <c r="AE3151" t="s">
        <v>1100</v>
      </c>
      <c r="AF3151">
        <v>18</v>
      </c>
      <c r="AH3151" s="160">
        <v>41616</v>
      </c>
      <c r="AI3151">
        <v>20</v>
      </c>
      <c r="AJ3151">
        <v>194</v>
      </c>
      <c r="AK3151" t="s">
        <v>1100</v>
      </c>
      <c r="AL3151">
        <v>19</v>
      </c>
      <c r="AN3151" s="160">
        <v>35772</v>
      </c>
      <c r="AO3151">
        <v>20</v>
      </c>
      <c r="AP3151">
        <v>140</v>
      </c>
      <c r="AQ3151" t="s">
        <v>1100</v>
      </c>
      <c r="AR3151">
        <v>14</v>
      </c>
      <c r="AT3151" s="160">
        <v>36502</v>
      </c>
      <c r="AU3151">
        <v>20</v>
      </c>
      <c r="AV3151">
        <v>130</v>
      </c>
      <c r="AW3151" t="s">
        <v>1100</v>
      </c>
      <c r="AX3151">
        <v>13</v>
      </c>
    </row>
    <row r="3152" spans="28:50" x14ac:dyDescent="0.3">
      <c r="AB3152" s="160">
        <v>38329</v>
      </c>
      <c r="AC3152">
        <v>21</v>
      </c>
      <c r="AD3152">
        <v>185</v>
      </c>
      <c r="AE3152" t="s">
        <v>1100</v>
      </c>
      <c r="AF3152">
        <v>19</v>
      </c>
      <c r="AH3152" s="160">
        <v>41616</v>
      </c>
      <c r="AI3152">
        <v>21</v>
      </c>
      <c r="AJ3152">
        <v>194</v>
      </c>
      <c r="AK3152" t="s">
        <v>1100</v>
      </c>
      <c r="AL3152">
        <v>19</v>
      </c>
      <c r="AN3152" s="160">
        <v>35772</v>
      </c>
      <c r="AO3152">
        <v>21</v>
      </c>
      <c r="AP3152">
        <v>140</v>
      </c>
      <c r="AQ3152" t="s">
        <v>1100</v>
      </c>
      <c r="AR3152">
        <v>14</v>
      </c>
      <c r="AT3152" s="160">
        <v>36502</v>
      </c>
      <c r="AU3152">
        <v>21</v>
      </c>
      <c r="AV3152">
        <v>129</v>
      </c>
      <c r="AW3152" t="s">
        <v>1100</v>
      </c>
      <c r="AX3152">
        <v>13</v>
      </c>
    </row>
    <row r="3153" spans="28:50" x14ac:dyDescent="0.3">
      <c r="AB3153" s="160">
        <v>38329</v>
      </c>
      <c r="AC3153">
        <v>22</v>
      </c>
      <c r="AD3153">
        <v>183</v>
      </c>
      <c r="AE3153" t="s">
        <v>1100</v>
      </c>
      <c r="AF3153">
        <v>18</v>
      </c>
      <c r="AH3153" s="160">
        <v>41616</v>
      </c>
      <c r="AI3153">
        <v>22</v>
      </c>
      <c r="AJ3153">
        <v>188</v>
      </c>
      <c r="AK3153" t="s">
        <v>1100</v>
      </c>
      <c r="AL3153">
        <v>19</v>
      </c>
      <c r="AN3153" s="160">
        <v>35772</v>
      </c>
      <c r="AO3153">
        <v>22</v>
      </c>
      <c r="AP3153">
        <v>139</v>
      </c>
      <c r="AQ3153" t="s">
        <v>1100</v>
      </c>
      <c r="AR3153">
        <v>14</v>
      </c>
      <c r="AT3153" s="160">
        <v>36502</v>
      </c>
      <c r="AU3153">
        <v>22</v>
      </c>
      <c r="AV3153">
        <v>124</v>
      </c>
      <c r="AW3153" t="s">
        <v>1100</v>
      </c>
      <c r="AX3153">
        <v>12</v>
      </c>
    </row>
    <row r="3154" spans="28:50" x14ac:dyDescent="0.3">
      <c r="AB3154" s="160">
        <v>38329</v>
      </c>
      <c r="AC3154">
        <v>23</v>
      </c>
      <c r="AD3154">
        <v>185</v>
      </c>
      <c r="AE3154" t="s">
        <v>1100</v>
      </c>
      <c r="AF3154">
        <v>19</v>
      </c>
      <c r="AH3154" s="160">
        <v>41616</v>
      </c>
      <c r="AI3154">
        <v>23</v>
      </c>
      <c r="AJ3154">
        <v>188</v>
      </c>
      <c r="AK3154" t="s">
        <v>1100</v>
      </c>
      <c r="AL3154">
        <v>19</v>
      </c>
      <c r="AN3154" s="160">
        <v>35772</v>
      </c>
      <c r="AO3154">
        <v>23</v>
      </c>
      <c r="AP3154">
        <v>140</v>
      </c>
      <c r="AQ3154" t="s">
        <v>1100</v>
      </c>
      <c r="AR3154">
        <v>14</v>
      </c>
      <c r="AT3154" s="160">
        <v>36502</v>
      </c>
      <c r="AU3154">
        <v>23</v>
      </c>
      <c r="AV3154">
        <v>122</v>
      </c>
      <c r="AW3154" t="s">
        <v>1100</v>
      </c>
      <c r="AX3154">
        <v>12</v>
      </c>
    </row>
    <row r="3155" spans="28:50" x14ac:dyDescent="0.3">
      <c r="AB3155" s="160">
        <v>38330</v>
      </c>
      <c r="AC3155">
        <v>0</v>
      </c>
      <c r="AD3155">
        <v>185</v>
      </c>
      <c r="AE3155" t="s">
        <v>1100</v>
      </c>
      <c r="AF3155">
        <v>19</v>
      </c>
      <c r="AH3155" s="160">
        <v>41617</v>
      </c>
      <c r="AI3155">
        <v>0</v>
      </c>
      <c r="AJ3155">
        <v>187</v>
      </c>
      <c r="AK3155" t="s">
        <v>1100</v>
      </c>
      <c r="AL3155">
        <v>19</v>
      </c>
      <c r="AN3155" s="160">
        <v>35773</v>
      </c>
      <c r="AO3155">
        <v>0</v>
      </c>
      <c r="AP3155">
        <v>140</v>
      </c>
      <c r="AQ3155" t="s">
        <v>1100</v>
      </c>
      <c r="AR3155">
        <v>14</v>
      </c>
      <c r="AT3155" s="160">
        <v>36503</v>
      </c>
      <c r="AU3155">
        <v>0</v>
      </c>
      <c r="AV3155">
        <v>121</v>
      </c>
      <c r="AW3155" t="s">
        <v>1100</v>
      </c>
      <c r="AX3155">
        <v>12</v>
      </c>
    </row>
    <row r="3156" spans="28:50" x14ac:dyDescent="0.3">
      <c r="AB3156" s="160">
        <v>38330</v>
      </c>
      <c r="AC3156">
        <v>1</v>
      </c>
      <c r="AD3156">
        <v>184</v>
      </c>
      <c r="AE3156" t="s">
        <v>1100</v>
      </c>
      <c r="AF3156">
        <v>18</v>
      </c>
      <c r="AH3156" s="160">
        <v>41617</v>
      </c>
      <c r="AI3156">
        <v>1</v>
      </c>
      <c r="AJ3156">
        <v>184</v>
      </c>
      <c r="AK3156" t="s">
        <v>1100</v>
      </c>
      <c r="AL3156">
        <v>18</v>
      </c>
      <c r="AN3156" s="160">
        <v>35773</v>
      </c>
      <c r="AO3156">
        <v>1</v>
      </c>
      <c r="AP3156">
        <v>136</v>
      </c>
      <c r="AQ3156" t="s">
        <v>1100</v>
      </c>
      <c r="AR3156">
        <v>14</v>
      </c>
      <c r="AT3156" s="160">
        <v>36503</v>
      </c>
      <c r="AU3156">
        <v>1</v>
      </c>
      <c r="AV3156">
        <v>120</v>
      </c>
      <c r="AW3156" t="s">
        <v>1100</v>
      </c>
      <c r="AX3156">
        <v>12</v>
      </c>
    </row>
    <row r="3157" spans="28:50" x14ac:dyDescent="0.3">
      <c r="AB3157" s="160">
        <v>38330</v>
      </c>
      <c r="AC3157">
        <v>2</v>
      </c>
      <c r="AD3157">
        <v>183</v>
      </c>
      <c r="AE3157" t="s">
        <v>1100</v>
      </c>
      <c r="AF3157">
        <v>18</v>
      </c>
      <c r="AH3157" s="160">
        <v>41617</v>
      </c>
      <c r="AI3157">
        <v>2</v>
      </c>
      <c r="AJ3157">
        <v>180</v>
      </c>
      <c r="AK3157" t="s">
        <v>1100</v>
      </c>
      <c r="AL3157">
        <v>18</v>
      </c>
      <c r="AN3157" s="160">
        <v>35773</v>
      </c>
      <c r="AO3157">
        <v>2</v>
      </c>
      <c r="AP3157">
        <v>130</v>
      </c>
      <c r="AQ3157" t="s">
        <v>1100</v>
      </c>
      <c r="AR3157">
        <v>13</v>
      </c>
      <c r="AT3157" s="160">
        <v>36503</v>
      </c>
      <c r="AU3157">
        <v>2</v>
      </c>
      <c r="AV3157">
        <v>119</v>
      </c>
      <c r="AW3157" t="s">
        <v>1100</v>
      </c>
      <c r="AX3157">
        <v>12</v>
      </c>
    </row>
    <row r="3158" spans="28:50" x14ac:dyDescent="0.3">
      <c r="AB3158" s="160">
        <v>38330</v>
      </c>
      <c r="AC3158">
        <v>3</v>
      </c>
      <c r="AD3158">
        <v>179</v>
      </c>
      <c r="AE3158" t="s">
        <v>1100</v>
      </c>
      <c r="AF3158">
        <v>18</v>
      </c>
      <c r="AH3158" s="160">
        <v>41617</v>
      </c>
      <c r="AI3158">
        <v>3</v>
      </c>
      <c r="AJ3158">
        <v>180</v>
      </c>
      <c r="AK3158" t="s">
        <v>1100</v>
      </c>
      <c r="AL3158">
        <v>18</v>
      </c>
      <c r="AN3158" s="160">
        <v>35773</v>
      </c>
      <c r="AO3158">
        <v>3</v>
      </c>
      <c r="AP3158">
        <v>130</v>
      </c>
      <c r="AQ3158" t="s">
        <v>1100</v>
      </c>
      <c r="AR3158">
        <v>13</v>
      </c>
      <c r="AT3158" s="160">
        <v>36503</v>
      </c>
      <c r="AU3158">
        <v>3</v>
      </c>
      <c r="AV3158">
        <v>119</v>
      </c>
      <c r="AW3158" t="s">
        <v>1100</v>
      </c>
      <c r="AX3158">
        <v>12</v>
      </c>
    </row>
    <row r="3159" spans="28:50" x14ac:dyDescent="0.3">
      <c r="AB3159" s="160">
        <v>38330</v>
      </c>
      <c r="AC3159">
        <v>4</v>
      </c>
      <c r="AD3159">
        <v>177</v>
      </c>
      <c r="AE3159" t="s">
        <v>1100</v>
      </c>
      <c r="AF3159">
        <v>18</v>
      </c>
      <c r="AH3159" s="160">
        <v>41617</v>
      </c>
      <c r="AI3159">
        <v>4</v>
      </c>
      <c r="AJ3159">
        <v>174</v>
      </c>
      <c r="AK3159" t="s">
        <v>1100</v>
      </c>
      <c r="AL3159">
        <v>17</v>
      </c>
      <c r="AN3159" s="160">
        <v>35773</v>
      </c>
      <c r="AO3159">
        <v>4</v>
      </c>
      <c r="AP3159">
        <v>130</v>
      </c>
      <c r="AQ3159" t="s">
        <v>1100</v>
      </c>
      <c r="AR3159">
        <v>13</v>
      </c>
      <c r="AT3159" s="160">
        <v>36503</v>
      </c>
      <c r="AU3159">
        <v>4</v>
      </c>
      <c r="AV3159">
        <v>116</v>
      </c>
      <c r="AW3159" t="s">
        <v>1100</v>
      </c>
      <c r="AX3159">
        <v>12</v>
      </c>
    </row>
    <row r="3160" spans="28:50" x14ac:dyDescent="0.3">
      <c r="AB3160" s="160">
        <v>38330</v>
      </c>
      <c r="AC3160">
        <v>5</v>
      </c>
      <c r="AD3160">
        <v>176</v>
      </c>
      <c r="AE3160" t="s">
        <v>1100</v>
      </c>
      <c r="AF3160">
        <v>18</v>
      </c>
      <c r="AH3160" s="160">
        <v>41617</v>
      </c>
      <c r="AI3160">
        <v>5</v>
      </c>
      <c r="AJ3160">
        <v>170</v>
      </c>
      <c r="AK3160" t="s">
        <v>1100</v>
      </c>
      <c r="AL3160">
        <v>17</v>
      </c>
      <c r="AN3160" s="160">
        <v>35773</v>
      </c>
      <c r="AO3160">
        <v>5</v>
      </c>
      <c r="AP3160">
        <v>130</v>
      </c>
      <c r="AQ3160" t="s">
        <v>1100</v>
      </c>
      <c r="AR3160">
        <v>13</v>
      </c>
      <c r="AT3160" s="160">
        <v>36503</v>
      </c>
      <c r="AU3160">
        <v>5</v>
      </c>
      <c r="AV3160">
        <v>120</v>
      </c>
      <c r="AW3160" t="s">
        <v>1100</v>
      </c>
      <c r="AX3160">
        <v>12</v>
      </c>
    </row>
    <row r="3161" spans="28:50" x14ac:dyDescent="0.3">
      <c r="AB3161" s="160">
        <v>38330</v>
      </c>
      <c r="AC3161">
        <v>6</v>
      </c>
      <c r="AD3161">
        <v>178</v>
      </c>
      <c r="AE3161" t="s">
        <v>1100</v>
      </c>
      <c r="AF3161">
        <v>18</v>
      </c>
      <c r="AH3161" s="160">
        <v>41617</v>
      </c>
      <c r="AI3161">
        <v>6</v>
      </c>
      <c r="AJ3161">
        <v>169</v>
      </c>
      <c r="AK3161" t="s">
        <v>1100</v>
      </c>
      <c r="AL3161">
        <v>17</v>
      </c>
      <c r="AN3161" s="160">
        <v>35773</v>
      </c>
      <c r="AO3161">
        <v>6</v>
      </c>
      <c r="AP3161">
        <v>140</v>
      </c>
      <c r="AQ3161" t="s">
        <v>1100</v>
      </c>
      <c r="AR3161">
        <v>14</v>
      </c>
      <c r="AT3161" s="160">
        <v>36503</v>
      </c>
      <c r="AU3161">
        <v>6</v>
      </c>
      <c r="AV3161">
        <v>130</v>
      </c>
      <c r="AW3161" t="s">
        <v>1100</v>
      </c>
      <c r="AX3161">
        <v>13</v>
      </c>
    </row>
    <row r="3162" spans="28:50" x14ac:dyDescent="0.3">
      <c r="AB3162" s="160">
        <v>38330</v>
      </c>
      <c r="AC3162">
        <v>7</v>
      </c>
      <c r="AD3162">
        <v>196</v>
      </c>
      <c r="AE3162" t="s">
        <v>1100</v>
      </c>
      <c r="AF3162">
        <v>20</v>
      </c>
      <c r="AH3162" s="160">
        <v>41617</v>
      </c>
      <c r="AI3162">
        <v>7</v>
      </c>
      <c r="AJ3162">
        <v>168</v>
      </c>
      <c r="AK3162" t="s">
        <v>1100</v>
      </c>
      <c r="AL3162">
        <v>17</v>
      </c>
      <c r="AN3162" s="160">
        <v>35773</v>
      </c>
      <c r="AO3162">
        <v>7</v>
      </c>
      <c r="AP3162">
        <v>161</v>
      </c>
      <c r="AQ3162" t="s">
        <v>1100</v>
      </c>
      <c r="AR3162">
        <v>16</v>
      </c>
      <c r="AT3162" s="160">
        <v>36503</v>
      </c>
      <c r="AU3162">
        <v>7</v>
      </c>
      <c r="AV3162">
        <v>137</v>
      </c>
      <c r="AW3162" t="s">
        <v>1100</v>
      </c>
      <c r="AX3162">
        <v>14</v>
      </c>
    </row>
    <row r="3163" spans="28:50" x14ac:dyDescent="0.3">
      <c r="AB3163" s="160">
        <v>38330</v>
      </c>
      <c r="AC3163">
        <v>8</v>
      </c>
      <c r="AD3163">
        <v>203</v>
      </c>
      <c r="AE3163" t="s">
        <v>1100</v>
      </c>
      <c r="AF3163">
        <v>20</v>
      </c>
      <c r="AH3163" s="160">
        <v>41617</v>
      </c>
      <c r="AI3163">
        <v>8</v>
      </c>
      <c r="AJ3163">
        <v>164</v>
      </c>
      <c r="AK3163" t="s">
        <v>1100</v>
      </c>
      <c r="AL3163">
        <v>16</v>
      </c>
      <c r="AN3163" s="160">
        <v>35773</v>
      </c>
      <c r="AO3163">
        <v>8</v>
      </c>
      <c r="AP3163">
        <v>170</v>
      </c>
      <c r="AQ3163" t="s">
        <v>1100</v>
      </c>
      <c r="AR3163">
        <v>17</v>
      </c>
      <c r="AT3163" s="160">
        <v>36503</v>
      </c>
      <c r="AU3163">
        <v>8</v>
      </c>
      <c r="AV3163">
        <v>150</v>
      </c>
      <c r="AW3163" t="s">
        <v>1100</v>
      </c>
      <c r="AX3163">
        <v>15</v>
      </c>
    </row>
    <row r="3164" spans="28:50" x14ac:dyDescent="0.3">
      <c r="AB3164" s="160">
        <v>38330</v>
      </c>
      <c r="AC3164">
        <v>9</v>
      </c>
      <c r="AD3164">
        <v>209</v>
      </c>
      <c r="AE3164" t="s">
        <v>1100</v>
      </c>
      <c r="AF3164">
        <v>21</v>
      </c>
      <c r="AH3164" s="160">
        <v>41617</v>
      </c>
      <c r="AI3164">
        <v>9</v>
      </c>
      <c r="AJ3164">
        <v>165</v>
      </c>
      <c r="AK3164" t="s">
        <v>1100</v>
      </c>
      <c r="AL3164">
        <v>17</v>
      </c>
      <c r="AN3164" s="160">
        <v>35773</v>
      </c>
      <c r="AO3164">
        <v>9</v>
      </c>
      <c r="AP3164">
        <v>190</v>
      </c>
      <c r="AQ3164" t="s">
        <v>1100</v>
      </c>
      <c r="AR3164">
        <v>19</v>
      </c>
      <c r="AT3164" s="160">
        <v>36503</v>
      </c>
      <c r="AU3164">
        <v>9</v>
      </c>
      <c r="AV3164">
        <v>161</v>
      </c>
      <c r="AW3164" t="s">
        <v>1100</v>
      </c>
      <c r="AX3164">
        <v>16</v>
      </c>
    </row>
    <row r="3165" spans="28:50" x14ac:dyDescent="0.3">
      <c r="AB3165" s="160">
        <v>38330</v>
      </c>
      <c r="AC3165">
        <v>10</v>
      </c>
      <c r="AD3165">
        <v>228</v>
      </c>
      <c r="AE3165" t="s">
        <v>1100</v>
      </c>
      <c r="AF3165">
        <v>23</v>
      </c>
      <c r="AH3165" s="160">
        <v>41617</v>
      </c>
      <c r="AI3165">
        <v>10</v>
      </c>
      <c r="AJ3165">
        <v>166</v>
      </c>
      <c r="AK3165" t="s">
        <v>1100</v>
      </c>
      <c r="AL3165">
        <v>17</v>
      </c>
      <c r="AN3165" s="160">
        <v>35773</v>
      </c>
      <c r="AO3165">
        <v>10</v>
      </c>
      <c r="AP3165">
        <v>194</v>
      </c>
      <c r="AQ3165" t="s">
        <v>1100</v>
      </c>
      <c r="AR3165">
        <v>19</v>
      </c>
      <c r="AT3165" s="160">
        <v>36503</v>
      </c>
      <c r="AU3165">
        <v>10</v>
      </c>
      <c r="AV3165">
        <v>162</v>
      </c>
      <c r="AW3165" t="s">
        <v>1100</v>
      </c>
      <c r="AX3165">
        <v>16</v>
      </c>
    </row>
    <row r="3166" spans="28:50" x14ac:dyDescent="0.3">
      <c r="AB3166" s="160">
        <v>38330</v>
      </c>
      <c r="AC3166">
        <v>11</v>
      </c>
      <c r="AD3166">
        <v>238</v>
      </c>
      <c r="AE3166" t="s">
        <v>1100</v>
      </c>
      <c r="AF3166">
        <v>24</v>
      </c>
      <c r="AH3166" s="160">
        <v>41617</v>
      </c>
      <c r="AI3166">
        <v>11</v>
      </c>
      <c r="AJ3166">
        <v>174</v>
      </c>
      <c r="AK3166" t="s">
        <v>1100</v>
      </c>
      <c r="AL3166">
        <v>17</v>
      </c>
      <c r="AN3166" s="160">
        <v>35773</v>
      </c>
      <c r="AO3166">
        <v>11</v>
      </c>
      <c r="AP3166">
        <v>200</v>
      </c>
      <c r="AQ3166" t="s">
        <v>1100</v>
      </c>
      <c r="AR3166">
        <v>20</v>
      </c>
      <c r="AT3166" s="160">
        <v>36503</v>
      </c>
      <c r="AU3166">
        <v>11</v>
      </c>
      <c r="AV3166">
        <v>167</v>
      </c>
      <c r="AW3166" t="s">
        <v>1100</v>
      </c>
      <c r="AX3166">
        <v>17</v>
      </c>
    </row>
    <row r="3167" spans="28:50" x14ac:dyDescent="0.3">
      <c r="AB3167" s="160">
        <v>38330</v>
      </c>
      <c r="AC3167">
        <v>12</v>
      </c>
      <c r="AD3167">
        <v>243</v>
      </c>
      <c r="AE3167" t="s">
        <v>1100</v>
      </c>
      <c r="AF3167">
        <v>24</v>
      </c>
      <c r="AH3167" s="160">
        <v>41617</v>
      </c>
      <c r="AI3167">
        <v>12</v>
      </c>
      <c r="AJ3167">
        <v>178</v>
      </c>
      <c r="AK3167" t="s">
        <v>1100</v>
      </c>
      <c r="AL3167">
        <v>18</v>
      </c>
      <c r="AN3167" s="160">
        <v>35773</v>
      </c>
      <c r="AO3167">
        <v>12</v>
      </c>
      <c r="AP3167">
        <v>200</v>
      </c>
      <c r="AQ3167" t="s">
        <v>1100</v>
      </c>
      <c r="AR3167">
        <v>20</v>
      </c>
      <c r="AT3167" s="160">
        <v>36503</v>
      </c>
      <c r="AU3167">
        <v>12</v>
      </c>
      <c r="AV3167">
        <v>170</v>
      </c>
      <c r="AW3167" t="s">
        <v>1100</v>
      </c>
      <c r="AX3167">
        <v>17</v>
      </c>
    </row>
    <row r="3168" spans="28:50" x14ac:dyDescent="0.3">
      <c r="AB3168" s="160">
        <v>38330</v>
      </c>
      <c r="AC3168">
        <v>13</v>
      </c>
      <c r="AD3168">
        <v>247</v>
      </c>
      <c r="AE3168" t="s">
        <v>1100</v>
      </c>
      <c r="AF3168">
        <v>25</v>
      </c>
      <c r="AH3168" s="160">
        <v>41617</v>
      </c>
      <c r="AI3168">
        <v>13</v>
      </c>
      <c r="AJ3168">
        <v>166</v>
      </c>
      <c r="AK3168" t="s">
        <v>1100</v>
      </c>
      <c r="AL3168">
        <v>17</v>
      </c>
      <c r="AN3168" s="160">
        <v>35773</v>
      </c>
      <c r="AO3168">
        <v>13</v>
      </c>
      <c r="AP3168">
        <v>196</v>
      </c>
      <c r="AQ3168" t="s">
        <v>1100</v>
      </c>
      <c r="AR3168">
        <v>20</v>
      </c>
      <c r="AT3168" s="160">
        <v>36503</v>
      </c>
      <c r="AU3168">
        <v>13</v>
      </c>
      <c r="AV3168">
        <v>165</v>
      </c>
      <c r="AW3168" t="s">
        <v>1100</v>
      </c>
      <c r="AX3168">
        <v>17</v>
      </c>
    </row>
    <row r="3169" spans="28:50" x14ac:dyDescent="0.3">
      <c r="AB3169" s="160">
        <v>38330</v>
      </c>
      <c r="AC3169">
        <v>14</v>
      </c>
      <c r="AD3169">
        <v>255</v>
      </c>
      <c r="AE3169" t="s">
        <v>1100</v>
      </c>
      <c r="AF3169">
        <v>26</v>
      </c>
      <c r="AH3169" s="160">
        <v>41617</v>
      </c>
      <c r="AI3169">
        <v>14</v>
      </c>
      <c r="AJ3169">
        <v>156</v>
      </c>
      <c r="AK3169" t="s">
        <v>1100</v>
      </c>
      <c r="AL3169">
        <v>16</v>
      </c>
      <c r="AN3169" s="160">
        <v>35773</v>
      </c>
      <c r="AO3169">
        <v>14</v>
      </c>
      <c r="AP3169">
        <v>190</v>
      </c>
      <c r="AQ3169" t="s">
        <v>1100</v>
      </c>
      <c r="AR3169">
        <v>19</v>
      </c>
      <c r="AT3169" s="160">
        <v>36503</v>
      </c>
      <c r="AU3169">
        <v>14</v>
      </c>
      <c r="AV3169">
        <v>162</v>
      </c>
      <c r="AW3169" t="s">
        <v>1100</v>
      </c>
      <c r="AX3169">
        <v>16</v>
      </c>
    </row>
    <row r="3170" spans="28:50" x14ac:dyDescent="0.3">
      <c r="AB3170" s="160">
        <v>38330</v>
      </c>
      <c r="AC3170">
        <v>15</v>
      </c>
      <c r="AD3170">
        <v>252</v>
      </c>
      <c r="AE3170" t="s">
        <v>1100</v>
      </c>
      <c r="AF3170">
        <v>25</v>
      </c>
      <c r="AH3170" s="160">
        <v>41617</v>
      </c>
      <c r="AI3170">
        <v>15</v>
      </c>
      <c r="AJ3170">
        <v>151</v>
      </c>
      <c r="AK3170" t="s">
        <v>1100</v>
      </c>
      <c r="AL3170">
        <v>15</v>
      </c>
      <c r="AN3170" s="160">
        <v>35773</v>
      </c>
      <c r="AO3170">
        <v>15</v>
      </c>
      <c r="AP3170">
        <v>190</v>
      </c>
      <c r="AQ3170" t="s">
        <v>1100</v>
      </c>
      <c r="AR3170">
        <v>19</v>
      </c>
      <c r="AT3170" s="160">
        <v>36503</v>
      </c>
      <c r="AU3170">
        <v>15</v>
      </c>
      <c r="AV3170">
        <v>156</v>
      </c>
      <c r="AW3170" t="s">
        <v>1100</v>
      </c>
      <c r="AX3170">
        <v>16</v>
      </c>
    </row>
    <row r="3171" spans="28:50" x14ac:dyDescent="0.3">
      <c r="AB3171" s="160">
        <v>38330</v>
      </c>
      <c r="AC3171">
        <v>16</v>
      </c>
      <c r="AD3171">
        <v>239</v>
      </c>
      <c r="AE3171" t="s">
        <v>1100</v>
      </c>
      <c r="AF3171">
        <v>24</v>
      </c>
      <c r="AH3171" s="160">
        <v>41617</v>
      </c>
      <c r="AI3171">
        <v>16</v>
      </c>
      <c r="AJ3171">
        <v>150</v>
      </c>
      <c r="AK3171" t="s">
        <v>1100</v>
      </c>
      <c r="AL3171">
        <v>15</v>
      </c>
      <c r="AN3171" s="160">
        <v>35773</v>
      </c>
      <c r="AO3171">
        <v>16</v>
      </c>
      <c r="AP3171">
        <v>180</v>
      </c>
      <c r="AQ3171" t="s">
        <v>1100</v>
      </c>
      <c r="AR3171">
        <v>18</v>
      </c>
      <c r="AT3171" s="160">
        <v>36503</v>
      </c>
      <c r="AU3171">
        <v>16</v>
      </c>
      <c r="AV3171">
        <v>152</v>
      </c>
      <c r="AW3171" t="s">
        <v>1100</v>
      </c>
      <c r="AX3171">
        <v>15</v>
      </c>
    </row>
    <row r="3172" spans="28:50" x14ac:dyDescent="0.3">
      <c r="AB3172" s="160">
        <v>38330</v>
      </c>
      <c r="AC3172">
        <v>17</v>
      </c>
      <c r="AD3172">
        <v>248</v>
      </c>
      <c r="AE3172" t="s">
        <v>1100</v>
      </c>
      <c r="AF3172">
        <v>25</v>
      </c>
      <c r="AH3172" s="160">
        <v>41617</v>
      </c>
      <c r="AI3172">
        <v>17</v>
      </c>
      <c r="AJ3172">
        <v>158</v>
      </c>
      <c r="AK3172" t="s">
        <v>1100</v>
      </c>
      <c r="AL3172">
        <v>16</v>
      </c>
      <c r="AN3172" s="160">
        <v>35773</v>
      </c>
      <c r="AO3172">
        <v>17</v>
      </c>
      <c r="AP3172">
        <v>170</v>
      </c>
      <c r="AQ3172" t="s">
        <v>1100</v>
      </c>
      <c r="AR3172">
        <v>17</v>
      </c>
      <c r="AT3172" s="160">
        <v>36503</v>
      </c>
      <c r="AU3172">
        <v>17</v>
      </c>
      <c r="AV3172">
        <v>143</v>
      </c>
      <c r="AW3172" t="s">
        <v>1100</v>
      </c>
      <c r="AX3172">
        <v>14</v>
      </c>
    </row>
    <row r="3173" spans="28:50" x14ac:dyDescent="0.3">
      <c r="AB3173" s="160">
        <v>38330</v>
      </c>
      <c r="AC3173">
        <v>18</v>
      </c>
      <c r="AD3173">
        <v>235</v>
      </c>
      <c r="AE3173" t="s">
        <v>1100</v>
      </c>
      <c r="AF3173">
        <v>24</v>
      </c>
      <c r="AH3173" s="160">
        <v>41617</v>
      </c>
      <c r="AI3173">
        <v>18</v>
      </c>
      <c r="AJ3173">
        <v>163</v>
      </c>
      <c r="AK3173" t="s">
        <v>1100</v>
      </c>
      <c r="AL3173">
        <v>16</v>
      </c>
      <c r="AN3173" s="160">
        <v>35773</v>
      </c>
      <c r="AO3173">
        <v>18</v>
      </c>
      <c r="AP3173">
        <v>160</v>
      </c>
      <c r="AQ3173" t="s">
        <v>1100</v>
      </c>
      <c r="AR3173">
        <v>16</v>
      </c>
      <c r="AT3173" s="160">
        <v>36503</v>
      </c>
      <c r="AU3173">
        <v>18</v>
      </c>
      <c r="AV3173">
        <v>141</v>
      </c>
      <c r="AW3173" t="s">
        <v>1100</v>
      </c>
      <c r="AX3173">
        <v>14</v>
      </c>
    </row>
    <row r="3174" spans="28:50" x14ac:dyDescent="0.3">
      <c r="AB3174" s="160">
        <v>38330</v>
      </c>
      <c r="AC3174">
        <v>19</v>
      </c>
      <c r="AD3174">
        <v>218</v>
      </c>
      <c r="AE3174" t="s">
        <v>1100</v>
      </c>
      <c r="AF3174">
        <v>22</v>
      </c>
      <c r="AH3174" s="160">
        <v>41617</v>
      </c>
      <c r="AI3174">
        <v>19</v>
      </c>
      <c r="AJ3174">
        <v>158</v>
      </c>
      <c r="AK3174" t="s">
        <v>1100</v>
      </c>
      <c r="AL3174">
        <v>16</v>
      </c>
      <c r="AN3174" s="160">
        <v>35773</v>
      </c>
      <c r="AO3174">
        <v>19</v>
      </c>
      <c r="AP3174">
        <v>146</v>
      </c>
      <c r="AQ3174" t="s">
        <v>1100</v>
      </c>
      <c r="AR3174">
        <v>15</v>
      </c>
      <c r="AT3174" s="160">
        <v>36503</v>
      </c>
      <c r="AU3174">
        <v>19</v>
      </c>
      <c r="AV3174">
        <v>138</v>
      </c>
      <c r="AW3174" t="s">
        <v>1100</v>
      </c>
      <c r="AX3174">
        <v>14</v>
      </c>
    </row>
    <row r="3175" spans="28:50" x14ac:dyDescent="0.3">
      <c r="AB3175" s="160">
        <v>38330</v>
      </c>
      <c r="AC3175">
        <v>20</v>
      </c>
      <c r="AD3175">
        <v>207</v>
      </c>
      <c r="AE3175" t="s">
        <v>1100</v>
      </c>
      <c r="AF3175">
        <v>21</v>
      </c>
      <c r="AH3175" s="160">
        <v>41617</v>
      </c>
      <c r="AI3175">
        <v>20</v>
      </c>
      <c r="AJ3175">
        <v>150</v>
      </c>
      <c r="AK3175" t="s">
        <v>1100</v>
      </c>
      <c r="AL3175">
        <v>15</v>
      </c>
      <c r="AN3175" s="160">
        <v>35773</v>
      </c>
      <c r="AO3175">
        <v>20</v>
      </c>
      <c r="AP3175">
        <v>140</v>
      </c>
      <c r="AQ3175" t="s">
        <v>1100</v>
      </c>
      <c r="AR3175">
        <v>14</v>
      </c>
      <c r="AT3175" s="160">
        <v>36503</v>
      </c>
      <c r="AU3175">
        <v>20</v>
      </c>
      <c r="AV3175">
        <v>136</v>
      </c>
      <c r="AW3175" t="s">
        <v>1100</v>
      </c>
      <c r="AX3175">
        <v>14</v>
      </c>
    </row>
    <row r="3176" spans="28:50" x14ac:dyDescent="0.3">
      <c r="AB3176" s="160">
        <v>38330</v>
      </c>
      <c r="AC3176">
        <v>21</v>
      </c>
      <c r="AD3176">
        <v>199</v>
      </c>
      <c r="AE3176" t="s">
        <v>1100</v>
      </c>
      <c r="AF3176">
        <v>20</v>
      </c>
      <c r="AH3176" s="160">
        <v>41617</v>
      </c>
      <c r="AI3176">
        <v>21</v>
      </c>
      <c r="AJ3176">
        <v>148</v>
      </c>
      <c r="AK3176" t="s">
        <v>1100</v>
      </c>
      <c r="AL3176">
        <v>15</v>
      </c>
      <c r="AN3176" s="160">
        <v>35773</v>
      </c>
      <c r="AO3176">
        <v>21</v>
      </c>
      <c r="AP3176">
        <v>140</v>
      </c>
      <c r="AQ3176" t="s">
        <v>1100</v>
      </c>
      <c r="AR3176">
        <v>14</v>
      </c>
      <c r="AT3176" s="160">
        <v>36503</v>
      </c>
      <c r="AU3176">
        <v>21</v>
      </c>
      <c r="AV3176">
        <v>137</v>
      </c>
      <c r="AW3176" t="s">
        <v>1100</v>
      </c>
      <c r="AX3176">
        <v>14</v>
      </c>
    </row>
    <row r="3177" spans="28:50" x14ac:dyDescent="0.3">
      <c r="AB3177" s="160">
        <v>38330</v>
      </c>
      <c r="AC3177">
        <v>22</v>
      </c>
      <c r="AD3177">
        <v>195</v>
      </c>
      <c r="AE3177" t="s">
        <v>1100</v>
      </c>
      <c r="AF3177">
        <v>20</v>
      </c>
      <c r="AH3177" s="160">
        <v>41617</v>
      </c>
      <c r="AI3177">
        <v>22</v>
      </c>
      <c r="AJ3177">
        <v>157</v>
      </c>
      <c r="AK3177" t="s">
        <v>1100</v>
      </c>
      <c r="AL3177">
        <v>16</v>
      </c>
      <c r="AN3177" s="160">
        <v>35773</v>
      </c>
      <c r="AO3177">
        <v>22</v>
      </c>
      <c r="AP3177">
        <v>133</v>
      </c>
      <c r="AQ3177" t="s">
        <v>1100</v>
      </c>
      <c r="AR3177">
        <v>13</v>
      </c>
      <c r="AT3177" s="160">
        <v>36503</v>
      </c>
      <c r="AU3177">
        <v>22</v>
      </c>
      <c r="AV3177">
        <v>140</v>
      </c>
      <c r="AW3177" t="s">
        <v>1100</v>
      </c>
      <c r="AX3177">
        <v>14</v>
      </c>
    </row>
    <row r="3178" spans="28:50" x14ac:dyDescent="0.3">
      <c r="AB3178" s="160">
        <v>38330</v>
      </c>
      <c r="AC3178">
        <v>23</v>
      </c>
      <c r="AD3178">
        <v>196</v>
      </c>
      <c r="AE3178" t="s">
        <v>1100</v>
      </c>
      <c r="AF3178">
        <v>20</v>
      </c>
      <c r="AH3178" s="160">
        <v>41617</v>
      </c>
      <c r="AI3178">
        <v>23</v>
      </c>
      <c r="AJ3178">
        <v>150</v>
      </c>
      <c r="AK3178" t="s">
        <v>1100</v>
      </c>
      <c r="AL3178">
        <v>15</v>
      </c>
      <c r="AN3178" s="160">
        <v>35773</v>
      </c>
      <c r="AO3178">
        <v>23</v>
      </c>
      <c r="AP3178">
        <v>130</v>
      </c>
      <c r="AQ3178" t="s">
        <v>1100</v>
      </c>
      <c r="AR3178">
        <v>13</v>
      </c>
      <c r="AT3178" s="160">
        <v>36503</v>
      </c>
      <c r="AU3178">
        <v>23</v>
      </c>
      <c r="AV3178">
        <v>142</v>
      </c>
      <c r="AW3178" t="s">
        <v>1100</v>
      </c>
      <c r="AX3178">
        <v>14</v>
      </c>
    </row>
    <row r="3179" spans="28:50" x14ac:dyDescent="0.3">
      <c r="AB3179" s="160">
        <v>38331</v>
      </c>
      <c r="AC3179">
        <v>0</v>
      </c>
      <c r="AD3179">
        <v>189</v>
      </c>
      <c r="AE3179" t="s">
        <v>1100</v>
      </c>
      <c r="AF3179">
        <v>19</v>
      </c>
      <c r="AH3179" s="160">
        <v>41618</v>
      </c>
      <c r="AI3179">
        <v>0</v>
      </c>
      <c r="AJ3179">
        <v>148</v>
      </c>
      <c r="AK3179" t="s">
        <v>1100</v>
      </c>
      <c r="AL3179">
        <v>15</v>
      </c>
      <c r="AN3179" s="160">
        <v>35774</v>
      </c>
      <c r="AO3179">
        <v>0</v>
      </c>
      <c r="AP3179">
        <v>110</v>
      </c>
      <c r="AQ3179" t="s">
        <v>1100</v>
      </c>
      <c r="AR3179">
        <v>11</v>
      </c>
      <c r="AT3179" s="160">
        <v>36504</v>
      </c>
      <c r="AU3179">
        <v>0</v>
      </c>
      <c r="AV3179">
        <v>138</v>
      </c>
      <c r="AW3179" t="s">
        <v>1100</v>
      </c>
      <c r="AX3179">
        <v>14</v>
      </c>
    </row>
    <row r="3180" spans="28:50" x14ac:dyDescent="0.3">
      <c r="AB3180" s="160">
        <v>38331</v>
      </c>
      <c r="AC3180">
        <v>1</v>
      </c>
      <c r="AD3180">
        <v>185</v>
      </c>
      <c r="AE3180" t="s">
        <v>1100</v>
      </c>
      <c r="AF3180">
        <v>19</v>
      </c>
      <c r="AH3180" s="160">
        <v>41618</v>
      </c>
      <c r="AI3180">
        <v>1</v>
      </c>
      <c r="AJ3180">
        <v>144</v>
      </c>
      <c r="AK3180" t="s">
        <v>1100</v>
      </c>
      <c r="AL3180">
        <v>14</v>
      </c>
      <c r="AN3180" s="160">
        <v>35774</v>
      </c>
      <c r="AO3180">
        <v>1</v>
      </c>
      <c r="AP3180">
        <v>100</v>
      </c>
      <c r="AQ3180" t="s">
        <v>1100</v>
      </c>
      <c r="AR3180">
        <v>10</v>
      </c>
      <c r="AT3180" s="160">
        <v>36504</v>
      </c>
      <c r="AU3180">
        <v>1</v>
      </c>
      <c r="AV3180">
        <v>134</v>
      </c>
      <c r="AW3180" t="s">
        <v>1100</v>
      </c>
      <c r="AX3180">
        <v>13</v>
      </c>
    </row>
    <row r="3181" spans="28:50" x14ac:dyDescent="0.3">
      <c r="AB3181" s="160">
        <v>38331</v>
      </c>
      <c r="AC3181">
        <v>2</v>
      </c>
      <c r="AD3181">
        <v>184</v>
      </c>
      <c r="AE3181" t="s">
        <v>1100</v>
      </c>
      <c r="AF3181">
        <v>18</v>
      </c>
      <c r="AH3181" s="160">
        <v>41618</v>
      </c>
      <c r="AI3181">
        <v>2</v>
      </c>
      <c r="AJ3181">
        <v>144</v>
      </c>
      <c r="AK3181" t="s">
        <v>1100</v>
      </c>
      <c r="AL3181">
        <v>14</v>
      </c>
      <c r="AN3181" s="160">
        <v>35774</v>
      </c>
      <c r="AO3181">
        <v>2</v>
      </c>
      <c r="AP3181">
        <v>100</v>
      </c>
      <c r="AQ3181" t="s">
        <v>1100</v>
      </c>
      <c r="AR3181">
        <v>10</v>
      </c>
      <c r="AT3181" s="160">
        <v>36504</v>
      </c>
      <c r="AU3181">
        <v>2</v>
      </c>
      <c r="AV3181">
        <v>128</v>
      </c>
      <c r="AW3181" t="s">
        <v>1100</v>
      </c>
      <c r="AX3181">
        <v>13</v>
      </c>
    </row>
    <row r="3182" spans="28:50" x14ac:dyDescent="0.3">
      <c r="AB3182" s="160">
        <v>38331</v>
      </c>
      <c r="AC3182">
        <v>3</v>
      </c>
      <c r="AD3182">
        <v>184</v>
      </c>
      <c r="AE3182" t="s">
        <v>1100</v>
      </c>
      <c r="AF3182">
        <v>18</v>
      </c>
      <c r="AH3182" s="160">
        <v>41618</v>
      </c>
      <c r="AI3182">
        <v>3</v>
      </c>
      <c r="AJ3182">
        <v>141</v>
      </c>
      <c r="AK3182" t="s">
        <v>1100</v>
      </c>
      <c r="AL3182">
        <v>14</v>
      </c>
      <c r="AN3182" s="160">
        <v>35774</v>
      </c>
      <c r="AO3182">
        <v>3</v>
      </c>
      <c r="AP3182">
        <v>100</v>
      </c>
      <c r="AQ3182" t="s">
        <v>1100</v>
      </c>
      <c r="AR3182">
        <v>10</v>
      </c>
      <c r="AT3182" s="160">
        <v>36504</v>
      </c>
      <c r="AU3182">
        <v>3</v>
      </c>
      <c r="AV3182">
        <v>122</v>
      </c>
      <c r="AW3182" t="s">
        <v>1100</v>
      </c>
      <c r="AX3182">
        <v>12</v>
      </c>
    </row>
    <row r="3183" spans="28:50" x14ac:dyDescent="0.3">
      <c r="AB3183" s="160">
        <v>38331</v>
      </c>
      <c r="AC3183">
        <v>4</v>
      </c>
      <c r="AD3183">
        <v>176</v>
      </c>
      <c r="AE3183" t="s">
        <v>1100</v>
      </c>
      <c r="AF3183">
        <v>18</v>
      </c>
      <c r="AH3183" s="160">
        <v>41618</v>
      </c>
      <c r="AI3183">
        <v>4</v>
      </c>
      <c r="AJ3183">
        <v>138</v>
      </c>
      <c r="AK3183" t="s">
        <v>1100</v>
      </c>
      <c r="AL3183">
        <v>14</v>
      </c>
      <c r="AN3183" s="160">
        <v>35774</v>
      </c>
      <c r="AO3183">
        <v>4</v>
      </c>
      <c r="AP3183">
        <v>99</v>
      </c>
      <c r="AQ3183" t="s">
        <v>1100</v>
      </c>
      <c r="AR3183">
        <v>10</v>
      </c>
      <c r="AT3183" s="160">
        <v>36504</v>
      </c>
      <c r="AU3183">
        <v>4</v>
      </c>
      <c r="AV3183">
        <v>119</v>
      </c>
      <c r="AW3183" t="s">
        <v>1100</v>
      </c>
      <c r="AX3183">
        <v>12</v>
      </c>
    </row>
    <row r="3184" spans="28:50" x14ac:dyDescent="0.3">
      <c r="AB3184" s="160">
        <v>38331</v>
      </c>
      <c r="AC3184">
        <v>5</v>
      </c>
      <c r="AD3184">
        <v>174</v>
      </c>
      <c r="AE3184" t="s">
        <v>1100</v>
      </c>
      <c r="AF3184">
        <v>17</v>
      </c>
      <c r="AH3184" s="160">
        <v>41618</v>
      </c>
      <c r="AI3184">
        <v>5</v>
      </c>
      <c r="AJ3184">
        <v>129</v>
      </c>
      <c r="AK3184" t="s">
        <v>1100</v>
      </c>
      <c r="AL3184">
        <v>13</v>
      </c>
      <c r="AN3184" s="160">
        <v>35774</v>
      </c>
      <c r="AO3184">
        <v>5</v>
      </c>
      <c r="AP3184">
        <v>110</v>
      </c>
      <c r="AQ3184" t="s">
        <v>1100</v>
      </c>
      <c r="AR3184">
        <v>11</v>
      </c>
      <c r="AT3184" s="160">
        <v>36504</v>
      </c>
      <c r="AU3184">
        <v>5</v>
      </c>
      <c r="AV3184">
        <v>124</v>
      </c>
      <c r="AW3184" t="s">
        <v>1100</v>
      </c>
      <c r="AX3184">
        <v>12</v>
      </c>
    </row>
    <row r="3185" spans="28:50" x14ac:dyDescent="0.3">
      <c r="AB3185" s="160">
        <v>38331</v>
      </c>
      <c r="AC3185">
        <v>6</v>
      </c>
      <c r="AD3185">
        <v>179</v>
      </c>
      <c r="AE3185" t="s">
        <v>1100</v>
      </c>
      <c r="AF3185">
        <v>18</v>
      </c>
      <c r="AH3185" s="160">
        <v>41618</v>
      </c>
      <c r="AI3185">
        <v>6</v>
      </c>
      <c r="AJ3185">
        <v>127</v>
      </c>
      <c r="AK3185" t="s">
        <v>1100</v>
      </c>
      <c r="AL3185">
        <v>13</v>
      </c>
      <c r="AN3185" s="160">
        <v>35774</v>
      </c>
      <c r="AO3185">
        <v>6</v>
      </c>
      <c r="AP3185">
        <v>130</v>
      </c>
      <c r="AQ3185" t="s">
        <v>1100</v>
      </c>
      <c r="AR3185">
        <v>13</v>
      </c>
      <c r="AT3185" s="160">
        <v>36504</v>
      </c>
      <c r="AU3185">
        <v>6</v>
      </c>
      <c r="AV3185">
        <v>133</v>
      </c>
      <c r="AW3185" t="s">
        <v>1100</v>
      </c>
      <c r="AX3185">
        <v>13</v>
      </c>
    </row>
    <row r="3186" spans="28:50" x14ac:dyDescent="0.3">
      <c r="AB3186" s="160">
        <v>38331</v>
      </c>
      <c r="AC3186">
        <v>7</v>
      </c>
      <c r="AD3186">
        <v>187</v>
      </c>
      <c r="AE3186" t="s">
        <v>1100</v>
      </c>
      <c r="AF3186">
        <v>19</v>
      </c>
      <c r="AH3186" s="160">
        <v>41618</v>
      </c>
      <c r="AI3186">
        <v>7</v>
      </c>
      <c r="AJ3186">
        <v>142</v>
      </c>
      <c r="AK3186" t="s">
        <v>1100</v>
      </c>
      <c r="AL3186">
        <v>14</v>
      </c>
      <c r="AN3186" s="160">
        <v>35774</v>
      </c>
      <c r="AO3186">
        <v>7</v>
      </c>
      <c r="AP3186">
        <v>149</v>
      </c>
      <c r="AQ3186" t="s">
        <v>1100</v>
      </c>
      <c r="AR3186">
        <v>15</v>
      </c>
      <c r="AT3186" s="160">
        <v>36504</v>
      </c>
      <c r="AU3186">
        <v>7</v>
      </c>
      <c r="AV3186">
        <v>147</v>
      </c>
      <c r="AW3186" t="s">
        <v>1100</v>
      </c>
      <c r="AX3186">
        <v>15</v>
      </c>
    </row>
    <row r="3187" spans="28:50" x14ac:dyDescent="0.3">
      <c r="AB3187" s="160">
        <v>38331</v>
      </c>
      <c r="AC3187">
        <v>8</v>
      </c>
      <c r="AD3187">
        <v>197</v>
      </c>
      <c r="AE3187" t="s">
        <v>1100</v>
      </c>
      <c r="AF3187">
        <v>20</v>
      </c>
      <c r="AH3187" s="160">
        <v>41618</v>
      </c>
      <c r="AI3187">
        <v>8</v>
      </c>
      <c r="AJ3187">
        <v>153</v>
      </c>
      <c r="AK3187" t="s">
        <v>1100</v>
      </c>
      <c r="AL3187">
        <v>15</v>
      </c>
      <c r="AN3187" s="160">
        <v>35774</v>
      </c>
      <c r="AO3187">
        <v>8</v>
      </c>
      <c r="AP3187">
        <v>160</v>
      </c>
      <c r="AQ3187" t="s">
        <v>1100</v>
      </c>
      <c r="AR3187">
        <v>16</v>
      </c>
      <c r="AT3187" s="160">
        <v>36504</v>
      </c>
      <c r="AU3187">
        <v>8</v>
      </c>
      <c r="AV3187">
        <v>145</v>
      </c>
      <c r="AW3187" t="s">
        <v>1100</v>
      </c>
      <c r="AX3187">
        <v>15</v>
      </c>
    </row>
    <row r="3188" spans="28:50" x14ac:dyDescent="0.3">
      <c r="AB3188" s="160">
        <v>38331</v>
      </c>
      <c r="AC3188">
        <v>9</v>
      </c>
      <c r="AD3188">
        <v>202</v>
      </c>
      <c r="AE3188" t="s">
        <v>1100</v>
      </c>
      <c r="AF3188">
        <v>20</v>
      </c>
      <c r="AH3188" s="160">
        <v>41618</v>
      </c>
      <c r="AI3188">
        <v>9</v>
      </c>
      <c r="AJ3188">
        <v>163</v>
      </c>
      <c r="AK3188" t="s">
        <v>1100</v>
      </c>
      <c r="AL3188">
        <v>16</v>
      </c>
      <c r="AN3188" s="160">
        <v>35774</v>
      </c>
      <c r="AO3188">
        <v>9</v>
      </c>
      <c r="AP3188">
        <v>160</v>
      </c>
      <c r="AQ3188" t="s">
        <v>1100</v>
      </c>
      <c r="AR3188">
        <v>16</v>
      </c>
      <c r="AT3188" s="160">
        <v>36504</v>
      </c>
      <c r="AU3188">
        <v>9</v>
      </c>
      <c r="AV3188">
        <v>160</v>
      </c>
      <c r="AW3188" t="s">
        <v>1100</v>
      </c>
      <c r="AX3188">
        <v>16</v>
      </c>
    </row>
    <row r="3189" spans="28:50" x14ac:dyDescent="0.3">
      <c r="AB3189" s="160">
        <v>38331</v>
      </c>
      <c r="AC3189">
        <v>10</v>
      </c>
      <c r="AD3189">
        <v>210</v>
      </c>
      <c r="AE3189" t="s">
        <v>1100</v>
      </c>
      <c r="AF3189">
        <v>21</v>
      </c>
      <c r="AH3189" s="160">
        <v>41618</v>
      </c>
      <c r="AI3189">
        <v>10</v>
      </c>
      <c r="AJ3189">
        <v>158</v>
      </c>
      <c r="AK3189" t="s">
        <v>1100</v>
      </c>
      <c r="AL3189">
        <v>16</v>
      </c>
      <c r="AN3189" s="160">
        <v>35774</v>
      </c>
      <c r="AO3189">
        <v>10</v>
      </c>
      <c r="AP3189">
        <v>170</v>
      </c>
      <c r="AQ3189" t="s">
        <v>1100</v>
      </c>
      <c r="AR3189">
        <v>17</v>
      </c>
      <c r="AT3189" s="160">
        <v>36504</v>
      </c>
      <c r="AU3189">
        <v>10</v>
      </c>
      <c r="AV3189">
        <v>165</v>
      </c>
      <c r="AW3189" t="s">
        <v>1100</v>
      </c>
      <c r="AX3189">
        <v>17</v>
      </c>
    </row>
    <row r="3190" spans="28:50" x14ac:dyDescent="0.3">
      <c r="AB3190" s="160">
        <v>38331</v>
      </c>
      <c r="AC3190">
        <v>11</v>
      </c>
      <c r="AD3190">
        <v>216</v>
      </c>
      <c r="AE3190" t="s">
        <v>1100</v>
      </c>
      <c r="AF3190">
        <v>22</v>
      </c>
      <c r="AH3190" s="160">
        <v>41618</v>
      </c>
      <c r="AI3190">
        <v>11</v>
      </c>
      <c r="AJ3190">
        <v>161</v>
      </c>
      <c r="AK3190" t="s">
        <v>1100</v>
      </c>
      <c r="AL3190">
        <v>16</v>
      </c>
      <c r="AN3190" s="160">
        <v>35774</v>
      </c>
      <c r="AO3190">
        <v>11</v>
      </c>
      <c r="AP3190">
        <v>170</v>
      </c>
      <c r="AQ3190" t="s">
        <v>1100</v>
      </c>
      <c r="AR3190">
        <v>17</v>
      </c>
      <c r="AT3190" s="160">
        <v>36504</v>
      </c>
      <c r="AU3190">
        <v>11</v>
      </c>
      <c r="AV3190">
        <v>165</v>
      </c>
      <c r="AW3190" t="s">
        <v>1100</v>
      </c>
      <c r="AX3190">
        <v>17</v>
      </c>
    </row>
    <row r="3191" spans="28:50" x14ac:dyDescent="0.3">
      <c r="AB3191" s="160">
        <v>38331</v>
      </c>
      <c r="AC3191">
        <v>12</v>
      </c>
      <c r="AD3191">
        <v>209</v>
      </c>
      <c r="AE3191" t="s">
        <v>1100</v>
      </c>
      <c r="AF3191">
        <v>21</v>
      </c>
      <c r="AH3191" s="160">
        <v>41618</v>
      </c>
      <c r="AI3191">
        <v>12</v>
      </c>
      <c r="AJ3191">
        <v>170</v>
      </c>
      <c r="AK3191" t="s">
        <v>1100</v>
      </c>
      <c r="AL3191">
        <v>17</v>
      </c>
      <c r="AN3191" s="160">
        <v>35774</v>
      </c>
      <c r="AO3191">
        <v>12</v>
      </c>
      <c r="AP3191">
        <v>170</v>
      </c>
      <c r="AQ3191" t="s">
        <v>1100</v>
      </c>
      <c r="AR3191">
        <v>17</v>
      </c>
      <c r="AT3191" s="160">
        <v>36504</v>
      </c>
      <c r="AU3191">
        <v>12</v>
      </c>
      <c r="AV3191">
        <v>173</v>
      </c>
      <c r="AW3191" t="s">
        <v>1100</v>
      </c>
      <c r="AX3191">
        <v>17</v>
      </c>
    </row>
    <row r="3192" spans="28:50" x14ac:dyDescent="0.3">
      <c r="AB3192" s="160">
        <v>38331</v>
      </c>
      <c r="AC3192">
        <v>13</v>
      </c>
      <c r="AD3192">
        <v>159</v>
      </c>
      <c r="AE3192" t="s">
        <v>1100</v>
      </c>
      <c r="AF3192">
        <v>16</v>
      </c>
      <c r="AH3192" s="160">
        <v>41618</v>
      </c>
      <c r="AI3192">
        <v>13</v>
      </c>
      <c r="AJ3192">
        <v>179</v>
      </c>
      <c r="AK3192" t="s">
        <v>1100</v>
      </c>
      <c r="AL3192">
        <v>18</v>
      </c>
      <c r="AN3192" s="160">
        <v>35774</v>
      </c>
      <c r="AO3192">
        <v>13</v>
      </c>
      <c r="AP3192">
        <v>175</v>
      </c>
      <c r="AQ3192" t="s">
        <v>1100</v>
      </c>
      <c r="AR3192">
        <v>18</v>
      </c>
      <c r="AT3192" s="160">
        <v>36504</v>
      </c>
      <c r="AU3192">
        <v>13</v>
      </c>
      <c r="AV3192">
        <v>184</v>
      </c>
      <c r="AW3192" t="s">
        <v>1100</v>
      </c>
      <c r="AX3192">
        <v>18</v>
      </c>
    </row>
    <row r="3193" spans="28:50" x14ac:dyDescent="0.3">
      <c r="AB3193" s="160">
        <v>38331</v>
      </c>
      <c r="AC3193">
        <v>14</v>
      </c>
      <c r="AD3193">
        <v>165</v>
      </c>
      <c r="AE3193" t="s">
        <v>1100</v>
      </c>
      <c r="AF3193">
        <v>17</v>
      </c>
      <c r="AH3193" s="160">
        <v>41618</v>
      </c>
      <c r="AI3193">
        <v>14</v>
      </c>
      <c r="AJ3193">
        <v>193</v>
      </c>
      <c r="AK3193" t="s">
        <v>1100</v>
      </c>
      <c r="AL3193">
        <v>19</v>
      </c>
      <c r="AN3193" s="160">
        <v>35774</v>
      </c>
      <c r="AO3193">
        <v>14</v>
      </c>
      <c r="AP3193">
        <v>170</v>
      </c>
      <c r="AQ3193" t="s">
        <v>1100</v>
      </c>
      <c r="AR3193">
        <v>17</v>
      </c>
      <c r="AT3193" s="160">
        <v>36504</v>
      </c>
      <c r="AU3193">
        <v>14</v>
      </c>
      <c r="AV3193">
        <v>177</v>
      </c>
      <c r="AW3193" t="s">
        <v>1100</v>
      </c>
      <c r="AX3193">
        <v>18</v>
      </c>
    </row>
    <row r="3194" spans="28:50" x14ac:dyDescent="0.3">
      <c r="AB3194" s="160">
        <v>38331</v>
      </c>
      <c r="AC3194">
        <v>15</v>
      </c>
      <c r="AD3194">
        <v>165</v>
      </c>
      <c r="AE3194" t="s">
        <v>1100</v>
      </c>
      <c r="AF3194">
        <v>17</v>
      </c>
      <c r="AH3194" s="160">
        <v>41618</v>
      </c>
      <c r="AI3194">
        <v>15</v>
      </c>
      <c r="AJ3194">
        <v>198</v>
      </c>
      <c r="AK3194" t="s">
        <v>1100</v>
      </c>
      <c r="AL3194">
        <v>20</v>
      </c>
      <c r="AN3194" s="160">
        <v>35774</v>
      </c>
      <c r="AO3194">
        <v>15</v>
      </c>
      <c r="AP3194">
        <v>170</v>
      </c>
      <c r="AQ3194" t="s">
        <v>1100</v>
      </c>
      <c r="AR3194">
        <v>17</v>
      </c>
      <c r="AT3194" s="160">
        <v>36504</v>
      </c>
      <c r="AU3194">
        <v>15</v>
      </c>
      <c r="AV3194">
        <v>169</v>
      </c>
      <c r="AW3194" t="s">
        <v>1100</v>
      </c>
      <c r="AX3194">
        <v>17</v>
      </c>
    </row>
    <row r="3195" spans="28:50" x14ac:dyDescent="0.3">
      <c r="AB3195" s="160">
        <v>38331</v>
      </c>
      <c r="AC3195">
        <v>16</v>
      </c>
      <c r="AD3195">
        <v>169</v>
      </c>
      <c r="AE3195" t="s">
        <v>1100</v>
      </c>
      <c r="AF3195">
        <v>17</v>
      </c>
      <c r="AH3195" s="160">
        <v>41618</v>
      </c>
      <c r="AI3195">
        <v>16</v>
      </c>
      <c r="AJ3195">
        <v>199</v>
      </c>
      <c r="AK3195" t="s">
        <v>1100</v>
      </c>
      <c r="AL3195">
        <v>20</v>
      </c>
      <c r="AN3195" s="160">
        <v>35774</v>
      </c>
      <c r="AO3195">
        <v>16</v>
      </c>
      <c r="AP3195">
        <v>173</v>
      </c>
      <c r="AQ3195" t="s">
        <v>1100</v>
      </c>
      <c r="AR3195">
        <v>17</v>
      </c>
      <c r="AT3195" s="160">
        <v>36504</v>
      </c>
      <c r="AU3195">
        <v>16</v>
      </c>
      <c r="AV3195">
        <v>163</v>
      </c>
      <c r="AW3195" t="s">
        <v>1100</v>
      </c>
      <c r="AX3195">
        <v>16</v>
      </c>
    </row>
    <row r="3196" spans="28:50" x14ac:dyDescent="0.3">
      <c r="AB3196" s="160">
        <v>38331</v>
      </c>
      <c r="AC3196">
        <v>17</v>
      </c>
      <c r="AD3196">
        <v>167</v>
      </c>
      <c r="AE3196" t="s">
        <v>1100</v>
      </c>
      <c r="AF3196">
        <v>17</v>
      </c>
      <c r="AH3196" s="160">
        <v>41618</v>
      </c>
      <c r="AI3196">
        <v>17</v>
      </c>
      <c r="AJ3196">
        <v>200</v>
      </c>
      <c r="AK3196" t="s">
        <v>1100</v>
      </c>
      <c r="AL3196">
        <v>20</v>
      </c>
      <c r="AN3196" s="160">
        <v>35774</v>
      </c>
      <c r="AO3196">
        <v>17</v>
      </c>
      <c r="AP3196">
        <v>170</v>
      </c>
      <c r="AQ3196" t="s">
        <v>1100</v>
      </c>
      <c r="AR3196">
        <v>17</v>
      </c>
      <c r="AT3196" s="160">
        <v>36504</v>
      </c>
      <c r="AU3196">
        <v>17</v>
      </c>
      <c r="AV3196">
        <v>168</v>
      </c>
      <c r="AW3196" t="s">
        <v>1100</v>
      </c>
      <c r="AX3196">
        <v>17</v>
      </c>
    </row>
    <row r="3197" spans="28:50" x14ac:dyDescent="0.3">
      <c r="AB3197" s="160">
        <v>38331</v>
      </c>
      <c r="AC3197">
        <v>18</v>
      </c>
      <c r="AD3197">
        <v>165</v>
      </c>
      <c r="AE3197" t="s">
        <v>1100</v>
      </c>
      <c r="AF3197">
        <v>17</v>
      </c>
      <c r="AH3197" s="160">
        <v>41618</v>
      </c>
      <c r="AI3197">
        <v>18</v>
      </c>
      <c r="AJ3197">
        <v>200</v>
      </c>
      <c r="AK3197" t="s">
        <v>1100</v>
      </c>
      <c r="AL3197">
        <v>20</v>
      </c>
      <c r="AN3197" s="160">
        <v>35774</v>
      </c>
      <c r="AO3197">
        <v>18</v>
      </c>
      <c r="AP3197">
        <v>160</v>
      </c>
      <c r="AQ3197" t="s">
        <v>1100</v>
      </c>
      <c r="AR3197">
        <v>16</v>
      </c>
      <c r="AT3197" s="160">
        <v>36504</v>
      </c>
      <c r="AU3197">
        <v>18</v>
      </c>
      <c r="AV3197">
        <v>171</v>
      </c>
      <c r="AW3197" t="s">
        <v>1100</v>
      </c>
      <c r="AX3197">
        <v>17</v>
      </c>
    </row>
    <row r="3198" spans="28:50" x14ac:dyDescent="0.3">
      <c r="AB3198" s="160">
        <v>38331</v>
      </c>
      <c r="AC3198">
        <v>19</v>
      </c>
      <c r="AD3198">
        <v>165</v>
      </c>
      <c r="AE3198" t="s">
        <v>1100</v>
      </c>
      <c r="AF3198">
        <v>17</v>
      </c>
      <c r="AH3198" s="160">
        <v>41618</v>
      </c>
      <c r="AI3198">
        <v>19</v>
      </c>
      <c r="AJ3198">
        <v>191</v>
      </c>
      <c r="AK3198" t="s">
        <v>1100</v>
      </c>
      <c r="AL3198">
        <v>19</v>
      </c>
      <c r="AN3198" s="160">
        <v>35774</v>
      </c>
      <c r="AO3198">
        <v>19</v>
      </c>
      <c r="AP3198">
        <v>148</v>
      </c>
      <c r="AQ3198" t="s">
        <v>1100</v>
      </c>
      <c r="AR3198">
        <v>15</v>
      </c>
      <c r="AT3198" s="160">
        <v>36504</v>
      </c>
      <c r="AU3198">
        <v>19</v>
      </c>
      <c r="AV3198">
        <v>160</v>
      </c>
      <c r="AW3198" t="s">
        <v>1100</v>
      </c>
      <c r="AX3198">
        <v>16</v>
      </c>
    </row>
    <row r="3199" spans="28:50" x14ac:dyDescent="0.3">
      <c r="AB3199" s="160">
        <v>38331</v>
      </c>
      <c r="AC3199">
        <v>20</v>
      </c>
      <c r="AD3199">
        <v>161</v>
      </c>
      <c r="AE3199" t="s">
        <v>1100</v>
      </c>
      <c r="AF3199">
        <v>16</v>
      </c>
      <c r="AH3199" s="160">
        <v>41618</v>
      </c>
      <c r="AI3199">
        <v>20</v>
      </c>
      <c r="AJ3199">
        <v>186</v>
      </c>
      <c r="AK3199" t="s">
        <v>1100</v>
      </c>
      <c r="AL3199">
        <v>19</v>
      </c>
      <c r="AN3199" s="160">
        <v>35774</v>
      </c>
      <c r="AO3199">
        <v>20</v>
      </c>
      <c r="AP3199">
        <v>150</v>
      </c>
      <c r="AQ3199" t="s">
        <v>1100</v>
      </c>
      <c r="AR3199">
        <v>15</v>
      </c>
      <c r="AT3199" s="160">
        <v>36504</v>
      </c>
      <c r="AU3199">
        <v>20</v>
      </c>
      <c r="AV3199">
        <v>154</v>
      </c>
      <c r="AW3199" t="s">
        <v>1100</v>
      </c>
      <c r="AX3199">
        <v>15</v>
      </c>
    </row>
    <row r="3200" spans="28:50" x14ac:dyDescent="0.3">
      <c r="AB3200" s="160">
        <v>38331</v>
      </c>
      <c r="AC3200">
        <v>21</v>
      </c>
      <c r="AD3200">
        <v>160</v>
      </c>
      <c r="AE3200" t="s">
        <v>1100</v>
      </c>
      <c r="AF3200">
        <v>16</v>
      </c>
      <c r="AH3200" s="160">
        <v>41618</v>
      </c>
      <c r="AI3200">
        <v>21</v>
      </c>
      <c r="AJ3200">
        <v>180</v>
      </c>
      <c r="AK3200" t="s">
        <v>1100</v>
      </c>
      <c r="AL3200">
        <v>18</v>
      </c>
      <c r="AN3200" s="160">
        <v>35774</v>
      </c>
      <c r="AO3200">
        <v>21</v>
      </c>
      <c r="AP3200">
        <v>150</v>
      </c>
      <c r="AQ3200" t="s">
        <v>1100</v>
      </c>
      <c r="AR3200">
        <v>15</v>
      </c>
      <c r="AT3200" s="160">
        <v>36504</v>
      </c>
      <c r="AU3200">
        <v>21</v>
      </c>
      <c r="AV3200">
        <v>147</v>
      </c>
      <c r="AW3200" t="s">
        <v>1100</v>
      </c>
      <c r="AX3200">
        <v>15</v>
      </c>
    </row>
    <row r="3201" spans="28:50" x14ac:dyDescent="0.3">
      <c r="AB3201" s="160">
        <v>38331</v>
      </c>
      <c r="AC3201">
        <v>22</v>
      </c>
      <c r="AD3201">
        <v>159</v>
      </c>
      <c r="AE3201" t="s">
        <v>1100</v>
      </c>
      <c r="AF3201">
        <v>16</v>
      </c>
      <c r="AH3201" s="160">
        <v>41618</v>
      </c>
      <c r="AI3201">
        <v>22</v>
      </c>
      <c r="AJ3201">
        <v>163</v>
      </c>
      <c r="AK3201" t="s">
        <v>1100</v>
      </c>
      <c r="AL3201">
        <v>16</v>
      </c>
      <c r="AN3201" s="160">
        <v>35774</v>
      </c>
      <c r="AO3201">
        <v>22</v>
      </c>
      <c r="AP3201">
        <v>152</v>
      </c>
      <c r="AQ3201" t="s">
        <v>1100</v>
      </c>
      <c r="AR3201">
        <v>15</v>
      </c>
      <c r="AT3201" s="160">
        <v>36504</v>
      </c>
      <c r="AU3201">
        <v>22</v>
      </c>
      <c r="AV3201">
        <v>141</v>
      </c>
      <c r="AW3201" t="s">
        <v>1100</v>
      </c>
      <c r="AX3201">
        <v>14</v>
      </c>
    </row>
    <row r="3202" spans="28:50" x14ac:dyDescent="0.3">
      <c r="AB3202" s="160">
        <v>38331</v>
      </c>
      <c r="AC3202">
        <v>23</v>
      </c>
      <c r="AD3202">
        <v>156</v>
      </c>
      <c r="AE3202" t="s">
        <v>1100</v>
      </c>
      <c r="AF3202">
        <v>16</v>
      </c>
      <c r="AH3202" s="160">
        <v>41618</v>
      </c>
      <c r="AI3202">
        <v>23</v>
      </c>
      <c r="AJ3202">
        <v>163</v>
      </c>
      <c r="AK3202" t="s">
        <v>1100</v>
      </c>
      <c r="AL3202">
        <v>16</v>
      </c>
      <c r="AN3202" s="160">
        <v>35774</v>
      </c>
      <c r="AO3202">
        <v>23</v>
      </c>
      <c r="AP3202">
        <v>150</v>
      </c>
      <c r="AQ3202" t="s">
        <v>1100</v>
      </c>
      <c r="AR3202">
        <v>15</v>
      </c>
      <c r="AT3202" s="160">
        <v>36504</v>
      </c>
      <c r="AU3202">
        <v>23</v>
      </c>
      <c r="AV3202">
        <v>140</v>
      </c>
      <c r="AW3202" t="s">
        <v>1100</v>
      </c>
      <c r="AX3202">
        <v>14</v>
      </c>
    </row>
    <row r="3203" spans="28:50" x14ac:dyDescent="0.3">
      <c r="AB3203" s="160">
        <v>38332</v>
      </c>
      <c r="AC3203">
        <v>0</v>
      </c>
      <c r="AD3203">
        <v>155</v>
      </c>
      <c r="AE3203" t="s">
        <v>1100</v>
      </c>
      <c r="AF3203">
        <v>16</v>
      </c>
      <c r="AH3203" s="160">
        <v>41619</v>
      </c>
      <c r="AI3203">
        <v>0</v>
      </c>
      <c r="AJ3203">
        <v>160</v>
      </c>
      <c r="AK3203" t="s">
        <v>1100</v>
      </c>
      <c r="AL3203">
        <v>16</v>
      </c>
      <c r="AN3203" s="160">
        <v>35775</v>
      </c>
      <c r="AO3203">
        <v>0</v>
      </c>
      <c r="AP3203">
        <v>150</v>
      </c>
      <c r="AQ3203" t="s">
        <v>1100</v>
      </c>
      <c r="AR3203">
        <v>15</v>
      </c>
      <c r="AT3203" s="160">
        <v>36505</v>
      </c>
      <c r="AU3203">
        <v>0</v>
      </c>
      <c r="AV3203">
        <v>140</v>
      </c>
      <c r="AW3203" t="s">
        <v>1100</v>
      </c>
      <c r="AX3203">
        <v>14</v>
      </c>
    </row>
    <row r="3204" spans="28:50" x14ac:dyDescent="0.3">
      <c r="AB3204" s="160">
        <v>38332</v>
      </c>
      <c r="AC3204">
        <v>1</v>
      </c>
      <c r="AD3204">
        <v>149</v>
      </c>
      <c r="AE3204" t="s">
        <v>1100</v>
      </c>
      <c r="AF3204">
        <v>15</v>
      </c>
      <c r="AH3204" s="160">
        <v>41619</v>
      </c>
      <c r="AI3204">
        <v>1</v>
      </c>
      <c r="AJ3204">
        <v>159</v>
      </c>
      <c r="AK3204" t="s">
        <v>1100</v>
      </c>
      <c r="AL3204">
        <v>16</v>
      </c>
      <c r="AN3204" s="160">
        <v>35775</v>
      </c>
      <c r="AO3204">
        <v>1</v>
      </c>
      <c r="AP3204">
        <v>145</v>
      </c>
      <c r="AQ3204" t="s">
        <v>1100</v>
      </c>
      <c r="AR3204">
        <v>15</v>
      </c>
      <c r="AT3204" s="160">
        <v>36505</v>
      </c>
      <c r="AU3204">
        <v>1</v>
      </c>
      <c r="AV3204">
        <v>140</v>
      </c>
      <c r="AW3204" t="s">
        <v>1100</v>
      </c>
      <c r="AX3204">
        <v>14</v>
      </c>
    </row>
    <row r="3205" spans="28:50" x14ac:dyDescent="0.3">
      <c r="AB3205" s="160">
        <v>38332</v>
      </c>
      <c r="AC3205">
        <v>2</v>
      </c>
      <c r="AD3205">
        <v>147</v>
      </c>
      <c r="AE3205" t="s">
        <v>1100</v>
      </c>
      <c r="AF3205">
        <v>15</v>
      </c>
      <c r="AH3205" s="160">
        <v>41619</v>
      </c>
      <c r="AI3205">
        <v>2</v>
      </c>
      <c r="AJ3205">
        <v>154</v>
      </c>
      <c r="AK3205" t="s">
        <v>1100</v>
      </c>
      <c r="AL3205">
        <v>15</v>
      </c>
      <c r="AN3205" s="160">
        <v>35775</v>
      </c>
      <c r="AO3205">
        <v>2</v>
      </c>
      <c r="AP3205">
        <v>140</v>
      </c>
      <c r="AQ3205" t="s">
        <v>1100</v>
      </c>
      <c r="AR3205">
        <v>14</v>
      </c>
      <c r="AT3205" s="160">
        <v>36505</v>
      </c>
      <c r="AU3205">
        <v>2</v>
      </c>
      <c r="AV3205">
        <v>141</v>
      </c>
      <c r="AW3205" t="s">
        <v>1100</v>
      </c>
      <c r="AX3205">
        <v>14</v>
      </c>
    </row>
    <row r="3206" spans="28:50" x14ac:dyDescent="0.3">
      <c r="AB3206" s="160">
        <v>38332</v>
      </c>
      <c r="AC3206">
        <v>3</v>
      </c>
      <c r="AD3206">
        <v>144</v>
      </c>
      <c r="AE3206" t="s">
        <v>1100</v>
      </c>
      <c r="AF3206">
        <v>14</v>
      </c>
      <c r="AH3206" s="160">
        <v>41619</v>
      </c>
      <c r="AI3206">
        <v>3</v>
      </c>
      <c r="AJ3206">
        <v>152</v>
      </c>
      <c r="AK3206" t="s">
        <v>1100</v>
      </c>
      <c r="AL3206">
        <v>15</v>
      </c>
      <c r="AN3206" s="160">
        <v>35775</v>
      </c>
      <c r="AO3206">
        <v>3</v>
      </c>
      <c r="AP3206">
        <v>140</v>
      </c>
      <c r="AQ3206" t="s">
        <v>1100</v>
      </c>
      <c r="AR3206">
        <v>14</v>
      </c>
      <c r="AT3206" s="160">
        <v>36505</v>
      </c>
      <c r="AU3206">
        <v>3</v>
      </c>
      <c r="AV3206">
        <v>140</v>
      </c>
      <c r="AW3206" t="s">
        <v>1100</v>
      </c>
      <c r="AX3206">
        <v>14</v>
      </c>
    </row>
    <row r="3207" spans="28:50" x14ac:dyDescent="0.3">
      <c r="AB3207" s="160">
        <v>38332</v>
      </c>
      <c r="AC3207">
        <v>4</v>
      </c>
      <c r="AD3207">
        <v>138</v>
      </c>
      <c r="AE3207" t="s">
        <v>1100</v>
      </c>
      <c r="AF3207">
        <v>14</v>
      </c>
      <c r="AH3207" s="160">
        <v>41619</v>
      </c>
      <c r="AI3207">
        <v>4</v>
      </c>
      <c r="AJ3207">
        <v>148</v>
      </c>
      <c r="AK3207" t="s">
        <v>1100</v>
      </c>
      <c r="AL3207">
        <v>15</v>
      </c>
      <c r="AN3207" s="160">
        <v>35775</v>
      </c>
      <c r="AO3207">
        <v>4</v>
      </c>
      <c r="AP3207">
        <v>136</v>
      </c>
      <c r="AQ3207" t="s">
        <v>1100</v>
      </c>
      <c r="AR3207">
        <v>14</v>
      </c>
      <c r="AT3207" s="160">
        <v>36505</v>
      </c>
      <c r="AU3207">
        <v>4</v>
      </c>
      <c r="AV3207">
        <v>137</v>
      </c>
      <c r="AW3207" t="s">
        <v>1100</v>
      </c>
      <c r="AX3207">
        <v>14</v>
      </c>
    </row>
    <row r="3208" spans="28:50" x14ac:dyDescent="0.3">
      <c r="AB3208" s="160">
        <v>38332</v>
      </c>
      <c r="AC3208">
        <v>5</v>
      </c>
      <c r="AD3208">
        <v>140</v>
      </c>
      <c r="AE3208" t="s">
        <v>1100</v>
      </c>
      <c r="AF3208">
        <v>14</v>
      </c>
      <c r="AH3208" s="160">
        <v>41619</v>
      </c>
      <c r="AI3208">
        <v>5</v>
      </c>
      <c r="AJ3208">
        <v>141</v>
      </c>
      <c r="AK3208" t="s">
        <v>1100</v>
      </c>
      <c r="AL3208">
        <v>14</v>
      </c>
      <c r="AN3208" s="160">
        <v>35775</v>
      </c>
      <c r="AO3208">
        <v>5</v>
      </c>
      <c r="AP3208">
        <v>140</v>
      </c>
      <c r="AQ3208" t="s">
        <v>1100</v>
      </c>
      <c r="AR3208">
        <v>14</v>
      </c>
      <c r="AT3208" s="160">
        <v>36505</v>
      </c>
      <c r="AU3208">
        <v>5</v>
      </c>
      <c r="AV3208">
        <v>135</v>
      </c>
      <c r="AW3208" t="s">
        <v>1100</v>
      </c>
      <c r="AX3208">
        <v>14</v>
      </c>
    </row>
    <row r="3209" spans="28:50" x14ac:dyDescent="0.3">
      <c r="AB3209" s="160">
        <v>38332</v>
      </c>
      <c r="AC3209">
        <v>6</v>
      </c>
      <c r="AD3209">
        <v>155</v>
      </c>
      <c r="AE3209" t="s">
        <v>1100</v>
      </c>
      <c r="AF3209">
        <v>16</v>
      </c>
      <c r="AH3209" s="160">
        <v>41619</v>
      </c>
      <c r="AI3209">
        <v>6</v>
      </c>
      <c r="AJ3209">
        <v>142</v>
      </c>
      <c r="AK3209" t="s">
        <v>1100</v>
      </c>
      <c r="AL3209">
        <v>14</v>
      </c>
      <c r="AN3209" s="160">
        <v>35775</v>
      </c>
      <c r="AO3209">
        <v>6</v>
      </c>
      <c r="AP3209">
        <v>140</v>
      </c>
      <c r="AQ3209" t="s">
        <v>1100</v>
      </c>
      <c r="AR3209">
        <v>14</v>
      </c>
      <c r="AT3209" s="160">
        <v>36505</v>
      </c>
      <c r="AU3209">
        <v>6</v>
      </c>
      <c r="AV3209">
        <v>136</v>
      </c>
      <c r="AW3209" t="s">
        <v>1100</v>
      </c>
      <c r="AX3209">
        <v>14</v>
      </c>
    </row>
    <row r="3210" spans="28:50" x14ac:dyDescent="0.3">
      <c r="AB3210" s="160">
        <v>38332</v>
      </c>
      <c r="AC3210">
        <v>7</v>
      </c>
      <c r="AD3210">
        <v>168</v>
      </c>
      <c r="AE3210" t="s">
        <v>1100</v>
      </c>
      <c r="AF3210">
        <v>17</v>
      </c>
      <c r="AH3210" s="160">
        <v>41619</v>
      </c>
      <c r="AI3210">
        <v>7</v>
      </c>
      <c r="AJ3210">
        <v>155</v>
      </c>
      <c r="AK3210" t="s">
        <v>1100</v>
      </c>
      <c r="AL3210">
        <v>16</v>
      </c>
      <c r="AN3210" s="160">
        <v>35775</v>
      </c>
      <c r="AO3210">
        <v>7</v>
      </c>
      <c r="AP3210">
        <v>158</v>
      </c>
      <c r="AQ3210" t="s">
        <v>1100</v>
      </c>
      <c r="AR3210">
        <v>16</v>
      </c>
      <c r="AT3210" s="160">
        <v>36505</v>
      </c>
      <c r="AU3210">
        <v>7</v>
      </c>
      <c r="AV3210">
        <v>146</v>
      </c>
      <c r="AW3210" t="s">
        <v>1100</v>
      </c>
      <c r="AX3210">
        <v>15</v>
      </c>
    </row>
    <row r="3211" spans="28:50" x14ac:dyDescent="0.3">
      <c r="AB3211" s="160">
        <v>38332</v>
      </c>
      <c r="AC3211">
        <v>8</v>
      </c>
      <c r="AD3211">
        <v>186</v>
      </c>
      <c r="AE3211" t="s">
        <v>1100</v>
      </c>
      <c r="AF3211">
        <v>19</v>
      </c>
      <c r="AH3211" s="160">
        <v>41619</v>
      </c>
      <c r="AI3211">
        <v>8</v>
      </c>
      <c r="AJ3211">
        <v>160</v>
      </c>
      <c r="AK3211" t="s">
        <v>1100</v>
      </c>
      <c r="AL3211">
        <v>16</v>
      </c>
      <c r="AN3211" s="160">
        <v>35775</v>
      </c>
      <c r="AO3211">
        <v>8</v>
      </c>
      <c r="AP3211">
        <v>170</v>
      </c>
      <c r="AQ3211" t="s">
        <v>1100</v>
      </c>
      <c r="AR3211">
        <v>17</v>
      </c>
      <c r="AT3211" s="160">
        <v>36505</v>
      </c>
      <c r="AU3211">
        <v>8</v>
      </c>
      <c r="AV3211">
        <v>161</v>
      </c>
      <c r="AW3211" t="s">
        <v>1100</v>
      </c>
      <c r="AX3211">
        <v>16</v>
      </c>
    </row>
    <row r="3212" spans="28:50" x14ac:dyDescent="0.3">
      <c r="AB3212" s="160">
        <v>38332</v>
      </c>
      <c r="AC3212">
        <v>9</v>
      </c>
      <c r="AD3212">
        <v>210</v>
      </c>
      <c r="AE3212" t="s">
        <v>1100</v>
      </c>
      <c r="AF3212">
        <v>21</v>
      </c>
      <c r="AH3212" s="160">
        <v>41619</v>
      </c>
      <c r="AI3212">
        <v>9</v>
      </c>
      <c r="AJ3212">
        <v>168</v>
      </c>
      <c r="AK3212" t="s">
        <v>1100</v>
      </c>
      <c r="AL3212">
        <v>17</v>
      </c>
      <c r="AN3212" s="160">
        <v>35775</v>
      </c>
      <c r="AO3212">
        <v>9</v>
      </c>
      <c r="AP3212">
        <v>190</v>
      </c>
      <c r="AQ3212" t="s">
        <v>1100</v>
      </c>
      <c r="AR3212">
        <v>19</v>
      </c>
      <c r="AT3212" s="160">
        <v>36505</v>
      </c>
      <c r="AU3212">
        <v>9</v>
      </c>
      <c r="AV3212">
        <v>170</v>
      </c>
      <c r="AW3212" t="s">
        <v>1100</v>
      </c>
      <c r="AX3212">
        <v>17</v>
      </c>
    </row>
    <row r="3213" spans="28:50" x14ac:dyDescent="0.3">
      <c r="AB3213" s="160">
        <v>38332</v>
      </c>
      <c r="AC3213">
        <v>10</v>
      </c>
      <c r="AD3213">
        <v>229</v>
      </c>
      <c r="AE3213" t="s">
        <v>1100</v>
      </c>
      <c r="AF3213">
        <v>23</v>
      </c>
      <c r="AH3213" s="160">
        <v>41619</v>
      </c>
      <c r="AI3213">
        <v>10</v>
      </c>
      <c r="AJ3213">
        <v>182</v>
      </c>
      <c r="AK3213" t="s">
        <v>1100</v>
      </c>
      <c r="AL3213">
        <v>18</v>
      </c>
      <c r="AN3213" s="160">
        <v>35775</v>
      </c>
      <c r="AO3213">
        <v>10</v>
      </c>
      <c r="AP3213">
        <v>196</v>
      </c>
      <c r="AQ3213" t="s">
        <v>1100</v>
      </c>
      <c r="AR3213">
        <v>20</v>
      </c>
      <c r="AT3213" s="160">
        <v>36505</v>
      </c>
      <c r="AU3213">
        <v>10</v>
      </c>
      <c r="AV3213">
        <v>167</v>
      </c>
      <c r="AW3213" t="s">
        <v>1100</v>
      </c>
      <c r="AX3213">
        <v>17</v>
      </c>
    </row>
    <row r="3214" spans="28:50" x14ac:dyDescent="0.3">
      <c r="AB3214" s="160">
        <v>38332</v>
      </c>
      <c r="AC3214">
        <v>11</v>
      </c>
      <c r="AD3214">
        <v>243</v>
      </c>
      <c r="AE3214" t="s">
        <v>1100</v>
      </c>
      <c r="AF3214">
        <v>24</v>
      </c>
      <c r="AH3214" s="160">
        <v>41619</v>
      </c>
      <c r="AI3214">
        <v>11</v>
      </c>
      <c r="AJ3214">
        <v>193</v>
      </c>
      <c r="AK3214" t="s">
        <v>1100</v>
      </c>
      <c r="AL3214">
        <v>19</v>
      </c>
      <c r="AN3214" s="160">
        <v>35775</v>
      </c>
      <c r="AO3214">
        <v>11</v>
      </c>
      <c r="AP3214">
        <v>200</v>
      </c>
      <c r="AQ3214" t="s">
        <v>1100</v>
      </c>
      <c r="AR3214">
        <v>20</v>
      </c>
      <c r="AT3214" s="160">
        <v>36505</v>
      </c>
      <c r="AU3214">
        <v>11</v>
      </c>
      <c r="AV3214">
        <v>166</v>
      </c>
      <c r="AW3214" t="s">
        <v>1100</v>
      </c>
      <c r="AX3214">
        <v>17</v>
      </c>
    </row>
    <row r="3215" spans="28:50" x14ac:dyDescent="0.3">
      <c r="AB3215" s="160">
        <v>38332</v>
      </c>
      <c r="AC3215">
        <v>12</v>
      </c>
      <c r="AD3215">
        <v>251</v>
      </c>
      <c r="AE3215" t="s">
        <v>1100</v>
      </c>
      <c r="AF3215">
        <v>25</v>
      </c>
      <c r="AH3215" s="160">
        <v>41619</v>
      </c>
      <c r="AI3215">
        <v>12</v>
      </c>
      <c r="AJ3215">
        <v>164</v>
      </c>
      <c r="AK3215" t="s">
        <v>1100</v>
      </c>
      <c r="AL3215">
        <v>16</v>
      </c>
      <c r="AN3215" s="160">
        <v>35775</v>
      </c>
      <c r="AO3215">
        <v>12</v>
      </c>
      <c r="AP3215">
        <v>210</v>
      </c>
      <c r="AQ3215" t="s">
        <v>1100</v>
      </c>
      <c r="AR3215">
        <v>21</v>
      </c>
      <c r="AT3215" s="160">
        <v>36505</v>
      </c>
      <c r="AU3215">
        <v>12</v>
      </c>
      <c r="AV3215">
        <v>174</v>
      </c>
      <c r="AW3215" t="s">
        <v>1100</v>
      </c>
      <c r="AX3215">
        <v>17</v>
      </c>
    </row>
    <row r="3216" spans="28:50" x14ac:dyDescent="0.3">
      <c r="AB3216" s="160">
        <v>38332</v>
      </c>
      <c r="AC3216">
        <v>13</v>
      </c>
      <c r="AD3216">
        <v>259</v>
      </c>
      <c r="AE3216" t="s">
        <v>1100</v>
      </c>
      <c r="AF3216">
        <v>26</v>
      </c>
      <c r="AH3216" s="160">
        <v>41619</v>
      </c>
      <c r="AI3216">
        <v>13</v>
      </c>
      <c r="AJ3216">
        <v>164</v>
      </c>
      <c r="AK3216" t="s">
        <v>1100</v>
      </c>
      <c r="AL3216">
        <v>16</v>
      </c>
      <c r="AN3216" s="160">
        <v>35775</v>
      </c>
      <c r="AO3216">
        <v>13</v>
      </c>
      <c r="AP3216">
        <v>207</v>
      </c>
      <c r="AQ3216" t="s">
        <v>1100</v>
      </c>
      <c r="AR3216">
        <v>21</v>
      </c>
      <c r="AT3216" s="160">
        <v>36505</v>
      </c>
      <c r="AU3216">
        <v>13</v>
      </c>
      <c r="AV3216">
        <v>178</v>
      </c>
      <c r="AW3216" t="s">
        <v>1100</v>
      </c>
      <c r="AX3216">
        <v>18</v>
      </c>
    </row>
    <row r="3217" spans="28:50" x14ac:dyDescent="0.3">
      <c r="AB3217" s="160">
        <v>38332</v>
      </c>
      <c r="AC3217">
        <v>14</v>
      </c>
      <c r="AD3217">
        <v>265</v>
      </c>
      <c r="AE3217" t="s">
        <v>1100</v>
      </c>
      <c r="AF3217">
        <v>27</v>
      </c>
      <c r="AH3217" s="160">
        <v>41619</v>
      </c>
      <c r="AI3217">
        <v>14</v>
      </c>
      <c r="AJ3217">
        <v>202</v>
      </c>
      <c r="AK3217" t="s">
        <v>1100</v>
      </c>
      <c r="AL3217">
        <v>20</v>
      </c>
      <c r="AN3217" s="160">
        <v>35775</v>
      </c>
      <c r="AO3217">
        <v>14</v>
      </c>
      <c r="AP3217">
        <v>210</v>
      </c>
      <c r="AQ3217" t="s">
        <v>1100</v>
      </c>
      <c r="AR3217">
        <v>21</v>
      </c>
      <c r="AT3217" s="160">
        <v>36505</v>
      </c>
      <c r="AU3217">
        <v>14</v>
      </c>
      <c r="AV3217">
        <v>174</v>
      </c>
      <c r="AW3217" t="s">
        <v>1100</v>
      </c>
      <c r="AX3217">
        <v>17</v>
      </c>
    </row>
    <row r="3218" spans="28:50" x14ac:dyDescent="0.3">
      <c r="AB3218" s="160">
        <v>38332</v>
      </c>
      <c r="AC3218">
        <v>15</v>
      </c>
      <c r="AD3218">
        <v>245</v>
      </c>
      <c r="AE3218" t="s">
        <v>1100</v>
      </c>
      <c r="AF3218">
        <v>25</v>
      </c>
      <c r="AH3218" s="160">
        <v>41619</v>
      </c>
      <c r="AI3218">
        <v>15</v>
      </c>
      <c r="AJ3218">
        <v>191</v>
      </c>
      <c r="AK3218" t="s">
        <v>1100</v>
      </c>
      <c r="AL3218">
        <v>19</v>
      </c>
      <c r="AN3218" s="160">
        <v>35775</v>
      </c>
      <c r="AO3218">
        <v>15</v>
      </c>
      <c r="AP3218">
        <v>210</v>
      </c>
      <c r="AQ3218" t="s">
        <v>1100</v>
      </c>
      <c r="AR3218">
        <v>21</v>
      </c>
      <c r="AT3218" s="160">
        <v>36505</v>
      </c>
      <c r="AU3218">
        <v>15</v>
      </c>
      <c r="AV3218">
        <v>166</v>
      </c>
      <c r="AW3218" t="s">
        <v>1100</v>
      </c>
      <c r="AX3218">
        <v>17</v>
      </c>
    </row>
    <row r="3219" spans="28:50" x14ac:dyDescent="0.3">
      <c r="AB3219" s="160">
        <v>38332</v>
      </c>
      <c r="AC3219">
        <v>16</v>
      </c>
      <c r="AD3219">
        <v>231</v>
      </c>
      <c r="AE3219" t="s">
        <v>1100</v>
      </c>
      <c r="AF3219">
        <v>23</v>
      </c>
      <c r="AH3219" s="160">
        <v>41619</v>
      </c>
      <c r="AI3219">
        <v>16</v>
      </c>
      <c r="AJ3219">
        <v>199</v>
      </c>
      <c r="AK3219" t="s">
        <v>1100</v>
      </c>
      <c r="AL3219">
        <v>20</v>
      </c>
      <c r="AN3219" s="160">
        <v>35775</v>
      </c>
      <c r="AO3219">
        <v>16</v>
      </c>
      <c r="AP3219">
        <v>196</v>
      </c>
      <c r="AQ3219" t="s">
        <v>1100</v>
      </c>
      <c r="AR3219">
        <v>20</v>
      </c>
      <c r="AT3219" s="160">
        <v>36505</v>
      </c>
      <c r="AU3219">
        <v>16</v>
      </c>
      <c r="AV3219">
        <v>160</v>
      </c>
      <c r="AW3219" t="s">
        <v>1100</v>
      </c>
      <c r="AX3219">
        <v>16</v>
      </c>
    </row>
    <row r="3220" spans="28:50" x14ac:dyDescent="0.3">
      <c r="AB3220" s="160">
        <v>38332</v>
      </c>
      <c r="AC3220">
        <v>17</v>
      </c>
      <c r="AD3220">
        <v>232</v>
      </c>
      <c r="AE3220" t="s">
        <v>1100</v>
      </c>
      <c r="AF3220">
        <v>23</v>
      </c>
      <c r="AH3220" s="160">
        <v>41619</v>
      </c>
      <c r="AI3220">
        <v>17</v>
      </c>
      <c r="AJ3220">
        <v>180</v>
      </c>
      <c r="AK3220" t="s">
        <v>1100</v>
      </c>
      <c r="AL3220">
        <v>18</v>
      </c>
      <c r="AN3220" s="160">
        <v>35775</v>
      </c>
      <c r="AO3220">
        <v>17</v>
      </c>
      <c r="AP3220">
        <v>190</v>
      </c>
      <c r="AQ3220" t="s">
        <v>1100</v>
      </c>
      <c r="AR3220">
        <v>19</v>
      </c>
      <c r="AT3220" s="160">
        <v>36505</v>
      </c>
      <c r="AU3220">
        <v>17</v>
      </c>
      <c r="AV3220">
        <v>148</v>
      </c>
      <c r="AW3220" t="s">
        <v>1100</v>
      </c>
      <c r="AX3220">
        <v>15</v>
      </c>
    </row>
    <row r="3221" spans="28:50" x14ac:dyDescent="0.3">
      <c r="AB3221" s="160">
        <v>38332</v>
      </c>
      <c r="AC3221">
        <v>18</v>
      </c>
      <c r="AD3221">
        <v>215</v>
      </c>
      <c r="AE3221" t="s">
        <v>1100</v>
      </c>
      <c r="AF3221">
        <v>22</v>
      </c>
      <c r="AH3221" s="160">
        <v>41619</v>
      </c>
      <c r="AI3221">
        <v>18</v>
      </c>
      <c r="AJ3221">
        <v>169</v>
      </c>
      <c r="AK3221" t="s">
        <v>1100</v>
      </c>
      <c r="AL3221">
        <v>17</v>
      </c>
      <c r="AN3221" s="160">
        <v>35775</v>
      </c>
      <c r="AO3221">
        <v>18</v>
      </c>
      <c r="AP3221">
        <v>170</v>
      </c>
      <c r="AQ3221" t="s">
        <v>1100</v>
      </c>
      <c r="AR3221">
        <v>17</v>
      </c>
      <c r="AT3221" s="160">
        <v>36505</v>
      </c>
      <c r="AU3221">
        <v>18</v>
      </c>
      <c r="AV3221">
        <v>145</v>
      </c>
      <c r="AW3221" t="s">
        <v>1100</v>
      </c>
      <c r="AX3221">
        <v>15</v>
      </c>
    </row>
    <row r="3222" spans="28:50" x14ac:dyDescent="0.3">
      <c r="AB3222" s="160">
        <v>38332</v>
      </c>
      <c r="AC3222">
        <v>19</v>
      </c>
      <c r="AD3222">
        <v>201</v>
      </c>
      <c r="AE3222" t="s">
        <v>1100</v>
      </c>
      <c r="AF3222">
        <v>20</v>
      </c>
      <c r="AH3222" s="160">
        <v>41619</v>
      </c>
      <c r="AI3222">
        <v>19</v>
      </c>
      <c r="AJ3222">
        <v>162</v>
      </c>
      <c r="AK3222" t="s">
        <v>1100</v>
      </c>
      <c r="AL3222">
        <v>16</v>
      </c>
      <c r="AN3222" s="160">
        <v>35775</v>
      </c>
      <c r="AO3222">
        <v>19</v>
      </c>
      <c r="AP3222">
        <v>170</v>
      </c>
      <c r="AQ3222" t="s">
        <v>1100</v>
      </c>
      <c r="AR3222">
        <v>17</v>
      </c>
      <c r="AT3222" s="160">
        <v>36505</v>
      </c>
      <c r="AU3222">
        <v>19</v>
      </c>
      <c r="AV3222">
        <v>141</v>
      </c>
      <c r="AW3222" t="s">
        <v>1100</v>
      </c>
      <c r="AX3222">
        <v>14</v>
      </c>
    </row>
    <row r="3223" spans="28:50" x14ac:dyDescent="0.3">
      <c r="AB3223" s="160">
        <v>38332</v>
      </c>
      <c r="AC3223">
        <v>20</v>
      </c>
      <c r="AD3223">
        <v>194</v>
      </c>
      <c r="AE3223" t="s">
        <v>1100</v>
      </c>
      <c r="AF3223">
        <v>19</v>
      </c>
      <c r="AH3223" s="160">
        <v>41619</v>
      </c>
      <c r="AI3223">
        <v>20</v>
      </c>
      <c r="AJ3223">
        <v>159</v>
      </c>
      <c r="AK3223" t="s">
        <v>1100</v>
      </c>
      <c r="AL3223">
        <v>16</v>
      </c>
      <c r="AN3223" s="160">
        <v>35775</v>
      </c>
      <c r="AO3223">
        <v>20</v>
      </c>
      <c r="AP3223">
        <v>160</v>
      </c>
      <c r="AQ3223" t="s">
        <v>1100</v>
      </c>
      <c r="AR3223">
        <v>16</v>
      </c>
      <c r="AT3223" s="160">
        <v>36505</v>
      </c>
      <c r="AU3223">
        <v>20</v>
      </c>
      <c r="AV3223">
        <v>136</v>
      </c>
      <c r="AW3223" t="s">
        <v>1100</v>
      </c>
      <c r="AX3223">
        <v>14</v>
      </c>
    </row>
    <row r="3224" spans="28:50" x14ac:dyDescent="0.3">
      <c r="AB3224" s="160">
        <v>38332</v>
      </c>
      <c r="AC3224">
        <v>21</v>
      </c>
      <c r="AD3224">
        <v>190</v>
      </c>
      <c r="AE3224" t="s">
        <v>1100</v>
      </c>
      <c r="AF3224">
        <v>19</v>
      </c>
      <c r="AH3224" s="160">
        <v>41619</v>
      </c>
      <c r="AI3224">
        <v>21</v>
      </c>
      <c r="AJ3224">
        <v>157</v>
      </c>
      <c r="AK3224" t="s">
        <v>1100</v>
      </c>
      <c r="AL3224">
        <v>16</v>
      </c>
      <c r="AN3224" s="160">
        <v>35775</v>
      </c>
      <c r="AO3224">
        <v>21</v>
      </c>
      <c r="AP3224">
        <v>160</v>
      </c>
      <c r="AQ3224" t="s">
        <v>1100</v>
      </c>
      <c r="AR3224">
        <v>16</v>
      </c>
      <c r="AT3224" s="160">
        <v>36505</v>
      </c>
      <c r="AU3224">
        <v>21</v>
      </c>
      <c r="AV3224">
        <v>128</v>
      </c>
      <c r="AW3224" t="s">
        <v>1100</v>
      </c>
      <c r="AX3224">
        <v>13</v>
      </c>
    </row>
    <row r="3225" spans="28:50" x14ac:dyDescent="0.3">
      <c r="AB3225" s="160">
        <v>38332</v>
      </c>
      <c r="AC3225">
        <v>22</v>
      </c>
      <c r="AD3225">
        <v>182</v>
      </c>
      <c r="AE3225" t="s">
        <v>1100</v>
      </c>
      <c r="AF3225">
        <v>18</v>
      </c>
      <c r="AH3225" s="160">
        <v>41619</v>
      </c>
      <c r="AI3225">
        <v>22</v>
      </c>
      <c r="AJ3225">
        <v>157</v>
      </c>
      <c r="AK3225" t="s">
        <v>1100</v>
      </c>
      <c r="AL3225">
        <v>16</v>
      </c>
      <c r="AN3225" s="160">
        <v>35775</v>
      </c>
      <c r="AO3225">
        <v>22</v>
      </c>
      <c r="AP3225">
        <v>151</v>
      </c>
      <c r="AQ3225" t="s">
        <v>1100</v>
      </c>
      <c r="AR3225">
        <v>15</v>
      </c>
      <c r="AT3225" s="160">
        <v>36505</v>
      </c>
      <c r="AU3225">
        <v>22</v>
      </c>
      <c r="AV3225">
        <v>123</v>
      </c>
      <c r="AW3225" t="s">
        <v>1100</v>
      </c>
      <c r="AX3225">
        <v>12</v>
      </c>
    </row>
    <row r="3226" spans="28:50" x14ac:dyDescent="0.3">
      <c r="AB3226" s="160">
        <v>38332</v>
      </c>
      <c r="AC3226">
        <v>23</v>
      </c>
      <c r="AD3226">
        <v>176</v>
      </c>
      <c r="AE3226" t="s">
        <v>1100</v>
      </c>
      <c r="AF3226">
        <v>18</v>
      </c>
      <c r="AH3226" s="160">
        <v>41619</v>
      </c>
      <c r="AI3226">
        <v>23</v>
      </c>
      <c r="AJ3226">
        <v>155</v>
      </c>
      <c r="AK3226" t="s">
        <v>1100</v>
      </c>
      <c r="AL3226">
        <v>16</v>
      </c>
      <c r="AN3226" s="160">
        <v>35775</v>
      </c>
      <c r="AO3226">
        <v>23</v>
      </c>
      <c r="AP3226">
        <v>140</v>
      </c>
      <c r="AQ3226" t="s">
        <v>1100</v>
      </c>
      <c r="AR3226">
        <v>14</v>
      </c>
      <c r="AT3226" s="160">
        <v>36505</v>
      </c>
      <c r="AU3226">
        <v>23</v>
      </c>
      <c r="AV3226">
        <v>125</v>
      </c>
      <c r="AW3226" t="s">
        <v>1100</v>
      </c>
      <c r="AX3226">
        <v>13</v>
      </c>
    </row>
    <row r="3227" spans="28:50" x14ac:dyDescent="0.3">
      <c r="AB3227" s="160">
        <v>38333</v>
      </c>
      <c r="AC3227">
        <v>0</v>
      </c>
      <c r="AD3227">
        <v>171</v>
      </c>
      <c r="AE3227" t="s">
        <v>1100</v>
      </c>
      <c r="AF3227">
        <v>17</v>
      </c>
      <c r="AH3227" s="160">
        <v>41620</v>
      </c>
      <c r="AI3227">
        <v>0</v>
      </c>
      <c r="AJ3227">
        <v>147</v>
      </c>
      <c r="AK3227" t="s">
        <v>1100</v>
      </c>
      <c r="AL3227">
        <v>15</v>
      </c>
      <c r="AN3227" s="160">
        <v>35776</v>
      </c>
      <c r="AO3227">
        <v>0</v>
      </c>
      <c r="AP3227">
        <v>150</v>
      </c>
      <c r="AQ3227" t="s">
        <v>1100</v>
      </c>
      <c r="AR3227">
        <v>15</v>
      </c>
      <c r="AT3227" s="160">
        <v>36506</v>
      </c>
      <c r="AU3227">
        <v>0</v>
      </c>
      <c r="AV3227">
        <v>123</v>
      </c>
      <c r="AW3227" t="s">
        <v>1100</v>
      </c>
      <c r="AX3227">
        <v>12</v>
      </c>
    </row>
    <row r="3228" spans="28:50" x14ac:dyDescent="0.3">
      <c r="AB3228" s="160">
        <v>38333</v>
      </c>
      <c r="AC3228">
        <v>1</v>
      </c>
      <c r="AD3228">
        <v>164</v>
      </c>
      <c r="AE3228" t="s">
        <v>1100</v>
      </c>
      <c r="AF3228">
        <v>16</v>
      </c>
      <c r="AH3228" s="160">
        <v>41620</v>
      </c>
      <c r="AI3228">
        <v>1</v>
      </c>
      <c r="AJ3228">
        <v>137</v>
      </c>
      <c r="AK3228" t="s">
        <v>1100</v>
      </c>
      <c r="AL3228">
        <v>14</v>
      </c>
      <c r="AN3228" s="160">
        <v>35776</v>
      </c>
      <c r="AO3228">
        <v>1</v>
      </c>
      <c r="AP3228">
        <v>136</v>
      </c>
      <c r="AQ3228" t="s">
        <v>1100</v>
      </c>
      <c r="AR3228">
        <v>14</v>
      </c>
      <c r="AT3228" s="160">
        <v>36506</v>
      </c>
      <c r="AU3228">
        <v>1</v>
      </c>
      <c r="AV3228">
        <v>132</v>
      </c>
      <c r="AW3228" t="s">
        <v>1100</v>
      </c>
      <c r="AX3228">
        <v>13</v>
      </c>
    </row>
    <row r="3229" spans="28:50" x14ac:dyDescent="0.3">
      <c r="AB3229" s="160">
        <v>38333</v>
      </c>
      <c r="AC3229">
        <v>2</v>
      </c>
      <c r="AD3229">
        <v>144</v>
      </c>
      <c r="AE3229" t="s">
        <v>1100</v>
      </c>
      <c r="AF3229">
        <v>14</v>
      </c>
      <c r="AH3229" s="160">
        <v>41620</v>
      </c>
      <c r="AI3229">
        <v>2</v>
      </c>
      <c r="AJ3229">
        <v>128</v>
      </c>
      <c r="AK3229" t="s">
        <v>1100</v>
      </c>
      <c r="AL3229">
        <v>13</v>
      </c>
      <c r="AN3229" s="160">
        <v>35776</v>
      </c>
      <c r="AO3229">
        <v>2</v>
      </c>
      <c r="AP3229">
        <v>140</v>
      </c>
      <c r="AQ3229" t="s">
        <v>1100</v>
      </c>
      <c r="AR3229">
        <v>14</v>
      </c>
      <c r="AT3229" s="160">
        <v>36506</v>
      </c>
      <c r="AU3229">
        <v>2</v>
      </c>
      <c r="AV3229">
        <v>133</v>
      </c>
      <c r="AW3229" t="s">
        <v>1100</v>
      </c>
      <c r="AX3229">
        <v>13</v>
      </c>
    </row>
    <row r="3230" spans="28:50" x14ac:dyDescent="0.3">
      <c r="AB3230" s="160">
        <v>38333</v>
      </c>
      <c r="AC3230">
        <v>3</v>
      </c>
      <c r="AD3230">
        <v>137</v>
      </c>
      <c r="AE3230" t="s">
        <v>1100</v>
      </c>
      <c r="AF3230">
        <v>14</v>
      </c>
      <c r="AH3230" s="160">
        <v>41620</v>
      </c>
      <c r="AI3230">
        <v>3</v>
      </c>
      <c r="AJ3230">
        <v>124</v>
      </c>
      <c r="AK3230" t="s">
        <v>1100</v>
      </c>
      <c r="AL3230">
        <v>12</v>
      </c>
      <c r="AN3230" s="160">
        <v>35776</v>
      </c>
      <c r="AO3230">
        <v>3</v>
      </c>
      <c r="AP3230">
        <v>150</v>
      </c>
      <c r="AQ3230" t="s">
        <v>1100</v>
      </c>
      <c r="AR3230">
        <v>15</v>
      </c>
      <c r="AT3230" s="160">
        <v>36506</v>
      </c>
      <c r="AU3230">
        <v>3</v>
      </c>
      <c r="AV3230">
        <v>132</v>
      </c>
      <c r="AW3230" t="s">
        <v>1100</v>
      </c>
      <c r="AX3230">
        <v>13</v>
      </c>
    </row>
    <row r="3231" spans="28:50" x14ac:dyDescent="0.3">
      <c r="AB3231" s="160">
        <v>38333</v>
      </c>
      <c r="AC3231">
        <v>4</v>
      </c>
      <c r="AD3231">
        <v>132</v>
      </c>
      <c r="AE3231" t="s">
        <v>1100</v>
      </c>
      <c r="AF3231">
        <v>13</v>
      </c>
      <c r="AH3231" s="160">
        <v>41620</v>
      </c>
      <c r="AI3231">
        <v>4</v>
      </c>
      <c r="AJ3231">
        <v>117</v>
      </c>
      <c r="AK3231" t="s">
        <v>1100</v>
      </c>
      <c r="AL3231">
        <v>12</v>
      </c>
      <c r="AN3231" s="160">
        <v>35776</v>
      </c>
      <c r="AO3231">
        <v>4</v>
      </c>
      <c r="AP3231">
        <v>151</v>
      </c>
      <c r="AQ3231" t="s">
        <v>1100</v>
      </c>
      <c r="AR3231">
        <v>15</v>
      </c>
      <c r="AT3231" s="160">
        <v>36506</v>
      </c>
      <c r="AU3231">
        <v>4</v>
      </c>
      <c r="AV3231">
        <v>135</v>
      </c>
      <c r="AW3231" t="s">
        <v>1100</v>
      </c>
      <c r="AX3231">
        <v>14</v>
      </c>
    </row>
    <row r="3232" spans="28:50" x14ac:dyDescent="0.3">
      <c r="AB3232" s="160">
        <v>38333</v>
      </c>
      <c r="AC3232">
        <v>5</v>
      </c>
      <c r="AD3232">
        <v>133</v>
      </c>
      <c r="AE3232" t="s">
        <v>1100</v>
      </c>
      <c r="AF3232">
        <v>13</v>
      </c>
      <c r="AH3232" s="160">
        <v>41620</v>
      </c>
      <c r="AI3232">
        <v>5</v>
      </c>
      <c r="AJ3232">
        <v>113</v>
      </c>
      <c r="AK3232" t="s">
        <v>1100</v>
      </c>
      <c r="AL3232">
        <v>11</v>
      </c>
      <c r="AN3232" s="160">
        <v>35776</v>
      </c>
      <c r="AO3232">
        <v>5</v>
      </c>
      <c r="AP3232">
        <v>150</v>
      </c>
      <c r="AQ3232" t="s">
        <v>1100</v>
      </c>
      <c r="AR3232">
        <v>15</v>
      </c>
      <c r="AT3232" s="160">
        <v>36506</v>
      </c>
      <c r="AU3232">
        <v>5</v>
      </c>
      <c r="AV3232">
        <v>138</v>
      </c>
      <c r="AW3232" t="s">
        <v>1100</v>
      </c>
      <c r="AX3232">
        <v>14</v>
      </c>
    </row>
    <row r="3233" spans="28:50" x14ac:dyDescent="0.3">
      <c r="AB3233" s="160">
        <v>38333</v>
      </c>
      <c r="AC3233">
        <v>6</v>
      </c>
      <c r="AD3233">
        <v>159</v>
      </c>
      <c r="AE3233" t="s">
        <v>1100</v>
      </c>
      <c r="AF3233">
        <v>16</v>
      </c>
      <c r="AH3233" s="160">
        <v>41620</v>
      </c>
      <c r="AI3233">
        <v>6</v>
      </c>
      <c r="AJ3233">
        <v>123</v>
      </c>
      <c r="AK3233" t="s">
        <v>1100</v>
      </c>
      <c r="AL3233">
        <v>12</v>
      </c>
      <c r="AN3233" s="160">
        <v>35776</v>
      </c>
      <c r="AO3233">
        <v>6</v>
      </c>
      <c r="AP3233">
        <v>160</v>
      </c>
      <c r="AQ3233" t="s">
        <v>1100</v>
      </c>
      <c r="AR3233">
        <v>16</v>
      </c>
      <c r="AT3233" s="160">
        <v>36506</v>
      </c>
      <c r="AU3233">
        <v>6</v>
      </c>
      <c r="AV3233">
        <v>147</v>
      </c>
      <c r="AW3233" t="s">
        <v>1100</v>
      </c>
      <c r="AX3233">
        <v>15</v>
      </c>
    </row>
    <row r="3234" spans="28:50" x14ac:dyDescent="0.3">
      <c r="AB3234" s="160">
        <v>38333</v>
      </c>
      <c r="AC3234">
        <v>7</v>
      </c>
      <c r="AD3234">
        <v>179</v>
      </c>
      <c r="AE3234" t="s">
        <v>1100</v>
      </c>
      <c r="AF3234">
        <v>18</v>
      </c>
      <c r="AH3234" s="160">
        <v>41620</v>
      </c>
      <c r="AI3234">
        <v>7</v>
      </c>
      <c r="AJ3234">
        <v>139</v>
      </c>
      <c r="AK3234" t="s">
        <v>1100</v>
      </c>
      <c r="AL3234">
        <v>14</v>
      </c>
      <c r="AN3234" s="160">
        <v>35776</v>
      </c>
      <c r="AO3234">
        <v>7</v>
      </c>
      <c r="AP3234">
        <v>163</v>
      </c>
      <c r="AQ3234" t="s">
        <v>1100</v>
      </c>
      <c r="AR3234">
        <v>16</v>
      </c>
      <c r="AT3234" s="160">
        <v>36506</v>
      </c>
      <c r="AU3234">
        <v>7</v>
      </c>
      <c r="AV3234">
        <v>155</v>
      </c>
      <c r="AW3234" t="s">
        <v>1100</v>
      </c>
      <c r="AX3234">
        <v>16</v>
      </c>
    </row>
    <row r="3235" spans="28:50" x14ac:dyDescent="0.3">
      <c r="AB3235" s="160">
        <v>38333</v>
      </c>
      <c r="AC3235">
        <v>8</v>
      </c>
      <c r="AD3235">
        <v>194</v>
      </c>
      <c r="AE3235" t="s">
        <v>1100</v>
      </c>
      <c r="AF3235">
        <v>19</v>
      </c>
      <c r="AH3235" s="160">
        <v>41620</v>
      </c>
      <c r="AI3235">
        <v>8</v>
      </c>
      <c r="AJ3235">
        <v>146</v>
      </c>
      <c r="AK3235" t="s">
        <v>1100</v>
      </c>
      <c r="AL3235">
        <v>15</v>
      </c>
      <c r="AN3235" s="160">
        <v>35776</v>
      </c>
      <c r="AO3235">
        <v>8</v>
      </c>
      <c r="AP3235">
        <v>180</v>
      </c>
      <c r="AQ3235" t="s">
        <v>1100</v>
      </c>
      <c r="AR3235">
        <v>18</v>
      </c>
      <c r="AT3235" s="160">
        <v>36506</v>
      </c>
      <c r="AU3235">
        <v>8</v>
      </c>
      <c r="AV3235">
        <v>155</v>
      </c>
      <c r="AW3235" t="s">
        <v>1100</v>
      </c>
      <c r="AX3235">
        <v>16</v>
      </c>
    </row>
    <row r="3236" spans="28:50" x14ac:dyDescent="0.3">
      <c r="AB3236" s="160">
        <v>38333</v>
      </c>
      <c r="AC3236">
        <v>9</v>
      </c>
      <c r="AD3236">
        <v>209</v>
      </c>
      <c r="AE3236" t="s">
        <v>1100</v>
      </c>
      <c r="AF3236">
        <v>21</v>
      </c>
      <c r="AH3236" s="160">
        <v>41620</v>
      </c>
      <c r="AI3236">
        <v>9</v>
      </c>
      <c r="AJ3236">
        <v>155</v>
      </c>
      <c r="AK3236" t="s">
        <v>1100</v>
      </c>
      <c r="AL3236">
        <v>16</v>
      </c>
      <c r="AN3236" s="160">
        <v>35776</v>
      </c>
      <c r="AO3236">
        <v>9</v>
      </c>
      <c r="AP3236">
        <v>200</v>
      </c>
      <c r="AQ3236" t="s">
        <v>1100</v>
      </c>
      <c r="AR3236">
        <v>20</v>
      </c>
      <c r="AT3236" s="160">
        <v>36506</v>
      </c>
      <c r="AU3236">
        <v>9</v>
      </c>
      <c r="AV3236">
        <v>171</v>
      </c>
      <c r="AW3236" t="s">
        <v>1100</v>
      </c>
      <c r="AX3236">
        <v>17</v>
      </c>
    </row>
    <row r="3237" spans="28:50" x14ac:dyDescent="0.3">
      <c r="AB3237" s="160">
        <v>38333</v>
      </c>
      <c r="AC3237">
        <v>10</v>
      </c>
      <c r="AD3237">
        <v>223</v>
      </c>
      <c r="AE3237" t="s">
        <v>1100</v>
      </c>
      <c r="AF3237">
        <v>22</v>
      </c>
      <c r="AH3237" s="160">
        <v>41620</v>
      </c>
      <c r="AI3237">
        <v>10</v>
      </c>
      <c r="AJ3237">
        <v>177</v>
      </c>
      <c r="AK3237" t="s">
        <v>1100</v>
      </c>
      <c r="AL3237">
        <v>18</v>
      </c>
      <c r="AN3237" s="160">
        <v>35776</v>
      </c>
      <c r="AO3237">
        <v>10</v>
      </c>
      <c r="AP3237">
        <v>198</v>
      </c>
      <c r="AQ3237" t="s">
        <v>1100</v>
      </c>
      <c r="AR3237">
        <v>20</v>
      </c>
      <c r="AT3237" s="160">
        <v>36506</v>
      </c>
      <c r="AU3237">
        <v>10</v>
      </c>
      <c r="AV3237">
        <v>183</v>
      </c>
      <c r="AW3237" t="s">
        <v>1100</v>
      </c>
      <c r="AX3237">
        <v>18</v>
      </c>
    </row>
    <row r="3238" spans="28:50" x14ac:dyDescent="0.3">
      <c r="AB3238" s="160">
        <v>38333</v>
      </c>
      <c r="AC3238">
        <v>11</v>
      </c>
      <c r="AD3238">
        <v>239</v>
      </c>
      <c r="AE3238" t="s">
        <v>1100</v>
      </c>
      <c r="AF3238">
        <v>24</v>
      </c>
      <c r="AH3238" s="160">
        <v>41620</v>
      </c>
      <c r="AI3238">
        <v>11</v>
      </c>
      <c r="AJ3238">
        <v>185</v>
      </c>
      <c r="AK3238" t="s">
        <v>1100</v>
      </c>
      <c r="AL3238">
        <v>19</v>
      </c>
      <c r="AN3238" s="160">
        <v>35776</v>
      </c>
      <c r="AO3238">
        <v>11</v>
      </c>
      <c r="AP3238">
        <v>190</v>
      </c>
      <c r="AQ3238" t="s">
        <v>1100</v>
      </c>
      <c r="AR3238">
        <v>19</v>
      </c>
      <c r="AT3238" s="160">
        <v>36506</v>
      </c>
      <c r="AU3238">
        <v>11</v>
      </c>
      <c r="AV3238">
        <v>194</v>
      </c>
      <c r="AW3238" t="s">
        <v>1100</v>
      </c>
      <c r="AX3238">
        <v>19</v>
      </c>
    </row>
    <row r="3239" spans="28:50" x14ac:dyDescent="0.3">
      <c r="AB3239" s="160">
        <v>38333</v>
      </c>
      <c r="AC3239">
        <v>12</v>
      </c>
      <c r="AD3239">
        <v>243</v>
      </c>
      <c r="AE3239" t="s">
        <v>1100</v>
      </c>
      <c r="AF3239">
        <v>24</v>
      </c>
      <c r="AH3239" s="160">
        <v>41620</v>
      </c>
      <c r="AI3239">
        <v>12</v>
      </c>
      <c r="AJ3239">
        <v>209</v>
      </c>
      <c r="AK3239" t="s">
        <v>1100</v>
      </c>
      <c r="AL3239">
        <v>21</v>
      </c>
      <c r="AN3239" s="160">
        <v>35776</v>
      </c>
      <c r="AO3239">
        <v>12</v>
      </c>
      <c r="AP3239">
        <v>210</v>
      </c>
      <c r="AQ3239" t="s">
        <v>1100</v>
      </c>
      <c r="AR3239">
        <v>21</v>
      </c>
      <c r="AT3239" s="160">
        <v>36506</v>
      </c>
      <c r="AU3239">
        <v>12</v>
      </c>
      <c r="AV3239">
        <v>186</v>
      </c>
      <c r="AW3239" t="s">
        <v>1100</v>
      </c>
      <c r="AX3239">
        <v>19</v>
      </c>
    </row>
    <row r="3240" spans="28:50" x14ac:dyDescent="0.3">
      <c r="AB3240" s="160">
        <v>38333</v>
      </c>
      <c r="AC3240">
        <v>13</v>
      </c>
      <c r="AD3240">
        <v>248</v>
      </c>
      <c r="AE3240" t="s">
        <v>1100</v>
      </c>
      <c r="AF3240">
        <v>25</v>
      </c>
      <c r="AH3240" s="160">
        <v>41620</v>
      </c>
      <c r="AI3240">
        <v>13</v>
      </c>
      <c r="AJ3240">
        <v>217</v>
      </c>
      <c r="AK3240" t="s">
        <v>1100</v>
      </c>
      <c r="AL3240">
        <v>22</v>
      </c>
      <c r="AN3240" s="160">
        <v>35776</v>
      </c>
      <c r="AO3240">
        <v>13</v>
      </c>
      <c r="AP3240">
        <v>201</v>
      </c>
      <c r="AQ3240" t="s">
        <v>1100</v>
      </c>
      <c r="AR3240">
        <v>20</v>
      </c>
      <c r="AT3240" s="160">
        <v>36506</v>
      </c>
      <c r="AU3240">
        <v>13</v>
      </c>
      <c r="AV3240">
        <v>178</v>
      </c>
      <c r="AW3240" t="s">
        <v>1100</v>
      </c>
      <c r="AX3240">
        <v>18</v>
      </c>
    </row>
    <row r="3241" spans="28:50" x14ac:dyDescent="0.3">
      <c r="AB3241" s="160">
        <v>38333</v>
      </c>
      <c r="AC3241">
        <v>14</v>
      </c>
      <c r="AD3241">
        <v>219</v>
      </c>
      <c r="AE3241" t="s">
        <v>1100</v>
      </c>
      <c r="AF3241">
        <v>22</v>
      </c>
      <c r="AH3241" s="160">
        <v>41620</v>
      </c>
      <c r="AI3241">
        <v>14</v>
      </c>
      <c r="AJ3241">
        <v>220</v>
      </c>
      <c r="AK3241" t="s">
        <v>1100</v>
      </c>
      <c r="AL3241">
        <v>22</v>
      </c>
      <c r="AN3241" s="160">
        <v>35776</v>
      </c>
      <c r="AO3241">
        <v>14</v>
      </c>
      <c r="AP3241">
        <v>200</v>
      </c>
      <c r="AQ3241" t="s">
        <v>1100</v>
      </c>
      <c r="AR3241">
        <v>20</v>
      </c>
      <c r="AT3241" s="160">
        <v>36506</v>
      </c>
      <c r="AU3241">
        <v>14</v>
      </c>
      <c r="AV3241">
        <v>168</v>
      </c>
      <c r="AW3241" t="s">
        <v>1100</v>
      </c>
      <c r="AX3241">
        <v>17</v>
      </c>
    </row>
    <row r="3242" spans="28:50" x14ac:dyDescent="0.3">
      <c r="AB3242" s="160">
        <v>38333</v>
      </c>
      <c r="AC3242">
        <v>15</v>
      </c>
      <c r="AD3242">
        <v>229</v>
      </c>
      <c r="AE3242" t="s">
        <v>1100</v>
      </c>
      <c r="AF3242">
        <v>23</v>
      </c>
      <c r="AH3242" s="160">
        <v>41620</v>
      </c>
      <c r="AI3242">
        <v>15</v>
      </c>
      <c r="AJ3242">
        <v>221</v>
      </c>
      <c r="AK3242" t="s">
        <v>1100</v>
      </c>
      <c r="AL3242">
        <v>22</v>
      </c>
      <c r="AN3242" s="160">
        <v>35776</v>
      </c>
      <c r="AO3242">
        <v>15</v>
      </c>
      <c r="AP3242">
        <v>210</v>
      </c>
      <c r="AQ3242" t="s">
        <v>1100</v>
      </c>
      <c r="AR3242">
        <v>21</v>
      </c>
      <c r="AT3242" s="160">
        <v>36506</v>
      </c>
      <c r="AU3242">
        <v>15</v>
      </c>
      <c r="AV3242">
        <v>168</v>
      </c>
      <c r="AW3242" t="s">
        <v>1100</v>
      </c>
      <c r="AX3242">
        <v>17</v>
      </c>
    </row>
    <row r="3243" spans="28:50" x14ac:dyDescent="0.3">
      <c r="AB3243" s="160">
        <v>38333</v>
      </c>
      <c r="AC3243">
        <v>16</v>
      </c>
      <c r="AD3243">
        <v>247</v>
      </c>
      <c r="AE3243" t="s">
        <v>1100</v>
      </c>
      <c r="AF3243">
        <v>25</v>
      </c>
      <c r="AH3243" s="160">
        <v>41620</v>
      </c>
      <c r="AI3243">
        <v>16</v>
      </c>
      <c r="AJ3243">
        <v>218</v>
      </c>
      <c r="AK3243" t="s">
        <v>1100</v>
      </c>
      <c r="AL3243">
        <v>22</v>
      </c>
      <c r="AN3243" s="160">
        <v>35776</v>
      </c>
      <c r="AO3243">
        <v>16</v>
      </c>
      <c r="AP3243">
        <v>204</v>
      </c>
      <c r="AQ3243" t="s">
        <v>1100</v>
      </c>
      <c r="AR3243">
        <v>20</v>
      </c>
      <c r="AT3243" s="160">
        <v>36506</v>
      </c>
      <c r="AU3243">
        <v>16</v>
      </c>
      <c r="AV3243">
        <v>153</v>
      </c>
      <c r="AW3243" t="s">
        <v>1100</v>
      </c>
      <c r="AX3243">
        <v>15</v>
      </c>
    </row>
    <row r="3244" spans="28:50" x14ac:dyDescent="0.3">
      <c r="AB3244" s="160">
        <v>38333</v>
      </c>
      <c r="AC3244">
        <v>17</v>
      </c>
      <c r="AD3244">
        <v>249</v>
      </c>
      <c r="AE3244" t="s">
        <v>1100</v>
      </c>
      <c r="AF3244">
        <v>25</v>
      </c>
      <c r="AH3244" s="160">
        <v>41620</v>
      </c>
      <c r="AI3244">
        <v>17</v>
      </c>
      <c r="AJ3244">
        <v>222</v>
      </c>
      <c r="AK3244" t="s">
        <v>1100</v>
      </c>
      <c r="AL3244">
        <v>22</v>
      </c>
      <c r="AN3244" s="160">
        <v>35776</v>
      </c>
      <c r="AO3244">
        <v>17</v>
      </c>
      <c r="AP3244">
        <v>190</v>
      </c>
      <c r="AQ3244" t="s">
        <v>1100</v>
      </c>
      <c r="AR3244">
        <v>19</v>
      </c>
      <c r="AT3244" s="160">
        <v>36506</v>
      </c>
      <c r="AU3244">
        <v>17</v>
      </c>
      <c r="AV3244">
        <v>147</v>
      </c>
      <c r="AW3244" t="s">
        <v>1100</v>
      </c>
      <c r="AX3244">
        <v>15</v>
      </c>
    </row>
    <row r="3245" spans="28:50" x14ac:dyDescent="0.3">
      <c r="AB3245" s="160">
        <v>38333</v>
      </c>
      <c r="AC3245">
        <v>18</v>
      </c>
      <c r="AD3245">
        <v>224</v>
      </c>
      <c r="AE3245" t="s">
        <v>1100</v>
      </c>
      <c r="AF3245">
        <v>22</v>
      </c>
      <c r="AH3245" s="160">
        <v>41620</v>
      </c>
      <c r="AI3245">
        <v>18</v>
      </c>
      <c r="AJ3245">
        <v>211</v>
      </c>
      <c r="AK3245" t="s">
        <v>1100</v>
      </c>
      <c r="AL3245">
        <v>21</v>
      </c>
      <c r="AN3245" s="160">
        <v>35776</v>
      </c>
      <c r="AO3245">
        <v>18</v>
      </c>
      <c r="AP3245">
        <v>180</v>
      </c>
      <c r="AQ3245" t="s">
        <v>1100</v>
      </c>
      <c r="AR3245">
        <v>18</v>
      </c>
      <c r="AT3245" s="160">
        <v>36506</v>
      </c>
      <c r="AU3245">
        <v>18</v>
      </c>
      <c r="AV3245">
        <v>143</v>
      </c>
      <c r="AW3245" t="s">
        <v>1100</v>
      </c>
      <c r="AX3245">
        <v>14</v>
      </c>
    </row>
    <row r="3246" spans="28:50" x14ac:dyDescent="0.3">
      <c r="AB3246" s="160">
        <v>38333</v>
      </c>
      <c r="AC3246">
        <v>19</v>
      </c>
      <c r="AD3246">
        <v>201</v>
      </c>
      <c r="AE3246" t="s">
        <v>1100</v>
      </c>
      <c r="AF3246">
        <v>20</v>
      </c>
      <c r="AH3246" s="160">
        <v>41620</v>
      </c>
      <c r="AI3246">
        <v>19</v>
      </c>
      <c r="AJ3246">
        <v>194</v>
      </c>
      <c r="AK3246" t="s">
        <v>1100</v>
      </c>
      <c r="AL3246">
        <v>19</v>
      </c>
      <c r="AN3246" s="160">
        <v>35776</v>
      </c>
      <c r="AO3246">
        <v>19</v>
      </c>
      <c r="AP3246">
        <v>162</v>
      </c>
      <c r="AQ3246" t="s">
        <v>1100</v>
      </c>
      <c r="AR3246">
        <v>16</v>
      </c>
      <c r="AT3246" s="160">
        <v>36506</v>
      </c>
      <c r="AU3246">
        <v>19</v>
      </c>
      <c r="AV3246">
        <v>137</v>
      </c>
      <c r="AW3246" t="s">
        <v>1100</v>
      </c>
      <c r="AX3246">
        <v>14</v>
      </c>
    </row>
    <row r="3247" spans="28:50" x14ac:dyDescent="0.3">
      <c r="AB3247" s="160">
        <v>38333</v>
      </c>
      <c r="AC3247">
        <v>20</v>
      </c>
      <c r="AD3247">
        <v>171</v>
      </c>
      <c r="AE3247" t="s">
        <v>1100</v>
      </c>
      <c r="AF3247">
        <v>17</v>
      </c>
      <c r="AH3247" s="160">
        <v>41620</v>
      </c>
      <c r="AI3247">
        <v>20</v>
      </c>
      <c r="AJ3247">
        <v>185</v>
      </c>
      <c r="AK3247" t="s">
        <v>1100</v>
      </c>
      <c r="AL3247">
        <v>19</v>
      </c>
      <c r="AN3247" s="160">
        <v>35776</v>
      </c>
      <c r="AO3247">
        <v>20</v>
      </c>
      <c r="AP3247">
        <v>160</v>
      </c>
      <c r="AQ3247" t="s">
        <v>1100</v>
      </c>
      <c r="AR3247">
        <v>16</v>
      </c>
      <c r="AT3247" s="160">
        <v>36506</v>
      </c>
      <c r="AU3247">
        <v>20</v>
      </c>
      <c r="AV3247">
        <v>138</v>
      </c>
      <c r="AW3247" t="s">
        <v>1100</v>
      </c>
      <c r="AX3247">
        <v>14</v>
      </c>
    </row>
    <row r="3248" spans="28:50" x14ac:dyDescent="0.3">
      <c r="AB3248" s="160">
        <v>38333</v>
      </c>
      <c r="AC3248">
        <v>21</v>
      </c>
      <c r="AD3248">
        <v>172</v>
      </c>
      <c r="AE3248" t="s">
        <v>1100</v>
      </c>
      <c r="AF3248">
        <v>17</v>
      </c>
      <c r="AH3248" s="160">
        <v>41620</v>
      </c>
      <c r="AI3248">
        <v>21</v>
      </c>
      <c r="AJ3248">
        <v>189</v>
      </c>
      <c r="AK3248" t="s">
        <v>1100</v>
      </c>
      <c r="AL3248">
        <v>19</v>
      </c>
      <c r="AN3248" s="160">
        <v>35776</v>
      </c>
      <c r="AO3248">
        <v>21</v>
      </c>
      <c r="AP3248">
        <v>160</v>
      </c>
      <c r="AQ3248" t="s">
        <v>1100</v>
      </c>
      <c r="AR3248">
        <v>16</v>
      </c>
      <c r="AT3248" s="160">
        <v>36506</v>
      </c>
      <c r="AU3248">
        <v>21</v>
      </c>
      <c r="AV3248">
        <v>135</v>
      </c>
      <c r="AW3248" t="s">
        <v>1100</v>
      </c>
      <c r="AX3248">
        <v>14</v>
      </c>
    </row>
    <row r="3249" spans="28:50" x14ac:dyDescent="0.3">
      <c r="AB3249" s="160">
        <v>38333</v>
      </c>
      <c r="AC3249">
        <v>22</v>
      </c>
      <c r="AD3249">
        <v>176</v>
      </c>
      <c r="AE3249" t="s">
        <v>1100</v>
      </c>
      <c r="AF3249">
        <v>18</v>
      </c>
      <c r="AH3249" s="160">
        <v>41620</v>
      </c>
      <c r="AI3249">
        <v>22</v>
      </c>
      <c r="AJ3249">
        <v>184</v>
      </c>
      <c r="AK3249" t="s">
        <v>1100</v>
      </c>
      <c r="AL3249">
        <v>18</v>
      </c>
      <c r="AN3249" s="160">
        <v>35776</v>
      </c>
      <c r="AO3249">
        <v>22</v>
      </c>
      <c r="AP3249">
        <v>152</v>
      </c>
      <c r="AQ3249" t="s">
        <v>1100</v>
      </c>
      <c r="AR3249">
        <v>15</v>
      </c>
      <c r="AT3249" s="160">
        <v>36506</v>
      </c>
      <c r="AU3249">
        <v>22</v>
      </c>
      <c r="AV3249">
        <v>134</v>
      </c>
      <c r="AW3249" t="s">
        <v>1100</v>
      </c>
      <c r="AX3249">
        <v>13</v>
      </c>
    </row>
    <row r="3250" spans="28:50" x14ac:dyDescent="0.3">
      <c r="AB3250" s="160">
        <v>38333</v>
      </c>
      <c r="AC3250">
        <v>23</v>
      </c>
      <c r="AD3250">
        <v>172</v>
      </c>
      <c r="AE3250" t="s">
        <v>1100</v>
      </c>
      <c r="AF3250">
        <v>17</v>
      </c>
      <c r="AH3250" s="160">
        <v>41620</v>
      </c>
      <c r="AI3250">
        <v>23</v>
      </c>
      <c r="AJ3250">
        <v>177</v>
      </c>
      <c r="AK3250" t="s">
        <v>1100</v>
      </c>
      <c r="AL3250">
        <v>18</v>
      </c>
      <c r="AN3250" s="160">
        <v>35776</v>
      </c>
      <c r="AO3250">
        <v>23</v>
      </c>
      <c r="AP3250">
        <v>150</v>
      </c>
      <c r="AQ3250" t="s">
        <v>1100</v>
      </c>
      <c r="AR3250">
        <v>15</v>
      </c>
      <c r="AT3250" s="160">
        <v>36506</v>
      </c>
      <c r="AU3250">
        <v>23</v>
      </c>
      <c r="AV3250">
        <v>126</v>
      </c>
      <c r="AW3250" t="s">
        <v>1100</v>
      </c>
      <c r="AX3250">
        <v>13</v>
      </c>
    </row>
    <row r="3251" spans="28:50" x14ac:dyDescent="0.3">
      <c r="AB3251" s="160">
        <v>38334</v>
      </c>
      <c r="AC3251">
        <v>0</v>
      </c>
      <c r="AD3251">
        <v>171</v>
      </c>
      <c r="AE3251" t="s">
        <v>1100</v>
      </c>
      <c r="AF3251">
        <v>17</v>
      </c>
      <c r="AH3251" s="160">
        <v>41621</v>
      </c>
      <c r="AI3251">
        <v>0</v>
      </c>
      <c r="AJ3251">
        <v>174</v>
      </c>
      <c r="AK3251" t="s">
        <v>1100</v>
      </c>
      <c r="AL3251">
        <v>17</v>
      </c>
      <c r="AN3251" s="160">
        <v>35777</v>
      </c>
      <c r="AO3251">
        <v>0</v>
      </c>
      <c r="AP3251">
        <v>140</v>
      </c>
      <c r="AQ3251" t="s">
        <v>1100</v>
      </c>
      <c r="AR3251">
        <v>14</v>
      </c>
      <c r="AT3251" s="160">
        <v>36507</v>
      </c>
      <c r="AU3251">
        <v>0</v>
      </c>
      <c r="AV3251">
        <v>123</v>
      </c>
      <c r="AW3251" t="s">
        <v>1100</v>
      </c>
      <c r="AX3251">
        <v>12</v>
      </c>
    </row>
    <row r="3252" spans="28:50" x14ac:dyDescent="0.3">
      <c r="AB3252" s="160">
        <v>38334</v>
      </c>
      <c r="AC3252">
        <v>1</v>
      </c>
      <c r="AD3252">
        <v>172</v>
      </c>
      <c r="AE3252" t="s">
        <v>1100</v>
      </c>
      <c r="AF3252">
        <v>17</v>
      </c>
      <c r="AH3252" s="160">
        <v>41621</v>
      </c>
      <c r="AI3252">
        <v>1</v>
      </c>
      <c r="AJ3252">
        <v>172</v>
      </c>
      <c r="AK3252" t="s">
        <v>1100</v>
      </c>
      <c r="AL3252">
        <v>17</v>
      </c>
      <c r="AN3252" s="160">
        <v>35777</v>
      </c>
      <c r="AO3252">
        <v>1</v>
      </c>
      <c r="AP3252">
        <v>122</v>
      </c>
      <c r="AQ3252" t="s">
        <v>1100</v>
      </c>
      <c r="AR3252">
        <v>12</v>
      </c>
      <c r="AT3252" s="160">
        <v>36507</v>
      </c>
      <c r="AU3252">
        <v>1</v>
      </c>
      <c r="AV3252">
        <v>116</v>
      </c>
      <c r="AW3252" t="s">
        <v>1100</v>
      </c>
      <c r="AX3252">
        <v>12</v>
      </c>
    </row>
    <row r="3253" spans="28:50" x14ac:dyDescent="0.3">
      <c r="AB3253" s="160">
        <v>38334</v>
      </c>
      <c r="AC3253">
        <v>2</v>
      </c>
      <c r="AD3253">
        <v>168</v>
      </c>
      <c r="AE3253" t="s">
        <v>1100</v>
      </c>
      <c r="AF3253">
        <v>17</v>
      </c>
      <c r="AH3253" s="160">
        <v>41621</v>
      </c>
      <c r="AI3253">
        <v>2</v>
      </c>
      <c r="AJ3253">
        <v>171</v>
      </c>
      <c r="AK3253" t="s">
        <v>1100</v>
      </c>
      <c r="AL3253">
        <v>17</v>
      </c>
      <c r="AN3253" s="160">
        <v>35777</v>
      </c>
      <c r="AO3253">
        <v>2</v>
      </c>
      <c r="AP3253">
        <v>120</v>
      </c>
      <c r="AQ3253" t="s">
        <v>1100</v>
      </c>
      <c r="AR3253">
        <v>12</v>
      </c>
      <c r="AT3253" s="160">
        <v>36507</v>
      </c>
      <c r="AU3253">
        <v>2</v>
      </c>
      <c r="AV3253">
        <v>114</v>
      </c>
      <c r="AW3253" t="s">
        <v>1100</v>
      </c>
      <c r="AX3253">
        <v>11</v>
      </c>
    </row>
    <row r="3254" spans="28:50" x14ac:dyDescent="0.3">
      <c r="AB3254" s="160">
        <v>38334</v>
      </c>
      <c r="AC3254">
        <v>3</v>
      </c>
      <c r="AD3254">
        <v>159</v>
      </c>
      <c r="AE3254" t="s">
        <v>1100</v>
      </c>
      <c r="AF3254">
        <v>16</v>
      </c>
      <c r="AH3254" s="160">
        <v>41621</v>
      </c>
      <c r="AI3254">
        <v>3</v>
      </c>
      <c r="AJ3254">
        <v>171</v>
      </c>
      <c r="AK3254" t="s">
        <v>1100</v>
      </c>
      <c r="AL3254">
        <v>17</v>
      </c>
      <c r="AN3254" s="160">
        <v>35777</v>
      </c>
      <c r="AO3254">
        <v>3</v>
      </c>
      <c r="AP3254">
        <v>120</v>
      </c>
      <c r="AQ3254" t="s">
        <v>1100</v>
      </c>
      <c r="AR3254">
        <v>12</v>
      </c>
      <c r="AT3254" s="160">
        <v>36507</v>
      </c>
      <c r="AU3254">
        <v>3</v>
      </c>
      <c r="AV3254">
        <v>115</v>
      </c>
      <c r="AW3254" t="s">
        <v>1100</v>
      </c>
      <c r="AX3254">
        <v>12</v>
      </c>
    </row>
    <row r="3255" spans="28:50" x14ac:dyDescent="0.3">
      <c r="AB3255" s="160">
        <v>38334</v>
      </c>
      <c r="AC3255">
        <v>4</v>
      </c>
      <c r="AD3255">
        <v>163</v>
      </c>
      <c r="AE3255" t="s">
        <v>1100</v>
      </c>
      <c r="AF3255">
        <v>16</v>
      </c>
      <c r="AH3255" s="160">
        <v>41621</v>
      </c>
      <c r="AI3255">
        <v>4</v>
      </c>
      <c r="AJ3255">
        <v>165</v>
      </c>
      <c r="AK3255" t="s">
        <v>1100</v>
      </c>
      <c r="AL3255">
        <v>17</v>
      </c>
      <c r="AN3255" s="160">
        <v>35777</v>
      </c>
      <c r="AO3255">
        <v>4</v>
      </c>
      <c r="AP3255">
        <v>111</v>
      </c>
      <c r="AQ3255" t="s">
        <v>1100</v>
      </c>
      <c r="AR3255">
        <v>11</v>
      </c>
      <c r="AT3255" s="160">
        <v>36507</v>
      </c>
      <c r="AU3255">
        <v>4</v>
      </c>
      <c r="AV3255">
        <v>116</v>
      </c>
      <c r="AW3255" t="s">
        <v>1100</v>
      </c>
      <c r="AX3255">
        <v>12</v>
      </c>
    </row>
    <row r="3256" spans="28:50" x14ac:dyDescent="0.3">
      <c r="AB3256" s="160">
        <v>38334</v>
      </c>
      <c r="AC3256">
        <v>5</v>
      </c>
      <c r="AD3256">
        <v>160</v>
      </c>
      <c r="AE3256" t="s">
        <v>1100</v>
      </c>
      <c r="AF3256">
        <v>16</v>
      </c>
      <c r="AH3256" s="160">
        <v>41621</v>
      </c>
      <c r="AI3256">
        <v>5</v>
      </c>
      <c r="AJ3256">
        <v>161</v>
      </c>
      <c r="AK3256" t="s">
        <v>1100</v>
      </c>
      <c r="AL3256">
        <v>16</v>
      </c>
      <c r="AN3256" s="160">
        <v>35777</v>
      </c>
      <c r="AO3256">
        <v>5</v>
      </c>
      <c r="AP3256">
        <v>120</v>
      </c>
      <c r="AQ3256" t="s">
        <v>1100</v>
      </c>
      <c r="AR3256">
        <v>12</v>
      </c>
      <c r="AT3256" s="160">
        <v>36507</v>
      </c>
      <c r="AU3256">
        <v>5</v>
      </c>
      <c r="AV3256">
        <v>115</v>
      </c>
      <c r="AW3256" t="s">
        <v>1100</v>
      </c>
      <c r="AX3256">
        <v>12</v>
      </c>
    </row>
    <row r="3257" spans="28:50" x14ac:dyDescent="0.3">
      <c r="AB3257" s="160">
        <v>38334</v>
      </c>
      <c r="AC3257">
        <v>6</v>
      </c>
      <c r="AD3257">
        <v>167</v>
      </c>
      <c r="AE3257" t="s">
        <v>1100</v>
      </c>
      <c r="AF3257">
        <v>17</v>
      </c>
      <c r="AH3257" s="160">
        <v>41621</v>
      </c>
      <c r="AI3257">
        <v>6</v>
      </c>
      <c r="AJ3257">
        <v>162</v>
      </c>
      <c r="AK3257" t="s">
        <v>1100</v>
      </c>
      <c r="AL3257">
        <v>16</v>
      </c>
      <c r="AN3257" s="160">
        <v>35777</v>
      </c>
      <c r="AO3257">
        <v>6</v>
      </c>
      <c r="AP3257">
        <v>150</v>
      </c>
      <c r="AQ3257" t="s">
        <v>1100</v>
      </c>
      <c r="AR3257">
        <v>15</v>
      </c>
      <c r="AT3257" s="160">
        <v>36507</v>
      </c>
      <c r="AU3257">
        <v>6</v>
      </c>
      <c r="AV3257">
        <v>122</v>
      </c>
      <c r="AW3257" t="s">
        <v>1100</v>
      </c>
      <c r="AX3257">
        <v>12</v>
      </c>
    </row>
    <row r="3258" spans="28:50" x14ac:dyDescent="0.3">
      <c r="AB3258" s="160">
        <v>38334</v>
      </c>
      <c r="AC3258">
        <v>7</v>
      </c>
      <c r="AD3258">
        <v>175</v>
      </c>
      <c r="AE3258" t="s">
        <v>1100</v>
      </c>
      <c r="AF3258">
        <v>18</v>
      </c>
      <c r="AH3258" s="160">
        <v>41621</v>
      </c>
      <c r="AI3258">
        <v>7</v>
      </c>
      <c r="AJ3258">
        <v>165</v>
      </c>
      <c r="AK3258" t="s">
        <v>1100</v>
      </c>
      <c r="AL3258">
        <v>17</v>
      </c>
      <c r="AN3258" s="160">
        <v>35777</v>
      </c>
      <c r="AO3258">
        <v>7</v>
      </c>
      <c r="AP3258">
        <v>166</v>
      </c>
      <c r="AQ3258" t="s">
        <v>1100</v>
      </c>
      <c r="AR3258">
        <v>17</v>
      </c>
      <c r="AT3258" s="160">
        <v>36507</v>
      </c>
      <c r="AU3258">
        <v>7</v>
      </c>
      <c r="AV3258">
        <v>130</v>
      </c>
      <c r="AW3258" t="s">
        <v>1100</v>
      </c>
      <c r="AX3258">
        <v>13</v>
      </c>
    </row>
    <row r="3259" spans="28:50" x14ac:dyDescent="0.3">
      <c r="AB3259" s="160">
        <v>38334</v>
      </c>
      <c r="AC3259">
        <v>8</v>
      </c>
      <c r="AD3259">
        <v>189</v>
      </c>
      <c r="AE3259" t="s">
        <v>1100</v>
      </c>
      <c r="AF3259">
        <v>19</v>
      </c>
      <c r="AH3259" s="160">
        <v>41621</v>
      </c>
      <c r="AI3259">
        <v>8</v>
      </c>
      <c r="AJ3259">
        <v>173</v>
      </c>
      <c r="AK3259" t="s">
        <v>1100</v>
      </c>
      <c r="AL3259">
        <v>17</v>
      </c>
      <c r="AN3259" s="160">
        <v>35777</v>
      </c>
      <c r="AO3259">
        <v>8</v>
      </c>
      <c r="AP3259">
        <v>170</v>
      </c>
      <c r="AQ3259" t="s">
        <v>1100</v>
      </c>
      <c r="AR3259">
        <v>17</v>
      </c>
      <c r="AT3259" s="160">
        <v>36507</v>
      </c>
      <c r="AU3259">
        <v>8</v>
      </c>
      <c r="AV3259">
        <v>118</v>
      </c>
      <c r="AW3259" t="s">
        <v>1100</v>
      </c>
      <c r="AX3259">
        <v>12</v>
      </c>
    </row>
    <row r="3260" spans="28:50" x14ac:dyDescent="0.3">
      <c r="AB3260" s="160">
        <v>38334</v>
      </c>
      <c r="AC3260">
        <v>9</v>
      </c>
      <c r="AD3260">
        <v>206</v>
      </c>
      <c r="AE3260" t="s">
        <v>1100</v>
      </c>
      <c r="AF3260">
        <v>21</v>
      </c>
      <c r="AH3260" s="160">
        <v>41621</v>
      </c>
      <c r="AI3260">
        <v>9</v>
      </c>
      <c r="AJ3260">
        <v>186</v>
      </c>
      <c r="AK3260" t="s">
        <v>1100</v>
      </c>
      <c r="AL3260">
        <v>19</v>
      </c>
      <c r="AN3260" s="160">
        <v>35777</v>
      </c>
      <c r="AO3260">
        <v>9</v>
      </c>
      <c r="AP3260">
        <v>190</v>
      </c>
      <c r="AQ3260" t="s">
        <v>1100</v>
      </c>
      <c r="AR3260">
        <v>19</v>
      </c>
      <c r="AT3260" s="160">
        <v>36507</v>
      </c>
      <c r="AU3260">
        <v>9</v>
      </c>
      <c r="AV3260">
        <v>112</v>
      </c>
      <c r="AW3260" t="s">
        <v>1100</v>
      </c>
      <c r="AX3260">
        <v>11</v>
      </c>
    </row>
    <row r="3261" spans="28:50" x14ac:dyDescent="0.3">
      <c r="AB3261" s="160">
        <v>38334</v>
      </c>
      <c r="AC3261">
        <v>10</v>
      </c>
      <c r="AD3261">
        <v>209</v>
      </c>
      <c r="AE3261" t="s">
        <v>1100</v>
      </c>
      <c r="AF3261">
        <v>21</v>
      </c>
      <c r="AH3261" s="160">
        <v>41621</v>
      </c>
      <c r="AI3261">
        <v>10</v>
      </c>
      <c r="AJ3261">
        <v>199</v>
      </c>
      <c r="AK3261" t="s">
        <v>1100</v>
      </c>
      <c r="AL3261">
        <v>20</v>
      </c>
      <c r="AN3261" s="160">
        <v>35777</v>
      </c>
      <c r="AO3261">
        <v>10</v>
      </c>
      <c r="AP3261">
        <v>195</v>
      </c>
      <c r="AQ3261" t="s">
        <v>1100</v>
      </c>
      <c r="AR3261">
        <v>20</v>
      </c>
      <c r="AT3261" s="160">
        <v>36507</v>
      </c>
      <c r="AU3261">
        <v>10</v>
      </c>
      <c r="AV3261">
        <v>116</v>
      </c>
      <c r="AW3261" t="s">
        <v>1100</v>
      </c>
      <c r="AX3261">
        <v>12</v>
      </c>
    </row>
    <row r="3262" spans="28:50" x14ac:dyDescent="0.3">
      <c r="AB3262" s="160">
        <v>38334</v>
      </c>
      <c r="AC3262">
        <v>11</v>
      </c>
      <c r="AD3262">
        <v>166</v>
      </c>
      <c r="AE3262" t="s">
        <v>1100</v>
      </c>
      <c r="AF3262">
        <v>17</v>
      </c>
      <c r="AH3262" s="160">
        <v>41621</v>
      </c>
      <c r="AI3262">
        <v>11</v>
      </c>
      <c r="AJ3262">
        <v>202</v>
      </c>
      <c r="AK3262" t="s">
        <v>1100</v>
      </c>
      <c r="AL3262">
        <v>20</v>
      </c>
      <c r="AN3262" s="160">
        <v>35777</v>
      </c>
      <c r="AO3262">
        <v>11</v>
      </c>
      <c r="AP3262">
        <v>190</v>
      </c>
      <c r="AQ3262" t="s">
        <v>1100</v>
      </c>
      <c r="AR3262">
        <v>19</v>
      </c>
      <c r="AT3262" s="160">
        <v>36507</v>
      </c>
      <c r="AU3262">
        <v>11</v>
      </c>
      <c r="AV3262">
        <v>109</v>
      </c>
      <c r="AW3262" t="s">
        <v>1100</v>
      </c>
      <c r="AX3262">
        <v>11</v>
      </c>
    </row>
    <row r="3263" spans="28:50" x14ac:dyDescent="0.3">
      <c r="AB3263" s="160">
        <v>38334</v>
      </c>
      <c r="AC3263">
        <v>12</v>
      </c>
      <c r="AD3263">
        <v>170</v>
      </c>
      <c r="AE3263" t="s">
        <v>1100</v>
      </c>
      <c r="AF3263">
        <v>17</v>
      </c>
      <c r="AH3263" s="160">
        <v>41621</v>
      </c>
      <c r="AI3263">
        <v>12</v>
      </c>
      <c r="AJ3263">
        <v>215</v>
      </c>
      <c r="AK3263" t="s">
        <v>1100</v>
      </c>
      <c r="AL3263">
        <v>22</v>
      </c>
      <c r="AN3263" s="160">
        <v>35777</v>
      </c>
      <c r="AO3263">
        <v>12</v>
      </c>
      <c r="AP3263">
        <v>200</v>
      </c>
      <c r="AQ3263" t="s">
        <v>1100</v>
      </c>
      <c r="AR3263">
        <v>20</v>
      </c>
      <c r="AT3263" s="160">
        <v>36507</v>
      </c>
      <c r="AU3263">
        <v>12</v>
      </c>
      <c r="AV3263">
        <v>99</v>
      </c>
      <c r="AW3263" t="s">
        <v>1100</v>
      </c>
      <c r="AX3263">
        <v>10</v>
      </c>
    </row>
    <row r="3264" spans="28:50" x14ac:dyDescent="0.3">
      <c r="AB3264" s="160">
        <v>38334</v>
      </c>
      <c r="AC3264">
        <v>13</v>
      </c>
      <c r="AD3264">
        <v>198</v>
      </c>
      <c r="AE3264" t="s">
        <v>1100</v>
      </c>
      <c r="AF3264">
        <v>20</v>
      </c>
      <c r="AH3264" s="160">
        <v>41621</v>
      </c>
      <c r="AI3264">
        <v>13</v>
      </c>
      <c r="AJ3264">
        <v>207</v>
      </c>
      <c r="AK3264" t="s">
        <v>1100</v>
      </c>
      <c r="AL3264">
        <v>21</v>
      </c>
      <c r="AN3264" s="160">
        <v>35777</v>
      </c>
      <c r="AO3264">
        <v>13</v>
      </c>
      <c r="AP3264">
        <v>200</v>
      </c>
      <c r="AQ3264" t="s">
        <v>1100</v>
      </c>
      <c r="AR3264">
        <v>20</v>
      </c>
      <c r="AT3264" s="160">
        <v>36507</v>
      </c>
      <c r="AU3264">
        <v>13</v>
      </c>
      <c r="AV3264">
        <v>110</v>
      </c>
      <c r="AW3264" t="s">
        <v>1100</v>
      </c>
      <c r="AX3264">
        <v>11</v>
      </c>
    </row>
    <row r="3265" spans="28:50" x14ac:dyDescent="0.3">
      <c r="AB3265" s="160">
        <v>38334</v>
      </c>
      <c r="AC3265">
        <v>14</v>
      </c>
      <c r="AD3265">
        <v>197</v>
      </c>
      <c r="AE3265" t="s">
        <v>1100</v>
      </c>
      <c r="AF3265">
        <v>20</v>
      </c>
      <c r="AH3265" s="160">
        <v>41621</v>
      </c>
      <c r="AI3265">
        <v>14</v>
      </c>
      <c r="AJ3265">
        <v>215</v>
      </c>
      <c r="AK3265" t="s">
        <v>1100</v>
      </c>
      <c r="AL3265">
        <v>22</v>
      </c>
      <c r="AN3265" s="160">
        <v>35777</v>
      </c>
      <c r="AO3265">
        <v>14</v>
      </c>
      <c r="AP3265">
        <v>200</v>
      </c>
      <c r="AQ3265" t="s">
        <v>1100</v>
      </c>
      <c r="AR3265">
        <v>20</v>
      </c>
      <c r="AT3265" s="160">
        <v>36507</v>
      </c>
      <c r="AU3265">
        <v>14</v>
      </c>
      <c r="AV3265">
        <v>108</v>
      </c>
      <c r="AW3265" t="s">
        <v>1100</v>
      </c>
      <c r="AX3265">
        <v>11</v>
      </c>
    </row>
    <row r="3266" spans="28:50" x14ac:dyDescent="0.3">
      <c r="AB3266" s="160">
        <v>38334</v>
      </c>
      <c r="AC3266">
        <v>15</v>
      </c>
      <c r="AD3266">
        <v>200</v>
      </c>
      <c r="AE3266" t="s">
        <v>1100</v>
      </c>
      <c r="AF3266">
        <v>20</v>
      </c>
      <c r="AH3266" s="160">
        <v>41621</v>
      </c>
      <c r="AI3266">
        <v>15</v>
      </c>
      <c r="AJ3266">
        <v>217</v>
      </c>
      <c r="AK3266" t="s">
        <v>1100</v>
      </c>
      <c r="AL3266">
        <v>22</v>
      </c>
      <c r="AN3266" s="160">
        <v>35777</v>
      </c>
      <c r="AO3266">
        <v>15</v>
      </c>
      <c r="AP3266">
        <v>200</v>
      </c>
      <c r="AQ3266" t="s">
        <v>1100</v>
      </c>
      <c r="AR3266">
        <v>20</v>
      </c>
      <c r="AT3266" s="160">
        <v>36507</v>
      </c>
      <c r="AU3266">
        <v>15</v>
      </c>
      <c r="AV3266">
        <v>107</v>
      </c>
      <c r="AW3266" t="s">
        <v>1100</v>
      </c>
      <c r="AX3266">
        <v>11</v>
      </c>
    </row>
    <row r="3267" spans="28:50" x14ac:dyDescent="0.3">
      <c r="AB3267" s="160">
        <v>38334</v>
      </c>
      <c r="AC3267">
        <v>16</v>
      </c>
      <c r="AD3267">
        <v>176</v>
      </c>
      <c r="AE3267" t="s">
        <v>1100</v>
      </c>
      <c r="AF3267">
        <v>18</v>
      </c>
      <c r="AH3267" s="160">
        <v>41621</v>
      </c>
      <c r="AI3267">
        <v>16</v>
      </c>
      <c r="AJ3267">
        <v>213</v>
      </c>
      <c r="AK3267" t="s">
        <v>1100</v>
      </c>
      <c r="AL3267">
        <v>21</v>
      </c>
      <c r="AN3267" s="160">
        <v>35777</v>
      </c>
      <c r="AO3267">
        <v>16</v>
      </c>
      <c r="AP3267">
        <v>190</v>
      </c>
      <c r="AQ3267" t="s">
        <v>1100</v>
      </c>
      <c r="AR3267">
        <v>19</v>
      </c>
      <c r="AT3267" s="160">
        <v>36507</v>
      </c>
      <c r="AU3267">
        <v>16</v>
      </c>
      <c r="AV3267">
        <v>109</v>
      </c>
      <c r="AW3267" t="s">
        <v>1100</v>
      </c>
      <c r="AX3267">
        <v>11</v>
      </c>
    </row>
    <row r="3268" spans="28:50" x14ac:dyDescent="0.3">
      <c r="AB3268" s="160">
        <v>38334</v>
      </c>
      <c r="AC3268">
        <v>17</v>
      </c>
      <c r="AD3268">
        <v>160</v>
      </c>
      <c r="AE3268" t="s">
        <v>1100</v>
      </c>
      <c r="AF3268">
        <v>16</v>
      </c>
      <c r="AH3268" s="160">
        <v>41621</v>
      </c>
      <c r="AI3268">
        <v>17</v>
      </c>
      <c r="AJ3268">
        <v>194</v>
      </c>
      <c r="AK3268" t="s">
        <v>1100</v>
      </c>
      <c r="AL3268">
        <v>19</v>
      </c>
      <c r="AN3268" s="160">
        <v>35777</v>
      </c>
      <c r="AO3268">
        <v>17</v>
      </c>
      <c r="AP3268">
        <v>180</v>
      </c>
      <c r="AQ3268" t="s">
        <v>1100</v>
      </c>
      <c r="AR3268">
        <v>18</v>
      </c>
      <c r="AT3268" s="160">
        <v>36507</v>
      </c>
      <c r="AU3268">
        <v>17</v>
      </c>
      <c r="AV3268">
        <v>107</v>
      </c>
      <c r="AW3268" t="s">
        <v>1100</v>
      </c>
      <c r="AX3268">
        <v>11</v>
      </c>
    </row>
    <row r="3269" spans="28:50" x14ac:dyDescent="0.3">
      <c r="AB3269" s="160">
        <v>38334</v>
      </c>
      <c r="AC3269">
        <v>18</v>
      </c>
      <c r="AD3269">
        <v>176</v>
      </c>
      <c r="AE3269" t="s">
        <v>1100</v>
      </c>
      <c r="AF3269">
        <v>18</v>
      </c>
      <c r="AH3269" s="160">
        <v>41621</v>
      </c>
      <c r="AI3269">
        <v>18</v>
      </c>
      <c r="AJ3269">
        <v>183</v>
      </c>
      <c r="AK3269" t="s">
        <v>1100</v>
      </c>
      <c r="AL3269">
        <v>18</v>
      </c>
      <c r="AN3269" s="160">
        <v>35777</v>
      </c>
      <c r="AO3269">
        <v>18</v>
      </c>
      <c r="AP3269">
        <v>170</v>
      </c>
      <c r="AQ3269" t="s">
        <v>1100</v>
      </c>
      <c r="AR3269">
        <v>17</v>
      </c>
      <c r="AT3269" s="160">
        <v>36507</v>
      </c>
      <c r="AU3269">
        <v>18</v>
      </c>
      <c r="AV3269">
        <v>104</v>
      </c>
      <c r="AW3269" t="s">
        <v>1100</v>
      </c>
      <c r="AX3269">
        <v>10</v>
      </c>
    </row>
    <row r="3270" spans="28:50" x14ac:dyDescent="0.3">
      <c r="AB3270" s="160">
        <v>38334</v>
      </c>
      <c r="AC3270">
        <v>19</v>
      </c>
      <c r="AD3270">
        <v>175</v>
      </c>
      <c r="AE3270" t="s">
        <v>1100</v>
      </c>
      <c r="AF3270">
        <v>18</v>
      </c>
      <c r="AH3270" s="160">
        <v>41621</v>
      </c>
      <c r="AI3270">
        <v>19</v>
      </c>
      <c r="AJ3270">
        <v>171</v>
      </c>
      <c r="AK3270" t="s">
        <v>1100</v>
      </c>
      <c r="AL3270">
        <v>17</v>
      </c>
      <c r="AN3270" s="160">
        <v>35777</v>
      </c>
      <c r="AO3270">
        <v>19</v>
      </c>
      <c r="AP3270">
        <v>151</v>
      </c>
      <c r="AQ3270" t="s">
        <v>1100</v>
      </c>
      <c r="AR3270">
        <v>15</v>
      </c>
      <c r="AT3270" s="160">
        <v>36507</v>
      </c>
      <c r="AU3270">
        <v>19</v>
      </c>
      <c r="AV3270">
        <v>93</v>
      </c>
      <c r="AW3270" t="s">
        <v>1100</v>
      </c>
      <c r="AX3270">
        <v>9</v>
      </c>
    </row>
    <row r="3271" spans="28:50" x14ac:dyDescent="0.3">
      <c r="AB3271" s="160">
        <v>38334</v>
      </c>
      <c r="AC3271">
        <v>20</v>
      </c>
      <c r="AD3271">
        <v>159</v>
      </c>
      <c r="AE3271" t="s">
        <v>1100</v>
      </c>
      <c r="AF3271">
        <v>16</v>
      </c>
      <c r="AH3271" s="160">
        <v>41621</v>
      </c>
      <c r="AI3271">
        <v>20</v>
      </c>
      <c r="AJ3271">
        <v>164</v>
      </c>
      <c r="AK3271" t="s">
        <v>1100</v>
      </c>
      <c r="AL3271">
        <v>16</v>
      </c>
      <c r="AN3271" s="160">
        <v>35777</v>
      </c>
      <c r="AO3271">
        <v>20</v>
      </c>
      <c r="AP3271">
        <v>150</v>
      </c>
      <c r="AQ3271" t="s">
        <v>1100</v>
      </c>
      <c r="AR3271">
        <v>15</v>
      </c>
      <c r="AT3271" s="160">
        <v>36507</v>
      </c>
      <c r="AU3271">
        <v>20</v>
      </c>
      <c r="AV3271">
        <v>88</v>
      </c>
      <c r="AW3271" t="s">
        <v>1100</v>
      </c>
      <c r="AX3271">
        <v>9</v>
      </c>
    </row>
    <row r="3272" spans="28:50" x14ac:dyDescent="0.3">
      <c r="AB3272" s="160">
        <v>38334</v>
      </c>
      <c r="AC3272">
        <v>21</v>
      </c>
      <c r="AD3272">
        <v>164</v>
      </c>
      <c r="AE3272" t="s">
        <v>1100</v>
      </c>
      <c r="AF3272">
        <v>16</v>
      </c>
      <c r="AH3272" s="160">
        <v>41621</v>
      </c>
      <c r="AI3272">
        <v>21</v>
      </c>
      <c r="AJ3272">
        <v>161</v>
      </c>
      <c r="AK3272" t="s">
        <v>1100</v>
      </c>
      <c r="AL3272">
        <v>16</v>
      </c>
      <c r="AN3272" s="160">
        <v>35777</v>
      </c>
      <c r="AO3272">
        <v>21</v>
      </c>
      <c r="AP3272">
        <v>150</v>
      </c>
      <c r="AQ3272" t="s">
        <v>1100</v>
      </c>
      <c r="AR3272">
        <v>15</v>
      </c>
      <c r="AT3272" s="160">
        <v>36507</v>
      </c>
      <c r="AU3272">
        <v>21</v>
      </c>
      <c r="AV3272">
        <v>89</v>
      </c>
      <c r="AW3272" t="s">
        <v>1100</v>
      </c>
      <c r="AX3272">
        <v>9</v>
      </c>
    </row>
    <row r="3273" spans="28:50" x14ac:dyDescent="0.3">
      <c r="AB3273" s="160">
        <v>38334</v>
      </c>
      <c r="AC3273">
        <v>22</v>
      </c>
      <c r="AD3273">
        <v>156</v>
      </c>
      <c r="AE3273" t="s">
        <v>1100</v>
      </c>
      <c r="AF3273">
        <v>16</v>
      </c>
      <c r="AH3273" s="160">
        <v>41621</v>
      </c>
      <c r="AI3273">
        <v>22</v>
      </c>
      <c r="AJ3273">
        <v>158</v>
      </c>
      <c r="AK3273" t="s">
        <v>1100</v>
      </c>
      <c r="AL3273">
        <v>16</v>
      </c>
      <c r="AN3273" s="160">
        <v>35777</v>
      </c>
      <c r="AO3273">
        <v>22</v>
      </c>
      <c r="AP3273">
        <v>144</v>
      </c>
      <c r="AQ3273" t="s">
        <v>1100</v>
      </c>
      <c r="AR3273">
        <v>14</v>
      </c>
      <c r="AT3273" s="160">
        <v>36507</v>
      </c>
      <c r="AU3273">
        <v>22</v>
      </c>
      <c r="AV3273">
        <v>89</v>
      </c>
      <c r="AW3273" t="s">
        <v>1100</v>
      </c>
      <c r="AX3273">
        <v>9</v>
      </c>
    </row>
    <row r="3274" spans="28:50" x14ac:dyDescent="0.3">
      <c r="AB3274" s="160">
        <v>38334</v>
      </c>
      <c r="AC3274">
        <v>23</v>
      </c>
      <c r="AD3274">
        <v>160</v>
      </c>
      <c r="AE3274" t="s">
        <v>1100</v>
      </c>
      <c r="AF3274">
        <v>16</v>
      </c>
      <c r="AH3274" s="160">
        <v>41621</v>
      </c>
      <c r="AI3274">
        <v>23</v>
      </c>
      <c r="AJ3274">
        <v>153</v>
      </c>
      <c r="AK3274" t="s">
        <v>1100</v>
      </c>
      <c r="AL3274">
        <v>15</v>
      </c>
      <c r="AN3274" s="160">
        <v>35777</v>
      </c>
      <c r="AO3274">
        <v>23</v>
      </c>
      <c r="AP3274">
        <v>140</v>
      </c>
      <c r="AQ3274" t="s">
        <v>1100</v>
      </c>
      <c r="AR3274">
        <v>14</v>
      </c>
      <c r="AT3274" s="160">
        <v>36507</v>
      </c>
      <c r="AU3274">
        <v>23</v>
      </c>
      <c r="AV3274">
        <v>95</v>
      </c>
      <c r="AW3274" t="s">
        <v>1100</v>
      </c>
      <c r="AX3274">
        <v>10</v>
      </c>
    </row>
    <row r="3275" spans="28:50" x14ac:dyDescent="0.3">
      <c r="AB3275" s="160">
        <v>38335</v>
      </c>
      <c r="AC3275">
        <v>0</v>
      </c>
      <c r="AD3275">
        <v>159</v>
      </c>
      <c r="AE3275" t="s">
        <v>1100</v>
      </c>
      <c r="AF3275">
        <v>16</v>
      </c>
      <c r="AH3275" s="160">
        <v>41622</v>
      </c>
      <c r="AI3275">
        <v>0</v>
      </c>
      <c r="AJ3275">
        <v>154</v>
      </c>
      <c r="AK3275" t="s">
        <v>1100</v>
      </c>
      <c r="AL3275">
        <v>15</v>
      </c>
      <c r="AN3275" s="160">
        <v>35778</v>
      </c>
      <c r="AO3275">
        <v>0</v>
      </c>
      <c r="AP3275">
        <v>120</v>
      </c>
      <c r="AQ3275" t="s">
        <v>1100</v>
      </c>
      <c r="AR3275">
        <v>12</v>
      </c>
      <c r="AT3275" s="160">
        <v>36508</v>
      </c>
      <c r="AU3275">
        <v>0</v>
      </c>
      <c r="AV3275">
        <v>88</v>
      </c>
      <c r="AW3275" t="s">
        <v>1100</v>
      </c>
      <c r="AX3275">
        <v>9</v>
      </c>
    </row>
    <row r="3276" spans="28:50" x14ac:dyDescent="0.3">
      <c r="AB3276" s="160">
        <v>38335</v>
      </c>
      <c r="AC3276">
        <v>1</v>
      </c>
      <c r="AD3276">
        <v>155</v>
      </c>
      <c r="AE3276" t="s">
        <v>1100</v>
      </c>
      <c r="AF3276">
        <v>16</v>
      </c>
      <c r="AH3276" s="160">
        <v>41622</v>
      </c>
      <c r="AI3276">
        <v>1</v>
      </c>
      <c r="AJ3276">
        <v>151</v>
      </c>
      <c r="AK3276" t="s">
        <v>1100</v>
      </c>
      <c r="AL3276">
        <v>15</v>
      </c>
      <c r="AN3276" s="160">
        <v>35778</v>
      </c>
      <c r="AO3276">
        <v>1</v>
      </c>
      <c r="AP3276">
        <v>119</v>
      </c>
      <c r="AQ3276" t="s">
        <v>1100</v>
      </c>
      <c r="AR3276">
        <v>12</v>
      </c>
      <c r="AT3276" s="160">
        <v>36508</v>
      </c>
      <c r="AU3276">
        <v>1</v>
      </c>
      <c r="AV3276">
        <v>91</v>
      </c>
      <c r="AW3276" t="s">
        <v>1100</v>
      </c>
      <c r="AX3276">
        <v>9</v>
      </c>
    </row>
    <row r="3277" spans="28:50" x14ac:dyDescent="0.3">
      <c r="AB3277" s="160">
        <v>38335</v>
      </c>
      <c r="AC3277">
        <v>2</v>
      </c>
      <c r="AD3277">
        <v>148</v>
      </c>
      <c r="AE3277" t="s">
        <v>1100</v>
      </c>
      <c r="AF3277">
        <v>15</v>
      </c>
      <c r="AH3277" s="160">
        <v>41622</v>
      </c>
      <c r="AI3277">
        <v>2</v>
      </c>
      <c r="AJ3277">
        <v>149</v>
      </c>
      <c r="AK3277" t="s">
        <v>1100</v>
      </c>
      <c r="AL3277">
        <v>15</v>
      </c>
      <c r="AN3277" s="160">
        <v>35778</v>
      </c>
      <c r="AO3277">
        <v>2</v>
      </c>
      <c r="AP3277">
        <v>110</v>
      </c>
      <c r="AQ3277" t="s">
        <v>1100</v>
      </c>
      <c r="AR3277">
        <v>11</v>
      </c>
      <c r="AT3277" s="160">
        <v>36508</v>
      </c>
      <c r="AU3277">
        <v>2</v>
      </c>
      <c r="AV3277">
        <v>82</v>
      </c>
      <c r="AW3277" t="s">
        <v>1100</v>
      </c>
      <c r="AX3277">
        <v>8</v>
      </c>
    </row>
    <row r="3278" spans="28:50" x14ac:dyDescent="0.3">
      <c r="AB3278" s="160">
        <v>38335</v>
      </c>
      <c r="AC3278">
        <v>3</v>
      </c>
      <c r="AD3278">
        <v>144</v>
      </c>
      <c r="AE3278" t="s">
        <v>1100</v>
      </c>
      <c r="AF3278">
        <v>14</v>
      </c>
      <c r="AH3278" s="160">
        <v>41622</v>
      </c>
      <c r="AI3278">
        <v>3</v>
      </c>
      <c r="AJ3278">
        <v>146</v>
      </c>
      <c r="AK3278" t="s">
        <v>1100</v>
      </c>
      <c r="AL3278">
        <v>15</v>
      </c>
      <c r="AN3278" s="160">
        <v>35778</v>
      </c>
      <c r="AO3278">
        <v>3</v>
      </c>
      <c r="AP3278">
        <v>110</v>
      </c>
      <c r="AQ3278" t="s">
        <v>1100</v>
      </c>
      <c r="AR3278">
        <v>11</v>
      </c>
      <c r="AT3278" s="160">
        <v>36508</v>
      </c>
      <c r="AU3278">
        <v>3</v>
      </c>
      <c r="AV3278">
        <v>89</v>
      </c>
      <c r="AW3278" t="s">
        <v>1100</v>
      </c>
      <c r="AX3278">
        <v>9</v>
      </c>
    </row>
    <row r="3279" spans="28:50" x14ac:dyDescent="0.3">
      <c r="AB3279" s="160">
        <v>38335</v>
      </c>
      <c r="AC3279">
        <v>4</v>
      </c>
      <c r="AD3279">
        <v>147</v>
      </c>
      <c r="AE3279" t="s">
        <v>1100</v>
      </c>
      <c r="AF3279">
        <v>15</v>
      </c>
      <c r="AH3279" s="160">
        <v>41622</v>
      </c>
      <c r="AI3279">
        <v>4</v>
      </c>
      <c r="AJ3279">
        <v>146</v>
      </c>
      <c r="AK3279" t="s">
        <v>1100</v>
      </c>
      <c r="AL3279">
        <v>15</v>
      </c>
      <c r="AN3279" s="160">
        <v>35778</v>
      </c>
      <c r="AO3279">
        <v>4</v>
      </c>
      <c r="AP3279">
        <v>102</v>
      </c>
      <c r="AQ3279" t="s">
        <v>1100</v>
      </c>
      <c r="AR3279">
        <v>10</v>
      </c>
      <c r="AT3279" s="160">
        <v>36508</v>
      </c>
      <c r="AU3279">
        <v>4</v>
      </c>
      <c r="AV3279">
        <v>80</v>
      </c>
      <c r="AW3279" t="s">
        <v>1100</v>
      </c>
      <c r="AX3279">
        <v>8</v>
      </c>
    </row>
    <row r="3280" spans="28:50" x14ac:dyDescent="0.3">
      <c r="AB3280" s="160">
        <v>38335</v>
      </c>
      <c r="AC3280">
        <v>5</v>
      </c>
      <c r="AD3280">
        <v>144</v>
      </c>
      <c r="AE3280" t="s">
        <v>1100</v>
      </c>
      <c r="AF3280">
        <v>14</v>
      </c>
      <c r="AH3280" s="160">
        <v>41622</v>
      </c>
      <c r="AI3280">
        <v>5</v>
      </c>
      <c r="AJ3280">
        <v>145</v>
      </c>
      <c r="AK3280" t="s">
        <v>1100</v>
      </c>
      <c r="AL3280">
        <v>15</v>
      </c>
      <c r="AN3280" s="160">
        <v>35778</v>
      </c>
      <c r="AO3280">
        <v>5</v>
      </c>
      <c r="AP3280">
        <v>110</v>
      </c>
      <c r="AQ3280" t="s">
        <v>1100</v>
      </c>
      <c r="AR3280">
        <v>11</v>
      </c>
      <c r="AT3280" s="160">
        <v>36508</v>
      </c>
      <c r="AU3280">
        <v>5</v>
      </c>
      <c r="AV3280">
        <v>69</v>
      </c>
      <c r="AW3280" t="s">
        <v>1100</v>
      </c>
      <c r="AX3280">
        <v>7</v>
      </c>
    </row>
    <row r="3281" spans="28:50" x14ac:dyDescent="0.3">
      <c r="AB3281" s="160">
        <v>38335</v>
      </c>
      <c r="AC3281">
        <v>6</v>
      </c>
      <c r="AD3281">
        <v>148</v>
      </c>
      <c r="AE3281" t="s">
        <v>1100</v>
      </c>
      <c r="AF3281">
        <v>15</v>
      </c>
      <c r="AH3281" s="160">
        <v>41622</v>
      </c>
      <c r="AI3281">
        <v>6</v>
      </c>
      <c r="AJ3281">
        <v>147</v>
      </c>
      <c r="AK3281" t="s">
        <v>1100</v>
      </c>
      <c r="AL3281">
        <v>15</v>
      </c>
      <c r="AN3281" s="160">
        <v>35778</v>
      </c>
      <c r="AO3281">
        <v>6</v>
      </c>
      <c r="AP3281">
        <v>160</v>
      </c>
      <c r="AQ3281" t="s">
        <v>1100</v>
      </c>
      <c r="AR3281">
        <v>16</v>
      </c>
      <c r="AT3281" s="160">
        <v>36508</v>
      </c>
      <c r="AU3281">
        <v>6</v>
      </c>
      <c r="AV3281">
        <v>72</v>
      </c>
      <c r="AW3281" t="s">
        <v>1100</v>
      </c>
      <c r="AX3281">
        <v>7</v>
      </c>
    </row>
    <row r="3282" spans="28:50" x14ac:dyDescent="0.3">
      <c r="AB3282" s="160">
        <v>38335</v>
      </c>
      <c r="AC3282">
        <v>7</v>
      </c>
      <c r="AD3282">
        <v>167</v>
      </c>
      <c r="AE3282" t="s">
        <v>1100</v>
      </c>
      <c r="AF3282">
        <v>17</v>
      </c>
      <c r="AH3282" s="160">
        <v>41622</v>
      </c>
      <c r="AI3282">
        <v>7</v>
      </c>
      <c r="AJ3282">
        <v>147</v>
      </c>
      <c r="AK3282" t="s">
        <v>1100</v>
      </c>
      <c r="AL3282">
        <v>15</v>
      </c>
      <c r="AN3282" s="160">
        <v>35778</v>
      </c>
      <c r="AO3282">
        <v>7</v>
      </c>
      <c r="AP3282">
        <v>172</v>
      </c>
      <c r="AQ3282" t="s">
        <v>1100</v>
      </c>
      <c r="AR3282">
        <v>17</v>
      </c>
      <c r="AT3282" s="160">
        <v>36508</v>
      </c>
      <c r="AU3282">
        <v>7</v>
      </c>
      <c r="AV3282">
        <v>81</v>
      </c>
      <c r="AW3282" t="s">
        <v>1100</v>
      </c>
      <c r="AX3282">
        <v>8</v>
      </c>
    </row>
    <row r="3283" spans="28:50" x14ac:dyDescent="0.3">
      <c r="AB3283" s="160">
        <v>38335</v>
      </c>
      <c r="AC3283">
        <v>8</v>
      </c>
      <c r="AD3283">
        <v>188</v>
      </c>
      <c r="AE3283" t="s">
        <v>1100</v>
      </c>
      <c r="AF3283">
        <v>19</v>
      </c>
      <c r="AH3283" s="160">
        <v>41622</v>
      </c>
      <c r="AI3283">
        <v>8</v>
      </c>
      <c r="AJ3283">
        <v>153</v>
      </c>
      <c r="AK3283" t="s">
        <v>1100</v>
      </c>
      <c r="AL3283">
        <v>15</v>
      </c>
      <c r="AN3283" s="160">
        <v>35778</v>
      </c>
      <c r="AO3283">
        <v>8</v>
      </c>
      <c r="AP3283">
        <v>190</v>
      </c>
      <c r="AQ3283" t="s">
        <v>1100</v>
      </c>
      <c r="AR3283">
        <v>19</v>
      </c>
      <c r="AT3283" s="160">
        <v>36508</v>
      </c>
      <c r="AU3283">
        <v>8</v>
      </c>
      <c r="AV3283">
        <v>94</v>
      </c>
      <c r="AW3283" t="s">
        <v>1100</v>
      </c>
      <c r="AX3283">
        <v>9</v>
      </c>
    </row>
    <row r="3284" spans="28:50" x14ac:dyDescent="0.3">
      <c r="AB3284" s="160">
        <v>38335</v>
      </c>
      <c r="AC3284">
        <v>9</v>
      </c>
      <c r="AD3284">
        <v>193</v>
      </c>
      <c r="AE3284" t="s">
        <v>1100</v>
      </c>
      <c r="AF3284">
        <v>19</v>
      </c>
      <c r="AH3284" s="160">
        <v>41622</v>
      </c>
      <c r="AI3284">
        <v>9</v>
      </c>
      <c r="AJ3284">
        <v>164</v>
      </c>
      <c r="AK3284" t="s">
        <v>1100</v>
      </c>
      <c r="AL3284">
        <v>16</v>
      </c>
      <c r="AN3284" s="160">
        <v>35778</v>
      </c>
      <c r="AO3284">
        <v>9</v>
      </c>
      <c r="AP3284">
        <v>190</v>
      </c>
      <c r="AQ3284" t="s">
        <v>1100</v>
      </c>
      <c r="AR3284">
        <v>19</v>
      </c>
      <c r="AT3284" s="160">
        <v>36508</v>
      </c>
      <c r="AU3284">
        <v>9</v>
      </c>
      <c r="AV3284">
        <v>98</v>
      </c>
      <c r="AW3284" t="s">
        <v>1100</v>
      </c>
      <c r="AX3284">
        <v>10</v>
      </c>
    </row>
    <row r="3285" spans="28:50" x14ac:dyDescent="0.3">
      <c r="AB3285" s="160">
        <v>38335</v>
      </c>
      <c r="AC3285">
        <v>10</v>
      </c>
      <c r="AD3285">
        <v>206</v>
      </c>
      <c r="AE3285" t="s">
        <v>1100</v>
      </c>
      <c r="AF3285">
        <v>21</v>
      </c>
      <c r="AH3285" s="160">
        <v>41622</v>
      </c>
      <c r="AI3285">
        <v>10</v>
      </c>
      <c r="AJ3285">
        <v>173</v>
      </c>
      <c r="AK3285" t="s">
        <v>1100</v>
      </c>
      <c r="AL3285">
        <v>17</v>
      </c>
      <c r="AN3285" s="160">
        <v>35778</v>
      </c>
      <c r="AO3285">
        <v>10</v>
      </c>
      <c r="AP3285">
        <v>209</v>
      </c>
      <c r="AQ3285" t="s">
        <v>1100</v>
      </c>
      <c r="AR3285">
        <v>21</v>
      </c>
      <c r="AT3285" s="160">
        <v>36508</v>
      </c>
      <c r="AU3285">
        <v>10</v>
      </c>
      <c r="AV3285">
        <v>96</v>
      </c>
      <c r="AW3285" t="s">
        <v>1100</v>
      </c>
      <c r="AX3285">
        <v>10</v>
      </c>
    </row>
    <row r="3286" spans="28:50" x14ac:dyDescent="0.3">
      <c r="AB3286" s="160">
        <v>38335</v>
      </c>
      <c r="AC3286">
        <v>11</v>
      </c>
      <c r="AD3286">
        <v>216</v>
      </c>
      <c r="AE3286" t="s">
        <v>1100</v>
      </c>
      <c r="AF3286">
        <v>22</v>
      </c>
      <c r="AH3286" s="160">
        <v>41622</v>
      </c>
      <c r="AI3286">
        <v>11</v>
      </c>
      <c r="AJ3286">
        <v>189</v>
      </c>
      <c r="AK3286" t="s">
        <v>1100</v>
      </c>
      <c r="AL3286">
        <v>19</v>
      </c>
      <c r="AN3286" s="160">
        <v>35778</v>
      </c>
      <c r="AO3286">
        <v>11</v>
      </c>
      <c r="AP3286">
        <v>220</v>
      </c>
      <c r="AQ3286" t="s">
        <v>1100</v>
      </c>
      <c r="AR3286">
        <v>22</v>
      </c>
      <c r="AT3286" s="160">
        <v>36508</v>
      </c>
      <c r="AU3286">
        <v>11</v>
      </c>
      <c r="AV3286">
        <v>105</v>
      </c>
      <c r="AW3286" t="s">
        <v>1100</v>
      </c>
      <c r="AX3286">
        <v>11</v>
      </c>
    </row>
    <row r="3287" spans="28:50" x14ac:dyDescent="0.3">
      <c r="AB3287" s="160">
        <v>38335</v>
      </c>
      <c r="AC3287">
        <v>12</v>
      </c>
      <c r="AD3287">
        <v>228</v>
      </c>
      <c r="AE3287" t="s">
        <v>1100</v>
      </c>
      <c r="AF3287">
        <v>23</v>
      </c>
      <c r="AH3287" s="160">
        <v>41622</v>
      </c>
      <c r="AI3287">
        <v>12</v>
      </c>
      <c r="AJ3287">
        <v>187</v>
      </c>
      <c r="AK3287" t="s">
        <v>1100</v>
      </c>
      <c r="AL3287">
        <v>19</v>
      </c>
      <c r="AN3287" s="160">
        <v>35778</v>
      </c>
      <c r="AO3287">
        <v>12</v>
      </c>
      <c r="AP3287">
        <v>230</v>
      </c>
      <c r="AQ3287" t="s">
        <v>1100</v>
      </c>
      <c r="AR3287">
        <v>23</v>
      </c>
      <c r="AT3287" s="160">
        <v>36508</v>
      </c>
      <c r="AU3287">
        <v>12</v>
      </c>
      <c r="AV3287">
        <v>86</v>
      </c>
      <c r="AW3287" t="s">
        <v>1100</v>
      </c>
      <c r="AX3287">
        <v>9</v>
      </c>
    </row>
    <row r="3288" spans="28:50" x14ac:dyDescent="0.3">
      <c r="AB3288" s="160">
        <v>38335</v>
      </c>
      <c r="AC3288">
        <v>13</v>
      </c>
      <c r="AD3288">
        <v>243</v>
      </c>
      <c r="AE3288" t="s">
        <v>1100</v>
      </c>
      <c r="AF3288">
        <v>24</v>
      </c>
      <c r="AH3288" s="160">
        <v>41622</v>
      </c>
      <c r="AI3288">
        <v>13</v>
      </c>
      <c r="AJ3288">
        <v>187</v>
      </c>
      <c r="AK3288" t="s">
        <v>1100</v>
      </c>
      <c r="AL3288">
        <v>19</v>
      </c>
      <c r="AN3288" s="160">
        <v>35778</v>
      </c>
      <c r="AO3288">
        <v>13</v>
      </c>
      <c r="AP3288">
        <v>241</v>
      </c>
      <c r="AQ3288" t="s">
        <v>1100</v>
      </c>
      <c r="AR3288">
        <v>24</v>
      </c>
      <c r="AT3288" s="160">
        <v>36508</v>
      </c>
      <c r="AU3288">
        <v>13</v>
      </c>
      <c r="AV3288">
        <v>109</v>
      </c>
      <c r="AW3288" t="s">
        <v>1100</v>
      </c>
      <c r="AX3288">
        <v>11</v>
      </c>
    </row>
    <row r="3289" spans="28:50" x14ac:dyDescent="0.3">
      <c r="AB3289" s="160">
        <v>38335</v>
      </c>
      <c r="AC3289">
        <v>14</v>
      </c>
      <c r="AD3289">
        <v>235</v>
      </c>
      <c r="AE3289" t="s">
        <v>1100</v>
      </c>
      <c r="AF3289">
        <v>24</v>
      </c>
      <c r="AH3289" s="160">
        <v>41622</v>
      </c>
      <c r="AI3289">
        <v>14</v>
      </c>
      <c r="AJ3289">
        <v>195</v>
      </c>
      <c r="AK3289" t="s">
        <v>1100</v>
      </c>
      <c r="AL3289">
        <v>20</v>
      </c>
      <c r="AN3289" s="160">
        <v>35778</v>
      </c>
      <c r="AO3289">
        <v>14</v>
      </c>
      <c r="AP3289">
        <v>240</v>
      </c>
      <c r="AQ3289" t="s">
        <v>1100</v>
      </c>
      <c r="AR3289">
        <v>24</v>
      </c>
      <c r="AT3289" s="160">
        <v>36508</v>
      </c>
      <c r="AU3289">
        <v>14</v>
      </c>
      <c r="AV3289">
        <v>116</v>
      </c>
      <c r="AW3289" t="s">
        <v>1100</v>
      </c>
      <c r="AX3289">
        <v>12</v>
      </c>
    </row>
    <row r="3290" spans="28:50" x14ac:dyDescent="0.3">
      <c r="AB3290" s="160">
        <v>38335</v>
      </c>
      <c r="AC3290">
        <v>15</v>
      </c>
      <c r="AD3290">
        <v>237</v>
      </c>
      <c r="AE3290" t="s">
        <v>1100</v>
      </c>
      <c r="AF3290">
        <v>24</v>
      </c>
      <c r="AH3290" s="160">
        <v>41622</v>
      </c>
      <c r="AI3290">
        <v>15</v>
      </c>
      <c r="AJ3290">
        <v>180</v>
      </c>
      <c r="AK3290" t="s">
        <v>1100</v>
      </c>
      <c r="AL3290">
        <v>18</v>
      </c>
      <c r="AN3290" s="160">
        <v>35778</v>
      </c>
      <c r="AO3290">
        <v>15</v>
      </c>
      <c r="AP3290">
        <v>230</v>
      </c>
      <c r="AQ3290" t="s">
        <v>1100</v>
      </c>
      <c r="AR3290">
        <v>23</v>
      </c>
      <c r="AT3290" s="160">
        <v>36508</v>
      </c>
      <c r="AU3290">
        <v>15</v>
      </c>
      <c r="AV3290">
        <v>126</v>
      </c>
      <c r="AW3290" t="s">
        <v>1100</v>
      </c>
      <c r="AX3290">
        <v>13</v>
      </c>
    </row>
    <row r="3291" spans="28:50" x14ac:dyDescent="0.3">
      <c r="AB3291" s="160">
        <v>38335</v>
      </c>
      <c r="AC3291">
        <v>16</v>
      </c>
      <c r="AD3291">
        <v>233</v>
      </c>
      <c r="AE3291" t="s">
        <v>1100</v>
      </c>
      <c r="AF3291">
        <v>23</v>
      </c>
      <c r="AH3291" s="160">
        <v>41622</v>
      </c>
      <c r="AI3291">
        <v>16</v>
      </c>
      <c r="AJ3291">
        <v>195</v>
      </c>
      <c r="AK3291" t="s">
        <v>1100</v>
      </c>
      <c r="AL3291">
        <v>20</v>
      </c>
      <c r="AN3291" s="160">
        <v>35778</v>
      </c>
      <c r="AO3291">
        <v>16</v>
      </c>
      <c r="AP3291">
        <v>218</v>
      </c>
      <c r="AQ3291" t="s">
        <v>1100</v>
      </c>
      <c r="AR3291">
        <v>22</v>
      </c>
      <c r="AT3291" s="160">
        <v>36508</v>
      </c>
      <c r="AU3291">
        <v>16</v>
      </c>
      <c r="AV3291">
        <v>127</v>
      </c>
      <c r="AW3291" t="s">
        <v>1100</v>
      </c>
      <c r="AX3291">
        <v>13</v>
      </c>
    </row>
    <row r="3292" spans="28:50" x14ac:dyDescent="0.3">
      <c r="AB3292" s="160">
        <v>38335</v>
      </c>
      <c r="AC3292">
        <v>17</v>
      </c>
      <c r="AD3292">
        <v>221</v>
      </c>
      <c r="AE3292" t="s">
        <v>1100</v>
      </c>
      <c r="AF3292">
        <v>22</v>
      </c>
      <c r="AH3292" s="160">
        <v>41622</v>
      </c>
      <c r="AI3292">
        <v>17</v>
      </c>
      <c r="AJ3292">
        <v>186</v>
      </c>
      <c r="AK3292" t="s">
        <v>1100</v>
      </c>
      <c r="AL3292">
        <v>19</v>
      </c>
      <c r="AN3292" s="160">
        <v>35778</v>
      </c>
      <c r="AO3292">
        <v>17</v>
      </c>
      <c r="AP3292">
        <v>210</v>
      </c>
      <c r="AQ3292" t="s">
        <v>1100</v>
      </c>
      <c r="AR3292">
        <v>21</v>
      </c>
      <c r="AT3292" s="160">
        <v>36508</v>
      </c>
      <c r="AU3292">
        <v>17</v>
      </c>
      <c r="AV3292">
        <v>120</v>
      </c>
      <c r="AW3292" t="s">
        <v>1100</v>
      </c>
      <c r="AX3292">
        <v>12</v>
      </c>
    </row>
    <row r="3293" spans="28:50" x14ac:dyDescent="0.3">
      <c r="AB3293" s="160">
        <v>38335</v>
      </c>
      <c r="AC3293">
        <v>18</v>
      </c>
      <c r="AD3293">
        <v>168</v>
      </c>
      <c r="AE3293" t="s">
        <v>1100</v>
      </c>
      <c r="AF3293">
        <v>17</v>
      </c>
      <c r="AH3293" s="160">
        <v>41622</v>
      </c>
      <c r="AI3293">
        <v>18</v>
      </c>
      <c r="AJ3293">
        <v>168</v>
      </c>
      <c r="AK3293" t="s">
        <v>1100</v>
      </c>
      <c r="AL3293">
        <v>17</v>
      </c>
      <c r="AN3293" s="160">
        <v>35778</v>
      </c>
      <c r="AO3293">
        <v>18</v>
      </c>
      <c r="AP3293">
        <v>190</v>
      </c>
      <c r="AQ3293" t="s">
        <v>1100</v>
      </c>
      <c r="AR3293">
        <v>19</v>
      </c>
      <c r="AT3293" s="160">
        <v>36508</v>
      </c>
      <c r="AU3293">
        <v>18</v>
      </c>
      <c r="AV3293">
        <v>116</v>
      </c>
      <c r="AW3293" t="s">
        <v>1100</v>
      </c>
      <c r="AX3293">
        <v>12</v>
      </c>
    </row>
    <row r="3294" spans="28:50" x14ac:dyDescent="0.3">
      <c r="AB3294" s="160">
        <v>38335</v>
      </c>
      <c r="AC3294">
        <v>19</v>
      </c>
      <c r="AD3294">
        <v>164</v>
      </c>
      <c r="AE3294" t="s">
        <v>1100</v>
      </c>
      <c r="AF3294">
        <v>16</v>
      </c>
      <c r="AH3294" s="160">
        <v>41622</v>
      </c>
      <c r="AI3294">
        <v>19</v>
      </c>
      <c r="AJ3294">
        <v>165</v>
      </c>
      <c r="AK3294" t="s">
        <v>1100</v>
      </c>
      <c r="AL3294">
        <v>17</v>
      </c>
      <c r="AN3294" s="160">
        <v>35778</v>
      </c>
      <c r="AO3294">
        <v>19</v>
      </c>
      <c r="AP3294">
        <v>179</v>
      </c>
      <c r="AQ3294" t="s">
        <v>1100</v>
      </c>
      <c r="AR3294">
        <v>18</v>
      </c>
      <c r="AT3294" s="160">
        <v>36508</v>
      </c>
      <c r="AU3294">
        <v>19</v>
      </c>
      <c r="AV3294">
        <v>113</v>
      </c>
      <c r="AW3294" t="s">
        <v>1100</v>
      </c>
      <c r="AX3294">
        <v>11</v>
      </c>
    </row>
    <row r="3295" spans="28:50" x14ac:dyDescent="0.3">
      <c r="AB3295" s="160">
        <v>38335</v>
      </c>
      <c r="AC3295">
        <v>20</v>
      </c>
      <c r="AD3295">
        <v>168</v>
      </c>
      <c r="AE3295" t="s">
        <v>1100</v>
      </c>
      <c r="AF3295">
        <v>17</v>
      </c>
      <c r="AH3295" s="160">
        <v>41622</v>
      </c>
      <c r="AI3295">
        <v>20</v>
      </c>
      <c r="AJ3295">
        <v>156</v>
      </c>
      <c r="AK3295" t="s">
        <v>1100</v>
      </c>
      <c r="AL3295">
        <v>16</v>
      </c>
      <c r="AN3295" s="160">
        <v>35778</v>
      </c>
      <c r="AO3295">
        <v>20</v>
      </c>
      <c r="AP3295">
        <v>180</v>
      </c>
      <c r="AQ3295" t="s">
        <v>1100</v>
      </c>
      <c r="AR3295">
        <v>18</v>
      </c>
      <c r="AT3295" s="160">
        <v>36508</v>
      </c>
      <c r="AU3295">
        <v>20</v>
      </c>
      <c r="AV3295">
        <v>109</v>
      </c>
      <c r="AW3295" t="s">
        <v>1100</v>
      </c>
      <c r="AX3295">
        <v>11</v>
      </c>
    </row>
    <row r="3296" spans="28:50" x14ac:dyDescent="0.3">
      <c r="AB3296" s="160">
        <v>38335</v>
      </c>
      <c r="AC3296">
        <v>21</v>
      </c>
      <c r="AD3296">
        <v>160</v>
      </c>
      <c r="AE3296" t="s">
        <v>1100</v>
      </c>
      <c r="AF3296">
        <v>16</v>
      </c>
      <c r="AH3296" s="160">
        <v>41622</v>
      </c>
      <c r="AI3296">
        <v>21</v>
      </c>
      <c r="AJ3296">
        <v>150</v>
      </c>
      <c r="AK3296" t="s">
        <v>1100</v>
      </c>
      <c r="AL3296">
        <v>15</v>
      </c>
      <c r="AN3296" s="160">
        <v>35778</v>
      </c>
      <c r="AO3296">
        <v>21</v>
      </c>
      <c r="AP3296">
        <v>180</v>
      </c>
      <c r="AQ3296" t="s">
        <v>1100</v>
      </c>
      <c r="AR3296">
        <v>18</v>
      </c>
      <c r="AT3296" s="160">
        <v>36508</v>
      </c>
      <c r="AU3296">
        <v>21</v>
      </c>
      <c r="AV3296">
        <v>106</v>
      </c>
      <c r="AW3296" t="s">
        <v>1100</v>
      </c>
      <c r="AX3296">
        <v>11</v>
      </c>
    </row>
    <row r="3297" spans="28:50" x14ac:dyDescent="0.3">
      <c r="AB3297" s="160">
        <v>38335</v>
      </c>
      <c r="AC3297">
        <v>22</v>
      </c>
      <c r="AD3297">
        <v>161</v>
      </c>
      <c r="AE3297" t="s">
        <v>1100</v>
      </c>
      <c r="AF3297">
        <v>16</v>
      </c>
      <c r="AH3297" s="160">
        <v>41622</v>
      </c>
      <c r="AI3297">
        <v>22</v>
      </c>
      <c r="AJ3297">
        <v>148</v>
      </c>
      <c r="AK3297" t="s">
        <v>1100</v>
      </c>
      <c r="AL3297">
        <v>15</v>
      </c>
      <c r="AN3297" s="160">
        <v>35778</v>
      </c>
      <c r="AO3297">
        <v>22</v>
      </c>
      <c r="AP3297">
        <v>168</v>
      </c>
      <c r="AQ3297" t="s">
        <v>1100</v>
      </c>
      <c r="AR3297">
        <v>17</v>
      </c>
      <c r="AT3297" s="160">
        <v>36508</v>
      </c>
      <c r="AU3297">
        <v>22</v>
      </c>
      <c r="AV3297">
        <v>109</v>
      </c>
      <c r="AW3297" t="s">
        <v>1100</v>
      </c>
      <c r="AX3297">
        <v>11</v>
      </c>
    </row>
    <row r="3298" spans="28:50" x14ac:dyDescent="0.3">
      <c r="AB3298" s="160">
        <v>38335</v>
      </c>
      <c r="AC3298">
        <v>23</v>
      </c>
      <c r="AD3298">
        <v>145</v>
      </c>
      <c r="AE3298" t="s">
        <v>1100</v>
      </c>
      <c r="AF3298">
        <v>15</v>
      </c>
      <c r="AH3298" s="160">
        <v>41622</v>
      </c>
      <c r="AI3298">
        <v>23</v>
      </c>
      <c r="AJ3298">
        <v>148</v>
      </c>
      <c r="AK3298" t="s">
        <v>1100</v>
      </c>
      <c r="AL3298">
        <v>15</v>
      </c>
      <c r="AN3298" s="160">
        <v>35778</v>
      </c>
      <c r="AO3298">
        <v>23</v>
      </c>
      <c r="AP3298">
        <v>170</v>
      </c>
      <c r="AQ3298" t="s">
        <v>1100</v>
      </c>
      <c r="AR3298">
        <v>17</v>
      </c>
      <c r="AT3298" s="160">
        <v>36508</v>
      </c>
      <c r="AU3298">
        <v>23</v>
      </c>
      <c r="AV3298">
        <v>113</v>
      </c>
      <c r="AW3298" t="s">
        <v>1100</v>
      </c>
      <c r="AX3298">
        <v>11</v>
      </c>
    </row>
    <row r="3299" spans="28:50" x14ac:dyDescent="0.3">
      <c r="AB3299" s="160">
        <v>38336</v>
      </c>
      <c r="AC3299">
        <v>0</v>
      </c>
      <c r="AD3299">
        <v>141</v>
      </c>
      <c r="AE3299" t="s">
        <v>1100</v>
      </c>
      <c r="AF3299">
        <v>14</v>
      </c>
      <c r="AH3299" s="160">
        <v>41623</v>
      </c>
      <c r="AI3299">
        <v>0</v>
      </c>
      <c r="AJ3299">
        <v>146</v>
      </c>
      <c r="AK3299" t="s">
        <v>1100</v>
      </c>
      <c r="AL3299">
        <v>15</v>
      </c>
      <c r="AN3299" s="160">
        <v>35779</v>
      </c>
      <c r="AO3299">
        <v>0</v>
      </c>
      <c r="AP3299">
        <v>160</v>
      </c>
      <c r="AQ3299" t="s">
        <v>1100</v>
      </c>
      <c r="AR3299">
        <v>16</v>
      </c>
      <c r="AT3299" s="160">
        <v>36509</v>
      </c>
      <c r="AU3299">
        <v>0</v>
      </c>
      <c r="AV3299">
        <v>109</v>
      </c>
      <c r="AW3299" t="s">
        <v>1100</v>
      </c>
      <c r="AX3299">
        <v>11</v>
      </c>
    </row>
    <row r="3300" spans="28:50" x14ac:dyDescent="0.3">
      <c r="AB3300" s="160">
        <v>38336</v>
      </c>
      <c r="AC3300">
        <v>1</v>
      </c>
      <c r="AD3300">
        <v>131</v>
      </c>
      <c r="AE3300" t="s">
        <v>1100</v>
      </c>
      <c r="AF3300">
        <v>13</v>
      </c>
      <c r="AH3300" s="160">
        <v>41623</v>
      </c>
      <c r="AI3300">
        <v>1</v>
      </c>
      <c r="AJ3300">
        <v>145</v>
      </c>
      <c r="AK3300" t="s">
        <v>1100</v>
      </c>
      <c r="AL3300">
        <v>15</v>
      </c>
      <c r="AN3300" s="160">
        <v>35779</v>
      </c>
      <c r="AO3300">
        <v>1</v>
      </c>
      <c r="AP3300">
        <v>159</v>
      </c>
      <c r="AQ3300" t="s">
        <v>1100</v>
      </c>
      <c r="AR3300">
        <v>16</v>
      </c>
      <c r="AT3300" s="160">
        <v>36509</v>
      </c>
      <c r="AU3300">
        <v>1</v>
      </c>
      <c r="AV3300">
        <v>115</v>
      </c>
      <c r="AW3300" t="s">
        <v>1100</v>
      </c>
      <c r="AX3300">
        <v>12</v>
      </c>
    </row>
    <row r="3301" spans="28:50" x14ac:dyDescent="0.3">
      <c r="AB3301" s="160">
        <v>38336</v>
      </c>
      <c r="AC3301">
        <v>2</v>
      </c>
      <c r="AD3301">
        <v>122</v>
      </c>
      <c r="AE3301" t="s">
        <v>1100</v>
      </c>
      <c r="AF3301">
        <v>12</v>
      </c>
      <c r="AH3301" s="160">
        <v>41623</v>
      </c>
      <c r="AI3301">
        <v>2</v>
      </c>
      <c r="AJ3301">
        <v>145</v>
      </c>
      <c r="AK3301" t="s">
        <v>1100</v>
      </c>
      <c r="AL3301">
        <v>15</v>
      </c>
      <c r="AN3301" s="160">
        <v>35779</v>
      </c>
      <c r="AO3301">
        <v>2</v>
      </c>
      <c r="AP3301">
        <v>150</v>
      </c>
      <c r="AQ3301" t="s">
        <v>1100</v>
      </c>
      <c r="AR3301">
        <v>15</v>
      </c>
      <c r="AT3301" s="160">
        <v>36509</v>
      </c>
      <c r="AU3301">
        <v>2</v>
      </c>
      <c r="AV3301">
        <v>112</v>
      </c>
      <c r="AW3301" t="s">
        <v>1100</v>
      </c>
      <c r="AX3301">
        <v>11</v>
      </c>
    </row>
    <row r="3302" spans="28:50" x14ac:dyDescent="0.3">
      <c r="AB3302" s="160">
        <v>38336</v>
      </c>
      <c r="AC3302">
        <v>3</v>
      </c>
      <c r="AD3302">
        <v>105</v>
      </c>
      <c r="AE3302" t="s">
        <v>1100</v>
      </c>
      <c r="AF3302">
        <v>11</v>
      </c>
      <c r="AH3302" s="160">
        <v>41623</v>
      </c>
      <c r="AI3302">
        <v>3</v>
      </c>
      <c r="AJ3302">
        <v>143</v>
      </c>
      <c r="AK3302" t="s">
        <v>1100</v>
      </c>
      <c r="AL3302">
        <v>14</v>
      </c>
      <c r="AN3302" s="160">
        <v>35779</v>
      </c>
      <c r="AO3302">
        <v>3</v>
      </c>
      <c r="AP3302">
        <v>150</v>
      </c>
      <c r="AQ3302" t="s">
        <v>1100</v>
      </c>
      <c r="AR3302">
        <v>15</v>
      </c>
      <c r="AT3302" s="160">
        <v>36509</v>
      </c>
      <c r="AU3302">
        <v>3</v>
      </c>
      <c r="AV3302">
        <v>115</v>
      </c>
      <c r="AW3302" t="s">
        <v>1100</v>
      </c>
      <c r="AX3302">
        <v>12</v>
      </c>
    </row>
    <row r="3303" spans="28:50" x14ac:dyDescent="0.3">
      <c r="AB3303" s="160">
        <v>38336</v>
      </c>
      <c r="AC3303">
        <v>4</v>
      </c>
      <c r="AD3303">
        <v>92</v>
      </c>
      <c r="AE3303" t="s">
        <v>1100</v>
      </c>
      <c r="AF3303">
        <v>9</v>
      </c>
      <c r="AH3303" s="160">
        <v>41623</v>
      </c>
      <c r="AI3303">
        <v>4</v>
      </c>
      <c r="AJ3303">
        <v>143</v>
      </c>
      <c r="AK3303" t="s">
        <v>1100</v>
      </c>
      <c r="AL3303">
        <v>14</v>
      </c>
      <c r="AN3303" s="160">
        <v>35779</v>
      </c>
      <c r="AO3303">
        <v>4</v>
      </c>
      <c r="AP3303">
        <v>144</v>
      </c>
      <c r="AQ3303" t="s">
        <v>1100</v>
      </c>
      <c r="AR3303">
        <v>14</v>
      </c>
      <c r="AT3303" s="160">
        <v>36509</v>
      </c>
      <c r="AU3303">
        <v>4</v>
      </c>
      <c r="AV3303">
        <v>110</v>
      </c>
      <c r="AW3303" t="s">
        <v>1100</v>
      </c>
      <c r="AX3303">
        <v>11</v>
      </c>
    </row>
    <row r="3304" spans="28:50" x14ac:dyDescent="0.3">
      <c r="AB3304" s="160">
        <v>38336</v>
      </c>
      <c r="AC3304">
        <v>5</v>
      </c>
      <c r="AD3304">
        <v>85</v>
      </c>
      <c r="AE3304" t="s">
        <v>1100</v>
      </c>
      <c r="AF3304">
        <v>9</v>
      </c>
      <c r="AH3304" s="160">
        <v>41623</v>
      </c>
      <c r="AI3304">
        <v>5</v>
      </c>
      <c r="AJ3304">
        <v>141</v>
      </c>
      <c r="AK3304" t="s">
        <v>1100</v>
      </c>
      <c r="AL3304">
        <v>14</v>
      </c>
      <c r="AN3304" s="160">
        <v>35779</v>
      </c>
      <c r="AO3304">
        <v>5</v>
      </c>
      <c r="AP3304">
        <v>150</v>
      </c>
      <c r="AQ3304" t="s">
        <v>1100</v>
      </c>
      <c r="AR3304">
        <v>15</v>
      </c>
      <c r="AT3304" s="160">
        <v>36509</v>
      </c>
      <c r="AU3304">
        <v>5</v>
      </c>
      <c r="AV3304">
        <v>114</v>
      </c>
      <c r="AW3304" t="s">
        <v>1100</v>
      </c>
      <c r="AX3304">
        <v>11</v>
      </c>
    </row>
    <row r="3305" spans="28:50" x14ac:dyDescent="0.3">
      <c r="AB3305" s="160">
        <v>38336</v>
      </c>
      <c r="AC3305">
        <v>6</v>
      </c>
      <c r="AD3305">
        <v>115</v>
      </c>
      <c r="AE3305" t="s">
        <v>1100</v>
      </c>
      <c r="AF3305">
        <v>12</v>
      </c>
      <c r="AH3305" s="160">
        <v>41623</v>
      </c>
      <c r="AI3305">
        <v>6</v>
      </c>
      <c r="AJ3305">
        <v>144</v>
      </c>
      <c r="AK3305" t="s">
        <v>1100</v>
      </c>
      <c r="AL3305">
        <v>14</v>
      </c>
      <c r="AN3305" s="160">
        <v>35779</v>
      </c>
      <c r="AO3305">
        <v>6</v>
      </c>
      <c r="AP3305">
        <v>180</v>
      </c>
      <c r="AQ3305" t="s">
        <v>1100</v>
      </c>
      <c r="AR3305">
        <v>18</v>
      </c>
      <c r="AT3305" s="160">
        <v>36509</v>
      </c>
      <c r="AU3305">
        <v>6</v>
      </c>
      <c r="AV3305">
        <v>129</v>
      </c>
      <c r="AW3305" t="s">
        <v>1100</v>
      </c>
      <c r="AX3305">
        <v>13</v>
      </c>
    </row>
    <row r="3306" spans="28:50" x14ac:dyDescent="0.3">
      <c r="AB3306" s="160">
        <v>38336</v>
      </c>
      <c r="AC3306">
        <v>7</v>
      </c>
      <c r="AD3306">
        <v>135</v>
      </c>
      <c r="AE3306" t="s">
        <v>1100</v>
      </c>
      <c r="AF3306">
        <v>14</v>
      </c>
      <c r="AH3306" s="160">
        <v>41623</v>
      </c>
      <c r="AI3306">
        <v>7</v>
      </c>
      <c r="AJ3306">
        <v>141</v>
      </c>
      <c r="AK3306" t="s">
        <v>1100</v>
      </c>
      <c r="AL3306">
        <v>14</v>
      </c>
      <c r="AN3306" s="160">
        <v>35779</v>
      </c>
      <c r="AO3306">
        <v>7</v>
      </c>
      <c r="AP3306">
        <v>199</v>
      </c>
      <c r="AQ3306" t="s">
        <v>1100</v>
      </c>
      <c r="AR3306">
        <v>20</v>
      </c>
      <c r="AT3306" s="160">
        <v>36509</v>
      </c>
      <c r="AU3306">
        <v>7</v>
      </c>
      <c r="AV3306">
        <v>139</v>
      </c>
      <c r="AW3306" t="s">
        <v>1100</v>
      </c>
      <c r="AX3306">
        <v>14</v>
      </c>
    </row>
    <row r="3307" spans="28:50" x14ac:dyDescent="0.3">
      <c r="AB3307" s="160">
        <v>38336</v>
      </c>
      <c r="AC3307">
        <v>8</v>
      </c>
      <c r="AD3307">
        <v>150</v>
      </c>
      <c r="AE3307" t="s">
        <v>1100</v>
      </c>
      <c r="AF3307">
        <v>15</v>
      </c>
      <c r="AH3307" s="160">
        <v>41623</v>
      </c>
      <c r="AI3307">
        <v>8</v>
      </c>
      <c r="AJ3307">
        <v>155</v>
      </c>
      <c r="AK3307" t="s">
        <v>1100</v>
      </c>
      <c r="AL3307">
        <v>16</v>
      </c>
      <c r="AN3307" s="160">
        <v>35779</v>
      </c>
      <c r="AO3307">
        <v>8</v>
      </c>
      <c r="AP3307">
        <v>210</v>
      </c>
      <c r="AQ3307" t="s">
        <v>1100</v>
      </c>
      <c r="AR3307">
        <v>21</v>
      </c>
      <c r="AT3307" s="160">
        <v>36509</v>
      </c>
      <c r="AU3307">
        <v>8</v>
      </c>
      <c r="AV3307">
        <v>152</v>
      </c>
      <c r="AW3307" t="s">
        <v>1100</v>
      </c>
      <c r="AX3307">
        <v>15</v>
      </c>
    </row>
    <row r="3308" spans="28:50" x14ac:dyDescent="0.3">
      <c r="AB3308" s="160">
        <v>38336</v>
      </c>
      <c r="AC3308">
        <v>9</v>
      </c>
      <c r="AD3308">
        <v>162</v>
      </c>
      <c r="AE3308" t="s">
        <v>1100</v>
      </c>
      <c r="AF3308">
        <v>16</v>
      </c>
      <c r="AH3308" s="160">
        <v>41623</v>
      </c>
      <c r="AI3308">
        <v>9</v>
      </c>
      <c r="AJ3308">
        <v>165</v>
      </c>
      <c r="AK3308" t="s">
        <v>1100</v>
      </c>
      <c r="AL3308">
        <v>17</v>
      </c>
      <c r="AN3308" s="160">
        <v>35779</v>
      </c>
      <c r="AO3308">
        <v>9</v>
      </c>
      <c r="AP3308">
        <v>230</v>
      </c>
      <c r="AQ3308" t="s">
        <v>1100</v>
      </c>
      <c r="AR3308">
        <v>23</v>
      </c>
      <c r="AT3308" s="160">
        <v>36509</v>
      </c>
      <c r="AU3308">
        <v>9</v>
      </c>
      <c r="AV3308">
        <v>164</v>
      </c>
      <c r="AW3308" t="s">
        <v>1100</v>
      </c>
      <c r="AX3308">
        <v>16</v>
      </c>
    </row>
    <row r="3309" spans="28:50" x14ac:dyDescent="0.3">
      <c r="AB3309" s="160">
        <v>38336</v>
      </c>
      <c r="AC3309">
        <v>10</v>
      </c>
      <c r="AD3309">
        <v>175</v>
      </c>
      <c r="AE3309" t="s">
        <v>1100</v>
      </c>
      <c r="AF3309">
        <v>18</v>
      </c>
      <c r="AH3309" s="160">
        <v>41623</v>
      </c>
      <c r="AI3309">
        <v>10</v>
      </c>
      <c r="AJ3309">
        <v>175</v>
      </c>
      <c r="AK3309" t="s">
        <v>1100</v>
      </c>
      <c r="AL3309">
        <v>18</v>
      </c>
      <c r="AN3309" s="160">
        <v>35779</v>
      </c>
      <c r="AO3309">
        <v>10</v>
      </c>
      <c r="AP3309">
        <v>234</v>
      </c>
      <c r="AQ3309" t="s">
        <v>1100</v>
      </c>
      <c r="AR3309">
        <v>23</v>
      </c>
      <c r="AT3309" s="160">
        <v>36509</v>
      </c>
      <c r="AU3309">
        <v>10</v>
      </c>
      <c r="AV3309">
        <v>171</v>
      </c>
      <c r="AW3309" t="s">
        <v>1100</v>
      </c>
      <c r="AX3309">
        <v>17</v>
      </c>
    </row>
    <row r="3310" spans="28:50" x14ac:dyDescent="0.3">
      <c r="AB3310" s="160">
        <v>38336</v>
      </c>
      <c r="AC3310">
        <v>11</v>
      </c>
      <c r="AD3310">
        <v>187</v>
      </c>
      <c r="AE3310" t="s">
        <v>1100</v>
      </c>
      <c r="AF3310">
        <v>19</v>
      </c>
      <c r="AH3310" s="160">
        <v>41623</v>
      </c>
      <c r="AI3310">
        <v>11</v>
      </c>
      <c r="AJ3310">
        <v>182</v>
      </c>
      <c r="AK3310" t="s">
        <v>1100</v>
      </c>
      <c r="AL3310">
        <v>18</v>
      </c>
      <c r="AN3310" s="160">
        <v>35779</v>
      </c>
      <c r="AO3310">
        <v>11</v>
      </c>
      <c r="AP3310">
        <v>230</v>
      </c>
      <c r="AQ3310" t="s">
        <v>1100</v>
      </c>
      <c r="AR3310">
        <v>23</v>
      </c>
      <c r="AT3310" s="160">
        <v>36509</v>
      </c>
      <c r="AU3310">
        <v>11</v>
      </c>
      <c r="AV3310">
        <v>163</v>
      </c>
      <c r="AW3310" t="s">
        <v>1100</v>
      </c>
      <c r="AX3310">
        <v>16</v>
      </c>
    </row>
    <row r="3311" spans="28:50" x14ac:dyDescent="0.3">
      <c r="AB3311" s="160">
        <v>38336</v>
      </c>
      <c r="AC3311">
        <v>12</v>
      </c>
      <c r="AD3311">
        <v>198</v>
      </c>
      <c r="AE3311" t="s">
        <v>1100</v>
      </c>
      <c r="AF3311">
        <v>20</v>
      </c>
      <c r="AH3311" s="160">
        <v>41623</v>
      </c>
      <c r="AI3311">
        <v>12</v>
      </c>
      <c r="AJ3311">
        <v>197</v>
      </c>
      <c r="AK3311" t="s">
        <v>1100</v>
      </c>
      <c r="AL3311">
        <v>20</v>
      </c>
      <c r="AN3311" s="160">
        <v>35779</v>
      </c>
      <c r="AO3311">
        <v>12</v>
      </c>
      <c r="AP3311">
        <v>240</v>
      </c>
      <c r="AQ3311" t="s">
        <v>1100</v>
      </c>
      <c r="AR3311">
        <v>24</v>
      </c>
      <c r="AT3311" s="160">
        <v>36509</v>
      </c>
      <c r="AU3311">
        <v>12</v>
      </c>
      <c r="AV3311">
        <v>170</v>
      </c>
      <c r="AW3311" t="s">
        <v>1100</v>
      </c>
      <c r="AX3311">
        <v>17</v>
      </c>
    </row>
    <row r="3312" spans="28:50" x14ac:dyDescent="0.3">
      <c r="AB3312" s="160">
        <v>38336</v>
      </c>
      <c r="AC3312">
        <v>13</v>
      </c>
      <c r="AD3312">
        <v>211</v>
      </c>
      <c r="AE3312" t="s">
        <v>1100</v>
      </c>
      <c r="AF3312">
        <v>21</v>
      </c>
      <c r="AH3312" s="160">
        <v>41623</v>
      </c>
      <c r="AI3312">
        <v>13</v>
      </c>
      <c r="AJ3312">
        <v>207</v>
      </c>
      <c r="AK3312" t="s">
        <v>1100</v>
      </c>
      <c r="AL3312">
        <v>21</v>
      </c>
      <c r="AN3312" s="160">
        <v>35779</v>
      </c>
      <c r="AO3312">
        <v>13</v>
      </c>
      <c r="AP3312">
        <v>244</v>
      </c>
      <c r="AQ3312" t="s">
        <v>1100</v>
      </c>
      <c r="AR3312">
        <v>24</v>
      </c>
      <c r="AT3312" s="160">
        <v>36509</v>
      </c>
      <c r="AU3312">
        <v>13</v>
      </c>
      <c r="AV3312">
        <v>164</v>
      </c>
      <c r="AW3312" t="s">
        <v>1100</v>
      </c>
      <c r="AX3312">
        <v>16</v>
      </c>
    </row>
    <row r="3313" spans="28:50" x14ac:dyDescent="0.3">
      <c r="AB3313" s="160">
        <v>38336</v>
      </c>
      <c r="AC3313">
        <v>14</v>
      </c>
      <c r="AD3313">
        <v>220</v>
      </c>
      <c r="AE3313" t="s">
        <v>1100</v>
      </c>
      <c r="AF3313">
        <v>22</v>
      </c>
      <c r="AH3313" s="160">
        <v>41623</v>
      </c>
      <c r="AI3313">
        <v>14</v>
      </c>
      <c r="AJ3313">
        <v>197</v>
      </c>
      <c r="AK3313" t="s">
        <v>1100</v>
      </c>
      <c r="AL3313">
        <v>20</v>
      </c>
      <c r="AN3313" s="160">
        <v>35779</v>
      </c>
      <c r="AO3313">
        <v>14</v>
      </c>
      <c r="AP3313">
        <v>240</v>
      </c>
      <c r="AQ3313" t="s">
        <v>1100</v>
      </c>
      <c r="AR3313">
        <v>24</v>
      </c>
      <c r="AT3313" s="160">
        <v>36509</v>
      </c>
      <c r="AU3313">
        <v>14</v>
      </c>
      <c r="AV3313">
        <v>130</v>
      </c>
      <c r="AW3313" t="s">
        <v>1100</v>
      </c>
      <c r="AX3313">
        <v>13</v>
      </c>
    </row>
    <row r="3314" spans="28:50" x14ac:dyDescent="0.3">
      <c r="AB3314" s="160">
        <v>38336</v>
      </c>
      <c r="AC3314">
        <v>15</v>
      </c>
      <c r="AD3314">
        <v>228</v>
      </c>
      <c r="AE3314" t="s">
        <v>1100</v>
      </c>
      <c r="AF3314">
        <v>23</v>
      </c>
      <c r="AH3314" s="160">
        <v>41623</v>
      </c>
      <c r="AI3314">
        <v>15</v>
      </c>
      <c r="AJ3314">
        <v>201</v>
      </c>
      <c r="AK3314" t="s">
        <v>1100</v>
      </c>
      <c r="AL3314">
        <v>20</v>
      </c>
      <c r="AN3314" s="160">
        <v>35779</v>
      </c>
      <c r="AO3314">
        <v>15</v>
      </c>
      <c r="AP3314">
        <v>240</v>
      </c>
      <c r="AQ3314" t="s">
        <v>1100</v>
      </c>
      <c r="AR3314">
        <v>24</v>
      </c>
      <c r="AT3314" s="160">
        <v>36509</v>
      </c>
      <c r="AU3314">
        <v>15</v>
      </c>
      <c r="AV3314">
        <v>128</v>
      </c>
      <c r="AW3314" t="s">
        <v>1100</v>
      </c>
      <c r="AX3314">
        <v>13</v>
      </c>
    </row>
    <row r="3315" spans="28:50" x14ac:dyDescent="0.3">
      <c r="AB3315" s="160">
        <v>38336</v>
      </c>
      <c r="AC3315">
        <v>16</v>
      </c>
      <c r="AD3315">
        <v>234</v>
      </c>
      <c r="AE3315" t="s">
        <v>1100</v>
      </c>
      <c r="AF3315">
        <v>23</v>
      </c>
      <c r="AH3315" s="160">
        <v>41623</v>
      </c>
      <c r="AI3315">
        <v>16</v>
      </c>
      <c r="AJ3315">
        <v>201</v>
      </c>
      <c r="AK3315" t="s">
        <v>1100</v>
      </c>
      <c r="AL3315">
        <v>20</v>
      </c>
      <c r="AN3315" s="160">
        <v>35779</v>
      </c>
      <c r="AO3315">
        <v>16</v>
      </c>
      <c r="AP3315">
        <v>222</v>
      </c>
      <c r="AQ3315" t="s">
        <v>1100</v>
      </c>
      <c r="AR3315">
        <v>22</v>
      </c>
      <c r="AT3315" s="160">
        <v>36509</v>
      </c>
      <c r="AU3315">
        <v>16</v>
      </c>
      <c r="AV3315">
        <v>117</v>
      </c>
      <c r="AW3315" t="s">
        <v>1100</v>
      </c>
      <c r="AX3315">
        <v>12</v>
      </c>
    </row>
    <row r="3316" spans="28:50" x14ac:dyDescent="0.3">
      <c r="AB3316" s="160">
        <v>38336</v>
      </c>
      <c r="AC3316">
        <v>17</v>
      </c>
      <c r="AD3316">
        <v>236</v>
      </c>
      <c r="AE3316" t="s">
        <v>1100</v>
      </c>
      <c r="AF3316">
        <v>24</v>
      </c>
      <c r="AH3316" s="160">
        <v>41623</v>
      </c>
      <c r="AI3316">
        <v>17</v>
      </c>
      <c r="AJ3316">
        <v>192</v>
      </c>
      <c r="AK3316" t="s">
        <v>1100</v>
      </c>
      <c r="AL3316">
        <v>19</v>
      </c>
      <c r="AN3316" s="160">
        <v>35779</v>
      </c>
      <c r="AO3316">
        <v>17</v>
      </c>
      <c r="AP3316">
        <v>220</v>
      </c>
      <c r="AQ3316" t="s">
        <v>1100</v>
      </c>
      <c r="AR3316">
        <v>22</v>
      </c>
      <c r="AT3316" s="160">
        <v>36509</v>
      </c>
      <c r="AU3316">
        <v>17</v>
      </c>
      <c r="AV3316">
        <v>105</v>
      </c>
      <c r="AW3316" t="s">
        <v>1100</v>
      </c>
      <c r="AX3316">
        <v>11</v>
      </c>
    </row>
    <row r="3317" spans="28:50" x14ac:dyDescent="0.3">
      <c r="AB3317" s="160">
        <v>38336</v>
      </c>
      <c r="AC3317">
        <v>18</v>
      </c>
      <c r="AD3317">
        <v>198</v>
      </c>
      <c r="AE3317" t="s">
        <v>1100</v>
      </c>
      <c r="AF3317">
        <v>20</v>
      </c>
      <c r="AH3317" s="160">
        <v>41623</v>
      </c>
      <c r="AI3317">
        <v>18</v>
      </c>
      <c r="AJ3317">
        <v>184</v>
      </c>
      <c r="AK3317" t="s">
        <v>1100</v>
      </c>
      <c r="AL3317">
        <v>18</v>
      </c>
      <c r="AN3317" s="160">
        <v>35779</v>
      </c>
      <c r="AO3317">
        <v>18</v>
      </c>
      <c r="AP3317">
        <v>210</v>
      </c>
      <c r="AQ3317" t="s">
        <v>1100</v>
      </c>
      <c r="AR3317">
        <v>21</v>
      </c>
      <c r="AT3317" s="160">
        <v>36509</v>
      </c>
      <c r="AU3317">
        <v>18</v>
      </c>
      <c r="AV3317">
        <v>105</v>
      </c>
      <c r="AW3317" t="s">
        <v>1100</v>
      </c>
      <c r="AX3317">
        <v>11</v>
      </c>
    </row>
    <row r="3318" spans="28:50" x14ac:dyDescent="0.3">
      <c r="AB3318" s="160">
        <v>38336</v>
      </c>
      <c r="AC3318">
        <v>19</v>
      </c>
      <c r="AD3318">
        <v>171</v>
      </c>
      <c r="AE3318" t="s">
        <v>1100</v>
      </c>
      <c r="AF3318">
        <v>17</v>
      </c>
      <c r="AH3318" s="160">
        <v>41623</v>
      </c>
      <c r="AI3318">
        <v>19</v>
      </c>
      <c r="AJ3318">
        <v>175</v>
      </c>
      <c r="AK3318" t="s">
        <v>1100</v>
      </c>
      <c r="AL3318">
        <v>18</v>
      </c>
      <c r="AN3318" s="160">
        <v>35779</v>
      </c>
      <c r="AO3318">
        <v>19</v>
      </c>
      <c r="AP3318">
        <v>195</v>
      </c>
      <c r="AQ3318" t="s">
        <v>1100</v>
      </c>
      <c r="AR3318">
        <v>20</v>
      </c>
      <c r="AT3318" s="160">
        <v>36509</v>
      </c>
      <c r="AU3318">
        <v>19</v>
      </c>
      <c r="AV3318">
        <v>106</v>
      </c>
      <c r="AW3318" t="s">
        <v>1100</v>
      </c>
      <c r="AX3318">
        <v>11</v>
      </c>
    </row>
    <row r="3319" spans="28:50" x14ac:dyDescent="0.3">
      <c r="AB3319" s="160">
        <v>38336</v>
      </c>
      <c r="AC3319">
        <v>20</v>
      </c>
      <c r="AD3319">
        <v>150</v>
      </c>
      <c r="AE3319" t="s">
        <v>1100</v>
      </c>
      <c r="AF3319">
        <v>15</v>
      </c>
      <c r="AH3319" s="160">
        <v>41623</v>
      </c>
      <c r="AI3319">
        <v>20</v>
      </c>
      <c r="AJ3319">
        <v>165</v>
      </c>
      <c r="AK3319" t="s">
        <v>1100</v>
      </c>
      <c r="AL3319">
        <v>17</v>
      </c>
      <c r="AN3319" s="160">
        <v>35779</v>
      </c>
      <c r="AO3319">
        <v>20</v>
      </c>
      <c r="AP3319">
        <v>190</v>
      </c>
      <c r="AQ3319" t="s">
        <v>1100</v>
      </c>
      <c r="AR3319">
        <v>19</v>
      </c>
      <c r="AT3319" s="160">
        <v>36509</v>
      </c>
      <c r="AU3319">
        <v>20</v>
      </c>
      <c r="AV3319">
        <v>110</v>
      </c>
      <c r="AW3319" t="s">
        <v>1100</v>
      </c>
      <c r="AX3319">
        <v>11</v>
      </c>
    </row>
    <row r="3320" spans="28:50" x14ac:dyDescent="0.3">
      <c r="AB3320" s="160">
        <v>38336</v>
      </c>
      <c r="AC3320">
        <v>21</v>
      </c>
      <c r="AD3320">
        <v>139</v>
      </c>
      <c r="AE3320" t="s">
        <v>1100</v>
      </c>
      <c r="AF3320">
        <v>14</v>
      </c>
      <c r="AH3320" s="160">
        <v>41623</v>
      </c>
      <c r="AI3320">
        <v>21</v>
      </c>
      <c r="AJ3320">
        <v>161</v>
      </c>
      <c r="AK3320" t="s">
        <v>1100</v>
      </c>
      <c r="AL3320">
        <v>16</v>
      </c>
      <c r="AN3320" s="160">
        <v>35779</v>
      </c>
      <c r="AO3320">
        <v>21</v>
      </c>
      <c r="AP3320">
        <v>190</v>
      </c>
      <c r="AQ3320" t="s">
        <v>1100</v>
      </c>
      <c r="AR3320">
        <v>19</v>
      </c>
      <c r="AT3320" s="160">
        <v>36509</v>
      </c>
      <c r="AU3320">
        <v>21</v>
      </c>
      <c r="AV3320">
        <v>111</v>
      </c>
      <c r="AW3320" t="s">
        <v>1100</v>
      </c>
      <c r="AX3320">
        <v>11</v>
      </c>
    </row>
    <row r="3321" spans="28:50" x14ac:dyDescent="0.3">
      <c r="AB3321" s="160">
        <v>38336</v>
      </c>
      <c r="AC3321">
        <v>22</v>
      </c>
      <c r="AD3321">
        <v>130</v>
      </c>
      <c r="AE3321" t="s">
        <v>1100</v>
      </c>
      <c r="AF3321">
        <v>13</v>
      </c>
      <c r="AH3321" s="160">
        <v>41623</v>
      </c>
      <c r="AI3321">
        <v>22</v>
      </c>
      <c r="AJ3321">
        <v>159</v>
      </c>
      <c r="AK3321" t="s">
        <v>1100</v>
      </c>
      <c r="AL3321">
        <v>16</v>
      </c>
      <c r="AN3321" s="160">
        <v>35779</v>
      </c>
      <c r="AO3321">
        <v>22</v>
      </c>
      <c r="AP3321">
        <v>192</v>
      </c>
      <c r="AQ3321" t="s">
        <v>1100</v>
      </c>
      <c r="AR3321">
        <v>19</v>
      </c>
      <c r="AT3321" s="160">
        <v>36509</v>
      </c>
      <c r="AU3321">
        <v>22</v>
      </c>
      <c r="AV3321">
        <v>102</v>
      </c>
      <c r="AW3321" t="s">
        <v>1100</v>
      </c>
      <c r="AX3321">
        <v>10</v>
      </c>
    </row>
    <row r="3322" spans="28:50" x14ac:dyDescent="0.3">
      <c r="AB3322" s="160">
        <v>38336</v>
      </c>
      <c r="AC3322">
        <v>23</v>
      </c>
      <c r="AD3322">
        <v>124</v>
      </c>
      <c r="AE3322" t="s">
        <v>1100</v>
      </c>
      <c r="AF3322">
        <v>12</v>
      </c>
      <c r="AH3322" s="160">
        <v>41623</v>
      </c>
      <c r="AI3322">
        <v>23</v>
      </c>
      <c r="AJ3322">
        <v>155</v>
      </c>
      <c r="AK3322" t="s">
        <v>1100</v>
      </c>
      <c r="AL3322">
        <v>16</v>
      </c>
      <c r="AN3322" s="160">
        <v>35779</v>
      </c>
      <c r="AO3322">
        <v>23</v>
      </c>
      <c r="AP3322">
        <v>190</v>
      </c>
      <c r="AQ3322" t="s">
        <v>1100</v>
      </c>
      <c r="AR3322">
        <v>19</v>
      </c>
      <c r="AT3322" s="160">
        <v>36509</v>
      </c>
      <c r="AU3322">
        <v>23</v>
      </c>
      <c r="AV3322">
        <v>101</v>
      </c>
      <c r="AW3322" t="s">
        <v>1100</v>
      </c>
      <c r="AX3322">
        <v>10</v>
      </c>
    </row>
    <row r="3323" spans="28:50" x14ac:dyDescent="0.3">
      <c r="AB3323" s="160">
        <v>38337</v>
      </c>
      <c r="AC3323">
        <v>0</v>
      </c>
      <c r="AD3323">
        <v>118</v>
      </c>
      <c r="AE3323" t="s">
        <v>1100</v>
      </c>
      <c r="AF3323">
        <v>12</v>
      </c>
      <c r="AH3323" s="160">
        <v>41624</v>
      </c>
      <c r="AI3323">
        <v>0</v>
      </c>
      <c r="AJ3323">
        <v>155</v>
      </c>
      <c r="AK3323" t="s">
        <v>1100</v>
      </c>
      <c r="AL3323">
        <v>16</v>
      </c>
      <c r="AN3323" s="160">
        <v>35780</v>
      </c>
      <c r="AO3323">
        <v>0</v>
      </c>
      <c r="AP3323">
        <v>190</v>
      </c>
      <c r="AQ3323" t="s">
        <v>1100</v>
      </c>
      <c r="AR3323">
        <v>19</v>
      </c>
      <c r="AT3323" s="160">
        <v>36510</v>
      </c>
      <c r="AU3323">
        <v>0</v>
      </c>
      <c r="AV3323">
        <v>98</v>
      </c>
      <c r="AW3323" t="s">
        <v>1100</v>
      </c>
      <c r="AX3323">
        <v>10</v>
      </c>
    </row>
    <row r="3324" spans="28:50" x14ac:dyDescent="0.3">
      <c r="AB3324" s="160">
        <v>38337</v>
      </c>
      <c r="AC3324">
        <v>1</v>
      </c>
      <c r="AD3324">
        <v>119</v>
      </c>
      <c r="AE3324" t="s">
        <v>1100</v>
      </c>
      <c r="AF3324">
        <v>12</v>
      </c>
      <c r="AH3324" s="160">
        <v>41624</v>
      </c>
      <c r="AI3324">
        <v>1</v>
      </c>
      <c r="AJ3324">
        <v>154</v>
      </c>
      <c r="AK3324" t="s">
        <v>1100</v>
      </c>
      <c r="AL3324">
        <v>15</v>
      </c>
      <c r="AN3324" s="160">
        <v>35780</v>
      </c>
      <c r="AO3324">
        <v>1</v>
      </c>
      <c r="AP3324">
        <v>192</v>
      </c>
      <c r="AQ3324" t="s">
        <v>1100</v>
      </c>
      <c r="AR3324">
        <v>19</v>
      </c>
      <c r="AT3324" s="160">
        <v>36510</v>
      </c>
      <c r="AU3324">
        <v>1</v>
      </c>
      <c r="AV3324">
        <v>98</v>
      </c>
      <c r="AW3324" t="s">
        <v>1100</v>
      </c>
      <c r="AX3324">
        <v>10</v>
      </c>
    </row>
    <row r="3325" spans="28:50" x14ac:dyDescent="0.3">
      <c r="AB3325" s="160">
        <v>38337</v>
      </c>
      <c r="AC3325">
        <v>2</v>
      </c>
      <c r="AD3325">
        <v>120</v>
      </c>
      <c r="AE3325" t="s">
        <v>1100</v>
      </c>
      <c r="AF3325">
        <v>12</v>
      </c>
      <c r="AH3325" s="160">
        <v>41624</v>
      </c>
      <c r="AI3325">
        <v>2</v>
      </c>
      <c r="AJ3325">
        <v>154</v>
      </c>
      <c r="AK3325" t="s">
        <v>1100</v>
      </c>
      <c r="AL3325">
        <v>15</v>
      </c>
      <c r="AN3325" s="160">
        <v>35780</v>
      </c>
      <c r="AO3325">
        <v>2</v>
      </c>
      <c r="AP3325">
        <v>190</v>
      </c>
      <c r="AQ3325" t="s">
        <v>1100</v>
      </c>
      <c r="AR3325">
        <v>19</v>
      </c>
      <c r="AT3325" s="160">
        <v>36510</v>
      </c>
      <c r="AU3325">
        <v>2</v>
      </c>
      <c r="AV3325">
        <v>96</v>
      </c>
      <c r="AW3325" t="s">
        <v>1100</v>
      </c>
      <c r="AX3325">
        <v>10</v>
      </c>
    </row>
    <row r="3326" spans="28:50" x14ac:dyDescent="0.3">
      <c r="AB3326" s="160">
        <v>38337</v>
      </c>
      <c r="AC3326">
        <v>3</v>
      </c>
      <c r="AD3326">
        <v>122</v>
      </c>
      <c r="AE3326" t="s">
        <v>1100</v>
      </c>
      <c r="AF3326">
        <v>12</v>
      </c>
      <c r="AH3326" s="160">
        <v>41624</v>
      </c>
      <c r="AI3326">
        <v>3</v>
      </c>
      <c r="AJ3326">
        <v>154</v>
      </c>
      <c r="AK3326" t="s">
        <v>1100</v>
      </c>
      <c r="AL3326">
        <v>15</v>
      </c>
      <c r="AN3326" s="160">
        <v>35780</v>
      </c>
      <c r="AO3326">
        <v>3</v>
      </c>
      <c r="AP3326">
        <v>190</v>
      </c>
      <c r="AQ3326" t="s">
        <v>1100</v>
      </c>
      <c r="AR3326">
        <v>19</v>
      </c>
      <c r="AT3326" s="160">
        <v>36510</v>
      </c>
      <c r="AU3326">
        <v>3</v>
      </c>
      <c r="AV3326">
        <v>98</v>
      </c>
      <c r="AW3326" t="s">
        <v>1100</v>
      </c>
      <c r="AX3326">
        <v>10</v>
      </c>
    </row>
    <row r="3327" spans="28:50" x14ac:dyDescent="0.3">
      <c r="AB3327" s="160">
        <v>38337</v>
      </c>
      <c r="AC3327">
        <v>4</v>
      </c>
      <c r="AD3327">
        <v>128</v>
      </c>
      <c r="AE3327" t="s">
        <v>1100</v>
      </c>
      <c r="AF3327">
        <v>13</v>
      </c>
      <c r="AH3327" s="160">
        <v>41624</v>
      </c>
      <c r="AI3327">
        <v>4</v>
      </c>
      <c r="AJ3327">
        <v>149</v>
      </c>
      <c r="AK3327" t="s">
        <v>1100</v>
      </c>
      <c r="AL3327">
        <v>15</v>
      </c>
      <c r="AN3327" s="160">
        <v>35780</v>
      </c>
      <c r="AO3327">
        <v>4</v>
      </c>
      <c r="AP3327">
        <v>191</v>
      </c>
      <c r="AQ3327" t="s">
        <v>1100</v>
      </c>
      <c r="AR3327">
        <v>19</v>
      </c>
      <c r="AT3327" s="160">
        <v>36510</v>
      </c>
      <c r="AU3327">
        <v>4</v>
      </c>
      <c r="AV3327">
        <v>97</v>
      </c>
      <c r="AW3327" t="s">
        <v>1100</v>
      </c>
      <c r="AX3327">
        <v>10</v>
      </c>
    </row>
    <row r="3328" spans="28:50" x14ac:dyDescent="0.3">
      <c r="AB3328" s="160">
        <v>38337</v>
      </c>
      <c r="AC3328">
        <v>5</v>
      </c>
      <c r="AD3328">
        <v>128</v>
      </c>
      <c r="AE3328" t="s">
        <v>1100</v>
      </c>
      <c r="AF3328">
        <v>13</v>
      </c>
      <c r="AH3328" s="160">
        <v>41624</v>
      </c>
      <c r="AI3328">
        <v>5</v>
      </c>
      <c r="AJ3328">
        <v>149</v>
      </c>
      <c r="AK3328" t="s">
        <v>1100</v>
      </c>
      <c r="AL3328">
        <v>15</v>
      </c>
      <c r="AN3328" s="160">
        <v>35780</v>
      </c>
      <c r="AO3328">
        <v>5</v>
      </c>
      <c r="AP3328">
        <v>190</v>
      </c>
      <c r="AQ3328" t="s">
        <v>1100</v>
      </c>
      <c r="AR3328">
        <v>19</v>
      </c>
      <c r="AT3328" s="160">
        <v>36510</v>
      </c>
      <c r="AU3328">
        <v>5</v>
      </c>
      <c r="AV3328">
        <v>100</v>
      </c>
      <c r="AW3328" t="s">
        <v>1100</v>
      </c>
      <c r="AX3328">
        <v>10</v>
      </c>
    </row>
    <row r="3329" spans="28:50" x14ac:dyDescent="0.3">
      <c r="AB3329" s="160">
        <v>38337</v>
      </c>
      <c r="AC3329">
        <v>6</v>
      </c>
      <c r="AD3329">
        <v>144</v>
      </c>
      <c r="AE3329" t="s">
        <v>1100</v>
      </c>
      <c r="AF3329">
        <v>14</v>
      </c>
      <c r="AH3329" s="160">
        <v>41624</v>
      </c>
      <c r="AI3329">
        <v>6</v>
      </c>
      <c r="AJ3329">
        <v>151</v>
      </c>
      <c r="AK3329" t="s">
        <v>1100</v>
      </c>
      <c r="AL3329">
        <v>15</v>
      </c>
      <c r="AN3329" s="160">
        <v>35780</v>
      </c>
      <c r="AO3329">
        <v>6</v>
      </c>
      <c r="AP3329">
        <v>200</v>
      </c>
      <c r="AQ3329" t="s">
        <v>1100</v>
      </c>
      <c r="AR3329">
        <v>20</v>
      </c>
      <c r="AT3329" s="160">
        <v>36510</v>
      </c>
      <c r="AU3329">
        <v>6</v>
      </c>
      <c r="AV3329">
        <v>107</v>
      </c>
      <c r="AW3329" t="s">
        <v>1100</v>
      </c>
      <c r="AX3329">
        <v>11</v>
      </c>
    </row>
    <row r="3330" spans="28:50" x14ac:dyDescent="0.3">
      <c r="AB3330" s="160">
        <v>38337</v>
      </c>
      <c r="AC3330">
        <v>7</v>
      </c>
      <c r="AD3330">
        <v>149</v>
      </c>
      <c r="AE3330" t="s">
        <v>1100</v>
      </c>
      <c r="AF3330">
        <v>15</v>
      </c>
      <c r="AH3330" s="160">
        <v>41624</v>
      </c>
      <c r="AI3330">
        <v>7</v>
      </c>
      <c r="AJ3330">
        <v>153</v>
      </c>
      <c r="AK3330" t="s">
        <v>1100</v>
      </c>
      <c r="AL3330">
        <v>15</v>
      </c>
      <c r="AN3330" s="160">
        <v>35780</v>
      </c>
      <c r="AO3330">
        <v>7</v>
      </c>
      <c r="AP3330">
        <v>207</v>
      </c>
      <c r="AQ3330" t="s">
        <v>1100</v>
      </c>
      <c r="AR3330">
        <v>21</v>
      </c>
      <c r="AT3330" s="160">
        <v>36510</v>
      </c>
      <c r="AU3330">
        <v>7</v>
      </c>
      <c r="AV3330">
        <v>117</v>
      </c>
      <c r="AW3330" t="s">
        <v>1100</v>
      </c>
      <c r="AX3330">
        <v>12</v>
      </c>
    </row>
    <row r="3331" spans="28:50" x14ac:dyDescent="0.3">
      <c r="AB3331" s="160">
        <v>38337</v>
      </c>
      <c r="AC3331">
        <v>8</v>
      </c>
      <c r="AD3331">
        <v>165</v>
      </c>
      <c r="AE3331" t="s">
        <v>1100</v>
      </c>
      <c r="AF3331">
        <v>17</v>
      </c>
      <c r="AH3331" s="160">
        <v>41624</v>
      </c>
      <c r="AI3331">
        <v>8</v>
      </c>
      <c r="AJ3331">
        <v>158</v>
      </c>
      <c r="AK3331" t="s">
        <v>1100</v>
      </c>
      <c r="AL3331">
        <v>16</v>
      </c>
      <c r="AN3331" s="160">
        <v>35780</v>
      </c>
      <c r="AO3331">
        <v>8</v>
      </c>
      <c r="AP3331">
        <v>210</v>
      </c>
      <c r="AQ3331" t="s">
        <v>1100</v>
      </c>
      <c r="AR3331">
        <v>21</v>
      </c>
      <c r="AT3331" s="160">
        <v>36510</v>
      </c>
      <c r="AU3331">
        <v>8</v>
      </c>
      <c r="AV3331">
        <v>128</v>
      </c>
      <c r="AW3331" t="s">
        <v>1100</v>
      </c>
      <c r="AX3331">
        <v>13</v>
      </c>
    </row>
    <row r="3332" spans="28:50" x14ac:dyDescent="0.3">
      <c r="AB3332" s="160">
        <v>38337</v>
      </c>
      <c r="AC3332">
        <v>9</v>
      </c>
      <c r="AD3332">
        <v>178</v>
      </c>
      <c r="AE3332" t="s">
        <v>1100</v>
      </c>
      <c r="AF3332">
        <v>18</v>
      </c>
      <c r="AH3332" s="160">
        <v>41624</v>
      </c>
      <c r="AI3332">
        <v>9</v>
      </c>
      <c r="AJ3332">
        <v>162</v>
      </c>
      <c r="AK3332" t="s">
        <v>1100</v>
      </c>
      <c r="AL3332">
        <v>16</v>
      </c>
      <c r="AN3332" s="160">
        <v>35780</v>
      </c>
      <c r="AO3332">
        <v>9</v>
      </c>
      <c r="AP3332">
        <v>220</v>
      </c>
      <c r="AQ3332" t="s">
        <v>1100</v>
      </c>
      <c r="AR3332">
        <v>22</v>
      </c>
      <c r="AT3332" s="160">
        <v>36510</v>
      </c>
      <c r="AU3332">
        <v>9</v>
      </c>
      <c r="AV3332">
        <v>126</v>
      </c>
      <c r="AW3332" t="s">
        <v>1100</v>
      </c>
      <c r="AX3332">
        <v>13</v>
      </c>
    </row>
    <row r="3333" spans="28:50" x14ac:dyDescent="0.3">
      <c r="AB3333" s="160">
        <v>38337</v>
      </c>
      <c r="AC3333">
        <v>10</v>
      </c>
      <c r="AD3333">
        <v>205</v>
      </c>
      <c r="AE3333" t="s">
        <v>1100</v>
      </c>
      <c r="AF3333">
        <v>21</v>
      </c>
      <c r="AH3333" s="160">
        <v>41624</v>
      </c>
      <c r="AI3333">
        <v>10</v>
      </c>
      <c r="AJ3333">
        <v>167</v>
      </c>
      <c r="AK3333" t="s">
        <v>1100</v>
      </c>
      <c r="AL3333">
        <v>17</v>
      </c>
      <c r="AN3333" s="160">
        <v>35780</v>
      </c>
      <c r="AO3333">
        <v>10</v>
      </c>
      <c r="AP3333">
        <v>215</v>
      </c>
      <c r="AQ3333" t="s">
        <v>1100</v>
      </c>
      <c r="AR3333">
        <v>22</v>
      </c>
      <c r="AT3333" s="160">
        <v>36510</v>
      </c>
      <c r="AU3333">
        <v>10</v>
      </c>
      <c r="AV3333">
        <v>126</v>
      </c>
      <c r="AW3333" t="s">
        <v>1100</v>
      </c>
      <c r="AX3333">
        <v>13</v>
      </c>
    </row>
    <row r="3334" spans="28:50" x14ac:dyDescent="0.3">
      <c r="AB3334" s="160">
        <v>38337</v>
      </c>
      <c r="AC3334">
        <v>11</v>
      </c>
      <c r="AD3334">
        <v>219</v>
      </c>
      <c r="AE3334" t="s">
        <v>1100</v>
      </c>
      <c r="AF3334">
        <v>22</v>
      </c>
      <c r="AH3334" s="160">
        <v>41624</v>
      </c>
      <c r="AI3334">
        <v>11</v>
      </c>
      <c r="AJ3334">
        <v>194</v>
      </c>
      <c r="AK3334" t="s">
        <v>1100</v>
      </c>
      <c r="AL3334">
        <v>19</v>
      </c>
      <c r="AN3334" s="160">
        <v>35780</v>
      </c>
      <c r="AO3334">
        <v>11</v>
      </c>
      <c r="AP3334">
        <v>200</v>
      </c>
      <c r="AQ3334" t="s">
        <v>1100</v>
      </c>
      <c r="AR3334">
        <v>20</v>
      </c>
      <c r="AT3334" s="160">
        <v>36510</v>
      </c>
      <c r="AU3334">
        <v>11</v>
      </c>
      <c r="AV3334">
        <v>142</v>
      </c>
      <c r="AW3334" t="s">
        <v>1100</v>
      </c>
      <c r="AX3334">
        <v>14</v>
      </c>
    </row>
    <row r="3335" spans="28:50" x14ac:dyDescent="0.3">
      <c r="AB3335" s="160">
        <v>38337</v>
      </c>
      <c r="AC3335">
        <v>12</v>
      </c>
      <c r="AD3335">
        <v>233</v>
      </c>
      <c r="AE3335" t="s">
        <v>1100</v>
      </c>
      <c r="AF3335">
        <v>23</v>
      </c>
      <c r="AH3335" s="160">
        <v>41624</v>
      </c>
      <c r="AI3335">
        <v>12</v>
      </c>
      <c r="AJ3335">
        <v>191</v>
      </c>
      <c r="AK3335" t="s">
        <v>1100</v>
      </c>
      <c r="AL3335">
        <v>19</v>
      </c>
      <c r="AN3335" s="160">
        <v>35780</v>
      </c>
      <c r="AO3335">
        <v>12</v>
      </c>
      <c r="AP3335">
        <v>200</v>
      </c>
      <c r="AQ3335" t="s">
        <v>1100</v>
      </c>
      <c r="AR3335">
        <v>20</v>
      </c>
      <c r="AT3335" s="160">
        <v>36510</v>
      </c>
      <c r="AU3335">
        <v>12</v>
      </c>
      <c r="AV3335">
        <v>143</v>
      </c>
      <c r="AW3335" t="s">
        <v>1100</v>
      </c>
      <c r="AX3335">
        <v>14</v>
      </c>
    </row>
    <row r="3336" spans="28:50" x14ac:dyDescent="0.3">
      <c r="AB3336" s="160">
        <v>38337</v>
      </c>
      <c r="AC3336">
        <v>13</v>
      </c>
      <c r="AD3336">
        <v>247</v>
      </c>
      <c r="AE3336" t="s">
        <v>1100</v>
      </c>
      <c r="AF3336">
        <v>25</v>
      </c>
      <c r="AH3336" s="160">
        <v>41624</v>
      </c>
      <c r="AI3336">
        <v>13</v>
      </c>
      <c r="AJ3336">
        <v>192</v>
      </c>
      <c r="AK3336" t="s">
        <v>1100</v>
      </c>
      <c r="AL3336">
        <v>19</v>
      </c>
      <c r="AN3336" s="160">
        <v>35780</v>
      </c>
      <c r="AO3336">
        <v>13</v>
      </c>
      <c r="AP3336">
        <v>194</v>
      </c>
      <c r="AQ3336" t="s">
        <v>1100</v>
      </c>
      <c r="AR3336">
        <v>19</v>
      </c>
      <c r="AT3336" s="160">
        <v>36510</v>
      </c>
      <c r="AU3336">
        <v>13</v>
      </c>
      <c r="AV3336">
        <v>143</v>
      </c>
      <c r="AW3336" t="s">
        <v>1100</v>
      </c>
      <c r="AX3336">
        <v>14</v>
      </c>
    </row>
    <row r="3337" spans="28:50" x14ac:dyDescent="0.3">
      <c r="AB3337" s="160">
        <v>38337</v>
      </c>
      <c r="AC3337">
        <v>14</v>
      </c>
      <c r="AD3337">
        <v>269</v>
      </c>
      <c r="AE3337" t="s">
        <v>1100</v>
      </c>
      <c r="AF3337">
        <v>27</v>
      </c>
      <c r="AH3337" s="160">
        <v>41624</v>
      </c>
      <c r="AI3337">
        <v>14</v>
      </c>
      <c r="AJ3337">
        <v>197</v>
      </c>
      <c r="AK3337" t="s">
        <v>1100</v>
      </c>
      <c r="AL3337">
        <v>20</v>
      </c>
      <c r="AN3337" s="160">
        <v>35780</v>
      </c>
      <c r="AO3337">
        <v>14</v>
      </c>
      <c r="AP3337">
        <v>200</v>
      </c>
      <c r="AQ3337" t="s">
        <v>1100</v>
      </c>
      <c r="AR3337">
        <v>20</v>
      </c>
      <c r="AT3337" s="160">
        <v>36510</v>
      </c>
      <c r="AU3337">
        <v>14</v>
      </c>
      <c r="AV3337">
        <v>162</v>
      </c>
      <c r="AW3337" t="s">
        <v>1100</v>
      </c>
      <c r="AX3337">
        <v>16</v>
      </c>
    </row>
    <row r="3338" spans="28:50" x14ac:dyDescent="0.3">
      <c r="AB3338" s="160">
        <v>38337</v>
      </c>
      <c r="AC3338">
        <v>15</v>
      </c>
      <c r="AD3338">
        <v>270</v>
      </c>
      <c r="AE3338" t="s">
        <v>1100</v>
      </c>
      <c r="AF3338">
        <v>27</v>
      </c>
      <c r="AH3338" s="160">
        <v>41624</v>
      </c>
      <c r="AI3338">
        <v>15</v>
      </c>
      <c r="AJ3338">
        <v>199</v>
      </c>
      <c r="AK3338" t="s">
        <v>1100</v>
      </c>
      <c r="AL3338">
        <v>20</v>
      </c>
      <c r="AN3338" s="160">
        <v>35780</v>
      </c>
      <c r="AO3338">
        <v>15</v>
      </c>
      <c r="AP3338">
        <v>200</v>
      </c>
      <c r="AQ3338" t="s">
        <v>1100</v>
      </c>
      <c r="AR3338">
        <v>20</v>
      </c>
      <c r="AT3338" s="160">
        <v>36510</v>
      </c>
      <c r="AU3338">
        <v>15</v>
      </c>
      <c r="AV3338">
        <v>153</v>
      </c>
      <c r="AW3338" t="s">
        <v>1100</v>
      </c>
      <c r="AX3338">
        <v>15</v>
      </c>
    </row>
    <row r="3339" spans="28:50" x14ac:dyDescent="0.3">
      <c r="AB3339" s="160">
        <v>38337</v>
      </c>
      <c r="AC3339">
        <v>16</v>
      </c>
      <c r="AD3339">
        <v>270</v>
      </c>
      <c r="AE3339" t="s">
        <v>1100</v>
      </c>
      <c r="AF3339">
        <v>27</v>
      </c>
      <c r="AH3339" s="160">
        <v>41624</v>
      </c>
      <c r="AI3339">
        <v>16</v>
      </c>
      <c r="AJ3339">
        <v>206</v>
      </c>
      <c r="AK3339" t="s">
        <v>1100</v>
      </c>
      <c r="AL3339">
        <v>21</v>
      </c>
      <c r="AN3339" s="160">
        <v>35780</v>
      </c>
      <c r="AO3339">
        <v>16</v>
      </c>
      <c r="AP3339">
        <v>198</v>
      </c>
      <c r="AQ3339" t="s">
        <v>1100</v>
      </c>
      <c r="AR3339">
        <v>20</v>
      </c>
      <c r="AT3339" s="160">
        <v>36510</v>
      </c>
      <c r="AU3339">
        <v>16</v>
      </c>
      <c r="AV3339">
        <v>151</v>
      </c>
      <c r="AW3339" t="s">
        <v>1100</v>
      </c>
      <c r="AX3339">
        <v>15</v>
      </c>
    </row>
    <row r="3340" spans="28:50" x14ac:dyDescent="0.3">
      <c r="AB3340" s="160">
        <v>38337</v>
      </c>
      <c r="AC3340">
        <v>17</v>
      </c>
      <c r="AD3340">
        <v>264</v>
      </c>
      <c r="AE3340" t="s">
        <v>1100</v>
      </c>
      <c r="AF3340">
        <v>26</v>
      </c>
      <c r="AH3340" s="160">
        <v>41624</v>
      </c>
      <c r="AI3340">
        <v>17</v>
      </c>
      <c r="AJ3340">
        <v>207</v>
      </c>
      <c r="AK3340" t="s">
        <v>1100</v>
      </c>
      <c r="AL3340">
        <v>21</v>
      </c>
      <c r="AN3340" s="160">
        <v>35780</v>
      </c>
      <c r="AO3340">
        <v>17</v>
      </c>
      <c r="AP3340">
        <v>210</v>
      </c>
      <c r="AQ3340" t="s">
        <v>1100</v>
      </c>
      <c r="AR3340">
        <v>21</v>
      </c>
      <c r="AT3340" s="160">
        <v>36510</v>
      </c>
      <c r="AU3340">
        <v>17</v>
      </c>
      <c r="AV3340">
        <v>153</v>
      </c>
      <c r="AW3340" t="s">
        <v>1100</v>
      </c>
      <c r="AX3340">
        <v>15</v>
      </c>
    </row>
    <row r="3341" spans="28:50" x14ac:dyDescent="0.3">
      <c r="AB3341" s="160">
        <v>38337</v>
      </c>
      <c r="AC3341">
        <v>18</v>
      </c>
      <c r="AD3341">
        <v>255</v>
      </c>
      <c r="AE3341" t="s">
        <v>1100</v>
      </c>
      <c r="AF3341">
        <v>26</v>
      </c>
      <c r="AH3341" s="160">
        <v>41624</v>
      </c>
      <c r="AI3341">
        <v>18</v>
      </c>
      <c r="AJ3341">
        <v>189</v>
      </c>
      <c r="AK3341" t="s">
        <v>1100</v>
      </c>
      <c r="AL3341">
        <v>19</v>
      </c>
      <c r="AN3341" s="160">
        <v>35780</v>
      </c>
      <c r="AO3341">
        <v>18</v>
      </c>
      <c r="AP3341">
        <v>200</v>
      </c>
      <c r="AQ3341" t="s">
        <v>1100</v>
      </c>
      <c r="AR3341">
        <v>20</v>
      </c>
      <c r="AT3341" s="160">
        <v>36510</v>
      </c>
      <c r="AU3341">
        <v>18</v>
      </c>
      <c r="AV3341">
        <v>145</v>
      </c>
      <c r="AW3341" t="s">
        <v>1100</v>
      </c>
      <c r="AX3341">
        <v>15</v>
      </c>
    </row>
    <row r="3342" spans="28:50" x14ac:dyDescent="0.3">
      <c r="AB3342" s="160">
        <v>38337</v>
      </c>
      <c r="AC3342">
        <v>19</v>
      </c>
      <c r="AD3342">
        <v>238</v>
      </c>
      <c r="AE3342" t="s">
        <v>1100</v>
      </c>
      <c r="AF3342">
        <v>24</v>
      </c>
      <c r="AH3342" s="160">
        <v>41624</v>
      </c>
      <c r="AI3342">
        <v>19</v>
      </c>
      <c r="AJ3342">
        <v>180</v>
      </c>
      <c r="AK3342" t="s">
        <v>1100</v>
      </c>
      <c r="AL3342">
        <v>18</v>
      </c>
      <c r="AN3342" s="160">
        <v>35780</v>
      </c>
      <c r="AO3342">
        <v>19</v>
      </c>
      <c r="AP3342">
        <v>198</v>
      </c>
      <c r="AQ3342" t="s">
        <v>1100</v>
      </c>
      <c r="AR3342">
        <v>20</v>
      </c>
      <c r="AT3342" s="160">
        <v>36510</v>
      </c>
      <c r="AU3342">
        <v>19</v>
      </c>
      <c r="AV3342">
        <v>139</v>
      </c>
      <c r="AW3342" t="s">
        <v>1100</v>
      </c>
      <c r="AX3342">
        <v>14</v>
      </c>
    </row>
    <row r="3343" spans="28:50" x14ac:dyDescent="0.3">
      <c r="AB3343" s="160">
        <v>38337</v>
      </c>
      <c r="AC3343">
        <v>20</v>
      </c>
      <c r="AD3343">
        <v>178</v>
      </c>
      <c r="AE3343" t="s">
        <v>1100</v>
      </c>
      <c r="AF3343">
        <v>18</v>
      </c>
      <c r="AH3343" s="160">
        <v>41624</v>
      </c>
      <c r="AI3343">
        <v>20</v>
      </c>
      <c r="AJ3343">
        <v>169</v>
      </c>
      <c r="AK3343" t="s">
        <v>1100</v>
      </c>
      <c r="AL3343">
        <v>17</v>
      </c>
      <c r="AN3343" s="160">
        <v>35780</v>
      </c>
      <c r="AO3343">
        <v>20</v>
      </c>
      <c r="AP3343">
        <v>200</v>
      </c>
      <c r="AQ3343" t="s">
        <v>1100</v>
      </c>
      <c r="AR3343">
        <v>20</v>
      </c>
      <c r="AT3343" s="160">
        <v>36510</v>
      </c>
      <c r="AU3343">
        <v>20</v>
      </c>
      <c r="AV3343">
        <v>136</v>
      </c>
      <c r="AW3343" t="s">
        <v>1100</v>
      </c>
      <c r="AX3343">
        <v>14</v>
      </c>
    </row>
    <row r="3344" spans="28:50" x14ac:dyDescent="0.3">
      <c r="AB3344" s="160">
        <v>38337</v>
      </c>
      <c r="AC3344">
        <v>21</v>
      </c>
      <c r="AD3344">
        <v>165</v>
      </c>
      <c r="AE3344" t="s">
        <v>1100</v>
      </c>
      <c r="AF3344">
        <v>17</v>
      </c>
      <c r="AH3344" s="160">
        <v>41624</v>
      </c>
      <c r="AI3344">
        <v>21</v>
      </c>
      <c r="AJ3344">
        <v>165</v>
      </c>
      <c r="AK3344" t="s">
        <v>1100</v>
      </c>
      <c r="AL3344">
        <v>17</v>
      </c>
      <c r="AN3344" s="160">
        <v>35780</v>
      </c>
      <c r="AO3344">
        <v>21</v>
      </c>
      <c r="AP3344">
        <v>200</v>
      </c>
      <c r="AQ3344" t="s">
        <v>1100</v>
      </c>
      <c r="AR3344">
        <v>20</v>
      </c>
      <c r="AT3344" s="160">
        <v>36510</v>
      </c>
      <c r="AU3344">
        <v>21</v>
      </c>
      <c r="AV3344">
        <v>136</v>
      </c>
      <c r="AW3344" t="s">
        <v>1100</v>
      </c>
      <c r="AX3344">
        <v>14</v>
      </c>
    </row>
    <row r="3345" spans="28:50" x14ac:dyDescent="0.3">
      <c r="AB3345" s="160">
        <v>38337</v>
      </c>
      <c r="AC3345">
        <v>22</v>
      </c>
      <c r="AD3345">
        <v>155</v>
      </c>
      <c r="AE3345" t="s">
        <v>1100</v>
      </c>
      <c r="AF3345">
        <v>16</v>
      </c>
      <c r="AH3345" s="160">
        <v>41624</v>
      </c>
      <c r="AI3345">
        <v>22</v>
      </c>
      <c r="AJ3345">
        <v>158</v>
      </c>
      <c r="AK3345" t="s">
        <v>1100</v>
      </c>
      <c r="AL3345">
        <v>16</v>
      </c>
      <c r="AN3345" s="160">
        <v>35780</v>
      </c>
      <c r="AO3345">
        <v>22</v>
      </c>
      <c r="AP3345">
        <v>195</v>
      </c>
      <c r="AQ3345" t="s">
        <v>1100</v>
      </c>
      <c r="AR3345">
        <v>20</v>
      </c>
      <c r="AT3345" s="160">
        <v>36510</v>
      </c>
      <c r="AU3345">
        <v>22</v>
      </c>
      <c r="AV3345">
        <v>136</v>
      </c>
      <c r="AW3345" t="s">
        <v>1100</v>
      </c>
      <c r="AX3345">
        <v>14</v>
      </c>
    </row>
    <row r="3346" spans="28:50" x14ac:dyDescent="0.3">
      <c r="AB3346" s="160">
        <v>38337</v>
      </c>
      <c r="AC3346">
        <v>23</v>
      </c>
      <c r="AD3346">
        <v>150</v>
      </c>
      <c r="AE3346" t="s">
        <v>1100</v>
      </c>
      <c r="AF3346">
        <v>15</v>
      </c>
      <c r="AH3346" s="160">
        <v>41624</v>
      </c>
      <c r="AI3346">
        <v>23</v>
      </c>
      <c r="AJ3346">
        <v>150</v>
      </c>
      <c r="AK3346" t="s">
        <v>1100</v>
      </c>
      <c r="AL3346">
        <v>15</v>
      </c>
      <c r="AN3346" s="160">
        <v>35780</v>
      </c>
      <c r="AO3346">
        <v>23</v>
      </c>
      <c r="AP3346">
        <v>180</v>
      </c>
      <c r="AQ3346" t="s">
        <v>1100</v>
      </c>
      <c r="AR3346">
        <v>18</v>
      </c>
      <c r="AT3346" s="160">
        <v>36510</v>
      </c>
      <c r="AU3346">
        <v>23</v>
      </c>
      <c r="AV3346">
        <v>135</v>
      </c>
      <c r="AW3346" t="s">
        <v>1100</v>
      </c>
      <c r="AX3346">
        <v>14</v>
      </c>
    </row>
    <row r="3347" spans="28:50" x14ac:dyDescent="0.3">
      <c r="AB3347" s="160">
        <v>38338</v>
      </c>
      <c r="AC3347">
        <v>0</v>
      </c>
      <c r="AD3347">
        <v>152</v>
      </c>
      <c r="AE3347" t="s">
        <v>1100</v>
      </c>
      <c r="AF3347">
        <v>15</v>
      </c>
      <c r="AH3347" s="160">
        <v>41625</v>
      </c>
      <c r="AI3347">
        <v>0</v>
      </c>
      <c r="AJ3347">
        <v>147</v>
      </c>
      <c r="AK3347" t="s">
        <v>1100</v>
      </c>
      <c r="AL3347">
        <v>15</v>
      </c>
      <c r="AN3347" s="160">
        <v>35781</v>
      </c>
      <c r="AO3347">
        <v>0</v>
      </c>
      <c r="AP3347">
        <v>170</v>
      </c>
      <c r="AQ3347" t="s">
        <v>1100</v>
      </c>
      <c r="AR3347">
        <v>17</v>
      </c>
      <c r="AT3347" s="160">
        <v>36511</v>
      </c>
      <c r="AU3347">
        <v>0</v>
      </c>
      <c r="AV3347">
        <v>133</v>
      </c>
      <c r="AW3347" t="s">
        <v>1100</v>
      </c>
      <c r="AX3347">
        <v>13</v>
      </c>
    </row>
    <row r="3348" spans="28:50" x14ac:dyDescent="0.3">
      <c r="AB3348" s="160">
        <v>38338</v>
      </c>
      <c r="AC3348">
        <v>1</v>
      </c>
      <c r="AD3348">
        <v>155</v>
      </c>
      <c r="AE3348" t="s">
        <v>1100</v>
      </c>
      <c r="AF3348">
        <v>16</v>
      </c>
      <c r="AH3348" s="160">
        <v>41625</v>
      </c>
      <c r="AI3348">
        <v>1</v>
      </c>
      <c r="AJ3348">
        <v>144</v>
      </c>
      <c r="AK3348" t="s">
        <v>1100</v>
      </c>
      <c r="AL3348">
        <v>14</v>
      </c>
      <c r="AN3348" s="160">
        <v>35781</v>
      </c>
      <c r="AO3348">
        <v>1</v>
      </c>
      <c r="AP3348">
        <v>162</v>
      </c>
      <c r="AQ3348" t="s">
        <v>1100</v>
      </c>
      <c r="AR3348">
        <v>16</v>
      </c>
      <c r="AT3348" s="160">
        <v>36511</v>
      </c>
      <c r="AU3348">
        <v>1</v>
      </c>
      <c r="AV3348">
        <v>126</v>
      </c>
      <c r="AW3348" t="s">
        <v>1100</v>
      </c>
      <c r="AX3348">
        <v>13</v>
      </c>
    </row>
    <row r="3349" spans="28:50" x14ac:dyDescent="0.3">
      <c r="AB3349" s="160">
        <v>38338</v>
      </c>
      <c r="AC3349">
        <v>2</v>
      </c>
      <c r="AD3349">
        <v>153</v>
      </c>
      <c r="AE3349" t="s">
        <v>1100</v>
      </c>
      <c r="AF3349">
        <v>15</v>
      </c>
      <c r="AH3349" s="160">
        <v>41625</v>
      </c>
      <c r="AI3349">
        <v>2</v>
      </c>
      <c r="AJ3349">
        <v>144</v>
      </c>
      <c r="AK3349" t="s">
        <v>1100</v>
      </c>
      <c r="AL3349">
        <v>14</v>
      </c>
      <c r="AN3349" s="160">
        <v>35781</v>
      </c>
      <c r="AO3349">
        <v>2</v>
      </c>
      <c r="AP3349">
        <v>170</v>
      </c>
      <c r="AQ3349" t="s">
        <v>1100</v>
      </c>
      <c r="AR3349">
        <v>17</v>
      </c>
      <c r="AT3349" s="160">
        <v>36511</v>
      </c>
      <c r="AU3349">
        <v>2</v>
      </c>
      <c r="AV3349">
        <v>107</v>
      </c>
      <c r="AW3349" t="s">
        <v>1100</v>
      </c>
      <c r="AX3349">
        <v>11</v>
      </c>
    </row>
    <row r="3350" spans="28:50" x14ac:dyDescent="0.3">
      <c r="AB3350" s="160">
        <v>38338</v>
      </c>
      <c r="AC3350">
        <v>3</v>
      </c>
      <c r="AD3350">
        <v>151</v>
      </c>
      <c r="AE3350" t="s">
        <v>1100</v>
      </c>
      <c r="AF3350">
        <v>15</v>
      </c>
      <c r="AH3350" s="160">
        <v>41625</v>
      </c>
      <c r="AI3350">
        <v>3</v>
      </c>
      <c r="AJ3350">
        <v>147</v>
      </c>
      <c r="AK3350" t="s">
        <v>1100</v>
      </c>
      <c r="AL3350">
        <v>15</v>
      </c>
      <c r="AN3350" s="160">
        <v>35781</v>
      </c>
      <c r="AO3350">
        <v>3</v>
      </c>
      <c r="AP3350">
        <v>170</v>
      </c>
      <c r="AQ3350" t="s">
        <v>1100</v>
      </c>
      <c r="AR3350">
        <v>17</v>
      </c>
      <c r="AT3350" s="160">
        <v>36511</v>
      </c>
      <c r="AU3350">
        <v>3</v>
      </c>
      <c r="AV3350">
        <v>111</v>
      </c>
      <c r="AW3350" t="s">
        <v>1100</v>
      </c>
      <c r="AX3350">
        <v>11</v>
      </c>
    </row>
    <row r="3351" spans="28:50" x14ac:dyDescent="0.3">
      <c r="AB3351" s="160">
        <v>38338</v>
      </c>
      <c r="AC3351">
        <v>4</v>
      </c>
      <c r="AD3351">
        <v>143</v>
      </c>
      <c r="AE3351" t="s">
        <v>1100</v>
      </c>
      <c r="AF3351">
        <v>14</v>
      </c>
      <c r="AH3351" s="160">
        <v>41625</v>
      </c>
      <c r="AI3351">
        <v>4</v>
      </c>
      <c r="AJ3351">
        <v>145</v>
      </c>
      <c r="AK3351" t="s">
        <v>1100</v>
      </c>
      <c r="AL3351">
        <v>15</v>
      </c>
      <c r="AN3351" s="160">
        <v>35781</v>
      </c>
      <c r="AO3351">
        <v>4</v>
      </c>
      <c r="AP3351">
        <v>164</v>
      </c>
      <c r="AQ3351" t="s">
        <v>1100</v>
      </c>
      <c r="AR3351">
        <v>16</v>
      </c>
      <c r="AT3351" s="160">
        <v>36511</v>
      </c>
      <c r="AU3351">
        <v>4</v>
      </c>
      <c r="AV3351">
        <v>108</v>
      </c>
      <c r="AW3351" t="s">
        <v>1100</v>
      </c>
      <c r="AX3351">
        <v>11</v>
      </c>
    </row>
    <row r="3352" spans="28:50" x14ac:dyDescent="0.3">
      <c r="AB3352" s="160">
        <v>38338</v>
      </c>
      <c r="AC3352">
        <v>5</v>
      </c>
      <c r="AD3352">
        <v>134</v>
      </c>
      <c r="AE3352" t="s">
        <v>1100</v>
      </c>
      <c r="AF3352">
        <v>13</v>
      </c>
      <c r="AH3352" s="160">
        <v>41625</v>
      </c>
      <c r="AI3352">
        <v>5</v>
      </c>
      <c r="AJ3352">
        <v>147</v>
      </c>
      <c r="AK3352" t="s">
        <v>1100</v>
      </c>
      <c r="AL3352">
        <v>15</v>
      </c>
      <c r="AN3352" s="160">
        <v>35781</v>
      </c>
      <c r="AO3352">
        <v>5</v>
      </c>
      <c r="AP3352">
        <v>170</v>
      </c>
      <c r="AQ3352" t="s">
        <v>1100</v>
      </c>
      <c r="AR3352">
        <v>17</v>
      </c>
      <c r="AT3352" s="160">
        <v>36511</v>
      </c>
      <c r="AU3352">
        <v>5</v>
      </c>
      <c r="AV3352">
        <v>120</v>
      </c>
      <c r="AW3352" t="s">
        <v>1100</v>
      </c>
      <c r="AX3352">
        <v>12</v>
      </c>
    </row>
    <row r="3353" spans="28:50" x14ac:dyDescent="0.3">
      <c r="AB3353" s="160">
        <v>38338</v>
      </c>
      <c r="AC3353">
        <v>6</v>
      </c>
      <c r="AD3353">
        <v>154</v>
      </c>
      <c r="AE3353" t="s">
        <v>1100</v>
      </c>
      <c r="AF3353">
        <v>15</v>
      </c>
      <c r="AH3353" s="160">
        <v>41625</v>
      </c>
      <c r="AI3353">
        <v>6</v>
      </c>
      <c r="AJ3353">
        <v>148</v>
      </c>
      <c r="AK3353" t="s">
        <v>1100</v>
      </c>
      <c r="AL3353">
        <v>15</v>
      </c>
      <c r="AN3353" s="160">
        <v>35781</v>
      </c>
      <c r="AO3353">
        <v>6</v>
      </c>
      <c r="AP3353">
        <v>170</v>
      </c>
      <c r="AQ3353" t="s">
        <v>1100</v>
      </c>
      <c r="AR3353">
        <v>17</v>
      </c>
      <c r="AT3353" s="160">
        <v>36511</v>
      </c>
      <c r="AU3353">
        <v>6</v>
      </c>
      <c r="AV3353">
        <v>145</v>
      </c>
      <c r="AW3353" t="s">
        <v>1100</v>
      </c>
      <c r="AX3353">
        <v>15</v>
      </c>
    </row>
    <row r="3354" spans="28:50" x14ac:dyDescent="0.3">
      <c r="AB3354" s="160">
        <v>38338</v>
      </c>
      <c r="AC3354">
        <v>7</v>
      </c>
      <c r="AD3354">
        <v>166</v>
      </c>
      <c r="AE3354" t="s">
        <v>1100</v>
      </c>
      <c r="AF3354">
        <v>17</v>
      </c>
      <c r="AH3354" s="160">
        <v>41625</v>
      </c>
      <c r="AI3354">
        <v>7</v>
      </c>
      <c r="AJ3354">
        <v>150</v>
      </c>
      <c r="AK3354" t="s">
        <v>1100</v>
      </c>
      <c r="AL3354">
        <v>15</v>
      </c>
      <c r="AN3354" s="160">
        <v>35781</v>
      </c>
      <c r="AO3354">
        <v>7</v>
      </c>
      <c r="AP3354">
        <v>178</v>
      </c>
      <c r="AQ3354" t="s">
        <v>1100</v>
      </c>
      <c r="AR3354">
        <v>18</v>
      </c>
      <c r="AT3354" s="160">
        <v>36511</v>
      </c>
      <c r="AU3354">
        <v>7</v>
      </c>
      <c r="AV3354">
        <v>159</v>
      </c>
      <c r="AW3354" t="s">
        <v>1100</v>
      </c>
      <c r="AX3354">
        <v>16</v>
      </c>
    </row>
    <row r="3355" spans="28:50" x14ac:dyDescent="0.3">
      <c r="AB3355" s="160">
        <v>38338</v>
      </c>
      <c r="AC3355">
        <v>8</v>
      </c>
      <c r="AD3355">
        <v>171</v>
      </c>
      <c r="AE3355" t="s">
        <v>1100</v>
      </c>
      <c r="AF3355">
        <v>17</v>
      </c>
      <c r="AH3355" s="160">
        <v>41625</v>
      </c>
      <c r="AI3355">
        <v>8</v>
      </c>
      <c r="AJ3355">
        <v>152</v>
      </c>
      <c r="AK3355" t="s">
        <v>1100</v>
      </c>
      <c r="AL3355">
        <v>15</v>
      </c>
      <c r="AN3355" s="160">
        <v>35781</v>
      </c>
      <c r="AO3355">
        <v>8</v>
      </c>
      <c r="AP3355">
        <v>190</v>
      </c>
      <c r="AQ3355" t="s">
        <v>1100</v>
      </c>
      <c r="AR3355">
        <v>19</v>
      </c>
      <c r="AT3355" s="160">
        <v>36511</v>
      </c>
      <c r="AU3355">
        <v>8</v>
      </c>
      <c r="AV3355">
        <v>181</v>
      </c>
      <c r="AW3355" t="s">
        <v>1100</v>
      </c>
      <c r="AX3355">
        <v>18</v>
      </c>
    </row>
    <row r="3356" spans="28:50" x14ac:dyDescent="0.3">
      <c r="AB3356" s="160">
        <v>38338</v>
      </c>
      <c r="AC3356">
        <v>9</v>
      </c>
      <c r="AD3356">
        <v>193</v>
      </c>
      <c r="AE3356" t="s">
        <v>1100</v>
      </c>
      <c r="AF3356">
        <v>19</v>
      </c>
      <c r="AH3356" s="160">
        <v>41625</v>
      </c>
      <c r="AI3356">
        <v>9</v>
      </c>
      <c r="AJ3356">
        <v>162</v>
      </c>
      <c r="AK3356" t="s">
        <v>1100</v>
      </c>
      <c r="AL3356">
        <v>16</v>
      </c>
      <c r="AN3356" s="160">
        <v>35781</v>
      </c>
      <c r="AO3356">
        <v>9</v>
      </c>
      <c r="AP3356">
        <v>200</v>
      </c>
      <c r="AQ3356" t="s">
        <v>1100</v>
      </c>
      <c r="AR3356">
        <v>20</v>
      </c>
      <c r="AT3356" s="160">
        <v>36511</v>
      </c>
      <c r="AU3356">
        <v>9</v>
      </c>
      <c r="AV3356">
        <v>186</v>
      </c>
      <c r="AW3356" t="s">
        <v>1100</v>
      </c>
      <c r="AX3356">
        <v>19</v>
      </c>
    </row>
    <row r="3357" spans="28:50" x14ac:dyDescent="0.3">
      <c r="AB3357" s="160">
        <v>38338</v>
      </c>
      <c r="AC3357">
        <v>10</v>
      </c>
      <c r="AD3357">
        <v>216</v>
      </c>
      <c r="AE3357" t="s">
        <v>1100</v>
      </c>
      <c r="AF3357">
        <v>22</v>
      </c>
      <c r="AH3357" s="160">
        <v>41625</v>
      </c>
      <c r="AI3357">
        <v>10</v>
      </c>
      <c r="AJ3357">
        <v>166</v>
      </c>
      <c r="AK3357" t="s">
        <v>1100</v>
      </c>
      <c r="AL3357">
        <v>17</v>
      </c>
      <c r="AN3357" s="160">
        <v>35781</v>
      </c>
      <c r="AO3357">
        <v>10</v>
      </c>
      <c r="AP3357">
        <v>204</v>
      </c>
      <c r="AQ3357" t="s">
        <v>1100</v>
      </c>
      <c r="AR3357">
        <v>20</v>
      </c>
      <c r="AT3357" s="160">
        <v>36511</v>
      </c>
      <c r="AU3357">
        <v>10</v>
      </c>
      <c r="AV3357">
        <v>199</v>
      </c>
      <c r="AW3357" t="s">
        <v>1100</v>
      </c>
      <c r="AX3357">
        <v>20</v>
      </c>
    </row>
    <row r="3358" spans="28:50" x14ac:dyDescent="0.3">
      <c r="AB3358" s="160">
        <v>38338</v>
      </c>
      <c r="AC3358">
        <v>11</v>
      </c>
      <c r="AD3358">
        <v>224</v>
      </c>
      <c r="AE3358" t="s">
        <v>1100</v>
      </c>
      <c r="AF3358">
        <v>22</v>
      </c>
      <c r="AH3358" s="160">
        <v>41625</v>
      </c>
      <c r="AI3358">
        <v>11</v>
      </c>
      <c r="AJ3358">
        <v>173</v>
      </c>
      <c r="AK3358" t="s">
        <v>1100</v>
      </c>
      <c r="AL3358">
        <v>17</v>
      </c>
      <c r="AN3358" s="160">
        <v>35781</v>
      </c>
      <c r="AO3358">
        <v>11</v>
      </c>
      <c r="AP3358">
        <v>220</v>
      </c>
      <c r="AQ3358" t="s">
        <v>1100</v>
      </c>
      <c r="AR3358">
        <v>22</v>
      </c>
      <c r="AT3358" s="160">
        <v>36511</v>
      </c>
      <c r="AU3358">
        <v>11</v>
      </c>
      <c r="AV3358">
        <v>194</v>
      </c>
      <c r="AW3358" t="s">
        <v>1100</v>
      </c>
      <c r="AX3358">
        <v>19</v>
      </c>
    </row>
    <row r="3359" spans="28:50" x14ac:dyDescent="0.3">
      <c r="AB3359" s="160">
        <v>38338</v>
      </c>
      <c r="AC3359">
        <v>12</v>
      </c>
      <c r="AD3359">
        <v>240</v>
      </c>
      <c r="AE3359" t="s">
        <v>1100</v>
      </c>
      <c r="AF3359">
        <v>24</v>
      </c>
      <c r="AH3359" s="160">
        <v>41625</v>
      </c>
      <c r="AI3359">
        <v>12</v>
      </c>
      <c r="AJ3359">
        <v>199</v>
      </c>
      <c r="AK3359" t="s">
        <v>1100</v>
      </c>
      <c r="AL3359">
        <v>20</v>
      </c>
      <c r="AN3359" s="160">
        <v>35781</v>
      </c>
      <c r="AO3359">
        <v>12</v>
      </c>
      <c r="AP3359">
        <v>220</v>
      </c>
      <c r="AQ3359" t="s">
        <v>1100</v>
      </c>
      <c r="AR3359">
        <v>22</v>
      </c>
      <c r="AT3359" s="160">
        <v>36511</v>
      </c>
      <c r="AU3359">
        <v>12</v>
      </c>
      <c r="AV3359">
        <v>199</v>
      </c>
      <c r="AW3359" t="s">
        <v>1100</v>
      </c>
      <c r="AX3359">
        <v>20</v>
      </c>
    </row>
    <row r="3360" spans="28:50" x14ac:dyDescent="0.3">
      <c r="AB3360" s="160">
        <v>38338</v>
      </c>
      <c r="AC3360">
        <v>13</v>
      </c>
      <c r="AD3360">
        <v>251</v>
      </c>
      <c r="AE3360" t="s">
        <v>1100</v>
      </c>
      <c r="AF3360">
        <v>25</v>
      </c>
      <c r="AH3360" s="160">
        <v>41625</v>
      </c>
      <c r="AI3360">
        <v>13</v>
      </c>
      <c r="AJ3360">
        <v>198</v>
      </c>
      <c r="AK3360" t="s">
        <v>1100</v>
      </c>
      <c r="AL3360">
        <v>20</v>
      </c>
      <c r="AN3360" s="160">
        <v>35781</v>
      </c>
      <c r="AO3360">
        <v>13</v>
      </c>
      <c r="AP3360">
        <v>220</v>
      </c>
      <c r="AQ3360" t="s">
        <v>1100</v>
      </c>
      <c r="AR3360">
        <v>22</v>
      </c>
      <c r="AT3360" s="160">
        <v>36511</v>
      </c>
      <c r="AU3360">
        <v>13</v>
      </c>
      <c r="AV3360">
        <v>195</v>
      </c>
      <c r="AW3360" t="s">
        <v>1100</v>
      </c>
      <c r="AX3360">
        <v>20</v>
      </c>
    </row>
    <row r="3361" spans="28:50" x14ac:dyDescent="0.3">
      <c r="AB3361" s="160">
        <v>38338</v>
      </c>
      <c r="AC3361">
        <v>14</v>
      </c>
      <c r="AD3361">
        <v>266</v>
      </c>
      <c r="AE3361" t="s">
        <v>1100</v>
      </c>
      <c r="AF3361">
        <v>27</v>
      </c>
      <c r="AH3361" s="160">
        <v>41625</v>
      </c>
      <c r="AI3361">
        <v>14</v>
      </c>
      <c r="AJ3361">
        <v>202</v>
      </c>
      <c r="AK3361" t="s">
        <v>1100</v>
      </c>
      <c r="AL3361">
        <v>20</v>
      </c>
      <c r="AN3361" s="160">
        <v>35781</v>
      </c>
      <c r="AO3361">
        <v>14</v>
      </c>
      <c r="AP3361">
        <v>220</v>
      </c>
      <c r="AQ3361" t="s">
        <v>1100</v>
      </c>
      <c r="AR3361">
        <v>22</v>
      </c>
      <c r="AT3361" s="160">
        <v>36511</v>
      </c>
      <c r="AU3361">
        <v>14</v>
      </c>
      <c r="AV3361">
        <v>183</v>
      </c>
      <c r="AW3361" t="s">
        <v>1100</v>
      </c>
      <c r="AX3361">
        <v>18</v>
      </c>
    </row>
    <row r="3362" spans="28:50" x14ac:dyDescent="0.3">
      <c r="AB3362" s="160">
        <v>38338</v>
      </c>
      <c r="AC3362">
        <v>15</v>
      </c>
      <c r="AD3362">
        <v>267</v>
      </c>
      <c r="AE3362" t="s">
        <v>1100</v>
      </c>
      <c r="AF3362">
        <v>27</v>
      </c>
      <c r="AH3362" s="160">
        <v>41625</v>
      </c>
      <c r="AI3362">
        <v>15</v>
      </c>
      <c r="AJ3362">
        <v>206</v>
      </c>
      <c r="AK3362" t="s">
        <v>1100</v>
      </c>
      <c r="AL3362">
        <v>21</v>
      </c>
      <c r="AN3362" s="160">
        <v>35781</v>
      </c>
      <c r="AO3362">
        <v>15</v>
      </c>
      <c r="AP3362">
        <v>220</v>
      </c>
      <c r="AQ3362" t="s">
        <v>1100</v>
      </c>
      <c r="AR3362">
        <v>22</v>
      </c>
      <c r="AT3362" s="160">
        <v>36511</v>
      </c>
      <c r="AU3362">
        <v>15</v>
      </c>
      <c r="AV3362">
        <v>177</v>
      </c>
      <c r="AW3362" t="s">
        <v>1100</v>
      </c>
      <c r="AX3362">
        <v>18</v>
      </c>
    </row>
    <row r="3363" spans="28:50" x14ac:dyDescent="0.3">
      <c r="AB3363" s="160">
        <v>38338</v>
      </c>
      <c r="AC3363">
        <v>16</v>
      </c>
      <c r="AD3363">
        <v>244</v>
      </c>
      <c r="AE3363" t="s">
        <v>1100</v>
      </c>
      <c r="AF3363">
        <v>24</v>
      </c>
      <c r="AH3363" s="160">
        <v>41625</v>
      </c>
      <c r="AI3363">
        <v>16</v>
      </c>
      <c r="AJ3363">
        <v>213</v>
      </c>
      <c r="AK3363" t="s">
        <v>1100</v>
      </c>
      <c r="AL3363">
        <v>21</v>
      </c>
      <c r="AN3363" s="160">
        <v>35781</v>
      </c>
      <c r="AO3363">
        <v>16</v>
      </c>
      <c r="AP3363">
        <v>207</v>
      </c>
      <c r="AQ3363" t="s">
        <v>1100</v>
      </c>
      <c r="AR3363">
        <v>21</v>
      </c>
      <c r="AT3363" s="160">
        <v>36511</v>
      </c>
      <c r="AU3363">
        <v>16</v>
      </c>
      <c r="AV3363">
        <v>173</v>
      </c>
      <c r="AW3363" t="s">
        <v>1100</v>
      </c>
      <c r="AX3363">
        <v>17</v>
      </c>
    </row>
    <row r="3364" spans="28:50" x14ac:dyDescent="0.3">
      <c r="AB3364" s="160">
        <v>38338</v>
      </c>
      <c r="AC3364">
        <v>17</v>
      </c>
      <c r="AD3364">
        <v>223</v>
      </c>
      <c r="AE3364" t="s">
        <v>1100</v>
      </c>
      <c r="AF3364">
        <v>22</v>
      </c>
      <c r="AH3364" s="160">
        <v>41625</v>
      </c>
      <c r="AI3364">
        <v>17</v>
      </c>
      <c r="AJ3364">
        <v>200</v>
      </c>
      <c r="AK3364" t="s">
        <v>1100</v>
      </c>
      <c r="AL3364">
        <v>20</v>
      </c>
      <c r="AN3364" s="160">
        <v>35781</v>
      </c>
      <c r="AO3364">
        <v>17</v>
      </c>
      <c r="AP3364">
        <v>200</v>
      </c>
      <c r="AQ3364" t="s">
        <v>1100</v>
      </c>
      <c r="AR3364">
        <v>20</v>
      </c>
      <c r="AT3364" s="160">
        <v>36511</v>
      </c>
      <c r="AU3364">
        <v>17</v>
      </c>
      <c r="AV3364">
        <v>175</v>
      </c>
      <c r="AW3364" t="s">
        <v>1100</v>
      </c>
      <c r="AX3364">
        <v>18</v>
      </c>
    </row>
    <row r="3365" spans="28:50" x14ac:dyDescent="0.3">
      <c r="AB3365" s="160">
        <v>38338</v>
      </c>
      <c r="AC3365">
        <v>18</v>
      </c>
      <c r="AD3365">
        <v>187</v>
      </c>
      <c r="AE3365" t="s">
        <v>1100</v>
      </c>
      <c r="AF3365">
        <v>19</v>
      </c>
      <c r="AH3365" s="160">
        <v>41625</v>
      </c>
      <c r="AI3365">
        <v>18</v>
      </c>
      <c r="AJ3365">
        <v>189</v>
      </c>
      <c r="AK3365" t="s">
        <v>1100</v>
      </c>
      <c r="AL3365">
        <v>19</v>
      </c>
      <c r="AN3365" s="160">
        <v>35781</v>
      </c>
      <c r="AO3365">
        <v>18</v>
      </c>
      <c r="AP3365">
        <v>180</v>
      </c>
      <c r="AQ3365" t="s">
        <v>1100</v>
      </c>
      <c r="AR3365">
        <v>18</v>
      </c>
      <c r="AT3365" s="160">
        <v>36511</v>
      </c>
      <c r="AU3365">
        <v>18</v>
      </c>
      <c r="AV3365">
        <v>171</v>
      </c>
      <c r="AW3365" t="s">
        <v>1100</v>
      </c>
      <c r="AX3365">
        <v>17</v>
      </c>
    </row>
    <row r="3366" spans="28:50" x14ac:dyDescent="0.3">
      <c r="AB3366" s="160">
        <v>38338</v>
      </c>
      <c r="AC3366">
        <v>19</v>
      </c>
      <c r="AD3366">
        <v>161</v>
      </c>
      <c r="AE3366" t="s">
        <v>1100</v>
      </c>
      <c r="AF3366">
        <v>16</v>
      </c>
      <c r="AH3366" s="160">
        <v>41625</v>
      </c>
      <c r="AI3366">
        <v>19</v>
      </c>
      <c r="AJ3366">
        <v>185</v>
      </c>
      <c r="AK3366" t="s">
        <v>1100</v>
      </c>
      <c r="AL3366">
        <v>19</v>
      </c>
      <c r="AN3366" s="160">
        <v>35781</v>
      </c>
      <c r="AO3366">
        <v>19</v>
      </c>
      <c r="AP3366">
        <v>164</v>
      </c>
      <c r="AQ3366" t="s">
        <v>1100</v>
      </c>
      <c r="AR3366">
        <v>16</v>
      </c>
      <c r="AT3366" s="160">
        <v>36511</v>
      </c>
      <c r="AU3366">
        <v>19</v>
      </c>
      <c r="AV3366">
        <v>156</v>
      </c>
      <c r="AW3366" t="s">
        <v>1100</v>
      </c>
      <c r="AX3366">
        <v>16</v>
      </c>
    </row>
    <row r="3367" spans="28:50" x14ac:dyDescent="0.3">
      <c r="AB3367" s="160">
        <v>38338</v>
      </c>
      <c r="AC3367">
        <v>20</v>
      </c>
      <c r="AD3367">
        <v>154</v>
      </c>
      <c r="AE3367" t="s">
        <v>1100</v>
      </c>
      <c r="AF3367">
        <v>15</v>
      </c>
      <c r="AH3367" s="160">
        <v>41625</v>
      </c>
      <c r="AI3367">
        <v>20</v>
      </c>
      <c r="AJ3367">
        <v>174</v>
      </c>
      <c r="AK3367" t="s">
        <v>1100</v>
      </c>
      <c r="AL3367">
        <v>17</v>
      </c>
      <c r="AN3367" s="160">
        <v>35781</v>
      </c>
      <c r="AO3367">
        <v>20</v>
      </c>
      <c r="AP3367">
        <v>160</v>
      </c>
      <c r="AQ3367" t="s">
        <v>1100</v>
      </c>
      <c r="AR3367">
        <v>16</v>
      </c>
      <c r="AT3367" s="160">
        <v>36511</v>
      </c>
      <c r="AU3367">
        <v>20</v>
      </c>
      <c r="AV3367">
        <v>149</v>
      </c>
      <c r="AW3367" t="s">
        <v>1100</v>
      </c>
      <c r="AX3367">
        <v>15</v>
      </c>
    </row>
    <row r="3368" spans="28:50" x14ac:dyDescent="0.3">
      <c r="AB3368" s="160">
        <v>38338</v>
      </c>
      <c r="AC3368">
        <v>21</v>
      </c>
      <c r="AD3368">
        <v>151</v>
      </c>
      <c r="AE3368" t="s">
        <v>1100</v>
      </c>
      <c r="AF3368">
        <v>15</v>
      </c>
      <c r="AH3368" s="160">
        <v>41625</v>
      </c>
      <c r="AI3368">
        <v>21</v>
      </c>
      <c r="AJ3368">
        <v>169</v>
      </c>
      <c r="AK3368" t="s">
        <v>1100</v>
      </c>
      <c r="AL3368">
        <v>17</v>
      </c>
      <c r="AN3368" s="160">
        <v>35781</v>
      </c>
      <c r="AO3368">
        <v>21</v>
      </c>
      <c r="AP3368">
        <v>160</v>
      </c>
      <c r="AQ3368" t="s">
        <v>1100</v>
      </c>
      <c r="AR3368">
        <v>16</v>
      </c>
      <c r="AT3368" s="160">
        <v>36511</v>
      </c>
      <c r="AU3368">
        <v>21</v>
      </c>
      <c r="AV3368">
        <v>144</v>
      </c>
      <c r="AW3368" t="s">
        <v>1100</v>
      </c>
      <c r="AX3368">
        <v>14</v>
      </c>
    </row>
    <row r="3369" spans="28:50" x14ac:dyDescent="0.3">
      <c r="AB3369" s="160">
        <v>38338</v>
      </c>
      <c r="AC3369">
        <v>22</v>
      </c>
      <c r="AD3369">
        <v>155</v>
      </c>
      <c r="AE3369" t="s">
        <v>1100</v>
      </c>
      <c r="AF3369">
        <v>16</v>
      </c>
      <c r="AH3369" s="160">
        <v>41625</v>
      </c>
      <c r="AI3369">
        <v>22</v>
      </c>
      <c r="AJ3369">
        <v>157</v>
      </c>
      <c r="AK3369" t="s">
        <v>1100</v>
      </c>
      <c r="AL3369">
        <v>16</v>
      </c>
      <c r="AN3369" s="160">
        <v>35781</v>
      </c>
      <c r="AO3369">
        <v>22</v>
      </c>
      <c r="AP3369">
        <v>160</v>
      </c>
      <c r="AQ3369" t="s">
        <v>1100</v>
      </c>
      <c r="AR3369">
        <v>16</v>
      </c>
      <c r="AT3369" s="160">
        <v>36511</v>
      </c>
      <c r="AU3369">
        <v>22</v>
      </c>
      <c r="AV3369">
        <v>145</v>
      </c>
      <c r="AW3369" t="s">
        <v>1100</v>
      </c>
      <c r="AX3369">
        <v>15</v>
      </c>
    </row>
    <row r="3370" spans="28:50" x14ac:dyDescent="0.3">
      <c r="AB3370" s="160">
        <v>38338</v>
      </c>
      <c r="AC3370">
        <v>23</v>
      </c>
      <c r="AD3370">
        <v>151</v>
      </c>
      <c r="AE3370" t="s">
        <v>1100</v>
      </c>
      <c r="AF3370">
        <v>15</v>
      </c>
      <c r="AH3370" s="160">
        <v>41625</v>
      </c>
      <c r="AI3370">
        <v>23</v>
      </c>
      <c r="AJ3370">
        <v>149</v>
      </c>
      <c r="AK3370" t="s">
        <v>1100</v>
      </c>
      <c r="AL3370">
        <v>15</v>
      </c>
      <c r="AN3370" s="160">
        <v>35781</v>
      </c>
      <c r="AO3370">
        <v>23</v>
      </c>
      <c r="AP3370">
        <v>160</v>
      </c>
      <c r="AQ3370" t="s">
        <v>1100</v>
      </c>
      <c r="AR3370">
        <v>16</v>
      </c>
      <c r="AT3370" s="160">
        <v>36511</v>
      </c>
      <c r="AU3370">
        <v>23</v>
      </c>
      <c r="AV3370">
        <v>147</v>
      </c>
      <c r="AW3370" t="s">
        <v>1100</v>
      </c>
      <c r="AX3370">
        <v>15</v>
      </c>
    </row>
    <row r="3371" spans="28:50" x14ac:dyDescent="0.3">
      <c r="AB3371" s="160">
        <v>38339</v>
      </c>
      <c r="AC3371">
        <v>0</v>
      </c>
      <c r="AD3371">
        <v>151</v>
      </c>
      <c r="AE3371" t="s">
        <v>1100</v>
      </c>
      <c r="AF3371">
        <v>15</v>
      </c>
      <c r="AH3371" s="160">
        <v>41626</v>
      </c>
      <c r="AI3371">
        <v>0</v>
      </c>
      <c r="AJ3371">
        <v>145</v>
      </c>
      <c r="AK3371" t="s">
        <v>1100</v>
      </c>
      <c r="AL3371">
        <v>15</v>
      </c>
      <c r="AN3371" s="160">
        <v>35782</v>
      </c>
      <c r="AO3371">
        <v>0</v>
      </c>
      <c r="AP3371">
        <v>160</v>
      </c>
      <c r="AQ3371" t="s">
        <v>1100</v>
      </c>
      <c r="AR3371">
        <v>16</v>
      </c>
      <c r="AT3371" s="160">
        <v>36512</v>
      </c>
      <c r="AU3371">
        <v>0</v>
      </c>
      <c r="AV3371">
        <v>156</v>
      </c>
      <c r="AW3371" t="s">
        <v>1100</v>
      </c>
      <c r="AX3371">
        <v>16</v>
      </c>
    </row>
    <row r="3372" spans="28:50" x14ac:dyDescent="0.3">
      <c r="AB3372" s="160">
        <v>38339</v>
      </c>
      <c r="AC3372">
        <v>1</v>
      </c>
      <c r="AD3372">
        <v>153</v>
      </c>
      <c r="AE3372" t="s">
        <v>1100</v>
      </c>
      <c r="AF3372">
        <v>15</v>
      </c>
      <c r="AH3372" s="160">
        <v>41626</v>
      </c>
      <c r="AI3372">
        <v>1</v>
      </c>
      <c r="AJ3372">
        <v>143</v>
      </c>
      <c r="AK3372" t="s">
        <v>1100</v>
      </c>
      <c r="AL3372">
        <v>14</v>
      </c>
      <c r="AN3372" s="160">
        <v>35782</v>
      </c>
      <c r="AO3372">
        <v>1</v>
      </c>
      <c r="AP3372">
        <v>152</v>
      </c>
      <c r="AQ3372" t="s">
        <v>1100</v>
      </c>
      <c r="AR3372">
        <v>15</v>
      </c>
      <c r="AT3372" s="160">
        <v>36512</v>
      </c>
      <c r="AU3372">
        <v>1</v>
      </c>
      <c r="AV3372">
        <v>160</v>
      </c>
      <c r="AW3372" t="s">
        <v>1100</v>
      </c>
      <c r="AX3372">
        <v>16</v>
      </c>
    </row>
    <row r="3373" spans="28:50" x14ac:dyDescent="0.3">
      <c r="AB3373" s="160">
        <v>38339</v>
      </c>
      <c r="AC3373">
        <v>2</v>
      </c>
      <c r="AD3373">
        <v>150</v>
      </c>
      <c r="AE3373" t="s">
        <v>1100</v>
      </c>
      <c r="AF3373">
        <v>15</v>
      </c>
      <c r="AH3373" s="160">
        <v>41626</v>
      </c>
      <c r="AI3373">
        <v>2</v>
      </c>
      <c r="AJ3373">
        <v>141</v>
      </c>
      <c r="AK3373" t="s">
        <v>1100</v>
      </c>
      <c r="AL3373">
        <v>14</v>
      </c>
      <c r="AN3373" s="160">
        <v>35782</v>
      </c>
      <c r="AO3373">
        <v>2</v>
      </c>
      <c r="AP3373">
        <v>140</v>
      </c>
      <c r="AQ3373" t="s">
        <v>1100</v>
      </c>
      <c r="AR3373">
        <v>14</v>
      </c>
      <c r="AT3373" s="160">
        <v>36512</v>
      </c>
      <c r="AU3373">
        <v>2</v>
      </c>
      <c r="AV3373">
        <v>160</v>
      </c>
      <c r="AW3373" t="s">
        <v>1100</v>
      </c>
      <c r="AX3373">
        <v>16</v>
      </c>
    </row>
    <row r="3374" spans="28:50" x14ac:dyDescent="0.3">
      <c r="AB3374" s="160">
        <v>38339</v>
      </c>
      <c r="AC3374">
        <v>3</v>
      </c>
      <c r="AD3374">
        <v>149</v>
      </c>
      <c r="AE3374" t="s">
        <v>1100</v>
      </c>
      <c r="AF3374">
        <v>15</v>
      </c>
      <c r="AH3374" s="160">
        <v>41626</v>
      </c>
      <c r="AI3374">
        <v>3</v>
      </c>
      <c r="AJ3374">
        <v>143</v>
      </c>
      <c r="AK3374" t="s">
        <v>1100</v>
      </c>
      <c r="AL3374">
        <v>14</v>
      </c>
      <c r="AN3374" s="160">
        <v>35782</v>
      </c>
      <c r="AO3374">
        <v>3</v>
      </c>
      <c r="AP3374">
        <v>140</v>
      </c>
      <c r="AQ3374" t="s">
        <v>1100</v>
      </c>
      <c r="AR3374">
        <v>14</v>
      </c>
      <c r="AT3374" s="160">
        <v>36512</v>
      </c>
      <c r="AU3374">
        <v>3</v>
      </c>
      <c r="AV3374">
        <v>166</v>
      </c>
      <c r="AW3374" t="s">
        <v>1100</v>
      </c>
      <c r="AX3374">
        <v>17</v>
      </c>
    </row>
    <row r="3375" spans="28:50" x14ac:dyDescent="0.3">
      <c r="AB3375" s="160">
        <v>38339</v>
      </c>
      <c r="AC3375">
        <v>4</v>
      </c>
      <c r="AD3375">
        <v>147</v>
      </c>
      <c r="AE3375" t="s">
        <v>1100</v>
      </c>
      <c r="AF3375">
        <v>15</v>
      </c>
      <c r="AH3375" s="160">
        <v>41626</v>
      </c>
      <c r="AI3375">
        <v>4</v>
      </c>
      <c r="AJ3375">
        <v>142</v>
      </c>
      <c r="AK3375" t="s">
        <v>1100</v>
      </c>
      <c r="AL3375">
        <v>14</v>
      </c>
      <c r="AN3375" s="160">
        <v>35782</v>
      </c>
      <c r="AO3375">
        <v>4</v>
      </c>
      <c r="AP3375">
        <v>123</v>
      </c>
      <c r="AQ3375" t="s">
        <v>1100</v>
      </c>
      <c r="AR3375">
        <v>12</v>
      </c>
      <c r="AT3375" s="160">
        <v>36512</v>
      </c>
      <c r="AU3375">
        <v>4</v>
      </c>
      <c r="AV3375">
        <v>169</v>
      </c>
      <c r="AW3375" t="s">
        <v>1100</v>
      </c>
      <c r="AX3375">
        <v>17</v>
      </c>
    </row>
    <row r="3376" spans="28:50" x14ac:dyDescent="0.3">
      <c r="AB3376" s="160">
        <v>38339</v>
      </c>
      <c r="AC3376">
        <v>5</v>
      </c>
      <c r="AD3376">
        <v>145</v>
      </c>
      <c r="AE3376" t="s">
        <v>1100</v>
      </c>
      <c r="AF3376">
        <v>15</v>
      </c>
      <c r="AH3376" s="160">
        <v>41626</v>
      </c>
      <c r="AI3376">
        <v>5</v>
      </c>
      <c r="AJ3376">
        <v>140</v>
      </c>
      <c r="AK3376" t="s">
        <v>1100</v>
      </c>
      <c r="AL3376">
        <v>14</v>
      </c>
      <c r="AN3376" s="160">
        <v>35782</v>
      </c>
      <c r="AO3376">
        <v>5</v>
      </c>
      <c r="AP3376">
        <v>130</v>
      </c>
      <c r="AQ3376" t="s">
        <v>1100</v>
      </c>
      <c r="AR3376">
        <v>13</v>
      </c>
      <c r="AT3376" s="160">
        <v>36512</v>
      </c>
      <c r="AU3376">
        <v>5</v>
      </c>
      <c r="AV3376">
        <v>189</v>
      </c>
      <c r="AW3376" t="s">
        <v>1100</v>
      </c>
      <c r="AX3376">
        <v>19</v>
      </c>
    </row>
    <row r="3377" spans="28:50" x14ac:dyDescent="0.3">
      <c r="AB3377" s="160">
        <v>38339</v>
      </c>
      <c r="AC3377">
        <v>6</v>
      </c>
      <c r="AD3377">
        <v>144</v>
      </c>
      <c r="AE3377" t="s">
        <v>1100</v>
      </c>
      <c r="AF3377">
        <v>14</v>
      </c>
      <c r="AH3377" s="160">
        <v>41626</v>
      </c>
      <c r="AI3377">
        <v>6</v>
      </c>
      <c r="AJ3377">
        <v>146</v>
      </c>
      <c r="AK3377" t="s">
        <v>1100</v>
      </c>
      <c r="AL3377">
        <v>15</v>
      </c>
      <c r="AN3377" s="160">
        <v>35782</v>
      </c>
      <c r="AO3377">
        <v>6</v>
      </c>
      <c r="AP3377">
        <v>160</v>
      </c>
      <c r="AQ3377" t="s">
        <v>1100</v>
      </c>
      <c r="AR3377">
        <v>16</v>
      </c>
      <c r="AT3377" s="160">
        <v>36512</v>
      </c>
      <c r="AU3377">
        <v>6</v>
      </c>
      <c r="AV3377">
        <v>193</v>
      </c>
      <c r="AW3377" t="s">
        <v>1100</v>
      </c>
      <c r="AX3377">
        <v>19</v>
      </c>
    </row>
    <row r="3378" spans="28:50" x14ac:dyDescent="0.3">
      <c r="AB3378" s="160">
        <v>38339</v>
      </c>
      <c r="AC3378">
        <v>7</v>
      </c>
      <c r="AD3378">
        <v>143</v>
      </c>
      <c r="AE3378" t="s">
        <v>1100</v>
      </c>
      <c r="AF3378">
        <v>14</v>
      </c>
      <c r="AH3378" s="160">
        <v>41626</v>
      </c>
      <c r="AI3378">
        <v>7</v>
      </c>
      <c r="AJ3378">
        <v>152</v>
      </c>
      <c r="AK3378" t="s">
        <v>1100</v>
      </c>
      <c r="AL3378">
        <v>15</v>
      </c>
      <c r="AN3378" s="160">
        <v>35782</v>
      </c>
      <c r="AO3378">
        <v>7</v>
      </c>
      <c r="AP3378">
        <v>181</v>
      </c>
      <c r="AQ3378" t="s">
        <v>1100</v>
      </c>
      <c r="AR3378">
        <v>18</v>
      </c>
      <c r="AT3378" s="160">
        <v>36512</v>
      </c>
      <c r="AU3378">
        <v>7</v>
      </c>
      <c r="AV3378">
        <v>181</v>
      </c>
      <c r="AW3378" t="s">
        <v>1100</v>
      </c>
      <c r="AX3378">
        <v>18</v>
      </c>
    </row>
    <row r="3379" spans="28:50" x14ac:dyDescent="0.3">
      <c r="AB3379" s="160">
        <v>38339</v>
      </c>
      <c r="AC3379">
        <v>8</v>
      </c>
      <c r="AD3379">
        <v>155</v>
      </c>
      <c r="AE3379" t="s">
        <v>1100</v>
      </c>
      <c r="AF3379">
        <v>16</v>
      </c>
      <c r="AH3379" s="160">
        <v>41626</v>
      </c>
      <c r="AI3379">
        <v>8</v>
      </c>
      <c r="AJ3379">
        <v>159</v>
      </c>
      <c r="AK3379" t="s">
        <v>1100</v>
      </c>
      <c r="AL3379">
        <v>16</v>
      </c>
      <c r="AN3379" s="160">
        <v>35782</v>
      </c>
      <c r="AO3379">
        <v>8</v>
      </c>
      <c r="AP3379">
        <v>180</v>
      </c>
      <c r="AQ3379" t="s">
        <v>1100</v>
      </c>
      <c r="AR3379">
        <v>18</v>
      </c>
      <c r="AT3379" s="160">
        <v>36512</v>
      </c>
      <c r="AU3379">
        <v>8</v>
      </c>
      <c r="AV3379">
        <v>176</v>
      </c>
      <c r="AW3379" t="s">
        <v>1100</v>
      </c>
      <c r="AX3379">
        <v>18</v>
      </c>
    </row>
    <row r="3380" spans="28:50" x14ac:dyDescent="0.3">
      <c r="AB3380" s="160">
        <v>38339</v>
      </c>
      <c r="AC3380">
        <v>9</v>
      </c>
      <c r="AD3380">
        <v>176</v>
      </c>
      <c r="AE3380" t="s">
        <v>1100</v>
      </c>
      <c r="AF3380">
        <v>18</v>
      </c>
      <c r="AH3380" s="160">
        <v>41626</v>
      </c>
      <c r="AI3380">
        <v>9</v>
      </c>
      <c r="AJ3380">
        <v>167</v>
      </c>
      <c r="AK3380" t="s">
        <v>1100</v>
      </c>
      <c r="AL3380">
        <v>17</v>
      </c>
      <c r="AN3380" s="160">
        <v>35782</v>
      </c>
      <c r="AO3380">
        <v>9</v>
      </c>
      <c r="AP3380">
        <v>190</v>
      </c>
      <c r="AQ3380" t="s">
        <v>1100</v>
      </c>
      <c r="AR3380">
        <v>19</v>
      </c>
      <c r="AT3380" s="160">
        <v>36512</v>
      </c>
      <c r="AU3380">
        <v>9</v>
      </c>
      <c r="AV3380">
        <v>169</v>
      </c>
      <c r="AW3380" t="s">
        <v>1100</v>
      </c>
      <c r="AX3380">
        <v>17</v>
      </c>
    </row>
    <row r="3381" spans="28:50" x14ac:dyDescent="0.3">
      <c r="AB3381" s="160">
        <v>38339</v>
      </c>
      <c r="AC3381">
        <v>10</v>
      </c>
      <c r="AD3381">
        <v>197</v>
      </c>
      <c r="AE3381" t="s">
        <v>1100</v>
      </c>
      <c r="AF3381">
        <v>20</v>
      </c>
      <c r="AH3381" s="160">
        <v>41626</v>
      </c>
      <c r="AI3381">
        <v>10</v>
      </c>
      <c r="AJ3381">
        <v>191</v>
      </c>
      <c r="AK3381" t="s">
        <v>1100</v>
      </c>
      <c r="AL3381">
        <v>19</v>
      </c>
      <c r="AN3381" s="160">
        <v>35782</v>
      </c>
      <c r="AO3381">
        <v>10</v>
      </c>
      <c r="AP3381">
        <v>202</v>
      </c>
      <c r="AQ3381" t="s">
        <v>1100</v>
      </c>
      <c r="AR3381">
        <v>20</v>
      </c>
      <c r="AT3381" s="160">
        <v>36512</v>
      </c>
      <c r="AU3381">
        <v>10</v>
      </c>
      <c r="AV3381">
        <v>176</v>
      </c>
      <c r="AW3381" t="s">
        <v>1100</v>
      </c>
      <c r="AX3381">
        <v>18</v>
      </c>
    </row>
    <row r="3382" spans="28:50" x14ac:dyDescent="0.3">
      <c r="AB3382" s="160">
        <v>38339</v>
      </c>
      <c r="AC3382">
        <v>11</v>
      </c>
      <c r="AD3382">
        <v>220</v>
      </c>
      <c r="AE3382" t="s">
        <v>1100</v>
      </c>
      <c r="AF3382">
        <v>22</v>
      </c>
      <c r="AH3382" s="160">
        <v>41626</v>
      </c>
      <c r="AI3382">
        <v>11</v>
      </c>
      <c r="AJ3382">
        <v>215</v>
      </c>
      <c r="AK3382" t="s">
        <v>1100</v>
      </c>
      <c r="AL3382">
        <v>22</v>
      </c>
      <c r="AN3382" s="160">
        <v>35782</v>
      </c>
      <c r="AO3382">
        <v>11</v>
      </c>
      <c r="AP3382">
        <v>210</v>
      </c>
      <c r="AQ3382" t="s">
        <v>1100</v>
      </c>
      <c r="AR3382">
        <v>21</v>
      </c>
      <c r="AT3382" s="160">
        <v>36512</v>
      </c>
      <c r="AU3382">
        <v>11</v>
      </c>
      <c r="AV3382">
        <v>179</v>
      </c>
      <c r="AW3382" t="s">
        <v>1100</v>
      </c>
      <c r="AX3382">
        <v>18</v>
      </c>
    </row>
    <row r="3383" spans="28:50" x14ac:dyDescent="0.3">
      <c r="AB3383" s="160">
        <v>38339</v>
      </c>
      <c r="AC3383">
        <v>12</v>
      </c>
      <c r="AD3383">
        <v>239</v>
      </c>
      <c r="AE3383" t="s">
        <v>1100</v>
      </c>
      <c r="AF3383">
        <v>24</v>
      </c>
      <c r="AH3383" s="160">
        <v>41626</v>
      </c>
      <c r="AI3383">
        <v>12</v>
      </c>
      <c r="AJ3383">
        <v>239</v>
      </c>
      <c r="AK3383" t="s">
        <v>1100</v>
      </c>
      <c r="AL3383">
        <v>24</v>
      </c>
      <c r="AN3383" s="160">
        <v>35782</v>
      </c>
      <c r="AO3383">
        <v>12</v>
      </c>
      <c r="AP3383">
        <v>220</v>
      </c>
      <c r="AQ3383" t="s">
        <v>1100</v>
      </c>
      <c r="AR3383">
        <v>22</v>
      </c>
      <c r="AT3383" s="160">
        <v>36512</v>
      </c>
      <c r="AU3383">
        <v>12</v>
      </c>
      <c r="AV3383">
        <v>151</v>
      </c>
      <c r="AW3383" t="s">
        <v>1100</v>
      </c>
      <c r="AX3383">
        <v>15</v>
      </c>
    </row>
    <row r="3384" spans="28:50" x14ac:dyDescent="0.3">
      <c r="AB3384" s="160">
        <v>38339</v>
      </c>
      <c r="AC3384">
        <v>13</v>
      </c>
      <c r="AD3384">
        <v>265</v>
      </c>
      <c r="AE3384" t="s">
        <v>1100</v>
      </c>
      <c r="AF3384">
        <v>27</v>
      </c>
      <c r="AH3384" s="160">
        <v>41626</v>
      </c>
      <c r="AI3384">
        <v>13</v>
      </c>
      <c r="AJ3384">
        <v>238</v>
      </c>
      <c r="AK3384" t="s">
        <v>1100</v>
      </c>
      <c r="AL3384">
        <v>24</v>
      </c>
      <c r="AN3384" s="160">
        <v>35782</v>
      </c>
      <c r="AO3384">
        <v>13</v>
      </c>
      <c r="AP3384">
        <v>219</v>
      </c>
      <c r="AQ3384" t="s">
        <v>1100</v>
      </c>
      <c r="AR3384">
        <v>22</v>
      </c>
      <c r="AT3384" s="160">
        <v>36512</v>
      </c>
      <c r="AU3384">
        <v>13</v>
      </c>
      <c r="AV3384">
        <v>150</v>
      </c>
      <c r="AW3384" t="s">
        <v>1100</v>
      </c>
      <c r="AX3384">
        <v>15</v>
      </c>
    </row>
    <row r="3385" spans="28:50" x14ac:dyDescent="0.3">
      <c r="AB3385" s="160">
        <v>38339</v>
      </c>
      <c r="AC3385">
        <v>14</v>
      </c>
      <c r="AD3385">
        <v>279</v>
      </c>
      <c r="AE3385" t="s">
        <v>1100</v>
      </c>
      <c r="AF3385">
        <v>28</v>
      </c>
      <c r="AH3385" s="160">
        <v>41626</v>
      </c>
      <c r="AI3385">
        <v>14</v>
      </c>
      <c r="AJ3385">
        <v>248</v>
      </c>
      <c r="AK3385" t="s">
        <v>1100</v>
      </c>
      <c r="AL3385">
        <v>25</v>
      </c>
      <c r="AN3385" s="160">
        <v>35782</v>
      </c>
      <c r="AO3385">
        <v>14</v>
      </c>
      <c r="AP3385">
        <v>220</v>
      </c>
      <c r="AQ3385" t="s">
        <v>1100</v>
      </c>
      <c r="AR3385">
        <v>22</v>
      </c>
      <c r="AT3385" s="160">
        <v>36512</v>
      </c>
      <c r="AU3385">
        <v>14</v>
      </c>
      <c r="AV3385">
        <v>157</v>
      </c>
      <c r="AW3385" t="s">
        <v>1100</v>
      </c>
      <c r="AX3385">
        <v>16</v>
      </c>
    </row>
    <row r="3386" spans="28:50" x14ac:dyDescent="0.3">
      <c r="AB3386" s="160">
        <v>38339</v>
      </c>
      <c r="AC3386">
        <v>15</v>
      </c>
      <c r="AD3386">
        <v>287</v>
      </c>
      <c r="AE3386" t="s">
        <v>1100</v>
      </c>
      <c r="AF3386">
        <v>29</v>
      </c>
      <c r="AH3386" s="160">
        <v>41626</v>
      </c>
      <c r="AI3386">
        <v>15</v>
      </c>
      <c r="AJ3386">
        <v>234</v>
      </c>
      <c r="AK3386" t="s">
        <v>1100</v>
      </c>
      <c r="AL3386">
        <v>23</v>
      </c>
      <c r="AN3386" s="160">
        <v>35782</v>
      </c>
      <c r="AO3386">
        <v>15</v>
      </c>
      <c r="AP3386">
        <v>220</v>
      </c>
      <c r="AQ3386" t="s">
        <v>1100</v>
      </c>
      <c r="AR3386">
        <v>22</v>
      </c>
      <c r="AT3386" s="160">
        <v>36512</v>
      </c>
      <c r="AU3386">
        <v>15</v>
      </c>
      <c r="AV3386">
        <v>156</v>
      </c>
      <c r="AW3386" t="s">
        <v>1100</v>
      </c>
      <c r="AX3386">
        <v>16</v>
      </c>
    </row>
    <row r="3387" spans="28:50" x14ac:dyDescent="0.3">
      <c r="AB3387" s="160">
        <v>38339</v>
      </c>
      <c r="AC3387">
        <v>16</v>
      </c>
      <c r="AD3387">
        <v>288</v>
      </c>
      <c r="AE3387" t="s">
        <v>1100</v>
      </c>
      <c r="AF3387">
        <v>29</v>
      </c>
      <c r="AH3387" s="160">
        <v>41626</v>
      </c>
      <c r="AI3387">
        <v>16</v>
      </c>
      <c r="AJ3387">
        <v>234</v>
      </c>
      <c r="AK3387" t="s">
        <v>1100</v>
      </c>
      <c r="AL3387">
        <v>23</v>
      </c>
      <c r="AN3387" s="160">
        <v>35782</v>
      </c>
      <c r="AO3387">
        <v>16</v>
      </c>
      <c r="AP3387">
        <v>215</v>
      </c>
      <c r="AQ3387" t="s">
        <v>1100</v>
      </c>
      <c r="AR3387">
        <v>22</v>
      </c>
      <c r="AT3387" s="160">
        <v>36512</v>
      </c>
      <c r="AU3387">
        <v>16</v>
      </c>
      <c r="AV3387">
        <v>145</v>
      </c>
      <c r="AW3387" t="s">
        <v>1100</v>
      </c>
      <c r="AX3387">
        <v>15</v>
      </c>
    </row>
    <row r="3388" spans="28:50" x14ac:dyDescent="0.3">
      <c r="AB3388" s="160">
        <v>38339</v>
      </c>
      <c r="AC3388">
        <v>17</v>
      </c>
      <c r="AD3388">
        <v>287</v>
      </c>
      <c r="AE3388" t="s">
        <v>1100</v>
      </c>
      <c r="AF3388">
        <v>29</v>
      </c>
      <c r="AH3388" s="160">
        <v>41626</v>
      </c>
      <c r="AI3388">
        <v>17</v>
      </c>
      <c r="AJ3388">
        <v>239</v>
      </c>
      <c r="AK3388" t="s">
        <v>1100</v>
      </c>
      <c r="AL3388">
        <v>24</v>
      </c>
      <c r="AN3388" s="160">
        <v>35782</v>
      </c>
      <c r="AO3388">
        <v>17</v>
      </c>
      <c r="AP3388">
        <v>200</v>
      </c>
      <c r="AQ3388" t="s">
        <v>1100</v>
      </c>
      <c r="AR3388">
        <v>20</v>
      </c>
      <c r="AT3388" s="160">
        <v>36512</v>
      </c>
      <c r="AU3388">
        <v>17</v>
      </c>
      <c r="AV3388">
        <v>141</v>
      </c>
      <c r="AW3388" t="s">
        <v>1100</v>
      </c>
      <c r="AX3388">
        <v>14</v>
      </c>
    </row>
    <row r="3389" spans="28:50" x14ac:dyDescent="0.3">
      <c r="AB3389" s="160">
        <v>38339</v>
      </c>
      <c r="AC3389">
        <v>18</v>
      </c>
      <c r="AD3389">
        <v>280</v>
      </c>
      <c r="AE3389" t="s">
        <v>1100</v>
      </c>
      <c r="AF3389">
        <v>28</v>
      </c>
      <c r="AH3389" s="160">
        <v>41626</v>
      </c>
      <c r="AI3389">
        <v>18</v>
      </c>
      <c r="AJ3389">
        <v>230</v>
      </c>
      <c r="AK3389" t="s">
        <v>1100</v>
      </c>
      <c r="AL3389">
        <v>23</v>
      </c>
      <c r="AN3389" s="160">
        <v>35782</v>
      </c>
      <c r="AO3389">
        <v>18</v>
      </c>
      <c r="AP3389">
        <v>190</v>
      </c>
      <c r="AQ3389" t="s">
        <v>1100</v>
      </c>
      <c r="AR3389">
        <v>19</v>
      </c>
      <c r="AT3389" s="160">
        <v>36512</v>
      </c>
      <c r="AU3389">
        <v>18</v>
      </c>
      <c r="AV3389">
        <v>147</v>
      </c>
      <c r="AW3389" t="s">
        <v>1100</v>
      </c>
      <c r="AX3389">
        <v>15</v>
      </c>
    </row>
    <row r="3390" spans="28:50" x14ac:dyDescent="0.3">
      <c r="AB3390" s="160">
        <v>38339</v>
      </c>
      <c r="AC3390">
        <v>19</v>
      </c>
      <c r="AD3390">
        <v>263</v>
      </c>
      <c r="AE3390" t="s">
        <v>1100</v>
      </c>
      <c r="AF3390">
        <v>26</v>
      </c>
      <c r="AH3390" s="160">
        <v>41626</v>
      </c>
      <c r="AI3390">
        <v>19</v>
      </c>
      <c r="AJ3390">
        <v>224</v>
      </c>
      <c r="AK3390" t="s">
        <v>1100</v>
      </c>
      <c r="AL3390">
        <v>22</v>
      </c>
      <c r="AN3390" s="160">
        <v>35782</v>
      </c>
      <c r="AO3390">
        <v>19</v>
      </c>
      <c r="AP3390">
        <v>163</v>
      </c>
      <c r="AQ3390" t="s">
        <v>1100</v>
      </c>
      <c r="AR3390">
        <v>16</v>
      </c>
      <c r="AT3390" s="160">
        <v>36512</v>
      </c>
      <c r="AU3390">
        <v>19</v>
      </c>
      <c r="AV3390">
        <v>138</v>
      </c>
      <c r="AW3390" t="s">
        <v>1100</v>
      </c>
      <c r="AX3390">
        <v>14</v>
      </c>
    </row>
    <row r="3391" spans="28:50" x14ac:dyDescent="0.3">
      <c r="AB3391" s="160">
        <v>38339</v>
      </c>
      <c r="AC3391">
        <v>20</v>
      </c>
      <c r="AD3391">
        <v>229</v>
      </c>
      <c r="AE3391" t="s">
        <v>1100</v>
      </c>
      <c r="AF3391">
        <v>23</v>
      </c>
      <c r="AH3391" s="160">
        <v>41626</v>
      </c>
      <c r="AI3391">
        <v>20</v>
      </c>
      <c r="AJ3391">
        <v>214</v>
      </c>
      <c r="AK3391" t="s">
        <v>1100</v>
      </c>
      <c r="AL3391">
        <v>21</v>
      </c>
      <c r="AN3391" s="160">
        <v>35782</v>
      </c>
      <c r="AO3391">
        <v>20</v>
      </c>
      <c r="AP3391">
        <v>160</v>
      </c>
      <c r="AQ3391" t="s">
        <v>1100</v>
      </c>
      <c r="AR3391">
        <v>16</v>
      </c>
      <c r="AT3391" s="160">
        <v>36512</v>
      </c>
      <c r="AU3391">
        <v>20</v>
      </c>
      <c r="AV3391">
        <v>134</v>
      </c>
      <c r="AW3391" t="s">
        <v>1100</v>
      </c>
      <c r="AX3391">
        <v>13</v>
      </c>
    </row>
    <row r="3392" spans="28:50" x14ac:dyDescent="0.3">
      <c r="AB3392" s="160">
        <v>38339</v>
      </c>
      <c r="AC3392">
        <v>21</v>
      </c>
      <c r="AD3392">
        <v>201</v>
      </c>
      <c r="AE3392" t="s">
        <v>1100</v>
      </c>
      <c r="AF3392">
        <v>20</v>
      </c>
      <c r="AH3392" s="160">
        <v>41626</v>
      </c>
      <c r="AI3392">
        <v>21</v>
      </c>
      <c r="AJ3392">
        <v>210</v>
      </c>
      <c r="AK3392" t="s">
        <v>1100</v>
      </c>
      <c r="AL3392">
        <v>21</v>
      </c>
      <c r="AN3392" s="160">
        <v>35782</v>
      </c>
      <c r="AO3392">
        <v>21</v>
      </c>
      <c r="AP3392">
        <v>150</v>
      </c>
      <c r="AQ3392" t="s">
        <v>1100</v>
      </c>
      <c r="AR3392">
        <v>15</v>
      </c>
      <c r="AT3392" s="160">
        <v>36512</v>
      </c>
      <c r="AU3392">
        <v>21</v>
      </c>
      <c r="AV3392">
        <v>131</v>
      </c>
      <c r="AW3392" t="s">
        <v>1100</v>
      </c>
      <c r="AX3392">
        <v>13</v>
      </c>
    </row>
    <row r="3393" spans="28:50" x14ac:dyDescent="0.3">
      <c r="AB3393" s="160">
        <v>38339</v>
      </c>
      <c r="AC3393">
        <v>22</v>
      </c>
      <c r="AD3393">
        <v>186</v>
      </c>
      <c r="AE3393" t="s">
        <v>1100</v>
      </c>
      <c r="AF3393">
        <v>19</v>
      </c>
      <c r="AH3393" s="160">
        <v>41626</v>
      </c>
      <c r="AI3393">
        <v>22</v>
      </c>
      <c r="AJ3393">
        <v>204</v>
      </c>
      <c r="AK3393" t="s">
        <v>1100</v>
      </c>
      <c r="AL3393">
        <v>20</v>
      </c>
      <c r="AN3393" s="160">
        <v>35782</v>
      </c>
      <c r="AO3393">
        <v>22</v>
      </c>
      <c r="AP3393">
        <v>142</v>
      </c>
      <c r="AQ3393" t="s">
        <v>1100</v>
      </c>
      <c r="AR3393">
        <v>14</v>
      </c>
      <c r="AT3393" s="160">
        <v>36512</v>
      </c>
      <c r="AU3393">
        <v>22</v>
      </c>
      <c r="AV3393">
        <v>125</v>
      </c>
      <c r="AW3393" t="s">
        <v>1100</v>
      </c>
      <c r="AX3393">
        <v>13</v>
      </c>
    </row>
    <row r="3394" spans="28:50" x14ac:dyDescent="0.3">
      <c r="AB3394" s="160">
        <v>38339</v>
      </c>
      <c r="AC3394">
        <v>23</v>
      </c>
      <c r="AD3394">
        <v>176</v>
      </c>
      <c r="AE3394" t="s">
        <v>1100</v>
      </c>
      <c r="AF3394">
        <v>18</v>
      </c>
      <c r="AH3394" s="160">
        <v>41626</v>
      </c>
      <c r="AI3394">
        <v>23</v>
      </c>
      <c r="AJ3394">
        <v>195</v>
      </c>
      <c r="AK3394" t="s">
        <v>1100</v>
      </c>
      <c r="AL3394">
        <v>20</v>
      </c>
      <c r="AN3394" s="160">
        <v>35782</v>
      </c>
      <c r="AO3394">
        <v>23</v>
      </c>
      <c r="AP3394">
        <v>150</v>
      </c>
      <c r="AQ3394" t="s">
        <v>1100</v>
      </c>
      <c r="AR3394">
        <v>15</v>
      </c>
      <c r="AT3394" s="160">
        <v>36512</v>
      </c>
      <c r="AU3394">
        <v>23</v>
      </c>
      <c r="AV3394">
        <v>120</v>
      </c>
      <c r="AW3394" t="s">
        <v>1100</v>
      </c>
      <c r="AX3394">
        <v>12</v>
      </c>
    </row>
    <row r="3395" spans="28:50" x14ac:dyDescent="0.3">
      <c r="AB3395" s="160">
        <v>38340</v>
      </c>
      <c r="AC3395">
        <v>0</v>
      </c>
      <c r="AD3395">
        <v>168</v>
      </c>
      <c r="AE3395" t="s">
        <v>1100</v>
      </c>
      <c r="AF3395">
        <v>17</v>
      </c>
      <c r="AH3395" s="160">
        <v>41627</v>
      </c>
      <c r="AI3395">
        <v>0</v>
      </c>
      <c r="AJ3395">
        <v>187</v>
      </c>
      <c r="AK3395" t="s">
        <v>1100</v>
      </c>
      <c r="AL3395">
        <v>19</v>
      </c>
      <c r="AN3395" s="160">
        <v>35783</v>
      </c>
      <c r="AO3395">
        <v>0</v>
      </c>
      <c r="AP3395">
        <v>150</v>
      </c>
      <c r="AQ3395" t="s">
        <v>1100</v>
      </c>
      <c r="AR3395">
        <v>15</v>
      </c>
      <c r="AT3395" s="160">
        <v>36513</v>
      </c>
      <c r="AU3395">
        <v>0</v>
      </c>
      <c r="AV3395">
        <v>120</v>
      </c>
      <c r="AW3395" t="s">
        <v>1100</v>
      </c>
      <c r="AX3395">
        <v>12</v>
      </c>
    </row>
    <row r="3396" spans="28:50" x14ac:dyDescent="0.3">
      <c r="AB3396" s="160">
        <v>38340</v>
      </c>
      <c r="AC3396">
        <v>1</v>
      </c>
      <c r="AD3396">
        <v>168</v>
      </c>
      <c r="AE3396" t="s">
        <v>1100</v>
      </c>
      <c r="AF3396">
        <v>17</v>
      </c>
      <c r="AH3396" s="160">
        <v>41627</v>
      </c>
      <c r="AI3396">
        <v>1</v>
      </c>
      <c r="AJ3396">
        <v>179</v>
      </c>
      <c r="AK3396" t="s">
        <v>1100</v>
      </c>
      <c r="AL3396">
        <v>18</v>
      </c>
      <c r="AN3396" s="160">
        <v>35783</v>
      </c>
      <c r="AO3396">
        <v>1</v>
      </c>
      <c r="AP3396">
        <v>140</v>
      </c>
      <c r="AQ3396" t="s">
        <v>1100</v>
      </c>
      <c r="AR3396">
        <v>14</v>
      </c>
      <c r="AT3396" s="160">
        <v>36513</v>
      </c>
      <c r="AU3396">
        <v>1</v>
      </c>
      <c r="AV3396">
        <v>130</v>
      </c>
      <c r="AW3396" t="s">
        <v>1100</v>
      </c>
      <c r="AX3396">
        <v>13</v>
      </c>
    </row>
    <row r="3397" spans="28:50" x14ac:dyDescent="0.3">
      <c r="AB3397" s="160">
        <v>38340</v>
      </c>
      <c r="AC3397">
        <v>2</v>
      </c>
      <c r="AD3397">
        <v>151</v>
      </c>
      <c r="AE3397" t="s">
        <v>1100</v>
      </c>
      <c r="AF3397">
        <v>15</v>
      </c>
      <c r="AH3397" s="160">
        <v>41627</v>
      </c>
      <c r="AI3397">
        <v>2</v>
      </c>
      <c r="AJ3397">
        <v>176</v>
      </c>
      <c r="AK3397" t="s">
        <v>1100</v>
      </c>
      <c r="AL3397">
        <v>18</v>
      </c>
      <c r="AN3397" s="160">
        <v>35783</v>
      </c>
      <c r="AO3397">
        <v>2</v>
      </c>
      <c r="AP3397">
        <v>140</v>
      </c>
      <c r="AQ3397" t="s">
        <v>1100</v>
      </c>
      <c r="AR3397">
        <v>14</v>
      </c>
      <c r="AT3397" s="160">
        <v>36513</v>
      </c>
      <c r="AU3397">
        <v>2</v>
      </c>
      <c r="AV3397">
        <v>130</v>
      </c>
      <c r="AW3397" t="s">
        <v>1100</v>
      </c>
      <c r="AX3397">
        <v>13</v>
      </c>
    </row>
    <row r="3398" spans="28:50" x14ac:dyDescent="0.3">
      <c r="AB3398" s="160">
        <v>38340</v>
      </c>
      <c r="AC3398">
        <v>3</v>
      </c>
      <c r="AD3398">
        <v>143</v>
      </c>
      <c r="AE3398" t="s">
        <v>1100</v>
      </c>
      <c r="AF3398">
        <v>14</v>
      </c>
      <c r="AH3398" s="160">
        <v>41627</v>
      </c>
      <c r="AI3398">
        <v>3</v>
      </c>
      <c r="AJ3398">
        <v>174</v>
      </c>
      <c r="AK3398" t="s">
        <v>1100</v>
      </c>
      <c r="AL3398">
        <v>17</v>
      </c>
      <c r="AN3398" s="160">
        <v>35783</v>
      </c>
      <c r="AO3398">
        <v>3</v>
      </c>
      <c r="AP3398">
        <v>140</v>
      </c>
      <c r="AQ3398" t="s">
        <v>1100</v>
      </c>
      <c r="AR3398">
        <v>14</v>
      </c>
      <c r="AT3398" s="160">
        <v>36513</v>
      </c>
      <c r="AU3398">
        <v>3</v>
      </c>
      <c r="AV3398">
        <v>127</v>
      </c>
      <c r="AW3398" t="s">
        <v>1100</v>
      </c>
      <c r="AX3398">
        <v>13</v>
      </c>
    </row>
    <row r="3399" spans="28:50" x14ac:dyDescent="0.3">
      <c r="AB3399" s="160">
        <v>38340</v>
      </c>
      <c r="AC3399">
        <v>4</v>
      </c>
      <c r="AD3399">
        <v>138</v>
      </c>
      <c r="AE3399" t="s">
        <v>1100</v>
      </c>
      <c r="AF3399">
        <v>14</v>
      </c>
      <c r="AH3399" s="160">
        <v>41627</v>
      </c>
      <c r="AI3399">
        <v>4</v>
      </c>
      <c r="AJ3399">
        <v>174</v>
      </c>
      <c r="AK3399" t="s">
        <v>1100</v>
      </c>
      <c r="AL3399">
        <v>17</v>
      </c>
      <c r="AN3399" s="160">
        <v>35783</v>
      </c>
      <c r="AO3399">
        <v>4</v>
      </c>
      <c r="AP3399">
        <v>130</v>
      </c>
      <c r="AQ3399" t="s">
        <v>1100</v>
      </c>
      <c r="AR3399">
        <v>13</v>
      </c>
      <c r="AT3399" s="160">
        <v>36513</v>
      </c>
      <c r="AU3399">
        <v>4</v>
      </c>
      <c r="AV3399">
        <v>124</v>
      </c>
      <c r="AW3399" t="s">
        <v>1100</v>
      </c>
      <c r="AX3399">
        <v>12</v>
      </c>
    </row>
    <row r="3400" spans="28:50" x14ac:dyDescent="0.3">
      <c r="AB3400" s="160">
        <v>38340</v>
      </c>
      <c r="AC3400">
        <v>5</v>
      </c>
      <c r="AD3400">
        <v>131</v>
      </c>
      <c r="AE3400" t="s">
        <v>1100</v>
      </c>
      <c r="AF3400">
        <v>13</v>
      </c>
      <c r="AH3400" s="160">
        <v>41627</v>
      </c>
      <c r="AI3400">
        <v>5</v>
      </c>
      <c r="AJ3400">
        <v>175</v>
      </c>
      <c r="AK3400" t="s">
        <v>1100</v>
      </c>
      <c r="AL3400">
        <v>18</v>
      </c>
      <c r="AN3400" s="160">
        <v>35783</v>
      </c>
      <c r="AO3400">
        <v>5</v>
      </c>
      <c r="AP3400">
        <v>140</v>
      </c>
      <c r="AQ3400" t="s">
        <v>1100</v>
      </c>
      <c r="AR3400">
        <v>14</v>
      </c>
      <c r="AT3400" s="160">
        <v>36513</v>
      </c>
      <c r="AU3400">
        <v>5</v>
      </c>
      <c r="AV3400">
        <v>139</v>
      </c>
      <c r="AW3400" t="s">
        <v>1100</v>
      </c>
      <c r="AX3400">
        <v>14</v>
      </c>
    </row>
    <row r="3401" spans="28:50" x14ac:dyDescent="0.3">
      <c r="AB3401" s="160">
        <v>38340</v>
      </c>
      <c r="AC3401">
        <v>6</v>
      </c>
      <c r="AD3401">
        <v>160</v>
      </c>
      <c r="AE3401" t="s">
        <v>1100</v>
      </c>
      <c r="AF3401">
        <v>16</v>
      </c>
      <c r="AH3401" s="160">
        <v>41627</v>
      </c>
      <c r="AI3401">
        <v>6</v>
      </c>
      <c r="AJ3401">
        <v>188</v>
      </c>
      <c r="AK3401" t="s">
        <v>1100</v>
      </c>
      <c r="AL3401">
        <v>19</v>
      </c>
      <c r="AN3401" s="160">
        <v>35783</v>
      </c>
      <c r="AO3401">
        <v>6</v>
      </c>
      <c r="AP3401">
        <v>170</v>
      </c>
      <c r="AQ3401" t="s">
        <v>1100</v>
      </c>
      <c r="AR3401">
        <v>17</v>
      </c>
      <c r="AT3401" s="160">
        <v>36513</v>
      </c>
      <c r="AU3401">
        <v>6</v>
      </c>
      <c r="AV3401">
        <v>148</v>
      </c>
      <c r="AW3401" t="s">
        <v>1100</v>
      </c>
      <c r="AX3401">
        <v>15</v>
      </c>
    </row>
    <row r="3402" spans="28:50" x14ac:dyDescent="0.3">
      <c r="AB3402" s="160">
        <v>38340</v>
      </c>
      <c r="AC3402">
        <v>7</v>
      </c>
      <c r="AD3402">
        <v>201</v>
      </c>
      <c r="AE3402" t="s">
        <v>1100</v>
      </c>
      <c r="AF3402">
        <v>20</v>
      </c>
      <c r="AH3402" s="160">
        <v>41627</v>
      </c>
      <c r="AI3402">
        <v>7</v>
      </c>
      <c r="AJ3402">
        <v>227</v>
      </c>
      <c r="AK3402" t="s">
        <v>1100</v>
      </c>
      <c r="AL3402">
        <v>23</v>
      </c>
      <c r="AN3402" s="160">
        <v>35783</v>
      </c>
      <c r="AO3402">
        <v>7</v>
      </c>
      <c r="AP3402">
        <v>194</v>
      </c>
      <c r="AQ3402" t="s">
        <v>1100</v>
      </c>
      <c r="AR3402">
        <v>19</v>
      </c>
      <c r="AT3402" s="160">
        <v>36513</v>
      </c>
      <c r="AU3402">
        <v>7</v>
      </c>
      <c r="AV3402">
        <v>157</v>
      </c>
      <c r="AW3402" t="s">
        <v>1100</v>
      </c>
      <c r="AX3402">
        <v>16</v>
      </c>
    </row>
    <row r="3403" spans="28:50" x14ac:dyDescent="0.3">
      <c r="AB3403" s="160">
        <v>38340</v>
      </c>
      <c r="AC3403">
        <v>8</v>
      </c>
      <c r="AD3403">
        <v>241</v>
      </c>
      <c r="AE3403" t="s">
        <v>1100</v>
      </c>
      <c r="AF3403">
        <v>24</v>
      </c>
      <c r="AH3403" s="160">
        <v>41627</v>
      </c>
      <c r="AI3403">
        <v>8</v>
      </c>
      <c r="AJ3403">
        <v>268</v>
      </c>
      <c r="AK3403" t="s">
        <v>1100</v>
      </c>
      <c r="AL3403">
        <v>27</v>
      </c>
      <c r="AN3403" s="160">
        <v>35783</v>
      </c>
      <c r="AO3403">
        <v>8</v>
      </c>
      <c r="AP3403">
        <v>210</v>
      </c>
      <c r="AQ3403" t="s">
        <v>1100</v>
      </c>
      <c r="AR3403">
        <v>21</v>
      </c>
      <c r="AT3403" s="160">
        <v>36513</v>
      </c>
      <c r="AU3403">
        <v>8</v>
      </c>
      <c r="AV3403">
        <v>173</v>
      </c>
      <c r="AW3403" t="s">
        <v>1100</v>
      </c>
      <c r="AX3403">
        <v>17</v>
      </c>
    </row>
    <row r="3404" spans="28:50" x14ac:dyDescent="0.3">
      <c r="AB3404" s="160">
        <v>38340</v>
      </c>
      <c r="AC3404">
        <v>9</v>
      </c>
      <c r="AD3404">
        <v>267</v>
      </c>
      <c r="AE3404" t="s">
        <v>1100</v>
      </c>
      <c r="AF3404">
        <v>27</v>
      </c>
      <c r="AH3404" s="160">
        <v>41627</v>
      </c>
      <c r="AI3404">
        <v>9</v>
      </c>
      <c r="AJ3404">
        <v>313</v>
      </c>
      <c r="AK3404" t="s">
        <v>1100</v>
      </c>
      <c r="AL3404">
        <v>31</v>
      </c>
      <c r="AN3404" s="160">
        <v>35783</v>
      </c>
      <c r="AO3404">
        <v>9</v>
      </c>
      <c r="AP3404">
        <v>220</v>
      </c>
      <c r="AQ3404" t="s">
        <v>1100</v>
      </c>
      <c r="AR3404">
        <v>22</v>
      </c>
      <c r="AT3404" s="160">
        <v>36513</v>
      </c>
      <c r="AU3404">
        <v>9</v>
      </c>
      <c r="AV3404">
        <v>193</v>
      </c>
      <c r="AW3404" t="s">
        <v>1100</v>
      </c>
      <c r="AX3404">
        <v>19</v>
      </c>
    </row>
    <row r="3405" spans="28:50" x14ac:dyDescent="0.3">
      <c r="AB3405" s="160">
        <v>38340</v>
      </c>
      <c r="AC3405">
        <v>10</v>
      </c>
      <c r="AD3405">
        <v>291</v>
      </c>
      <c r="AE3405" t="s">
        <v>1100</v>
      </c>
      <c r="AF3405">
        <v>29</v>
      </c>
      <c r="AH3405" s="160">
        <v>41627</v>
      </c>
      <c r="AI3405">
        <v>10</v>
      </c>
      <c r="AJ3405">
        <v>336</v>
      </c>
      <c r="AK3405" t="s">
        <v>1100</v>
      </c>
      <c r="AL3405">
        <v>34</v>
      </c>
      <c r="AN3405" s="160">
        <v>35783</v>
      </c>
      <c r="AO3405">
        <v>10</v>
      </c>
      <c r="AP3405">
        <v>230</v>
      </c>
      <c r="AQ3405" t="s">
        <v>1100</v>
      </c>
      <c r="AR3405">
        <v>23</v>
      </c>
      <c r="AT3405" s="160">
        <v>36513</v>
      </c>
      <c r="AU3405">
        <v>10</v>
      </c>
      <c r="AV3405">
        <v>192</v>
      </c>
      <c r="AW3405" t="s">
        <v>1100</v>
      </c>
      <c r="AX3405">
        <v>19</v>
      </c>
    </row>
    <row r="3406" spans="28:50" x14ac:dyDescent="0.3">
      <c r="AB3406" s="160">
        <v>38340</v>
      </c>
      <c r="AC3406">
        <v>11</v>
      </c>
      <c r="AD3406">
        <v>307</v>
      </c>
      <c r="AE3406" t="s">
        <v>1100</v>
      </c>
      <c r="AF3406">
        <v>31</v>
      </c>
      <c r="AH3406" s="160">
        <v>41627</v>
      </c>
      <c r="AI3406">
        <v>11</v>
      </c>
      <c r="AJ3406">
        <v>370</v>
      </c>
      <c r="AK3406" t="s">
        <v>1100</v>
      </c>
      <c r="AL3406">
        <v>37</v>
      </c>
      <c r="AN3406" s="160">
        <v>35783</v>
      </c>
      <c r="AO3406">
        <v>11</v>
      </c>
      <c r="AP3406">
        <v>230</v>
      </c>
      <c r="AQ3406" t="s">
        <v>1100</v>
      </c>
      <c r="AR3406">
        <v>23</v>
      </c>
      <c r="AT3406" s="160">
        <v>36513</v>
      </c>
      <c r="AU3406">
        <v>11</v>
      </c>
      <c r="AV3406">
        <v>154</v>
      </c>
      <c r="AW3406" t="s">
        <v>1100</v>
      </c>
      <c r="AX3406">
        <v>15</v>
      </c>
    </row>
    <row r="3407" spans="28:50" x14ac:dyDescent="0.3">
      <c r="AB3407" s="160">
        <v>38340</v>
      </c>
      <c r="AC3407">
        <v>12</v>
      </c>
      <c r="AD3407">
        <v>323</v>
      </c>
      <c r="AE3407" t="s">
        <v>1100</v>
      </c>
      <c r="AF3407">
        <v>32</v>
      </c>
      <c r="AH3407" s="160">
        <v>41627</v>
      </c>
      <c r="AI3407">
        <v>12</v>
      </c>
      <c r="AJ3407">
        <v>376</v>
      </c>
      <c r="AK3407" t="s">
        <v>1100</v>
      </c>
      <c r="AL3407">
        <v>38</v>
      </c>
      <c r="AN3407" s="160">
        <v>35783</v>
      </c>
      <c r="AO3407">
        <v>12</v>
      </c>
      <c r="AP3407">
        <v>240</v>
      </c>
      <c r="AQ3407" t="s">
        <v>1100</v>
      </c>
      <c r="AR3407">
        <v>24</v>
      </c>
      <c r="AT3407" s="160">
        <v>36513</v>
      </c>
      <c r="AU3407">
        <v>12</v>
      </c>
      <c r="AV3407">
        <v>152</v>
      </c>
      <c r="AW3407" t="s">
        <v>1100</v>
      </c>
      <c r="AX3407">
        <v>15</v>
      </c>
    </row>
    <row r="3408" spans="28:50" x14ac:dyDescent="0.3">
      <c r="AB3408" s="160">
        <v>38340</v>
      </c>
      <c r="AC3408">
        <v>13</v>
      </c>
      <c r="AD3408">
        <v>328</v>
      </c>
      <c r="AE3408" t="s">
        <v>1100</v>
      </c>
      <c r="AF3408">
        <v>33</v>
      </c>
      <c r="AH3408" s="160">
        <v>41627</v>
      </c>
      <c r="AI3408">
        <v>13</v>
      </c>
      <c r="AJ3408">
        <v>393</v>
      </c>
      <c r="AK3408" t="s">
        <v>1100</v>
      </c>
      <c r="AL3408">
        <v>39</v>
      </c>
      <c r="AN3408" s="160">
        <v>35783</v>
      </c>
      <c r="AO3408">
        <v>13</v>
      </c>
      <c r="AP3408">
        <v>235</v>
      </c>
      <c r="AQ3408" t="s">
        <v>1100</v>
      </c>
      <c r="AR3408">
        <v>24</v>
      </c>
      <c r="AT3408" s="160">
        <v>36513</v>
      </c>
      <c r="AU3408">
        <v>13</v>
      </c>
      <c r="AV3408">
        <v>149</v>
      </c>
      <c r="AW3408" t="s">
        <v>1100</v>
      </c>
      <c r="AX3408">
        <v>15</v>
      </c>
    </row>
    <row r="3409" spans="28:50" x14ac:dyDescent="0.3">
      <c r="AB3409" s="160">
        <v>38340</v>
      </c>
      <c r="AC3409">
        <v>14</v>
      </c>
      <c r="AD3409">
        <v>342</v>
      </c>
      <c r="AE3409" t="s">
        <v>1100</v>
      </c>
      <c r="AF3409">
        <v>34</v>
      </c>
      <c r="AH3409" s="160">
        <v>41627</v>
      </c>
      <c r="AI3409">
        <v>14</v>
      </c>
      <c r="AJ3409">
        <v>391</v>
      </c>
      <c r="AK3409" t="s">
        <v>1100</v>
      </c>
      <c r="AL3409">
        <v>39</v>
      </c>
      <c r="AN3409" s="160">
        <v>35783</v>
      </c>
      <c r="AO3409">
        <v>14</v>
      </c>
      <c r="AP3409">
        <v>240</v>
      </c>
      <c r="AQ3409" t="s">
        <v>1100</v>
      </c>
      <c r="AR3409">
        <v>24</v>
      </c>
      <c r="AT3409" s="160">
        <v>36513</v>
      </c>
      <c r="AU3409">
        <v>14</v>
      </c>
      <c r="AV3409">
        <v>146</v>
      </c>
      <c r="AW3409" t="s">
        <v>1100</v>
      </c>
      <c r="AX3409">
        <v>15</v>
      </c>
    </row>
    <row r="3410" spans="28:50" x14ac:dyDescent="0.3">
      <c r="AB3410" s="160">
        <v>38340</v>
      </c>
      <c r="AC3410">
        <v>15</v>
      </c>
      <c r="AD3410">
        <v>342</v>
      </c>
      <c r="AE3410" t="s">
        <v>1100</v>
      </c>
      <c r="AF3410">
        <v>34</v>
      </c>
      <c r="AH3410" s="160">
        <v>41627</v>
      </c>
      <c r="AI3410">
        <v>15</v>
      </c>
      <c r="AJ3410">
        <v>391</v>
      </c>
      <c r="AK3410" t="s">
        <v>1100</v>
      </c>
      <c r="AL3410">
        <v>39</v>
      </c>
      <c r="AN3410" s="160">
        <v>35783</v>
      </c>
      <c r="AO3410">
        <v>15</v>
      </c>
      <c r="AP3410">
        <v>230</v>
      </c>
      <c r="AQ3410" t="s">
        <v>1100</v>
      </c>
      <c r="AR3410">
        <v>23</v>
      </c>
      <c r="AT3410" s="160">
        <v>36513</v>
      </c>
      <c r="AU3410">
        <v>15</v>
      </c>
      <c r="AV3410">
        <v>125</v>
      </c>
      <c r="AW3410" t="s">
        <v>1100</v>
      </c>
      <c r="AX3410">
        <v>13</v>
      </c>
    </row>
    <row r="3411" spans="28:50" x14ac:dyDescent="0.3">
      <c r="AB3411" s="160">
        <v>38340</v>
      </c>
      <c r="AC3411">
        <v>16</v>
      </c>
      <c r="AD3411">
        <v>327</v>
      </c>
      <c r="AE3411" t="s">
        <v>1100</v>
      </c>
      <c r="AF3411">
        <v>33</v>
      </c>
      <c r="AH3411" s="160">
        <v>41627</v>
      </c>
      <c r="AI3411">
        <v>16</v>
      </c>
      <c r="AJ3411">
        <v>372</v>
      </c>
      <c r="AK3411" t="s">
        <v>1100</v>
      </c>
      <c r="AL3411">
        <v>37</v>
      </c>
      <c r="AN3411" s="160">
        <v>35783</v>
      </c>
      <c r="AO3411">
        <v>16</v>
      </c>
      <c r="AP3411">
        <v>234</v>
      </c>
      <c r="AQ3411" t="s">
        <v>1100</v>
      </c>
      <c r="AR3411">
        <v>23</v>
      </c>
      <c r="AT3411" s="160">
        <v>36513</v>
      </c>
      <c r="AU3411">
        <v>16</v>
      </c>
      <c r="AV3411">
        <v>128</v>
      </c>
      <c r="AW3411" t="s">
        <v>1100</v>
      </c>
      <c r="AX3411">
        <v>13</v>
      </c>
    </row>
    <row r="3412" spans="28:50" x14ac:dyDescent="0.3">
      <c r="AB3412" s="160">
        <v>38340</v>
      </c>
      <c r="AC3412">
        <v>17</v>
      </c>
      <c r="AD3412">
        <v>308</v>
      </c>
      <c r="AE3412" t="s">
        <v>1100</v>
      </c>
      <c r="AF3412">
        <v>31</v>
      </c>
      <c r="AH3412" s="160">
        <v>41627</v>
      </c>
      <c r="AI3412">
        <v>17</v>
      </c>
      <c r="AJ3412">
        <v>354</v>
      </c>
      <c r="AK3412" t="s">
        <v>1100</v>
      </c>
      <c r="AL3412">
        <v>35</v>
      </c>
      <c r="AN3412" s="160">
        <v>35783</v>
      </c>
      <c r="AO3412">
        <v>17</v>
      </c>
      <c r="AP3412">
        <v>220</v>
      </c>
      <c r="AQ3412" t="s">
        <v>1100</v>
      </c>
      <c r="AR3412">
        <v>22</v>
      </c>
      <c r="AT3412" s="160">
        <v>36513</v>
      </c>
      <c r="AU3412">
        <v>17</v>
      </c>
      <c r="AV3412">
        <v>118</v>
      </c>
      <c r="AW3412" t="s">
        <v>1100</v>
      </c>
      <c r="AX3412">
        <v>12</v>
      </c>
    </row>
    <row r="3413" spans="28:50" x14ac:dyDescent="0.3">
      <c r="AB3413" s="160">
        <v>38340</v>
      </c>
      <c r="AC3413">
        <v>18</v>
      </c>
      <c r="AD3413">
        <v>288</v>
      </c>
      <c r="AE3413" t="s">
        <v>1100</v>
      </c>
      <c r="AF3413">
        <v>29</v>
      </c>
      <c r="AH3413" s="160">
        <v>41627</v>
      </c>
      <c r="AI3413">
        <v>18</v>
      </c>
      <c r="AJ3413">
        <v>328</v>
      </c>
      <c r="AK3413" t="s">
        <v>1100</v>
      </c>
      <c r="AL3413">
        <v>33</v>
      </c>
      <c r="AN3413" s="160">
        <v>35783</v>
      </c>
      <c r="AO3413">
        <v>18</v>
      </c>
      <c r="AP3413">
        <v>210</v>
      </c>
      <c r="AQ3413" t="s">
        <v>1100</v>
      </c>
      <c r="AR3413">
        <v>21</v>
      </c>
      <c r="AT3413" s="160">
        <v>36513</v>
      </c>
      <c r="AU3413">
        <v>18</v>
      </c>
      <c r="AV3413">
        <v>110</v>
      </c>
      <c r="AW3413" t="s">
        <v>1100</v>
      </c>
      <c r="AX3413">
        <v>11</v>
      </c>
    </row>
    <row r="3414" spans="28:50" x14ac:dyDescent="0.3">
      <c r="AB3414" s="160">
        <v>38340</v>
      </c>
      <c r="AC3414">
        <v>19</v>
      </c>
      <c r="AD3414">
        <v>262</v>
      </c>
      <c r="AE3414" t="s">
        <v>1100</v>
      </c>
      <c r="AF3414">
        <v>26</v>
      </c>
      <c r="AH3414" s="160">
        <v>41627</v>
      </c>
      <c r="AI3414">
        <v>19</v>
      </c>
      <c r="AJ3414">
        <v>319</v>
      </c>
      <c r="AK3414" t="s">
        <v>1100</v>
      </c>
      <c r="AL3414">
        <v>32</v>
      </c>
      <c r="AN3414" s="160">
        <v>35783</v>
      </c>
      <c r="AO3414">
        <v>19</v>
      </c>
      <c r="AP3414">
        <v>197</v>
      </c>
      <c r="AQ3414" t="s">
        <v>1100</v>
      </c>
      <c r="AR3414">
        <v>20</v>
      </c>
      <c r="AT3414" s="160">
        <v>36513</v>
      </c>
      <c r="AU3414">
        <v>19</v>
      </c>
      <c r="AV3414">
        <v>113</v>
      </c>
      <c r="AW3414" t="s">
        <v>1100</v>
      </c>
      <c r="AX3414">
        <v>11</v>
      </c>
    </row>
    <row r="3415" spans="28:50" x14ac:dyDescent="0.3">
      <c r="AB3415" s="160">
        <v>38340</v>
      </c>
      <c r="AC3415">
        <v>20</v>
      </c>
      <c r="AD3415">
        <v>242</v>
      </c>
      <c r="AE3415" t="s">
        <v>1100</v>
      </c>
      <c r="AF3415">
        <v>24</v>
      </c>
      <c r="AH3415" s="160">
        <v>41627</v>
      </c>
      <c r="AI3415">
        <v>20</v>
      </c>
      <c r="AJ3415">
        <v>305</v>
      </c>
      <c r="AK3415" t="s">
        <v>1100</v>
      </c>
      <c r="AL3415">
        <v>31</v>
      </c>
      <c r="AN3415" s="160">
        <v>35783</v>
      </c>
      <c r="AO3415">
        <v>20</v>
      </c>
      <c r="AP3415">
        <v>180</v>
      </c>
      <c r="AQ3415" t="s">
        <v>1100</v>
      </c>
      <c r="AR3415">
        <v>18</v>
      </c>
      <c r="AT3415" s="160">
        <v>36513</v>
      </c>
      <c r="AU3415">
        <v>20</v>
      </c>
      <c r="AV3415">
        <v>111</v>
      </c>
      <c r="AW3415" t="s">
        <v>1100</v>
      </c>
      <c r="AX3415">
        <v>11</v>
      </c>
    </row>
    <row r="3416" spans="28:50" x14ac:dyDescent="0.3">
      <c r="AB3416" s="160">
        <v>38340</v>
      </c>
      <c r="AC3416">
        <v>21</v>
      </c>
      <c r="AD3416">
        <v>221</v>
      </c>
      <c r="AE3416" t="s">
        <v>1100</v>
      </c>
      <c r="AF3416">
        <v>22</v>
      </c>
      <c r="AH3416" s="160">
        <v>41627</v>
      </c>
      <c r="AI3416">
        <v>21</v>
      </c>
      <c r="AJ3416">
        <v>286</v>
      </c>
      <c r="AK3416" t="s">
        <v>1100</v>
      </c>
      <c r="AL3416">
        <v>29</v>
      </c>
      <c r="AN3416" s="160">
        <v>35783</v>
      </c>
      <c r="AO3416">
        <v>21</v>
      </c>
      <c r="AP3416">
        <v>180</v>
      </c>
      <c r="AQ3416" t="s">
        <v>1100</v>
      </c>
      <c r="AR3416">
        <v>18</v>
      </c>
      <c r="AT3416" s="160">
        <v>36513</v>
      </c>
      <c r="AU3416">
        <v>21</v>
      </c>
      <c r="AV3416">
        <v>105</v>
      </c>
      <c r="AW3416" t="s">
        <v>1100</v>
      </c>
      <c r="AX3416">
        <v>11</v>
      </c>
    </row>
    <row r="3417" spans="28:50" x14ac:dyDescent="0.3">
      <c r="AB3417" s="160">
        <v>38340</v>
      </c>
      <c r="AC3417">
        <v>22</v>
      </c>
      <c r="AD3417">
        <v>206</v>
      </c>
      <c r="AE3417" t="s">
        <v>1100</v>
      </c>
      <c r="AF3417">
        <v>21</v>
      </c>
      <c r="AH3417" s="160">
        <v>41627</v>
      </c>
      <c r="AI3417">
        <v>22</v>
      </c>
      <c r="AJ3417">
        <v>272</v>
      </c>
      <c r="AK3417" t="s">
        <v>1100</v>
      </c>
      <c r="AL3417">
        <v>27</v>
      </c>
      <c r="AN3417" s="160">
        <v>35783</v>
      </c>
      <c r="AO3417">
        <v>22</v>
      </c>
      <c r="AP3417">
        <v>176</v>
      </c>
      <c r="AQ3417" t="s">
        <v>1100</v>
      </c>
      <c r="AR3417">
        <v>18</v>
      </c>
      <c r="AT3417" s="160">
        <v>36513</v>
      </c>
      <c r="AU3417">
        <v>22</v>
      </c>
      <c r="AV3417">
        <v>100</v>
      </c>
      <c r="AW3417" t="s">
        <v>1100</v>
      </c>
      <c r="AX3417">
        <v>10</v>
      </c>
    </row>
    <row r="3418" spans="28:50" x14ac:dyDescent="0.3">
      <c r="AB3418" s="160">
        <v>38340</v>
      </c>
      <c r="AC3418">
        <v>23</v>
      </c>
      <c r="AD3418">
        <v>190</v>
      </c>
      <c r="AE3418" t="s">
        <v>1100</v>
      </c>
      <c r="AF3418">
        <v>19</v>
      </c>
      <c r="AH3418" s="160">
        <v>41627</v>
      </c>
      <c r="AI3418">
        <v>23</v>
      </c>
      <c r="AJ3418">
        <v>261</v>
      </c>
      <c r="AK3418" t="s">
        <v>1100</v>
      </c>
      <c r="AL3418">
        <v>26</v>
      </c>
      <c r="AN3418" s="160">
        <v>35783</v>
      </c>
      <c r="AO3418">
        <v>23</v>
      </c>
      <c r="AP3418">
        <v>170</v>
      </c>
      <c r="AQ3418" t="s">
        <v>1100</v>
      </c>
      <c r="AR3418">
        <v>17</v>
      </c>
      <c r="AT3418" s="160">
        <v>36513</v>
      </c>
      <c r="AU3418">
        <v>23</v>
      </c>
      <c r="AV3418">
        <v>98</v>
      </c>
      <c r="AW3418" t="s">
        <v>1100</v>
      </c>
      <c r="AX3418">
        <v>10</v>
      </c>
    </row>
    <row r="3419" spans="28:50" x14ac:dyDescent="0.3">
      <c r="AB3419" s="160">
        <v>38341</v>
      </c>
      <c r="AC3419">
        <v>0</v>
      </c>
      <c r="AD3419">
        <v>146</v>
      </c>
      <c r="AE3419" t="s">
        <v>1100</v>
      </c>
      <c r="AF3419">
        <v>15</v>
      </c>
      <c r="AH3419" s="160">
        <v>41628</v>
      </c>
      <c r="AI3419">
        <v>0</v>
      </c>
      <c r="AJ3419">
        <v>249</v>
      </c>
      <c r="AK3419" t="s">
        <v>1100</v>
      </c>
      <c r="AL3419">
        <v>25</v>
      </c>
      <c r="AN3419" s="160">
        <v>35784</v>
      </c>
      <c r="AO3419">
        <v>0</v>
      </c>
      <c r="AP3419">
        <v>170</v>
      </c>
      <c r="AQ3419" t="s">
        <v>1100</v>
      </c>
      <c r="AR3419">
        <v>17</v>
      </c>
      <c r="AT3419" s="160">
        <v>36514</v>
      </c>
      <c r="AU3419">
        <v>0</v>
      </c>
      <c r="AV3419">
        <v>98</v>
      </c>
      <c r="AW3419" t="s">
        <v>1100</v>
      </c>
      <c r="AX3419">
        <v>10</v>
      </c>
    </row>
    <row r="3420" spans="28:50" x14ac:dyDescent="0.3">
      <c r="AB3420" s="160">
        <v>38341</v>
      </c>
      <c r="AC3420">
        <v>1</v>
      </c>
      <c r="AD3420">
        <v>134</v>
      </c>
      <c r="AE3420" t="s">
        <v>1100</v>
      </c>
      <c r="AF3420">
        <v>13</v>
      </c>
      <c r="AH3420" s="160">
        <v>41628</v>
      </c>
      <c r="AI3420">
        <v>1</v>
      </c>
      <c r="AJ3420">
        <v>238</v>
      </c>
      <c r="AK3420" t="s">
        <v>1100</v>
      </c>
      <c r="AL3420">
        <v>24</v>
      </c>
      <c r="AN3420" s="160">
        <v>35784</v>
      </c>
      <c r="AO3420">
        <v>1</v>
      </c>
      <c r="AP3420">
        <v>165</v>
      </c>
      <c r="AQ3420" t="s">
        <v>1100</v>
      </c>
      <c r="AR3420">
        <v>17</v>
      </c>
      <c r="AT3420" s="160">
        <v>36514</v>
      </c>
      <c r="AU3420">
        <v>1</v>
      </c>
      <c r="AV3420">
        <v>97</v>
      </c>
      <c r="AW3420" t="s">
        <v>1100</v>
      </c>
      <c r="AX3420">
        <v>10</v>
      </c>
    </row>
    <row r="3421" spans="28:50" x14ac:dyDescent="0.3">
      <c r="AB3421" s="160">
        <v>38341</v>
      </c>
      <c r="AC3421">
        <v>2</v>
      </c>
      <c r="AD3421">
        <v>120</v>
      </c>
      <c r="AE3421" t="s">
        <v>1100</v>
      </c>
      <c r="AF3421">
        <v>12</v>
      </c>
      <c r="AH3421" s="160">
        <v>41628</v>
      </c>
      <c r="AI3421">
        <v>2</v>
      </c>
      <c r="AJ3421">
        <v>228</v>
      </c>
      <c r="AK3421" t="s">
        <v>1100</v>
      </c>
      <c r="AL3421">
        <v>23</v>
      </c>
      <c r="AN3421" s="160">
        <v>35784</v>
      </c>
      <c r="AO3421">
        <v>2</v>
      </c>
      <c r="AP3421">
        <v>170</v>
      </c>
      <c r="AQ3421" t="s">
        <v>1100</v>
      </c>
      <c r="AR3421">
        <v>17</v>
      </c>
      <c r="AT3421" s="160">
        <v>36514</v>
      </c>
      <c r="AU3421">
        <v>2</v>
      </c>
      <c r="AV3421">
        <v>95</v>
      </c>
      <c r="AW3421" t="s">
        <v>1100</v>
      </c>
      <c r="AX3421">
        <v>10</v>
      </c>
    </row>
    <row r="3422" spans="28:50" x14ac:dyDescent="0.3">
      <c r="AB3422" s="160">
        <v>38341</v>
      </c>
      <c r="AC3422">
        <v>3</v>
      </c>
      <c r="AD3422">
        <v>121</v>
      </c>
      <c r="AE3422" t="s">
        <v>1100</v>
      </c>
      <c r="AF3422">
        <v>12</v>
      </c>
      <c r="AH3422" s="160">
        <v>41628</v>
      </c>
      <c r="AI3422">
        <v>3</v>
      </c>
      <c r="AJ3422">
        <v>225</v>
      </c>
      <c r="AK3422" t="s">
        <v>1100</v>
      </c>
      <c r="AL3422">
        <v>23</v>
      </c>
      <c r="AN3422" s="160">
        <v>35784</v>
      </c>
      <c r="AO3422">
        <v>3</v>
      </c>
      <c r="AP3422">
        <v>160</v>
      </c>
      <c r="AQ3422" t="s">
        <v>1100</v>
      </c>
      <c r="AR3422">
        <v>16</v>
      </c>
      <c r="AT3422" s="160">
        <v>36514</v>
      </c>
      <c r="AU3422">
        <v>3</v>
      </c>
      <c r="AV3422">
        <v>93</v>
      </c>
      <c r="AW3422" t="s">
        <v>1100</v>
      </c>
      <c r="AX3422">
        <v>9</v>
      </c>
    </row>
    <row r="3423" spans="28:50" x14ac:dyDescent="0.3">
      <c r="AB3423" s="160">
        <v>38341</v>
      </c>
      <c r="AC3423">
        <v>4</v>
      </c>
      <c r="AD3423">
        <v>112</v>
      </c>
      <c r="AE3423" t="s">
        <v>1100</v>
      </c>
      <c r="AF3423">
        <v>11</v>
      </c>
      <c r="AH3423" s="160">
        <v>41628</v>
      </c>
      <c r="AI3423">
        <v>4</v>
      </c>
      <c r="AJ3423">
        <v>223</v>
      </c>
      <c r="AK3423" t="s">
        <v>1100</v>
      </c>
      <c r="AL3423">
        <v>22</v>
      </c>
      <c r="AN3423" s="160">
        <v>35784</v>
      </c>
      <c r="AO3423">
        <v>4</v>
      </c>
      <c r="AP3423">
        <v>150</v>
      </c>
      <c r="AQ3423" t="s">
        <v>1100</v>
      </c>
      <c r="AR3423">
        <v>15</v>
      </c>
      <c r="AT3423" s="160">
        <v>36514</v>
      </c>
      <c r="AU3423">
        <v>4</v>
      </c>
      <c r="AV3423">
        <v>91</v>
      </c>
      <c r="AW3423" t="s">
        <v>1100</v>
      </c>
      <c r="AX3423">
        <v>9</v>
      </c>
    </row>
    <row r="3424" spans="28:50" x14ac:dyDescent="0.3">
      <c r="AB3424" s="160">
        <v>38341</v>
      </c>
      <c r="AC3424">
        <v>5</v>
      </c>
      <c r="AD3424">
        <v>109</v>
      </c>
      <c r="AE3424" t="s">
        <v>1100</v>
      </c>
      <c r="AF3424">
        <v>11</v>
      </c>
      <c r="AH3424" s="160">
        <v>41628</v>
      </c>
      <c r="AI3424">
        <v>5</v>
      </c>
      <c r="AJ3424">
        <v>225</v>
      </c>
      <c r="AK3424" t="s">
        <v>1100</v>
      </c>
      <c r="AL3424">
        <v>23</v>
      </c>
      <c r="AN3424" s="160">
        <v>35784</v>
      </c>
      <c r="AO3424">
        <v>5</v>
      </c>
      <c r="AP3424">
        <v>170</v>
      </c>
      <c r="AQ3424" t="s">
        <v>1100</v>
      </c>
      <c r="AR3424">
        <v>17</v>
      </c>
      <c r="AT3424" s="160">
        <v>36514</v>
      </c>
      <c r="AU3424">
        <v>5</v>
      </c>
      <c r="AV3424">
        <v>94</v>
      </c>
      <c r="AW3424" t="s">
        <v>1100</v>
      </c>
      <c r="AX3424">
        <v>9</v>
      </c>
    </row>
    <row r="3425" spans="28:50" x14ac:dyDescent="0.3">
      <c r="AB3425" s="160">
        <v>38341</v>
      </c>
      <c r="AC3425">
        <v>6</v>
      </c>
      <c r="AD3425">
        <v>130</v>
      </c>
      <c r="AE3425" t="s">
        <v>1100</v>
      </c>
      <c r="AF3425">
        <v>13</v>
      </c>
      <c r="AH3425" s="160">
        <v>41628</v>
      </c>
      <c r="AI3425">
        <v>6</v>
      </c>
      <c r="AJ3425">
        <v>227</v>
      </c>
      <c r="AK3425" t="s">
        <v>1100</v>
      </c>
      <c r="AL3425">
        <v>23</v>
      </c>
      <c r="AN3425" s="160">
        <v>35784</v>
      </c>
      <c r="AO3425">
        <v>6</v>
      </c>
      <c r="AP3425">
        <v>190</v>
      </c>
      <c r="AQ3425" t="s">
        <v>1100</v>
      </c>
      <c r="AR3425">
        <v>19</v>
      </c>
      <c r="AT3425" s="160">
        <v>36514</v>
      </c>
      <c r="AU3425">
        <v>6</v>
      </c>
      <c r="AV3425">
        <v>105</v>
      </c>
      <c r="AW3425" t="s">
        <v>1100</v>
      </c>
      <c r="AX3425">
        <v>11</v>
      </c>
    </row>
    <row r="3426" spans="28:50" x14ac:dyDescent="0.3">
      <c r="AB3426" s="160">
        <v>38341</v>
      </c>
      <c r="AC3426">
        <v>7</v>
      </c>
      <c r="AD3426">
        <v>133</v>
      </c>
      <c r="AE3426" t="s">
        <v>1100</v>
      </c>
      <c r="AF3426">
        <v>13</v>
      </c>
      <c r="AH3426" s="160">
        <v>41628</v>
      </c>
      <c r="AI3426">
        <v>7</v>
      </c>
      <c r="AJ3426">
        <v>219</v>
      </c>
      <c r="AK3426" t="s">
        <v>1100</v>
      </c>
      <c r="AL3426">
        <v>22</v>
      </c>
      <c r="AN3426" s="160">
        <v>35784</v>
      </c>
      <c r="AO3426">
        <v>7</v>
      </c>
      <c r="AP3426">
        <v>204</v>
      </c>
      <c r="AQ3426" t="s">
        <v>1100</v>
      </c>
      <c r="AR3426">
        <v>20</v>
      </c>
      <c r="AT3426" s="160">
        <v>36514</v>
      </c>
      <c r="AU3426">
        <v>7</v>
      </c>
      <c r="AV3426">
        <v>119</v>
      </c>
      <c r="AW3426" t="s">
        <v>1100</v>
      </c>
      <c r="AX3426">
        <v>12</v>
      </c>
    </row>
    <row r="3427" spans="28:50" x14ac:dyDescent="0.3">
      <c r="AB3427" s="160">
        <v>38341</v>
      </c>
      <c r="AC3427">
        <v>8</v>
      </c>
      <c r="AD3427">
        <v>159</v>
      </c>
      <c r="AE3427" t="s">
        <v>1100</v>
      </c>
      <c r="AF3427">
        <v>16</v>
      </c>
      <c r="AH3427" s="160">
        <v>41628</v>
      </c>
      <c r="AI3427">
        <v>8</v>
      </c>
      <c r="AJ3427">
        <v>230</v>
      </c>
      <c r="AK3427" t="s">
        <v>1100</v>
      </c>
      <c r="AL3427">
        <v>23</v>
      </c>
      <c r="AN3427" s="160">
        <v>35784</v>
      </c>
      <c r="AO3427">
        <v>8</v>
      </c>
      <c r="AP3427">
        <v>210</v>
      </c>
      <c r="AQ3427" t="s">
        <v>1100</v>
      </c>
      <c r="AR3427">
        <v>21</v>
      </c>
      <c r="AT3427" s="160">
        <v>36514</v>
      </c>
      <c r="AU3427">
        <v>8</v>
      </c>
      <c r="AV3427">
        <v>128</v>
      </c>
      <c r="AW3427" t="s">
        <v>1100</v>
      </c>
      <c r="AX3427">
        <v>13</v>
      </c>
    </row>
    <row r="3428" spans="28:50" x14ac:dyDescent="0.3">
      <c r="AB3428" s="160">
        <v>38341</v>
      </c>
      <c r="AC3428">
        <v>9</v>
      </c>
      <c r="AD3428">
        <v>170</v>
      </c>
      <c r="AE3428" t="s">
        <v>1100</v>
      </c>
      <c r="AF3428">
        <v>17</v>
      </c>
      <c r="AH3428" s="160">
        <v>41628</v>
      </c>
      <c r="AI3428">
        <v>9</v>
      </c>
      <c r="AJ3428">
        <v>233</v>
      </c>
      <c r="AK3428" t="s">
        <v>1100</v>
      </c>
      <c r="AL3428">
        <v>23</v>
      </c>
      <c r="AN3428" s="160">
        <v>35784</v>
      </c>
      <c r="AO3428">
        <v>9</v>
      </c>
      <c r="AP3428">
        <v>220</v>
      </c>
      <c r="AQ3428" t="s">
        <v>1100</v>
      </c>
      <c r="AR3428">
        <v>22</v>
      </c>
      <c r="AT3428" s="160">
        <v>36514</v>
      </c>
      <c r="AU3428">
        <v>9</v>
      </c>
      <c r="AV3428">
        <v>139</v>
      </c>
      <c r="AW3428" t="s">
        <v>1100</v>
      </c>
      <c r="AX3428">
        <v>14</v>
      </c>
    </row>
    <row r="3429" spans="28:50" x14ac:dyDescent="0.3">
      <c r="AB3429" s="160">
        <v>38341</v>
      </c>
      <c r="AC3429">
        <v>10</v>
      </c>
      <c r="AD3429">
        <v>188</v>
      </c>
      <c r="AE3429" t="s">
        <v>1100</v>
      </c>
      <c r="AF3429">
        <v>19</v>
      </c>
      <c r="AH3429" s="160">
        <v>41628</v>
      </c>
      <c r="AI3429">
        <v>10</v>
      </c>
      <c r="AJ3429">
        <v>227</v>
      </c>
      <c r="AK3429" t="s">
        <v>1100</v>
      </c>
      <c r="AL3429">
        <v>23</v>
      </c>
      <c r="AN3429" s="160">
        <v>35784</v>
      </c>
      <c r="AO3429">
        <v>10</v>
      </c>
      <c r="AP3429">
        <v>244</v>
      </c>
      <c r="AQ3429" t="s">
        <v>1100</v>
      </c>
      <c r="AR3429">
        <v>24</v>
      </c>
      <c r="AT3429" s="160">
        <v>36514</v>
      </c>
      <c r="AU3429">
        <v>10</v>
      </c>
      <c r="AV3429">
        <v>156</v>
      </c>
      <c r="AW3429" t="s">
        <v>1100</v>
      </c>
      <c r="AX3429">
        <v>16</v>
      </c>
    </row>
    <row r="3430" spans="28:50" x14ac:dyDescent="0.3">
      <c r="AB3430" s="160">
        <v>38341</v>
      </c>
      <c r="AC3430">
        <v>11</v>
      </c>
      <c r="AD3430">
        <v>196</v>
      </c>
      <c r="AE3430" t="s">
        <v>1100</v>
      </c>
      <c r="AF3430">
        <v>20</v>
      </c>
      <c r="AH3430" s="160">
        <v>41628</v>
      </c>
      <c r="AI3430">
        <v>11</v>
      </c>
      <c r="AJ3430">
        <v>221</v>
      </c>
      <c r="AK3430" t="s">
        <v>1100</v>
      </c>
      <c r="AL3430">
        <v>22</v>
      </c>
      <c r="AN3430" s="160">
        <v>35784</v>
      </c>
      <c r="AO3430">
        <v>11</v>
      </c>
      <c r="AP3430">
        <v>240</v>
      </c>
      <c r="AQ3430" t="s">
        <v>1100</v>
      </c>
      <c r="AR3430">
        <v>24</v>
      </c>
      <c r="AT3430" s="160">
        <v>36514</v>
      </c>
      <c r="AU3430">
        <v>11</v>
      </c>
      <c r="AV3430">
        <v>165</v>
      </c>
      <c r="AW3430" t="s">
        <v>1100</v>
      </c>
      <c r="AX3430">
        <v>17</v>
      </c>
    </row>
    <row r="3431" spans="28:50" x14ac:dyDescent="0.3">
      <c r="AB3431" s="160">
        <v>38341</v>
      </c>
      <c r="AC3431">
        <v>12</v>
      </c>
      <c r="AD3431">
        <v>203</v>
      </c>
      <c r="AE3431" t="s">
        <v>1100</v>
      </c>
      <c r="AF3431">
        <v>20</v>
      </c>
      <c r="AH3431" s="160">
        <v>41628</v>
      </c>
      <c r="AI3431">
        <v>12</v>
      </c>
      <c r="AJ3431">
        <v>221</v>
      </c>
      <c r="AK3431" t="s">
        <v>1100</v>
      </c>
      <c r="AL3431">
        <v>22</v>
      </c>
      <c r="AN3431" s="160">
        <v>35784</v>
      </c>
      <c r="AO3431">
        <v>12</v>
      </c>
      <c r="AP3431">
        <v>250</v>
      </c>
      <c r="AQ3431" t="s">
        <v>1100</v>
      </c>
      <c r="AR3431">
        <v>25</v>
      </c>
      <c r="AT3431" s="160">
        <v>36514</v>
      </c>
      <c r="AU3431">
        <v>12</v>
      </c>
      <c r="AV3431">
        <v>144</v>
      </c>
      <c r="AW3431" t="s">
        <v>1100</v>
      </c>
      <c r="AX3431">
        <v>14</v>
      </c>
    </row>
    <row r="3432" spans="28:50" x14ac:dyDescent="0.3">
      <c r="AB3432" s="160">
        <v>38341</v>
      </c>
      <c r="AC3432">
        <v>13</v>
      </c>
      <c r="AD3432">
        <v>214</v>
      </c>
      <c r="AE3432" t="s">
        <v>1100</v>
      </c>
      <c r="AF3432">
        <v>21</v>
      </c>
      <c r="AH3432" s="160">
        <v>41628</v>
      </c>
      <c r="AI3432">
        <v>13</v>
      </c>
      <c r="AJ3432">
        <v>215</v>
      </c>
      <c r="AK3432" t="s">
        <v>1100</v>
      </c>
      <c r="AL3432">
        <v>22</v>
      </c>
      <c r="AN3432" s="160">
        <v>35784</v>
      </c>
      <c r="AO3432">
        <v>13</v>
      </c>
      <c r="AP3432">
        <v>253</v>
      </c>
      <c r="AQ3432" t="s">
        <v>1100</v>
      </c>
      <c r="AR3432">
        <v>25</v>
      </c>
      <c r="AT3432" s="160">
        <v>36514</v>
      </c>
      <c r="AU3432">
        <v>13</v>
      </c>
      <c r="AV3432">
        <v>144</v>
      </c>
      <c r="AW3432" t="s">
        <v>1100</v>
      </c>
      <c r="AX3432">
        <v>14</v>
      </c>
    </row>
    <row r="3433" spans="28:50" x14ac:dyDescent="0.3">
      <c r="AB3433" s="160">
        <v>38341</v>
      </c>
      <c r="AC3433">
        <v>14</v>
      </c>
      <c r="AD3433">
        <v>223</v>
      </c>
      <c r="AE3433" t="s">
        <v>1100</v>
      </c>
      <c r="AF3433">
        <v>22</v>
      </c>
      <c r="AH3433" s="160">
        <v>41628</v>
      </c>
      <c r="AI3433">
        <v>14</v>
      </c>
      <c r="AJ3433">
        <v>216</v>
      </c>
      <c r="AK3433" t="s">
        <v>1100</v>
      </c>
      <c r="AL3433">
        <v>22</v>
      </c>
      <c r="AN3433" s="160">
        <v>35784</v>
      </c>
      <c r="AO3433">
        <v>14</v>
      </c>
      <c r="AP3433">
        <v>260</v>
      </c>
      <c r="AQ3433" t="s">
        <v>1100</v>
      </c>
      <c r="AR3433">
        <v>26</v>
      </c>
      <c r="AT3433" s="160">
        <v>36514</v>
      </c>
      <c r="AU3433">
        <v>14</v>
      </c>
      <c r="AV3433">
        <v>142</v>
      </c>
      <c r="AW3433" t="s">
        <v>1100</v>
      </c>
      <c r="AX3433">
        <v>14</v>
      </c>
    </row>
    <row r="3434" spans="28:50" x14ac:dyDescent="0.3">
      <c r="AB3434" s="160">
        <v>38341</v>
      </c>
      <c r="AC3434">
        <v>15</v>
      </c>
      <c r="AD3434">
        <v>233</v>
      </c>
      <c r="AE3434" t="s">
        <v>1100</v>
      </c>
      <c r="AF3434">
        <v>23</v>
      </c>
      <c r="AH3434" s="160">
        <v>41628</v>
      </c>
      <c r="AI3434">
        <v>15</v>
      </c>
      <c r="AJ3434">
        <v>217</v>
      </c>
      <c r="AK3434" t="s">
        <v>1100</v>
      </c>
      <c r="AL3434">
        <v>22</v>
      </c>
      <c r="AN3434" s="160">
        <v>35784</v>
      </c>
      <c r="AO3434">
        <v>15</v>
      </c>
      <c r="AP3434">
        <v>250</v>
      </c>
      <c r="AQ3434" t="s">
        <v>1100</v>
      </c>
      <c r="AR3434">
        <v>25</v>
      </c>
      <c r="AT3434" s="160">
        <v>36514</v>
      </c>
      <c r="AU3434">
        <v>15</v>
      </c>
      <c r="AV3434">
        <v>139</v>
      </c>
      <c r="AW3434" t="s">
        <v>1100</v>
      </c>
      <c r="AX3434">
        <v>14</v>
      </c>
    </row>
    <row r="3435" spans="28:50" x14ac:dyDescent="0.3">
      <c r="AB3435" s="160">
        <v>38341</v>
      </c>
      <c r="AC3435">
        <v>16</v>
      </c>
      <c r="AD3435">
        <v>232</v>
      </c>
      <c r="AE3435" t="s">
        <v>1100</v>
      </c>
      <c r="AF3435">
        <v>23</v>
      </c>
      <c r="AH3435" s="160">
        <v>41628</v>
      </c>
      <c r="AI3435">
        <v>16</v>
      </c>
      <c r="AJ3435">
        <v>211</v>
      </c>
      <c r="AK3435" t="s">
        <v>1100</v>
      </c>
      <c r="AL3435">
        <v>21</v>
      </c>
      <c r="AN3435" s="160">
        <v>35784</v>
      </c>
      <c r="AO3435">
        <v>16</v>
      </c>
      <c r="AP3435">
        <v>246</v>
      </c>
      <c r="AQ3435" t="s">
        <v>1100</v>
      </c>
      <c r="AR3435">
        <v>25</v>
      </c>
      <c r="AT3435" s="160">
        <v>36514</v>
      </c>
      <c r="AU3435">
        <v>16</v>
      </c>
      <c r="AV3435">
        <v>141</v>
      </c>
      <c r="AW3435" t="s">
        <v>1100</v>
      </c>
      <c r="AX3435">
        <v>14</v>
      </c>
    </row>
    <row r="3436" spans="28:50" x14ac:dyDescent="0.3">
      <c r="AB3436" s="160">
        <v>38341</v>
      </c>
      <c r="AC3436">
        <v>17</v>
      </c>
      <c r="AD3436">
        <v>237</v>
      </c>
      <c r="AE3436" t="s">
        <v>1100</v>
      </c>
      <c r="AF3436">
        <v>24</v>
      </c>
      <c r="AH3436" s="160">
        <v>41628</v>
      </c>
      <c r="AI3436">
        <v>17</v>
      </c>
      <c r="AJ3436">
        <v>205</v>
      </c>
      <c r="AK3436" t="s">
        <v>1100</v>
      </c>
      <c r="AL3436">
        <v>21</v>
      </c>
      <c r="AN3436" s="160">
        <v>35784</v>
      </c>
      <c r="AO3436">
        <v>17</v>
      </c>
      <c r="AP3436">
        <v>240</v>
      </c>
      <c r="AQ3436" t="s">
        <v>1100</v>
      </c>
      <c r="AR3436">
        <v>24</v>
      </c>
      <c r="AT3436" s="160">
        <v>36514</v>
      </c>
      <c r="AU3436">
        <v>17</v>
      </c>
      <c r="AV3436">
        <v>133</v>
      </c>
      <c r="AW3436" t="s">
        <v>1100</v>
      </c>
      <c r="AX3436">
        <v>13</v>
      </c>
    </row>
    <row r="3437" spans="28:50" x14ac:dyDescent="0.3">
      <c r="AB3437" s="160">
        <v>38341</v>
      </c>
      <c r="AC3437">
        <v>18</v>
      </c>
      <c r="AD3437">
        <v>228</v>
      </c>
      <c r="AE3437" t="s">
        <v>1100</v>
      </c>
      <c r="AF3437">
        <v>23</v>
      </c>
      <c r="AH3437" s="160">
        <v>41628</v>
      </c>
      <c r="AI3437">
        <v>18</v>
      </c>
      <c r="AJ3437">
        <v>195</v>
      </c>
      <c r="AK3437" t="s">
        <v>1100</v>
      </c>
      <c r="AL3437">
        <v>20</v>
      </c>
      <c r="AN3437" s="160">
        <v>35784</v>
      </c>
      <c r="AO3437">
        <v>18</v>
      </c>
      <c r="AP3437">
        <v>220</v>
      </c>
      <c r="AQ3437" t="s">
        <v>1100</v>
      </c>
      <c r="AR3437">
        <v>22</v>
      </c>
      <c r="AT3437" s="160">
        <v>36514</v>
      </c>
      <c r="AU3437">
        <v>18</v>
      </c>
      <c r="AV3437">
        <v>132</v>
      </c>
      <c r="AW3437" t="s">
        <v>1100</v>
      </c>
      <c r="AX3437">
        <v>13</v>
      </c>
    </row>
    <row r="3438" spans="28:50" x14ac:dyDescent="0.3">
      <c r="AB3438" s="160">
        <v>38341</v>
      </c>
      <c r="AC3438">
        <v>19</v>
      </c>
      <c r="AD3438">
        <v>186</v>
      </c>
      <c r="AE3438" t="s">
        <v>1100</v>
      </c>
      <c r="AF3438">
        <v>19</v>
      </c>
      <c r="AH3438" s="160">
        <v>41628</v>
      </c>
      <c r="AI3438">
        <v>19</v>
      </c>
      <c r="AJ3438">
        <v>196</v>
      </c>
      <c r="AK3438" t="s">
        <v>1100</v>
      </c>
      <c r="AL3438">
        <v>20</v>
      </c>
      <c r="AN3438" s="160">
        <v>35784</v>
      </c>
      <c r="AO3438">
        <v>19</v>
      </c>
      <c r="AP3438">
        <v>212</v>
      </c>
      <c r="AQ3438" t="s">
        <v>1100</v>
      </c>
      <c r="AR3438">
        <v>21</v>
      </c>
      <c r="AT3438" s="160">
        <v>36514</v>
      </c>
      <c r="AU3438">
        <v>19</v>
      </c>
      <c r="AV3438">
        <v>128</v>
      </c>
      <c r="AW3438" t="s">
        <v>1100</v>
      </c>
      <c r="AX3438">
        <v>13</v>
      </c>
    </row>
    <row r="3439" spans="28:50" x14ac:dyDescent="0.3">
      <c r="AB3439" s="160">
        <v>38341</v>
      </c>
      <c r="AC3439">
        <v>20</v>
      </c>
      <c r="AD3439">
        <v>157</v>
      </c>
      <c r="AE3439" t="s">
        <v>1100</v>
      </c>
      <c r="AF3439">
        <v>16</v>
      </c>
      <c r="AH3439" s="160">
        <v>41628</v>
      </c>
      <c r="AI3439">
        <v>20</v>
      </c>
      <c r="AJ3439">
        <v>180</v>
      </c>
      <c r="AK3439" t="s">
        <v>1100</v>
      </c>
      <c r="AL3439">
        <v>18</v>
      </c>
      <c r="AN3439" s="160">
        <v>35784</v>
      </c>
      <c r="AO3439">
        <v>20</v>
      </c>
      <c r="AP3439">
        <v>210</v>
      </c>
      <c r="AQ3439" t="s">
        <v>1100</v>
      </c>
      <c r="AR3439">
        <v>21</v>
      </c>
      <c r="AT3439" s="160">
        <v>36514</v>
      </c>
      <c r="AU3439">
        <v>20</v>
      </c>
      <c r="AV3439">
        <v>120</v>
      </c>
      <c r="AW3439" t="s">
        <v>1100</v>
      </c>
      <c r="AX3439">
        <v>12</v>
      </c>
    </row>
    <row r="3440" spans="28:50" x14ac:dyDescent="0.3">
      <c r="AB3440" s="160">
        <v>38341</v>
      </c>
      <c r="AC3440">
        <v>21</v>
      </c>
      <c r="AD3440">
        <v>142</v>
      </c>
      <c r="AE3440" t="s">
        <v>1100</v>
      </c>
      <c r="AF3440">
        <v>14</v>
      </c>
      <c r="AH3440" s="160">
        <v>41628</v>
      </c>
      <c r="AI3440">
        <v>21</v>
      </c>
      <c r="AJ3440">
        <v>175</v>
      </c>
      <c r="AK3440" t="s">
        <v>1100</v>
      </c>
      <c r="AL3440">
        <v>18</v>
      </c>
      <c r="AN3440" s="160">
        <v>35784</v>
      </c>
      <c r="AO3440">
        <v>21</v>
      </c>
      <c r="AP3440">
        <v>210</v>
      </c>
      <c r="AQ3440" t="s">
        <v>1100</v>
      </c>
      <c r="AR3440">
        <v>21</v>
      </c>
      <c r="AT3440" s="160">
        <v>36514</v>
      </c>
      <c r="AU3440">
        <v>21</v>
      </c>
      <c r="AV3440">
        <v>115</v>
      </c>
      <c r="AW3440" t="s">
        <v>1100</v>
      </c>
      <c r="AX3440">
        <v>12</v>
      </c>
    </row>
    <row r="3441" spans="28:50" x14ac:dyDescent="0.3">
      <c r="AB3441" s="160">
        <v>38341</v>
      </c>
      <c r="AC3441">
        <v>22</v>
      </c>
      <c r="AD3441">
        <v>131</v>
      </c>
      <c r="AE3441" t="s">
        <v>1100</v>
      </c>
      <c r="AF3441">
        <v>13</v>
      </c>
      <c r="AH3441" s="160">
        <v>41628</v>
      </c>
      <c r="AI3441">
        <v>22</v>
      </c>
      <c r="AJ3441">
        <v>172</v>
      </c>
      <c r="AK3441" t="s">
        <v>1100</v>
      </c>
      <c r="AL3441">
        <v>17</v>
      </c>
      <c r="AN3441" s="160">
        <v>35784</v>
      </c>
      <c r="AO3441">
        <v>22</v>
      </c>
      <c r="AP3441">
        <v>211</v>
      </c>
      <c r="AQ3441" t="s">
        <v>1100</v>
      </c>
      <c r="AR3441">
        <v>21</v>
      </c>
      <c r="AT3441" s="160">
        <v>36514</v>
      </c>
      <c r="AU3441">
        <v>22</v>
      </c>
      <c r="AV3441">
        <v>113</v>
      </c>
      <c r="AW3441" t="s">
        <v>1100</v>
      </c>
      <c r="AX3441">
        <v>11</v>
      </c>
    </row>
    <row r="3442" spans="28:50" x14ac:dyDescent="0.3">
      <c r="AB3442" s="160">
        <v>38341</v>
      </c>
      <c r="AC3442">
        <v>23</v>
      </c>
      <c r="AD3442">
        <v>122</v>
      </c>
      <c r="AE3442" t="s">
        <v>1100</v>
      </c>
      <c r="AF3442">
        <v>12</v>
      </c>
      <c r="AH3442" s="160">
        <v>41628</v>
      </c>
      <c r="AI3442">
        <v>23</v>
      </c>
      <c r="AJ3442">
        <v>165</v>
      </c>
      <c r="AK3442" t="s">
        <v>1100</v>
      </c>
      <c r="AL3442">
        <v>17</v>
      </c>
      <c r="AN3442" s="160">
        <v>35784</v>
      </c>
      <c r="AO3442">
        <v>23</v>
      </c>
      <c r="AP3442">
        <v>210</v>
      </c>
      <c r="AQ3442" t="s">
        <v>1100</v>
      </c>
      <c r="AR3442">
        <v>21</v>
      </c>
      <c r="AT3442" s="160">
        <v>36514</v>
      </c>
      <c r="AU3442">
        <v>23</v>
      </c>
      <c r="AV3442">
        <v>110</v>
      </c>
      <c r="AW3442" t="s">
        <v>1100</v>
      </c>
      <c r="AX3442">
        <v>11</v>
      </c>
    </row>
    <row r="3443" spans="28:50" x14ac:dyDescent="0.3">
      <c r="AB3443" s="160">
        <v>38342</v>
      </c>
      <c r="AC3443">
        <v>0</v>
      </c>
      <c r="AD3443">
        <v>119</v>
      </c>
      <c r="AE3443" t="s">
        <v>1100</v>
      </c>
      <c r="AF3443">
        <v>12</v>
      </c>
      <c r="AH3443" s="160">
        <v>41629</v>
      </c>
      <c r="AI3443">
        <v>0</v>
      </c>
      <c r="AJ3443">
        <v>160</v>
      </c>
      <c r="AK3443" t="s">
        <v>1100</v>
      </c>
      <c r="AL3443">
        <v>16</v>
      </c>
      <c r="AN3443" s="160">
        <v>35785</v>
      </c>
      <c r="AO3443">
        <v>0</v>
      </c>
      <c r="AP3443">
        <v>210</v>
      </c>
      <c r="AQ3443" t="s">
        <v>1100</v>
      </c>
      <c r="AR3443">
        <v>21</v>
      </c>
      <c r="AT3443" s="160">
        <v>36515</v>
      </c>
      <c r="AU3443">
        <v>0</v>
      </c>
      <c r="AV3443">
        <v>106</v>
      </c>
      <c r="AW3443" t="s">
        <v>1100</v>
      </c>
      <c r="AX3443">
        <v>11</v>
      </c>
    </row>
    <row r="3444" spans="28:50" x14ac:dyDescent="0.3">
      <c r="AB3444" s="160">
        <v>38342</v>
      </c>
      <c r="AC3444">
        <v>1</v>
      </c>
      <c r="AD3444">
        <v>113</v>
      </c>
      <c r="AE3444" t="s">
        <v>1100</v>
      </c>
      <c r="AF3444">
        <v>11</v>
      </c>
      <c r="AH3444" s="160">
        <v>41629</v>
      </c>
      <c r="AI3444">
        <v>1</v>
      </c>
      <c r="AJ3444">
        <v>158</v>
      </c>
      <c r="AK3444" t="s">
        <v>1100</v>
      </c>
      <c r="AL3444">
        <v>16</v>
      </c>
      <c r="AN3444" s="160">
        <v>35785</v>
      </c>
      <c r="AO3444">
        <v>1</v>
      </c>
      <c r="AP3444">
        <v>203</v>
      </c>
      <c r="AQ3444" t="s">
        <v>1100</v>
      </c>
      <c r="AR3444">
        <v>20</v>
      </c>
      <c r="AT3444" s="160">
        <v>36515</v>
      </c>
      <c r="AU3444">
        <v>1</v>
      </c>
      <c r="AV3444">
        <v>106</v>
      </c>
      <c r="AW3444" t="s">
        <v>1100</v>
      </c>
      <c r="AX3444">
        <v>11</v>
      </c>
    </row>
    <row r="3445" spans="28:50" x14ac:dyDescent="0.3">
      <c r="AB3445" s="160">
        <v>38342</v>
      </c>
      <c r="AC3445">
        <v>2</v>
      </c>
      <c r="AD3445">
        <v>99</v>
      </c>
      <c r="AE3445" t="s">
        <v>1100</v>
      </c>
      <c r="AF3445">
        <v>10</v>
      </c>
      <c r="AH3445" s="160">
        <v>41629</v>
      </c>
      <c r="AI3445">
        <v>2</v>
      </c>
      <c r="AJ3445">
        <v>158</v>
      </c>
      <c r="AK3445" t="s">
        <v>1100</v>
      </c>
      <c r="AL3445">
        <v>16</v>
      </c>
      <c r="AN3445" s="160">
        <v>35785</v>
      </c>
      <c r="AO3445">
        <v>2</v>
      </c>
      <c r="AP3445">
        <v>200</v>
      </c>
      <c r="AQ3445" t="s">
        <v>1100</v>
      </c>
      <c r="AR3445">
        <v>20</v>
      </c>
      <c r="AT3445" s="160">
        <v>36515</v>
      </c>
      <c r="AU3445">
        <v>2</v>
      </c>
      <c r="AV3445">
        <v>97</v>
      </c>
      <c r="AW3445" t="s">
        <v>1100</v>
      </c>
      <c r="AX3445">
        <v>10</v>
      </c>
    </row>
    <row r="3446" spans="28:50" x14ac:dyDescent="0.3">
      <c r="AB3446" s="160">
        <v>38342</v>
      </c>
      <c r="AC3446">
        <v>3</v>
      </c>
      <c r="AD3446">
        <v>95</v>
      </c>
      <c r="AE3446" t="s">
        <v>1100</v>
      </c>
      <c r="AF3446">
        <v>10</v>
      </c>
      <c r="AH3446" s="160">
        <v>41629</v>
      </c>
      <c r="AI3446">
        <v>3</v>
      </c>
      <c r="AJ3446">
        <v>160</v>
      </c>
      <c r="AK3446" t="s">
        <v>1100</v>
      </c>
      <c r="AL3446">
        <v>16</v>
      </c>
      <c r="AN3446" s="160">
        <v>35785</v>
      </c>
      <c r="AO3446">
        <v>3</v>
      </c>
      <c r="AP3446">
        <v>200</v>
      </c>
      <c r="AQ3446" t="s">
        <v>1100</v>
      </c>
      <c r="AR3446">
        <v>20</v>
      </c>
      <c r="AT3446" s="160">
        <v>36515</v>
      </c>
      <c r="AU3446">
        <v>3</v>
      </c>
      <c r="AV3446">
        <v>100</v>
      </c>
      <c r="AW3446" t="s">
        <v>1100</v>
      </c>
      <c r="AX3446">
        <v>10</v>
      </c>
    </row>
    <row r="3447" spans="28:50" x14ac:dyDescent="0.3">
      <c r="AB3447" s="160">
        <v>38342</v>
      </c>
      <c r="AC3447">
        <v>4</v>
      </c>
      <c r="AD3447">
        <v>88</v>
      </c>
      <c r="AE3447" t="s">
        <v>1100</v>
      </c>
      <c r="AF3447">
        <v>9</v>
      </c>
      <c r="AH3447" s="160">
        <v>41629</v>
      </c>
      <c r="AI3447">
        <v>4</v>
      </c>
      <c r="AJ3447">
        <v>157</v>
      </c>
      <c r="AK3447" t="s">
        <v>1100</v>
      </c>
      <c r="AL3447">
        <v>16</v>
      </c>
      <c r="AN3447" s="160">
        <v>35785</v>
      </c>
      <c r="AO3447">
        <v>4</v>
      </c>
      <c r="AP3447">
        <v>204</v>
      </c>
      <c r="AQ3447" t="s">
        <v>1100</v>
      </c>
      <c r="AR3447">
        <v>20</v>
      </c>
      <c r="AT3447" s="160">
        <v>36515</v>
      </c>
      <c r="AU3447">
        <v>4</v>
      </c>
      <c r="AV3447">
        <v>102</v>
      </c>
      <c r="AW3447" t="s">
        <v>1100</v>
      </c>
      <c r="AX3447">
        <v>10</v>
      </c>
    </row>
    <row r="3448" spans="28:50" x14ac:dyDescent="0.3">
      <c r="AB3448" s="160">
        <v>38342</v>
      </c>
      <c r="AC3448">
        <v>5</v>
      </c>
      <c r="AD3448">
        <v>83</v>
      </c>
      <c r="AE3448" t="s">
        <v>1100</v>
      </c>
      <c r="AF3448">
        <v>8</v>
      </c>
      <c r="AH3448" s="160">
        <v>41629</v>
      </c>
      <c r="AI3448">
        <v>5</v>
      </c>
      <c r="AJ3448">
        <v>153</v>
      </c>
      <c r="AK3448" t="s">
        <v>1100</v>
      </c>
      <c r="AL3448">
        <v>15</v>
      </c>
      <c r="AN3448" s="160">
        <v>35785</v>
      </c>
      <c r="AO3448">
        <v>5</v>
      </c>
      <c r="AP3448">
        <v>210</v>
      </c>
      <c r="AQ3448" t="s">
        <v>1100</v>
      </c>
      <c r="AR3448">
        <v>21</v>
      </c>
      <c r="AT3448" s="160">
        <v>36515</v>
      </c>
      <c r="AU3448">
        <v>5</v>
      </c>
      <c r="AV3448">
        <v>116</v>
      </c>
      <c r="AW3448" t="s">
        <v>1100</v>
      </c>
      <c r="AX3448">
        <v>12</v>
      </c>
    </row>
    <row r="3449" spans="28:50" x14ac:dyDescent="0.3">
      <c r="AB3449" s="160">
        <v>38342</v>
      </c>
      <c r="AC3449">
        <v>6</v>
      </c>
      <c r="AD3449">
        <v>110</v>
      </c>
      <c r="AE3449" t="s">
        <v>1100</v>
      </c>
      <c r="AF3449">
        <v>11</v>
      </c>
      <c r="AH3449" s="160">
        <v>41629</v>
      </c>
      <c r="AI3449">
        <v>6</v>
      </c>
      <c r="AJ3449">
        <v>157</v>
      </c>
      <c r="AK3449" t="s">
        <v>1100</v>
      </c>
      <c r="AL3449">
        <v>16</v>
      </c>
      <c r="AN3449" s="160">
        <v>35785</v>
      </c>
      <c r="AO3449">
        <v>6</v>
      </c>
      <c r="AP3449">
        <v>210</v>
      </c>
      <c r="AQ3449" t="s">
        <v>1100</v>
      </c>
      <c r="AR3449">
        <v>21</v>
      </c>
      <c r="AT3449" s="160">
        <v>36515</v>
      </c>
      <c r="AU3449">
        <v>6</v>
      </c>
      <c r="AV3449">
        <v>132</v>
      </c>
      <c r="AW3449" t="s">
        <v>1100</v>
      </c>
      <c r="AX3449">
        <v>13</v>
      </c>
    </row>
    <row r="3450" spans="28:50" x14ac:dyDescent="0.3">
      <c r="AB3450" s="160">
        <v>38342</v>
      </c>
      <c r="AC3450">
        <v>7</v>
      </c>
      <c r="AD3450">
        <v>135</v>
      </c>
      <c r="AE3450" t="s">
        <v>1100</v>
      </c>
      <c r="AF3450">
        <v>14</v>
      </c>
      <c r="AH3450" s="160">
        <v>41629</v>
      </c>
      <c r="AI3450">
        <v>7</v>
      </c>
      <c r="AJ3450">
        <v>164</v>
      </c>
      <c r="AK3450" t="s">
        <v>1100</v>
      </c>
      <c r="AL3450">
        <v>16</v>
      </c>
      <c r="AN3450" s="160">
        <v>35785</v>
      </c>
      <c r="AO3450">
        <v>7</v>
      </c>
      <c r="AP3450">
        <v>212</v>
      </c>
      <c r="AQ3450" t="s">
        <v>1100</v>
      </c>
      <c r="AR3450">
        <v>21</v>
      </c>
      <c r="AT3450" s="160">
        <v>36515</v>
      </c>
      <c r="AU3450">
        <v>7</v>
      </c>
      <c r="AV3450">
        <v>136</v>
      </c>
      <c r="AW3450" t="s">
        <v>1100</v>
      </c>
      <c r="AX3450">
        <v>14</v>
      </c>
    </row>
    <row r="3451" spans="28:50" x14ac:dyDescent="0.3">
      <c r="AB3451" s="160">
        <v>38342</v>
      </c>
      <c r="AC3451">
        <v>8</v>
      </c>
      <c r="AD3451">
        <v>152</v>
      </c>
      <c r="AE3451" t="s">
        <v>1100</v>
      </c>
      <c r="AF3451">
        <v>15</v>
      </c>
      <c r="AH3451" s="160">
        <v>41629</v>
      </c>
      <c r="AI3451">
        <v>8</v>
      </c>
      <c r="AJ3451">
        <v>168</v>
      </c>
      <c r="AK3451" t="s">
        <v>1100</v>
      </c>
      <c r="AL3451">
        <v>17</v>
      </c>
      <c r="AN3451" s="160">
        <v>35785</v>
      </c>
      <c r="AO3451">
        <v>8</v>
      </c>
      <c r="AP3451">
        <v>210</v>
      </c>
      <c r="AQ3451" t="s">
        <v>1100</v>
      </c>
      <c r="AR3451">
        <v>21</v>
      </c>
      <c r="AT3451" s="160">
        <v>36515</v>
      </c>
      <c r="AU3451">
        <v>8</v>
      </c>
      <c r="AV3451">
        <v>160</v>
      </c>
      <c r="AW3451" t="s">
        <v>1100</v>
      </c>
      <c r="AX3451">
        <v>16</v>
      </c>
    </row>
    <row r="3452" spans="28:50" x14ac:dyDescent="0.3">
      <c r="AB3452" s="160">
        <v>38342</v>
      </c>
      <c r="AC3452">
        <v>9</v>
      </c>
      <c r="AD3452">
        <v>171</v>
      </c>
      <c r="AE3452" t="s">
        <v>1100</v>
      </c>
      <c r="AF3452">
        <v>17</v>
      </c>
      <c r="AH3452" s="160">
        <v>41629</v>
      </c>
      <c r="AI3452">
        <v>9</v>
      </c>
      <c r="AJ3452">
        <v>172</v>
      </c>
      <c r="AK3452" t="s">
        <v>1100</v>
      </c>
      <c r="AL3452">
        <v>17</v>
      </c>
      <c r="AN3452" s="160">
        <v>35785</v>
      </c>
      <c r="AO3452">
        <v>9</v>
      </c>
      <c r="AP3452">
        <v>200</v>
      </c>
      <c r="AQ3452" t="s">
        <v>1100</v>
      </c>
      <c r="AR3452">
        <v>20</v>
      </c>
      <c r="AT3452" s="160">
        <v>36515</v>
      </c>
      <c r="AU3452">
        <v>9</v>
      </c>
      <c r="AV3452">
        <v>158</v>
      </c>
      <c r="AW3452" t="s">
        <v>1100</v>
      </c>
      <c r="AX3452">
        <v>16</v>
      </c>
    </row>
    <row r="3453" spans="28:50" x14ac:dyDescent="0.3">
      <c r="AB3453" s="160">
        <v>38342</v>
      </c>
      <c r="AC3453">
        <v>10</v>
      </c>
      <c r="AD3453">
        <v>203</v>
      </c>
      <c r="AE3453" t="s">
        <v>1100</v>
      </c>
      <c r="AF3453">
        <v>20</v>
      </c>
      <c r="AH3453" s="160">
        <v>41629</v>
      </c>
      <c r="AI3453">
        <v>10</v>
      </c>
      <c r="AJ3453">
        <v>177</v>
      </c>
      <c r="AK3453" t="s">
        <v>1100</v>
      </c>
      <c r="AL3453">
        <v>18</v>
      </c>
      <c r="AN3453" s="160">
        <v>35785</v>
      </c>
      <c r="AO3453">
        <v>10</v>
      </c>
      <c r="AP3453">
        <v>204</v>
      </c>
      <c r="AQ3453" t="s">
        <v>1100</v>
      </c>
      <c r="AR3453">
        <v>20</v>
      </c>
      <c r="AT3453" s="160">
        <v>36515</v>
      </c>
      <c r="AU3453">
        <v>10</v>
      </c>
      <c r="AV3453">
        <v>157</v>
      </c>
      <c r="AW3453" t="s">
        <v>1100</v>
      </c>
      <c r="AX3453">
        <v>16</v>
      </c>
    </row>
    <row r="3454" spans="28:50" x14ac:dyDescent="0.3">
      <c r="AB3454" s="160">
        <v>38342</v>
      </c>
      <c r="AC3454">
        <v>11</v>
      </c>
      <c r="AD3454">
        <v>222</v>
      </c>
      <c r="AE3454" t="s">
        <v>1100</v>
      </c>
      <c r="AF3454">
        <v>22</v>
      </c>
      <c r="AH3454" s="160">
        <v>41629</v>
      </c>
      <c r="AI3454">
        <v>11</v>
      </c>
      <c r="AJ3454">
        <v>184</v>
      </c>
      <c r="AK3454" t="s">
        <v>1100</v>
      </c>
      <c r="AL3454">
        <v>18</v>
      </c>
      <c r="AN3454" s="160">
        <v>35785</v>
      </c>
      <c r="AO3454">
        <v>11</v>
      </c>
      <c r="AP3454">
        <v>210</v>
      </c>
      <c r="AQ3454" t="s">
        <v>1100</v>
      </c>
      <c r="AR3454">
        <v>21</v>
      </c>
      <c r="AT3454" s="160">
        <v>36515</v>
      </c>
      <c r="AU3454">
        <v>11</v>
      </c>
      <c r="AV3454">
        <v>167</v>
      </c>
      <c r="AW3454" t="s">
        <v>1100</v>
      </c>
      <c r="AX3454">
        <v>17</v>
      </c>
    </row>
    <row r="3455" spans="28:50" x14ac:dyDescent="0.3">
      <c r="AB3455" s="160">
        <v>38342</v>
      </c>
      <c r="AC3455">
        <v>12</v>
      </c>
      <c r="AD3455">
        <v>243</v>
      </c>
      <c r="AE3455" t="s">
        <v>1100</v>
      </c>
      <c r="AF3455">
        <v>24</v>
      </c>
      <c r="AH3455" s="160">
        <v>41629</v>
      </c>
      <c r="AI3455">
        <v>12</v>
      </c>
      <c r="AJ3455">
        <v>189</v>
      </c>
      <c r="AK3455" t="s">
        <v>1100</v>
      </c>
      <c r="AL3455">
        <v>19</v>
      </c>
      <c r="AN3455" s="160">
        <v>35785</v>
      </c>
      <c r="AO3455">
        <v>12</v>
      </c>
      <c r="AP3455">
        <v>220</v>
      </c>
      <c r="AQ3455" t="s">
        <v>1100</v>
      </c>
      <c r="AR3455">
        <v>22</v>
      </c>
      <c r="AT3455" s="160">
        <v>36515</v>
      </c>
      <c r="AU3455">
        <v>12</v>
      </c>
      <c r="AV3455">
        <v>173</v>
      </c>
      <c r="AW3455" t="s">
        <v>1100</v>
      </c>
      <c r="AX3455">
        <v>17</v>
      </c>
    </row>
    <row r="3456" spans="28:50" x14ac:dyDescent="0.3">
      <c r="AB3456" s="160">
        <v>38342</v>
      </c>
      <c r="AC3456">
        <v>13</v>
      </c>
      <c r="AD3456">
        <v>268</v>
      </c>
      <c r="AE3456" t="s">
        <v>1100</v>
      </c>
      <c r="AF3456">
        <v>27</v>
      </c>
      <c r="AH3456" s="160">
        <v>41629</v>
      </c>
      <c r="AI3456">
        <v>13</v>
      </c>
      <c r="AJ3456">
        <v>200</v>
      </c>
      <c r="AK3456" t="s">
        <v>1100</v>
      </c>
      <c r="AL3456">
        <v>20</v>
      </c>
      <c r="AN3456" s="160">
        <v>35785</v>
      </c>
      <c r="AO3456">
        <v>13</v>
      </c>
      <c r="AP3456">
        <v>219</v>
      </c>
      <c r="AQ3456" t="s">
        <v>1100</v>
      </c>
      <c r="AR3456">
        <v>22</v>
      </c>
      <c r="AT3456" s="160">
        <v>36515</v>
      </c>
      <c r="AU3456">
        <v>13</v>
      </c>
      <c r="AV3456">
        <v>167</v>
      </c>
      <c r="AW3456" t="s">
        <v>1100</v>
      </c>
      <c r="AX3456">
        <v>17</v>
      </c>
    </row>
    <row r="3457" spans="28:50" x14ac:dyDescent="0.3">
      <c r="AB3457" s="160">
        <v>38342</v>
      </c>
      <c r="AC3457">
        <v>14</v>
      </c>
      <c r="AD3457">
        <v>292</v>
      </c>
      <c r="AE3457" t="s">
        <v>1100</v>
      </c>
      <c r="AF3457">
        <v>29</v>
      </c>
      <c r="AH3457" s="160">
        <v>41629</v>
      </c>
      <c r="AI3457">
        <v>14</v>
      </c>
      <c r="AJ3457">
        <v>209</v>
      </c>
      <c r="AK3457" t="s">
        <v>1100</v>
      </c>
      <c r="AL3457">
        <v>21</v>
      </c>
      <c r="AN3457" s="160">
        <v>35785</v>
      </c>
      <c r="AO3457">
        <v>14</v>
      </c>
      <c r="AP3457">
        <v>230</v>
      </c>
      <c r="AQ3457" t="s">
        <v>1100</v>
      </c>
      <c r="AR3457">
        <v>23</v>
      </c>
      <c r="AT3457" s="160">
        <v>36515</v>
      </c>
      <c r="AU3457">
        <v>14</v>
      </c>
      <c r="AV3457">
        <v>149</v>
      </c>
      <c r="AW3457" t="s">
        <v>1100</v>
      </c>
      <c r="AX3457">
        <v>15</v>
      </c>
    </row>
    <row r="3458" spans="28:50" x14ac:dyDescent="0.3">
      <c r="AB3458" s="160">
        <v>38342</v>
      </c>
      <c r="AC3458">
        <v>15</v>
      </c>
      <c r="AD3458">
        <v>301</v>
      </c>
      <c r="AE3458" t="s">
        <v>1100</v>
      </c>
      <c r="AF3458">
        <v>30</v>
      </c>
      <c r="AH3458" s="160">
        <v>41629</v>
      </c>
      <c r="AI3458">
        <v>15</v>
      </c>
      <c r="AJ3458">
        <v>205</v>
      </c>
      <c r="AK3458" t="s">
        <v>1100</v>
      </c>
      <c r="AL3458">
        <v>21</v>
      </c>
      <c r="AN3458" s="160">
        <v>35785</v>
      </c>
      <c r="AO3458">
        <v>15</v>
      </c>
      <c r="AP3458">
        <v>220</v>
      </c>
      <c r="AQ3458" t="s">
        <v>1100</v>
      </c>
      <c r="AR3458">
        <v>22</v>
      </c>
      <c r="AT3458" s="160">
        <v>36515</v>
      </c>
      <c r="AU3458">
        <v>15</v>
      </c>
      <c r="AV3458">
        <v>145</v>
      </c>
      <c r="AW3458" t="s">
        <v>1100</v>
      </c>
      <c r="AX3458">
        <v>15</v>
      </c>
    </row>
    <row r="3459" spans="28:50" x14ac:dyDescent="0.3">
      <c r="AB3459" s="160">
        <v>38342</v>
      </c>
      <c r="AC3459">
        <v>16</v>
      </c>
      <c r="AD3459">
        <v>301</v>
      </c>
      <c r="AE3459" t="s">
        <v>1100</v>
      </c>
      <c r="AF3459">
        <v>30</v>
      </c>
      <c r="AH3459" s="160">
        <v>41629</v>
      </c>
      <c r="AI3459">
        <v>16</v>
      </c>
      <c r="AJ3459">
        <v>197</v>
      </c>
      <c r="AK3459" t="s">
        <v>1100</v>
      </c>
      <c r="AL3459">
        <v>20</v>
      </c>
      <c r="AN3459" s="160">
        <v>35785</v>
      </c>
      <c r="AO3459">
        <v>16</v>
      </c>
      <c r="AP3459">
        <v>210</v>
      </c>
      <c r="AQ3459" t="s">
        <v>1100</v>
      </c>
      <c r="AR3459">
        <v>21</v>
      </c>
      <c r="AT3459" s="160">
        <v>36515</v>
      </c>
      <c r="AU3459">
        <v>16</v>
      </c>
      <c r="AV3459">
        <v>129</v>
      </c>
      <c r="AW3459" t="s">
        <v>1100</v>
      </c>
      <c r="AX3459">
        <v>13</v>
      </c>
    </row>
    <row r="3460" spans="28:50" x14ac:dyDescent="0.3">
      <c r="AB3460" s="160">
        <v>38342</v>
      </c>
      <c r="AC3460">
        <v>17</v>
      </c>
      <c r="AD3460">
        <v>295</v>
      </c>
      <c r="AE3460" t="s">
        <v>1100</v>
      </c>
      <c r="AF3460">
        <v>30</v>
      </c>
      <c r="AH3460" s="160">
        <v>41629</v>
      </c>
      <c r="AI3460">
        <v>17</v>
      </c>
      <c r="AJ3460">
        <v>195</v>
      </c>
      <c r="AK3460" t="s">
        <v>1100</v>
      </c>
      <c r="AL3460">
        <v>20</v>
      </c>
      <c r="AN3460" s="160">
        <v>35785</v>
      </c>
      <c r="AO3460">
        <v>17</v>
      </c>
      <c r="AP3460">
        <v>190</v>
      </c>
      <c r="AQ3460" t="s">
        <v>1100</v>
      </c>
      <c r="AR3460">
        <v>19</v>
      </c>
      <c r="AT3460" s="160">
        <v>36515</v>
      </c>
      <c r="AU3460">
        <v>17</v>
      </c>
      <c r="AV3460">
        <v>120</v>
      </c>
      <c r="AW3460" t="s">
        <v>1100</v>
      </c>
      <c r="AX3460">
        <v>12</v>
      </c>
    </row>
    <row r="3461" spans="28:50" x14ac:dyDescent="0.3">
      <c r="AB3461" s="160">
        <v>38342</v>
      </c>
      <c r="AC3461">
        <v>18</v>
      </c>
      <c r="AD3461">
        <v>286</v>
      </c>
      <c r="AE3461" t="s">
        <v>1100</v>
      </c>
      <c r="AF3461">
        <v>29</v>
      </c>
      <c r="AH3461" s="160">
        <v>41629</v>
      </c>
      <c r="AI3461">
        <v>18</v>
      </c>
      <c r="AJ3461">
        <v>205</v>
      </c>
      <c r="AK3461" t="s">
        <v>1100</v>
      </c>
      <c r="AL3461">
        <v>21</v>
      </c>
      <c r="AN3461" s="160">
        <v>35785</v>
      </c>
      <c r="AO3461">
        <v>18</v>
      </c>
      <c r="AP3461">
        <v>180</v>
      </c>
      <c r="AQ3461" t="s">
        <v>1100</v>
      </c>
      <c r="AR3461">
        <v>18</v>
      </c>
      <c r="AT3461" s="160">
        <v>36515</v>
      </c>
      <c r="AU3461">
        <v>18</v>
      </c>
      <c r="AV3461">
        <v>113</v>
      </c>
      <c r="AW3461" t="s">
        <v>1100</v>
      </c>
      <c r="AX3461">
        <v>11</v>
      </c>
    </row>
    <row r="3462" spans="28:50" x14ac:dyDescent="0.3">
      <c r="AB3462" s="160">
        <v>38342</v>
      </c>
      <c r="AC3462">
        <v>19</v>
      </c>
      <c r="AD3462">
        <v>261</v>
      </c>
      <c r="AE3462" t="s">
        <v>1100</v>
      </c>
      <c r="AF3462">
        <v>26</v>
      </c>
      <c r="AH3462" s="160">
        <v>41629</v>
      </c>
      <c r="AI3462">
        <v>19</v>
      </c>
      <c r="AJ3462">
        <v>209</v>
      </c>
      <c r="AK3462" t="s">
        <v>1100</v>
      </c>
      <c r="AL3462">
        <v>21</v>
      </c>
      <c r="AN3462" s="160">
        <v>35785</v>
      </c>
      <c r="AO3462">
        <v>19</v>
      </c>
      <c r="AP3462">
        <v>166</v>
      </c>
      <c r="AQ3462" t="s">
        <v>1100</v>
      </c>
      <c r="AR3462">
        <v>17</v>
      </c>
      <c r="AT3462" s="160">
        <v>36515</v>
      </c>
      <c r="AU3462">
        <v>19</v>
      </c>
      <c r="AV3462">
        <v>111</v>
      </c>
      <c r="AW3462" t="s">
        <v>1100</v>
      </c>
      <c r="AX3462">
        <v>11</v>
      </c>
    </row>
    <row r="3463" spans="28:50" x14ac:dyDescent="0.3">
      <c r="AB3463" s="160">
        <v>38342</v>
      </c>
      <c r="AC3463">
        <v>20</v>
      </c>
      <c r="AD3463">
        <v>221</v>
      </c>
      <c r="AE3463" t="s">
        <v>1100</v>
      </c>
      <c r="AF3463">
        <v>22</v>
      </c>
      <c r="AH3463" s="160">
        <v>41629</v>
      </c>
      <c r="AI3463">
        <v>20</v>
      </c>
      <c r="AJ3463">
        <v>202</v>
      </c>
      <c r="AK3463" t="s">
        <v>1100</v>
      </c>
      <c r="AL3463">
        <v>20</v>
      </c>
      <c r="AN3463" s="160">
        <v>35785</v>
      </c>
      <c r="AO3463">
        <v>20</v>
      </c>
      <c r="AP3463">
        <v>170</v>
      </c>
      <c r="AQ3463" t="s">
        <v>1100</v>
      </c>
      <c r="AR3463">
        <v>17</v>
      </c>
      <c r="AT3463" s="160">
        <v>36515</v>
      </c>
      <c r="AU3463">
        <v>20</v>
      </c>
      <c r="AV3463">
        <v>112</v>
      </c>
      <c r="AW3463" t="s">
        <v>1100</v>
      </c>
      <c r="AX3463">
        <v>11</v>
      </c>
    </row>
    <row r="3464" spans="28:50" x14ac:dyDescent="0.3">
      <c r="AB3464" s="160">
        <v>38342</v>
      </c>
      <c r="AC3464">
        <v>21</v>
      </c>
      <c r="AD3464">
        <v>191</v>
      </c>
      <c r="AE3464" t="s">
        <v>1100</v>
      </c>
      <c r="AF3464">
        <v>19</v>
      </c>
      <c r="AH3464" s="160">
        <v>41629</v>
      </c>
      <c r="AI3464">
        <v>21</v>
      </c>
      <c r="AJ3464">
        <v>200</v>
      </c>
      <c r="AK3464" t="s">
        <v>1100</v>
      </c>
      <c r="AL3464">
        <v>20</v>
      </c>
      <c r="AN3464" s="160">
        <v>35785</v>
      </c>
      <c r="AO3464">
        <v>21</v>
      </c>
      <c r="AP3464">
        <v>170</v>
      </c>
      <c r="AQ3464" t="s">
        <v>1100</v>
      </c>
      <c r="AR3464">
        <v>17</v>
      </c>
      <c r="AT3464" s="160">
        <v>36515</v>
      </c>
      <c r="AU3464">
        <v>21</v>
      </c>
      <c r="AV3464">
        <v>113</v>
      </c>
      <c r="AW3464" t="s">
        <v>1100</v>
      </c>
      <c r="AX3464">
        <v>11</v>
      </c>
    </row>
    <row r="3465" spans="28:50" x14ac:dyDescent="0.3">
      <c r="AB3465" s="160">
        <v>38342</v>
      </c>
      <c r="AC3465">
        <v>22</v>
      </c>
      <c r="AD3465">
        <v>174</v>
      </c>
      <c r="AE3465" t="s">
        <v>1100</v>
      </c>
      <c r="AF3465">
        <v>17</v>
      </c>
      <c r="AH3465" s="160">
        <v>41629</v>
      </c>
      <c r="AI3465">
        <v>22</v>
      </c>
      <c r="AJ3465">
        <v>196</v>
      </c>
      <c r="AK3465" t="s">
        <v>1100</v>
      </c>
      <c r="AL3465">
        <v>20</v>
      </c>
      <c r="AN3465" s="160">
        <v>35785</v>
      </c>
      <c r="AO3465">
        <v>22</v>
      </c>
      <c r="AP3465">
        <v>156</v>
      </c>
      <c r="AQ3465" t="s">
        <v>1100</v>
      </c>
      <c r="AR3465">
        <v>16</v>
      </c>
      <c r="AT3465" s="160">
        <v>36515</v>
      </c>
      <c r="AU3465">
        <v>22</v>
      </c>
      <c r="AV3465">
        <v>110</v>
      </c>
      <c r="AW3465" t="s">
        <v>1100</v>
      </c>
      <c r="AX3465">
        <v>11</v>
      </c>
    </row>
    <row r="3466" spans="28:50" x14ac:dyDescent="0.3">
      <c r="AB3466" s="160">
        <v>38342</v>
      </c>
      <c r="AC3466">
        <v>23</v>
      </c>
      <c r="AD3466">
        <v>164</v>
      </c>
      <c r="AE3466" t="s">
        <v>1100</v>
      </c>
      <c r="AF3466">
        <v>16</v>
      </c>
      <c r="AH3466" s="160">
        <v>41629</v>
      </c>
      <c r="AI3466">
        <v>23</v>
      </c>
      <c r="AJ3466">
        <v>192</v>
      </c>
      <c r="AK3466" t="s">
        <v>1100</v>
      </c>
      <c r="AL3466">
        <v>19</v>
      </c>
      <c r="AN3466" s="160">
        <v>35785</v>
      </c>
      <c r="AO3466">
        <v>23</v>
      </c>
      <c r="AP3466">
        <v>160</v>
      </c>
      <c r="AQ3466" t="s">
        <v>1100</v>
      </c>
      <c r="AR3466">
        <v>16</v>
      </c>
      <c r="AT3466" s="160">
        <v>36515</v>
      </c>
      <c r="AU3466">
        <v>23</v>
      </c>
      <c r="AV3466">
        <v>105</v>
      </c>
      <c r="AW3466" t="s">
        <v>1100</v>
      </c>
      <c r="AX3466">
        <v>11</v>
      </c>
    </row>
    <row r="3467" spans="28:50" x14ac:dyDescent="0.3">
      <c r="AB3467" s="160">
        <v>38343</v>
      </c>
      <c r="AC3467">
        <v>0</v>
      </c>
      <c r="AD3467">
        <v>149</v>
      </c>
      <c r="AE3467" t="s">
        <v>1100</v>
      </c>
      <c r="AF3467">
        <v>15</v>
      </c>
      <c r="AH3467" s="160">
        <v>41630</v>
      </c>
      <c r="AI3467">
        <v>0</v>
      </c>
      <c r="AJ3467">
        <v>189</v>
      </c>
      <c r="AK3467" t="s">
        <v>1100</v>
      </c>
      <c r="AL3467">
        <v>19</v>
      </c>
      <c r="AN3467" s="160">
        <v>35786</v>
      </c>
      <c r="AO3467">
        <v>0</v>
      </c>
      <c r="AP3467">
        <v>170</v>
      </c>
      <c r="AQ3467" t="s">
        <v>1100</v>
      </c>
      <c r="AR3467">
        <v>17</v>
      </c>
      <c r="AT3467" s="160">
        <v>36516</v>
      </c>
      <c r="AU3467">
        <v>0</v>
      </c>
      <c r="AV3467">
        <v>103</v>
      </c>
      <c r="AW3467" t="s">
        <v>1100</v>
      </c>
      <c r="AX3467">
        <v>10</v>
      </c>
    </row>
    <row r="3468" spans="28:50" x14ac:dyDescent="0.3">
      <c r="AB3468" s="160">
        <v>38343</v>
      </c>
      <c r="AC3468">
        <v>1</v>
      </c>
      <c r="AD3468">
        <v>140</v>
      </c>
      <c r="AE3468" t="s">
        <v>1100</v>
      </c>
      <c r="AF3468">
        <v>14</v>
      </c>
      <c r="AH3468" s="160">
        <v>41630</v>
      </c>
      <c r="AI3468">
        <v>1</v>
      </c>
      <c r="AJ3468">
        <v>187</v>
      </c>
      <c r="AK3468" t="s">
        <v>1100</v>
      </c>
      <c r="AL3468">
        <v>19</v>
      </c>
      <c r="AN3468" s="160">
        <v>35786</v>
      </c>
      <c r="AO3468">
        <v>1</v>
      </c>
      <c r="AP3468">
        <v>164</v>
      </c>
      <c r="AQ3468" t="s">
        <v>1100</v>
      </c>
      <c r="AR3468">
        <v>16</v>
      </c>
      <c r="AT3468" s="160">
        <v>36516</v>
      </c>
      <c r="AU3468">
        <v>1</v>
      </c>
      <c r="AV3468">
        <v>103</v>
      </c>
      <c r="AW3468" t="s">
        <v>1100</v>
      </c>
      <c r="AX3468">
        <v>10</v>
      </c>
    </row>
    <row r="3469" spans="28:50" x14ac:dyDescent="0.3">
      <c r="AB3469" s="160">
        <v>38343</v>
      </c>
      <c r="AC3469">
        <v>2</v>
      </c>
      <c r="AD3469">
        <v>132</v>
      </c>
      <c r="AE3469" t="s">
        <v>1100</v>
      </c>
      <c r="AF3469">
        <v>13</v>
      </c>
      <c r="AH3469" s="160">
        <v>41630</v>
      </c>
      <c r="AI3469">
        <v>2</v>
      </c>
      <c r="AJ3469">
        <v>185</v>
      </c>
      <c r="AK3469" t="s">
        <v>1100</v>
      </c>
      <c r="AL3469">
        <v>19</v>
      </c>
      <c r="AN3469" s="160">
        <v>35786</v>
      </c>
      <c r="AO3469">
        <v>2</v>
      </c>
      <c r="AP3469">
        <v>160</v>
      </c>
      <c r="AQ3469" t="s">
        <v>1100</v>
      </c>
      <c r="AR3469">
        <v>16</v>
      </c>
      <c r="AT3469" s="160">
        <v>36516</v>
      </c>
      <c r="AU3469">
        <v>2</v>
      </c>
      <c r="AV3469">
        <v>99</v>
      </c>
      <c r="AW3469" t="s">
        <v>1100</v>
      </c>
      <c r="AX3469">
        <v>10</v>
      </c>
    </row>
    <row r="3470" spans="28:50" x14ac:dyDescent="0.3">
      <c r="AB3470" s="160">
        <v>38343</v>
      </c>
      <c r="AC3470">
        <v>3</v>
      </c>
      <c r="AD3470">
        <v>121</v>
      </c>
      <c r="AE3470" t="s">
        <v>1100</v>
      </c>
      <c r="AF3470">
        <v>12</v>
      </c>
      <c r="AH3470" s="160">
        <v>41630</v>
      </c>
      <c r="AI3470">
        <v>3</v>
      </c>
      <c r="AJ3470">
        <v>184</v>
      </c>
      <c r="AK3470" t="s">
        <v>1100</v>
      </c>
      <c r="AL3470">
        <v>18</v>
      </c>
      <c r="AN3470" s="160">
        <v>35786</v>
      </c>
      <c r="AO3470">
        <v>3</v>
      </c>
      <c r="AP3470">
        <v>160</v>
      </c>
      <c r="AQ3470" t="s">
        <v>1100</v>
      </c>
      <c r="AR3470">
        <v>16</v>
      </c>
      <c r="AT3470" s="160">
        <v>36516</v>
      </c>
      <c r="AU3470">
        <v>3</v>
      </c>
      <c r="AV3470">
        <v>93</v>
      </c>
      <c r="AW3470" t="s">
        <v>1100</v>
      </c>
      <c r="AX3470">
        <v>9</v>
      </c>
    </row>
    <row r="3471" spans="28:50" x14ac:dyDescent="0.3">
      <c r="AB3471" s="160">
        <v>38343</v>
      </c>
      <c r="AC3471">
        <v>4</v>
      </c>
      <c r="AD3471">
        <v>123</v>
      </c>
      <c r="AE3471" t="s">
        <v>1100</v>
      </c>
      <c r="AF3471">
        <v>12</v>
      </c>
      <c r="AH3471" s="160">
        <v>41630</v>
      </c>
      <c r="AI3471">
        <v>4</v>
      </c>
      <c r="AJ3471">
        <v>185</v>
      </c>
      <c r="AK3471" t="s">
        <v>1100</v>
      </c>
      <c r="AL3471">
        <v>19</v>
      </c>
      <c r="AN3471" s="160">
        <v>35786</v>
      </c>
      <c r="AO3471">
        <v>4</v>
      </c>
      <c r="AP3471">
        <v>162</v>
      </c>
      <c r="AQ3471" t="s">
        <v>1100</v>
      </c>
      <c r="AR3471">
        <v>16</v>
      </c>
      <c r="AT3471" s="160">
        <v>36516</v>
      </c>
      <c r="AU3471">
        <v>4</v>
      </c>
      <c r="AV3471">
        <v>92</v>
      </c>
      <c r="AW3471" t="s">
        <v>1100</v>
      </c>
      <c r="AX3471">
        <v>9</v>
      </c>
    </row>
    <row r="3472" spans="28:50" x14ac:dyDescent="0.3">
      <c r="AB3472" s="160">
        <v>38343</v>
      </c>
      <c r="AC3472">
        <v>5</v>
      </c>
      <c r="AD3472">
        <v>118</v>
      </c>
      <c r="AE3472" t="s">
        <v>1100</v>
      </c>
      <c r="AF3472">
        <v>12</v>
      </c>
      <c r="AH3472" s="160">
        <v>41630</v>
      </c>
      <c r="AI3472">
        <v>5</v>
      </c>
      <c r="AJ3472">
        <v>183</v>
      </c>
      <c r="AK3472" t="s">
        <v>1100</v>
      </c>
      <c r="AL3472">
        <v>18</v>
      </c>
      <c r="AN3472" s="160">
        <v>35786</v>
      </c>
      <c r="AO3472">
        <v>5</v>
      </c>
      <c r="AP3472">
        <v>160</v>
      </c>
      <c r="AQ3472" t="s">
        <v>1100</v>
      </c>
      <c r="AR3472">
        <v>16</v>
      </c>
      <c r="AT3472" s="160">
        <v>36516</v>
      </c>
      <c r="AU3472">
        <v>5</v>
      </c>
      <c r="AV3472">
        <v>92</v>
      </c>
      <c r="AW3472" t="s">
        <v>1100</v>
      </c>
      <c r="AX3472">
        <v>9</v>
      </c>
    </row>
    <row r="3473" spans="28:50" x14ac:dyDescent="0.3">
      <c r="AB3473" s="160">
        <v>38343</v>
      </c>
      <c r="AC3473">
        <v>6</v>
      </c>
      <c r="AD3473">
        <v>136</v>
      </c>
      <c r="AE3473" t="s">
        <v>1100</v>
      </c>
      <c r="AF3473">
        <v>14</v>
      </c>
      <c r="AH3473" s="160">
        <v>41630</v>
      </c>
      <c r="AI3473">
        <v>6</v>
      </c>
      <c r="AJ3473">
        <v>187</v>
      </c>
      <c r="AK3473" t="s">
        <v>1100</v>
      </c>
      <c r="AL3473">
        <v>19</v>
      </c>
      <c r="AN3473" s="160">
        <v>35786</v>
      </c>
      <c r="AO3473">
        <v>6</v>
      </c>
      <c r="AP3473">
        <v>170</v>
      </c>
      <c r="AQ3473" t="s">
        <v>1100</v>
      </c>
      <c r="AR3473">
        <v>17</v>
      </c>
      <c r="AT3473" s="160">
        <v>36516</v>
      </c>
      <c r="AU3473">
        <v>6</v>
      </c>
      <c r="AV3473">
        <v>98</v>
      </c>
      <c r="AW3473" t="s">
        <v>1100</v>
      </c>
      <c r="AX3473">
        <v>10</v>
      </c>
    </row>
    <row r="3474" spans="28:50" x14ac:dyDescent="0.3">
      <c r="AB3474" s="160">
        <v>38343</v>
      </c>
      <c r="AC3474">
        <v>7</v>
      </c>
      <c r="AD3474">
        <v>146</v>
      </c>
      <c r="AE3474" t="s">
        <v>1100</v>
      </c>
      <c r="AF3474">
        <v>15</v>
      </c>
      <c r="AH3474" s="160">
        <v>41630</v>
      </c>
      <c r="AI3474">
        <v>7</v>
      </c>
      <c r="AJ3474">
        <v>191</v>
      </c>
      <c r="AK3474" t="s">
        <v>1100</v>
      </c>
      <c r="AL3474">
        <v>19</v>
      </c>
      <c r="AN3474" s="160">
        <v>35786</v>
      </c>
      <c r="AO3474">
        <v>7</v>
      </c>
      <c r="AP3474">
        <v>181</v>
      </c>
      <c r="AQ3474" t="s">
        <v>1100</v>
      </c>
      <c r="AR3474">
        <v>18</v>
      </c>
      <c r="AT3474" s="160">
        <v>36516</v>
      </c>
      <c r="AU3474">
        <v>7</v>
      </c>
      <c r="AV3474">
        <v>106</v>
      </c>
      <c r="AW3474" t="s">
        <v>1100</v>
      </c>
      <c r="AX3474">
        <v>11</v>
      </c>
    </row>
    <row r="3475" spans="28:50" x14ac:dyDescent="0.3">
      <c r="AB3475" s="160">
        <v>38343</v>
      </c>
      <c r="AC3475">
        <v>8</v>
      </c>
      <c r="AD3475">
        <v>179</v>
      </c>
      <c r="AE3475" t="s">
        <v>1100</v>
      </c>
      <c r="AF3475">
        <v>18</v>
      </c>
      <c r="AH3475" s="160">
        <v>41630</v>
      </c>
      <c r="AI3475">
        <v>8</v>
      </c>
      <c r="AJ3475">
        <v>189</v>
      </c>
      <c r="AK3475" t="s">
        <v>1100</v>
      </c>
      <c r="AL3475">
        <v>19</v>
      </c>
      <c r="AN3475" s="160">
        <v>35786</v>
      </c>
      <c r="AO3475">
        <v>8</v>
      </c>
      <c r="AP3475">
        <v>190</v>
      </c>
      <c r="AQ3475" t="s">
        <v>1100</v>
      </c>
      <c r="AR3475">
        <v>19</v>
      </c>
      <c r="AT3475" s="160">
        <v>36516</v>
      </c>
      <c r="AU3475">
        <v>8</v>
      </c>
      <c r="AV3475">
        <v>102</v>
      </c>
      <c r="AW3475" t="s">
        <v>1100</v>
      </c>
      <c r="AX3475">
        <v>10</v>
      </c>
    </row>
    <row r="3476" spans="28:50" x14ac:dyDescent="0.3">
      <c r="AB3476" s="160">
        <v>38343</v>
      </c>
      <c r="AC3476">
        <v>9</v>
      </c>
      <c r="AD3476">
        <v>197</v>
      </c>
      <c r="AE3476" t="s">
        <v>1100</v>
      </c>
      <c r="AF3476">
        <v>20</v>
      </c>
      <c r="AH3476" s="160">
        <v>41630</v>
      </c>
      <c r="AI3476">
        <v>9</v>
      </c>
      <c r="AJ3476">
        <v>194</v>
      </c>
      <c r="AK3476" t="s">
        <v>1100</v>
      </c>
      <c r="AL3476">
        <v>19</v>
      </c>
      <c r="AN3476" s="160">
        <v>35786</v>
      </c>
      <c r="AO3476">
        <v>9</v>
      </c>
      <c r="AP3476">
        <v>190</v>
      </c>
      <c r="AQ3476" t="s">
        <v>1100</v>
      </c>
      <c r="AR3476">
        <v>19</v>
      </c>
      <c r="AT3476" s="160">
        <v>36516</v>
      </c>
      <c r="AU3476">
        <v>9</v>
      </c>
      <c r="AV3476">
        <v>116</v>
      </c>
      <c r="AW3476" t="s">
        <v>1100</v>
      </c>
      <c r="AX3476">
        <v>12</v>
      </c>
    </row>
    <row r="3477" spans="28:50" x14ac:dyDescent="0.3">
      <c r="AB3477" s="160">
        <v>38343</v>
      </c>
      <c r="AC3477">
        <v>10</v>
      </c>
      <c r="AD3477">
        <v>236</v>
      </c>
      <c r="AE3477" t="s">
        <v>1100</v>
      </c>
      <c r="AF3477">
        <v>24</v>
      </c>
      <c r="AH3477" s="160">
        <v>41630</v>
      </c>
      <c r="AI3477">
        <v>10</v>
      </c>
      <c r="AJ3477">
        <v>199</v>
      </c>
      <c r="AK3477" t="s">
        <v>1100</v>
      </c>
      <c r="AL3477">
        <v>20</v>
      </c>
      <c r="AN3477" s="160">
        <v>35786</v>
      </c>
      <c r="AO3477">
        <v>10</v>
      </c>
      <c r="AP3477">
        <v>211</v>
      </c>
      <c r="AQ3477" t="s">
        <v>1100</v>
      </c>
      <c r="AR3477">
        <v>21</v>
      </c>
      <c r="AT3477" s="160">
        <v>36516</v>
      </c>
      <c r="AU3477">
        <v>10</v>
      </c>
      <c r="AV3477">
        <v>106</v>
      </c>
      <c r="AW3477" t="s">
        <v>1100</v>
      </c>
      <c r="AX3477">
        <v>11</v>
      </c>
    </row>
    <row r="3478" spans="28:50" x14ac:dyDescent="0.3">
      <c r="AB3478" s="160">
        <v>38343</v>
      </c>
      <c r="AC3478">
        <v>11</v>
      </c>
      <c r="AD3478">
        <v>276</v>
      </c>
      <c r="AE3478" t="s">
        <v>1100</v>
      </c>
      <c r="AF3478">
        <v>28</v>
      </c>
      <c r="AH3478" s="160">
        <v>41630</v>
      </c>
      <c r="AI3478">
        <v>11</v>
      </c>
      <c r="AJ3478">
        <v>217</v>
      </c>
      <c r="AK3478" t="s">
        <v>1100</v>
      </c>
      <c r="AL3478">
        <v>22</v>
      </c>
      <c r="AN3478" s="160">
        <v>35786</v>
      </c>
      <c r="AO3478">
        <v>11</v>
      </c>
      <c r="AP3478">
        <v>220</v>
      </c>
      <c r="AQ3478" t="s">
        <v>1100</v>
      </c>
      <c r="AR3478">
        <v>22</v>
      </c>
      <c r="AT3478" s="160">
        <v>36516</v>
      </c>
      <c r="AU3478">
        <v>11</v>
      </c>
      <c r="AV3478">
        <v>115</v>
      </c>
      <c r="AW3478" t="s">
        <v>1100</v>
      </c>
      <c r="AX3478">
        <v>12</v>
      </c>
    </row>
    <row r="3479" spans="28:50" x14ac:dyDescent="0.3">
      <c r="AB3479" s="160">
        <v>38343</v>
      </c>
      <c r="AC3479">
        <v>12</v>
      </c>
      <c r="AD3479">
        <v>297</v>
      </c>
      <c r="AE3479" t="s">
        <v>1100</v>
      </c>
      <c r="AF3479">
        <v>30</v>
      </c>
      <c r="AH3479" s="160">
        <v>41630</v>
      </c>
      <c r="AI3479">
        <v>12</v>
      </c>
      <c r="AJ3479">
        <v>220</v>
      </c>
      <c r="AK3479" t="s">
        <v>1100</v>
      </c>
      <c r="AL3479">
        <v>22</v>
      </c>
      <c r="AN3479" s="160">
        <v>35786</v>
      </c>
      <c r="AO3479">
        <v>12</v>
      </c>
      <c r="AP3479">
        <v>230</v>
      </c>
      <c r="AQ3479" t="s">
        <v>1100</v>
      </c>
      <c r="AR3479">
        <v>23</v>
      </c>
      <c r="AT3479" s="160">
        <v>36516</v>
      </c>
      <c r="AU3479">
        <v>12</v>
      </c>
      <c r="AV3479">
        <v>106</v>
      </c>
      <c r="AW3479" t="s">
        <v>1100</v>
      </c>
      <c r="AX3479">
        <v>11</v>
      </c>
    </row>
    <row r="3480" spans="28:50" x14ac:dyDescent="0.3">
      <c r="AB3480" s="160">
        <v>38343</v>
      </c>
      <c r="AC3480">
        <v>13</v>
      </c>
      <c r="AD3480">
        <v>311</v>
      </c>
      <c r="AE3480" t="s">
        <v>1100</v>
      </c>
      <c r="AF3480">
        <v>31</v>
      </c>
      <c r="AH3480" s="160">
        <v>41630</v>
      </c>
      <c r="AI3480">
        <v>13</v>
      </c>
      <c r="AJ3480">
        <v>240</v>
      </c>
      <c r="AK3480" t="s">
        <v>1100</v>
      </c>
      <c r="AL3480">
        <v>24</v>
      </c>
      <c r="AN3480" s="160">
        <v>35786</v>
      </c>
      <c r="AO3480">
        <v>13</v>
      </c>
      <c r="AP3480">
        <v>241</v>
      </c>
      <c r="AQ3480" t="s">
        <v>1100</v>
      </c>
      <c r="AR3480">
        <v>24</v>
      </c>
      <c r="AT3480" s="160">
        <v>36516</v>
      </c>
      <c r="AU3480">
        <v>13</v>
      </c>
      <c r="AV3480">
        <v>98</v>
      </c>
      <c r="AW3480" t="s">
        <v>1100</v>
      </c>
      <c r="AX3480">
        <v>10</v>
      </c>
    </row>
    <row r="3481" spans="28:50" x14ac:dyDescent="0.3">
      <c r="AB3481" s="160">
        <v>38343</v>
      </c>
      <c r="AC3481">
        <v>14</v>
      </c>
      <c r="AD3481">
        <v>310</v>
      </c>
      <c r="AE3481" t="s">
        <v>1100</v>
      </c>
      <c r="AF3481">
        <v>31</v>
      </c>
      <c r="AH3481" s="160">
        <v>41630</v>
      </c>
      <c r="AI3481">
        <v>14</v>
      </c>
      <c r="AJ3481">
        <v>260</v>
      </c>
      <c r="AK3481" t="s">
        <v>1100</v>
      </c>
      <c r="AL3481">
        <v>26</v>
      </c>
      <c r="AN3481" s="160">
        <v>35786</v>
      </c>
      <c r="AO3481">
        <v>14</v>
      </c>
      <c r="AP3481">
        <v>250</v>
      </c>
      <c r="AQ3481" t="s">
        <v>1100</v>
      </c>
      <c r="AR3481">
        <v>25</v>
      </c>
      <c r="AT3481" s="160">
        <v>36516</v>
      </c>
      <c r="AU3481">
        <v>14</v>
      </c>
      <c r="AV3481">
        <v>99</v>
      </c>
      <c r="AW3481" t="s">
        <v>1100</v>
      </c>
      <c r="AX3481">
        <v>10</v>
      </c>
    </row>
    <row r="3482" spans="28:50" x14ac:dyDescent="0.3">
      <c r="AB3482" s="160">
        <v>38343</v>
      </c>
      <c r="AC3482">
        <v>15</v>
      </c>
      <c r="AD3482">
        <v>313</v>
      </c>
      <c r="AE3482" t="s">
        <v>1100</v>
      </c>
      <c r="AF3482">
        <v>31</v>
      </c>
      <c r="AH3482" s="160">
        <v>41630</v>
      </c>
      <c r="AI3482">
        <v>15</v>
      </c>
      <c r="AJ3482">
        <v>274</v>
      </c>
      <c r="AK3482" t="s">
        <v>1100</v>
      </c>
      <c r="AL3482">
        <v>27</v>
      </c>
      <c r="AN3482" s="160">
        <v>35786</v>
      </c>
      <c r="AO3482">
        <v>15</v>
      </c>
      <c r="AP3482">
        <v>240</v>
      </c>
      <c r="AQ3482" t="s">
        <v>1100</v>
      </c>
      <c r="AR3482">
        <v>24</v>
      </c>
      <c r="AT3482" s="160">
        <v>36516</v>
      </c>
      <c r="AU3482">
        <v>15</v>
      </c>
      <c r="AV3482">
        <v>115</v>
      </c>
      <c r="AW3482" t="s">
        <v>1100</v>
      </c>
      <c r="AX3482">
        <v>12</v>
      </c>
    </row>
    <row r="3483" spans="28:50" x14ac:dyDescent="0.3">
      <c r="AB3483" s="160">
        <v>38343</v>
      </c>
      <c r="AC3483">
        <v>16</v>
      </c>
      <c r="AD3483">
        <v>310</v>
      </c>
      <c r="AE3483" t="s">
        <v>1100</v>
      </c>
      <c r="AF3483">
        <v>31</v>
      </c>
      <c r="AH3483" s="160">
        <v>41630</v>
      </c>
      <c r="AI3483">
        <v>16</v>
      </c>
      <c r="AJ3483">
        <v>283</v>
      </c>
      <c r="AK3483" t="s">
        <v>1100</v>
      </c>
      <c r="AL3483">
        <v>28</v>
      </c>
      <c r="AN3483" s="160">
        <v>35786</v>
      </c>
      <c r="AO3483">
        <v>16</v>
      </c>
      <c r="AP3483">
        <v>224</v>
      </c>
      <c r="AQ3483" t="s">
        <v>1100</v>
      </c>
      <c r="AR3483">
        <v>22</v>
      </c>
      <c r="AT3483" s="160">
        <v>36516</v>
      </c>
      <c r="AU3483">
        <v>16</v>
      </c>
      <c r="AV3483">
        <v>115</v>
      </c>
      <c r="AW3483" t="s">
        <v>1100</v>
      </c>
      <c r="AX3483">
        <v>12</v>
      </c>
    </row>
    <row r="3484" spans="28:50" x14ac:dyDescent="0.3">
      <c r="AB3484" s="160">
        <v>38343</v>
      </c>
      <c r="AC3484">
        <v>17</v>
      </c>
      <c r="AD3484">
        <v>304</v>
      </c>
      <c r="AE3484" t="s">
        <v>1100</v>
      </c>
      <c r="AF3484">
        <v>30</v>
      </c>
      <c r="AH3484" s="160">
        <v>41630</v>
      </c>
      <c r="AI3484">
        <v>17</v>
      </c>
      <c r="AJ3484">
        <v>281</v>
      </c>
      <c r="AK3484" t="s">
        <v>1100</v>
      </c>
      <c r="AL3484">
        <v>28</v>
      </c>
      <c r="AN3484" s="160">
        <v>35786</v>
      </c>
      <c r="AO3484">
        <v>17</v>
      </c>
      <c r="AP3484">
        <v>220</v>
      </c>
      <c r="AQ3484" t="s">
        <v>1100</v>
      </c>
      <c r="AR3484">
        <v>22</v>
      </c>
      <c r="AT3484" s="160">
        <v>36516</v>
      </c>
      <c r="AU3484">
        <v>17</v>
      </c>
      <c r="AV3484">
        <v>113</v>
      </c>
      <c r="AW3484" t="s">
        <v>1100</v>
      </c>
      <c r="AX3484">
        <v>11</v>
      </c>
    </row>
    <row r="3485" spans="28:50" x14ac:dyDescent="0.3">
      <c r="AB3485" s="160">
        <v>38343</v>
      </c>
      <c r="AC3485">
        <v>18</v>
      </c>
      <c r="AD3485">
        <v>298</v>
      </c>
      <c r="AE3485" t="s">
        <v>1100</v>
      </c>
      <c r="AF3485">
        <v>30</v>
      </c>
      <c r="AH3485" s="160">
        <v>41630</v>
      </c>
      <c r="AI3485">
        <v>18</v>
      </c>
      <c r="AJ3485">
        <v>279</v>
      </c>
      <c r="AK3485" t="s">
        <v>1100</v>
      </c>
      <c r="AL3485">
        <v>28</v>
      </c>
      <c r="AN3485" s="160">
        <v>35786</v>
      </c>
      <c r="AO3485">
        <v>18</v>
      </c>
      <c r="AP3485">
        <v>210</v>
      </c>
      <c r="AQ3485" t="s">
        <v>1100</v>
      </c>
      <c r="AR3485">
        <v>21</v>
      </c>
      <c r="AT3485" s="160">
        <v>36516</v>
      </c>
      <c r="AU3485">
        <v>18</v>
      </c>
      <c r="AV3485">
        <v>109</v>
      </c>
      <c r="AW3485" t="s">
        <v>1100</v>
      </c>
      <c r="AX3485">
        <v>11</v>
      </c>
    </row>
    <row r="3486" spans="28:50" x14ac:dyDescent="0.3">
      <c r="AB3486" s="160">
        <v>38343</v>
      </c>
      <c r="AC3486">
        <v>19</v>
      </c>
      <c r="AD3486">
        <v>208</v>
      </c>
      <c r="AE3486" t="s">
        <v>1100</v>
      </c>
      <c r="AF3486">
        <v>21</v>
      </c>
      <c r="AH3486" s="160">
        <v>41630</v>
      </c>
      <c r="AI3486">
        <v>19</v>
      </c>
      <c r="AJ3486">
        <v>226</v>
      </c>
      <c r="AK3486" t="s">
        <v>1100</v>
      </c>
      <c r="AL3486">
        <v>23</v>
      </c>
      <c r="AN3486" s="160">
        <v>35786</v>
      </c>
      <c r="AO3486">
        <v>19</v>
      </c>
      <c r="AP3486">
        <v>184</v>
      </c>
      <c r="AQ3486" t="s">
        <v>1100</v>
      </c>
      <c r="AR3486">
        <v>18</v>
      </c>
      <c r="AT3486" s="160">
        <v>36516</v>
      </c>
      <c r="AU3486">
        <v>19</v>
      </c>
      <c r="AV3486">
        <v>105</v>
      </c>
      <c r="AW3486" t="s">
        <v>1100</v>
      </c>
      <c r="AX3486">
        <v>11</v>
      </c>
    </row>
    <row r="3487" spans="28:50" x14ac:dyDescent="0.3">
      <c r="AB3487" s="160">
        <v>38343</v>
      </c>
      <c r="AC3487">
        <v>20</v>
      </c>
      <c r="AD3487">
        <v>183</v>
      </c>
      <c r="AE3487" t="s">
        <v>1100</v>
      </c>
      <c r="AF3487">
        <v>18</v>
      </c>
      <c r="AH3487" s="160">
        <v>41630</v>
      </c>
      <c r="AI3487">
        <v>20</v>
      </c>
      <c r="AJ3487">
        <v>195</v>
      </c>
      <c r="AK3487" t="s">
        <v>1100</v>
      </c>
      <c r="AL3487">
        <v>20</v>
      </c>
      <c r="AN3487" s="160">
        <v>35786</v>
      </c>
      <c r="AO3487">
        <v>20</v>
      </c>
      <c r="AP3487">
        <v>180</v>
      </c>
      <c r="AQ3487" t="s">
        <v>1100</v>
      </c>
      <c r="AR3487">
        <v>18</v>
      </c>
      <c r="AT3487" s="160">
        <v>36516</v>
      </c>
      <c r="AU3487">
        <v>20</v>
      </c>
      <c r="AV3487">
        <v>108</v>
      </c>
      <c r="AW3487" t="s">
        <v>1100</v>
      </c>
      <c r="AX3487">
        <v>11</v>
      </c>
    </row>
    <row r="3488" spans="28:50" x14ac:dyDescent="0.3">
      <c r="AB3488" s="160">
        <v>38343</v>
      </c>
      <c r="AC3488">
        <v>21</v>
      </c>
      <c r="AD3488">
        <v>175</v>
      </c>
      <c r="AE3488" t="s">
        <v>1100</v>
      </c>
      <c r="AF3488">
        <v>18</v>
      </c>
      <c r="AH3488" s="160">
        <v>41630</v>
      </c>
      <c r="AI3488">
        <v>21</v>
      </c>
      <c r="AJ3488">
        <v>191</v>
      </c>
      <c r="AK3488" t="s">
        <v>1100</v>
      </c>
      <c r="AL3488">
        <v>19</v>
      </c>
      <c r="AN3488" s="160">
        <v>35786</v>
      </c>
      <c r="AO3488">
        <v>21</v>
      </c>
      <c r="AP3488">
        <v>180</v>
      </c>
      <c r="AQ3488" t="s">
        <v>1100</v>
      </c>
      <c r="AR3488">
        <v>18</v>
      </c>
      <c r="AT3488" s="160">
        <v>36516</v>
      </c>
      <c r="AU3488">
        <v>21</v>
      </c>
      <c r="AV3488">
        <v>101</v>
      </c>
      <c r="AW3488" t="s">
        <v>1100</v>
      </c>
      <c r="AX3488">
        <v>10</v>
      </c>
    </row>
    <row r="3489" spans="28:50" x14ac:dyDescent="0.3">
      <c r="AB3489" s="160">
        <v>38343</v>
      </c>
      <c r="AC3489">
        <v>22</v>
      </c>
      <c r="AD3489">
        <v>173</v>
      </c>
      <c r="AE3489" t="s">
        <v>1100</v>
      </c>
      <c r="AF3489">
        <v>17</v>
      </c>
      <c r="AH3489" s="160">
        <v>41630</v>
      </c>
      <c r="AI3489">
        <v>22</v>
      </c>
      <c r="AJ3489">
        <v>193</v>
      </c>
      <c r="AK3489" t="s">
        <v>1100</v>
      </c>
      <c r="AL3489">
        <v>19</v>
      </c>
      <c r="AN3489" s="160">
        <v>35786</v>
      </c>
      <c r="AO3489">
        <v>22</v>
      </c>
      <c r="AP3489">
        <v>173</v>
      </c>
      <c r="AQ3489" t="s">
        <v>1100</v>
      </c>
      <c r="AR3489">
        <v>17</v>
      </c>
      <c r="AT3489" s="160">
        <v>36516</v>
      </c>
      <c r="AU3489">
        <v>22</v>
      </c>
      <c r="AV3489">
        <v>95</v>
      </c>
      <c r="AW3489" t="s">
        <v>1100</v>
      </c>
      <c r="AX3489">
        <v>10</v>
      </c>
    </row>
    <row r="3490" spans="28:50" x14ac:dyDescent="0.3">
      <c r="AB3490" s="160">
        <v>38343</v>
      </c>
      <c r="AC3490">
        <v>23</v>
      </c>
      <c r="AD3490">
        <v>168</v>
      </c>
      <c r="AE3490" t="s">
        <v>1100</v>
      </c>
      <c r="AF3490">
        <v>17</v>
      </c>
      <c r="AH3490" s="160">
        <v>41630</v>
      </c>
      <c r="AI3490">
        <v>23</v>
      </c>
      <c r="AJ3490">
        <v>196</v>
      </c>
      <c r="AK3490" t="s">
        <v>1100</v>
      </c>
      <c r="AL3490">
        <v>20</v>
      </c>
      <c r="AN3490" s="160">
        <v>35786</v>
      </c>
      <c r="AO3490">
        <v>23</v>
      </c>
      <c r="AP3490">
        <v>170</v>
      </c>
      <c r="AQ3490" t="s">
        <v>1100</v>
      </c>
      <c r="AR3490">
        <v>17</v>
      </c>
      <c r="AT3490" s="160">
        <v>36516</v>
      </c>
      <c r="AU3490">
        <v>23</v>
      </c>
      <c r="AV3490">
        <v>94</v>
      </c>
      <c r="AW3490" t="s">
        <v>1100</v>
      </c>
      <c r="AX3490">
        <v>9</v>
      </c>
    </row>
    <row r="3491" spans="28:50" x14ac:dyDescent="0.3">
      <c r="AB3491" s="160">
        <v>38344</v>
      </c>
      <c r="AC3491">
        <v>0</v>
      </c>
      <c r="AD3491">
        <v>163</v>
      </c>
      <c r="AE3491" t="s">
        <v>1100</v>
      </c>
      <c r="AF3491">
        <v>16</v>
      </c>
      <c r="AH3491" s="160">
        <v>41631</v>
      </c>
      <c r="AI3491">
        <v>0</v>
      </c>
      <c r="AJ3491">
        <v>191</v>
      </c>
      <c r="AK3491" t="s">
        <v>1100</v>
      </c>
      <c r="AL3491">
        <v>19</v>
      </c>
      <c r="AN3491" s="160">
        <v>35787</v>
      </c>
      <c r="AO3491">
        <v>0</v>
      </c>
      <c r="AP3491">
        <v>190</v>
      </c>
      <c r="AQ3491" t="s">
        <v>1100</v>
      </c>
      <c r="AR3491">
        <v>19</v>
      </c>
      <c r="AT3491" s="160">
        <v>36517</v>
      </c>
      <c r="AU3491">
        <v>0</v>
      </c>
      <c r="AV3491">
        <v>96</v>
      </c>
      <c r="AW3491" t="s">
        <v>1100</v>
      </c>
      <c r="AX3491">
        <v>10</v>
      </c>
    </row>
    <row r="3492" spans="28:50" x14ac:dyDescent="0.3">
      <c r="AB3492" s="160">
        <v>38344</v>
      </c>
      <c r="AC3492">
        <v>1</v>
      </c>
      <c r="AD3492">
        <v>160</v>
      </c>
      <c r="AE3492" t="s">
        <v>1100</v>
      </c>
      <c r="AF3492">
        <v>16</v>
      </c>
      <c r="AH3492" s="160">
        <v>41631</v>
      </c>
      <c r="AI3492">
        <v>1</v>
      </c>
      <c r="AJ3492">
        <v>192</v>
      </c>
      <c r="AK3492" t="s">
        <v>1100</v>
      </c>
      <c r="AL3492">
        <v>19</v>
      </c>
      <c r="AN3492" s="160">
        <v>35787</v>
      </c>
      <c r="AO3492">
        <v>1</v>
      </c>
      <c r="AP3492">
        <v>188</v>
      </c>
      <c r="AQ3492" t="s">
        <v>1100</v>
      </c>
      <c r="AR3492">
        <v>19</v>
      </c>
      <c r="AT3492" s="160">
        <v>36517</v>
      </c>
      <c r="AU3492">
        <v>1</v>
      </c>
      <c r="AV3492">
        <v>97</v>
      </c>
      <c r="AW3492" t="s">
        <v>1100</v>
      </c>
      <c r="AX3492">
        <v>10</v>
      </c>
    </row>
    <row r="3493" spans="28:50" x14ac:dyDescent="0.3">
      <c r="AB3493" s="160">
        <v>38344</v>
      </c>
      <c r="AC3493">
        <v>2</v>
      </c>
      <c r="AD3493">
        <v>164</v>
      </c>
      <c r="AE3493" t="s">
        <v>1100</v>
      </c>
      <c r="AF3493">
        <v>16</v>
      </c>
      <c r="AH3493" s="160">
        <v>41631</v>
      </c>
      <c r="AI3493">
        <v>2</v>
      </c>
      <c r="AJ3493">
        <v>183</v>
      </c>
      <c r="AK3493" t="s">
        <v>1100</v>
      </c>
      <c r="AL3493">
        <v>18</v>
      </c>
      <c r="AN3493" s="160">
        <v>35787</v>
      </c>
      <c r="AO3493">
        <v>2</v>
      </c>
      <c r="AP3493">
        <v>190</v>
      </c>
      <c r="AQ3493" t="s">
        <v>1100</v>
      </c>
      <c r="AR3493">
        <v>19</v>
      </c>
      <c r="AT3493" s="160">
        <v>36517</v>
      </c>
      <c r="AU3493">
        <v>2</v>
      </c>
      <c r="AV3493">
        <v>95</v>
      </c>
      <c r="AW3493" t="s">
        <v>1100</v>
      </c>
      <c r="AX3493">
        <v>10</v>
      </c>
    </row>
    <row r="3494" spans="28:50" x14ac:dyDescent="0.3">
      <c r="AB3494" s="160">
        <v>38344</v>
      </c>
      <c r="AC3494">
        <v>3</v>
      </c>
      <c r="AD3494">
        <v>169</v>
      </c>
      <c r="AE3494" t="s">
        <v>1100</v>
      </c>
      <c r="AF3494">
        <v>17</v>
      </c>
      <c r="AH3494" s="160">
        <v>41631</v>
      </c>
      <c r="AI3494">
        <v>3</v>
      </c>
      <c r="AJ3494">
        <v>178</v>
      </c>
      <c r="AK3494" t="s">
        <v>1100</v>
      </c>
      <c r="AL3494">
        <v>18</v>
      </c>
      <c r="AN3494" s="160">
        <v>35787</v>
      </c>
      <c r="AO3494">
        <v>3</v>
      </c>
      <c r="AP3494">
        <v>190</v>
      </c>
      <c r="AQ3494" t="s">
        <v>1100</v>
      </c>
      <c r="AR3494">
        <v>19</v>
      </c>
      <c r="AT3494" s="160">
        <v>36517</v>
      </c>
      <c r="AU3494">
        <v>3</v>
      </c>
      <c r="AV3494">
        <v>96</v>
      </c>
      <c r="AW3494" t="s">
        <v>1100</v>
      </c>
      <c r="AX3494">
        <v>10</v>
      </c>
    </row>
    <row r="3495" spans="28:50" x14ac:dyDescent="0.3">
      <c r="AB3495" s="160">
        <v>38344</v>
      </c>
      <c r="AC3495">
        <v>4</v>
      </c>
      <c r="AD3495">
        <v>168</v>
      </c>
      <c r="AE3495" t="s">
        <v>1100</v>
      </c>
      <c r="AF3495">
        <v>17</v>
      </c>
      <c r="AH3495" s="160">
        <v>41631</v>
      </c>
      <c r="AI3495">
        <v>4</v>
      </c>
      <c r="AJ3495">
        <v>169</v>
      </c>
      <c r="AK3495" t="s">
        <v>1100</v>
      </c>
      <c r="AL3495">
        <v>17</v>
      </c>
      <c r="AN3495" s="160">
        <v>35787</v>
      </c>
      <c r="AO3495">
        <v>4</v>
      </c>
      <c r="AP3495">
        <v>192</v>
      </c>
      <c r="AQ3495" t="s">
        <v>1100</v>
      </c>
      <c r="AR3495">
        <v>19</v>
      </c>
      <c r="AT3495" s="160">
        <v>36517</v>
      </c>
      <c r="AU3495">
        <v>4</v>
      </c>
      <c r="AV3495">
        <v>95</v>
      </c>
      <c r="AW3495" t="s">
        <v>1100</v>
      </c>
      <c r="AX3495">
        <v>10</v>
      </c>
    </row>
    <row r="3496" spans="28:50" x14ac:dyDescent="0.3">
      <c r="AB3496" s="160">
        <v>38344</v>
      </c>
      <c r="AC3496">
        <v>5</v>
      </c>
      <c r="AD3496">
        <v>167</v>
      </c>
      <c r="AE3496" t="s">
        <v>1100</v>
      </c>
      <c r="AF3496">
        <v>17</v>
      </c>
      <c r="AH3496" s="160">
        <v>41631</v>
      </c>
      <c r="AI3496">
        <v>5</v>
      </c>
      <c r="AJ3496">
        <v>165</v>
      </c>
      <c r="AK3496" t="s">
        <v>1100</v>
      </c>
      <c r="AL3496">
        <v>17</v>
      </c>
      <c r="AN3496" s="160">
        <v>35787</v>
      </c>
      <c r="AO3496">
        <v>5</v>
      </c>
      <c r="AP3496">
        <v>190</v>
      </c>
      <c r="AQ3496" t="s">
        <v>1100</v>
      </c>
      <c r="AR3496">
        <v>19</v>
      </c>
      <c r="AT3496" s="160">
        <v>36517</v>
      </c>
      <c r="AU3496">
        <v>5</v>
      </c>
      <c r="AV3496">
        <v>98</v>
      </c>
      <c r="AW3496" t="s">
        <v>1100</v>
      </c>
      <c r="AX3496">
        <v>10</v>
      </c>
    </row>
    <row r="3497" spans="28:50" x14ac:dyDescent="0.3">
      <c r="AB3497" s="160">
        <v>38344</v>
      </c>
      <c r="AC3497">
        <v>6</v>
      </c>
      <c r="AD3497">
        <v>172</v>
      </c>
      <c r="AE3497" t="s">
        <v>1100</v>
      </c>
      <c r="AF3497">
        <v>17</v>
      </c>
      <c r="AH3497" s="160">
        <v>41631</v>
      </c>
      <c r="AI3497">
        <v>6</v>
      </c>
      <c r="AJ3497">
        <v>160</v>
      </c>
      <c r="AK3497" t="s">
        <v>1100</v>
      </c>
      <c r="AL3497">
        <v>16</v>
      </c>
      <c r="AN3497" s="160">
        <v>35787</v>
      </c>
      <c r="AO3497">
        <v>6</v>
      </c>
      <c r="AP3497">
        <v>190</v>
      </c>
      <c r="AQ3497" t="s">
        <v>1100</v>
      </c>
      <c r="AR3497">
        <v>19</v>
      </c>
      <c r="AT3497" s="160">
        <v>36517</v>
      </c>
      <c r="AU3497">
        <v>6</v>
      </c>
      <c r="AV3497">
        <v>108</v>
      </c>
      <c r="AW3497" t="s">
        <v>1100</v>
      </c>
      <c r="AX3497">
        <v>11</v>
      </c>
    </row>
    <row r="3498" spans="28:50" x14ac:dyDescent="0.3">
      <c r="AB3498" s="160">
        <v>38344</v>
      </c>
      <c r="AC3498">
        <v>7</v>
      </c>
      <c r="AD3498">
        <v>179</v>
      </c>
      <c r="AE3498" t="s">
        <v>1100</v>
      </c>
      <c r="AF3498">
        <v>18</v>
      </c>
      <c r="AH3498" s="160">
        <v>41631</v>
      </c>
      <c r="AI3498">
        <v>7</v>
      </c>
      <c r="AJ3498">
        <v>154</v>
      </c>
      <c r="AK3498" t="s">
        <v>1100</v>
      </c>
      <c r="AL3498">
        <v>15</v>
      </c>
      <c r="AN3498" s="160">
        <v>35787</v>
      </c>
      <c r="AO3498">
        <v>7</v>
      </c>
      <c r="AP3498">
        <v>193</v>
      </c>
      <c r="AQ3498" t="s">
        <v>1100</v>
      </c>
      <c r="AR3498">
        <v>19</v>
      </c>
      <c r="AT3498" s="160">
        <v>36517</v>
      </c>
      <c r="AU3498">
        <v>7</v>
      </c>
      <c r="AV3498">
        <v>116</v>
      </c>
      <c r="AW3498" t="s">
        <v>1100</v>
      </c>
      <c r="AX3498">
        <v>12</v>
      </c>
    </row>
    <row r="3499" spans="28:50" x14ac:dyDescent="0.3">
      <c r="AB3499" s="160">
        <v>38344</v>
      </c>
      <c r="AC3499">
        <v>8</v>
      </c>
      <c r="AD3499">
        <v>189</v>
      </c>
      <c r="AE3499" t="s">
        <v>1100</v>
      </c>
      <c r="AF3499">
        <v>19</v>
      </c>
      <c r="AH3499" s="160">
        <v>41631</v>
      </c>
      <c r="AI3499">
        <v>8</v>
      </c>
      <c r="AJ3499">
        <v>150</v>
      </c>
      <c r="AK3499" t="s">
        <v>1100</v>
      </c>
      <c r="AL3499">
        <v>15</v>
      </c>
      <c r="AN3499" s="160">
        <v>35787</v>
      </c>
      <c r="AO3499">
        <v>8</v>
      </c>
      <c r="AP3499">
        <v>200</v>
      </c>
      <c r="AQ3499" t="s">
        <v>1100</v>
      </c>
      <c r="AR3499">
        <v>20</v>
      </c>
      <c r="AT3499" s="160">
        <v>36517</v>
      </c>
      <c r="AU3499">
        <v>8</v>
      </c>
      <c r="AV3499">
        <v>118</v>
      </c>
      <c r="AW3499" t="s">
        <v>1100</v>
      </c>
      <c r="AX3499">
        <v>12</v>
      </c>
    </row>
    <row r="3500" spans="28:50" x14ac:dyDescent="0.3">
      <c r="AB3500" s="160">
        <v>38344</v>
      </c>
      <c r="AC3500">
        <v>9</v>
      </c>
      <c r="AD3500">
        <v>202</v>
      </c>
      <c r="AE3500" t="s">
        <v>1100</v>
      </c>
      <c r="AF3500">
        <v>20</v>
      </c>
      <c r="AH3500" s="160">
        <v>41631</v>
      </c>
      <c r="AI3500">
        <v>9</v>
      </c>
      <c r="AJ3500">
        <v>150</v>
      </c>
      <c r="AK3500" t="s">
        <v>1100</v>
      </c>
      <c r="AL3500">
        <v>15</v>
      </c>
      <c r="AN3500" s="160">
        <v>35787</v>
      </c>
      <c r="AO3500">
        <v>9</v>
      </c>
      <c r="AP3500">
        <v>210</v>
      </c>
      <c r="AQ3500" t="s">
        <v>1100</v>
      </c>
      <c r="AR3500">
        <v>21</v>
      </c>
      <c r="AT3500" s="160">
        <v>36517</v>
      </c>
      <c r="AU3500">
        <v>9</v>
      </c>
      <c r="AV3500">
        <v>118</v>
      </c>
      <c r="AW3500" t="s">
        <v>1100</v>
      </c>
      <c r="AX3500">
        <v>12</v>
      </c>
    </row>
    <row r="3501" spans="28:50" x14ac:dyDescent="0.3">
      <c r="AB3501" s="160">
        <v>38344</v>
      </c>
      <c r="AC3501">
        <v>10</v>
      </c>
      <c r="AD3501">
        <v>235</v>
      </c>
      <c r="AE3501" t="s">
        <v>1100</v>
      </c>
      <c r="AF3501">
        <v>24</v>
      </c>
      <c r="AH3501" s="160">
        <v>41631</v>
      </c>
      <c r="AI3501">
        <v>10</v>
      </c>
      <c r="AJ3501">
        <v>150</v>
      </c>
      <c r="AK3501" t="s">
        <v>1100</v>
      </c>
      <c r="AL3501">
        <v>15</v>
      </c>
      <c r="AN3501" s="160">
        <v>35787</v>
      </c>
      <c r="AO3501">
        <v>10</v>
      </c>
      <c r="AP3501">
        <v>216</v>
      </c>
      <c r="AQ3501" t="s">
        <v>1100</v>
      </c>
      <c r="AR3501">
        <v>22</v>
      </c>
      <c r="AT3501" s="160">
        <v>36517</v>
      </c>
      <c r="AU3501">
        <v>10</v>
      </c>
      <c r="AV3501">
        <v>134</v>
      </c>
      <c r="AW3501" t="s">
        <v>1100</v>
      </c>
      <c r="AX3501">
        <v>13</v>
      </c>
    </row>
    <row r="3502" spans="28:50" x14ac:dyDescent="0.3">
      <c r="AB3502" s="160">
        <v>38344</v>
      </c>
      <c r="AC3502">
        <v>11</v>
      </c>
      <c r="AD3502">
        <v>255</v>
      </c>
      <c r="AE3502" t="s">
        <v>1100</v>
      </c>
      <c r="AF3502">
        <v>26</v>
      </c>
      <c r="AH3502" s="160">
        <v>41631</v>
      </c>
      <c r="AI3502">
        <v>11</v>
      </c>
      <c r="AJ3502">
        <v>152</v>
      </c>
      <c r="AK3502" t="s">
        <v>1100</v>
      </c>
      <c r="AL3502">
        <v>15</v>
      </c>
      <c r="AN3502" s="160">
        <v>35787</v>
      </c>
      <c r="AO3502">
        <v>11</v>
      </c>
      <c r="AP3502">
        <v>230</v>
      </c>
      <c r="AQ3502" t="s">
        <v>1100</v>
      </c>
      <c r="AR3502">
        <v>23</v>
      </c>
      <c r="AT3502" s="160">
        <v>36517</v>
      </c>
      <c r="AU3502">
        <v>11</v>
      </c>
      <c r="AV3502">
        <v>139</v>
      </c>
      <c r="AW3502" t="s">
        <v>1100</v>
      </c>
      <c r="AX3502">
        <v>14</v>
      </c>
    </row>
    <row r="3503" spans="28:50" x14ac:dyDescent="0.3">
      <c r="AB3503" s="160">
        <v>38344</v>
      </c>
      <c r="AC3503">
        <v>12</v>
      </c>
      <c r="AD3503">
        <v>285</v>
      </c>
      <c r="AE3503" t="s">
        <v>1100</v>
      </c>
      <c r="AF3503">
        <v>29</v>
      </c>
      <c r="AH3503" s="160">
        <v>41631</v>
      </c>
      <c r="AI3503">
        <v>12</v>
      </c>
      <c r="AJ3503">
        <v>154</v>
      </c>
      <c r="AK3503" t="s">
        <v>1100</v>
      </c>
      <c r="AL3503">
        <v>15</v>
      </c>
      <c r="AN3503" s="160">
        <v>35787</v>
      </c>
      <c r="AO3503">
        <v>12</v>
      </c>
      <c r="AP3503">
        <v>250</v>
      </c>
      <c r="AQ3503" t="s">
        <v>1100</v>
      </c>
      <c r="AR3503">
        <v>25</v>
      </c>
      <c r="AT3503" s="160">
        <v>36517</v>
      </c>
      <c r="AU3503">
        <v>12</v>
      </c>
      <c r="AV3503">
        <v>130</v>
      </c>
      <c r="AW3503" t="s">
        <v>1100</v>
      </c>
      <c r="AX3503">
        <v>13</v>
      </c>
    </row>
    <row r="3504" spans="28:50" x14ac:dyDescent="0.3">
      <c r="AB3504" s="160">
        <v>38344</v>
      </c>
      <c r="AC3504">
        <v>13</v>
      </c>
      <c r="AD3504">
        <v>297</v>
      </c>
      <c r="AE3504" t="s">
        <v>1100</v>
      </c>
      <c r="AF3504">
        <v>30</v>
      </c>
      <c r="AH3504" s="160">
        <v>41631</v>
      </c>
      <c r="AI3504">
        <v>13</v>
      </c>
      <c r="AJ3504">
        <v>157</v>
      </c>
      <c r="AK3504" t="s">
        <v>1100</v>
      </c>
      <c r="AL3504">
        <v>16</v>
      </c>
      <c r="AN3504" s="160">
        <v>35787</v>
      </c>
      <c r="AO3504">
        <v>13</v>
      </c>
      <c r="AP3504">
        <v>247</v>
      </c>
      <c r="AQ3504" t="s">
        <v>1100</v>
      </c>
      <c r="AR3504">
        <v>25</v>
      </c>
      <c r="AT3504" s="160">
        <v>36517</v>
      </c>
      <c r="AU3504">
        <v>13</v>
      </c>
      <c r="AV3504">
        <v>141</v>
      </c>
      <c r="AW3504" t="s">
        <v>1100</v>
      </c>
      <c r="AX3504">
        <v>14</v>
      </c>
    </row>
    <row r="3505" spans="28:50" x14ac:dyDescent="0.3">
      <c r="AB3505" s="160">
        <v>38344</v>
      </c>
      <c r="AC3505">
        <v>14</v>
      </c>
      <c r="AD3505">
        <v>314</v>
      </c>
      <c r="AE3505" t="s">
        <v>1100</v>
      </c>
      <c r="AF3505">
        <v>31</v>
      </c>
      <c r="AH3505" s="160">
        <v>41631</v>
      </c>
      <c r="AI3505">
        <v>14</v>
      </c>
      <c r="AJ3505">
        <v>161</v>
      </c>
      <c r="AK3505" t="s">
        <v>1100</v>
      </c>
      <c r="AL3505">
        <v>16</v>
      </c>
      <c r="AN3505" s="160">
        <v>35787</v>
      </c>
      <c r="AO3505">
        <v>14</v>
      </c>
      <c r="AP3505">
        <v>250</v>
      </c>
      <c r="AQ3505" t="s">
        <v>1100</v>
      </c>
      <c r="AR3505">
        <v>25</v>
      </c>
      <c r="AT3505" s="160">
        <v>36517</v>
      </c>
      <c r="AU3505">
        <v>14</v>
      </c>
      <c r="AV3505">
        <v>148</v>
      </c>
      <c r="AW3505" t="s">
        <v>1100</v>
      </c>
      <c r="AX3505">
        <v>15</v>
      </c>
    </row>
    <row r="3506" spans="28:50" x14ac:dyDescent="0.3">
      <c r="AB3506" s="160">
        <v>38344</v>
      </c>
      <c r="AC3506">
        <v>15</v>
      </c>
      <c r="AD3506">
        <v>297</v>
      </c>
      <c r="AE3506" t="s">
        <v>1100</v>
      </c>
      <c r="AF3506">
        <v>30</v>
      </c>
      <c r="AH3506" s="160">
        <v>41631</v>
      </c>
      <c r="AI3506">
        <v>15</v>
      </c>
      <c r="AJ3506">
        <v>168</v>
      </c>
      <c r="AK3506" t="s">
        <v>1100</v>
      </c>
      <c r="AL3506">
        <v>17</v>
      </c>
      <c r="AN3506" s="160">
        <v>35787</v>
      </c>
      <c r="AO3506">
        <v>15</v>
      </c>
      <c r="AP3506">
        <v>250</v>
      </c>
      <c r="AQ3506" t="s">
        <v>1100</v>
      </c>
      <c r="AR3506">
        <v>25</v>
      </c>
      <c r="AT3506" s="160">
        <v>36517</v>
      </c>
      <c r="AU3506">
        <v>15</v>
      </c>
      <c r="AV3506">
        <v>147</v>
      </c>
      <c r="AW3506" t="s">
        <v>1100</v>
      </c>
      <c r="AX3506">
        <v>15</v>
      </c>
    </row>
    <row r="3507" spans="28:50" x14ac:dyDescent="0.3">
      <c r="AB3507" s="160">
        <v>38344</v>
      </c>
      <c r="AC3507">
        <v>16</v>
      </c>
      <c r="AD3507">
        <v>294</v>
      </c>
      <c r="AE3507" t="s">
        <v>1100</v>
      </c>
      <c r="AF3507">
        <v>29</v>
      </c>
      <c r="AH3507" s="160">
        <v>41631</v>
      </c>
      <c r="AI3507">
        <v>16</v>
      </c>
      <c r="AJ3507">
        <v>174</v>
      </c>
      <c r="AK3507" t="s">
        <v>1100</v>
      </c>
      <c r="AL3507">
        <v>17</v>
      </c>
      <c r="AN3507" s="160">
        <v>35787</v>
      </c>
      <c r="AO3507">
        <v>16</v>
      </c>
      <c r="AP3507">
        <v>237</v>
      </c>
      <c r="AQ3507" t="s">
        <v>1100</v>
      </c>
      <c r="AR3507">
        <v>24</v>
      </c>
      <c r="AT3507" s="160">
        <v>36517</v>
      </c>
      <c r="AU3507">
        <v>16</v>
      </c>
      <c r="AV3507">
        <v>154</v>
      </c>
      <c r="AW3507" t="s">
        <v>1100</v>
      </c>
      <c r="AX3507">
        <v>15</v>
      </c>
    </row>
    <row r="3508" spans="28:50" x14ac:dyDescent="0.3">
      <c r="AB3508" s="160">
        <v>38344</v>
      </c>
      <c r="AC3508">
        <v>17</v>
      </c>
      <c r="AD3508">
        <v>257</v>
      </c>
      <c r="AE3508" t="s">
        <v>1100</v>
      </c>
      <c r="AF3508">
        <v>26</v>
      </c>
      <c r="AH3508" s="160">
        <v>41631</v>
      </c>
      <c r="AI3508">
        <v>17</v>
      </c>
      <c r="AJ3508">
        <v>177</v>
      </c>
      <c r="AK3508" t="s">
        <v>1100</v>
      </c>
      <c r="AL3508">
        <v>18</v>
      </c>
      <c r="AN3508" s="160">
        <v>35787</v>
      </c>
      <c r="AO3508">
        <v>17</v>
      </c>
      <c r="AP3508">
        <v>240</v>
      </c>
      <c r="AQ3508" t="s">
        <v>1100</v>
      </c>
      <c r="AR3508">
        <v>24</v>
      </c>
      <c r="AT3508" s="160">
        <v>36517</v>
      </c>
      <c r="AU3508">
        <v>17</v>
      </c>
      <c r="AV3508">
        <v>142</v>
      </c>
      <c r="AW3508" t="s">
        <v>1100</v>
      </c>
      <c r="AX3508">
        <v>14</v>
      </c>
    </row>
    <row r="3509" spans="28:50" x14ac:dyDescent="0.3">
      <c r="AB3509" s="160">
        <v>38344</v>
      </c>
      <c r="AC3509">
        <v>18</v>
      </c>
      <c r="AD3509">
        <v>259</v>
      </c>
      <c r="AE3509" t="s">
        <v>1100</v>
      </c>
      <c r="AF3509">
        <v>26</v>
      </c>
      <c r="AH3509" s="160">
        <v>41631</v>
      </c>
      <c r="AI3509">
        <v>18</v>
      </c>
      <c r="AJ3509">
        <v>164</v>
      </c>
      <c r="AK3509" t="s">
        <v>1100</v>
      </c>
      <c r="AL3509">
        <v>16</v>
      </c>
      <c r="AN3509" s="160">
        <v>35787</v>
      </c>
      <c r="AO3509">
        <v>18</v>
      </c>
      <c r="AP3509">
        <v>230</v>
      </c>
      <c r="AQ3509" t="s">
        <v>1100</v>
      </c>
      <c r="AR3509">
        <v>23</v>
      </c>
      <c r="AT3509" s="160">
        <v>36517</v>
      </c>
      <c r="AU3509">
        <v>18</v>
      </c>
      <c r="AV3509">
        <v>138</v>
      </c>
      <c r="AW3509" t="s">
        <v>1100</v>
      </c>
      <c r="AX3509">
        <v>14</v>
      </c>
    </row>
    <row r="3510" spans="28:50" x14ac:dyDescent="0.3">
      <c r="AB3510" s="160">
        <v>38344</v>
      </c>
      <c r="AC3510">
        <v>19</v>
      </c>
      <c r="AD3510">
        <v>246</v>
      </c>
      <c r="AE3510" t="s">
        <v>1100</v>
      </c>
      <c r="AF3510">
        <v>25</v>
      </c>
      <c r="AH3510" s="160">
        <v>41631</v>
      </c>
      <c r="AI3510">
        <v>19</v>
      </c>
      <c r="AJ3510">
        <v>158</v>
      </c>
      <c r="AK3510" t="s">
        <v>1100</v>
      </c>
      <c r="AL3510">
        <v>16</v>
      </c>
      <c r="AN3510" s="160">
        <v>35787</v>
      </c>
      <c r="AO3510">
        <v>19</v>
      </c>
      <c r="AP3510">
        <v>210</v>
      </c>
      <c r="AQ3510" t="s">
        <v>1100</v>
      </c>
      <c r="AR3510">
        <v>21</v>
      </c>
      <c r="AT3510" s="160">
        <v>36517</v>
      </c>
      <c r="AU3510">
        <v>19</v>
      </c>
      <c r="AV3510">
        <v>135</v>
      </c>
      <c r="AW3510" t="s">
        <v>1100</v>
      </c>
      <c r="AX3510">
        <v>14</v>
      </c>
    </row>
    <row r="3511" spans="28:50" x14ac:dyDescent="0.3">
      <c r="AB3511" s="160">
        <v>38344</v>
      </c>
      <c r="AC3511">
        <v>20</v>
      </c>
      <c r="AD3511">
        <v>232</v>
      </c>
      <c r="AE3511" t="s">
        <v>1100</v>
      </c>
      <c r="AF3511">
        <v>23</v>
      </c>
      <c r="AH3511" s="160">
        <v>41631</v>
      </c>
      <c r="AI3511">
        <v>20</v>
      </c>
      <c r="AJ3511">
        <v>154</v>
      </c>
      <c r="AK3511" t="s">
        <v>1100</v>
      </c>
      <c r="AL3511">
        <v>15</v>
      </c>
      <c r="AN3511" s="160">
        <v>35787</v>
      </c>
      <c r="AO3511">
        <v>20</v>
      </c>
      <c r="AP3511">
        <v>200</v>
      </c>
      <c r="AQ3511" t="s">
        <v>1100</v>
      </c>
      <c r="AR3511">
        <v>20</v>
      </c>
      <c r="AT3511" s="160">
        <v>36517</v>
      </c>
      <c r="AU3511">
        <v>20</v>
      </c>
      <c r="AV3511">
        <v>131</v>
      </c>
      <c r="AW3511" t="s">
        <v>1100</v>
      </c>
      <c r="AX3511">
        <v>13</v>
      </c>
    </row>
    <row r="3512" spans="28:50" x14ac:dyDescent="0.3">
      <c r="AB3512" s="160">
        <v>38344</v>
      </c>
      <c r="AC3512">
        <v>21</v>
      </c>
      <c r="AD3512">
        <v>214</v>
      </c>
      <c r="AE3512" t="s">
        <v>1100</v>
      </c>
      <c r="AF3512">
        <v>21</v>
      </c>
      <c r="AH3512" s="160">
        <v>41631</v>
      </c>
      <c r="AI3512">
        <v>21</v>
      </c>
      <c r="AJ3512">
        <v>153</v>
      </c>
      <c r="AK3512" t="s">
        <v>1100</v>
      </c>
      <c r="AL3512">
        <v>15</v>
      </c>
      <c r="AN3512" s="160">
        <v>35787</v>
      </c>
      <c r="AO3512">
        <v>21</v>
      </c>
      <c r="AP3512">
        <v>200</v>
      </c>
      <c r="AQ3512" t="s">
        <v>1100</v>
      </c>
      <c r="AR3512">
        <v>20</v>
      </c>
      <c r="AT3512" s="160">
        <v>36517</v>
      </c>
      <c r="AU3512">
        <v>21</v>
      </c>
      <c r="AV3512">
        <v>130</v>
      </c>
      <c r="AW3512" t="s">
        <v>1100</v>
      </c>
      <c r="AX3512">
        <v>13</v>
      </c>
    </row>
    <row r="3513" spans="28:50" x14ac:dyDescent="0.3">
      <c r="AB3513" s="160">
        <v>38344</v>
      </c>
      <c r="AC3513">
        <v>22</v>
      </c>
      <c r="AD3513">
        <v>200</v>
      </c>
      <c r="AE3513" t="s">
        <v>1100</v>
      </c>
      <c r="AF3513">
        <v>20</v>
      </c>
      <c r="AH3513" s="160">
        <v>41631</v>
      </c>
      <c r="AI3513">
        <v>22</v>
      </c>
      <c r="AJ3513">
        <v>153</v>
      </c>
      <c r="AK3513" t="s">
        <v>1100</v>
      </c>
      <c r="AL3513">
        <v>15</v>
      </c>
      <c r="AN3513" s="160">
        <v>35787</v>
      </c>
      <c r="AO3513">
        <v>22</v>
      </c>
      <c r="AP3513">
        <v>192</v>
      </c>
      <c r="AQ3513" t="s">
        <v>1100</v>
      </c>
      <c r="AR3513">
        <v>19</v>
      </c>
      <c r="AT3513" s="160">
        <v>36517</v>
      </c>
      <c r="AU3513">
        <v>22</v>
      </c>
      <c r="AV3513">
        <v>129</v>
      </c>
      <c r="AW3513" t="s">
        <v>1100</v>
      </c>
      <c r="AX3513">
        <v>13</v>
      </c>
    </row>
    <row r="3514" spans="28:50" x14ac:dyDescent="0.3">
      <c r="AB3514" s="160">
        <v>38344</v>
      </c>
      <c r="AC3514">
        <v>23</v>
      </c>
      <c r="AD3514">
        <v>187</v>
      </c>
      <c r="AE3514" t="s">
        <v>1100</v>
      </c>
      <c r="AF3514">
        <v>19</v>
      </c>
      <c r="AH3514" s="160">
        <v>41631</v>
      </c>
      <c r="AI3514">
        <v>23</v>
      </c>
      <c r="AJ3514">
        <v>154</v>
      </c>
      <c r="AK3514" t="s">
        <v>1100</v>
      </c>
      <c r="AL3514">
        <v>15</v>
      </c>
      <c r="AN3514" s="160">
        <v>35787</v>
      </c>
      <c r="AO3514">
        <v>23</v>
      </c>
      <c r="AP3514">
        <v>190</v>
      </c>
      <c r="AQ3514" t="s">
        <v>1100</v>
      </c>
      <c r="AR3514">
        <v>19</v>
      </c>
      <c r="AT3514" s="160">
        <v>36517</v>
      </c>
      <c r="AU3514">
        <v>23</v>
      </c>
      <c r="AV3514">
        <v>126</v>
      </c>
      <c r="AW3514" t="s">
        <v>1100</v>
      </c>
      <c r="AX3514">
        <v>13</v>
      </c>
    </row>
    <row r="3515" spans="28:50" x14ac:dyDescent="0.3">
      <c r="AB3515" s="160">
        <v>38345</v>
      </c>
      <c r="AC3515">
        <v>0</v>
      </c>
      <c r="AD3515">
        <v>182</v>
      </c>
      <c r="AE3515" t="s">
        <v>1100</v>
      </c>
      <c r="AF3515">
        <v>18</v>
      </c>
      <c r="AH3515" s="160">
        <v>41632</v>
      </c>
      <c r="AI3515">
        <v>0</v>
      </c>
      <c r="AJ3515">
        <v>152</v>
      </c>
      <c r="AK3515" t="s">
        <v>1100</v>
      </c>
      <c r="AL3515">
        <v>15</v>
      </c>
      <c r="AN3515" s="160">
        <v>35788</v>
      </c>
      <c r="AO3515">
        <v>0</v>
      </c>
      <c r="AP3515">
        <v>200</v>
      </c>
      <c r="AQ3515" t="s">
        <v>1100</v>
      </c>
      <c r="AR3515">
        <v>20</v>
      </c>
      <c r="AT3515" s="160">
        <v>36518</v>
      </c>
      <c r="AU3515">
        <v>0</v>
      </c>
      <c r="AV3515">
        <v>134</v>
      </c>
      <c r="AW3515" t="s">
        <v>1100</v>
      </c>
      <c r="AX3515">
        <v>13</v>
      </c>
    </row>
    <row r="3516" spans="28:50" x14ac:dyDescent="0.3">
      <c r="AB3516" s="160">
        <v>38345</v>
      </c>
      <c r="AC3516">
        <v>1</v>
      </c>
      <c r="AD3516">
        <v>171</v>
      </c>
      <c r="AE3516" t="s">
        <v>1100</v>
      </c>
      <c r="AF3516">
        <v>17</v>
      </c>
      <c r="AH3516" s="160">
        <v>41632</v>
      </c>
      <c r="AI3516">
        <v>1</v>
      </c>
      <c r="AJ3516">
        <v>145</v>
      </c>
      <c r="AK3516" t="s">
        <v>1100</v>
      </c>
      <c r="AL3516">
        <v>15</v>
      </c>
      <c r="AN3516" s="160">
        <v>35788</v>
      </c>
      <c r="AO3516">
        <v>1</v>
      </c>
      <c r="AP3516">
        <v>197</v>
      </c>
      <c r="AQ3516" t="s">
        <v>1100</v>
      </c>
      <c r="AR3516">
        <v>20</v>
      </c>
      <c r="AT3516" s="160">
        <v>36518</v>
      </c>
      <c r="AU3516">
        <v>1</v>
      </c>
      <c r="AV3516">
        <v>127</v>
      </c>
      <c r="AW3516" t="s">
        <v>1100</v>
      </c>
      <c r="AX3516">
        <v>13</v>
      </c>
    </row>
    <row r="3517" spans="28:50" x14ac:dyDescent="0.3">
      <c r="AB3517" s="160">
        <v>38345</v>
      </c>
      <c r="AC3517">
        <v>2</v>
      </c>
      <c r="AD3517">
        <v>165</v>
      </c>
      <c r="AE3517" t="s">
        <v>1100</v>
      </c>
      <c r="AF3517">
        <v>17</v>
      </c>
      <c r="AH3517" s="160">
        <v>41632</v>
      </c>
      <c r="AI3517">
        <v>2</v>
      </c>
      <c r="AJ3517">
        <v>143</v>
      </c>
      <c r="AK3517" t="s">
        <v>1100</v>
      </c>
      <c r="AL3517">
        <v>14</v>
      </c>
      <c r="AN3517" s="160">
        <v>35788</v>
      </c>
      <c r="AO3517">
        <v>2</v>
      </c>
      <c r="AP3517">
        <v>200</v>
      </c>
      <c r="AQ3517" t="s">
        <v>1100</v>
      </c>
      <c r="AR3517">
        <v>20</v>
      </c>
      <c r="AT3517" s="160">
        <v>36518</v>
      </c>
      <c r="AU3517">
        <v>2</v>
      </c>
      <c r="AV3517">
        <v>128</v>
      </c>
      <c r="AW3517" t="s">
        <v>1100</v>
      </c>
      <c r="AX3517">
        <v>13</v>
      </c>
    </row>
    <row r="3518" spans="28:50" x14ac:dyDescent="0.3">
      <c r="AB3518" s="160">
        <v>38345</v>
      </c>
      <c r="AC3518">
        <v>3</v>
      </c>
      <c r="AD3518">
        <v>156</v>
      </c>
      <c r="AE3518" t="s">
        <v>1100</v>
      </c>
      <c r="AF3518">
        <v>16</v>
      </c>
      <c r="AH3518" s="160">
        <v>41632</v>
      </c>
      <c r="AI3518">
        <v>3</v>
      </c>
      <c r="AJ3518">
        <v>137</v>
      </c>
      <c r="AK3518" t="s">
        <v>1100</v>
      </c>
      <c r="AL3518">
        <v>14</v>
      </c>
      <c r="AN3518" s="160">
        <v>35788</v>
      </c>
      <c r="AO3518">
        <v>3</v>
      </c>
      <c r="AP3518">
        <v>200</v>
      </c>
      <c r="AQ3518" t="s">
        <v>1100</v>
      </c>
      <c r="AR3518">
        <v>20</v>
      </c>
      <c r="AT3518" s="160">
        <v>36518</v>
      </c>
      <c r="AU3518">
        <v>3</v>
      </c>
      <c r="AV3518">
        <v>125</v>
      </c>
      <c r="AW3518" t="s">
        <v>1100</v>
      </c>
      <c r="AX3518">
        <v>13</v>
      </c>
    </row>
    <row r="3519" spans="28:50" x14ac:dyDescent="0.3">
      <c r="AB3519" s="160">
        <v>38345</v>
      </c>
      <c r="AC3519">
        <v>4</v>
      </c>
      <c r="AD3519">
        <v>155</v>
      </c>
      <c r="AE3519" t="s">
        <v>1100</v>
      </c>
      <c r="AF3519">
        <v>16</v>
      </c>
      <c r="AH3519" s="160">
        <v>41632</v>
      </c>
      <c r="AI3519">
        <v>4</v>
      </c>
      <c r="AJ3519">
        <v>136</v>
      </c>
      <c r="AK3519" t="s">
        <v>1100</v>
      </c>
      <c r="AL3519">
        <v>14</v>
      </c>
      <c r="AN3519" s="160">
        <v>35788</v>
      </c>
      <c r="AO3519">
        <v>4</v>
      </c>
      <c r="AP3519">
        <v>199</v>
      </c>
      <c r="AQ3519" t="s">
        <v>1100</v>
      </c>
      <c r="AR3519">
        <v>20</v>
      </c>
      <c r="AT3519" s="160">
        <v>36518</v>
      </c>
      <c r="AU3519">
        <v>4</v>
      </c>
      <c r="AV3519">
        <v>131</v>
      </c>
      <c r="AW3519" t="s">
        <v>1100</v>
      </c>
      <c r="AX3519">
        <v>13</v>
      </c>
    </row>
    <row r="3520" spans="28:50" x14ac:dyDescent="0.3">
      <c r="AB3520" s="160">
        <v>38345</v>
      </c>
      <c r="AC3520">
        <v>5</v>
      </c>
      <c r="AD3520">
        <v>146</v>
      </c>
      <c r="AE3520" t="s">
        <v>1100</v>
      </c>
      <c r="AF3520">
        <v>15</v>
      </c>
      <c r="AH3520" s="160">
        <v>41632</v>
      </c>
      <c r="AI3520">
        <v>5</v>
      </c>
      <c r="AJ3520">
        <v>141</v>
      </c>
      <c r="AK3520" t="s">
        <v>1100</v>
      </c>
      <c r="AL3520">
        <v>14</v>
      </c>
      <c r="AN3520" s="160">
        <v>35788</v>
      </c>
      <c r="AO3520">
        <v>5</v>
      </c>
      <c r="AP3520">
        <v>200</v>
      </c>
      <c r="AQ3520" t="s">
        <v>1100</v>
      </c>
      <c r="AR3520">
        <v>20</v>
      </c>
      <c r="AT3520" s="160">
        <v>36518</v>
      </c>
      <c r="AU3520">
        <v>5</v>
      </c>
      <c r="AV3520">
        <v>103</v>
      </c>
      <c r="AW3520" t="s">
        <v>1100</v>
      </c>
      <c r="AX3520">
        <v>10</v>
      </c>
    </row>
    <row r="3521" spans="28:50" x14ac:dyDescent="0.3">
      <c r="AB3521" s="160">
        <v>38345</v>
      </c>
      <c r="AC3521">
        <v>6</v>
      </c>
      <c r="AD3521">
        <v>167</v>
      </c>
      <c r="AE3521" t="s">
        <v>1100</v>
      </c>
      <c r="AF3521">
        <v>17</v>
      </c>
      <c r="AH3521" s="160">
        <v>41632</v>
      </c>
      <c r="AI3521">
        <v>6</v>
      </c>
      <c r="AJ3521">
        <v>143</v>
      </c>
      <c r="AK3521" t="s">
        <v>1100</v>
      </c>
      <c r="AL3521">
        <v>14</v>
      </c>
      <c r="AN3521" s="160">
        <v>35788</v>
      </c>
      <c r="AO3521">
        <v>6</v>
      </c>
      <c r="AP3521">
        <v>210</v>
      </c>
      <c r="AQ3521" t="s">
        <v>1100</v>
      </c>
      <c r="AR3521">
        <v>21</v>
      </c>
      <c r="AT3521" s="160">
        <v>36518</v>
      </c>
      <c r="AU3521">
        <v>6</v>
      </c>
      <c r="AV3521">
        <v>104</v>
      </c>
      <c r="AW3521" t="s">
        <v>1100</v>
      </c>
      <c r="AX3521">
        <v>10</v>
      </c>
    </row>
    <row r="3522" spans="28:50" x14ac:dyDescent="0.3">
      <c r="AB3522" s="160">
        <v>38345</v>
      </c>
      <c r="AC3522">
        <v>7</v>
      </c>
      <c r="AD3522">
        <v>190</v>
      </c>
      <c r="AE3522" t="s">
        <v>1100</v>
      </c>
      <c r="AF3522">
        <v>19</v>
      </c>
      <c r="AH3522" s="160">
        <v>41632</v>
      </c>
      <c r="AI3522">
        <v>7</v>
      </c>
      <c r="AJ3522">
        <v>146</v>
      </c>
      <c r="AK3522" t="s">
        <v>1100</v>
      </c>
      <c r="AL3522">
        <v>15</v>
      </c>
      <c r="AN3522" s="160">
        <v>35788</v>
      </c>
      <c r="AO3522">
        <v>7</v>
      </c>
      <c r="AP3522">
        <v>215</v>
      </c>
      <c r="AQ3522" t="s">
        <v>1100</v>
      </c>
      <c r="AR3522">
        <v>22</v>
      </c>
      <c r="AT3522" s="160">
        <v>36518</v>
      </c>
      <c r="AU3522">
        <v>7</v>
      </c>
      <c r="AV3522">
        <v>114</v>
      </c>
      <c r="AW3522" t="s">
        <v>1100</v>
      </c>
      <c r="AX3522">
        <v>11</v>
      </c>
    </row>
    <row r="3523" spans="28:50" x14ac:dyDescent="0.3">
      <c r="AB3523" s="160">
        <v>38345</v>
      </c>
      <c r="AC3523">
        <v>8</v>
      </c>
      <c r="AD3523">
        <v>203</v>
      </c>
      <c r="AE3523" t="s">
        <v>1100</v>
      </c>
      <c r="AF3523">
        <v>20</v>
      </c>
      <c r="AH3523" s="160">
        <v>41632</v>
      </c>
      <c r="AI3523">
        <v>8</v>
      </c>
      <c r="AJ3523">
        <v>160</v>
      </c>
      <c r="AK3523" t="s">
        <v>1100</v>
      </c>
      <c r="AL3523">
        <v>16</v>
      </c>
      <c r="AN3523" s="160">
        <v>35788</v>
      </c>
      <c r="AO3523">
        <v>8</v>
      </c>
      <c r="AP3523">
        <v>220</v>
      </c>
      <c r="AQ3523" t="s">
        <v>1100</v>
      </c>
      <c r="AR3523">
        <v>22</v>
      </c>
      <c r="AT3523" s="160">
        <v>36518</v>
      </c>
      <c r="AU3523">
        <v>8</v>
      </c>
      <c r="AV3523">
        <v>120</v>
      </c>
      <c r="AW3523" t="s">
        <v>1100</v>
      </c>
      <c r="AX3523">
        <v>12</v>
      </c>
    </row>
    <row r="3524" spans="28:50" x14ac:dyDescent="0.3">
      <c r="AB3524" s="160">
        <v>38345</v>
      </c>
      <c r="AC3524">
        <v>9</v>
      </c>
      <c r="AD3524">
        <v>231</v>
      </c>
      <c r="AE3524" t="s">
        <v>1100</v>
      </c>
      <c r="AF3524">
        <v>23</v>
      </c>
      <c r="AH3524" s="160">
        <v>41632</v>
      </c>
      <c r="AI3524">
        <v>9</v>
      </c>
      <c r="AJ3524">
        <v>163</v>
      </c>
      <c r="AK3524" t="s">
        <v>1100</v>
      </c>
      <c r="AL3524">
        <v>16</v>
      </c>
      <c r="AN3524" s="160">
        <v>35788</v>
      </c>
      <c r="AO3524">
        <v>9</v>
      </c>
      <c r="AP3524">
        <v>240</v>
      </c>
      <c r="AQ3524" t="s">
        <v>1100</v>
      </c>
      <c r="AR3524">
        <v>24</v>
      </c>
      <c r="AT3524" s="160">
        <v>36518</v>
      </c>
      <c r="AU3524">
        <v>9</v>
      </c>
      <c r="AV3524">
        <v>128</v>
      </c>
      <c r="AW3524" t="s">
        <v>1100</v>
      </c>
      <c r="AX3524">
        <v>13</v>
      </c>
    </row>
    <row r="3525" spans="28:50" x14ac:dyDescent="0.3">
      <c r="AB3525" s="160">
        <v>38345</v>
      </c>
      <c r="AC3525">
        <v>10</v>
      </c>
      <c r="AD3525">
        <v>266</v>
      </c>
      <c r="AE3525" t="s">
        <v>1100</v>
      </c>
      <c r="AF3525">
        <v>27</v>
      </c>
      <c r="AH3525" s="160">
        <v>41632</v>
      </c>
      <c r="AI3525">
        <v>10</v>
      </c>
      <c r="AJ3525">
        <v>170</v>
      </c>
      <c r="AK3525" t="s">
        <v>1100</v>
      </c>
      <c r="AL3525">
        <v>17</v>
      </c>
      <c r="AN3525" s="160">
        <v>35788</v>
      </c>
      <c r="AO3525">
        <v>10</v>
      </c>
      <c r="AP3525">
        <v>246</v>
      </c>
      <c r="AQ3525" t="s">
        <v>1100</v>
      </c>
      <c r="AR3525">
        <v>25</v>
      </c>
      <c r="AT3525" s="160">
        <v>36518</v>
      </c>
      <c r="AU3525">
        <v>10</v>
      </c>
      <c r="AV3525">
        <v>126</v>
      </c>
      <c r="AW3525" t="s">
        <v>1100</v>
      </c>
      <c r="AX3525">
        <v>13</v>
      </c>
    </row>
    <row r="3526" spans="28:50" x14ac:dyDescent="0.3">
      <c r="AB3526" s="160">
        <v>38345</v>
      </c>
      <c r="AC3526">
        <v>11</v>
      </c>
      <c r="AD3526">
        <v>300</v>
      </c>
      <c r="AE3526" t="s">
        <v>1100</v>
      </c>
      <c r="AF3526">
        <v>30</v>
      </c>
      <c r="AH3526" s="160">
        <v>41632</v>
      </c>
      <c r="AI3526">
        <v>11</v>
      </c>
      <c r="AJ3526">
        <v>180</v>
      </c>
      <c r="AK3526" t="s">
        <v>1100</v>
      </c>
      <c r="AL3526">
        <v>18</v>
      </c>
      <c r="AN3526" s="160">
        <v>35788</v>
      </c>
      <c r="AO3526">
        <v>11</v>
      </c>
      <c r="AP3526">
        <v>240</v>
      </c>
      <c r="AQ3526" t="s">
        <v>1100</v>
      </c>
      <c r="AR3526">
        <v>24</v>
      </c>
      <c r="AT3526" s="160">
        <v>36518</v>
      </c>
      <c r="AU3526">
        <v>11</v>
      </c>
      <c r="AV3526">
        <v>123</v>
      </c>
      <c r="AW3526" t="s">
        <v>1100</v>
      </c>
      <c r="AX3526">
        <v>12</v>
      </c>
    </row>
    <row r="3527" spans="28:50" x14ac:dyDescent="0.3">
      <c r="AB3527" s="160">
        <v>38345</v>
      </c>
      <c r="AC3527">
        <v>12</v>
      </c>
      <c r="AD3527">
        <v>300</v>
      </c>
      <c r="AE3527" t="s">
        <v>1100</v>
      </c>
      <c r="AF3527">
        <v>30</v>
      </c>
      <c r="AH3527" s="160">
        <v>41632</v>
      </c>
      <c r="AI3527">
        <v>12</v>
      </c>
      <c r="AJ3527">
        <v>189</v>
      </c>
      <c r="AK3527" t="s">
        <v>1100</v>
      </c>
      <c r="AL3527">
        <v>19</v>
      </c>
      <c r="AN3527" s="160">
        <v>35788</v>
      </c>
      <c r="AO3527">
        <v>12</v>
      </c>
      <c r="AP3527">
        <v>260</v>
      </c>
      <c r="AQ3527" t="s">
        <v>1100</v>
      </c>
      <c r="AR3527">
        <v>26</v>
      </c>
      <c r="AT3527" s="160">
        <v>36518</v>
      </c>
      <c r="AU3527">
        <v>12</v>
      </c>
      <c r="AV3527">
        <v>117</v>
      </c>
      <c r="AW3527" t="s">
        <v>1100</v>
      </c>
      <c r="AX3527">
        <v>12</v>
      </c>
    </row>
    <row r="3528" spans="28:50" x14ac:dyDescent="0.3">
      <c r="AB3528" s="160">
        <v>38345</v>
      </c>
      <c r="AC3528">
        <v>13</v>
      </c>
      <c r="AD3528">
        <v>313</v>
      </c>
      <c r="AE3528" t="s">
        <v>1100</v>
      </c>
      <c r="AF3528">
        <v>31</v>
      </c>
      <c r="AH3528" s="160">
        <v>41632</v>
      </c>
      <c r="AI3528">
        <v>13</v>
      </c>
      <c r="AJ3528">
        <v>201</v>
      </c>
      <c r="AK3528" t="s">
        <v>1100</v>
      </c>
      <c r="AL3528">
        <v>20</v>
      </c>
      <c r="AN3528" s="160">
        <v>35788</v>
      </c>
      <c r="AO3528">
        <v>13</v>
      </c>
      <c r="AP3528">
        <v>245</v>
      </c>
      <c r="AQ3528" t="s">
        <v>1100</v>
      </c>
      <c r="AR3528">
        <v>25</v>
      </c>
      <c r="AT3528" s="160">
        <v>36518</v>
      </c>
      <c r="AU3528">
        <v>13</v>
      </c>
      <c r="AV3528">
        <v>115</v>
      </c>
      <c r="AW3528" t="s">
        <v>1100</v>
      </c>
      <c r="AX3528">
        <v>12</v>
      </c>
    </row>
    <row r="3529" spans="28:50" x14ac:dyDescent="0.3">
      <c r="AB3529" s="160">
        <v>38345</v>
      </c>
      <c r="AC3529">
        <v>14</v>
      </c>
      <c r="AD3529">
        <v>319</v>
      </c>
      <c r="AE3529" t="s">
        <v>1100</v>
      </c>
      <c r="AF3529">
        <v>32</v>
      </c>
      <c r="AH3529" s="160">
        <v>41632</v>
      </c>
      <c r="AI3529">
        <v>14</v>
      </c>
      <c r="AJ3529">
        <v>210</v>
      </c>
      <c r="AK3529" t="s">
        <v>1100</v>
      </c>
      <c r="AL3529">
        <v>21</v>
      </c>
      <c r="AN3529" s="160">
        <v>35788</v>
      </c>
      <c r="AO3529">
        <v>14</v>
      </c>
      <c r="AP3529">
        <v>250</v>
      </c>
      <c r="AQ3529" t="s">
        <v>1100</v>
      </c>
      <c r="AR3529">
        <v>25</v>
      </c>
      <c r="AT3529" s="160">
        <v>36518</v>
      </c>
      <c r="AU3529">
        <v>14</v>
      </c>
      <c r="AV3529">
        <v>131</v>
      </c>
      <c r="AW3529" t="s">
        <v>1100</v>
      </c>
      <c r="AX3529">
        <v>13</v>
      </c>
    </row>
    <row r="3530" spans="28:50" x14ac:dyDescent="0.3">
      <c r="AB3530" s="160">
        <v>38345</v>
      </c>
      <c r="AC3530">
        <v>15</v>
      </c>
      <c r="AD3530">
        <v>321</v>
      </c>
      <c r="AE3530" t="s">
        <v>1100</v>
      </c>
      <c r="AF3530">
        <v>32</v>
      </c>
      <c r="AH3530" s="160">
        <v>41632</v>
      </c>
      <c r="AI3530">
        <v>15</v>
      </c>
      <c r="AJ3530">
        <v>214</v>
      </c>
      <c r="AK3530" t="s">
        <v>1100</v>
      </c>
      <c r="AL3530">
        <v>21</v>
      </c>
      <c r="AN3530" s="160">
        <v>35788</v>
      </c>
      <c r="AO3530">
        <v>15</v>
      </c>
      <c r="AP3530">
        <v>250</v>
      </c>
      <c r="AQ3530" t="s">
        <v>1100</v>
      </c>
      <c r="AR3530">
        <v>25</v>
      </c>
      <c r="AT3530" s="160">
        <v>36518</v>
      </c>
      <c r="AU3530">
        <v>15</v>
      </c>
      <c r="AV3530">
        <v>119</v>
      </c>
      <c r="AW3530" t="s">
        <v>1100</v>
      </c>
      <c r="AX3530">
        <v>12</v>
      </c>
    </row>
    <row r="3531" spans="28:50" x14ac:dyDescent="0.3">
      <c r="AB3531" s="160">
        <v>38345</v>
      </c>
      <c r="AC3531">
        <v>16</v>
      </c>
      <c r="AD3531">
        <v>315</v>
      </c>
      <c r="AE3531" t="s">
        <v>1100</v>
      </c>
      <c r="AF3531">
        <v>32</v>
      </c>
      <c r="AH3531" s="160">
        <v>41632</v>
      </c>
      <c r="AI3531">
        <v>16</v>
      </c>
      <c r="AJ3531">
        <v>232</v>
      </c>
      <c r="AK3531" t="s">
        <v>1100</v>
      </c>
      <c r="AL3531">
        <v>23</v>
      </c>
      <c r="AN3531" s="160">
        <v>35788</v>
      </c>
      <c r="AO3531">
        <v>16</v>
      </c>
      <c r="AP3531">
        <v>242</v>
      </c>
      <c r="AQ3531" t="s">
        <v>1100</v>
      </c>
      <c r="AR3531">
        <v>24</v>
      </c>
      <c r="AT3531" s="160">
        <v>36518</v>
      </c>
      <c r="AU3531">
        <v>16</v>
      </c>
      <c r="AV3531">
        <v>109</v>
      </c>
      <c r="AW3531" t="s">
        <v>1100</v>
      </c>
      <c r="AX3531">
        <v>11</v>
      </c>
    </row>
    <row r="3532" spans="28:50" x14ac:dyDescent="0.3">
      <c r="AB3532" s="160">
        <v>38345</v>
      </c>
      <c r="AC3532">
        <v>17</v>
      </c>
      <c r="AD3532">
        <v>300</v>
      </c>
      <c r="AE3532" t="s">
        <v>1100</v>
      </c>
      <c r="AF3532">
        <v>30</v>
      </c>
      <c r="AH3532" s="160">
        <v>41632</v>
      </c>
      <c r="AI3532">
        <v>17</v>
      </c>
      <c r="AJ3532">
        <v>212</v>
      </c>
      <c r="AK3532" t="s">
        <v>1100</v>
      </c>
      <c r="AL3532">
        <v>21</v>
      </c>
      <c r="AN3532" s="160">
        <v>35788</v>
      </c>
      <c r="AO3532">
        <v>17</v>
      </c>
      <c r="AP3532">
        <v>240</v>
      </c>
      <c r="AQ3532" t="s">
        <v>1100</v>
      </c>
      <c r="AR3532">
        <v>24</v>
      </c>
      <c r="AT3532" s="160">
        <v>36518</v>
      </c>
      <c r="AU3532">
        <v>17</v>
      </c>
      <c r="AV3532">
        <v>104</v>
      </c>
      <c r="AW3532" t="s">
        <v>1100</v>
      </c>
      <c r="AX3532">
        <v>10</v>
      </c>
    </row>
    <row r="3533" spans="28:50" x14ac:dyDescent="0.3">
      <c r="AB3533" s="160">
        <v>38345</v>
      </c>
      <c r="AC3533">
        <v>18</v>
      </c>
      <c r="AD3533">
        <v>232</v>
      </c>
      <c r="AE3533" t="s">
        <v>1100</v>
      </c>
      <c r="AF3533">
        <v>23</v>
      </c>
      <c r="AH3533" s="160">
        <v>41632</v>
      </c>
      <c r="AI3533">
        <v>18</v>
      </c>
      <c r="AJ3533">
        <v>209</v>
      </c>
      <c r="AK3533" t="s">
        <v>1100</v>
      </c>
      <c r="AL3533">
        <v>21</v>
      </c>
      <c r="AN3533" s="160">
        <v>35788</v>
      </c>
      <c r="AO3533">
        <v>18</v>
      </c>
      <c r="AP3533">
        <v>240</v>
      </c>
      <c r="AQ3533" t="s">
        <v>1100</v>
      </c>
      <c r="AR3533">
        <v>24</v>
      </c>
      <c r="AT3533" s="160">
        <v>36518</v>
      </c>
      <c r="AU3533">
        <v>18</v>
      </c>
      <c r="AV3533">
        <v>97</v>
      </c>
      <c r="AW3533" t="s">
        <v>1100</v>
      </c>
      <c r="AX3533">
        <v>10</v>
      </c>
    </row>
    <row r="3534" spans="28:50" x14ac:dyDescent="0.3">
      <c r="AB3534" s="160">
        <v>38345</v>
      </c>
      <c r="AC3534">
        <v>19</v>
      </c>
      <c r="AD3534">
        <v>211</v>
      </c>
      <c r="AE3534" t="s">
        <v>1100</v>
      </c>
      <c r="AF3534">
        <v>21</v>
      </c>
      <c r="AH3534" s="160">
        <v>41632</v>
      </c>
      <c r="AI3534">
        <v>19</v>
      </c>
      <c r="AJ3534">
        <v>197</v>
      </c>
      <c r="AK3534" t="s">
        <v>1100</v>
      </c>
      <c r="AL3534">
        <v>20</v>
      </c>
      <c r="AN3534" s="160">
        <v>35788</v>
      </c>
      <c r="AO3534">
        <v>19</v>
      </c>
      <c r="AP3534">
        <v>230</v>
      </c>
      <c r="AQ3534" t="s">
        <v>1100</v>
      </c>
      <c r="AR3534">
        <v>23</v>
      </c>
      <c r="AT3534" s="160">
        <v>36518</v>
      </c>
      <c r="AU3534">
        <v>19</v>
      </c>
      <c r="AV3534">
        <v>94</v>
      </c>
      <c r="AW3534" t="s">
        <v>1100</v>
      </c>
      <c r="AX3534">
        <v>9</v>
      </c>
    </row>
    <row r="3535" spans="28:50" x14ac:dyDescent="0.3">
      <c r="AB3535" s="160">
        <v>38345</v>
      </c>
      <c r="AC3535">
        <v>20</v>
      </c>
      <c r="AD3535">
        <v>204</v>
      </c>
      <c r="AE3535" t="s">
        <v>1100</v>
      </c>
      <c r="AF3535">
        <v>20</v>
      </c>
      <c r="AH3535" s="160">
        <v>41632</v>
      </c>
      <c r="AI3535">
        <v>20</v>
      </c>
      <c r="AJ3535">
        <v>192</v>
      </c>
      <c r="AK3535" t="s">
        <v>1100</v>
      </c>
      <c r="AL3535">
        <v>19</v>
      </c>
      <c r="AN3535" s="160">
        <v>35788</v>
      </c>
      <c r="AO3535">
        <v>20</v>
      </c>
      <c r="AP3535">
        <v>230</v>
      </c>
      <c r="AQ3535" t="s">
        <v>1100</v>
      </c>
      <c r="AR3535">
        <v>23</v>
      </c>
      <c r="AT3535" s="160">
        <v>36518</v>
      </c>
      <c r="AU3535">
        <v>20</v>
      </c>
      <c r="AV3535">
        <v>89</v>
      </c>
      <c r="AW3535" t="s">
        <v>1100</v>
      </c>
      <c r="AX3535">
        <v>9</v>
      </c>
    </row>
    <row r="3536" spans="28:50" x14ac:dyDescent="0.3">
      <c r="AB3536" s="160">
        <v>38345</v>
      </c>
      <c r="AC3536">
        <v>21</v>
      </c>
      <c r="AD3536">
        <v>198</v>
      </c>
      <c r="AE3536" t="s">
        <v>1100</v>
      </c>
      <c r="AF3536">
        <v>20</v>
      </c>
      <c r="AH3536" s="160">
        <v>41632</v>
      </c>
      <c r="AI3536">
        <v>21</v>
      </c>
      <c r="AJ3536">
        <v>176</v>
      </c>
      <c r="AK3536" t="s">
        <v>1100</v>
      </c>
      <c r="AL3536">
        <v>18</v>
      </c>
      <c r="AN3536" s="160">
        <v>35788</v>
      </c>
      <c r="AO3536">
        <v>21</v>
      </c>
      <c r="AP3536">
        <v>220</v>
      </c>
      <c r="AQ3536" t="s">
        <v>1100</v>
      </c>
      <c r="AR3536">
        <v>22</v>
      </c>
      <c r="AT3536" s="160">
        <v>36518</v>
      </c>
      <c r="AU3536">
        <v>21</v>
      </c>
      <c r="AV3536">
        <v>94</v>
      </c>
      <c r="AW3536" t="s">
        <v>1100</v>
      </c>
      <c r="AX3536">
        <v>9</v>
      </c>
    </row>
    <row r="3537" spans="28:50" x14ac:dyDescent="0.3">
      <c r="AB3537" s="160">
        <v>38345</v>
      </c>
      <c r="AC3537">
        <v>22</v>
      </c>
      <c r="AD3537">
        <v>185</v>
      </c>
      <c r="AE3537" t="s">
        <v>1100</v>
      </c>
      <c r="AF3537">
        <v>19</v>
      </c>
      <c r="AH3537" s="160">
        <v>41632</v>
      </c>
      <c r="AI3537">
        <v>22</v>
      </c>
      <c r="AJ3537">
        <v>169</v>
      </c>
      <c r="AK3537" t="s">
        <v>1100</v>
      </c>
      <c r="AL3537">
        <v>17</v>
      </c>
      <c r="AN3537" s="160">
        <v>35788</v>
      </c>
      <c r="AO3537">
        <v>22</v>
      </c>
      <c r="AP3537">
        <v>213</v>
      </c>
      <c r="AQ3537" t="s">
        <v>1100</v>
      </c>
      <c r="AR3537">
        <v>21</v>
      </c>
      <c r="AT3537" s="160">
        <v>36518</v>
      </c>
      <c r="AU3537">
        <v>22</v>
      </c>
      <c r="AV3537">
        <v>93</v>
      </c>
      <c r="AW3537" t="s">
        <v>1100</v>
      </c>
      <c r="AX3537">
        <v>9</v>
      </c>
    </row>
    <row r="3538" spans="28:50" x14ac:dyDescent="0.3">
      <c r="AB3538" s="160">
        <v>38345</v>
      </c>
      <c r="AC3538">
        <v>23</v>
      </c>
      <c r="AD3538">
        <v>177</v>
      </c>
      <c r="AE3538" t="s">
        <v>1100</v>
      </c>
      <c r="AF3538">
        <v>18</v>
      </c>
      <c r="AH3538" s="160">
        <v>41632</v>
      </c>
      <c r="AI3538">
        <v>23</v>
      </c>
      <c r="AJ3538">
        <v>159</v>
      </c>
      <c r="AK3538" t="s">
        <v>1100</v>
      </c>
      <c r="AL3538">
        <v>16</v>
      </c>
      <c r="AN3538" s="160">
        <v>35788</v>
      </c>
      <c r="AO3538">
        <v>23</v>
      </c>
      <c r="AP3538">
        <v>210</v>
      </c>
      <c r="AQ3538" t="s">
        <v>1100</v>
      </c>
      <c r="AR3538">
        <v>21</v>
      </c>
      <c r="AT3538" s="160">
        <v>36518</v>
      </c>
      <c r="AU3538">
        <v>23</v>
      </c>
      <c r="AV3538">
        <v>80</v>
      </c>
      <c r="AW3538" t="s">
        <v>1100</v>
      </c>
      <c r="AX3538">
        <v>8</v>
      </c>
    </row>
    <row r="3539" spans="28:50" x14ac:dyDescent="0.3">
      <c r="AB3539" s="160">
        <v>38346</v>
      </c>
      <c r="AC3539">
        <v>0</v>
      </c>
      <c r="AD3539">
        <v>182</v>
      </c>
      <c r="AE3539" t="s">
        <v>1100</v>
      </c>
      <c r="AF3539">
        <v>18</v>
      </c>
      <c r="AH3539" s="160">
        <v>41633</v>
      </c>
      <c r="AI3539">
        <v>0</v>
      </c>
      <c r="AJ3539">
        <v>149</v>
      </c>
      <c r="AK3539" t="s">
        <v>1100</v>
      </c>
      <c r="AL3539">
        <v>15</v>
      </c>
      <c r="AN3539" s="160">
        <v>35789</v>
      </c>
      <c r="AO3539">
        <v>0</v>
      </c>
      <c r="AP3539">
        <v>210</v>
      </c>
      <c r="AQ3539" t="s">
        <v>1100</v>
      </c>
      <c r="AR3539">
        <v>21</v>
      </c>
      <c r="AT3539" s="160">
        <v>36519</v>
      </c>
      <c r="AU3539">
        <v>0</v>
      </c>
      <c r="AV3539">
        <v>74</v>
      </c>
      <c r="AW3539" t="s">
        <v>1100</v>
      </c>
      <c r="AX3539">
        <v>7</v>
      </c>
    </row>
    <row r="3540" spans="28:50" x14ac:dyDescent="0.3">
      <c r="AB3540" s="160">
        <v>38346</v>
      </c>
      <c r="AC3540">
        <v>1</v>
      </c>
      <c r="AD3540">
        <v>180</v>
      </c>
      <c r="AE3540" t="s">
        <v>1100</v>
      </c>
      <c r="AF3540">
        <v>18</v>
      </c>
      <c r="AH3540" s="160">
        <v>41633</v>
      </c>
      <c r="AI3540">
        <v>1</v>
      </c>
      <c r="AJ3540">
        <v>146</v>
      </c>
      <c r="AK3540" t="s">
        <v>1100</v>
      </c>
      <c r="AL3540">
        <v>15</v>
      </c>
      <c r="AN3540" s="160">
        <v>35789</v>
      </c>
      <c r="AO3540">
        <v>1</v>
      </c>
      <c r="AP3540">
        <v>199</v>
      </c>
      <c r="AQ3540" t="s">
        <v>1100</v>
      </c>
      <c r="AR3540">
        <v>20</v>
      </c>
      <c r="AT3540" s="160">
        <v>36519</v>
      </c>
      <c r="AU3540">
        <v>1</v>
      </c>
      <c r="AV3540">
        <v>67</v>
      </c>
      <c r="AW3540" t="s">
        <v>1100</v>
      </c>
      <c r="AX3540">
        <v>7</v>
      </c>
    </row>
    <row r="3541" spans="28:50" x14ac:dyDescent="0.3">
      <c r="AB3541" s="160">
        <v>38346</v>
      </c>
      <c r="AC3541">
        <v>2</v>
      </c>
      <c r="AD3541">
        <v>184</v>
      </c>
      <c r="AE3541" t="s">
        <v>1100</v>
      </c>
      <c r="AF3541">
        <v>18</v>
      </c>
      <c r="AH3541" s="160">
        <v>41633</v>
      </c>
      <c r="AI3541">
        <v>2</v>
      </c>
      <c r="AJ3541">
        <v>144</v>
      </c>
      <c r="AK3541" t="s">
        <v>1100</v>
      </c>
      <c r="AL3541">
        <v>14</v>
      </c>
      <c r="AN3541" s="160">
        <v>35789</v>
      </c>
      <c r="AO3541">
        <v>2</v>
      </c>
      <c r="AP3541">
        <v>190</v>
      </c>
      <c r="AQ3541" t="s">
        <v>1100</v>
      </c>
      <c r="AR3541">
        <v>19</v>
      </c>
      <c r="AT3541" s="160">
        <v>36519</v>
      </c>
      <c r="AU3541">
        <v>2</v>
      </c>
      <c r="AV3541">
        <v>67</v>
      </c>
      <c r="AW3541" t="s">
        <v>1100</v>
      </c>
      <c r="AX3541">
        <v>7</v>
      </c>
    </row>
    <row r="3542" spans="28:50" x14ac:dyDescent="0.3">
      <c r="AB3542" s="160">
        <v>38346</v>
      </c>
      <c r="AC3542">
        <v>3</v>
      </c>
      <c r="AD3542">
        <v>182</v>
      </c>
      <c r="AE3542" t="s">
        <v>1100</v>
      </c>
      <c r="AF3542">
        <v>18</v>
      </c>
      <c r="AH3542" s="160">
        <v>41633</v>
      </c>
      <c r="AI3542">
        <v>3</v>
      </c>
      <c r="AJ3542">
        <v>141</v>
      </c>
      <c r="AK3542" t="s">
        <v>1100</v>
      </c>
      <c r="AL3542">
        <v>14</v>
      </c>
      <c r="AN3542" s="160">
        <v>35789</v>
      </c>
      <c r="AO3542">
        <v>3</v>
      </c>
      <c r="AP3542">
        <v>200</v>
      </c>
      <c r="AQ3542" t="s">
        <v>1100</v>
      </c>
      <c r="AR3542">
        <v>20</v>
      </c>
      <c r="AT3542" s="160">
        <v>36519</v>
      </c>
      <c r="AU3542">
        <v>3</v>
      </c>
      <c r="AV3542">
        <v>68</v>
      </c>
      <c r="AW3542" t="s">
        <v>1100</v>
      </c>
      <c r="AX3542">
        <v>7</v>
      </c>
    </row>
    <row r="3543" spans="28:50" x14ac:dyDescent="0.3">
      <c r="AB3543" s="160">
        <v>38346</v>
      </c>
      <c r="AC3543">
        <v>4</v>
      </c>
      <c r="AD3543">
        <v>176</v>
      </c>
      <c r="AE3543" t="s">
        <v>1100</v>
      </c>
      <c r="AF3543">
        <v>18</v>
      </c>
      <c r="AH3543" s="160">
        <v>41633</v>
      </c>
      <c r="AI3543">
        <v>4</v>
      </c>
      <c r="AJ3543">
        <v>130</v>
      </c>
      <c r="AK3543" t="s">
        <v>1100</v>
      </c>
      <c r="AL3543">
        <v>13</v>
      </c>
      <c r="AN3543" s="160">
        <v>35789</v>
      </c>
      <c r="AO3543">
        <v>4</v>
      </c>
      <c r="AP3543">
        <v>198</v>
      </c>
      <c r="AQ3543" t="s">
        <v>1100</v>
      </c>
      <c r="AR3543">
        <v>20</v>
      </c>
      <c r="AT3543" s="160">
        <v>36519</v>
      </c>
      <c r="AU3543">
        <v>4</v>
      </c>
      <c r="AV3543">
        <v>68</v>
      </c>
      <c r="AW3543" t="s">
        <v>1100</v>
      </c>
      <c r="AX3543">
        <v>7</v>
      </c>
    </row>
    <row r="3544" spans="28:50" x14ac:dyDescent="0.3">
      <c r="AB3544" s="160">
        <v>38346</v>
      </c>
      <c r="AC3544">
        <v>5</v>
      </c>
      <c r="AD3544">
        <v>175</v>
      </c>
      <c r="AE3544" t="s">
        <v>1100</v>
      </c>
      <c r="AF3544">
        <v>18</v>
      </c>
      <c r="AH3544" s="160">
        <v>41633</v>
      </c>
      <c r="AI3544">
        <v>5</v>
      </c>
      <c r="AJ3544">
        <v>123</v>
      </c>
      <c r="AK3544" t="s">
        <v>1100</v>
      </c>
      <c r="AL3544">
        <v>12</v>
      </c>
      <c r="AN3544" s="160">
        <v>35789</v>
      </c>
      <c r="AO3544">
        <v>5</v>
      </c>
      <c r="AP3544">
        <v>200</v>
      </c>
      <c r="AQ3544" t="s">
        <v>1100</v>
      </c>
      <c r="AR3544">
        <v>20</v>
      </c>
      <c r="AT3544" s="160">
        <v>36519</v>
      </c>
      <c r="AU3544">
        <v>5</v>
      </c>
      <c r="AV3544">
        <v>67</v>
      </c>
      <c r="AW3544" t="s">
        <v>1100</v>
      </c>
      <c r="AX3544">
        <v>7</v>
      </c>
    </row>
    <row r="3545" spans="28:50" x14ac:dyDescent="0.3">
      <c r="AB3545" s="160">
        <v>38346</v>
      </c>
      <c r="AC3545">
        <v>6</v>
      </c>
      <c r="AD3545">
        <v>176</v>
      </c>
      <c r="AE3545" t="s">
        <v>1100</v>
      </c>
      <c r="AF3545">
        <v>18</v>
      </c>
      <c r="AH3545" s="160">
        <v>41633</v>
      </c>
      <c r="AI3545">
        <v>6</v>
      </c>
      <c r="AJ3545">
        <v>127</v>
      </c>
      <c r="AK3545" t="s">
        <v>1100</v>
      </c>
      <c r="AL3545">
        <v>13</v>
      </c>
      <c r="AN3545" s="160">
        <v>35789</v>
      </c>
      <c r="AO3545">
        <v>6</v>
      </c>
      <c r="AP3545">
        <v>210</v>
      </c>
      <c r="AQ3545" t="s">
        <v>1100</v>
      </c>
      <c r="AR3545">
        <v>21</v>
      </c>
      <c r="AT3545" s="160">
        <v>36519</v>
      </c>
      <c r="AU3545">
        <v>6</v>
      </c>
      <c r="AV3545">
        <v>74</v>
      </c>
      <c r="AW3545" t="s">
        <v>1100</v>
      </c>
      <c r="AX3545">
        <v>7</v>
      </c>
    </row>
    <row r="3546" spans="28:50" x14ac:dyDescent="0.3">
      <c r="AB3546" s="160">
        <v>38346</v>
      </c>
      <c r="AC3546">
        <v>7</v>
      </c>
      <c r="AD3546">
        <v>182</v>
      </c>
      <c r="AE3546" t="s">
        <v>1100</v>
      </c>
      <c r="AF3546">
        <v>18</v>
      </c>
      <c r="AH3546" s="160">
        <v>41633</v>
      </c>
      <c r="AI3546">
        <v>7</v>
      </c>
      <c r="AJ3546">
        <v>158</v>
      </c>
      <c r="AK3546" t="s">
        <v>1100</v>
      </c>
      <c r="AL3546">
        <v>16</v>
      </c>
      <c r="AN3546" s="160">
        <v>35789</v>
      </c>
      <c r="AO3546">
        <v>7</v>
      </c>
      <c r="AP3546">
        <v>217</v>
      </c>
      <c r="AQ3546" t="s">
        <v>1100</v>
      </c>
      <c r="AR3546">
        <v>22</v>
      </c>
      <c r="AT3546" s="160">
        <v>36519</v>
      </c>
      <c r="AU3546">
        <v>7</v>
      </c>
      <c r="AV3546">
        <v>66</v>
      </c>
      <c r="AW3546" t="s">
        <v>1100</v>
      </c>
      <c r="AX3546">
        <v>7</v>
      </c>
    </row>
    <row r="3547" spans="28:50" x14ac:dyDescent="0.3">
      <c r="AB3547" s="160">
        <v>38346</v>
      </c>
      <c r="AC3547">
        <v>8</v>
      </c>
      <c r="AD3547">
        <v>184</v>
      </c>
      <c r="AE3547" t="s">
        <v>1100</v>
      </c>
      <c r="AF3547">
        <v>18</v>
      </c>
      <c r="AH3547" s="160">
        <v>41633</v>
      </c>
      <c r="AI3547">
        <v>8</v>
      </c>
      <c r="AJ3547">
        <v>179</v>
      </c>
      <c r="AK3547" t="s">
        <v>1100</v>
      </c>
      <c r="AL3547">
        <v>18</v>
      </c>
      <c r="AN3547" s="160">
        <v>35789</v>
      </c>
      <c r="AO3547">
        <v>8</v>
      </c>
      <c r="AP3547">
        <v>230</v>
      </c>
      <c r="AQ3547" t="s">
        <v>1100</v>
      </c>
      <c r="AR3547">
        <v>23</v>
      </c>
      <c r="AT3547" s="160">
        <v>36519</v>
      </c>
      <c r="AU3547">
        <v>8</v>
      </c>
      <c r="AV3547">
        <v>90</v>
      </c>
      <c r="AW3547" t="s">
        <v>1100</v>
      </c>
      <c r="AX3547">
        <v>9</v>
      </c>
    </row>
    <row r="3548" spans="28:50" x14ac:dyDescent="0.3">
      <c r="AB3548" s="160">
        <v>38346</v>
      </c>
      <c r="AC3548">
        <v>9</v>
      </c>
      <c r="AD3548">
        <v>194</v>
      </c>
      <c r="AE3548" t="s">
        <v>1100</v>
      </c>
      <c r="AF3548">
        <v>19</v>
      </c>
      <c r="AH3548" s="160">
        <v>41633</v>
      </c>
      <c r="AI3548">
        <v>9</v>
      </c>
      <c r="AJ3548">
        <v>196</v>
      </c>
      <c r="AK3548" t="s">
        <v>1100</v>
      </c>
      <c r="AL3548">
        <v>20</v>
      </c>
      <c r="AN3548" s="160">
        <v>35789</v>
      </c>
      <c r="AO3548">
        <v>9</v>
      </c>
      <c r="AP3548">
        <v>240</v>
      </c>
      <c r="AQ3548" t="s">
        <v>1100</v>
      </c>
      <c r="AR3548">
        <v>24</v>
      </c>
      <c r="AT3548" s="160">
        <v>36519</v>
      </c>
      <c r="AU3548">
        <v>9</v>
      </c>
      <c r="AV3548">
        <v>105</v>
      </c>
      <c r="AW3548" t="s">
        <v>1100</v>
      </c>
      <c r="AX3548">
        <v>11</v>
      </c>
    </row>
    <row r="3549" spans="28:50" x14ac:dyDescent="0.3">
      <c r="AB3549" s="160">
        <v>38346</v>
      </c>
      <c r="AC3549">
        <v>10</v>
      </c>
      <c r="AD3549">
        <v>209</v>
      </c>
      <c r="AE3549" t="s">
        <v>1100</v>
      </c>
      <c r="AF3549">
        <v>21</v>
      </c>
      <c r="AH3549" s="160">
        <v>41633</v>
      </c>
      <c r="AI3549">
        <v>10</v>
      </c>
      <c r="AJ3549">
        <v>231</v>
      </c>
      <c r="AK3549" t="s">
        <v>1100</v>
      </c>
      <c r="AL3549">
        <v>23</v>
      </c>
      <c r="AN3549" s="160">
        <v>35789</v>
      </c>
      <c r="AO3549">
        <v>10</v>
      </c>
      <c r="AP3549">
        <v>238</v>
      </c>
      <c r="AQ3549" t="s">
        <v>1100</v>
      </c>
      <c r="AR3549">
        <v>24</v>
      </c>
      <c r="AT3549" s="160">
        <v>36519</v>
      </c>
      <c r="AU3549">
        <v>10</v>
      </c>
      <c r="AV3549">
        <v>114</v>
      </c>
      <c r="AW3549" t="s">
        <v>1100</v>
      </c>
      <c r="AX3549">
        <v>11</v>
      </c>
    </row>
    <row r="3550" spans="28:50" x14ac:dyDescent="0.3">
      <c r="AB3550" s="160">
        <v>38346</v>
      </c>
      <c r="AC3550">
        <v>11</v>
      </c>
      <c r="AD3550">
        <v>221</v>
      </c>
      <c r="AE3550" t="s">
        <v>1100</v>
      </c>
      <c r="AF3550">
        <v>22</v>
      </c>
      <c r="AH3550" s="160">
        <v>41633</v>
      </c>
      <c r="AI3550">
        <v>11</v>
      </c>
      <c r="AJ3550">
        <v>263</v>
      </c>
      <c r="AK3550" t="s">
        <v>1100</v>
      </c>
      <c r="AL3550">
        <v>26</v>
      </c>
      <c r="AN3550" s="160">
        <v>35789</v>
      </c>
      <c r="AO3550">
        <v>11</v>
      </c>
      <c r="AP3550">
        <v>200</v>
      </c>
      <c r="AQ3550" t="s">
        <v>1100</v>
      </c>
      <c r="AR3550">
        <v>20</v>
      </c>
      <c r="AT3550" s="160">
        <v>36519</v>
      </c>
      <c r="AU3550">
        <v>11</v>
      </c>
      <c r="AV3550">
        <v>110</v>
      </c>
      <c r="AW3550" t="s">
        <v>1100</v>
      </c>
      <c r="AX3550">
        <v>11</v>
      </c>
    </row>
    <row r="3551" spans="28:50" x14ac:dyDescent="0.3">
      <c r="AB3551" s="160">
        <v>38346</v>
      </c>
      <c r="AC3551">
        <v>12</v>
      </c>
      <c r="AD3551">
        <v>235</v>
      </c>
      <c r="AE3551" t="s">
        <v>1100</v>
      </c>
      <c r="AF3551">
        <v>24</v>
      </c>
      <c r="AH3551" s="160">
        <v>41633</v>
      </c>
      <c r="AI3551">
        <v>12</v>
      </c>
      <c r="AJ3551">
        <v>279</v>
      </c>
      <c r="AK3551" t="s">
        <v>1100</v>
      </c>
      <c r="AL3551">
        <v>28</v>
      </c>
      <c r="AN3551" s="160">
        <v>35789</v>
      </c>
      <c r="AO3551">
        <v>12</v>
      </c>
      <c r="AP3551">
        <v>210</v>
      </c>
      <c r="AQ3551" t="s">
        <v>1100</v>
      </c>
      <c r="AR3551">
        <v>21</v>
      </c>
      <c r="AT3551" s="160">
        <v>36519</v>
      </c>
      <c r="AU3551">
        <v>12</v>
      </c>
      <c r="AV3551">
        <v>114</v>
      </c>
      <c r="AW3551" t="s">
        <v>1100</v>
      </c>
      <c r="AX3551">
        <v>11</v>
      </c>
    </row>
    <row r="3552" spans="28:50" x14ac:dyDescent="0.3">
      <c r="AB3552" s="160">
        <v>38346</v>
      </c>
      <c r="AC3552">
        <v>13</v>
      </c>
      <c r="AD3552">
        <v>247</v>
      </c>
      <c r="AE3552" t="s">
        <v>1100</v>
      </c>
      <c r="AF3552">
        <v>25</v>
      </c>
      <c r="AH3552" s="160">
        <v>41633</v>
      </c>
      <c r="AI3552">
        <v>13</v>
      </c>
      <c r="AJ3552">
        <v>283</v>
      </c>
      <c r="AK3552" t="s">
        <v>1100</v>
      </c>
      <c r="AL3552">
        <v>28</v>
      </c>
      <c r="AN3552" s="160">
        <v>35789</v>
      </c>
      <c r="AO3552">
        <v>13</v>
      </c>
      <c r="AP3552">
        <v>204</v>
      </c>
      <c r="AQ3552" t="s">
        <v>1100</v>
      </c>
      <c r="AR3552">
        <v>20</v>
      </c>
      <c r="AT3552" s="160">
        <v>36519</v>
      </c>
      <c r="AU3552">
        <v>13</v>
      </c>
      <c r="AV3552">
        <v>119</v>
      </c>
      <c r="AW3552" t="s">
        <v>1100</v>
      </c>
      <c r="AX3552">
        <v>12</v>
      </c>
    </row>
    <row r="3553" spans="28:50" x14ac:dyDescent="0.3">
      <c r="AB3553" s="160">
        <v>38346</v>
      </c>
      <c r="AC3553">
        <v>14</v>
      </c>
      <c r="AD3553">
        <v>249</v>
      </c>
      <c r="AE3553" t="s">
        <v>1100</v>
      </c>
      <c r="AF3553">
        <v>25</v>
      </c>
      <c r="AH3553" s="160">
        <v>41633</v>
      </c>
      <c r="AI3553">
        <v>14</v>
      </c>
      <c r="AJ3553">
        <v>290</v>
      </c>
      <c r="AK3553" t="s">
        <v>1100</v>
      </c>
      <c r="AL3553">
        <v>29</v>
      </c>
      <c r="AN3553" s="160">
        <v>35789</v>
      </c>
      <c r="AO3553">
        <v>14</v>
      </c>
      <c r="AP3553">
        <v>190</v>
      </c>
      <c r="AQ3553" t="s">
        <v>1100</v>
      </c>
      <c r="AR3553">
        <v>19</v>
      </c>
      <c r="AT3553" s="160">
        <v>36519</v>
      </c>
      <c r="AU3553">
        <v>14</v>
      </c>
      <c r="AV3553">
        <v>123</v>
      </c>
      <c r="AW3553" t="s">
        <v>1100</v>
      </c>
      <c r="AX3553">
        <v>12</v>
      </c>
    </row>
    <row r="3554" spans="28:50" x14ac:dyDescent="0.3">
      <c r="AB3554" s="160">
        <v>38346</v>
      </c>
      <c r="AC3554">
        <v>15</v>
      </c>
      <c r="AD3554">
        <v>226</v>
      </c>
      <c r="AE3554" t="s">
        <v>1100</v>
      </c>
      <c r="AF3554">
        <v>23</v>
      </c>
      <c r="AH3554" s="160">
        <v>41633</v>
      </c>
      <c r="AI3554">
        <v>15</v>
      </c>
      <c r="AJ3554">
        <v>308</v>
      </c>
      <c r="AK3554" t="s">
        <v>1100</v>
      </c>
      <c r="AL3554">
        <v>31</v>
      </c>
      <c r="AN3554" s="160">
        <v>35789</v>
      </c>
      <c r="AO3554">
        <v>15</v>
      </c>
      <c r="AP3554">
        <v>190</v>
      </c>
      <c r="AQ3554" t="s">
        <v>1100</v>
      </c>
      <c r="AR3554">
        <v>19</v>
      </c>
      <c r="AT3554" s="160">
        <v>36519</v>
      </c>
      <c r="AU3554">
        <v>15</v>
      </c>
      <c r="AV3554">
        <v>126</v>
      </c>
      <c r="AW3554" t="s">
        <v>1100</v>
      </c>
      <c r="AX3554">
        <v>13</v>
      </c>
    </row>
    <row r="3555" spans="28:50" x14ac:dyDescent="0.3">
      <c r="AB3555" s="160">
        <v>38346</v>
      </c>
      <c r="AC3555">
        <v>16</v>
      </c>
      <c r="AD3555">
        <v>202</v>
      </c>
      <c r="AE3555" t="s">
        <v>1100</v>
      </c>
      <c r="AF3555">
        <v>20</v>
      </c>
      <c r="AH3555" s="160">
        <v>41633</v>
      </c>
      <c r="AI3555">
        <v>16</v>
      </c>
      <c r="AJ3555">
        <v>306</v>
      </c>
      <c r="AK3555" t="s">
        <v>1100</v>
      </c>
      <c r="AL3555">
        <v>31</v>
      </c>
      <c r="AN3555" s="160">
        <v>35789</v>
      </c>
      <c r="AO3555">
        <v>16</v>
      </c>
      <c r="AP3555">
        <v>192</v>
      </c>
      <c r="AQ3555" t="s">
        <v>1100</v>
      </c>
      <c r="AR3555">
        <v>19</v>
      </c>
      <c r="AT3555" s="160">
        <v>36519</v>
      </c>
      <c r="AU3555">
        <v>16</v>
      </c>
      <c r="AV3555">
        <v>123</v>
      </c>
      <c r="AW3555" t="s">
        <v>1100</v>
      </c>
      <c r="AX3555">
        <v>12</v>
      </c>
    </row>
    <row r="3556" spans="28:50" x14ac:dyDescent="0.3">
      <c r="AB3556" s="160">
        <v>38346</v>
      </c>
      <c r="AC3556">
        <v>17</v>
      </c>
      <c r="AD3556">
        <v>181</v>
      </c>
      <c r="AE3556" t="s">
        <v>1100</v>
      </c>
      <c r="AF3556">
        <v>18</v>
      </c>
      <c r="AH3556" s="160">
        <v>41633</v>
      </c>
      <c r="AI3556">
        <v>17</v>
      </c>
      <c r="AJ3556">
        <v>311</v>
      </c>
      <c r="AK3556" t="s">
        <v>1100</v>
      </c>
      <c r="AL3556">
        <v>31</v>
      </c>
      <c r="AN3556" s="160">
        <v>35789</v>
      </c>
      <c r="AO3556">
        <v>17</v>
      </c>
      <c r="AP3556">
        <v>180</v>
      </c>
      <c r="AQ3556" t="s">
        <v>1100</v>
      </c>
      <c r="AR3556">
        <v>18</v>
      </c>
      <c r="AT3556" s="160">
        <v>36519</v>
      </c>
      <c r="AU3556">
        <v>17</v>
      </c>
      <c r="AV3556">
        <v>115</v>
      </c>
      <c r="AW3556" t="s">
        <v>1100</v>
      </c>
      <c r="AX3556">
        <v>12</v>
      </c>
    </row>
    <row r="3557" spans="28:50" x14ac:dyDescent="0.3">
      <c r="AB3557" s="160">
        <v>38346</v>
      </c>
      <c r="AC3557">
        <v>18</v>
      </c>
      <c r="AD3557">
        <v>164</v>
      </c>
      <c r="AE3557" t="s">
        <v>1100</v>
      </c>
      <c r="AF3557">
        <v>16</v>
      </c>
      <c r="AH3557" s="160">
        <v>41633</v>
      </c>
      <c r="AI3557">
        <v>18</v>
      </c>
      <c r="AJ3557">
        <v>307</v>
      </c>
      <c r="AK3557" t="s">
        <v>1100</v>
      </c>
      <c r="AL3557">
        <v>31</v>
      </c>
      <c r="AN3557" s="160">
        <v>35789</v>
      </c>
      <c r="AO3557">
        <v>18</v>
      </c>
      <c r="AP3557">
        <v>180</v>
      </c>
      <c r="AQ3557" t="s">
        <v>1100</v>
      </c>
      <c r="AR3557">
        <v>18</v>
      </c>
      <c r="AT3557" s="160">
        <v>36519</v>
      </c>
      <c r="AU3557">
        <v>18</v>
      </c>
      <c r="AV3557">
        <v>113</v>
      </c>
      <c r="AW3557" t="s">
        <v>1100</v>
      </c>
      <c r="AX3557">
        <v>11</v>
      </c>
    </row>
    <row r="3558" spans="28:50" x14ac:dyDescent="0.3">
      <c r="AB3558" s="160">
        <v>38346</v>
      </c>
      <c r="AC3558">
        <v>19</v>
      </c>
      <c r="AD3558">
        <v>150</v>
      </c>
      <c r="AE3558" t="s">
        <v>1100</v>
      </c>
      <c r="AF3558">
        <v>15</v>
      </c>
      <c r="AH3558" s="160">
        <v>41633</v>
      </c>
      <c r="AI3558">
        <v>19</v>
      </c>
      <c r="AJ3558">
        <v>296</v>
      </c>
      <c r="AK3558" t="s">
        <v>1100</v>
      </c>
      <c r="AL3558">
        <v>30</v>
      </c>
      <c r="AN3558" s="160">
        <v>35789</v>
      </c>
      <c r="AO3558">
        <v>19</v>
      </c>
      <c r="AP3558">
        <v>175</v>
      </c>
      <c r="AQ3558" t="s">
        <v>1100</v>
      </c>
      <c r="AR3558">
        <v>18</v>
      </c>
      <c r="AT3558" s="160">
        <v>36519</v>
      </c>
      <c r="AU3558">
        <v>19</v>
      </c>
      <c r="AV3558">
        <v>107</v>
      </c>
      <c r="AW3558" t="s">
        <v>1100</v>
      </c>
      <c r="AX3558">
        <v>11</v>
      </c>
    </row>
    <row r="3559" spans="28:50" x14ac:dyDescent="0.3">
      <c r="AB3559" s="160">
        <v>38346</v>
      </c>
      <c r="AC3559">
        <v>20</v>
      </c>
      <c r="AD3559">
        <v>142</v>
      </c>
      <c r="AE3559" t="s">
        <v>1100</v>
      </c>
      <c r="AF3559">
        <v>14</v>
      </c>
      <c r="AH3559" s="160">
        <v>41633</v>
      </c>
      <c r="AI3559">
        <v>20</v>
      </c>
      <c r="AJ3559">
        <v>266</v>
      </c>
      <c r="AK3559" t="s">
        <v>1100</v>
      </c>
      <c r="AL3559">
        <v>27</v>
      </c>
      <c r="AN3559" s="160">
        <v>35789</v>
      </c>
      <c r="AO3559">
        <v>20</v>
      </c>
      <c r="AP3559">
        <v>180</v>
      </c>
      <c r="AQ3559" t="s">
        <v>1100</v>
      </c>
      <c r="AR3559">
        <v>18</v>
      </c>
      <c r="AT3559" s="160">
        <v>36519</v>
      </c>
      <c r="AU3559">
        <v>20</v>
      </c>
      <c r="AV3559">
        <v>86</v>
      </c>
      <c r="AW3559" t="s">
        <v>1100</v>
      </c>
      <c r="AX3559">
        <v>9</v>
      </c>
    </row>
    <row r="3560" spans="28:50" x14ac:dyDescent="0.3">
      <c r="AB3560" s="160">
        <v>38346</v>
      </c>
      <c r="AC3560">
        <v>21</v>
      </c>
      <c r="AD3560">
        <v>142</v>
      </c>
      <c r="AE3560" t="s">
        <v>1100</v>
      </c>
      <c r="AF3560">
        <v>14</v>
      </c>
      <c r="AH3560" s="160">
        <v>41633</v>
      </c>
      <c r="AI3560">
        <v>21</v>
      </c>
      <c r="AJ3560">
        <v>269</v>
      </c>
      <c r="AK3560" t="s">
        <v>1100</v>
      </c>
      <c r="AL3560">
        <v>27</v>
      </c>
      <c r="AN3560" s="160">
        <v>35789</v>
      </c>
      <c r="AO3560">
        <v>21</v>
      </c>
      <c r="AP3560">
        <v>180</v>
      </c>
      <c r="AQ3560" t="s">
        <v>1100</v>
      </c>
      <c r="AR3560">
        <v>18</v>
      </c>
      <c r="AT3560" s="160">
        <v>36519</v>
      </c>
      <c r="AU3560">
        <v>21</v>
      </c>
      <c r="AV3560">
        <v>91</v>
      </c>
      <c r="AW3560" t="s">
        <v>1100</v>
      </c>
      <c r="AX3560">
        <v>9</v>
      </c>
    </row>
    <row r="3561" spans="28:50" x14ac:dyDescent="0.3">
      <c r="AB3561" s="160">
        <v>38346</v>
      </c>
      <c r="AC3561">
        <v>22</v>
      </c>
      <c r="AD3561">
        <v>141</v>
      </c>
      <c r="AE3561" t="s">
        <v>1100</v>
      </c>
      <c r="AF3561">
        <v>14</v>
      </c>
      <c r="AH3561" s="160">
        <v>41633</v>
      </c>
      <c r="AI3561">
        <v>22</v>
      </c>
      <c r="AJ3561">
        <v>258</v>
      </c>
      <c r="AK3561" t="s">
        <v>1100</v>
      </c>
      <c r="AL3561">
        <v>26</v>
      </c>
      <c r="AN3561" s="160">
        <v>35789</v>
      </c>
      <c r="AO3561">
        <v>22</v>
      </c>
      <c r="AP3561">
        <v>170</v>
      </c>
      <c r="AQ3561" t="s">
        <v>1100</v>
      </c>
      <c r="AR3561">
        <v>17</v>
      </c>
      <c r="AT3561" s="160">
        <v>36519</v>
      </c>
      <c r="AU3561">
        <v>22</v>
      </c>
      <c r="AV3561">
        <v>86</v>
      </c>
      <c r="AW3561" t="s">
        <v>1100</v>
      </c>
      <c r="AX3561">
        <v>9</v>
      </c>
    </row>
    <row r="3562" spans="28:50" x14ac:dyDescent="0.3">
      <c r="AB3562" s="160">
        <v>38346</v>
      </c>
      <c r="AC3562">
        <v>23</v>
      </c>
      <c r="AD3562">
        <v>141</v>
      </c>
      <c r="AE3562" t="s">
        <v>1100</v>
      </c>
      <c r="AF3562">
        <v>14</v>
      </c>
      <c r="AH3562" s="160">
        <v>41633</v>
      </c>
      <c r="AI3562">
        <v>23</v>
      </c>
      <c r="AJ3562">
        <v>243</v>
      </c>
      <c r="AK3562" t="s">
        <v>1100</v>
      </c>
      <c r="AL3562">
        <v>24</v>
      </c>
      <c r="AN3562" s="160">
        <v>35789</v>
      </c>
      <c r="AO3562">
        <v>23</v>
      </c>
      <c r="AP3562">
        <v>170</v>
      </c>
      <c r="AQ3562" t="s">
        <v>1100</v>
      </c>
      <c r="AR3562">
        <v>17</v>
      </c>
      <c r="AT3562" s="160">
        <v>36519</v>
      </c>
      <c r="AU3562">
        <v>23</v>
      </c>
      <c r="AV3562">
        <v>85</v>
      </c>
      <c r="AW3562" t="s">
        <v>1100</v>
      </c>
      <c r="AX3562">
        <v>9</v>
      </c>
    </row>
    <row r="3563" spans="28:50" x14ac:dyDescent="0.3">
      <c r="AB3563" s="160">
        <v>38347</v>
      </c>
      <c r="AC3563">
        <v>0</v>
      </c>
      <c r="AD3563">
        <v>140</v>
      </c>
      <c r="AE3563" t="s">
        <v>1100</v>
      </c>
      <c r="AF3563">
        <v>14</v>
      </c>
      <c r="AH3563" s="160">
        <v>41634</v>
      </c>
      <c r="AI3563">
        <v>0</v>
      </c>
      <c r="AJ3563">
        <v>230</v>
      </c>
      <c r="AK3563" t="s">
        <v>1100</v>
      </c>
      <c r="AL3563">
        <v>23</v>
      </c>
      <c r="AN3563" s="160">
        <v>35790</v>
      </c>
      <c r="AO3563">
        <v>0</v>
      </c>
      <c r="AP3563">
        <v>170</v>
      </c>
      <c r="AQ3563" t="s">
        <v>1100</v>
      </c>
      <c r="AR3563">
        <v>17</v>
      </c>
      <c r="AT3563" s="160">
        <v>36520</v>
      </c>
      <c r="AU3563">
        <v>0</v>
      </c>
      <c r="AV3563">
        <v>75</v>
      </c>
      <c r="AW3563" t="s">
        <v>1100</v>
      </c>
      <c r="AX3563">
        <v>8</v>
      </c>
    </row>
    <row r="3564" spans="28:50" x14ac:dyDescent="0.3">
      <c r="AB3564" s="160">
        <v>38347</v>
      </c>
      <c r="AC3564">
        <v>1</v>
      </c>
      <c r="AD3564">
        <v>136</v>
      </c>
      <c r="AE3564" t="s">
        <v>1100</v>
      </c>
      <c r="AF3564">
        <v>14</v>
      </c>
      <c r="AH3564" s="160">
        <v>41634</v>
      </c>
      <c r="AI3564">
        <v>1</v>
      </c>
      <c r="AJ3564">
        <v>215</v>
      </c>
      <c r="AK3564" t="s">
        <v>1100</v>
      </c>
      <c r="AL3564">
        <v>22</v>
      </c>
      <c r="AN3564" s="160">
        <v>35790</v>
      </c>
      <c r="AO3564">
        <v>1</v>
      </c>
      <c r="AP3564">
        <v>161</v>
      </c>
      <c r="AQ3564" t="s">
        <v>1100</v>
      </c>
      <c r="AR3564">
        <v>16</v>
      </c>
      <c r="AT3564" s="160">
        <v>36520</v>
      </c>
      <c r="AU3564">
        <v>1</v>
      </c>
      <c r="AV3564">
        <v>75</v>
      </c>
      <c r="AW3564" t="s">
        <v>1100</v>
      </c>
      <c r="AX3564">
        <v>8</v>
      </c>
    </row>
    <row r="3565" spans="28:50" x14ac:dyDescent="0.3">
      <c r="AB3565" s="160">
        <v>38347</v>
      </c>
      <c r="AC3565">
        <v>2</v>
      </c>
      <c r="AD3565">
        <v>133</v>
      </c>
      <c r="AE3565" t="s">
        <v>1100</v>
      </c>
      <c r="AF3565">
        <v>13</v>
      </c>
      <c r="AH3565" s="160">
        <v>41634</v>
      </c>
      <c r="AI3565">
        <v>2</v>
      </c>
      <c r="AJ3565">
        <v>208</v>
      </c>
      <c r="AK3565" t="s">
        <v>1100</v>
      </c>
      <c r="AL3565">
        <v>21</v>
      </c>
      <c r="AN3565" s="160">
        <v>35790</v>
      </c>
      <c r="AO3565">
        <v>2</v>
      </c>
      <c r="AP3565">
        <v>160</v>
      </c>
      <c r="AQ3565" t="s">
        <v>1100</v>
      </c>
      <c r="AR3565">
        <v>16</v>
      </c>
      <c r="AT3565" s="160">
        <v>36520</v>
      </c>
      <c r="AU3565">
        <v>2</v>
      </c>
      <c r="AV3565">
        <v>66</v>
      </c>
      <c r="AW3565" t="s">
        <v>1100</v>
      </c>
      <c r="AX3565">
        <v>7</v>
      </c>
    </row>
    <row r="3566" spans="28:50" x14ac:dyDescent="0.3">
      <c r="AB3566" s="160">
        <v>38347</v>
      </c>
      <c r="AC3566">
        <v>3</v>
      </c>
      <c r="AD3566">
        <v>135</v>
      </c>
      <c r="AE3566" t="s">
        <v>1100</v>
      </c>
      <c r="AF3566">
        <v>14</v>
      </c>
      <c r="AH3566" s="160">
        <v>41634</v>
      </c>
      <c r="AI3566">
        <v>3</v>
      </c>
      <c r="AJ3566">
        <v>212</v>
      </c>
      <c r="AK3566" t="s">
        <v>1100</v>
      </c>
      <c r="AL3566">
        <v>21</v>
      </c>
      <c r="AN3566" s="160">
        <v>35790</v>
      </c>
      <c r="AO3566">
        <v>3</v>
      </c>
      <c r="AP3566">
        <v>160</v>
      </c>
      <c r="AQ3566" t="s">
        <v>1100</v>
      </c>
      <c r="AR3566">
        <v>16</v>
      </c>
      <c r="AT3566" s="160">
        <v>36520</v>
      </c>
      <c r="AU3566">
        <v>3</v>
      </c>
      <c r="AV3566">
        <v>68</v>
      </c>
      <c r="AW3566" t="s">
        <v>1100</v>
      </c>
      <c r="AX3566">
        <v>7</v>
      </c>
    </row>
    <row r="3567" spans="28:50" x14ac:dyDescent="0.3">
      <c r="AB3567" s="160">
        <v>38347</v>
      </c>
      <c r="AC3567">
        <v>4</v>
      </c>
      <c r="AD3567">
        <v>121</v>
      </c>
      <c r="AE3567" t="s">
        <v>1100</v>
      </c>
      <c r="AF3567">
        <v>12</v>
      </c>
      <c r="AH3567" s="160">
        <v>41634</v>
      </c>
      <c r="AI3567">
        <v>4</v>
      </c>
      <c r="AJ3567">
        <v>186</v>
      </c>
      <c r="AK3567" t="s">
        <v>1100</v>
      </c>
      <c r="AL3567">
        <v>19</v>
      </c>
      <c r="AN3567" s="160">
        <v>35790</v>
      </c>
      <c r="AO3567">
        <v>4</v>
      </c>
      <c r="AP3567">
        <v>157</v>
      </c>
      <c r="AQ3567" t="s">
        <v>1100</v>
      </c>
      <c r="AR3567">
        <v>16</v>
      </c>
      <c r="AT3567" s="160">
        <v>36520</v>
      </c>
      <c r="AU3567">
        <v>4</v>
      </c>
      <c r="AV3567">
        <v>84</v>
      </c>
      <c r="AW3567" t="s">
        <v>1100</v>
      </c>
      <c r="AX3567">
        <v>8</v>
      </c>
    </row>
    <row r="3568" spans="28:50" x14ac:dyDescent="0.3">
      <c r="AB3568" s="160">
        <v>38347</v>
      </c>
      <c r="AC3568">
        <v>5</v>
      </c>
      <c r="AD3568">
        <v>114</v>
      </c>
      <c r="AE3568" t="s">
        <v>1100</v>
      </c>
      <c r="AF3568">
        <v>11</v>
      </c>
      <c r="AH3568" s="160">
        <v>41634</v>
      </c>
      <c r="AI3568">
        <v>5</v>
      </c>
      <c r="AJ3568">
        <v>197</v>
      </c>
      <c r="AK3568" t="s">
        <v>1100</v>
      </c>
      <c r="AL3568">
        <v>20</v>
      </c>
      <c r="AN3568" s="160">
        <v>35790</v>
      </c>
      <c r="AO3568">
        <v>5</v>
      </c>
      <c r="AP3568">
        <v>160</v>
      </c>
      <c r="AQ3568" t="s">
        <v>1100</v>
      </c>
      <c r="AR3568">
        <v>16</v>
      </c>
      <c r="AT3568" s="160">
        <v>36520</v>
      </c>
      <c r="AU3568">
        <v>5</v>
      </c>
      <c r="AV3568">
        <v>97</v>
      </c>
      <c r="AW3568" t="s">
        <v>1100</v>
      </c>
      <c r="AX3568">
        <v>10</v>
      </c>
    </row>
    <row r="3569" spans="28:50" x14ac:dyDescent="0.3">
      <c r="AB3569" s="160">
        <v>38347</v>
      </c>
      <c r="AC3569">
        <v>6</v>
      </c>
      <c r="AD3569">
        <v>130</v>
      </c>
      <c r="AE3569" t="s">
        <v>1100</v>
      </c>
      <c r="AF3569">
        <v>13</v>
      </c>
      <c r="AH3569" s="160">
        <v>41634</v>
      </c>
      <c r="AI3569">
        <v>6</v>
      </c>
      <c r="AJ3569">
        <v>200</v>
      </c>
      <c r="AK3569" t="s">
        <v>1100</v>
      </c>
      <c r="AL3569">
        <v>20</v>
      </c>
      <c r="AN3569" s="160">
        <v>35790</v>
      </c>
      <c r="AO3569">
        <v>6</v>
      </c>
      <c r="AP3569">
        <v>170</v>
      </c>
      <c r="AQ3569" t="s">
        <v>1100</v>
      </c>
      <c r="AR3569">
        <v>17</v>
      </c>
      <c r="AT3569" s="160">
        <v>36520</v>
      </c>
      <c r="AU3569">
        <v>6</v>
      </c>
      <c r="AV3569">
        <v>103</v>
      </c>
      <c r="AW3569" t="s">
        <v>1100</v>
      </c>
      <c r="AX3569">
        <v>10</v>
      </c>
    </row>
    <row r="3570" spans="28:50" x14ac:dyDescent="0.3">
      <c r="AB3570" s="160">
        <v>38347</v>
      </c>
      <c r="AC3570">
        <v>7</v>
      </c>
      <c r="AD3570">
        <v>140</v>
      </c>
      <c r="AE3570" t="s">
        <v>1100</v>
      </c>
      <c r="AF3570">
        <v>14</v>
      </c>
      <c r="AH3570" s="160">
        <v>41634</v>
      </c>
      <c r="AI3570">
        <v>7</v>
      </c>
      <c r="AJ3570">
        <v>211</v>
      </c>
      <c r="AK3570" t="s">
        <v>1100</v>
      </c>
      <c r="AL3570">
        <v>21</v>
      </c>
      <c r="AN3570" s="160">
        <v>35790</v>
      </c>
      <c r="AO3570">
        <v>7</v>
      </c>
      <c r="AP3570">
        <v>174</v>
      </c>
      <c r="AQ3570" t="s">
        <v>1100</v>
      </c>
      <c r="AR3570">
        <v>17</v>
      </c>
      <c r="AT3570" s="160">
        <v>36520</v>
      </c>
      <c r="AU3570">
        <v>7</v>
      </c>
      <c r="AV3570">
        <v>115</v>
      </c>
      <c r="AW3570" t="s">
        <v>1100</v>
      </c>
      <c r="AX3570">
        <v>12</v>
      </c>
    </row>
    <row r="3571" spans="28:50" x14ac:dyDescent="0.3">
      <c r="AB3571" s="160">
        <v>38347</v>
      </c>
      <c r="AC3571">
        <v>8</v>
      </c>
      <c r="AD3571">
        <v>151</v>
      </c>
      <c r="AE3571" t="s">
        <v>1100</v>
      </c>
      <c r="AF3571">
        <v>15</v>
      </c>
      <c r="AH3571" s="160">
        <v>41634</v>
      </c>
      <c r="AI3571">
        <v>8</v>
      </c>
      <c r="AJ3571">
        <v>226</v>
      </c>
      <c r="AK3571" t="s">
        <v>1100</v>
      </c>
      <c r="AL3571">
        <v>23</v>
      </c>
      <c r="AN3571" s="160">
        <v>35790</v>
      </c>
      <c r="AO3571">
        <v>8</v>
      </c>
      <c r="AP3571">
        <v>200</v>
      </c>
      <c r="AQ3571" t="s">
        <v>1100</v>
      </c>
      <c r="AR3571">
        <v>20</v>
      </c>
      <c r="AT3571" s="160">
        <v>36520</v>
      </c>
      <c r="AU3571">
        <v>8</v>
      </c>
      <c r="AV3571">
        <v>129</v>
      </c>
      <c r="AW3571" t="s">
        <v>1100</v>
      </c>
      <c r="AX3571">
        <v>13</v>
      </c>
    </row>
    <row r="3572" spans="28:50" x14ac:dyDescent="0.3">
      <c r="AB3572" s="160">
        <v>38347</v>
      </c>
      <c r="AC3572">
        <v>9</v>
      </c>
      <c r="AD3572">
        <v>170</v>
      </c>
      <c r="AE3572" t="s">
        <v>1100</v>
      </c>
      <c r="AF3572">
        <v>17</v>
      </c>
      <c r="AH3572" s="160">
        <v>41634</v>
      </c>
      <c r="AI3572">
        <v>9</v>
      </c>
      <c r="AJ3572">
        <v>241</v>
      </c>
      <c r="AK3572" t="s">
        <v>1100</v>
      </c>
      <c r="AL3572">
        <v>24</v>
      </c>
      <c r="AN3572" s="160">
        <v>35790</v>
      </c>
      <c r="AO3572">
        <v>9</v>
      </c>
      <c r="AP3572">
        <v>190</v>
      </c>
      <c r="AQ3572" t="s">
        <v>1100</v>
      </c>
      <c r="AR3572">
        <v>19</v>
      </c>
      <c r="AT3572" s="160">
        <v>36520</v>
      </c>
      <c r="AU3572">
        <v>9</v>
      </c>
      <c r="AV3572">
        <v>131</v>
      </c>
      <c r="AW3572" t="s">
        <v>1100</v>
      </c>
      <c r="AX3572">
        <v>13</v>
      </c>
    </row>
    <row r="3573" spans="28:50" x14ac:dyDescent="0.3">
      <c r="AB3573" s="160">
        <v>38347</v>
      </c>
      <c r="AC3573">
        <v>10</v>
      </c>
      <c r="AD3573">
        <v>195</v>
      </c>
      <c r="AE3573" t="s">
        <v>1100</v>
      </c>
      <c r="AF3573">
        <v>20</v>
      </c>
      <c r="AH3573" s="160">
        <v>41634</v>
      </c>
      <c r="AI3573">
        <v>10</v>
      </c>
      <c r="AJ3573">
        <v>240</v>
      </c>
      <c r="AK3573" t="s">
        <v>1100</v>
      </c>
      <c r="AL3573">
        <v>24</v>
      </c>
      <c r="AN3573" s="160">
        <v>35790</v>
      </c>
      <c r="AO3573">
        <v>10</v>
      </c>
      <c r="AP3573">
        <v>202</v>
      </c>
      <c r="AQ3573" t="s">
        <v>1100</v>
      </c>
      <c r="AR3573">
        <v>20</v>
      </c>
      <c r="AT3573" s="160">
        <v>36520</v>
      </c>
      <c r="AU3573">
        <v>10</v>
      </c>
      <c r="AV3573">
        <v>108</v>
      </c>
      <c r="AW3573" t="s">
        <v>1100</v>
      </c>
      <c r="AX3573">
        <v>11</v>
      </c>
    </row>
    <row r="3574" spans="28:50" x14ac:dyDescent="0.3">
      <c r="AB3574" s="160">
        <v>38347</v>
      </c>
      <c r="AC3574">
        <v>11</v>
      </c>
      <c r="AD3574">
        <v>214</v>
      </c>
      <c r="AE3574" t="s">
        <v>1100</v>
      </c>
      <c r="AF3574">
        <v>21</v>
      </c>
      <c r="AH3574" s="160">
        <v>41634</v>
      </c>
      <c r="AI3574">
        <v>11</v>
      </c>
      <c r="AJ3574">
        <v>226</v>
      </c>
      <c r="AK3574" t="s">
        <v>1100</v>
      </c>
      <c r="AL3574">
        <v>23</v>
      </c>
      <c r="AN3574" s="160">
        <v>35790</v>
      </c>
      <c r="AO3574">
        <v>11</v>
      </c>
      <c r="AP3574">
        <v>210</v>
      </c>
      <c r="AQ3574" t="s">
        <v>1100</v>
      </c>
      <c r="AR3574">
        <v>21</v>
      </c>
      <c r="AT3574" s="160">
        <v>36520</v>
      </c>
      <c r="AU3574">
        <v>11</v>
      </c>
      <c r="AV3574">
        <v>109</v>
      </c>
      <c r="AW3574" t="s">
        <v>1100</v>
      </c>
      <c r="AX3574">
        <v>11</v>
      </c>
    </row>
    <row r="3575" spans="28:50" x14ac:dyDescent="0.3">
      <c r="AB3575" s="160">
        <v>38347</v>
      </c>
      <c r="AC3575">
        <v>12</v>
      </c>
      <c r="AD3575">
        <v>228</v>
      </c>
      <c r="AE3575" t="s">
        <v>1100</v>
      </c>
      <c r="AF3575">
        <v>23</v>
      </c>
      <c r="AH3575" s="160">
        <v>41634</v>
      </c>
      <c r="AI3575">
        <v>12</v>
      </c>
      <c r="AJ3575">
        <v>239</v>
      </c>
      <c r="AK3575" t="s">
        <v>1100</v>
      </c>
      <c r="AL3575">
        <v>24</v>
      </c>
      <c r="AN3575" s="160">
        <v>35790</v>
      </c>
      <c r="AO3575">
        <v>12</v>
      </c>
      <c r="AP3575">
        <v>210</v>
      </c>
      <c r="AQ3575" t="s">
        <v>1100</v>
      </c>
      <c r="AR3575">
        <v>21</v>
      </c>
      <c r="AT3575" s="160">
        <v>36520</v>
      </c>
      <c r="AU3575">
        <v>12</v>
      </c>
      <c r="AV3575">
        <v>107</v>
      </c>
      <c r="AW3575" t="s">
        <v>1100</v>
      </c>
      <c r="AX3575">
        <v>11</v>
      </c>
    </row>
    <row r="3576" spans="28:50" x14ac:dyDescent="0.3">
      <c r="AB3576" s="160">
        <v>38347</v>
      </c>
      <c r="AC3576">
        <v>13</v>
      </c>
      <c r="AD3576">
        <v>245</v>
      </c>
      <c r="AE3576" t="s">
        <v>1100</v>
      </c>
      <c r="AF3576">
        <v>25</v>
      </c>
      <c r="AH3576" s="160">
        <v>41634</v>
      </c>
      <c r="AI3576">
        <v>13</v>
      </c>
      <c r="AJ3576">
        <v>264</v>
      </c>
      <c r="AK3576" t="s">
        <v>1100</v>
      </c>
      <c r="AL3576">
        <v>26</v>
      </c>
      <c r="AN3576" s="160">
        <v>35790</v>
      </c>
      <c r="AO3576">
        <v>13</v>
      </c>
      <c r="AP3576">
        <v>209</v>
      </c>
      <c r="AQ3576" t="s">
        <v>1100</v>
      </c>
      <c r="AR3576">
        <v>21</v>
      </c>
      <c r="AT3576" s="160">
        <v>36520</v>
      </c>
      <c r="AU3576">
        <v>13</v>
      </c>
      <c r="AV3576">
        <v>110</v>
      </c>
      <c r="AW3576" t="s">
        <v>1100</v>
      </c>
      <c r="AX3576">
        <v>11</v>
      </c>
    </row>
    <row r="3577" spans="28:50" x14ac:dyDescent="0.3">
      <c r="AB3577" s="160">
        <v>38347</v>
      </c>
      <c r="AC3577">
        <v>14</v>
      </c>
      <c r="AD3577">
        <v>261</v>
      </c>
      <c r="AE3577" t="s">
        <v>1100</v>
      </c>
      <c r="AF3577">
        <v>26</v>
      </c>
      <c r="AH3577" s="160">
        <v>41634</v>
      </c>
      <c r="AI3577">
        <v>14</v>
      </c>
      <c r="AJ3577">
        <v>274</v>
      </c>
      <c r="AK3577" t="s">
        <v>1100</v>
      </c>
      <c r="AL3577">
        <v>27</v>
      </c>
      <c r="AN3577" s="160">
        <v>35790</v>
      </c>
      <c r="AO3577">
        <v>14</v>
      </c>
      <c r="AP3577">
        <v>210</v>
      </c>
      <c r="AQ3577" t="s">
        <v>1100</v>
      </c>
      <c r="AR3577">
        <v>21</v>
      </c>
      <c r="AT3577" s="160">
        <v>36520</v>
      </c>
      <c r="AU3577">
        <v>14</v>
      </c>
      <c r="AV3577">
        <v>110</v>
      </c>
      <c r="AW3577" t="s">
        <v>1100</v>
      </c>
      <c r="AX3577">
        <v>11</v>
      </c>
    </row>
    <row r="3578" spans="28:50" x14ac:dyDescent="0.3">
      <c r="AB3578" s="160">
        <v>38347</v>
      </c>
      <c r="AC3578">
        <v>15</v>
      </c>
      <c r="AD3578">
        <v>273</v>
      </c>
      <c r="AE3578" t="s">
        <v>1100</v>
      </c>
      <c r="AF3578">
        <v>27</v>
      </c>
      <c r="AH3578" s="160">
        <v>41634</v>
      </c>
      <c r="AI3578">
        <v>15</v>
      </c>
      <c r="AJ3578">
        <v>257</v>
      </c>
      <c r="AK3578" t="s">
        <v>1100</v>
      </c>
      <c r="AL3578">
        <v>26</v>
      </c>
      <c r="AN3578" s="160">
        <v>35790</v>
      </c>
      <c r="AO3578">
        <v>15</v>
      </c>
      <c r="AP3578">
        <v>210</v>
      </c>
      <c r="AQ3578" t="s">
        <v>1100</v>
      </c>
      <c r="AR3578">
        <v>21</v>
      </c>
      <c r="AT3578" s="160">
        <v>36520</v>
      </c>
      <c r="AU3578">
        <v>15</v>
      </c>
      <c r="AV3578">
        <v>121</v>
      </c>
      <c r="AW3578" t="s">
        <v>1100</v>
      </c>
      <c r="AX3578">
        <v>12</v>
      </c>
    </row>
    <row r="3579" spans="28:50" x14ac:dyDescent="0.3">
      <c r="AB3579" s="160">
        <v>38347</v>
      </c>
      <c r="AC3579">
        <v>16</v>
      </c>
      <c r="AD3579">
        <v>270</v>
      </c>
      <c r="AE3579" t="s">
        <v>1100</v>
      </c>
      <c r="AF3579">
        <v>27</v>
      </c>
      <c r="AH3579" s="160">
        <v>41634</v>
      </c>
      <c r="AI3579">
        <v>16</v>
      </c>
      <c r="AJ3579">
        <v>223</v>
      </c>
      <c r="AK3579" t="s">
        <v>1100</v>
      </c>
      <c r="AL3579">
        <v>22</v>
      </c>
      <c r="AN3579" s="160">
        <v>35790</v>
      </c>
      <c r="AO3579">
        <v>16</v>
      </c>
      <c r="AP3579">
        <v>195</v>
      </c>
      <c r="AQ3579" t="s">
        <v>1100</v>
      </c>
      <c r="AR3579">
        <v>20</v>
      </c>
      <c r="AT3579" s="160">
        <v>36520</v>
      </c>
      <c r="AU3579">
        <v>16</v>
      </c>
      <c r="AV3579">
        <v>122</v>
      </c>
      <c r="AW3579" t="s">
        <v>1100</v>
      </c>
      <c r="AX3579">
        <v>12</v>
      </c>
    </row>
    <row r="3580" spans="28:50" x14ac:dyDescent="0.3">
      <c r="AB3580" s="160">
        <v>38347</v>
      </c>
      <c r="AC3580">
        <v>17</v>
      </c>
      <c r="AD3580">
        <v>271</v>
      </c>
      <c r="AE3580" t="s">
        <v>1100</v>
      </c>
      <c r="AF3580">
        <v>27</v>
      </c>
      <c r="AH3580" s="160">
        <v>41634</v>
      </c>
      <c r="AI3580">
        <v>17</v>
      </c>
      <c r="AJ3580">
        <v>213</v>
      </c>
      <c r="AK3580" t="s">
        <v>1100</v>
      </c>
      <c r="AL3580">
        <v>21</v>
      </c>
      <c r="AN3580" s="160">
        <v>35790</v>
      </c>
      <c r="AO3580">
        <v>17</v>
      </c>
      <c r="AP3580">
        <v>180</v>
      </c>
      <c r="AQ3580" t="s">
        <v>1100</v>
      </c>
      <c r="AR3580">
        <v>18</v>
      </c>
      <c r="AT3580" s="160">
        <v>36520</v>
      </c>
      <c r="AU3580">
        <v>17</v>
      </c>
      <c r="AV3580">
        <v>123</v>
      </c>
      <c r="AW3580" t="s">
        <v>1100</v>
      </c>
      <c r="AX3580">
        <v>12</v>
      </c>
    </row>
    <row r="3581" spans="28:50" x14ac:dyDescent="0.3">
      <c r="AB3581" s="160">
        <v>38347</v>
      </c>
      <c r="AC3581">
        <v>18</v>
      </c>
      <c r="AD3581">
        <v>265</v>
      </c>
      <c r="AE3581" t="s">
        <v>1100</v>
      </c>
      <c r="AF3581">
        <v>27</v>
      </c>
      <c r="AH3581" s="160">
        <v>41634</v>
      </c>
      <c r="AI3581">
        <v>18</v>
      </c>
      <c r="AJ3581">
        <v>191</v>
      </c>
      <c r="AK3581" t="s">
        <v>1100</v>
      </c>
      <c r="AL3581">
        <v>19</v>
      </c>
      <c r="AN3581" s="160">
        <v>35790</v>
      </c>
      <c r="AO3581">
        <v>18</v>
      </c>
      <c r="AP3581">
        <v>180</v>
      </c>
      <c r="AQ3581" t="s">
        <v>1100</v>
      </c>
      <c r="AR3581">
        <v>18</v>
      </c>
      <c r="AT3581" s="160">
        <v>36520</v>
      </c>
      <c r="AU3581">
        <v>18</v>
      </c>
      <c r="AV3581">
        <v>107</v>
      </c>
      <c r="AW3581" t="s">
        <v>1100</v>
      </c>
      <c r="AX3581">
        <v>11</v>
      </c>
    </row>
    <row r="3582" spans="28:50" x14ac:dyDescent="0.3">
      <c r="AB3582" s="160">
        <v>38347</v>
      </c>
      <c r="AC3582">
        <v>19</v>
      </c>
      <c r="AD3582">
        <v>249</v>
      </c>
      <c r="AE3582" t="s">
        <v>1100</v>
      </c>
      <c r="AF3582">
        <v>25</v>
      </c>
      <c r="AH3582" s="160">
        <v>41634</v>
      </c>
      <c r="AI3582">
        <v>19</v>
      </c>
      <c r="AJ3582">
        <v>188</v>
      </c>
      <c r="AK3582" t="s">
        <v>1100</v>
      </c>
      <c r="AL3582">
        <v>19</v>
      </c>
      <c r="AN3582" s="160">
        <v>35790</v>
      </c>
      <c r="AO3582">
        <v>19</v>
      </c>
      <c r="AP3582">
        <v>168</v>
      </c>
      <c r="AQ3582" t="s">
        <v>1100</v>
      </c>
      <c r="AR3582">
        <v>17</v>
      </c>
      <c r="AT3582" s="160">
        <v>36520</v>
      </c>
      <c r="AU3582">
        <v>19</v>
      </c>
      <c r="AV3582">
        <v>104</v>
      </c>
      <c r="AW3582" t="s">
        <v>1100</v>
      </c>
      <c r="AX3582">
        <v>10</v>
      </c>
    </row>
    <row r="3583" spans="28:50" x14ac:dyDescent="0.3">
      <c r="AB3583" s="160">
        <v>38347</v>
      </c>
      <c r="AC3583">
        <v>20</v>
      </c>
      <c r="AD3583">
        <v>201</v>
      </c>
      <c r="AE3583" t="s">
        <v>1100</v>
      </c>
      <c r="AF3583">
        <v>20</v>
      </c>
      <c r="AH3583" s="160">
        <v>41634</v>
      </c>
      <c r="AI3583">
        <v>20</v>
      </c>
      <c r="AJ3583">
        <v>181</v>
      </c>
      <c r="AK3583" t="s">
        <v>1100</v>
      </c>
      <c r="AL3583">
        <v>18</v>
      </c>
      <c r="AN3583" s="160">
        <v>35790</v>
      </c>
      <c r="AO3583">
        <v>20</v>
      </c>
      <c r="AP3583">
        <v>160</v>
      </c>
      <c r="AQ3583" t="s">
        <v>1100</v>
      </c>
      <c r="AR3583">
        <v>16</v>
      </c>
      <c r="AT3583" s="160">
        <v>36520</v>
      </c>
      <c r="AU3583">
        <v>20</v>
      </c>
      <c r="AV3583">
        <v>103</v>
      </c>
      <c r="AW3583" t="s">
        <v>1100</v>
      </c>
      <c r="AX3583">
        <v>10</v>
      </c>
    </row>
    <row r="3584" spans="28:50" x14ac:dyDescent="0.3">
      <c r="AB3584" s="160">
        <v>38347</v>
      </c>
      <c r="AC3584">
        <v>21</v>
      </c>
      <c r="AD3584">
        <v>193</v>
      </c>
      <c r="AE3584" t="s">
        <v>1100</v>
      </c>
      <c r="AF3584">
        <v>19</v>
      </c>
      <c r="AH3584" s="160">
        <v>41634</v>
      </c>
      <c r="AI3584">
        <v>21</v>
      </c>
      <c r="AJ3584">
        <v>178</v>
      </c>
      <c r="AK3584" t="s">
        <v>1100</v>
      </c>
      <c r="AL3584">
        <v>18</v>
      </c>
      <c r="AN3584" s="160">
        <v>35790</v>
      </c>
      <c r="AO3584">
        <v>21</v>
      </c>
      <c r="AP3584">
        <v>160</v>
      </c>
      <c r="AQ3584" t="s">
        <v>1100</v>
      </c>
      <c r="AR3584">
        <v>16</v>
      </c>
      <c r="AT3584" s="160">
        <v>36520</v>
      </c>
      <c r="AU3584">
        <v>21</v>
      </c>
      <c r="AV3584">
        <v>102</v>
      </c>
      <c r="AW3584" t="s">
        <v>1100</v>
      </c>
      <c r="AX3584">
        <v>10</v>
      </c>
    </row>
    <row r="3585" spans="28:50" x14ac:dyDescent="0.3">
      <c r="AB3585" s="160">
        <v>38347</v>
      </c>
      <c r="AC3585">
        <v>22</v>
      </c>
      <c r="AD3585">
        <v>177</v>
      </c>
      <c r="AE3585" t="s">
        <v>1100</v>
      </c>
      <c r="AF3585">
        <v>18</v>
      </c>
      <c r="AH3585" s="160">
        <v>41634</v>
      </c>
      <c r="AI3585">
        <v>22</v>
      </c>
      <c r="AJ3585">
        <v>175</v>
      </c>
      <c r="AK3585" t="s">
        <v>1100</v>
      </c>
      <c r="AL3585">
        <v>18</v>
      </c>
      <c r="AN3585" s="160">
        <v>35790</v>
      </c>
      <c r="AO3585">
        <v>22</v>
      </c>
      <c r="AP3585">
        <v>160</v>
      </c>
      <c r="AQ3585" t="s">
        <v>1100</v>
      </c>
      <c r="AR3585">
        <v>16</v>
      </c>
      <c r="AT3585" s="160">
        <v>36520</v>
      </c>
      <c r="AU3585">
        <v>22</v>
      </c>
      <c r="AV3585">
        <v>103</v>
      </c>
      <c r="AW3585" t="s">
        <v>1100</v>
      </c>
      <c r="AX3585">
        <v>10</v>
      </c>
    </row>
    <row r="3586" spans="28:50" x14ac:dyDescent="0.3">
      <c r="AB3586" s="160">
        <v>38347</v>
      </c>
      <c r="AC3586">
        <v>23</v>
      </c>
      <c r="AD3586">
        <v>168</v>
      </c>
      <c r="AE3586" t="s">
        <v>1100</v>
      </c>
      <c r="AF3586">
        <v>17</v>
      </c>
      <c r="AH3586" s="160">
        <v>41634</v>
      </c>
      <c r="AI3586">
        <v>23</v>
      </c>
      <c r="AJ3586">
        <v>174</v>
      </c>
      <c r="AK3586" t="s">
        <v>1100</v>
      </c>
      <c r="AL3586">
        <v>17</v>
      </c>
      <c r="AN3586" s="160">
        <v>35790</v>
      </c>
      <c r="AO3586">
        <v>23</v>
      </c>
      <c r="AP3586">
        <v>160</v>
      </c>
      <c r="AQ3586" t="s">
        <v>1100</v>
      </c>
      <c r="AR3586">
        <v>16</v>
      </c>
      <c r="AT3586" s="160">
        <v>36520</v>
      </c>
      <c r="AU3586">
        <v>23</v>
      </c>
      <c r="AV3586">
        <v>101</v>
      </c>
      <c r="AW3586" t="s">
        <v>1100</v>
      </c>
      <c r="AX3586">
        <v>10</v>
      </c>
    </row>
    <row r="3587" spans="28:50" x14ac:dyDescent="0.3">
      <c r="AB3587" s="160">
        <v>38348</v>
      </c>
      <c r="AC3587">
        <v>0</v>
      </c>
      <c r="AD3587">
        <v>154</v>
      </c>
      <c r="AE3587" t="s">
        <v>1100</v>
      </c>
      <c r="AF3587">
        <v>15</v>
      </c>
      <c r="AH3587" s="160">
        <v>41635</v>
      </c>
      <c r="AI3587">
        <v>0</v>
      </c>
      <c r="AJ3587">
        <v>177</v>
      </c>
      <c r="AK3587" t="s">
        <v>1100</v>
      </c>
      <c r="AL3587">
        <v>18</v>
      </c>
      <c r="AN3587" s="160">
        <v>35791</v>
      </c>
      <c r="AO3587">
        <v>0</v>
      </c>
      <c r="AP3587">
        <v>150</v>
      </c>
      <c r="AQ3587" t="s">
        <v>1100</v>
      </c>
      <c r="AR3587">
        <v>15</v>
      </c>
      <c r="AT3587" s="160">
        <v>36521</v>
      </c>
      <c r="AU3587">
        <v>0</v>
      </c>
      <c r="AV3587">
        <v>94</v>
      </c>
      <c r="AW3587" t="s">
        <v>1100</v>
      </c>
      <c r="AX3587">
        <v>9</v>
      </c>
    </row>
    <row r="3588" spans="28:50" x14ac:dyDescent="0.3">
      <c r="AB3588" s="160">
        <v>38348</v>
      </c>
      <c r="AC3588">
        <v>1</v>
      </c>
      <c r="AD3588">
        <v>149</v>
      </c>
      <c r="AE3588" t="s">
        <v>1100</v>
      </c>
      <c r="AF3588">
        <v>15</v>
      </c>
      <c r="AH3588" s="160">
        <v>41635</v>
      </c>
      <c r="AI3588">
        <v>1</v>
      </c>
      <c r="AJ3588">
        <v>173</v>
      </c>
      <c r="AK3588" t="s">
        <v>1100</v>
      </c>
      <c r="AL3588">
        <v>17</v>
      </c>
      <c r="AN3588" s="160">
        <v>35791</v>
      </c>
      <c r="AO3588">
        <v>1</v>
      </c>
      <c r="AP3588">
        <v>137</v>
      </c>
      <c r="AQ3588" t="s">
        <v>1100</v>
      </c>
      <c r="AR3588">
        <v>14</v>
      </c>
      <c r="AT3588" s="160">
        <v>36521</v>
      </c>
      <c r="AU3588">
        <v>1</v>
      </c>
      <c r="AV3588">
        <v>92</v>
      </c>
      <c r="AW3588" t="s">
        <v>1100</v>
      </c>
      <c r="AX3588">
        <v>9</v>
      </c>
    </row>
    <row r="3589" spans="28:50" x14ac:dyDescent="0.3">
      <c r="AB3589" s="160">
        <v>38348</v>
      </c>
      <c r="AC3589">
        <v>2</v>
      </c>
      <c r="AD3589">
        <v>132</v>
      </c>
      <c r="AE3589" t="s">
        <v>1100</v>
      </c>
      <c r="AF3589">
        <v>13</v>
      </c>
      <c r="AH3589" s="160">
        <v>41635</v>
      </c>
      <c r="AI3589">
        <v>2</v>
      </c>
      <c r="AJ3589">
        <v>173</v>
      </c>
      <c r="AK3589" t="s">
        <v>1100</v>
      </c>
      <c r="AL3589">
        <v>17</v>
      </c>
      <c r="AN3589" s="160">
        <v>35791</v>
      </c>
      <c r="AO3589">
        <v>2</v>
      </c>
      <c r="AP3589">
        <v>130</v>
      </c>
      <c r="AQ3589" t="s">
        <v>1100</v>
      </c>
      <c r="AR3589">
        <v>13</v>
      </c>
      <c r="AT3589" s="160">
        <v>36521</v>
      </c>
      <c r="AU3589">
        <v>2</v>
      </c>
      <c r="AV3589">
        <v>92</v>
      </c>
      <c r="AW3589" t="s">
        <v>1100</v>
      </c>
      <c r="AX3589">
        <v>9</v>
      </c>
    </row>
    <row r="3590" spans="28:50" x14ac:dyDescent="0.3">
      <c r="AB3590" s="160">
        <v>38348</v>
      </c>
      <c r="AC3590">
        <v>3</v>
      </c>
      <c r="AD3590">
        <v>126</v>
      </c>
      <c r="AE3590" t="s">
        <v>1100</v>
      </c>
      <c r="AF3590">
        <v>13</v>
      </c>
      <c r="AH3590" s="160">
        <v>41635</v>
      </c>
      <c r="AI3590">
        <v>3</v>
      </c>
      <c r="AJ3590">
        <v>172</v>
      </c>
      <c r="AK3590" t="s">
        <v>1100</v>
      </c>
      <c r="AL3590">
        <v>17</v>
      </c>
      <c r="AN3590" s="160">
        <v>35791</v>
      </c>
      <c r="AO3590">
        <v>3</v>
      </c>
      <c r="AP3590">
        <v>110</v>
      </c>
      <c r="AQ3590" t="s">
        <v>1100</v>
      </c>
      <c r="AR3590">
        <v>11</v>
      </c>
      <c r="AT3590" s="160">
        <v>36521</v>
      </c>
      <c r="AU3590">
        <v>3</v>
      </c>
      <c r="AV3590">
        <v>92</v>
      </c>
      <c r="AW3590" t="s">
        <v>1100</v>
      </c>
      <c r="AX3590">
        <v>9</v>
      </c>
    </row>
    <row r="3591" spans="28:50" x14ac:dyDescent="0.3">
      <c r="AB3591" s="160">
        <v>38348</v>
      </c>
      <c r="AC3591">
        <v>4</v>
      </c>
      <c r="AD3591">
        <v>116</v>
      </c>
      <c r="AE3591" t="s">
        <v>1100</v>
      </c>
      <c r="AF3591">
        <v>12</v>
      </c>
      <c r="AH3591" s="160">
        <v>41635</v>
      </c>
      <c r="AI3591">
        <v>4</v>
      </c>
      <c r="AJ3591">
        <v>171</v>
      </c>
      <c r="AK3591" t="s">
        <v>1100</v>
      </c>
      <c r="AL3591">
        <v>17</v>
      </c>
      <c r="AN3591" s="160">
        <v>35791</v>
      </c>
      <c r="AO3591">
        <v>4</v>
      </c>
      <c r="AP3591">
        <v>120</v>
      </c>
      <c r="AQ3591" t="s">
        <v>1100</v>
      </c>
      <c r="AR3591">
        <v>12</v>
      </c>
      <c r="AT3591" s="160">
        <v>36521</v>
      </c>
      <c r="AU3591">
        <v>4</v>
      </c>
      <c r="AV3591">
        <v>89</v>
      </c>
      <c r="AW3591" t="s">
        <v>1100</v>
      </c>
      <c r="AX3591">
        <v>9</v>
      </c>
    </row>
    <row r="3592" spans="28:50" x14ac:dyDescent="0.3">
      <c r="AB3592" s="160">
        <v>38348</v>
      </c>
      <c r="AC3592">
        <v>5</v>
      </c>
      <c r="AD3592">
        <v>105</v>
      </c>
      <c r="AE3592" t="s">
        <v>1100</v>
      </c>
      <c r="AF3592">
        <v>11</v>
      </c>
      <c r="AH3592" s="160">
        <v>41635</v>
      </c>
      <c r="AI3592">
        <v>5</v>
      </c>
      <c r="AJ3592">
        <v>165</v>
      </c>
      <c r="AK3592" t="s">
        <v>1100</v>
      </c>
      <c r="AL3592">
        <v>17</v>
      </c>
      <c r="AN3592" s="160">
        <v>35791</v>
      </c>
      <c r="AO3592">
        <v>5</v>
      </c>
      <c r="AP3592">
        <v>120</v>
      </c>
      <c r="AQ3592" t="s">
        <v>1100</v>
      </c>
      <c r="AR3592">
        <v>12</v>
      </c>
      <c r="AT3592" s="160">
        <v>36521</v>
      </c>
      <c r="AU3592">
        <v>5</v>
      </c>
      <c r="AV3592">
        <v>95</v>
      </c>
      <c r="AW3592" t="s">
        <v>1100</v>
      </c>
      <c r="AX3592">
        <v>10</v>
      </c>
    </row>
    <row r="3593" spans="28:50" x14ac:dyDescent="0.3">
      <c r="AB3593" s="160">
        <v>38348</v>
      </c>
      <c r="AC3593">
        <v>6</v>
      </c>
      <c r="AD3593">
        <v>135</v>
      </c>
      <c r="AE3593" t="s">
        <v>1100</v>
      </c>
      <c r="AF3593">
        <v>14</v>
      </c>
      <c r="AH3593" s="160">
        <v>41635</v>
      </c>
      <c r="AI3593">
        <v>6</v>
      </c>
      <c r="AJ3593">
        <v>169</v>
      </c>
      <c r="AK3593" t="s">
        <v>1100</v>
      </c>
      <c r="AL3593">
        <v>17</v>
      </c>
      <c r="AN3593" s="160">
        <v>35791</v>
      </c>
      <c r="AO3593">
        <v>6</v>
      </c>
      <c r="AP3593">
        <v>150</v>
      </c>
      <c r="AQ3593" t="s">
        <v>1100</v>
      </c>
      <c r="AR3593">
        <v>15</v>
      </c>
      <c r="AT3593" s="160">
        <v>36521</v>
      </c>
      <c r="AU3593">
        <v>6</v>
      </c>
      <c r="AV3593">
        <v>105</v>
      </c>
      <c r="AW3593" t="s">
        <v>1100</v>
      </c>
      <c r="AX3593">
        <v>11</v>
      </c>
    </row>
    <row r="3594" spans="28:50" x14ac:dyDescent="0.3">
      <c r="AB3594" s="160">
        <v>38348</v>
      </c>
      <c r="AC3594">
        <v>7</v>
      </c>
      <c r="AD3594">
        <v>162</v>
      </c>
      <c r="AE3594" t="s">
        <v>1100</v>
      </c>
      <c r="AF3594">
        <v>16</v>
      </c>
      <c r="AH3594" s="160">
        <v>41635</v>
      </c>
      <c r="AI3594">
        <v>7</v>
      </c>
      <c r="AJ3594">
        <v>174</v>
      </c>
      <c r="AK3594" t="s">
        <v>1100</v>
      </c>
      <c r="AL3594">
        <v>17</v>
      </c>
      <c r="AN3594" s="160">
        <v>35791</v>
      </c>
      <c r="AO3594">
        <v>7</v>
      </c>
      <c r="AP3594">
        <v>177</v>
      </c>
      <c r="AQ3594" t="s">
        <v>1100</v>
      </c>
      <c r="AR3594">
        <v>18</v>
      </c>
      <c r="AT3594" s="160">
        <v>36521</v>
      </c>
      <c r="AU3594">
        <v>7</v>
      </c>
      <c r="AV3594">
        <v>112</v>
      </c>
      <c r="AW3594" t="s">
        <v>1100</v>
      </c>
      <c r="AX3594">
        <v>11</v>
      </c>
    </row>
    <row r="3595" spans="28:50" x14ac:dyDescent="0.3">
      <c r="AB3595" s="160">
        <v>38348</v>
      </c>
      <c r="AC3595">
        <v>8</v>
      </c>
      <c r="AD3595">
        <v>203</v>
      </c>
      <c r="AE3595" t="s">
        <v>1100</v>
      </c>
      <c r="AF3595">
        <v>20</v>
      </c>
      <c r="AH3595" s="160">
        <v>41635</v>
      </c>
      <c r="AI3595">
        <v>8</v>
      </c>
      <c r="AJ3595">
        <v>176</v>
      </c>
      <c r="AK3595" t="s">
        <v>1100</v>
      </c>
      <c r="AL3595">
        <v>18</v>
      </c>
      <c r="AN3595" s="160">
        <v>35791</v>
      </c>
      <c r="AO3595">
        <v>8</v>
      </c>
      <c r="AP3595">
        <v>190</v>
      </c>
      <c r="AQ3595" t="s">
        <v>1100</v>
      </c>
      <c r="AR3595">
        <v>19</v>
      </c>
      <c r="AT3595" s="160">
        <v>36521</v>
      </c>
      <c r="AU3595">
        <v>8</v>
      </c>
      <c r="AV3595">
        <v>113</v>
      </c>
      <c r="AW3595" t="s">
        <v>1100</v>
      </c>
      <c r="AX3595">
        <v>11</v>
      </c>
    </row>
    <row r="3596" spans="28:50" x14ac:dyDescent="0.3">
      <c r="AB3596" s="160">
        <v>38348</v>
      </c>
      <c r="AC3596">
        <v>9</v>
      </c>
      <c r="AD3596">
        <v>236</v>
      </c>
      <c r="AE3596" t="s">
        <v>1100</v>
      </c>
      <c r="AF3596">
        <v>24</v>
      </c>
      <c r="AH3596" s="160">
        <v>41635</v>
      </c>
      <c r="AI3596">
        <v>9</v>
      </c>
      <c r="AJ3596">
        <v>182</v>
      </c>
      <c r="AK3596" t="s">
        <v>1100</v>
      </c>
      <c r="AL3596">
        <v>18</v>
      </c>
      <c r="AN3596" s="160">
        <v>35791</v>
      </c>
      <c r="AO3596">
        <v>9</v>
      </c>
      <c r="AP3596">
        <v>190</v>
      </c>
      <c r="AQ3596" t="s">
        <v>1100</v>
      </c>
      <c r="AR3596">
        <v>19</v>
      </c>
      <c r="AT3596" s="160">
        <v>36521</v>
      </c>
      <c r="AU3596">
        <v>9</v>
      </c>
      <c r="AV3596">
        <v>115</v>
      </c>
      <c r="AW3596" t="s">
        <v>1100</v>
      </c>
      <c r="AX3596">
        <v>12</v>
      </c>
    </row>
    <row r="3597" spans="28:50" x14ac:dyDescent="0.3">
      <c r="AB3597" s="160">
        <v>38348</v>
      </c>
      <c r="AC3597">
        <v>10</v>
      </c>
      <c r="AD3597">
        <v>239</v>
      </c>
      <c r="AE3597" t="s">
        <v>1100</v>
      </c>
      <c r="AF3597">
        <v>24</v>
      </c>
      <c r="AH3597" s="160">
        <v>41635</v>
      </c>
      <c r="AI3597">
        <v>10</v>
      </c>
      <c r="AJ3597">
        <v>190</v>
      </c>
      <c r="AK3597" t="s">
        <v>1100</v>
      </c>
      <c r="AL3597">
        <v>19</v>
      </c>
      <c r="AN3597" s="160">
        <v>35791</v>
      </c>
      <c r="AO3597">
        <v>10</v>
      </c>
      <c r="AP3597">
        <v>194</v>
      </c>
      <c r="AQ3597" t="s">
        <v>1100</v>
      </c>
      <c r="AR3597">
        <v>19</v>
      </c>
      <c r="AT3597" s="160">
        <v>36521</v>
      </c>
      <c r="AU3597">
        <v>10</v>
      </c>
      <c r="AV3597">
        <v>118</v>
      </c>
      <c r="AW3597" t="s">
        <v>1100</v>
      </c>
      <c r="AX3597">
        <v>12</v>
      </c>
    </row>
    <row r="3598" spans="28:50" x14ac:dyDescent="0.3">
      <c r="AB3598" s="160">
        <v>38348</v>
      </c>
      <c r="AC3598">
        <v>11</v>
      </c>
      <c r="AD3598">
        <v>249</v>
      </c>
      <c r="AE3598" t="s">
        <v>1100</v>
      </c>
      <c r="AF3598">
        <v>25</v>
      </c>
      <c r="AH3598" s="160">
        <v>41635</v>
      </c>
      <c r="AI3598">
        <v>11</v>
      </c>
      <c r="AJ3598">
        <v>200</v>
      </c>
      <c r="AK3598" t="s">
        <v>1100</v>
      </c>
      <c r="AL3598">
        <v>20</v>
      </c>
      <c r="AN3598" s="160">
        <v>35791</v>
      </c>
      <c r="AO3598">
        <v>11</v>
      </c>
      <c r="AP3598">
        <v>200</v>
      </c>
      <c r="AQ3598" t="s">
        <v>1100</v>
      </c>
      <c r="AR3598">
        <v>20</v>
      </c>
      <c r="AT3598" s="160">
        <v>36521</v>
      </c>
      <c r="AU3598">
        <v>11</v>
      </c>
      <c r="AV3598">
        <v>118</v>
      </c>
      <c r="AW3598" t="s">
        <v>1100</v>
      </c>
      <c r="AX3598">
        <v>12</v>
      </c>
    </row>
    <row r="3599" spans="28:50" x14ac:dyDescent="0.3">
      <c r="AB3599" s="160">
        <v>38348</v>
      </c>
      <c r="AC3599">
        <v>12</v>
      </c>
      <c r="AD3599">
        <v>244</v>
      </c>
      <c r="AE3599" t="s">
        <v>1100</v>
      </c>
      <c r="AF3599">
        <v>24</v>
      </c>
      <c r="AH3599" s="160">
        <v>41635</v>
      </c>
      <c r="AI3599">
        <v>12</v>
      </c>
      <c r="AJ3599">
        <v>210</v>
      </c>
      <c r="AK3599" t="s">
        <v>1100</v>
      </c>
      <c r="AL3599">
        <v>21</v>
      </c>
      <c r="AN3599" s="160">
        <v>35791</v>
      </c>
      <c r="AO3599">
        <v>12</v>
      </c>
      <c r="AP3599">
        <v>210</v>
      </c>
      <c r="AQ3599" t="s">
        <v>1100</v>
      </c>
      <c r="AR3599">
        <v>21</v>
      </c>
      <c r="AT3599" s="160">
        <v>36521</v>
      </c>
      <c r="AU3599">
        <v>12</v>
      </c>
      <c r="AV3599">
        <v>112</v>
      </c>
      <c r="AW3599" t="s">
        <v>1100</v>
      </c>
      <c r="AX3599">
        <v>11</v>
      </c>
    </row>
    <row r="3600" spans="28:50" x14ac:dyDescent="0.3">
      <c r="AB3600" s="160">
        <v>38348</v>
      </c>
      <c r="AC3600">
        <v>13</v>
      </c>
      <c r="AD3600">
        <v>248</v>
      </c>
      <c r="AE3600" t="s">
        <v>1100</v>
      </c>
      <c r="AF3600">
        <v>25</v>
      </c>
      <c r="AH3600" s="160">
        <v>41635</v>
      </c>
      <c r="AI3600">
        <v>13</v>
      </c>
      <c r="AJ3600">
        <v>214</v>
      </c>
      <c r="AK3600" t="s">
        <v>1100</v>
      </c>
      <c r="AL3600">
        <v>21</v>
      </c>
      <c r="AN3600" s="160">
        <v>35791</v>
      </c>
      <c r="AO3600">
        <v>13</v>
      </c>
      <c r="AP3600">
        <v>211</v>
      </c>
      <c r="AQ3600" t="s">
        <v>1100</v>
      </c>
      <c r="AR3600">
        <v>21</v>
      </c>
      <c r="AT3600" s="160">
        <v>36521</v>
      </c>
      <c r="AU3600">
        <v>13</v>
      </c>
      <c r="AV3600">
        <v>126</v>
      </c>
      <c r="AW3600" t="s">
        <v>1100</v>
      </c>
      <c r="AX3600">
        <v>13</v>
      </c>
    </row>
    <row r="3601" spans="28:50" x14ac:dyDescent="0.3">
      <c r="AB3601" s="160">
        <v>38348</v>
      </c>
      <c r="AC3601">
        <v>14</v>
      </c>
      <c r="AD3601">
        <v>238</v>
      </c>
      <c r="AE3601" t="s">
        <v>1100</v>
      </c>
      <c r="AF3601">
        <v>24</v>
      </c>
      <c r="AH3601" s="160">
        <v>41635</v>
      </c>
      <c r="AI3601">
        <v>14</v>
      </c>
      <c r="AJ3601">
        <v>217</v>
      </c>
      <c r="AK3601" t="s">
        <v>1100</v>
      </c>
      <c r="AL3601">
        <v>22</v>
      </c>
      <c r="AN3601" s="160">
        <v>35791</v>
      </c>
      <c r="AO3601">
        <v>14</v>
      </c>
      <c r="AP3601">
        <v>210</v>
      </c>
      <c r="AQ3601" t="s">
        <v>1100</v>
      </c>
      <c r="AR3601">
        <v>21</v>
      </c>
      <c r="AT3601" s="160">
        <v>36521</v>
      </c>
      <c r="AU3601">
        <v>14</v>
      </c>
      <c r="AV3601">
        <v>135</v>
      </c>
      <c r="AW3601" t="s">
        <v>1100</v>
      </c>
      <c r="AX3601">
        <v>14</v>
      </c>
    </row>
    <row r="3602" spans="28:50" x14ac:dyDescent="0.3">
      <c r="AB3602" s="160">
        <v>38348</v>
      </c>
      <c r="AC3602">
        <v>15</v>
      </c>
      <c r="AD3602">
        <v>225</v>
      </c>
      <c r="AE3602" t="s">
        <v>1100</v>
      </c>
      <c r="AF3602">
        <v>23</v>
      </c>
      <c r="AH3602" s="160">
        <v>41635</v>
      </c>
      <c r="AI3602">
        <v>15</v>
      </c>
      <c r="AJ3602">
        <v>218</v>
      </c>
      <c r="AK3602" t="s">
        <v>1100</v>
      </c>
      <c r="AL3602">
        <v>22</v>
      </c>
      <c r="AN3602" s="160">
        <v>35791</v>
      </c>
      <c r="AO3602">
        <v>15</v>
      </c>
      <c r="AP3602">
        <v>210</v>
      </c>
      <c r="AQ3602" t="s">
        <v>1100</v>
      </c>
      <c r="AR3602">
        <v>21</v>
      </c>
      <c r="AT3602" s="160">
        <v>36521</v>
      </c>
      <c r="AU3602">
        <v>15</v>
      </c>
      <c r="AV3602">
        <v>130</v>
      </c>
      <c r="AW3602" t="s">
        <v>1100</v>
      </c>
      <c r="AX3602">
        <v>13</v>
      </c>
    </row>
    <row r="3603" spans="28:50" x14ac:dyDescent="0.3">
      <c r="AB3603" s="160">
        <v>38348</v>
      </c>
      <c r="AC3603">
        <v>16</v>
      </c>
      <c r="AD3603">
        <v>212</v>
      </c>
      <c r="AE3603" t="s">
        <v>1100</v>
      </c>
      <c r="AF3603">
        <v>21</v>
      </c>
      <c r="AH3603" s="160">
        <v>41635</v>
      </c>
      <c r="AI3603">
        <v>16</v>
      </c>
      <c r="AJ3603">
        <v>220</v>
      </c>
      <c r="AK3603" t="s">
        <v>1100</v>
      </c>
      <c r="AL3603">
        <v>22</v>
      </c>
      <c r="AN3603" s="160">
        <v>35791</v>
      </c>
      <c r="AO3603">
        <v>16</v>
      </c>
      <c r="AP3603">
        <v>199</v>
      </c>
      <c r="AQ3603" t="s">
        <v>1100</v>
      </c>
      <c r="AR3603">
        <v>20</v>
      </c>
      <c r="AT3603" s="160">
        <v>36521</v>
      </c>
      <c r="AU3603">
        <v>16</v>
      </c>
      <c r="AV3603">
        <v>128</v>
      </c>
      <c r="AW3603" t="s">
        <v>1100</v>
      </c>
      <c r="AX3603">
        <v>13</v>
      </c>
    </row>
    <row r="3604" spans="28:50" x14ac:dyDescent="0.3">
      <c r="AB3604" s="160">
        <v>38348</v>
      </c>
      <c r="AC3604">
        <v>17</v>
      </c>
      <c r="AD3604">
        <v>186</v>
      </c>
      <c r="AE3604" t="s">
        <v>1100</v>
      </c>
      <c r="AF3604">
        <v>19</v>
      </c>
      <c r="AH3604" s="160">
        <v>41635</v>
      </c>
      <c r="AI3604">
        <v>17</v>
      </c>
      <c r="AJ3604">
        <v>210</v>
      </c>
      <c r="AK3604" t="s">
        <v>1100</v>
      </c>
      <c r="AL3604">
        <v>21</v>
      </c>
      <c r="AN3604" s="160">
        <v>35791</v>
      </c>
      <c r="AO3604">
        <v>17</v>
      </c>
      <c r="AP3604">
        <v>200</v>
      </c>
      <c r="AQ3604" t="s">
        <v>1100</v>
      </c>
      <c r="AR3604">
        <v>20</v>
      </c>
      <c r="AT3604" s="160">
        <v>36521</v>
      </c>
      <c r="AU3604">
        <v>17</v>
      </c>
      <c r="AV3604">
        <v>128</v>
      </c>
      <c r="AW3604" t="s">
        <v>1100</v>
      </c>
      <c r="AX3604">
        <v>13</v>
      </c>
    </row>
    <row r="3605" spans="28:50" x14ac:dyDescent="0.3">
      <c r="AB3605" s="160">
        <v>38348</v>
      </c>
      <c r="AC3605">
        <v>18</v>
      </c>
      <c r="AD3605">
        <v>159</v>
      </c>
      <c r="AE3605" t="s">
        <v>1100</v>
      </c>
      <c r="AF3605">
        <v>16</v>
      </c>
      <c r="AH3605" s="160">
        <v>41635</v>
      </c>
      <c r="AI3605">
        <v>18</v>
      </c>
      <c r="AJ3605">
        <v>200</v>
      </c>
      <c r="AK3605" t="s">
        <v>1100</v>
      </c>
      <c r="AL3605">
        <v>20</v>
      </c>
      <c r="AN3605" s="160">
        <v>35791</v>
      </c>
      <c r="AO3605">
        <v>18</v>
      </c>
      <c r="AP3605">
        <v>190</v>
      </c>
      <c r="AQ3605" t="s">
        <v>1100</v>
      </c>
      <c r="AR3605">
        <v>19</v>
      </c>
      <c r="AT3605" s="160">
        <v>36521</v>
      </c>
      <c r="AU3605">
        <v>18</v>
      </c>
      <c r="AV3605">
        <v>124</v>
      </c>
      <c r="AW3605" t="s">
        <v>1100</v>
      </c>
      <c r="AX3605">
        <v>12</v>
      </c>
    </row>
    <row r="3606" spans="28:50" x14ac:dyDescent="0.3">
      <c r="AB3606" s="160">
        <v>38348</v>
      </c>
      <c r="AC3606">
        <v>19</v>
      </c>
      <c r="AD3606">
        <v>124</v>
      </c>
      <c r="AE3606" t="s">
        <v>1100</v>
      </c>
      <c r="AF3606">
        <v>12</v>
      </c>
      <c r="AH3606" s="160">
        <v>41635</v>
      </c>
      <c r="AI3606">
        <v>19</v>
      </c>
      <c r="AJ3606">
        <v>193</v>
      </c>
      <c r="AK3606" t="s">
        <v>1100</v>
      </c>
      <c r="AL3606">
        <v>19</v>
      </c>
      <c r="AN3606" s="160">
        <v>35791</v>
      </c>
      <c r="AO3606">
        <v>19</v>
      </c>
      <c r="AP3606">
        <v>171</v>
      </c>
      <c r="AQ3606" t="s">
        <v>1100</v>
      </c>
      <c r="AR3606">
        <v>17</v>
      </c>
      <c r="AT3606" s="160">
        <v>36521</v>
      </c>
      <c r="AU3606">
        <v>19</v>
      </c>
      <c r="AV3606">
        <v>121</v>
      </c>
      <c r="AW3606" t="s">
        <v>1100</v>
      </c>
      <c r="AX3606">
        <v>12</v>
      </c>
    </row>
    <row r="3607" spans="28:50" x14ac:dyDescent="0.3">
      <c r="AB3607" s="160">
        <v>38348</v>
      </c>
      <c r="AC3607">
        <v>20</v>
      </c>
      <c r="AD3607">
        <v>117</v>
      </c>
      <c r="AE3607" t="s">
        <v>1100</v>
      </c>
      <c r="AF3607">
        <v>12</v>
      </c>
      <c r="AH3607" s="160">
        <v>41635</v>
      </c>
      <c r="AI3607">
        <v>20</v>
      </c>
      <c r="AJ3607">
        <v>185</v>
      </c>
      <c r="AK3607" t="s">
        <v>1100</v>
      </c>
      <c r="AL3607">
        <v>19</v>
      </c>
      <c r="AN3607" s="160">
        <v>35791</v>
      </c>
      <c r="AO3607">
        <v>20</v>
      </c>
      <c r="AP3607">
        <v>170</v>
      </c>
      <c r="AQ3607" t="s">
        <v>1100</v>
      </c>
      <c r="AR3607">
        <v>17</v>
      </c>
      <c r="AT3607" s="160">
        <v>36521</v>
      </c>
      <c r="AU3607">
        <v>20</v>
      </c>
      <c r="AV3607">
        <v>118</v>
      </c>
      <c r="AW3607" t="s">
        <v>1100</v>
      </c>
      <c r="AX3607">
        <v>12</v>
      </c>
    </row>
    <row r="3608" spans="28:50" x14ac:dyDescent="0.3">
      <c r="AB3608" s="160">
        <v>38348</v>
      </c>
      <c r="AC3608">
        <v>21</v>
      </c>
      <c r="AD3608">
        <v>110</v>
      </c>
      <c r="AE3608" t="s">
        <v>1100</v>
      </c>
      <c r="AF3608">
        <v>11</v>
      </c>
      <c r="AH3608" s="160">
        <v>41635</v>
      </c>
      <c r="AI3608">
        <v>21</v>
      </c>
      <c r="AJ3608">
        <v>180</v>
      </c>
      <c r="AK3608" t="s">
        <v>1100</v>
      </c>
      <c r="AL3608">
        <v>18</v>
      </c>
      <c r="AN3608" s="160">
        <v>35791</v>
      </c>
      <c r="AO3608">
        <v>21</v>
      </c>
      <c r="AP3608">
        <v>170</v>
      </c>
      <c r="AQ3608" t="s">
        <v>1100</v>
      </c>
      <c r="AR3608">
        <v>17</v>
      </c>
      <c r="AT3608" s="160">
        <v>36521</v>
      </c>
      <c r="AU3608">
        <v>21</v>
      </c>
      <c r="AV3608">
        <v>118</v>
      </c>
      <c r="AW3608" t="s">
        <v>1100</v>
      </c>
      <c r="AX3608">
        <v>12</v>
      </c>
    </row>
    <row r="3609" spans="28:50" x14ac:dyDescent="0.3">
      <c r="AB3609" s="160">
        <v>38348</v>
      </c>
      <c r="AC3609">
        <v>22</v>
      </c>
      <c r="AD3609">
        <v>104</v>
      </c>
      <c r="AE3609" t="s">
        <v>1100</v>
      </c>
      <c r="AF3609">
        <v>10</v>
      </c>
      <c r="AH3609" s="160">
        <v>41635</v>
      </c>
      <c r="AI3609">
        <v>22</v>
      </c>
      <c r="AJ3609">
        <v>170</v>
      </c>
      <c r="AK3609" t="s">
        <v>1100</v>
      </c>
      <c r="AL3609">
        <v>17</v>
      </c>
      <c r="AN3609" s="160">
        <v>35791</v>
      </c>
      <c r="AO3609">
        <v>22</v>
      </c>
      <c r="AP3609">
        <v>165</v>
      </c>
      <c r="AQ3609" t="s">
        <v>1100</v>
      </c>
      <c r="AR3609">
        <v>17</v>
      </c>
      <c r="AT3609" s="160">
        <v>36521</v>
      </c>
      <c r="AU3609">
        <v>22</v>
      </c>
      <c r="AV3609">
        <v>117</v>
      </c>
      <c r="AW3609" t="s">
        <v>1100</v>
      </c>
      <c r="AX3609">
        <v>12</v>
      </c>
    </row>
    <row r="3610" spans="28:50" x14ac:dyDescent="0.3">
      <c r="AB3610" s="160">
        <v>38348</v>
      </c>
      <c r="AC3610">
        <v>23</v>
      </c>
      <c r="AD3610">
        <v>93</v>
      </c>
      <c r="AE3610" t="s">
        <v>1100</v>
      </c>
      <c r="AF3610">
        <v>9</v>
      </c>
      <c r="AH3610" s="160">
        <v>41635</v>
      </c>
      <c r="AI3610">
        <v>23</v>
      </c>
      <c r="AJ3610">
        <v>163</v>
      </c>
      <c r="AK3610" t="s">
        <v>1100</v>
      </c>
      <c r="AL3610">
        <v>16</v>
      </c>
      <c r="AN3610" s="160">
        <v>35791</v>
      </c>
      <c r="AO3610">
        <v>23</v>
      </c>
      <c r="AP3610">
        <v>160</v>
      </c>
      <c r="AQ3610" t="s">
        <v>1100</v>
      </c>
      <c r="AR3610">
        <v>16</v>
      </c>
      <c r="AT3610" s="160">
        <v>36521</v>
      </c>
      <c r="AU3610">
        <v>23</v>
      </c>
      <c r="AV3610">
        <v>118</v>
      </c>
      <c r="AW3610" t="s">
        <v>1100</v>
      </c>
      <c r="AX3610">
        <v>12</v>
      </c>
    </row>
    <row r="3611" spans="28:50" x14ac:dyDescent="0.3">
      <c r="AB3611" s="160">
        <v>38349</v>
      </c>
      <c r="AC3611">
        <v>0</v>
      </c>
      <c r="AD3611">
        <v>85</v>
      </c>
      <c r="AE3611" t="s">
        <v>1100</v>
      </c>
      <c r="AF3611">
        <v>9</v>
      </c>
      <c r="AH3611" s="160">
        <v>41636</v>
      </c>
      <c r="AI3611">
        <v>0</v>
      </c>
      <c r="AJ3611">
        <v>158</v>
      </c>
      <c r="AK3611" t="s">
        <v>1100</v>
      </c>
      <c r="AL3611">
        <v>16</v>
      </c>
      <c r="AN3611" s="160">
        <v>35792</v>
      </c>
      <c r="AO3611">
        <v>0</v>
      </c>
      <c r="AP3611">
        <v>160</v>
      </c>
      <c r="AQ3611" t="s">
        <v>1100</v>
      </c>
      <c r="AR3611">
        <v>16</v>
      </c>
      <c r="AT3611" s="160">
        <v>36522</v>
      </c>
      <c r="AU3611">
        <v>0</v>
      </c>
      <c r="AV3611">
        <v>116</v>
      </c>
      <c r="AW3611" t="s">
        <v>1100</v>
      </c>
      <c r="AX3611">
        <v>12</v>
      </c>
    </row>
    <row r="3612" spans="28:50" x14ac:dyDescent="0.3">
      <c r="AB3612" s="160">
        <v>38349</v>
      </c>
      <c r="AC3612">
        <v>1</v>
      </c>
      <c r="AD3612">
        <v>71</v>
      </c>
      <c r="AE3612" t="s">
        <v>1100</v>
      </c>
      <c r="AF3612">
        <v>7</v>
      </c>
      <c r="AH3612" s="160">
        <v>41636</v>
      </c>
      <c r="AI3612">
        <v>1</v>
      </c>
      <c r="AJ3612">
        <v>151</v>
      </c>
      <c r="AK3612" t="s">
        <v>1100</v>
      </c>
      <c r="AL3612">
        <v>15</v>
      </c>
      <c r="AN3612" s="160">
        <v>35792</v>
      </c>
      <c r="AO3612">
        <v>1</v>
      </c>
      <c r="AP3612">
        <v>165</v>
      </c>
      <c r="AQ3612" t="s">
        <v>1100</v>
      </c>
      <c r="AR3612">
        <v>17</v>
      </c>
      <c r="AT3612" s="160">
        <v>36522</v>
      </c>
      <c r="AU3612">
        <v>1</v>
      </c>
      <c r="AV3612">
        <v>116</v>
      </c>
      <c r="AW3612" t="s">
        <v>1100</v>
      </c>
      <c r="AX3612">
        <v>12</v>
      </c>
    </row>
    <row r="3613" spans="28:50" x14ac:dyDescent="0.3">
      <c r="AB3613" s="160">
        <v>38349</v>
      </c>
      <c r="AC3613">
        <v>2</v>
      </c>
      <c r="AD3613">
        <v>61</v>
      </c>
      <c r="AE3613" t="s">
        <v>1100</v>
      </c>
      <c r="AF3613">
        <v>6</v>
      </c>
      <c r="AH3613" s="160">
        <v>41636</v>
      </c>
      <c r="AI3613">
        <v>2</v>
      </c>
      <c r="AJ3613">
        <v>149</v>
      </c>
      <c r="AK3613" t="s">
        <v>1100</v>
      </c>
      <c r="AL3613">
        <v>15</v>
      </c>
      <c r="AN3613" s="160">
        <v>35792</v>
      </c>
      <c r="AO3613">
        <v>2</v>
      </c>
      <c r="AP3613">
        <v>160</v>
      </c>
      <c r="AQ3613" t="s">
        <v>1100</v>
      </c>
      <c r="AR3613">
        <v>16</v>
      </c>
      <c r="AT3613" s="160">
        <v>36522</v>
      </c>
      <c r="AU3613">
        <v>2</v>
      </c>
      <c r="AV3613">
        <v>120</v>
      </c>
      <c r="AW3613" t="s">
        <v>1100</v>
      </c>
      <c r="AX3613">
        <v>12</v>
      </c>
    </row>
    <row r="3614" spans="28:50" x14ac:dyDescent="0.3">
      <c r="AB3614" s="160">
        <v>38349</v>
      </c>
      <c r="AC3614">
        <v>3</v>
      </c>
      <c r="AD3614">
        <v>62</v>
      </c>
      <c r="AE3614" t="s">
        <v>1100</v>
      </c>
      <c r="AF3614">
        <v>6</v>
      </c>
      <c r="AH3614" s="160">
        <v>41636</v>
      </c>
      <c r="AI3614">
        <v>3</v>
      </c>
      <c r="AJ3614">
        <v>154</v>
      </c>
      <c r="AK3614" t="s">
        <v>1100</v>
      </c>
      <c r="AL3614">
        <v>15</v>
      </c>
      <c r="AN3614" s="160">
        <v>35792</v>
      </c>
      <c r="AO3614">
        <v>3</v>
      </c>
      <c r="AP3614">
        <v>170</v>
      </c>
      <c r="AQ3614" t="s">
        <v>1100</v>
      </c>
      <c r="AR3614">
        <v>17</v>
      </c>
      <c r="AT3614" s="160">
        <v>36522</v>
      </c>
      <c r="AU3614">
        <v>3</v>
      </c>
      <c r="AV3614">
        <v>120</v>
      </c>
      <c r="AW3614" t="s">
        <v>1100</v>
      </c>
      <c r="AX3614">
        <v>12</v>
      </c>
    </row>
    <row r="3615" spans="28:50" x14ac:dyDescent="0.3">
      <c r="AB3615" s="160">
        <v>38349</v>
      </c>
      <c r="AC3615">
        <v>4</v>
      </c>
      <c r="AD3615">
        <v>57</v>
      </c>
      <c r="AE3615" t="s">
        <v>1100</v>
      </c>
      <c r="AF3615">
        <v>6</v>
      </c>
      <c r="AH3615" s="160">
        <v>41636</v>
      </c>
      <c r="AI3615">
        <v>4</v>
      </c>
      <c r="AJ3615">
        <v>154</v>
      </c>
      <c r="AK3615" t="s">
        <v>1100</v>
      </c>
      <c r="AL3615">
        <v>15</v>
      </c>
      <c r="AN3615" s="160">
        <v>35792</v>
      </c>
      <c r="AO3615">
        <v>4</v>
      </c>
      <c r="AP3615">
        <v>167</v>
      </c>
      <c r="AQ3615" t="s">
        <v>1100</v>
      </c>
      <c r="AR3615">
        <v>17</v>
      </c>
      <c r="AT3615" s="160">
        <v>36522</v>
      </c>
      <c r="AU3615">
        <v>4</v>
      </c>
      <c r="AV3615">
        <v>119</v>
      </c>
      <c r="AW3615" t="s">
        <v>1100</v>
      </c>
      <c r="AX3615">
        <v>12</v>
      </c>
    </row>
    <row r="3616" spans="28:50" x14ac:dyDescent="0.3">
      <c r="AB3616" s="160">
        <v>38349</v>
      </c>
      <c r="AC3616">
        <v>5</v>
      </c>
      <c r="AD3616">
        <v>53</v>
      </c>
      <c r="AE3616" t="s">
        <v>1100</v>
      </c>
      <c r="AF3616">
        <v>5</v>
      </c>
      <c r="AH3616" s="160">
        <v>41636</v>
      </c>
      <c r="AI3616">
        <v>5</v>
      </c>
      <c r="AJ3616">
        <v>153</v>
      </c>
      <c r="AK3616" t="s">
        <v>1100</v>
      </c>
      <c r="AL3616">
        <v>15</v>
      </c>
      <c r="AN3616" s="160">
        <v>35792</v>
      </c>
      <c r="AO3616">
        <v>5</v>
      </c>
      <c r="AP3616">
        <v>170</v>
      </c>
      <c r="AQ3616" t="s">
        <v>1100</v>
      </c>
      <c r="AR3616">
        <v>17</v>
      </c>
      <c r="AT3616" s="160">
        <v>36522</v>
      </c>
      <c r="AU3616">
        <v>5</v>
      </c>
      <c r="AV3616">
        <v>126</v>
      </c>
      <c r="AW3616" t="s">
        <v>1100</v>
      </c>
      <c r="AX3616">
        <v>13</v>
      </c>
    </row>
    <row r="3617" spans="28:50" x14ac:dyDescent="0.3">
      <c r="AB3617" s="160">
        <v>38349</v>
      </c>
      <c r="AC3617">
        <v>6</v>
      </c>
      <c r="AD3617">
        <v>80</v>
      </c>
      <c r="AE3617" t="s">
        <v>1100</v>
      </c>
      <c r="AF3617">
        <v>8</v>
      </c>
      <c r="AH3617" s="160">
        <v>41636</v>
      </c>
      <c r="AI3617">
        <v>6</v>
      </c>
      <c r="AJ3617">
        <v>155</v>
      </c>
      <c r="AK3617" t="s">
        <v>1100</v>
      </c>
      <c r="AL3617">
        <v>16</v>
      </c>
      <c r="AN3617" s="160">
        <v>35792</v>
      </c>
      <c r="AO3617">
        <v>6</v>
      </c>
      <c r="AP3617">
        <v>180</v>
      </c>
      <c r="AQ3617" t="s">
        <v>1100</v>
      </c>
      <c r="AR3617">
        <v>18</v>
      </c>
      <c r="AT3617" s="160">
        <v>36522</v>
      </c>
      <c r="AU3617">
        <v>6</v>
      </c>
      <c r="AV3617">
        <v>139</v>
      </c>
      <c r="AW3617" t="s">
        <v>1100</v>
      </c>
      <c r="AX3617">
        <v>14</v>
      </c>
    </row>
    <row r="3618" spans="28:50" x14ac:dyDescent="0.3">
      <c r="AB3618" s="160">
        <v>38349</v>
      </c>
      <c r="AC3618">
        <v>7</v>
      </c>
      <c r="AD3618">
        <v>95</v>
      </c>
      <c r="AE3618" t="s">
        <v>1100</v>
      </c>
      <c r="AF3618">
        <v>10</v>
      </c>
      <c r="AH3618" s="160">
        <v>41636</v>
      </c>
      <c r="AI3618">
        <v>7</v>
      </c>
      <c r="AJ3618">
        <v>171</v>
      </c>
      <c r="AK3618" t="s">
        <v>1100</v>
      </c>
      <c r="AL3618">
        <v>17</v>
      </c>
      <c r="AN3618" s="160">
        <v>35792</v>
      </c>
      <c r="AO3618">
        <v>7</v>
      </c>
      <c r="AP3618">
        <v>203</v>
      </c>
      <c r="AQ3618" t="s">
        <v>1100</v>
      </c>
      <c r="AR3618">
        <v>20</v>
      </c>
      <c r="AT3618" s="160">
        <v>36522</v>
      </c>
      <c r="AU3618">
        <v>7</v>
      </c>
      <c r="AV3618">
        <v>144</v>
      </c>
      <c r="AW3618" t="s">
        <v>1100</v>
      </c>
      <c r="AX3618">
        <v>14</v>
      </c>
    </row>
    <row r="3619" spans="28:50" x14ac:dyDescent="0.3">
      <c r="AB3619" s="160">
        <v>38349</v>
      </c>
      <c r="AC3619">
        <v>8</v>
      </c>
      <c r="AD3619">
        <v>119</v>
      </c>
      <c r="AE3619" t="s">
        <v>1100</v>
      </c>
      <c r="AF3619">
        <v>12</v>
      </c>
      <c r="AH3619" s="160">
        <v>41636</v>
      </c>
      <c r="AI3619">
        <v>8</v>
      </c>
      <c r="AJ3619">
        <v>211</v>
      </c>
      <c r="AK3619" t="s">
        <v>1100</v>
      </c>
      <c r="AL3619">
        <v>21</v>
      </c>
      <c r="AN3619" s="160">
        <v>35792</v>
      </c>
      <c r="AO3619">
        <v>8</v>
      </c>
      <c r="AP3619">
        <v>210</v>
      </c>
      <c r="AQ3619" t="s">
        <v>1100</v>
      </c>
      <c r="AR3619">
        <v>21</v>
      </c>
      <c r="AT3619" s="160">
        <v>36522</v>
      </c>
      <c r="AU3619">
        <v>8</v>
      </c>
      <c r="AV3619">
        <v>153</v>
      </c>
      <c r="AW3619" t="s">
        <v>1100</v>
      </c>
      <c r="AX3619">
        <v>15</v>
      </c>
    </row>
    <row r="3620" spans="28:50" x14ac:dyDescent="0.3">
      <c r="AB3620" s="160">
        <v>38349</v>
      </c>
      <c r="AC3620">
        <v>9</v>
      </c>
      <c r="AD3620">
        <v>136</v>
      </c>
      <c r="AE3620" t="s">
        <v>1100</v>
      </c>
      <c r="AF3620">
        <v>14</v>
      </c>
      <c r="AH3620" s="160">
        <v>41636</v>
      </c>
      <c r="AI3620">
        <v>9</v>
      </c>
      <c r="AJ3620">
        <v>261</v>
      </c>
      <c r="AK3620" t="s">
        <v>1100</v>
      </c>
      <c r="AL3620">
        <v>26</v>
      </c>
      <c r="AN3620" s="160">
        <v>35792</v>
      </c>
      <c r="AO3620">
        <v>9</v>
      </c>
      <c r="AP3620">
        <v>230</v>
      </c>
      <c r="AQ3620" t="s">
        <v>1100</v>
      </c>
      <c r="AR3620">
        <v>23</v>
      </c>
      <c r="AT3620" s="160">
        <v>36522</v>
      </c>
      <c r="AU3620">
        <v>9</v>
      </c>
      <c r="AV3620">
        <v>151</v>
      </c>
      <c r="AW3620" t="s">
        <v>1100</v>
      </c>
      <c r="AX3620">
        <v>15</v>
      </c>
    </row>
    <row r="3621" spans="28:50" x14ac:dyDescent="0.3">
      <c r="AB3621" s="160">
        <v>38349</v>
      </c>
      <c r="AC3621">
        <v>10</v>
      </c>
      <c r="AD3621">
        <v>141</v>
      </c>
      <c r="AE3621" t="s">
        <v>1100</v>
      </c>
      <c r="AF3621">
        <v>14</v>
      </c>
      <c r="AH3621" s="160">
        <v>41636</v>
      </c>
      <c r="AI3621">
        <v>10</v>
      </c>
      <c r="AJ3621">
        <v>281</v>
      </c>
      <c r="AK3621" t="s">
        <v>1100</v>
      </c>
      <c r="AL3621">
        <v>28</v>
      </c>
      <c r="AN3621" s="160">
        <v>35792</v>
      </c>
      <c r="AO3621">
        <v>10</v>
      </c>
      <c r="AP3621">
        <v>244</v>
      </c>
      <c r="AQ3621" t="s">
        <v>1100</v>
      </c>
      <c r="AR3621">
        <v>24</v>
      </c>
      <c r="AT3621" s="160">
        <v>36522</v>
      </c>
      <c r="AU3621">
        <v>10</v>
      </c>
      <c r="AV3621">
        <v>157</v>
      </c>
      <c r="AW3621" t="s">
        <v>1100</v>
      </c>
      <c r="AX3621">
        <v>16</v>
      </c>
    </row>
    <row r="3622" spans="28:50" x14ac:dyDescent="0.3">
      <c r="AB3622" s="160">
        <v>38349</v>
      </c>
      <c r="AC3622">
        <v>11</v>
      </c>
      <c r="AD3622">
        <v>161</v>
      </c>
      <c r="AE3622" t="s">
        <v>1100</v>
      </c>
      <c r="AF3622">
        <v>16</v>
      </c>
      <c r="AH3622" s="160">
        <v>41636</v>
      </c>
      <c r="AI3622">
        <v>11</v>
      </c>
      <c r="AJ3622">
        <v>300</v>
      </c>
      <c r="AK3622" t="s">
        <v>1100</v>
      </c>
      <c r="AL3622">
        <v>30</v>
      </c>
      <c r="AN3622" s="160">
        <v>35792</v>
      </c>
      <c r="AO3622">
        <v>11</v>
      </c>
      <c r="AP3622">
        <v>230</v>
      </c>
      <c r="AQ3622" t="s">
        <v>1100</v>
      </c>
      <c r="AR3622">
        <v>23</v>
      </c>
      <c r="AT3622" s="160">
        <v>36522</v>
      </c>
      <c r="AU3622">
        <v>11</v>
      </c>
      <c r="AV3622">
        <v>157</v>
      </c>
      <c r="AW3622" t="s">
        <v>1100</v>
      </c>
      <c r="AX3622">
        <v>16</v>
      </c>
    </row>
    <row r="3623" spans="28:50" x14ac:dyDescent="0.3">
      <c r="AB3623" s="160">
        <v>38349</v>
      </c>
      <c r="AC3623">
        <v>12</v>
      </c>
      <c r="AD3623">
        <v>158</v>
      </c>
      <c r="AE3623" t="s">
        <v>1100</v>
      </c>
      <c r="AF3623">
        <v>16</v>
      </c>
      <c r="AH3623" s="160">
        <v>41636</v>
      </c>
      <c r="AI3623">
        <v>12</v>
      </c>
      <c r="AJ3623">
        <v>316</v>
      </c>
      <c r="AK3623" t="s">
        <v>1100</v>
      </c>
      <c r="AL3623">
        <v>32</v>
      </c>
      <c r="AN3623" s="160">
        <v>35792</v>
      </c>
      <c r="AO3623">
        <v>12</v>
      </c>
      <c r="AP3623">
        <v>230</v>
      </c>
      <c r="AQ3623" t="s">
        <v>1100</v>
      </c>
      <c r="AR3623">
        <v>23</v>
      </c>
      <c r="AT3623" s="160">
        <v>36522</v>
      </c>
      <c r="AU3623">
        <v>12</v>
      </c>
      <c r="AV3623">
        <v>160</v>
      </c>
      <c r="AW3623" t="s">
        <v>1100</v>
      </c>
      <c r="AX3623">
        <v>16</v>
      </c>
    </row>
    <row r="3624" spans="28:50" x14ac:dyDescent="0.3">
      <c r="AB3624" s="160">
        <v>38349</v>
      </c>
      <c r="AC3624">
        <v>13</v>
      </c>
      <c r="AD3624">
        <v>174</v>
      </c>
      <c r="AE3624" t="s">
        <v>1100</v>
      </c>
      <c r="AF3624">
        <v>17</v>
      </c>
      <c r="AH3624" s="160">
        <v>41636</v>
      </c>
      <c r="AI3624">
        <v>13</v>
      </c>
      <c r="AJ3624">
        <v>335</v>
      </c>
      <c r="AK3624" t="s">
        <v>1100</v>
      </c>
      <c r="AL3624">
        <v>34</v>
      </c>
      <c r="AN3624" s="160">
        <v>35792</v>
      </c>
      <c r="AO3624">
        <v>13</v>
      </c>
      <c r="AP3624">
        <v>242</v>
      </c>
      <c r="AQ3624" t="s">
        <v>1100</v>
      </c>
      <c r="AR3624">
        <v>24</v>
      </c>
      <c r="AT3624" s="160">
        <v>36522</v>
      </c>
      <c r="AU3624">
        <v>13</v>
      </c>
      <c r="AV3624">
        <v>161</v>
      </c>
      <c r="AW3624" t="s">
        <v>1100</v>
      </c>
      <c r="AX3624">
        <v>16</v>
      </c>
    </row>
    <row r="3625" spans="28:50" x14ac:dyDescent="0.3">
      <c r="AB3625" s="160">
        <v>38349</v>
      </c>
      <c r="AC3625">
        <v>14</v>
      </c>
      <c r="AD3625">
        <v>176</v>
      </c>
      <c r="AE3625" t="s">
        <v>1100</v>
      </c>
      <c r="AF3625">
        <v>18</v>
      </c>
      <c r="AH3625" s="160">
        <v>41636</v>
      </c>
      <c r="AI3625">
        <v>14</v>
      </c>
      <c r="AJ3625">
        <v>341</v>
      </c>
      <c r="AK3625" t="s">
        <v>1100</v>
      </c>
      <c r="AL3625">
        <v>34</v>
      </c>
      <c r="AN3625" s="160">
        <v>35792</v>
      </c>
      <c r="AO3625">
        <v>14</v>
      </c>
      <c r="AP3625">
        <v>230</v>
      </c>
      <c r="AQ3625" t="s">
        <v>1100</v>
      </c>
      <c r="AR3625">
        <v>23</v>
      </c>
      <c r="AT3625" s="160">
        <v>36522</v>
      </c>
      <c r="AU3625">
        <v>14</v>
      </c>
      <c r="AV3625">
        <v>158</v>
      </c>
      <c r="AW3625" t="s">
        <v>1100</v>
      </c>
      <c r="AX3625">
        <v>16</v>
      </c>
    </row>
    <row r="3626" spans="28:50" x14ac:dyDescent="0.3">
      <c r="AB3626" s="160">
        <v>38349</v>
      </c>
      <c r="AC3626">
        <v>15</v>
      </c>
      <c r="AD3626">
        <v>182</v>
      </c>
      <c r="AE3626" t="s">
        <v>1100</v>
      </c>
      <c r="AF3626">
        <v>18</v>
      </c>
      <c r="AH3626" s="160">
        <v>41636</v>
      </c>
      <c r="AI3626">
        <v>15</v>
      </c>
      <c r="AJ3626">
        <v>357</v>
      </c>
      <c r="AK3626" t="s">
        <v>1100</v>
      </c>
      <c r="AL3626">
        <v>36</v>
      </c>
      <c r="AN3626" s="160">
        <v>35792</v>
      </c>
      <c r="AO3626">
        <v>15</v>
      </c>
      <c r="AP3626">
        <v>230</v>
      </c>
      <c r="AQ3626" t="s">
        <v>1100</v>
      </c>
      <c r="AR3626">
        <v>23</v>
      </c>
      <c r="AT3626" s="160">
        <v>36522</v>
      </c>
      <c r="AU3626">
        <v>15</v>
      </c>
      <c r="AV3626">
        <v>156</v>
      </c>
      <c r="AW3626" t="s">
        <v>1100</v>
      </c>
      <c r="AX3626">
        <v>16</v>
      </c>
    </row>
    <row r="3627" spans="28:50" x14ac:dyDescent="0.3">
      <c r="AB3627" s="160">
        <v>38349</v>
      </c>
      <c r="AC3627">
        <v>16</v>
      </c>
      <c r="AD3627">
        <v>184</v>
      </c>
      <c r="AE3627" t="s">
        <v>1100</v>
      </c>
      <c r="AF3627">
        <v>18</v>
      </c>
      <c r="AH3627" s="160">
        <v>41636</v>
      </c>
      <c r="AI3627">
        <v>16</v>
      </c>
      <c r="AJ3627">
        <v>223</v>
      </c>
      <c r="AK3627" t="s">
        <v>1100</v>
      </c>
      <c r="AL3627">
        <v>22</v>
      </c>
      <c r="AN3627" s="160">
        <v>35792</v>
      </c>
      <c r="AO3627">
        <v>16</v>
      </c>
      <c r="AP3627">
        <v>223</v>
      </c>
      <c r="AQ3627" t="s">
        <v>1100</v>
      </c>
      <c r="AR3627">
        <v>22</v>
      </c>
      <c r="AT3627" s="160">
        <v>36522</v>
      </c>
      <c r="AU3627">
        <v>16</v>
      </c>
      <c r="AV3627">
        <v>154</v>
      </c>
      <c r="AW3627" t="s">
        <v>1100</v>
      </c>
      <c r="AX3627">
        <v>15</v>
      </c>
    </row>
    <row r="3628" spans="28:50" x14ac:dyDescent="0.3">
      <c r="AB3628" s="160">
        <v>38349</v>
      </c>
      <c r="AC3628">
        <v>17</v>
      </c>
      <c r="AD3628">
        <v>175</v>
      </c>
      <c r="AE3628" t="s">
        <v>1100</v>
      </c>
      <c r="AF3628">
        <v>18</v>
      </c>
      <c r="AH3628" s="160">
        <v>41636</v>
      </c>
      <c r="AI3628">
        <v>17</v>
      </c>
      <c r="AJ3628">
        <v>218</v>
      </c>
      <c r="AK3628" t="s">
        <v>1100</v>
      </c>
      <c r="AL3628">
        <v>22</v>
      </c>
      <c r="AN3628" s="160">
        <v>35792</v>
      </c>
      <c r="AO3628">
        <v>17</v>
      </c>
      <c r="AP3628">
        <v>220</v>
      </c>
      <c r="AQ3628" t="s">
        <v>1100</v>
      </c>
      <c r="AR3628">
        <v>22</v>
      </c>
      <c r="AT3628" s="160">
        <v>36522</v>
      </c>
      <c r="AU3628">
        <v>17</v>
      </c>
      <c r="AV3628">
        <v>149</v>
      </c>
      <c r="AW3628" t="s">
        <v>1100</v>
      </c>
      <c r="AX3628">
        <v>15</v>
      </c>
    </row>
    <row r="3629" spans="28:50" x14ac:dyDescent="0.3">
      <c r="AB3629" s="160">
        <v>38349</v>
      </c>
      <c r="AC3629">
        <v>18</v>
      </c>
      <c r="AD3629">
        <v>173</v>
      </c>
      <c r="AE3629" t="s">
        <v>1100</v>
      </c>
      <c r="AF3629">
        <v>17</v>
      </c>
      <c r="AH3629" s="160">
        <v>41636</v>
      </c>
      <c r="AI3629">
        <v>18</v>
      </c>
      <c r="AJ3629">
        <v>205</v>
      </c>
      <c r="AK3629" t="s">
        <v>1100</v>
      </c>
      <c r="AL3629">
        <v>21</v>
      </c>
      <c r="AN3629" s="160">
        <v>35792</v>
      </c>
      <c r="AO3629">
        <v>18</v>
      </c>
      <c r="AP3629">
        <v>210</v>
      </c>
      <c r="AQ3629" t="s">
        <v>1100</v>
      </c>
      <c r="AR3629">
        <v>21</v>
      </c>
      <c r="AT3629" s="160">
        <v>36522</v>
      </c>
      <c r="AU3629">
        <v>18</v>
      </c>
      <c r="AV3629">
        <v>145</v>
      </c>
      <c r="AW3629" t="s">
        <v>1100</v>
      </c>
      <c r="AX3629">
        <v>15</v>
      </c>
    </row>
    <row r="3630" spans="28:50" x14ac:dyDescent="0.3">
      <c r="AB3630" s="160">
        <v>38349</v>
      </c>
      <c r="AC3630">
        <v>19</v>
      </c>
      <c r="AD3630">
        <v>153</v>
      </c>
      <c r="AE3630" t="s">
        <v>1100</v>
      </c>
      <c r="AF3630">
        <v>15</v>
      </c>
      <c r="AH3630" s="160">
        <v>41636</v>
      </c>
      <c r="AI3630">
        <v>19</v>
      </c>
      <c r="AJ3630">
        <v>190</v>
      </c>
      <c r="AK3630" t="s">
        <v>1100</v>
      </c>
      <c r="AL3630">
        <v>19</v>
      </c>
      <c r="AN3630" s="160">
        <v>35792</v>
      </c>
      <c r="AO3630">
        <v>19</v>
      </c>
      <c r="AP3630">
        <v>208</v>
      </c>
      <c r="AQ3630" t="s">
        <v>1100</v>
      </c>
      <c r="AR3630">
        <v>21</v>
      </c>
      <c r="AT3630" s="160">
        <v>36522</v>
      </c>
      <c r="AU3630">
        <v>19</v>
      </c>
      <c r="AV3630">
        <v>136</v>
      </c>
      <c r="AW3630" t="s">
        <v>1100</v>
      </c>
      <c r="AX3630">
        <v>14</v>
      </c>
    </row>
    <row r="3631" spans="28:50" x14ac:dyDescent="0.3">
      <c r="AB3631" s="160">
        <v>38349</v>
      </c>
      <c r="AC3631">
        <v>20</v>
      </c>
      <c r="AD3631">
        <v>139</v>
      </c>
      <c r="AE3631" t="s">
        <v>1100</v>
      </c>
      <c r="AF3631">
        <v>14</v>
      </c>
      <c r="AH3631" s="160">
        <v>41636</v>
      </c>
      <c r="AI3631">
        <v>20</v>
      </c>
      <c r="AJ3631">
        <v>179</v>
      </c>
      <c r="AK3631" t="s">
        <v>1100</v>
      </c>
      <c r="AL3631">
        <v>18</v>
      </c>
      <c r="AN3631" s="160">
        <v>35792</v>
      </c>
      <c r="AO3631">
        <v>20</v>
      </c>
      <c r="AP3631">
        <v>210</v>
      </c>
      <c r="AQ3631" t="s">
        <v>1100</v>
      </c>
      <c r="AR3631">
        <v>21</v>
      </c>
      <c r="AT3631" s="160">
        <v>36522</v>
      </c>
      <c r="AU3631">
        <v>20</v>
      </c>
      <c r="AV3631">
        <v>138</v>
      </c>
      <c r="AW3631" t="s">
        <v>1100</v>
      </c>
      <c r="AX3631">
        <v>14</v>
      </c>
    </row>
    <row r="3632" spans="28:50" x14ac:dyDescent="0.3">
      <c r="AB3632" s="160">
        <v>38349</v>
      </c>
      <c r="AC3632">
        <v>21</v>
      </c>
      <c r="AD3632">
        <v>125</v>
      </c>
      <c r="AE3632" t="s">
        <v>1100</v>
      </c>
      <c r="AF3632">
        <v>13</v>
      </c>
      <c r="AH3632" s="160">
        <v>41636</v>
      </c>
      <c r="AI3632">
        <v>21</v>
      </c>
      <c r="AJ3632">
        <v>169</v>
      </c>
      <c r="AK3632" t="s">
        <v>1100</v>
      </c>
      <c r="AL3632">
        <v>17</v>
      </c>
      <c r="AN3632" s="160">
        <v>35792</v>
      </c>
      <c r="AO3632">
        <v>21</v>
      </c>
      <c r="AP3632">
        <v>200</v>
      </c>
      <c r="AQ3632" t="s">
        <v>1100</v>
      </c>
      <c r="AR3632">
        <v>20</v>
      </c>
      <c r="AT3632" s="160">
        <v>36522</v>
      </c>
      <c r="AU3632">
        <v>21</v>
      </c>
      <c r="AV3632">
        <v>137</v>
      </c>
      <c r="AW3632" t="s">
        <v>1100</v>
      </c>
      <c r="AX3632">
        <v>14</v>
      </c>
    </row>
    <row r="3633" spans="28:50" x14ac:dyDescent="0.3">
      <c r="AB3633" s="160">
        <v>38349</v>
      </c>
      <c r="AC3633">
        <v>22</v>
      </c>
      <c r="AD3633">
        <v>114</v>
      </c>
      <c r="AE3633" t="s">
        <v>1100</v>
      </c>
      <c r="AF3633">
        <v>11</v>
      </c>
      <c r="AH3633" s="160">
        <v>41636</v>
      </c>
      <c r="AI3633">
        <v>22</v>
      </c>
      <c r="AJ3633">
        <v>161</v>
      </c>
      <c r="AK3633" t="s">
        <v>1100</v>
      </c>
      <c r="AL3633">
        <v>16</v>
      </c>
      <c r="AN3633" s="160">
        <v>35792</v>
      </c>
      <c r="AO3633">
        <v>22</v>
      </c>
      <c r="AP3633">
        <v>193</v>
      </c>
      <c r="AQ3633" t="s">
        <v>1100</v>
      </c>
      <c r="AR3633">
        <v>19</v>
      </c>
      <c r="AT3633" s="160">
        <v>36522</v>
      </c>
      <c r="AU3633">
        <v>22</v>
      </c>
      <c r="AV3633">
        <v>139</v>
      </c>
      <c r="AW3633" t="s">
        <v>1100</v>
      </c>
      <c r="AX3633">
        <v>14</v>
      </c>
    </row>
    <row r="3634" spans="28:50" x14ac:dyDescent="0.3">
      <c r="AB3634" s="160">
        <v>38349</v>
      </c>
      <c r="AC3634">
        <v>23</v>
      </c>
      <c r="AD3634">
        <v>108</v>
      </c>
      <c r="AE3634" t="s">
        <v>1100</v>
      </c>
      <c r="AF3634">
        <v>11</v>
      </c>
      <c r="AH3634" s="160">
        <v>41636</v>
      </c>
      <c r="AI3634">
        <v>23</v>
      </c>
      <c r="AJ3634">
        <v>163</v>
      </c>
      <c r="AK3634" t="s">
        <v>1100</v>
      </c>
      <c r="AL3634">
        <v>16</v>
      </c>
      <c r="AN3634" s="160">
        <v>35792</v>
      </c>
      <c r="AO3634">
        <v>23</v>
      </c>
      <c r="AP3634">
        <v>160</v>
      </c>
      <c r="AQ3634" t="s">
        <v>1100</v>
      </c>
      <c r="AR3634">
        <v>16</v>
      </c>
      <c r="AT3634" s="160">
        <v>36522</v>
      </c>
      <c r="AU3634">
        <v>23</v>
      </c>
      <c r="AV3634">
        <v>139</v>
      </c>
      <c r="AW3634" t="s">
        <v>1100</v>
      </c>
      <c r="AX3634">
        <v>14</v>
      </c>
    </row>
    <row r="3635" spans="28:50" x14ac:dyDescent="0.3">
      <c r="AB3635" s="160">
        <v>38350</v>
      </c>
      <c r="AC3635">
        <v>0</v>
      </c>
      <c r="AD3635">
        <v>91</v>
      </c>
      <c r="AE3635" t="s">
        <v>1100</v>
      </c>
      <c r="AF3635">
        <v>9</v>
      </c>
      <c r="AH3635" s="160">
        <v>41637</v>
      </c>
      <c r="AI3635">
        <v>0</v>
      </c>
      <c r="AJ3635">
        <v>161</v>
      </c>
      <c r="AK3635" t="s">
        <v>1100</v>
      </c>
      <c r="AL3635">
        <v>16</v>
      </c>
      <c r="AN3635" s="160">
        <v>35793</v>
      </c>
      <c r="AO3635">
        <v>0</v>
      </c>
      <c r="AP3635">
        <v>160</v>
      </c>
      <c r="AQ3635" t="s">
        <v>1100</v>
      </c>
      <c r="AR3635">
        <v>16</v>
      </c>
      <c r="AT3635" s="160">
        <v>36523</v>
      </c>
      <c r="AU3635">
        <v>0</v>
      </c>
      <c r="AV3635">
        <v>139</v>
      </c>
      <c r="AW3635" t="s">
        <v>1100</v>
      </c>
      <c r="AX3635">
        <v>14</v>
      </c>
    </row>
    <row r="3636" spans="28:50" x14ac:dyDescent="0.3">
      <c r="AB3636" s="160">
        <v>38350</v>
      </c>
      <c r="AC3636">
        <v>1</v>
      </c>
      <c r="AD3636">
        <v>80</v>
      </c>
      <c r="AE3636" t="s">
        <v>1100</v>
      </c>
      <c r="AF3636">
        <v>8</v>
      </c>
      <c r="AH3636" s="160">
        <v>41637</v>
      </c>
      <c r="AI3636">
        <v>1</v>
      </c>
      <c r="AJ3636">
        <v>156</v>
      </c>
      <c r="AK3636" t="s">
        <v>1100</v>
      </c>
      <c r="AL3636">
        <v>16</v>
      </c>
      <c r="AN3636" s="160">
        <v>35793</v>
      </c>
      <c r="AO3636">
        <v>1</v>
      </c>
      <c r="AP3636">
        <v>162</v>
      </c>
      <c r="AQ3636" t="s">
        <v>1100</v>
      </c>
      <c r="AR3636">
        <v>16</v>
      </c>
      <c r="AT3636" s="160">
        <v>36523</v>
      </c>
      <c r="AU3636">
        <v>1</v>
      </c>
      <c r="AV3636">
        <v>137</v>
      </c>
      <c r="AW3636" t="s">
        <v>1100</v>
      </c>
      <c r="AX3636">
        <v>14</v>
      </c>
    </row>
    <row r="3637" spans="28:50" x14ac:dyDescent="0.3">
      <c r="AB3637" s="160">
        <v>38350</v>
      </c>
      <c r="AC3637">
        <v>2</v>
      </c>
      <c r="AD3637">
        <v>61</v>
      </c>
      <c r="AE3637" t="s">
        <v>1100</v>
      </c>
      <c r="AF3637">
        <v>6</v>
      </c>
      <c r="AH3637" s="160">
        <v>41637</v>
      </c>
      <c r="AI3637">
        <v>2</v>
      </c>
      <c r="AJ3637">
        <v>154</v>
      </c>
      <c r="AK3637" t="s">
        <v>1100</v>
      </c>
      <c r="AL3637">
        <v>15</v>
      </c>
      <c r="AN3637" s="160">
        <v>35793</v>
      </c>
      <c r="AO3637">
        <v>2</v>
      </c>
      <c r="AP3637">
        <v>170</v>
      </c>
      <c r="AQ3637" t="s">
        <v>1100</v>
      </c>
      <c r="AR3637">
        <v>17</v>
      </c>
      <c r="AT3637" s="160">
        <v>36523</v>
      </c>
      <c r="AU3637">
        <v>2</v>
      </c>
      <c r="AV3637">
        <v>133</v>
      </c>
      <c r="AW3637" t="s">
        <v>1100</v>
      </c>
      <c r="AX3637">
        <v>13</v>
      </c>
    </row>
    <row r="3638" spans="28:50" x14ac:dyDescent="0.3">
      <c r="AB3638" s="160">
        <v>38350</v>
      </c>
      <c r="AC3638">
        <v>3</v>
      </c>
      <c r="AD3638">
        <v>57</v>
      </c>
      <c r="AE3638" t="s">
        <v>1100</v>
      </c>
      <c r="AF3638">
        <v>6</v>
      </c>
      <c r="AH3638" s="160">
        <v>41637</v>
      </c>
      <c r="AI3638">
        <v>3</v>
      </c>
      <c r="AJ3638">
        <v>153</v>
      </c>
      <c r="AK3638" t="s">
        <v>1100</v>
      </c>
      <c r="AL3638">
        <v>15</v>
      </c>
      <c r="AN3638" s="160">
        <v>35793</v>
      </c>
      <c r="AO3638">
        <v>3</v>
      </c>
      <c r="AP3638">
        <v>170</v>
      </c>
      <c r="AQ3638" t="s">
        <v>1100</v>
      </c>
      <c r="AR3638">
        <v>17</v>
      </c>
      <c r="AT3638" s="160">
        <v>36523</v>
      </c>
      <c r="AU3638">
        <v>3</v>
      </c>
      <c r="AV3638">
        <v>130</v>
      </c>
      <c r="AW3638" t="s">
        <v>1100</v>
      </c>
      <c r="AX3638">
        <v>13</v>
      </c>
    </row>
    <row r="3639" spans="28:50" x14ac:dyDescent="0.3">
      <c r="AB3639" s="160">
        <v>38350</v>
      </c>
      <c r="AC3639">
        <v>4</v>
      </c>
      <c r="AD3639">
        <v>49</v>
      </c>
      <c r="AE3639" t="s">
        <v>1100</v>
      </c>
      <c r="AF3639">
        <v>5</v>
      </c>
      <c r="AH3639" s="160">
        <v>41637</v>
      </c>
      <c r="AI3639">
        <v>4</v>
      </c>
      <c r="AJ3639">
        <v>151</v>
      </c>
      <c r="AK3639" t="s">
        <v>1100</v>
      </c>
      <c r="AL3639">
        <v>15</v>
      </c>
      <c r="AN3639" s="160">
        <v>35793</v>
      </c>
      <c r="AO3639">
        <v>4</v>
      </c>
      <c r="AP3639">
        <v>164</v>
      </c>
      <c r="AQ3639" t="s">
        <v>1100</v>
      </c>
      <c r="AR3639">
        <v>16</v>
      </c>
      <c r="AT3639" s="160">
        <v>36523</v>
      </c>
      <c r="AU3639">
        <v>4</v>
      </c>
      <c r="AV3639">
        <v>128</v>
      </c>
      <c r="AW3639" t="s">
        <v>1100</v>
      </c>
      <c r="AX3639">
        <v>13</v>
      </c>
    </row>
    <row r="3640" spans="28:50" x14ac:dyDescent="0.3">
      <c r="AB3640" s="160">
        <v>38350</v>
      </c>
      <c r="AC3640">
        <v>5</v>
      </c>
      <c r="AD3640">
        <v>44</v>
      </c>
      <c r="AE3640" t="s">
        <v>1100</v>
      </c>
      <c r="AF3640">
        <v>4</v>
      </c>
      <c r="AH3640" s="160">
        <v>41637</v>
      </c>
      <c r="AI3640">
        <v>5</v>
      </c>
      <c r="AJ3640">
        <v>145</v>
      </c>
      <c r="AK3640" t="s">
        <v>1100</v>
      </c>
      <c r="AL3640">
        <v>15</v>
      </c>
      <c r="AN3640" s="160">
        <v>35793</v>
      </c>
      <c r="AO3640">
        <v>5</v>
      </c>
      <c r="AP3640">
        <v>160</v>
      </c>
      <c r="AQ3640" t="s">
        <v>1100</v>
      </c>
      <c r="AR3640">
        <v>16</v>
      </c>
      <c r="AT3640" s="160">
        <v>36523</v>
      </c>
      <c r="AU3640">
        <v>5</v>
      </c>
      <c r="AV3640">
        <v>127</v>
      </c>
      <c r="AW3640" t="s">
        <v>1100</v>
      </c>
      <c r="AX3640">
        <v>13</v>
      </c>
    </row>
    <row r="3641" spans="28:50" x14ac:dyDescent="0.3">
      <c r="AB3641" s="160">
        <v>38350</v>
      </c>
      <c r="AC3641">
        <v>6</v>
      </c>
      <c r="AD3641">
        <v>71</v>
      </c>
      <c r="AE3641" t="s">
        <v>1100</v>
      </c>
      <c r="AF3641">
        <v>7</v>
      </c>
      <c r="AH3641" s="160">
        <v>41637</v>
      </c>
      <c r="AI3641">
        <v>6</v>
      </c>
      <c r="AJ3641">
        <v>145</v>
      </c>
      <c r="AK3641" t="s">
        <v>1100</v>
      </c>
      <c r="AL3641">
        <v>15</v>
      </c>
      <c r="AN3641" s="160">
        <v>35793</v>
      </c>
      <c r="AO3641">
        <v>6</v>
      </c>
      <c r="AP3641">
        <v>170</v>
      </c>
      <c r="AQ3641" t="s">
        <v>1100</v>
      </c>
      <c r="AR3641">
        <v>17</v>
      </c>
      <c r="AT3641" s="160">
        <v>36523</v>
      </c>
      <c r="AU3641">
        <v>6</v>
      </c>
      <c r="AV3641">
        <v>136</v>
      </c>
      <c r="AW3641" t="s">
        <v>1100</v>
      </c>
      <c r="AX3641">
        <v>14</v>
      </c>
    </row>
    <row r="3642" spans="28:50" x14ac:dyDescent="0.3">
      <c r="AB3642" s="160">
        <v>38350</v>
      </c>
      <c r="AC3642">
        <v>7</v>
      </c>
      <c r="AD3642">
        <v>127</v>
      </c>
      <c r="AE3642" t="s">
        <v>1100</v>
      </c>
      <c r="AF3642">
        <v>13</v>
      </c>
      <c r="AH3642" s="160">
        <v>41637</v>
      </c>
      <c r="AI3642">
        <v>7</v>
      </c>
      <c r="AJ3642">
        <v>152</v>
      </c>
      <c r="AK3642" t="s">
        <v>1100</v>
      </c>
      <c r="AL3642">
        <v>15</v>
      </c>
      <c r="AN3642" s="160">
        <v>35793</v>
      </c>
      <c r="AO3642">
        <v>7</v>
      </c>
      <c r="AP3642">
        <v>182</v>
      </c>
      <c r="AQ3642" t="s">
        <v>1100</v>
      </c>
      <c r="AR3642">
        <v>18</v>
      </c>
      <c r="AT3642" s="160">
        <v>36523</v>
      </c>
      <c r="AU3642">
        <v>7</v>
      </c>
      <c r="AV3642">
        <v>145</v>
      </c>
      <c r="AW3642" t="s">
        <v>1100</v>
      </c>
      <c r="AX3642">
        <v>15</v>
      </c>
    </row>
    <row r="3643" spans="28:50" x14ac:dyDescent="0.3">
      <c r="AB3643" s="160">
        <v>38350</v>
      </c>
      <c r="AC3643">
        <v>8</v>
      </c>
      <c r="AD3643">
        <v>137</v>
      </c>
      <c r="AE3643" t="s">
        <v>1100</v>
      </c>
      <c r="AF3643">
        <v>14</v>
      </c>
      <c r="AH3643" s="160">
        <v>41637</v>
      </c>
      <c r="AI3643">
        <v>8</v>
      </c>
      <c r="AJ3643">
        <v>170</v>
      </c>
      <c r="AK3643" t="s">
        <v>1100</v>
      </c>
      <c r="AL3643">
        <v>17</v>
      </c>
      <c r="AN3643" s="160">
        <v>35793</v>
      </c>
      <c r="AO3643">
        <v>8</v>
      </c>
      <c r="AP3643">
        <v>190</v>
      </c>
      <c r="AQ3643" t="s">
        <v>1100</v>
      </c>
      <c r="AR3643">
        <v>19</v>
      </c>
      <c r="AT3643" s="160">
        <v>36523</v>
      </c>
      <c r="AU3643">
        <v>8</v>
      </c>
      <c r="AV3643">
        <v>145</v>
      </c>
      <c r="AW3643" t="s">
        <v>1100</v>
      </c>
      <c r="AX3643">
        <v>15</v>
      </c>
    </row>
    <row r="3644" spans="28:50" x14ac:dyDescent="0.3">
      <c r="AB3644" s="160">
        <v>38350</v>
      </c>
      <c r="AC3644">
        <v>9</v>
      </c>
      <c r="AD3644">
        <v>149</v>
      </c>
      <c r="AE3644" t="s">
        <v>1100</v>
      </c>
      <c r="AF3644">
        <v>15</v>
      </c>
      <c r="AH3644" s="160">
        <v>41637</v>
      </c>
      <c r="AI3644">
        <v>9</v>
      </c>
      <c r="AJ3644">
        <v>176</v>
      </c>
      <c r="AK3644" t="s">
        <v>1100</v>
      </c>
      <c r="AL3644">
        <v>18</v>
      </c>
      <c r="AN3644" s="160">
        <v>35793</v>
      </c>
      <c r="AO3644">
        <v>9</v>
      </c>
      <c r="AP3644">
        <v>200</v>
      </c>
      <c r="AQ3644" t="s">
        <v>1100</v>
      </c>
      <c r="AR3644">
        <v>20</v>
      </c>
      <c r="AT3644" s="160">
        <v>36523</v>
      </c>
      <c r="AU3644">
        <v>9</v>
      </c>
      <c r="AV3644">
        <v>147</v>
      </c>
      <c r="AW3644" t="s">
        <v>1100</v>
      </c>
      <c r="AX3644">
        <v>15</v>
      </c>
    </row>
    <row r="3645" spans="28:50" x14ac:dyDescent="0.3">
      <c r="AB3645" s="160">
        <v>38350</v>
      </c>
      <c r="AC3645">
        <v>10</v>
      </c>
      <c r="AD3645">
        <v>153</v>
      </c>
      <c r="AE3645" t="s">
        <v>1100</v>
      </c>
      <c r="AF3645">
        <v>15</v>
      </c>
      <c r="AH3645" s="160">
        <v>41637</v>
      </c>
      <c r="AI3645">
        <v>10</v>
      </c>
      <c r="AJ3645">
        <v>184</v>
      </c>
      <c r="AK3645" t="s">
        <v>1100</v>
      </c>
      <c r="AL3645">
        <v>18</v>
      </c>
      <c r="AN3645" s="160">
        <v>35793</v>
      </c>
      <c r="AO3645">
        <v>10</v>
      </c>
      <c r="AP3645">
        <v>194</v>
      </c>
      <c r="AQ3645" t="s">
        <v>1100</v>
      </c>
      <c r="AR3645">
        <v>19</v>
      </c>
      <c r="AT3645" s="160">
        <v>36523</v>
      </c>
      <c r="AU3645">
        <v>10</v>
      </c>
      <c r="AV3645">
        <v>149</v>
      </c>
      <c r="AW3645" t="s">
        <v>1100</v>
      </c>
      <c r="AX3645">
        <v>15</v>
      </c>
    </row>
    <row r="3646" spans="28:50" x14ac:dyDescent="0.3">
      <c r="AB3646" s="160">
        <v>38350</v>
      </c>
      <c r="AC3646">
        <v>11</v>
      </c>
      <c r="AD3646">
        <v>184</v>
      </c>
      <c r="AE3646" t="s">
        <v>1100</v>
      </c>
      <c r="AF3646">
        <v>18</v>
      </c>
      <c r="AH3646" s="160">
        <v>41637</v>
      </c>
      <c r="AI3646">
        <v>11</v>
      </c>
      <c r="AJ3646">
        <v>185</v>
      </c>
      <c r="AK3646" t="s">
        <v>1100</v>
      </c>
      <c r="AL3646">
        <v>19</v>
      </c>
      <c r="AN3646" s="160">
        <v>35793</v>
      </c>
      <c r="AO3646">
        <v>11</v>
      </c>
      <c r="AP3646">
        <v>190</v>
      </c>
      <c r="AQ3646" t="s">
        <v>1100</v>
      </c>
      <c r="AR3646">
        <v>19</v>
      </c>
      <c r="AT3646" s="160">
        <v>36523</v>
      </c>
      <c r="AU3646">
        <v>11</v>
      </c>
      <c r="AV3646">
        <v>149</v>
      </c>
      <c r="AW3646" t="s">
        <v>1100</v>
      </c>
      <c r="AX3646">
        <v>15</v>
      </c>
    </row>
    <row r="3647" spans="28:50" x14ac:dyDescent="0.3">
      <c r="AB3647" s="160">
        <v>38350</v>
      </c>
      <c r="AC3647">
        <v>12</v>
      </c>
      <c r="AD3647">
        <v>180</v>
      </c>
      <c r="AE3647" t="s">
        <v>1100</v>
      </c>
      <c r="AF3647">
        <v>18</v>
      </c>
      <c r="AH3647" s="160">
        <v>41637</v>
      </c>
      <c r="AI3647">
        <v>12</v>
      </c>
      <c r="AJ3647">
        <v>196</v>
      </c>
      <c r="AK3647" t="s">
        <v>1100</v>
      </c>
      <c r="AL3647">
        <v>20</v>
      </c>
      <c r="AN3647" s="160">
        <v>35793</v>
      </c>
      <c r="AO3647">
        <v>12</v>
      </c>
      <c r="AP3647">
        <v>200</v>
      </c>
      <c r="AQ3647" t="s">
        <v>1100</v>
      </c>
      <c r="AR3647">
        <v>20</v>
      </c>
      <c r="AT3647" s="160">
        <v>36523</v>
      </c>
      <c r="AU3647">
        <v>12</v>
      </c>
      <c r="AV3647">
        <v>155</v>
      </c>
      <c r="AW3647" t="s">
        <v>1100</v>
      </c>
      <c r="AX3647">
        <v>16</v>
      </c>
    </row>
    <row r="3648" spans="28:50" x14ac:dyDescent="0.3">
      <c r="AB3648" s="160">
        <v>38350</v>
      </c>
      <c r="AC3648">
        <v>13</v>
      </c>
      <c r="AD3648">
        <v>187</v>
      </c>
      <c r="AE3648" t="s">
        <v>1100</v>
      </c>
      <c r="AF3648">
        <v>19</v>
      </c>
      <c r="AH3648" s="160">
        <v>41637</v>
      </c>
      <c r="AI3648">
        <v>13</v>
      </c>
      <c r="AJ3648">
        <v>190</v>
      </c>
      <c r="AK3648" t="s">
        <v>1100</v>
      </c>
      <c r="AL3648">
        <v>19</v>
      </c>
      <c r="AN3648" s="160">
        <v>35793</v>
      </c>
      <c r="AO3648">
        <v>13</v>
      </c>
      <c r="AP3648">
        <v>200</v>
      </c>
      <c r="AQ3648" t="s">
        <v>1100</v>
      </c>
      <c r="AR3648">
        <v>20</v>
      </c>
      <c r="AT3648" s="160">
        <v>36523</v>
      </c>
      <c r="AU3648">
        <v>13</v>
      </c>
      <c r="AV3648">
        <v>157</v>
      </c>
      <c r="AW3648" t="s">
        <v>1100</v>
      </c>
      <c r="AX3648">
        <v>16</v>
      </c>
    </row>
    <row r="3649" spans="28:50" x14ac:dyDescent="0.3">
      <c r="AB3649" s="160">
        <v>38350</v>
      </c>
      <c r="AC3649">
        <v>14</v>
      </c>
      <c r="AD3649">
        <v>206</v>
      </c>
      <c r="AE3649" t="s">
        <v>1100</v>
      </c>
      <c r="AF3649">
        <v>21</v>
      </c>
      <c r="AH3649" s="160">
        <v>41637</v>
      </c>
      <c r="AI3649">
        <v>14</v>
      </c>
      <c r="AJ3649">
        <v>193</v>
      </c>
      <c r="AK3649" t="s">
        <v>1100</v>
      </c>
      <c r="AL3649">
        <v>19</v>
      </c>
      <c r="AN3649" s="160">
        <v>35793</v>
      </c>
      <c r="AO3649">
        <v>14</v>
      </c>
      <c r="AP3649">
        <v>200</v>
      </c>
      <c r="AQ3649" t="s">
        <v>1100</v>
      </c>
      <c r="AR3649">
        <v>20</v>
      </c>
      <c r="AT3649" s="160">
        <v>36523</v>
      </c>
      <c r="AU3649">
        <v>14</v>
      </c>
      <c r="AV3649">
        <v>151</v>
      </c>
      <c r="AW3649" t="s">
        <v>1100</v>
      </c>
      <c r="AX3649">
        <v>15</v>
      </c>
    </row>
    <row r="3650" spans="28:50" x14ac:dyDescent="0.3">
      <c r="AB3650" s="160">
        <v>38350</v>
      </c>
      <c r="AC3650">
        <v>15</v>
      </c>
      <c r="AD3650">
        <v>193</v>
      </c>
      <c r="AE3650" t="s">
        <v>1100</v>
      </c>
      <c r="AF3650">
        <v>19</v>
      </c>
      <c r="AH3650" s="160">
        <v>41637</v>
      </c>
      <c r="AI3650">
        <v>15</v>
      </c>
      <c r="AJ3650">
        <v>202</v>
      </c>
      <c r="AK3650" t="s">
        <v>1100</v>
      </c>
      <c r="AL3650">
        <v>20</v>
      </c>
      <c r="AN3650" s="160">
        <v>35793</v>
      </c>
      <c r="AO3650">
        <v>15</v>
      </c>
      <c r="AP3650">
        <v>190</v>
      </c>
      <c r="AQ3650" t="s">
        <v>1100</v>
      </c>
      <c r="AR3650">
        <v>19</v>
      </c>
      <c r="AT3650" s="160">
        <v>36523</v>
      </c>
      <c r="AU3650">
        <v>15</v>
      </c>
      <c r="AV3650">
        <v>152</v>
      </c>
      <c r="AW3650" t="s">
        <v>1100</v>
      </c>
      <c r="AX3650">
        <v>15</v>
      </c>
    </row>
    <row r="3651" spans="28:50" x14ac:dyDescent="0.3">
      <c r="AB3651" s="160">
        <v>38350</v>
      </c>
      <c r="AC3651">
        <v>16</v>
      </c>
      <c r="AD3651">
        <v>211</v>
      </c>
      <c r="AE3651" t="s">
        <v>1100</v>
      </c>
      <c r="AF3651">
        <v>21</v>
      </c>
      <c r="AH3651" s="160">
        <v>41637</v>
      </c>
      <c r="AI3651">
        <v>16</v>
      </c>
      <c r="AJ3651">
        <v>196</v>
      </c>
      <c r="AK3651" t="s">
        <v>1100</v>
      </c>
      <c r="AL3651">
        <v>20</v>
      </c>
      <c r="AN3651" s="160">
        <v>35793</v>
      </c>
      <c r="AO3651">
        <v>16</v>
      </c>
      <c r="AP3651">
        <v>179</v>
      </c>
      <c r="AQ3651" t="s">
        <v>1100</v>
      </c>
      <c r="AR3651">
        <v>18</v>
      </c>
      <c r="AT3651" s="160">
        <v>36523</v>
      </c>
      <c r="AU3651">
        <v>16</v>
      </c>
      <c r="AV3651">
        <v>151</v>
      </c>
      <c r="AW3651" t="s">
        <v>1100</v>
      </c>
      <c r="AX3651">
        <v>15</v>
      </c>
    </row>
    <row r="3652" spans="28:50" x14ac:dyDescent="0.3">
      <c r="AB3652" s="160">
        <v>38350</v>
      </c>
      <c r="AC3652">
        <v>17</v>
      </c>
      <c r="AD3652">
        <v>202</v>
      </c>
      <c r="AE3652" t="s">
        <v>1100</v>
      </c>
      <c r="AF3652">
        <v>20</v>
      </c>
      <c r="AH3652" s="160">
        <v>41637</v>
      </c>
      <c r="AI3652">
        <v>17</v>
      </c>
      <c r="AJ3652">
        <v>185</v>
      </c>
      <c r="AK3652" t="s">
        <v>1100</v>
      </c>
      <c r="AL3652">
        <v>19</v>
      </c>
      <c r="AN3652" s="160">
        <v>35793</v>
      </c>
      <c r="AO3652">
        <v>17</v>
      </c>
      <c r="AP3652">
        <v>180</v>
      </c>
      <c r="AQ3652" t="s">
        <v>1100</v>
      </c>
      <c r="AR3652">
        <v>18</v>
      </c>
      <c r="AT3652" s="160">
        <v>36523</v>
      </c>
      <c r="AU3652">
        <v>17</v>
      </c>
      <c r="AV3652">
        <v>144</v>
      </c>
      <c r="AW3652" t="s">
        <v>1100</v>
      </c>
      <c r="AX3652">
        <v>14</v>
      </c>
    </row>
    <row r="3653" spans="28:50" x14ac:dyDescent="0.3">
      <c r="AB3653" s="160">
        <v>38350</v>
      </c>
      <c r="AC3653">
        <v>18</v>
      </c>
      <c r="AD3653">
        <v>190</v>
      </c>
      <c r="AE3653" t="s">
        <v>1100</v>
      </c>
      <c r="AF3653">
        <v>19</v>
      </c>
      <c r="AH3653" s="160">
        <v>41637</v>
      </c>
      <c r="AI3653">
        <v>18</v>
      </c>
      <c r="AJ3653">
        <v>184</v>
      </c>
      <c r="AK3653" t="s">
        <v>1100</v>
      </c>
      <c r="AL3653">
        <v>18</v>
      </c>
      <c r="AN3653" s="160">
        <v>35793</v>
      </c>
      <c r="AO3653">
        <v>18</v>
      </c>
      <c r="AP3653">
        <v>170</v>
      </c>
      <c r="AQ3653" t="s">
        <v>1100</v>
      </c>
      <c r="AR3653">
        <v>17</v>
      </c>
      <c r="AT3653" s="160">
        <v>36523</v>
      </c>
      <c r="AU3653">
        <v>18</v>
      </c>
      <c r="AV3653">
        <v>143</v>
      </c>
      <c r="AW3653" t="s">
        <v>1100</v>
      </c>
      <c r="AX3653">
        <v>14</v>
      </c>
    </row>
    <row r="3654" spans="28:50" x14ac:dyDescent="0.3">
      <c r="AB3654" s="160">
        <v>38350</v>
      </c>
      <c r="AC3654">
        <v>19</v>
      </c>
      <c r="AD3654">
        <v>176</v>
      </c>
      <c r="AE3654" t="s">
        <v>1100</v>
      </c>
      <c r="AF3654">
        <v>18</v>
      </c>
      <c r="AH3654" s="160">
        <v>41637</v>
      </c>
      <c r="AI3654">
        <v>19</v>
      </c>
      <c r="AJ3654">
        <v>167</v>
      </c>
      <c r="AK3654" t="s">
        <v>1100</v>
      </c>
      <c r="AL3654">
        <v>17</v>
      </c>
      <c r="AN3654" s="160">
        <v>35793</v>
      </c>
      <c r="AO3654">
        <v>19</v>
      </c>
      <c r="AP3654">
        <v>163</v>
      </c>
      <c r="AQ3654" t="s">
        <v>1100</v>
      </c>
      <c r="AR3654">
        <v>16</v>
      </c>
      <c r="AT3654" s="160">
        <v>36523</v>
      </c>
      <c r="AU3654">
        <v>19</v>
      </c>
      <c r="AV3654">
        <v>139</v>
      </c>
      <c r="AW3654" t="s">
        <v>1100</v>
      </c>
      <c r="AX3654">
        <v>14</v>
      </c>
    </row>
    <row r="3655" spans="28:50" x14ac:dyDescent="0.3">
      <c r="AB3655" s="160">
        <v>38350</v>
      </c>
      <c r="AC3655">
        <v>20</v>
      </c>
      <c r="AD3655">
        <v>159</v>
      </c>
      <c r="AE3655" t="s">
        <v>1100</v>
      </c>
      <c r="AF3655">
        <v>16</v>
      </c>
      <c r="AH3655" s="160">
        <v>41637</v>
      </c>
      <c r="AI3655">
        <v>20</v>
      </c>
      <c r="AJ3655">
        <v>157</v>
      </c>
      <c r="AK3655" t="s">
        <v>1100</v>
      </c>
      <c r="AL3655">
        <v>16</v>
      </c>
      <c r="AN3655" s="160">
        <v>35793</v>
      </c>
      <c r="AO3655">
        <v>20</v>
      </c>
      <c r="AP3655">
        <v>160</v>
      </c>
      <c r="AQ3655" t="s">
        <v>1100</v>
      </c>
      <c r="AR3655">
        <v>16</v>
      </c>
      <c r="AT3655" s="160">
        <v>36523</v>
      </c>
      <c r="AU3655">
        <v>20</v>
      </c>
      <c r="AV3655">
        <v>137</v>
      </c>
      <c r="AW3655" t="s">
        <v>1100</v>
      </c>
      <c r="AX3655">
        <v>14</v>
      </c>
    </row>
    <row r="3656" spans="28:50" x14ac:dyDescent="0.3">
      <c r="AB3656" s="160">
        <v>38350</v>
      </c>
      <c r="AC3656">
        <v>21</v>
      </c>
      <c r="AD3656">
        <v>144</v>
      </c>
      <c r="AE3656" t="s">
        <v>1100</v>
      </c>
      <c r="AF3656">
        <v>14</v>
      </c>
      <c r="AH3656" s="160">
        <v>41637</v>
      </c>
      <c r="AI3656">
        <v>21</v>
      </c>
      <c r="AJ3656">
        <v>156</v>
      </c>
      <c r="AK3656" t="s">
        <v>1100</v>
      </c>
      <c r="AL3656">
        <v>16</v>
      </c>
      <c r="AN3656" s="160">
        <v>35793</v>
      </c>
      <c r="AO3656">
        <v>21</v>
      </c>
      <c r="AP3656">
        <v>140</v>
      </c>
      <c r="AQ3656" t="s">
        <v>1100</v>
      </c>
      <c r="AR3656">
        <v>14</v>
      </c>
      <c r="AT3656" s="160">
        <v>36523</v>
      </c>
      <c r="AU3656">
        <v>21</v>
      </c>
      <c r="AV3656">
        <v>134</v>
      </c>
      <c r="AW3656" t="s">
        <v>1100</v>
      </c>
      <c r="AX3656">
        <v>13</v>
      </c>
    </row>
    <row r="3657" spans="28:50" x14ac:dyDescent="0.3">
      <c r="AB3657" s="160">
        <v>38350</v>
      </c>
      <c r="AC3657">
        <v>22</v>
      </c>
      <c r="AD3657">
        <v>132</v>
      </c>
      <c r="AE3657" t="s">
        <v>1100</v>
      </c>
      <c r="AF3657">
        <v>13</v>
      </c>
      <c r="AH3657" s="160">
        <v>41637</v>
      </c>
      <c r="AI3657">
        <v>22</v>
      </c>
      <c r="AJ3657">
        <v>149</v>
      </c>
      <c r="AK3657" t="s">
        <v>1100</v>
      </c>
      <c r="AL3657">
        <v>15</v>
      </c>
      <c r="AN3657" s="160">
        <v>35793</v>
      </c>
      <c r="AO3657">
        <v>22</v>
      </c>
      <c r="AP3657">
        <v>162</v>
      </c>
      <c r="AQ3657" t="s">
        <v>1100</v>
      </c>
      <c r="AR3657">
        <v>16</v>
      </c>
      <c r="AT3657" s="160">
        <v>36523</v>
      </c>
      <c r="AU3657">
        <v>22</v>
      </c>
      <c r="AV3657">
        <v>135</v>
      </c>
      <c r="AW3657" t="s">
        <v>1100</v>
      </c>
      <c r="AX3657">
        <v>14</v>
      </c>
    </row>
    <row r="3658" spans="28:50" x14ac:dyDescent="0.3">
      <c r="AB3658" s="160">
        <v>38350</v>
      </c>
      <c r="AC3658">
        <v>23</v>
      </c>
      <c r="AD3658">
        <v>123</v>
      </c>
      <c r="AE3658" t="s">
        <v>1100</v>
      </c>
      <c r="AF3658">
        <v>12</v>
      </c>
      <c r="AH3658" s="160">
        <v>41637</v>
      </c>
      <c r="AI3658">
        <v>23</v>
      </c>
      <c r="AJ3658">
        <v>143</v>
      </c>
      <c r="AK3658" t="s">
        <v>1100</v>
      </c>
      <c r="AL3658">
        <v>14</v>
      </c>
      <c r="AN3658" s="160">
        <v>35793</v>
      </c>
      <c r="AO3658">
        <v>23</v>
      </c>
      <c r="AP3658">
        <v>160</v>
      </c>
      <c r="AQ3658" t="s">
        <v>1100</v>
      </c>
      <c r="AR3658">
        <v>16</v>
      </c>
      <c r="AT3658" s="160">
        <v>36523</v>
      </c>
      <c r="AU3658">
        <v>23</v>
      </c>
      <c r="AV3658">
        <v>135</v>
      </c>
      <c r="AW3658" t="s">
        <v>1100</v>
      </c>
      <c r="AX3658">
        <v>14</v>
      </c>
    </row>
    <row r="3659" spans="28:50" x14ac:dyDescent="0.3">
      <c r="AB3659" s="160">
        <v>38351</v>
      </c>
      <c r="AC3659">
        <v>0</v>
      </c>
      <c r="AD3659">
        <v>112</v>
      </c>
      <c r="AE3659" t="s">
        <v>1100</v>
      </c>
      <c r="AF3659">
        <v>11</v>
      </c>
      <c r="AH3659" s="160">
        <v>41638</v>
      </c>
      <c r="AI3659">
        <v>0</v>
      </c>
      <c r="AJ3659">
        <v>139</v>
      </c>
      <c r="AK3659" t="s">
        <v>1100</v>
      </c>
      <c r="AL3659">
        <v>14</v>
      </c>
      <c r="AN3659" s="160">
        <v>35794</v>
      </c>
      <c r="AO3659">
        <v>0</v>
      </c>
      <c r="AP3659">
        <v>150</v>
      </c>
      <c r="AQ3659" t="s">
        <v>1100</v>
      </c>
      <c r="AR3659">
        <v>15</v>
      </c>
      <c r="AT3659" s="160">
        <v>36524</v>
      </c>
      <c r="AU3659">
        <v>0</v>
      </c>
      <c r="AV3659">
        <v>129</v>
      </c>
      <c r="AW3659" t="s">
        <v>1100</v>
      </c>
      <c r="AX3659">
        <v>13</v>
      </c>
    </row>
    <row r="3660" spans="28:50" x14ac:dyDescent="0.3">
      <c r="AB3660" s="160">
        <v>38351</v>
      </c>
      <c r="AC3660">
        <v>1</v>
      </c>
      <c r="AD3660">
        <v>99</v>
      </c>
      <c r="AE3660" t="s">
        <v>1100</v>
      </c>
      <c r="AF3660">
        <v>10</v>
      </c>
      <c r="AH3660" s="160">
        <v>41638</v>
      </c>
      <c r="AI3660">
        <v>1</v>
      </c>
      <c r="AJ3660">
        <v>133</v>
      </c>
      <c r="AK3660" t="s">
        <v>1100</v>
      </c>
      <c r="AL3660">
        <v>13</v>
      </c>
      <c r="AN3660" s="160">
        <v>35794</v>
      </c>
      <c r="AO3660">
        <v>1</v>
      </c>
      <c r="AP3660">
        <v>151</v>
      </c>
      <c r="AQ3660" t="s">
        <v>1100</v>
      </c>
      <c r="AR3660">
        <v>15</v>
      </c>
      <c r="AT3660" s="160">
        <v>36524</v>
      </c>
      <c r="AU3660">
        <v>1</v>
      </c>
      <c r="AV3660">
        <v>130</v>
      </c>
      <c r="AW3660" t="s">
        <v>1100</v>
      </c>
      <c r="AX3660">
        <v>13</v>
      </c>
    </row>
    <row r="3661" spans="28:50" x14ac:dyDescent="0.3">
      <c r="AB3661" s="160">
        <v>38351</v>
      </c>
      <c r="AC3661">
        <v>2</v>
      </c>
      <c r="AD3661">
        <v>99</v>
      </c>
      <c r="AE3661" t="s">
        <v>1100</v>
      </c>
      <c r="AF3661">
        <v>10</v>
      </c>
      <c r="AH3661" s="160">
        <v>41638</v>
      </c>
      <c r="AI3661">
        <v>2</v>
      </c>
      <c r="AJ3661">
        <v>132</v>
      </c>
      <c r="AK3661" t="s">
        <v>1100</v>
      </c>
      <c r="AL3661">
        <v>13</v>
      </c>
      <c r="AN3661" s="160">
        <v>35794</v>
      </c>
      <c r="AO3661">
        <v>2</v>
      </c>
      <c r="AP3661">
        <v>140</v>
      </c>
      <c r="AQ3661" t="s">
        <v>1100</v>
      </c>
      <c r="AR3661">
        <v>14</v>
      </c>
      <c r="AT3661" s="160">
        <v>36524</v>
      </c>
      <c r="AU3661">
        <v>2</v>
      </c>
      <c r="AV3661">
        <v>128</v>
      </c>
      <c r="AW3661" t="s">
        <v>1100</v>
      </c>
      <c r="AX3661">
        <v>13</v>
      </c>
    </row>
    <row r="3662" spans="28:50" x14ac:dyDescent="0.3">
      <c r="AB3662" s="160">
        <v>38351</v>
      </c>
      <c r="AC3662">
        <v>3</v>
      </c>
      <c r="AD3662">
        <v>85</v>
      </c>
      <c r="AE3662" t="s">
        <v>1100</v>
      </c>
      <c r="AF3662">
        <v>9</v>
      </c>
      <c r="AH3662" s="160">
        <v>41638</v>
      </c>
      <c r="AI3662">
        <v>3</v>
      </c>
      <c r="AJ3662">
        <v>130</v>
      </c>
      <c r="AK3662" t="s">
        <v>1100</v>
      </c>
      <c r="AL3662">
        <v>13</v>
      </c>
      <c r="AN3662" s="160">
        <v>35794</v>
      </c>
      <c r="AO3662">
        <v>3</v>
      </c>
      <c r="AP3662">
        <v>140</v>
      </c>
      <c r="AQ3662" t="s">
        <v>1100</v>
      </c>
      <c r="AR3662">
        <v>14</v>
      </c>
      <c r="AT3662" s="160">
        <v>36524</v>
      </c>
      <c r="AU3662">
        <v>3</v>
      </c>
      <c r="AV3662">
        <v>127</v>
      </c>
      <c r="AW3662" t="s">
        <v>1100</v>
      </c>
      <c r="AX3662">
        <v>13</v>
      </c>
    </row>
    <row r="3663" spans="28:50" x14ac:dyDescent="0.3">
      <c r="AB3663" s="160">
        <v>38351</v>
      </c>
      <c r="AC3663">
        <v>4</v>
      </c>
      <c r="AD3663">
        <v>72</v>
      </c>
      <c r="AE3663" t="s">
        <v>1100</v>
      </c>
      <c r="AF3663">
        <v>7</v>
      </c>
      <c r="AH3663" s="160">
        <v>41638</v>
      </c>
      <c r="AI3663">
        <v>4</v>
      </c>
      <c r="AJ3663">
        <v>128</v>
      </c>
      <c r="AK3663" t="s">
        <v>1100</v>
      </c>
      <c r="AL3663">
        <v>13</v>
      </c>
      <c r="AN3663" s="160">
        <v>35794</v>
      </c>
      <c r="AO3663">
        <v>4</v>
      </c>
      <c r="AP3663">
        <v>122</v>
      </c>
      <c r="AQ3663" t="s">
        <v>1100</v>
      </c>
      <c r="AR3663">
        <v>12</v>
      </c>
      <c r="AT3663" s="160">
        <v>36524</v>
      </c>
      <c r="AU3663">
        <v>4</v>
      </c>
      <c r="AV3663">
        <v>127</v>
      </c>
      <c r="AW3663" t="s">
        <v>1100</v>
      </c>
      <c r="AX3663">
        <v>13</v>
      </c>
    </row>
    <row r="3664" spans="28:50" x14ac:dyDescent="0.3">
      <c r="AB3664" s="160">
        <v>38351</v>
      </c>
      <c r="AC3664">
        <v>5</v>
      </c>
      <c r="AD3664">
        <v>62</v>
      </c>
      <c r="AE3664" t="s">
        <v>1100</v>
      </c>
      <c r="AF3664">
        <v>6</v>
      </c>
      <c r="AH3664" s="160">
        <v>41638</v>
      </c>
      <c r="AI3664">
        <v>5</v>
      </c>
      <c r="AJ3664">
        <v>118</v>
      </c>
      <c r="AK3664" t="s">
        <v>1100</v>
      </c>
      <c r="AL3664">
        <v>12</v>
      </c>
      <c r="AN3664" s="160">
        <v>35794</v>
      </c>
      <c r="AO3664">
        <v>5</v>
      </c>
      <c r="AP3664">
        <v>150</v>
      </c>
      <c r="AQ3664" t="s">
        <v>1100</v>
      </c>
      <c r="AR3664">
        <v>15</v>
      </c>
      <c r="AT3664" s="160">
        <v>36524</v>
      </c>
      <c r="AU3664">
        <v>5</v>
      </c>
      <c r="AV3664">
        <v>131</v>
      </c>
      <c r="AW3664" t="s">
        <v>1100</v>
      </c>
      <c r="AX3664">
        <v>13</v>
      </c>
    </row>
    <row r="3665" spans="28:50" x14ac:dyDescent="0.3">
      <c r="AB3665" s="160">
        <v>38351</v>
      </c>
      <c r="AC3665">
        <v>6</v>
      </c>
      <c r="AD3665">
        <v>101</v>
      </c>
      <c r="AE3665" t="s">
        <v>1100</v>
      </c>
      <c r="AF3665">
        <v>10</v>
      </c>
      <c r="AH3665" s="160">
        <v>41638</v>
      </c>
      <c r="AI3665">
        <v>6</v>
      </c>
      <c r="AJ3665">
        <v>119</v>
      </c>
      <c r="AK3665" t="s">
        <v>1100</v>
      </c>
      <c r="AL3665">
        <v>12</v>
      </c>
      <c r="AN3665" s="160">
        <v>35794</v>
      </c>
      <c r="AO3665">
        <v>6</v>
      </c>
      <c r="AP3665">
        <v>150</v>
      </c>
      <c r="AQ3665" t="s">
        <v>1100</v>
      </c>
      <c r="AR3665">
        <v>15</v>
      </c>
      <c r="AT3665" s="160">
        <v>36524</v>
      </c>
      <c r="AU3665">
        <v>6</v>
      </c>
      <c r="AV3665">
        <v>141</v>
      </c>
      <c r="AW3665" t="s">
        <v>1100</v>
      </c>
      <c r="AX3665">
        <v>14</v>
      </c>
    </row>
    <row r="3666" spans="28:50" x14ac:dyDescent="0.3">
      <c r="AB3666" s="160">
        <v>38351</v>
      </c>
      <c r="AC3666">
        <v>7</v>
      </c>
      <c r="AD3666">
        <v>114</v>
      </c>
      <c r="AE3666" t="s">
        <v>1100</v>
      </c>
      <c r="AF3666">
        <v>11</v>
      </c>
      <c r="AH3666" s="160">
        <v>41638</v>
      </c>
      <c r="AI3666">
        <v>7</v>
      </c>
      <c r="AJ3666">
        <v>134</v>
      </c>
      <c r="AK3666" t="s">
        <v>1100</v>
      </c>
      <c r="AL3666">
        <v>13</v>
      </c>
      <c r="AN3666" s="160">
        <v>35794</v>
      </c>
      <c r="AO3666">
        <v>7</v>
      </c>
      <c r="AP3666">
        <v>152</v>
      </c>
      <c r="AQ3666" t="s">
        <v>1100</v>
      </c>
      <c r="AR3666">
        <v>15</v>
      </c>
      <c r="AT3666" s="160">
        <v>36524</v>
      </c>
      <c r="AU3666">
        <v>7</v>
      </c>
      <c r="AV3666">
        <v>162</v>
      </c>
      <c r="AW3666" t="s">
        <v>1100</v>
      </c>
      <c r="AX3666">
        <v>16</v>
      </c>
    </row>
    <row r="3667" spans="28:50" x14ac:dyDescent="0.3">
      <c r="AB3667" s="160">
        <v>38351</v>
      </c>
      <c r="AC3667">
        <v>8</v>
      </c>
      <c r="AD3667">
        <v>139</v>
      </c>
      <c r="AE3667" t="s">
        <v>1100</v>
      </c>
      <c r="AF3667">
        <v>14</v>
      </c>
      <c r="AH3667" s="160">
        <v>41638</v>
      </c>
      <c r="AI3667">
        <v>8</v>
      </c>
      <c r="AJ3667">
        <v>153</v>
      </c>
      <c r="AK3667" t="s">
        <v>1100</v>
      </c>
      <c r="AL3667">
        <v>15</v>
      </c>
      <c r="AN3667" s="160">
        <v>35794</v>
      </c>
      <c r="AO3667">
        <v>8</v>
      </c>
      <c r="AP3667">
        <v>180</v>
      </c>
      <c r="AQ3667" t="s">
        <v>1100</v>
      </c>
      <c r="AR3667">
        <v>18</v>
      </c>
      <c r="AT3667" s="160">
        <v>36524</v>
      </c>
      <c r="AU3667">
        <v>8</v>
      </c>
      <c r="AV3667">
        <v>175</v>
      </c>
      <c r="AW3667" t="s">
        <v>1100</v>
      </c>
      <c r="AX3667">
        <v>18</v>
      </c>
    </row>
    <row r="3668" spans="28:50" x14ac:dyDescent="0.3">
      <c r="AB3668" s="160">
        <v>38351</v>
      </c>
      <c r="AC3668">
        <v>9</v>
      </c>
      <c r="AD3668">
        <v>154</v>
      </c>
      <c r="AE3668" t="s">
        <v>1100</v>
      </c>
      <c r="AF3668">
        <v>15</v>
      </c>
      <c r="AH3668" s="160">
        <v>41638</v>
      </c>
      <c r="AI3668">
        <v>9</v>
      </c>
      <c r="AJ3668">
        <v>166</v>
      </c>
      <c r="AK3668" t="s">
        <v>1100</v>
      </c>
      <c r="AL3668">
        <v>17</v>
      </c>
      <c r="AN3668" s="160">
        <v>35794</v>
      </c>
      <c r="AO3668">
        <v>9</v>
      </c>
      <c r="AP3668">
        <v>180</v>
      </c>
      <c r="AQ3668" t="s">
        <v>1100</v>
      </c>
      <c r="AR3668">
        <v>18</v>
      </c>
      <c r="AT3668" s="160">
        <v>36524</v>
      </c>
      <c r="AU3668">
        <v>9</v>
      </c>
      <c r="AV3668">
        <v>180</v>
      </c>
      <c r="AW3668" t="s">
        <v>1100</v>
      </c>
      <c r="AX3668">
        <v>18</v>
      </c>
    </row>
    <row r="3669" spans="28:50" x14ac:dyDescent="0.3">
      <c r="AB3669" s="160">
        <v>38351</v>
      </c>
      <c r="AC3669">
        <v>10</v>
      </c>
      <c r="AD3669">
        <v>166</v>
      </c>
      <c r="AE3669" t="s">
        <v>1100</v>
      </c>
      <c r="AF3669">
        <v>17</v>
      </c>
      <c r="AH3669" s="160">
        <v>41638</v>
      </c>
      <c r="AI3669">
        <v>10</v>
      </c>
      <c r="AJ3669">
        <v>183</v>
      </c>
      <c r="AK3669" t="s">
        <v>1100</v>
      </c>
      <c r="AL3669">
        <v>18</v>
      </c>
      <c r="AN3669" s="160">
        <v>35794</v>
      </c>
      <c r="AO3669">
        <v>10</v>
      </c>
      <c r="AP3669">
        <v>204</v>
      </c>
      <c r="AQ3669" t="s">
        <v>1100</v>
      </c>
      <c r="AR3669">
        <v>20</v>
      </c>
      <c r="AT3669" s="160">
        <v>36524</v>
      </c>
      <c r="AU3669">
        <v>10</v>
      </c>
      <c r="AV3669">
        <v>180</v>
      </c>
      <c r="AW3669" t="s">
        <v>1100</v>
      </c>
      <c r="AX3669">
        <v>18</v>
      </c>
    </row>
    <row r="3670" spans="28:50" x14ac:dyDescent="0.3">
      <c r="AB3670" s="160">
        <v>38351</v>
      </c>
      <c r="AC3670">
        <v>11</v>
      </c>
      <c r="AD3670">
        <v>182</v>
      </c>
      <c r="AE3670" t="s">
        <v>1100</v>
      </c>
      <c r="AF3670">
        <v>18</v>
      </c>
      <c r="AH3670" s="160">
        <v>41638</v>
      </c>
      <c r="AI3670">
        <v>11</v>
      </c>
      <c r="AJ3670">
        <v>184</v>
      </c>
      <c r="AK3670" t="s">
        <v>1100</v>
      </c>
      <c r="AL3670">
        <v>18</v>
      </c>
      <c r="AN3670" s="160">
        <v>35794</v>
      </c>
      <c r="AO3670">
        <v>11</v>
      </c>
      <c r="AP3670">
        <v>200</v>
      </c>
      <c r="AQ3670" t="s">
        <v>1100</v>
      </c>
      <c r="AR3670">
        <v>20</v>
      </c>
      <c r="AT3670" s="160">
        <v>36524</v>
      </c>
      <c r="AU3670">
        <v>11</v>
      </c>
      <c r="AV3670">
        <v>180</v>
      </c>
      <c r="AW3670" t="s">
        <v>1100</v>
      </c>
      <c r="AX3670">
        <v>18</v>
      </c>
    </row>
    <row r="3671" spans="28:50" x14ac:dyDescent="0.3">
      <c r="AB3671" s="160">
        <v>38351</v>
      </c>
      <c r="AC3671">
        <v>12</v>
      </c>
      <c r="AD3671">
        <v>205</v>
      </c>
      <c r="AE3671" t="s">
        <v>1100</v>
      </c>
      <c r="AF3671">
        <v>21</v>
      </c>
      <c r="AH3671" s="160">
        <v>41638</v>
      </c>
      <c r="AI3671">
        <v>12</v>
      </c>
      <c r="AJ3671">
        <v>196</v>
      </c>
      <c r="AK3671" t="s">
        <v>1100</v>
      </c>
      <c r="AL3671">
        <v>20</v>
      </c>
      <c r="AN3671" s="160">
        <v>35794</v>
      </c>
      <c r="AO3671">
        <v>12</v>
      </c>
      <c r="AP3671">
        <v>210</v>
      </c>
      <c r="AQ3671" t="s">
        <v>1100</v>
      </c>
      <c r="AR3671">
        <v>21</v>
      </c>
      <c r="AT3671" s="160">
        <v>36524</v>
      </c>
      <c r="AU3671">
        <v>12</v>
      </c>
      <c r="AV3671">
        <v>179</v>
      </c>
      <c r="AW3671" t="s">
        <v>1100</v>
      </c>
      <c r="AX3671">
        <v>18</v>
      </c>
    </row>
    <row r="3672" spans="28:50" x14ac:dyDescent="0.3">
      <c r="AB3672" s="160">
        <v>38351</v>
      </c>
      <c r="AC3672">
        <v>13</v>
      </c>
      <c r="AD3672">
        <v>232</v>
      </c>
      <c r="AE3672" t="s">
        <v>1100</v>
      </c>
      <c r="AF3672">
        <v>23</v>
      </c>
      <c r="AH3672" s="160">
        <v>41638</v>
      </c>
      <c r="AI3672">
        <v>13</v>
      </c>
      <c r="AJ3672">
        <v>205</v>
      </c>
      <c r="AK3672" t="s">
        <v>1100</v>
      </c>
      <c r="AL3672">
        <v>21</v>
      </c>
      <c r="AN3672" s="160">
        <v>35794</v>
      </c>
      <c r="AO3672">
        <v>13</v>
      </c>
      <c r="AP3672">
        <v>210</v>
      </c>
      <c r="AQ3672" t="s">
        <v>1100</v>
      </c>
      <c r="AR3672">
        <v>21</v>
      </c>
      <c r="AT3672" s="160">
        <v>36524</v>
      </c>
      <c r="AU3672">
        <v>13</v>
      </c>
      <c r="AV3672">
        <v>182</v>
      </c>
      <c r="AW3672" t="s">
        <v>1100</v>
      </c>
      <c r="AX3672">
        <v>18</v>
      </c>
    </row>
    <row r="3673" spans="28:50" x14ac:dyDescent="0.3">
      <c r="AB3673" s="160">
        <v>38351</v>
      </c>
      <c r="AC3673">
        <v>14</v>
      </c>
      <c r="AD3673">
        <v>238</v>
      </c>
      <c r="AE3673" t="s">
        <v>1100</v>
      </c>
      <c r="AF3673">
        <v>24</v>
      </c>
      <c r="AH3673" s="160">
        <v>41638</v>
      </c>
      <c r="AI3673">
        <v>14</v>
      </c>
      <c r="AJ3673">
        <v>220</v>
      </c>
      <c r="AK3673" t="s">
        <v>1100</v>
      </c>
      <c r="AL3673">
        <v>22</v>
      </c>
      <c r="AN3673" s="160">
        <v>35794</v>
      </c>
      <c r="AO3673">
        <v>14</v>
      </c>
      <c r="AP3673">
        <v>210</v>
      </c>
      <c r="AQ3673" t="s">
        <v>1100</v>
      </c>
      <c r="AR3673">
        <v>21</v>
      </c>
      <c r="AT3673" s="160">
        <v>36524</v>
      </c>
      <c r="AU3673">
        <v>14</v>
      </c>
      <c r="AV3673">
        <v>171</v>
      </c>
      <c r="AW3673" t="s">
        <v>1100</v>
      </c>
      <c r="AX3673">
        <v>17</v>
      </c>
    </row>
    <row r="3674" spans="28:50" x14ac:dyDescent="0.3">
      <c r="AB3674" s="160">
        <v>38351</v>
      </c>
      <c r="AC3674">
        <v>15</v>
      </c>
      <c r="AD3674">
        <v>245</v>
      </c>
      <c r="AE3674" t="s">
        <v>1100</v>
      </c>
      <c r="AF3674">
        <v>25</v>
      </c>
      <c r="AH3674" s="160">
        <v>41638</v>
      </c>
      <c r="AI3674">
        <v>15</v>
      </c>
      <c r="AJ3674">
        <v>219</v>
      </c>
      <c r="AK3674" t="s">
        <v>1100</v>
      </c>
      <c r="AL3674">
        <v>22</v>
      </c>
      <c r="AN3674" s="160">
        <v>35794</v>
      </c>
      <c r="AO3674">
        <v>15</v>
      </c>
      <c r="AP3674">
        <v>210</v>
      </c>
      <c r="AQ3674" t="s">
        <v>1100</v>
      </c>
      <c r="AR3674">
        <v>21</v>
      </c>
      <c r="AT3674" s="160">
        <v>36524</v>
      </c>
      <c r="AU3674">
        <v>15</v>
      </c>
      <c r="AV3674">
        <v>161</v>
      </c>
      <c r="AW3674" t="s">
        <v>1100</v>
      </c>
      <c r="AX3674">
        <v>16</v>
      </c>
    </row>
    <row r="3675" spans="28:50" x14ac:dyDescent="0.3">
      <c r="AB3675" s="160">
        <v>38351</v>
      </c>
      <c r="AC3675">
        <v>16</v>
      </c>
      <c r="AD3675">
        <v>252</v>
      </c>
      <c r="AE3675" t="s">
        <v>1100</v>
      </c>
      <c r="AF3675">
        <v>25</v>
      </c>
      <c r="AH3675" s="160">
        <v>41638</v>
      </c>
      <c r="AI3675">
        <v>16</v>
      </c>
      <c r="AJ3675">
        <v>217</v>
      </c>
      <c r="AK3675" t="s">
        <v>1100</v>
      </c>
      <c r="AL3675">
        <v>22</v>
      </c>
      <c r="AN3675" s="160">
        <v>35794</v>
      </c>
      <c r="AO3675">
        <v>16</v>
      </c>
      <c r="AP3675">
        <v>197</v>
      </c>
      <c r="AQ3675" t="s">
        <v>1100</v>
      </c>
      <c r="AR3675">
        <v>20</v>
      </c>
      <c r="AT3675" s="160">
        <v>36524</v>
      </c>
      <c r="AU3675">
        <v>16</v>
      </c>
      <c r="AV3675">
        <v>165</v>
      </c>
      <c r="AW3675" t="s">
        <v>1100</v>
      </c>
      <c r="AX3675">
        <v>17</v>
      </c>
    </row>
    <row r="3676" spans="28:50" x14ac:dyDescent="0.3">
      <c r="AB3676" s="160">
        <v>38351</v>
      </c>
      <c r="AC3676">
        <v>17</v>
      </c>
      <c r="AD3676">
        <v>241</v>
      </c>
      <c r="AE3676" t="s">
        <v>1100</v>
      </c>
      <c r="AF3676">
        <v>24</v>
      </c>
      <c r="AH3676" s="160">
        <v>41638</v>
      </c>
      <c r="AI3676">
        <v>17</v>
      </c>
      <c r="AJ3676">
        <v>202</v>
      </c>
      <c r="AK3676" t="s">
        <v>1100</v>
      </c>
      <c r="AL3676">
        <v>20</v>
      </c>
      <c r="AN3676" s="160">
        <v>35794</v>
      </c>
      <c r="AO3676">
        <v>17</v>
      </c>
      <c r="AP3676">
        <v>180</v>
      </c>
      <c r="AQ3676" t="s">
        <v>1100</v>
      </c>
      <c r="AR3676">
        <v>18</v>
      </c>
      <c r="AT3676" s="160">
        <v>36524</v>
      </c>
      <c r="AU3676">
        <v>17</v>
      </c>
      <c r="AV3676">
        <v>161</v>
      </c>
      <c r="AW3676" t="s">
        <v>1100</v>
      </c>
      <c r="AX3676">
        <v>16</v>
      </c>
    </row>
    <row r="3677" spans="28:50" x14ac:dyDescent="0.3">
      <c r="AB3677" s="160">
        <v>38351</v>
      </c>
      <c r="AC3677">
        <v>18</v>
      </c>
      <c r="AD3677">
        <v>222</v>
      </c>
      <c r="AE3677" t="s">
        <v>1100</v>
      </c>
      <c r="AF3677">
        <v>22</v>
      </c>
      <c r="AH3677" s="160">
        <v>41638</v>
      </c>
      <c r="AI3677">
        <v>18</v>
      </c>
      <c r="AJ3677">
        <v>187</v>
      </c>
      <c r="AK3677" t="s">
        <v>1100</v>
      </c>
      <c r="AL3677">
        <v>19</v>
      </c>
      <c r="AN3677" s="160">
        <v>35794</v>
      </c>
      <c r="AO3677">
        <v>18</v>
      </c>
      <c r="AP3677">
        <v>170</v>
      </c>
      <c r="AQ3677" t="s">
        <v>1100</v>
      </c>
      <c r="AR3677">
        <v>17</v>
      </c>
      <c r="AT3677" s="160">
        <v>36524</v>
      </c>
      <c r="AU3677">
        <v>18</v>
      </c>
      <c r="AV3677">
        <v>154</v>
      </c>
      <c r="AW3677" t="s">
        <v>1100</v>
      </c>
      <c r="AX3677">
        <v>15</v>
      </c>
    </row>
    <row r="3678" spans="28:50" x14ac:dyDescent="0.3">
      <c r="AB3678" s="160">
        <v>38351</v>
      </c>
      <c r="AC3678">
        <v>19</v>
      </c>
      <c r="AD3678">
        <v>193</v>
      </c>
      <c r="AE3678" t="s">
        <v>1100</v>
      </c>
      <c r="AF3678">
        <v>19</v>
      </c>
      <c r="AH3678" s="160">
        <v>41638</v>
      </c>
      <c r="AI3678">
        <v>19</v>
      </c>
      <c r="AJ3678">
        <v>179</v>
      </c>
      <c r="AK3678" t="s">
        <v>1100</v>
      </c>
      <c r="AL3678">
        <v>18</v>
      </c>
      <c r="AN3678" s="160">
        <v>35794</v>
      </c>
      <c r="AO3678">
        <v>19</v>
      </c>
      <c r="AP3678">
        <v>163</v>
      </c>
      <c r="AQ3678" t="s">
        <v>1100</v>
      </c>
      <c r="AR3678">
        <v>16</v>
      </c>
      <c r="AT3678" s="160">
        <v>36524</v>
      </c>
      <c r="AU3678">
        <v>19</v>
      </c>
      <c r="AV3678">
        <v>150</v>
      </c>
      <c r="AW3678" t="s">
        <v>1100</v>
      </c>
      <c r="AX3678">
        <v>15</v>
      </c>
    </row>
    <row r="3679" spans="28:50" x14ac:dyDescent="0.3">
      <c r="AB3679" s="160">
        <v>38351</v>
      </c>
      <c r="AC3679">
        <v>20</v>
      </c>
      <c r="AD3679">
        <v>171</v>
      </c>
      <c r="AE3679" t="s">
        <v>1100</v>
      </c>
      <c r="AF3679">
        <v>17</v>
      </c>
      <c r="AH3679" s="160">
        <v>41638</v>
      </c>
      <c r="AI3679">
        <v>20</v>
      </c>
      <c r="AJ3679">
        <v>167</v>
      </c>
      <c r="AK3679" t="s">
        <v>1100</v>
      </c>
      <c r="AL3679">
        <v>17</v>
      </c>
      <c r="AN3679" s="160">
        <v>35794</v>
      </c>
      <c r="AO3679">
        <v>20</v>
      </c>
      <c r="AP3679">
        <v>160</v>
      </c>
      <c r="AQ3679" t="s">
        <v>1100</v>
      </c>
      <c r="AR3679">
        <v>16</v>
      </c>
      <c r="AT3679" s="160">
        <v>36524</v>
      </c>
      <c r="AU3679">
        <v>20</v>
      </c>
      <c r="AV3679">
        <v>145</v>
      </c>
      <c r="AW3679" t="s">
        <v>1100</v>
      </c>
      <c r="AX3679">
        <v>15</v>
      </c>
    </row>
    <row r="3680" spans="28:50" x14ac:dyDescent="0.3">
      <c r="AB3680" s="160">
        <v>38351</v>
      </c>
      <c r="AC3680">
        <v>21</v>
      </c>
      <c r="AD3680">
        <v>156</v>
      </c>
      <c r="AE3680" t="s">
        <v>1100</v>
      </c>
      <c r="AF3680">
        <v>16</v>
      </c>
      <c r="AH3680" s="160">
        <v>41638</v>
      </c>
      <c r="AI3680">
        <v>21</v>
      </c>
      <c r="AJ3680">
        <v>161</v>
      </c>
      <c r="AK3680" t="s">
        <v>1100</v>
      </c>
      <c r="AL3680">
        <v>16</v>
      </c>
      <c r="AN3680" s="160">
        <v>35794</v>
      </c>
      <c r="AO3680">
        <v>21</v>
      </c>
      <c r="AP3680">
        <v>160</v>
      </c>
      <c r="AQ3680" t="s">
        <v>1100</v>
      </c>
      <c r="AR3680">
        <v>16</v>
      </c>
      <c r="AT3680" s="160">
        <v>36524</v>
      </c>
      <c r="AU3680">
        <v>21</v>
      </c>
      <c r="AV3680">
        <v>146</v>
      </c>
      <c r="AW3680" t="s">
        <v>1100</v>
      </c>
      <c r="AX3680">
        <v>15</v>
      </c>
    </row>
    <row r="3681" spans="28:50" x14ac:dyDescent="0.3">
      <c r="AB3681" s="160">
        <v>38351</v>
      </c>
      <c r="AC3681">
        <v>22</v>
      </c>
      <c r="AD3681">
        <v>142</v>
      </c>
      <c r="AE3681" t="s">
        <v>1100</v>
      </c>
      <c r="AF3681">
        <v>14</v>
      </c>
      <c r="AH3681" s="160">
        <v>41638</v>
      </c>
      <c r="AI3681">
        <v>22</v>
      </c>
      <c r="AJ3681">
        <v>159</v>
      </c>
      <c r="AK3681" t="s">
        <v>1100</v>
      </c>
      <c r="AL3681">
        <v>16</v>
      </c>
      <c r="AN3681" s="160">
        <v>35794</v>
      </c>
      <c r="AO3681">
        <v>22</v>
      </c>
      <c r="AP3681">
        <v>159</v>
      </c>
      <c r="AQ3681" t="s">
        <v>1100</v>
      </c>
      <c r="AR3681">
        <v>16</v>
      </c>
      <c r="AT3681" s="160">
        <v>36524</v>
      </c>
      <c r="AU3681">
        <v>22</v>
      </c>
      <c r="AV3681">
        <v>145</v>
      </c>
      <c r="AW3681" t="s">
        <v>1100</v>
      </c>
      <c r="AX3681">
        <v>15</v>
      </c>
    </row>
    <row r="3682" spans="28:50" x14ac:dyDescent="0.3">
      <c r="AB3682" s="160">
        <v>38351</v>
      </c>
      <c r="AC3682">
        <v>23</v>
      </c>
      <c r="AD3682">
        <v>132</v>
      </c>
      <c r="AE3682" t="s">
        <v>1100</v>
      </c>
      <c r="AF3682">
        <v>13</v>
      </c>
      <c r="AH3682" s="160">
        <v>41638</v>
      </c>
      <c r="AI3682">
        <v>23</v>
      </c>
      <c r="AJ3682">
        <v>155</v>
      </c>
      <c r="AK3682" t="s">
        <v>1100</v>
      </c>
      <c r="AL3682">
        <v>16</v>
      </c>
      <c r="AN3682" s="160">
        <v>35794</v>
      </c>
      <c r="AO3682">
        <v>23</v>
      </c>
      <c r="AP3682">
        <v>160</v>
      </c>
      <c r="AQ3682" t="s">
        <v>1100</v>
      </c>
      <c r="AR3682">
        <v>16</v>
      </c>
      <c r="AT3682" s="160">
        <v>36524</v>
      </c>
      <c r="AU3682">
        <v>23</v>
      </c>
      <c r="AV3682">
        <v>147</v>
      </c>
      <c r="AW3682" t="s">
        <v>1100</v>
      </c>
      <c r="AX3682">
        <v>15</v>
      </c>
    </row>
    <row r="3683" spans="28:50" x14ac:dyDescent="0.3">
      <c r="AB3683" s="160">
        <v>38352</v>
      </c>
      <c r="AC3683">
        <v>0</v>
      </c>
      <c r="AD3683">
        <v>121</v>
      </c>
      <c r="AE3683" t="s">
        <v>1100</v>
      </c>
      <c r="AF3683">
        <v>12</v>
      </c>
      <c r="AH3683" s="160">
        <v>41639</v>
      </c>
      <c r="AI3683">
        <v>0</v>
      </c>
      <c r="AJ3683">
        <v>143</v>
      </c>
      <c r="AK3683" t="s">
        <v>1100</v>
      </c>
      <c r="AL3683">
        <v>14</v>
      </c>
      <c r="AN3683" s="160">
        <v>35795</v>
      </c>
      <c r="AO3683">
        <v>0</v>
      </c>
      <c r="AP3683">
        <v>160</v>
      </c>
      <c r="AQ3683" t="s">
        <v>1100</v>
      </c>
      <c r="AR3683">
        <v>16</v>
      </c>
      <c r="AT3683" s="160">
        <v>36525</v>
      </c>
      <c r="AU3683">
        <v>0</v>
      </c>
      <c r="AV3683">
        <v>148</v>
      </c>
      <c r="AW3683" t="s">
        <v>1100</v>
      </c>
      <c r="AX3683">
        <v>15</v>
      </c>
    </row>
    <row r="3684" spans="28:50" x14ac:dyDescent="0.3">
      <c r="AB3684" s="160">
        <v>38352</v>
      </c>
      <c r="AC3684">
        <v>1</v>
      </c>
      <c r="AD3684">
        <v>108</v>
      </c>
      <c r="AE3684" t="s">
        <v>1100</v>
      </c>
      <c r="AF3684">
        <v>11</v>
      </c>
      <c r="AH3684" s="160">
        <v>41639</v>
      </c>
      <c r="AI3684">
        <v>1</v>
      </c>
      <c r="AJ3684">
        <v>147</v>
      </c>
      <c r="AK3684" t="s">
        <v>1100</v>
      </c>
      <c r="AL3684">
        <v>15</v>
      </c>
      <c r="AN3684" s="160">
        <v>35795</v>
      </c>
      <c r="AO3684">
        <v>1</v>
      </c>
      <c r="AP3684">
        <v>158</v>
      </c>
      <c r="AQ3684" t="s">
        <v>1100</v>
      </c>
      <c r="AR3684">
        <v>16</v>
      </c>
      <c r="AT3684" s="160">
        <v>36525</v>
      </c>
      <c r="AU3684">
        <v>1</v>
      </c>
      <c r="AV3684">
        <v>147</v>
      </c>
      <c r="AW3684" t="s">
        <v>1100</v>
      </c>
      <c r="AX3684">
        <v>15</v>
      </c>
    </row>
    <row r="3685" spans="28:50" x14ac:dyDescent="0.3">
      <c r="AB3685" s="160">
        <v>38352</v>
      </c>
      <c r="AC3685">
        <v>2</v>
      </c>
      <c r="AD3685">
        <v>101</v>
      </c>
      <c r="AE3685" t="s">
        <v>1100</v>
      </c>
      <c r="AF3685">
        <v>10</v>
      </c>
      <c r="AH3685" s="160">
        <v>41639</v>
      </c>
      <c r="AI3685">
        <v>2</v>
      </c>
      <c r="AJ3685">
        <v>144</v>
      </c>
      <c r="AK3685" t="s">
        <v>1100</v>
      </c>
      <c r="AL3685">
        <v>14</v>
      </c>
      <c r="AN3685" s="160">
        <v>35795</v>
      </c>
      <c r="AO3685">
        <v>2</v>
      </c>
      <c r="AP3685">
        <v>150</v>
      </c>
      <c r="AQ3685" t="s">
        <v>1100</v>
      </c>
      <c r="AR3685">
        <v>15</v>
      </c>
      <c r="AT3685" s="160">
        <v>36525</v>
      </c>
      <c r="AU3685">
        <v>2</v>
      </c>
      <c r="AV3685">
        <v>147</v>
      </c>
      <c r="AW3685" t="s">
        <v>1100</v>
      </c>
      <c r="AX3685">
        <v>15</v>
      </c>
    </row>
    <row r="3686" spans="28:50" x14ac:dyDescent="0.3">
      <c r="AB3686" s="160">
        <v>38352</v>
      </c>
      <c r="AC3686">
        <v>3</v>
      </c>
      <c r="AD3686">
        <v>99</v>
      </c>
      <c r="AE3686" t="s">
        <v>1100</v>
      </c>
      <c r="AF3686">
        <v>10</v>
      </c>
      <c r="AH3686" s="160">
        <v>41639</v>
      </c>
      <c r="AI3686">
        <v>3</v>
      </c>
      <c r="AJ3686">
        <v>135</v>
      </c>
      <c r="AK3686" t="s">
        <v>1100</v>
      </c>
      <c r="AL3686">
        <v>14</v>
      </c>
      <c r="AN3686" s="160">
        <v>35795</v>
      </c>
      <c r="AO3686">
        <v>3</v>
      </c>
      <c r="AP3686">
        <v>150</v>
      </c>
      <c r="AQ3686" t="s">
        <v>1100</v>
      </c>
      <c r="AR3686">
        <v>15</v>
      </c>
      <c r="AT3686" s="160">
        <v>36525</v>
      </c>
      <c r="AU3686">
        <v>3</v>
      </c>
      <c r="AV3686">
        <v>144</v>
      </c>
      <c r="AW3686" t="s">
        <v>1100</v>
      </c>
      <c r="AX3686">
        <v>14</v>
      </c>
    </row>
    <row r="3687" spans="28:50" x14ac:dyDescent="0.3">
      <c r="AB3687" s="160">
        <v>38352</v>
      </c>
      <c r="AC3687">
        <v>4</v>
      </c>
      <c r="AD3687">
        <v>88</v>
      </c>
      <c r="AE3687" t="s">
        <v>1100</v>
      </c>
      <c r="AF3687">
        <v>9</v>
      </c>
      <c r="AH3687" s="160">
        <v>41639</v>
      </c>
      <c r="AI3687">
        <v>4</v>
      </c>
      <c r="AJ3687">
        <v>125</v>
      </c>
      <c r="AK3687" t="s">
        <v>1100</v>
      </c>
      <c r="AL3687">
        <v>13</v>
      </c>
      <c r="AN3687" s="160">
        <v>35795</v>
      </c>
      <c r="AO3687">
        <v>4</v>
      </c>
      <c r="AP3687">
        <v>157</v>
      </c>
      <c r="AQ3687" t="s">
        <v>1100</v>
      </c>
      <c r="AR3687">
        <v>16</v>
      </c>
      <c r="AT3687" s="160">
        <v>36525</v>
      </c>
      <c r="AU3687">
        <v>4</v>
      </c>
      <c r="AV3687">
        <v>141</v>
      </c>
      <c r="AW3687" t="s">
        <v>1100</v>
      </c>
      <c r="AX3687">
        <v>14</v>
      </c>
    </row>
    <row r="3688" spans="28:50" x14ac:dyDescent="0.3">
      <c r="AB3688" s="160">
        <v>38352</v>
      </c>
      <c r="AC3688">
        <v>5</v>
      </c>
      <c r="AD3688">
        <v>82</v>
      </c>
      <c r="AE3688" t="s">
        <v>1100</v>
      </c>
      <c r="AF3688">
        <v>8</v>
      </c>
      <c r="AH3688" s="160">
        <v>41639</v>
      </c>
      <c r="AI3688">
        <v>5</v>
      </c>
      <c r="AJ3688">
        <v>121</v>
      </c>
      <c r="AK3688" t="s">
        <v>1100</v>
      </c>
      <c r="AL3688">
        <v>12</v>
      </c>
      <c r="AN3688" s="160">
        <v>35795</v>
      </c>
      <c r="AO3688">
        <v>5</v>
      </c>
      <c r="AP3688">
        <v>160</v>
      </c>
      <c r="AQ3688" t="s">
        <v>1100</v>
      </c>
      <c r="AR3688">
        <v>16</v>
      </c>
      <c r="AT3688" s="160">
        <v>36525</v>
      </c>
      <c r="AU3688">
        <v>5</v>
      </c>
      <c r="AV3688">
        <v>145</v>
      </c>
      <c r="AW3688" t="s">
        <v>1100</v>
      </c>
      <c r="AX3688">
        <v>15</v>
      </c>
    </row>
    <row r="3689" spans="28:50" x14ac:dyDescent="0.3">
      <c r="AB3689" s="160">
        <v>38352</v>
      </c>
      <c r="AC3689">
        <v>6</v>
      </c>
      <c r="AD3689">
        <v>95</v>
      </c>
      <c r="AE3689" t="s">
        <v>1100</v>
      </c>
      <c r="AF3689">
        <v>10</v>
      </c>
      <c r="AH3689" s="160">
        <v>41639</v>
      </c>
      <c r="AI3689">
        <v>6</v>
      </c>
      <c r="AJ3689">
        <v>125</v>
      </c>
      <c r="AK3689" t="s">
        <v>1100</v>
      </c>
      <c r="AL3689">
        <v>13</v>
      </c>
      <c r="AN3689" s="160">
        <v>35795</v>
      </c>
      <c r="AO3689">
        <v>6</v>
      </c>
      <c r="AP3689">
        <v>160</v>
      </c>
      <c r="AQ3689" t="s">
        <v>1100</v>
      </c>
      <c r="AR3689">
        <v>16</v>
      </c>
      <c r="AT3689" s="160">
        <v>36525</v>
      </c>
      <c r="AU3689">
        <v>6</v>
      </c>
      <c r="AV3689">
        <v>145</v>
      </c>
      <c r="AW3689" t="s">
        <v>1100</v>
      </c>
      <c r="AX3689">
        <v>15</v>
      </c>
    </row>
    <row r="3690" spans="28:50" x14ac:dyDescent="0.3">
      <c r="AB3690" s="160">
        <v>38352</v>
      </c>
      <c r="AC3690">
        <v>7</v>
      </c>
      <c r="AD3690">
        <v>133</v>
      </c>
      <c r="AE3690" t="s">
        <v>1100</v>
      </c>
      <c r="AF3690">
        <v>13</v>
      </c>
      <c r="AH3690" s="160">
        <v>41639</v>
      </c>
      <c r="AI3690">
        <v>7</v>
      </c>
      <c r="AJ3690">
        <v>144</v>
      </c>
      <c r="AK3690" t="s">
        <v>1100</v>
      </c>
      <c r="AL3690">
        <v>14</v>
      </c>
      <c r="AN3690" s="160">
        <v>35795</v>
      </c>
      <c r="AO3690">
        <v>7</v>
      </c>
      <c r="AP3690">
        <v>175</v>
      </c>
      <c r="AQ3690" t="s">
        <v>1100</v>
      </c>
      <c r="AR3690">
        <v>18</v>
      </c>
      <c r="AT3690" s="160">
        <v>36525</v>
      </c>
      <c r="AU3690">
        <v>7</v>
      </c>
      <c r="AV3690">
        <v>154</v>
      </c>
      <c r="AW3690" t="s">
        <v>1100</v>
      </c>
      <c r="AX3690">
        <v>15</v>
      </c>
    </row>
    <row r="3691" spans="28:50" x14ac:dyDescent="0.3">
      <c r="AB3691" s="160">
        <v>38352</v>
      </c>
      <c r="AC3691">
        <v>8</v>
      </c>
      <c r="AD3691">
        <v>157</v>
      </c>
      <c r="AE3691" t="s">
        <v>1100</v>
      </c>
      <c r="AF3691">
        <v>16</v>
      </c>
      <c r="AH3691" s="160">
        <v>41639</v>
      </c>
      <c r="AI3691">
        <v>8</v>
      </c>
      <c r="AJ3691">
        <v>163</v>
      </c>
      <c r="AK3691" t="s">
        <v>1100</v>
      </c>
      <c r="AL3691">
        <v>16</v>
      </c>
      <c r="AN3691" s="160">
        <v>35795</v>
      </c>
      <c r="AO3691">
        <v>8</v>
      </c>
      <c r="AP3691">
        <v>170</v>
      </c>
      <c r="AQ3691" t="s">
        <v>1100</v>
      </c>
      <c r="AR3691">
        <v>17</v>
      </c>
      <c r="AT3691" s="160">
        <v>36525</v>
      </c>
      <c r="AU3691">
        <v>8</v>
      </c>
      <c r="AV3691">
        <v>165</v>
      </c>
      <c r="AW3691" t="s">
        <v>1100</v>
      </c>
      <c r="AX3691">
        <v>17</v>
      </c>
    </row>
    <row r="3692" spans="28:50" x14ac:dyDescent="0.3">
      <c r="AB3692" s="160">
        <v>38352</v>
      </c>
      <c r="AC3692">
        <v>9</v>
      </c>
      <c r="AD3692">
        <v>188</v>
      </c>
      <c r="AE3692" t="s">
        <v>1100</v>
      </c>
      <c r="AF3692">
        <v>19</v>
      </c>
      <c r="AH3692" s="160">
        <v>41639</v>
      </c>
      <c r="AI3692">
        <v>9</v>
      </c>
      <c r="AJ3692">
        <v>184</v>
      </c>
      <c r="AK3692" t="s">
        <v>1100</v>
      </c>
      <c r="AL3692">
        <v>18</v>
      </c>
      <c r="AN3692" s="160">
        <v>35795</v>
      </c>
      <c r="AO3692">
        <v>9</v>
      </c>
      <c r="AP3692">
        <v>180</v>
      </c>
      <c r="AQ3692" t="s">
        <v>1100</v>
      </c>
      <c r="AR3692">
        <v>18</v>
      </c>
      <c r="AT3692" s="160">
        <v>36525</v>
      </c>
      <c r="AU3692">
        <v>9</v>
      </c>
      <c r="AV3692">
        <v>173</v>
      </c>
      <c r="AW3692" t="s">
        <v>1100</v>
      </c>
      <c r="AX3692">
        <v>17</v>
      </c>
    </row>
    <row r="3693" spans="28:50" x14ac:dyDescent="0.3">
      <c r="AB3693" s="160">
        <v>38352</v>
      </c>
      <c r="AC3693">
        <v>10</v>
      </c>
      <c r="AD3693">
        <v>226</v>
      </c>
      <c r="AE3693" t="s">
        <v>1100</v>
      </c>
      <c r="AF3693">
        <v>23</v>
      </c>
      <c r="AH3693" s="160">
        <v>41639</v>
      </c>
      <c r="AI3693">
        <v>10</v>
      </c>
      <c r="AJ3693">
        <v>191</v>
      </c>
      <c r="AK3693" t="s">
        <v>1100</v>
      </c>
      <c r="AL3693">
        <v>19</v>
      </c>
      <c r="AN3693" s="160">
        <v>35795</v>
      </c>
      <c r="AO3693">
        <v>10</v>
      </c>
      <c r="AP3693">
        <v>180</v>
      </c>
      <c r="AQ3693" t="s">
        <v>1100</v>
      </c>
      <c r="AR3693">
        <v>18</v>
      </c>
      <c r="AT3693" s="160">
        <v>36525</v>
      </c>
      <c r="AU3693">
        <v>10</v>
      </c>
      <c r="AV3693">
        <v>180</v>
      </c>
      <c r="AW3693" t="s">
        <v>1100</v>
      </c>
      <c r="AX3693">
        <v>18</v>
      </c>
    </row>
    <row r="3694" spans="28:50" x14ac:dyDescent="0.3">
      <c r="AB3694" s="160">
        <v>38352</v>
      </c>
      <c r="AC3694">
        <v>11</v>
      </c>
      <c r="AD3694">
        <v>248</v>
      </c>
      <c r="AE3694" t="s">
        <v>1100</v>
      </c>
      <c r="AF3694">
        <v>25</v>
      </c>
      <c r="AH3694" s="160">
        <v>41639</v>
      </c>
      <c r="AI3694">
        <v>11</v>
      </c>
      <c r="AJ3694">
        <v>199</v>
      </c>
      <c r="AK3694" t="s">
        <v>1100</v>
      </c>
      <c r="AL3694">
        <v>20</v>
      </c>
      <c r="AN3694" s="160">
        <v>35795</v>
      </c>
      <c r="AO3694">
        <v>11</v>
      </c>
      <c r="AP3694">
        <v>180</v>
      </c>
      <c r="AQ3694" t="s">
        <v>1100</v>
      </c>
      <c r="AR3694">
        <v>18</v>
      </c>
      <c r="AT3694" s="160">
        <v>36525</v>
      </c>
      <c r="AU3694">
        <v>11</v>
      </c>
      <c r="AV3694">
        <v>183</v>
      </c>
      <c r="AW3694" t="s">
        <v>1100</v>
      </c>
      <c r="AX3694">
        <v>18</v>
      </c>
    </row>
    <row r="3695" spans="28:50" x14ac:dyDescent="0.3">
      <c r="AB3695" s="160">
        <v>38352</v>
      </c>
      <c r="AC3695">
        <v>12</v>
      </c>
      <c r="AD3695">
        <v>269</v>
      </c>
      <c r="AE3695" t="s">
        <v>1100</v>
      </c>
      <c r="AF3695">
        <v>27</v>
      </c>
      <c r="AH3695" s="160">
        <v>41639</v>
      </c>
      <c r="AI3695">
        <v>12</v>
      </c>
      <c r="AJ3695">
        <v>215</v>
      </c>
      <c r="AK3695" t="s">
        <v>1100</v>
      </c>
      <c r="AL3695">
        <v>22</v>
      </c>
      <c r="AN3695" s="160">
        <v>35795</v>
      </c>
      <c r="AO3695">
        <v>12</v>
      </c>
      <c r="AP3695">
        <v>200</v>
      </c>
      <c r="AQ3695" t="s">
        <v>1100</v>
      </c>
      <c r="AR3695">
        <v>20</v>
      </c>
      <c r="AT3695" s="160">
        <v>36525</v>
      </c>
      <c r="AU3695">
        <v>12</v>
      </c>
      <c r="AV3695">
        <v>180</v>
      </c>
      <c r="AW3695" t="s">
        <v>1100</v>
      </c>
      <c r="AX3695">
        <v>18</v>
      </c>
    </row>
    <row r="3696" spans="28:50" x14ac:dyDescent="0.3">
      <c r="AB3696" s="160">
        <v>38352</v>
      </c>
      <c r="AC3696">
        <v>13</v>
      </c>
      <c r="AD3696">
        <v>269</v>
      </c>
      <c r="AE3696" t="s">
        <v>1100</v>
      </c>
      <c r="AF3696">
        <v>27</v>
      </c>
      <c r="AH3696" s="160">
        <v>41639</v>
      </c>
      <c r="AI3696">
        <v>13</v>
      </c>
      <c r="AJ3696">
        <v>210</v>
      </c>
      <c r="AK3696" t="s">
        <v>1100</v>
      </c>
      <c r="AL3696">
        <v>21</v>
      </c>
      <c r="AN3696" s="160">
        <v>35795</v>
      </c>
      <c r="AO3696">
        <v>13</v>
      </c>
      <c r="AP3696">
        <v>189</v>
      </c>
      <c r="AQ3696" t="s">
        <v>1100</v>
      </c>
      <c r="AR3696">
        <v>19</v>
      </c>
      <c r="AT3696" s="160">
        <v>36525</v>
      </c>
      <c r="AU3696">
        <v>13</v>
      </c>
      <c r="AV3696">
        <v>174</v>
      </c>
      <c r="AW3696" t="s">
        <v>1100</v>
      </c>
      <c r="AX3696">
        <v>17</v>
      </c>
    </row>
    <row r="3697" spans="28:50" x14ac:dyDescent="0.3">
      <c r="AB3697" s="160">
        <v>38352</v>
      </c>
      <c r="AC3697">
        <v>14</v>
      </c>
      <c r="AD3697">
        <v>272</v>
      </c>
      <c r="AE3697" t="s">
        <v>1100</v>
      </c>
      <c r="AF3697">
        <v>27</v>
      </c>
      <c r="AH3697" s="160">
        <v>41639</v>
      </c>
      <c r="AI3697">
        <v>14</v>
      </c>
      <c r="AJ3697">
        <v>238</v>
      </c>
      <c r="AK3697" t="s">
        <v>1100</v>
      </c>
      <c r="AL3697">
        <v>24</v>
      </c>
      <c r="AN3697" s="160">
        <v>35795</v>
      </c>
      <c r="AO3697">
        <v>14</v>
      </c>
      <c r="AP3697">
        <v>200</v>
      </c>
      <c r="AQ3697" t="s">
        <v>1100</v>
      </c>
      <c r="AR3697">
        <v>20</v>
      </c>
      <c r="AT3697" s="160">
        <v>36525</v>
      </c>
      <c r="AU3697">
        <v>14</v>
      </c>
      <c r="AV3697">
        <v>174</v>
      </c>
      <c r="AW3697" t="s">
        <v>1100</v>
      </c>
      <c r="AX3697">
        <v>17</v>
      </c>
    </row>
    <row r="3698" spans="28:50" x14ac:dyDescent="0.3">
      <c r="AB3698" s="160">
        <v>38352</v>
      </c>
      <c r="AC3698">
        <v>15</v>
      </c>
      <c r="AD3698">
        <v>286</v>
      </c>
      <c r="AE3698" t="s">
        <v>1100</v>
      </c>
      <c r="AF3698">
        <v>29</v>
      </c>
      <c r="AH3698" s="160">
        <v>41639</v>
      </c>
      <c r="AI3698">
        <v>15</v>
      </c>
      <c r="AJ3698">
        <v>234</v>
      </c>
      <c r="AK3698" t="s">
        <v>1100</v>
      </c>
      <c r="AL3698">
        <v>23</v>
      </c>
      <c r="AN3698" s="160">
        <v>35795</v>
      </c>
      <c r="AO3698">
        <v>15</v>
      </c>
      <c r="AP3698">
        <v>200</v>
      </c>
      <c r="AQ3698" t="s">
        <v>1100</v>
      </c>
      <c r="AR3698">
        <v>20</v>
      </c>
      <c r="AT3698" s="160">
        <v>36525</v>
      </c>
      <c r="AU3698">
        <v>15</v>
      </c>
      <c r="AV3698">
        <v>171</v>
      </c>
      <c r="AW3698" t="s">
        <v>1100</v>
      </c>
      <c r="AX3698">
        <v>17</v>
      </c>
    </row>
    <row r="3699" spans="28:50" x14ac:dyDescent="0.3">
      <c r="AB3699" s="160">
        <v>38352</v>
      </c>
      <c r="AC3699">
        <v>16</v>
      </c>
      <c r="AD3699">
        <v>292</v>
      </c>
      <c r="AE3699" t="s">
        <v>1100</v>
      </c>
      <c r="AF3699">
        <v>29</v>
      </c>
      <c r="AH3699" s="160">
        <v>41639</v>
      </c>
      <c r="AI3699">
        <v>16</v>
      </c>
      <c r="AJ3699">
        <v>246</v>
      </c>
      <c r="AK3699" t="s">
        <v>1100</v>
      </c>
      <c r="AL3699">
        <v>25</v>
      </c>
      <c r="AN3699" s="160">
        <v>35795</v>
      </c>
      <c r="AO3699">
        <v>16</v>
      </c>
      <c r="AP3699">
        <v>201</v>
      </c>
      <c r="AQ3699" t="s">
        <v>1100</v>
      </c>
      <c r="AR3699">
        <v>20</v>
      </c>
      <c r="AT3699" s="160">
        <v>36525</v>
      </c>
      <c r="AU3699">
        <v>16</v>
      </c>
      <c r="AV3699">
        <v>172</v>
      </c>
      <c r="AW3699" t="s">
        <v>1100</v>
      </c>
      <c r="AX3699">
        <v>17</v>
      </c>
    </row>
    <row r="3700" spans="28:50" x14ac:dyDescent="0.3">
      <c r="AB3700" s="160">
        <v>38352</v>
      </c>
      <c r="AC3700">
        <v>17</v>
      </c>
      <c r="AD3700">
        <v>289</v>
      </c>
      <c r="AE3700" t="s">
        <v>1100</v>
      </c>
      <c r="AF3700">
        <v>29</v>
      </c>
      <c r="AH3700" s="160">
        <v>41639</v>
      </c>
      <c r="AI3700">
        <v>17</v>
      </c>
      <c r="AJ3700">
        <v>244</v>
      </c>
      <c r="AK3700" t="s">
        <v>1100</v>
      </c>
      <c r="AL3700">
        <v>24</v>
      </c>
      <c r="AN3700" s="160">
        <v>35795</v>
      </c>
      <c r="AO3700">
        <v>17</v>
      </c>
      <c r="AP3700">
        <v>190</v>
      </c>
      <c r="AQ3700" t="s">
        <v>1100</v>
      </c>
      <c r="AR3700">
        <v>19</v>
      </c>
      <c r="AT3700" s="160">
        <v>36525</v>
      </c>
      <c r="AU3700">
        <v>17</v>
      </c>
      <c r="AV3700">
        <v>162</v>
      </c>
      <c r="AW3700" t="s">
        <v>1100</v>
      </c>
      <c r="AX3700">
        <v>16</v>
      </c>
    </row>
    <row r="3701" spans="28:50" x14ac:dyDescent="0.3">
      <c r="AB3701" s="160">
        <v>38352</v>
      </c>
      <c r="AC3701">
        <v>18</v>
      </c>
      <c r="AD3701">
        <v>274</v>
      </c>
      <c r="AE3701" t="s">
        <v>1100</v>
      </c>
      <c r="AF3701">
        <v>27</v>
      </c>
      <c r="AH3701" s="160">
        <v>41639</v>
      </c>
      <c r="AI3701">
        <v>18</v>
      </c>
      <c r="AJ3701">
        <v>229</v>
      </c>
      <c r="AK3701" t="s">
        <v>1100</v>
      </c>
      <c r="AL3701">
        <v>23</v>
      </c>
      <c r="AN3701" s="160">
        <v>35795</v>
      </c>
      <c r="AO3701">
        <v>18</v>
      </c>
      <c r="AP3701">
        <v>180</v>
      </c>
      <c r="AQ3701" t="s">
        <v>1100</v>
      </c>
      <c r="AR3701">
        <v>18</v>
      </c>
      <c r="AT3701" s="160">
        <v>36525</v>
      </c>
      <c r="AU3701">
        <v>18</v>
      </c>
      <c r="AV3701">
        <v>155</v>
      </c>
      <c r="AW3701" t="s">
        <v>1100</v>
      </c>
      <c r="AX3701">
        <v>16</v>
      </c>
    </row>
    <row r="3702" spans="28:50" x14ac:dyDescent="0.3">
      <c r="AB3702" s="160">
        <v>38352</v>
      </c>
      <c r="AC3702">
        <v>19</v>
      </c>
      <c r="AD3702">
        <v>257</v>
      </c>
      <c r="AE3702" t="s">
        <v>1100</v>
      </c>
      <c r="AF3702">
        <v>26</v>
      </c>
      <c r="AH3702" s="160">
        <v>41639</v>
      </c>
      <c r="AI3702">
        <v>19</v>
      </c>
      <c r="AJ3702">
        <v>217</v>
      </c>
      <c r="AK3702" t="s">
        <v>1100</v>
      </c>
      <c r="AL3702">
        <v>22</v>
      </c>
      <c r="AN3702" s="160">
        <v>35795</v>
      </c>
      <c r="AO3702">
        <v>19</v>
      </c>
      <c r="AP3702">
        <v>162</v>
      </c>
      <c r="AQ3702" t="s">
        <v>1100</v>
      </c>
      <c r="AR3702">
        <v>16</v>
      </c>
      <c r="AT3702" s="160">
        <v>36525</v>
      </c>
      <c r="AU3702">
        <v>19</v>
      </c>
      <c r="AV3702">
        <v>152</v>
      </c>
      <c r="AW3702" t="s">
        <v>1100</v>
      </c>
      <c r="AX3702">
        <v>15</v>
      </c>
    </row>
    <row r="3703" spans="28:50" x14ac:dyDescent="0.3">
      <c r="AB3703" s="160">
        <v>38352</v>
      </c>
      <c r="AC3703">
        <v>20</v>
      </c>
      <c r="AD3703">
        <v>228</v>
      </c>
      <c r="AE3703" t="s">
        <v>1100</v>
      </c>
      <c r="AF3703">
        <v>23</v>
      </c>
      <c r="AH3703" s="160">
        <v>41639</v>
      </c>
      <c r="AI3703">
        <v>20</v>
      </c>
      <c r="AJ3703">
        <v>206</v>
      </c>
      <c r="AK3703" t="s">
        <v>1100</v>
      </c>
      <c r="AL3703">
        <v>21</v>
      </c>
      <c r="AN3703" s="160">
        <v>35795</v>
      </c>
      <c r="AO3703">
        <v>20</v>
      </c>
      <c r="AP3703">
        <v>160</v>
      </c>
      <c r="AQ3703" t="s">
        <v>1100</v>
      </c>
      <c r="AR3703">
        <v>16</v>
      </c>
      <c r="AT3703" s="160">
        <v>36525</v>
      </c>
      <c r="AU3703">
        <v>20</v>
      </c>
      <c r="AV3703">
        <v>150</v>
      </c>
      <c r="AW3703" t="s">
        <v>1100</v>
      </c>
      <c r="AX3703">
        <v>15</v>
      </c>
    </row>
    <row r="3704" spans="28:50" x14ac:dyDescent="0.3">
      <c r="AB3704" s="160">
        <v>38352</v>
      </c>
      <c r="AC3704">
        <v>21</v>
      </c>
      <c r="AD3704">
        <v>215</v>
      </c>
      <c r="AE3704" t="s">
        <v>1100</v>
      </c>
      <c r="AF3704">
        <v>22</v>
      </c>
      <c r="AH3704" s="160">
        <v>41639</v>
      </c>
      <c r="AI3704">
        <v>21</v>
      </c>
      <c r="AJ3704">
        <v>205</v>
      </c>
      <c r="AK3704" t="s">
        <v>1100</v>
      </c>
      <c r="AL3704">
        <v>21</v>
      </c>
      <c r="AN3704" s="160">
        <v>35795</v>
      </c>
      <c r="AO3704">
        <v>21</v>
      </c>
      <c r="AP3704">
        <v>160</v>
      </c>
      <c r="AQ3704" t="s">
        <v>1100</v>
      </c>
      <c r="AR3704">
        <v>16</v>
      </c>
      <c r="AT3704" s="160">
        <v>36525</v>
      </c>
      <c r="AU3704">
        <v>21</v>
      </c>
      <c r="AV3704">
        <v>150</v>
      </c>
      <c r="AW3704" t="s">
        <v>1100</v>
      </c>
      <c r="AX3704">
        <v>15</v>
      </c>
    </row>
    <row r="3705" spans="28:50" x14ac:dyDescent="0.3">
      <c r="AB3705" s="160">
        <v>38352</v>
      </c>
      <c r="AC3705">
        <v>22</v>
      </c>
      <c r="AD3705">
        <v>186</v>
      </c>
      <c r="AE3705" t="s">
        <v>1100</v>
      </c>
      <c r="AF3705">
        <v>19</v>
      </c>
      <c r="AH3705" s="160">
        <v>41639</v>
      </c>
      <c r="AI3705">
        <v>22</v>
      </c>
      <c r="AJ3705">
        <v>199</v>
      </c>
      <c r="AK3705" t="s">
        <v>1100</v>
      </c>
      <c r="AL3705">
        <v>20</v>
      </c>
      <c r="AN3705" s="160">
        <v>35795</v>
      </c>
      <c r="AO3705">
        <v>22</v>
      </c>
      <c r="AP3705">
        <v>156</v>
      </c>
      <c r="AQ3705" t="s">
        <v>1100</v>
      </c>
      <c r="AR3705">
        <v>16</v>
      </c>
      <c r="AT3705" s="160">
        <v>36525</v>
      </c>
      <c r="AU3705">
        <v>22</v>
      </c>
      <c r="AV3705">
        <v>148</v>
      </c>
      <c r="AW3705" t="s">
        <v>1100</v>
      </c>
      <c r="AX3705">
        <v>15</v>
      </c>
    </row>
    <row r="3706" spans="28:50" x14ac:dyDescent="0.3">
      <c r="AB3706" s="160">
        <v>38352</v>
      </c>
      <c r="AC3706">
        <v>23</v>
      </c>
      <c r="AD3706">
        <v>173</v>
      </c>
      <c r="AE3706" t="s">
        <v>1100</v>
      </c>
      <c r="AF3706">
        <v>17</v>
      </c>
      <c r="AH3706" s="160">
        <v>41639</v>
      </c>
      <c r="AI3706">
        <v>23</v>
      </c>
      <c r="AJ3706">
        <v>207</v>
      </c>
      <c r="AK3706" t="s">
        <v>1100</v>
      </c>
      <c r="AL3706">
        <v>21</v>
      </c>
      <c r="AN3706" s="160">
        <v>35795</v>
      </c>
      <c r="AO3706">
        <v>23</v>
      </c>
      <c r="AP3706">
        <v>150</v>
      </c>
      <c r="AQ3706" t="s">
        <v>1100</v>
      </c>
      <c r="AR3706">
        <v>15</v>
      </c>
      <c r="AT3706" s="160">
        <v>36525</v>
      </c>
      <c r="AU3706">
        <v>23</v>
      </c>
      <c r="AV3706">
        <v>128</v>
      </c>
      <c r="AW3706" t="s">
        <v>1100</v>
      </c>
      <c r="AX3706">
        <v>13</v>
      </c>
    </row>
    <row r="3707" spans="28:50" x14ac:dyDescent="0.3">
      <c r="AB3707" s="160">
        <v>39904</v>
      </c>
      <c r="AC3707">
        <v>0</v>
      </c>
      <c r="AD3707">
        <v>149</v>
      </c>
      <c r="AE3707" t="s">
        <v>1101</v>
      </c>
      <c r="AF3707">
        <v>15</v>
      </c>
      <c r="AH3707" s="160">
        <v>41365</v>
      </c>
      <c r="AI3707">
        <v>0</v>
      </c>
      <c r="AJ3707">
        <v>150</v>
      </c>
      <c r="AK3707" s="160" t="s">
        <v>1101</v>
      </c>
      <c r="AL3707" s="28">
        <f t="shared" ref="AL3707:AL3770" si="46">ROUND(AJ3707/10,0)</f>
        <v>15</v>
      </c>
      <c r="AN3707" s="160">
        <v>36982</v>
      </c>
      <c r="AO3707">
        <v>0</v>
      </c>
      <c r="AP3707">
        <v>130</v>
      </c>
      <c r="AQ3707" s="160" t="s">
        <v>1101</v>
      </c>
      <c r="AR3707" s="28">
        <f t="shared" ref="AR3707:AR3770" si="47">ROUND(AP3707/10,0)</f>
        <v>13</v>
      </c>
      <c r="AT3707" s="160">
        <v>35886</v>
      </c>
      <c r="AU3707">
        <v>0</v>
      </c>
      <c r="AV3707">
        <v>155</v>
      </c>
      <c r="AW3707" s="160" t="s">
        <v>1101</v>
      </c>
      <c r="AX3707" s="28">
        <f t="shared" ref="AX3707:AX3770" si="48">ROUND(AV3707/10,0)</f>
        <v>16</v>
      </c>
    </row>
    <row r="3708" spans="28:50" x14ac:dyDescent="0.3">
      <c r="AB3708" s="160">
        <v>39904</v>
      </c>
      <c r="AC3708">
        <v>1</v>
      </c>
      <c r="AD3708">
        <v>162</v>
      </c>
      <c r="AE3708" t="s">
        <v>1101</v>
      </c>
      <c r="AF3708">
        <v>16</v>
      </c>
      <c r="AH3708" s="160">
        <v>41365</v>
      </c>
      <c r="AI3708">
        <v>1</v>
      </c>
      <c r="AJ3708">
        <v>132</v>
      </c>
      <c r="AK3708" s="160" t="s">
        <v>1101</v>
      </c>
      <c r="AL3708" s="28">
        <f t="shared" si="46"/>
        <v>13</v>
      </c>
      <c r="AN3708" s="160">
        <v>36982</v>
      </c>
      <c r="AO3708">
        <v>1</v>
      </c>
      <c r="AP3708">
        <v>140</v>
      </c>
      <c r="AQ3708" s="160" t="s">
        <v>1101</v>
      </c>
      <c r="AR3708" s="28">
        <f t="shared" si="47"/>
        <v>14</v>
      </c>
      <c r="AT3708" s="160">
        <v>35886</v>
      </c>
      <c r="AU3708">
        <v>1</v>
      </c>
      <c r="AV3708">
        <v>168</v>
      </c>
      <c r="AW3708" s="160" t="s">
        <v>1101</v>
      </c>
      <c r="AX3708" s="28">
        <f t="shared" si="48"/>
        <v>17</v>
      </c>
    </row>
    <row r="3709" spans="28:50" x14ac:dyDescent="0.3">
      <c r="AB3709" s="160">
        <v>39904</v>
      </c>
      <c r="AC3709">
        <v>2</v>
      </c>
      <c r="AD3709">
        <v>157</v>
      </c>
      <c r="AE3709" t="s">
        <v>1101</v>
      </c>
      <c r="AF3709">
        <v>16</v>
      </c>
      <c r="AH3709" s="160">
        <v>41365</v>
      </c>
      <c r="AI3709">
        <v>2</v>
      </c>
      <c r="AJ3709">
        <v>127</v>
      </c>
      <c r="AK3709" s="160" t="s">
        <v>1101</v>
      </c>
      <c r="AL3709" s="28">
        <f t="shared" si="46"/>
        <v>13</v>
      </c>
      <c r="AN3709" s="160">
        <v>36982</v>
      </c>
      <c r="AO3709">
        <v>2</v>
      </c>
      <c r="AP3709">
        <v>138</v>
      </c>
      <c r="AQ3709" s="160" t="s">
        <v>1101</v>
      </c>
      <c r="AR3709" s="28">
        <f t="shared" si="47"/>
        <v>14</v>
      </c>
      <c r="AT3709" s="160">
        <v>35886</v>
      </c>
      <c r="AU3709">
        <v>2</v>
      </c>
      <c r="AV3709">
        <v>176</v>
      </c>
      <c r="AW3709" s="160" t="s">
        <v>1101</v>
      </c>
      <c r="AX3709" s="28">
        <f t="shared" si="48"/>
        <v>18</v>
      </c>
    </row>
    <row r="3710" spans="28:50" x14ac:dyDescent="0.3">
      <c r="AB3710" s="160">
        <v>39904</v>
      </c>
      <c r="AC3710">
        <v>3</v>
      </c>
      <c r="AD3710">
        <v>155</v>
      </c>
      <c r="AE3710" t="s">
        <v>1101</v>
      </c>
      <c r="AF3710">
        <v>16</v>
      </c>
      <c r="AH3710" s="160">
        <v>41365</v>
      </c>
      <c r="AI3710">
        <v>3</v>
      </c>
      <c r="AJ3710">
        <v>123</v>
      </c>
      <c r="AK3710" s="160" t="s">
        <v>1101</v>
      </c>
      <c r="AL3710" s="28">
        <f t="shared" si="46"/>
        <v>12</v>
      </c>
      <c r="AN3710" s="160">
        <v>36982</v>
      </c>
      <c r="AO3710">
        <v>3</v>
      </c>
      <c r="AP3710">
        <v>150</v>
      </c>
      <c r="AQ3710" s="160" t="s">
        <v>1101</v>
      </c>
      <c r="AR3710" s="28">
        <f t="shared" si="47"/>
        <v>15</v>
      </c>
      <c r="AT3710" s="160">
        <v>35886</v>
      </c>
      <c r="AU3710">
        <v>3</v>
      </c>
      <c r="AV3710">
        <v>165</v>
      </c>
      <c r="AW3710" s="160" t="s">
        <v>1101</v>
      </c>
      <c r="AX3710" s="28">
        <f t="shared" si="48"/>
        <v>17</v>
      </c>
    </row>
    <row r="3711" spans="28:50" x14ac:dyDescent="0.3">
      <c r="AB3711" s="160">
        <v>39904</v>
      </c>
      <c r="AC3711">
        <v>4</v>
      </c>
      <c r="AD3711">
        <v>157</v>
      </c>
      <c r="AE3711" t="s">
        <v>1101</v>
      </c>
      <c r="AF3711">
        <v>16</v>
      </c>
      <c r="AH3711" s="160">
        <v>41365</v>
      </c>
      <c r="AI3711">
        <v>4</v>
      </c>
      <c r="AJ3711">
        <v>112</v>
      </c>
      <c r="AK3711" s="160" t="s">
        <v>1101</v>
      </c>
      <c r="AL3711" s="28">
        <f t="shared" si="46"/>
        <v>11</v>
      </c>
      <c r="AN3711" s="160">
        <v>36982</v>
      </c>
      <c r="AO3711">
        <v>4</v>
      </c>
      <c r="AP3711">
        <v>150</v>
      </c>
      <c r="AQ3711" s="160" t="s">
        <v>1101</v>
      </c>
      <c r="AR3711" s="28">
        <f t="shared" si="47"/>
        <v>15</v>
      </c>
      <c r="AT3711" s="160">
        <v>35886</v>
      </c>
      <c r="AU3711">
        <v>4</v>
      </c>
      <c r="AV3711">
        <v>164</v>
      </c>
      <c r="AW3711" s="160" t="s">
        <v>1101</v>
      </c>
      <c r="AX3711" s="28">
        <f t="shared" si="48"/>
        <v>16</v>
      </c>
    </row>
    <row r="3712" spans="28:50" x14ac:dyDescent="0.3">
      <c r="AB3712" s="160">
        <v>39904</v>
      </c>
      <c r="AC3712">
        <v>5</v>
      </c>
      <c r="AD3712">
        <v>159</v>
      </c>
      <c r="AE3712" t="s">
        <v>1101</v>
      </c>
      <c r="AF3712">
        <v>16</v>
      </c>
      <c r="AH3712" s="160">
        <v>41365</v>
      </c>
      <c r="AI3712">
        <v>5</v>
      </c>
      <c r="AJ3712">
        <v>105</v>
      </c>
      <c r="AK3712" s="160" t="s">
        <v>1101</v>
      </c>
      <c r="AL3712" s="28">
        <f t="shared" si="46"/>
        <v>11</v>
      </c>
      <c r="AN3712" s="160">
        <v>36982</v>
      </c>
      <c r="AO3712">
        <v>5</v>
      </c>
      <c r="AP3712">
        <v>146</v>
      </c>
      <c r="AQ3712" s="160" t="s">
        <v>1101</v>
      </c>
      <c r="AR3712" s="28">
        <f t="shared" si="47"/>
        <v>15</v>
      </c>
      <c r="AT3712" s="160">
        <v>35886</v>
      </c>
      <c r="AU3712">
        <v>5</v>
      </c>
      <c r="AV3712">
        <v>186</v>
      </c>
      <c r="AW3712" s="160" t="s">
        <v>1101</v>
      </c>
      <c r="AX3712" s="28">
        <f t="shared" si="48"/>
        <v>19</v>
      </c>
    </row>
    <row r="3713" spans="28:50" x14ac:dyDescent="0.3">
      <c r="AB3713" s="160">
        <v>39904</v>
      </c>
      <c r="AC3713">
        <v>6</v>
      </c>
      <c r="AD3713">
        <v>151</v>
      </c>
      <c r="AE3713" t="s">
        <v>1101</v>
      </c>
      <c r="AF3713">
        <v>15</v>
      </c>
      <c r="AH3713" s="160">
        <v>41365</v>
      </c>
      <c r="AI3713">
        <v>6</v>
      </c>
      <c r="AJ3713">
        <v>100</v>
      </c>
      <c r="AK3713" s="160" t="s">
        <v>1101</v>
      </c>
      <c r="AL3713" s="28">
        <f t="shared" si="46"/>
        <v>10</v>
      </c>
      <c r="AN3713" s="160">
        <v>36982</v>
      </c>
      <c r="AO3713">
        <v>6</v>
      </c>
      <c r="AP3713">
        <v>150</v>
      </c>
      <c r="AQ3713" s="160" t="s">
        <v>1101</v>
      </c>
      <c r="AR3713" s="28">
        <f t="shared" si="47"/>
        <v>15</v>
      </c>
      <c r="AT3713" s="160">
        <v>35886</v>
      </c>
      <c r="AU3713">
        <v>6</v>
      </c>
      <c r="AV3713">
        <v>158</v>
      </c>
      <c r="AW3713" s="160" t="s">
        <v>1101</v>
      </c>
      <c r="AX3713" s="28">
        <f t="shared" si="48"/>
        <v>16</v>
      </c>
    </row>
    <row r="3714" spans="28:50" x14ac:dyDescent="0.3">
      <c r="AB3714" s="160">
        <v>39904</v>
      </c>
      <c r="AC3714">
        <v>7</v>
      </c>
      <c r="AD3714">
        <v>153</v>
      </c>
      <c r="AE3714" t="s">
        <v>1101</v>
      </c>
      <c r="AF3714">
        <v>15</v>
      </c>
      <c r="AH3714" s="160">
        <v>41365</v>
      </c>
      <c r="AI3714">
        <v>7</v>
      </c>
      <c r="AJ3714">
        <v>100</v>
      </c>
      <c r="AK3714" s="160" t="s">
        <v>1101</v>
      </c>
      <c r="AL3714" s="28">
        <f t="shared" si="46"/>
        <v>10</v>
      </c>
      <c r="AN3714" s="160">
        <v>36982</v>
      </c>
      <c r="AO3714">
        <v>7</v>
      </c>
      <c r="AP3714">
        <v>140</v>
      </c>
      <c r="AQ3714" s="160" t="s">
        <v>1101</v>
      </c>
      <c r="AR3714" s="28">
        <f t="shared" si="47"/>
        <v>14</v>
      </c>
      <c r="AT3714" s="160">
        <v>35886</v>
      </c>
      <c r="AU3714">
        <v>7</v>
      </c>
      <c r="AV3714">
        <v>151</v>
      </c>
      <c r="AW3714" s="160" t="s">
        <v>1101</v>
      </c>
      <c r="AX3714" s="28">
        <f t="shared" si="48"/>
        <v>15</v>
      </c>
    </row>
    <row r="3715" spans="28:50" x14ac:dyDescent="0.3">
      <c r="AB3715" s="160">
        <v>39904</v>
      </c>
      <c r="AC3715">
        <v>8</v>
      </c>
      <c r="AD3715">
        <v>173</v>
      </c>
      <c r="AE3715" t="s">
        <v>1101</v>
      </c>
      <c r="AF3715">
        <v>17</v>
      </c>
      <c r="AH3715" s="160">
        <v>41365</v>
      </c>
      <c r="AI3715">
        <v>8</v>
      </c>
      <c r="AJ3715">
        <v>117</v>
      </c>
      <c r="AK3715" s="160" t="s">
        <v>1101</v>
      </c>
      <c r="AL3715" s="28">
        <f t="shared" si="46"/>
        <v>12</v>
      </c>
      <c r="AN3715" s="160">
        <v>36982</v>
      </c>
      <c r="AO3715">
        <v>8</v>
      </c>
      <c r="AP3715">
        <v>161</v>
      </c>
      <c r="AQ3715" s="160" t="s">
        <v>1101</v>
      </c>
      <c r="AR3715" s="28">
        <f t="shared" si="47"/>
        <v>16</v>
      </c>
      <c r="AT3715" s="160">
        <v>35886</v>
      </c>
      <c r="AU3715">
        <v>8</v>
      </c>
      <c r="AV3715">
        <v>163</v>
      </c>
      <c r="AW3715" s="160" t="s">
        <v>1101</v>
      </c>
      <c r="AX3715" s="28">
        <f t="shared" si="48"/>
        <v>16</v>
      </c>
    </row>
    <row r="3716" spans="28:50" x14ac:dyDescent="0.3">
      <c r="AB3716" s="160">
        <v>39904</v>
      </c>
      <c r="AC3716">
        <v>9</v>
      </c>
      <c r="AD3716">
        <v>193</v>
      </c>
      <c r="AE3716" t="s">
        <v>1101</v>
      </c>
      <c r="AF3716">
        <v>19</v>
      </c>
      <c r="AH3716" s="160">
        <v>41365</v>
      </c>
      <c r="AI3716">
        <v>9</v>
      </c>
      <c r="AJ3716">
        <v>140</v>
      </c>
      <c r="AK3716" s="160" t="s">
        <v>1101</v>
      </c>
      <c r="AL3716" s="28">
        <f t="shared" si="46"/>
        <v>14</v>
      </c>
      <c r="AN3716" s="160">
        <v>36982</v>
      </c>
      <c r="AO3716">
        <v>9</v>
      </c>
      <c r="AP3716">
        <v>170</v>
      </c>
      <c r="AQ3716" s="160" t="s">
        <v>1101</v>
      </c>
      <c r="AR3716" s="28">
        <f t="shared" si="47"/>
        <v>17</v>
      </c>
      <c r="AT3716" s="160">
        <v>35886</v>
      </c>
      <c r="AU3716">
        <v>9</v>
      </c>
      <c r="AV3716">
        <v>170</v>
      </c>
      <c r="AW3716" s="160" t="s">
        <v>1101</v>
      </c>
      <c r="AX3716" s="28">
        <f t="shared" si="48"/>
        <v>17</v>
      </c>
    </row>
    <row r="3717" spans="28:50" x14ac:dyDescent="0.3">
      <c r="AB3717" s="160">
        <v>39904</v>
      </c>
      <c r="AC3717">
        <v>10</v>
      </c>
      <c r="AD3717">
        <v>194</v>
      </c>
      <c r="AE3717" t="s">
        <v>1101</v>
      </c>
      <c r="AF3717">
        <v>19</v>
      </c>
      <c r="AH3717" s="160">
        <v>41365</v>
      </c>
      <c r="AI3717">
        <v>10</v>
      </c>
      <c r="AJ3717">
        <v>161</v>
      </c>
      <c r="AK3717" s="160" t="s">
        <v>1101</v>
      </c>
      <c r="AL3717" s="28">
        <f t="shared" si="46"/>
        <v>16</v>
      </c>
      <c r="AN3717" s="160">
        <v>36982</v>
      </c>
      <c r="AO3717">
        <v>10</v>
      </c>
      <c r="AP3717">
        <v>190</v>
      </c>
      <c r="AQ3717" s="160" t="s">
        <v>1101</v>
      </c>
      <c r="AR3717" s="28">
        <f t="shared" si="47"/>
        <v>19</v>
      </c>
      <c r="AT3717" s="160">
        <v>35886</v>
      </c>
      <c r="AU3717">
        <v>10</v>
      </c>
      <c r="AV3717">
        <v>150</v>
      </c>
      <c r="AW3717" s="160" t="s">
        <v>1101</v>
      </c>
      <c r="AX3717" s="28">
        <f t="shared" si="48"/>
        <v>15</v>
      </c>
    </row>
    <row r="3718" spans="28:50" x14ac:dyDescent="0.3">
      <c r="AB3718" s="160">
        <v>39904</v>
      </c>
      <c r="AC3718">
        <v>11</v>
      </c>
      <c r="AD3718">
        <v>189</v>
      </c>
      <c r="AE3718" t="s">
        <v>1101</v>
      </c>
      <c r="AF3718">
        <v>19</v>
      </c>
      <c r="AH3718" s="160">
        <v>41365</v>
      </c>
      <c r="AI3718">
        <v>11</v>
      </c>
      <c r="AJ3718">
        <v>167</v>
      </c>
      <c r="AK3718" s="160" t="s">
        <v>1101</v>
      </c>
      <c r="AL3718" s="28">
        <f t="shared" si="46"/>
        <v>17</v>
      </c>
      <c r="AN3718" s="160">
        <v>36982</v>
      </c>
      <c r="AO3718">
        <v>11</v>
      </c>
      <c r="AP3718">
        <v>194</v>
      </c>
      <c r="AQ3718" s="160" t="s">
        <v>1101</v>
      </c>
      <c r="AR3718" s="28">
        <f t="shared" si="47"/>
        <v>19</v>
      </c>
      <c r="AT3718" s="160">
        <v>35886</v>
      </c>
      <c r="AU3718">
        <v>11</v>
      </c>
      <c r="AV3718">
        <v>157</v>
      </c>
      <c r="AW3718" s="160" t="s">
        <v>1101</v>
      </c>
      <c r="AX3718" s="28">
        <f t="shared" si="48"/>
        <v>16</v>
      </c>
    </row>
    <row r="3719" spans="28:50" x14ac:dyDescent="0.3">
      <c r="AB3719" s="160">
        <v>39904</v>
      </c>
      <c r="AC3719">
        <v>12</v>
      </c>
      <c r="AD3719">
        <v>173</v>
      </c>
      <c r="AE3719" t="s">
        <v>1101</v>
      </c>
      <c r="AF3719">
        <v>17</v>
      </c>
      <c r="AH3719" s="160">
        <v>41365</v>
      </c>
      <c r="AI3719">
        <v>12</v>
      </c>
      <c r="AJ3719">
        <v>174</v>
      </c>
      <c r="AK3719" s="160" t="s">
        <v>1101</v>
      </c>
      <c r="AL3719" s="28">
        <f t="shared" si="46"/>
        <v>17</v>
      </c>
      <c r="AN3719" s="160">
        <v>36982</v>
      </c>
      <c r="AO3719">
        <v>12</v>
      </c>
      <c r="AP3719">
        <v>200</v>
      </c>
      <c r="AQ3719" s="160" t="s">
        <v>1101</v>
      </c>
      <c r="AR3719" s="28">
        <f t="shared" si="47"/>
        <v>20</v>
      </c>
      <c r="AT3719" s="160">
        <v>35886</v>
      </c>
      <c r="AU3719">
        <v>12</v>
      </c>
      <c r="AV3719">
        <v>150</v>
      </c>
      <c r="AW3719" s="160" t="s">
        <v>1101</v>
      </c>
      <c r="AX3719" s="28">
        <f t="shared" si="48"/>
        <v>15</v>
      </c>
    </row>
    <row r="3720" spans="28:50" x14ac:dyDescent="0.3">
      <c r="AB3720" s="160">
        <v>39904</v>
      </c>
      <c r="AC3720">
        <v>13</v>
      </c>
      <c r="AD3720">
        <v>201</v>
      </c>
      <c r="AE3720" t="s">
        <v>1101</v>
      </c>
      <c r="AF3720">
        <v>20</v>
      </c>
      <c r="AH3720" s="160">
        <v>41365</v>
      </c>
      <c r="AI3720">
        <v>13</v>
      </c>
      <c r="AJ3720">
        <v>179</v>
      </c>
      <c r="AK3720" s="160" t="s">
        <v>1101</v>
      </c>
      <c r="AL3720" s="28">
        <f t="shared" si="46"/>
        <v>18</v>
      </c>
      <c r="AN3720" s="160">
        <v>36982</v>
      </c>
      <c r="AO3720">
        <v>13</v>
      </c>
      <c r="AP3720">
        <v>180</v>
      </c>
      <c r="AQ3720" s="160" t="s">
        <v>1101</v>
      </c>
      <c r="AR3720" s="28">
        <f t="shared" si="47"/>
        <v>18</v>
      </c>
      <c r="AT3720" s="160">
        <v>35886</v>
      </c>
      <c r="AU3720">
        <v>13</v>
      </c>
      <c r="AV3720">
        <v>119</v>
      </c>
      <c r="AW3720" s="160" t="s">
        <v>1101</v>
      </c>
      <c r="AX3720" s="28">
        <f t="shared" si="48"/>
        <v>12</v>
      </c>
    </row>
    <row r="3721" spans="28:50" x14ac:dyDescent="0.3">
      <c r="AB3721" s="160">
        <v>39904</v>
      </c>
      <c r="AC3721">
        <v>14</v>
      </c>
      <c r="AD3721">
        <v>185</v>
      </c>
      <c r="AE3721" t="s">
        <v>1101</v>
      </c>
      <c r="AF3721">
        <v>19</v>
      </c>
      <c r="AH3721" s="160">
        <v>41365</v>
      </c>
      <c r="AI3721">
        <v>14</v>
      </c>
      <c r="AJ3721">
        <v>188</v>
      </c>
      <c r="AK3721" s="160" t="s">
        <v>1101</v>
      </c>
      <c r="AL3721" s="28">
        <f t="shared" si="46"/>
        <v>19</v>
      </c>
      <c r="AN3721" s="160">
        <v>36982</v>
      </c>
      <c r="AO3721">
        <v>14</v>
      </c>
      <c r="AP3721">
        <v>175</v>
      </c>
      <c r="AQ3721" s="160" t="s">
        <v>1101</v>
      </c>
      <c r="AR3721" s="28">
        <f t="shared" si="47"/>
        <v>18</v>
      </c>
      <c r="AT3721" s="160">
        <v>35886</v>
      </c>
      <c r="AU3721">
        <v>14</v>
      </c>
      <c r="AV3721">
        <v>128</v>
      </c>
      <c r="AW3721" s="160" t="s">
        <v>1101</v>
      </c>
      <c r="AX3721" s="28">
        <f t="shared" si="48"/>
        <v>13</v>
      </c>
    </row>
    <row r="3722" spans="28:50" x14ac:dyDescent="0.3">
      <c r="AB3722" s="160">
        <v>39904</v>
      </c>
      <c r="AC3722">
        <v>15</v>
      </c>
      <c r="AD3722">
        <v>204</v>
      </c>
      <c r="AE3722" t="s">
        <v>1101</v>
      </c>
      <c r="AF3722">
        <v>20</v>
      </c>
      <c r="AH3722" s="160">
        <v>41365</v>
      </c>
      <c r="AI3722">
        <v>15</v>
      </c>
      <c r="AJ3722">
        <v>195</v>
      </c>
      <c r="AK3722" s="160" t="s">
        <v>1101</v>
      </c>
      <c r="AL3722" s="28">
        <f t="shared" si="46"/>
        <v>20</v>
      </c>
      <c r="AN3722" s="160">
        <v>36982</v>
      </c>
      <c r="AO3722">
        <v>15</v>
      </c>
      <c r="AP3722">
        <v>170</v>
      </c>
      <c r="AQ3722" s="160" t="s">
        <v>1101</v>
      </c>
      <c r="AR3722" s="28">
        <f t="shared" si="47"/>
        <v>17</v>
      </c>
      <c r="AT3722" s="160">
        <v>35886</v>
      </c>
      <c r="AU3722">
        <v>15</v>
      </c>
      <c r="AV3722">
        <v>124</v>
      </c>
      <c r="AW3722" s="160" t="s">
        <v>1101</v>
      </c>
      <c r="AX3722" s="28">
        <f t="shared" si="48"/>
        <v>12</v>
      </c>
    </row>
    <row r="3723" spans="28:50" x14ac:dyDescent="0.3">
      <c r="AB3723" s="160">
        <v>39904</v>
      </c>
      <c r="AC3723">
        <v>16</v>
      </c>
      <c r="AD3723">
        <v>198</v>
      </c>
      <c r="AE3723" t="s">
        <v>1101</v>
      </c>
      <c r="AF3723">
        <v>20</v>
      </c>
      <c r="AH3723" s="160">
        <v>41365</v>
      </c>
      <c r="AI3723">
        <v>16</v>
      </c>
      <c r="AJ3723">
        <v>196</v>
      </c>
      <c r="AK3723" s="160" t="s">
        <v>1101</v>
      </c>
      <c r="AL3723" s="28">
        <f t="shared" si="46"/>
        <v>20</v>
      </c>
      <c r="AN3723" s="160">
        <v>36982</v>
      </c>
      <c r="AO3723">
        <v>16</v>
      </c>
      <c r="AP3723">
        <v>160</v>
      </c>
      <c r="AQ3723" s="160" t="s">
        <v>1101</v>
      </c>
      <c r="AR3723" s="28">
        <f t="shared" si="47"/>
        <v>16</v>
      </c>
      <c r="AT3723" s="160">
        <v>35886</v>
      </c>
      <c r="AU3723">
        <v>16</v>
      </c>
      <c r="AV3723">
        <v>120</v>
      </c>
      <c r="AW3723" s="160" t="s">
        <v>1101</v>
      </c>
      <c r="AX3723" s="28">
        <f t="shared" si="48"/>
        <v>12</v>
      </c>
    </row>
    <row r="3724" spans="28:50" x14ac:dyDescent="0.3">
      <c r="AB3724" s="160">
        <v>39904</v>
      </c>
      <c r="AC3724">
        <v>17</v>
      </c>
      <c r="AD3724">
        <v>190</v>
      </c>
      <c r="AE3724" t="s">
        <v>1101</v>
      </c>
      <c r="AF3724">
        <v>19</v>
      </c>
      <c r="AH3724" s="160">
        <v>41365</v>
      </c>
      <c r="AI3724">
        <v>17</v>
      </c>
      <c r="AJ3724">
        <v>196</v>
      </c>
      <c r="AK3724" s="160" t="s">
        <v>1101</v>
      </c>
      <c r="AL3724" s="28">
        <f t="shared" si="46"/>
        <v>20</v>
      </c>
      <c r="AN3724" s="160">
        <v>36982</v>
      </c>
      <c r="AO3724">
        <v>17</v>
      </c>
      <c r="AP3724">
        <v>161</v>
      </c>
      <c r="AQ3724" s="160" t="s">
        <v>1101</v>
      </c>
      <c r="AR3724" s="28">
        <f t="shared" si="47"/>
        <v>16</v>
      </c>
      <c r="AT3724" s="160">
        <v>35886</v>
      </c>
      <c r="AU3724">
        <v>17</v>
      </c>
      <c r="AV3724">
        <v>143</v>
      </c>
      <c r="AW3724" s="160" t="s">
        <v>1101</v>
      </c>
      <c r="AX3724" s="28">
        <f t="shared" si="48"/>
        <v>14</v>
      </c>
    </row>
    <row r="3725" spans="28:50" x14ac:dyDescent="0.3">
      <c r="AB3725" s="160">
        <v>39904</v>
      </c>
      <c r="AC3725">
        <v>18</v>
      </c>
      <c r="AD3725">
        <v>181</v>
      </c>
      <c r="AE3725" t="s">
        <v>1101</v>
      </c>
      <c r="AF3725">
        <v>18</v>
      </c>
      <c r="AH3725" s="160">
        <v>41365</v>
      </c>
      <c r="AI3725">
        <v>18</v>
      </c>
      <c r="AJ3725">
        <v>198</v>
      </c>
      <c r="AK3725" s="160" t="s">
        <v>1101</v>
      </c>
      <c r="AL3725" s="28">
        <f t="shared" si="46"/>
        <v>20</v>
      </c>
      <c r="AN3725" s="160">
        <v>36982</v>
      </c>
      <c r="AO3725">
        <v>18</v>
      </c>
      <c r="AP3725">
        <v>160</v>
      </c>
      <c r="AQ3725" s="160" t="s">
        <v>1101</v>
      </c>
      <c r="AR3725" s="28">
        <f t="shared" si="47"/>
        <v>16</v>
      </c>
      <c r="AT3725" s="160">
        <v>35886</v>
      </c>
      <c r="AU3725">
        <v>18</v>
      </c>
      <c r="AV3725">
        <v>133</v>
      </c>
      <c r="AW3725" s="160" t="s">
        <v>1101</v>
      </c>
      <c r="AX3725" s="28">
        <f t="shared" si="48"/>
        <v>13</v>
      </c>
    </row>
    <row r="3726" spans="28:50" x14ac:dyDescent="0.3">
      <c r="AB3726" s="160">
        <v>39904</v>
      </c>
      <c r="AC3726">
        <v>19</v>
      </c>
      <c r="AD3726">
        <v>174</v>
      </c>
      <c r="AE3726" t="s">
        <v>1101</v>
      </c>
      <c r="AF3726">
        <v>17</v>
      </c>
      <c r="AH3726" s="160">
        <v>41365</v>
      </c>
      <c r="AI3726">
        <v>19</v>
      </c>
      <c r="AJ3726">
        <v>193</v>
      </c>
      <c r="AK3726" s="160" t="s">
        <v>1101</v>
      </c>
      <c r="AL3726" s="28">
        <f t="shared" si="46"/>
        <v>19</v>
      </c>
      <c r="AN3726" s="160">
        <v>36982</v>
      </c>
      <c r="AO3726">
        <v>19</v>
      </c>
      <c r="AP3726">
        <v>170</v>
      </c>
      <c r="AQ3726" s="160" t="s">
        <v>1101</v>
      </c>
      <c r="AR3726" s="28">
        <f t="shared" si="47"/>
        <v>17</v>
      </c>
      <c r="AT3726" s="160">
        <v>35886</v>
      </c>
      <c r="AU3726">
        <v>19</v>
      </c>
      <c r="AV3726">
        <v>111</v>
      </c>
      <c r="AW3726" s="160" t="s">
        <v>1101</v>
      </c>
      <c r="AX3726" s="28">
        <f t="shared" si="48"/>
        <v>11</v>
      </c>
    </row>
    <row r="3727" spans="28:50" x14ac:dyDescent="0.3">
      <c r="AB3727" s="160">
        <v>39904</v>
      </c>
      <c r="AC3727">
        <v>20</v>
      </c>
      <c r="AD3727">
        <v>152</v>
      </c>
      <c r="AE3727" t="s">
        <v>1101</v>
      </c>
      <c r="AF3727">
        <v>15</v>
      </c>
      <c r="AH3727" s="160">
        <v>41365</v>
      </c>
      <c r="AI3727">
        <v>20</v>
      </c>
      <c r="AJ3727">
        <v>190</v>
      </c>
      <c r="AK3727" s="160" t="s">
        <v>1101</v>
      </c>
      <c r="AL3727" s="28">
        <f t="shared" si="46"/>
        <v>19</v>
      </c>
      <c r="AN3727" s="160">
        <v>36982</v>
      </c>
      <c r="AO3727">
        <v>20</v>
      </c>
      <c r="AP3727">
        <v>166</v>
      </c>
      <c r="AQ3727" s="160" t="s">
        <v>1101</v>
      </c>
      <c r="AR3727" s="28">
        <f t="shared" si="47"/>
        <v>17</v>
      </c>
      <c r="AT3727" s="160">
        <v>35886</v>
      </c>
      <c r="AU3727">
        <v>20</v>
      </c>
      <c r="AV3727">
        <v>98</v>
      </c>
      <c r="AW3727" s="160" t="s">
        <v>1101</v>
      </c>
      <c r="AX3727" s="28">
        <f t="shared" si="48"/>
        <v>10</v>
      </c>
    </row>
    <row r="3728" spans="28:50" x14ac:dyDescent="0.3">
      <c r="AB3728" s="160">
        <v>39904</v>
      </c>
      <c r="AC3728">
        <v>21</v>
      </c>
      <c r="AD3728">
        <v>161</v>
      </c>
      <c r="AE3728" t="s">
        <v>1101</v>
      </c>
      <c r="AF3728">
        <v>16</v>
      </c>
      <c r="AH3728" s="160">
        <v>41365</v>
      </c>
      <c r="AI3728">
        <v>21</v>
      </c>
      <c r="AJ3728">
        <v>186</v>
      </c>
      <c r="AK3728" s="160" t="s">
        <v>1101</v>
      </c>
      <c r="AL3728" s="28">
        <f t="shared" si="46"/>
        <v>19</v>
      </c>
      <c r="AN3728" s="160">
        <v>36982</v>
      </c>
      <c r="AO3728">
        <v>21</v>
      </c>
      <c r="AP3728">
        <v>170</v>
      </c>
      <c r="AQ3728" s="160" t="s">
        <v>1101</v>
      </c>
      <c r="AR3728" s="28">
        <f t="shared" si="47"/>
        <v>17</v>
      </c>
      <c r="AT3728" s="160">
        <v>35886</v>
      </c>
      <c r="AU3728">
        <v>21</v>
      </c>
      <c r="AV3728">
        <v>105</v>
      </c>
      <c r="AW3728" s="160" t="s">
        <v>1101</v>
      </c>
      <c r="AX3728" s="28">
        <f t="shared" si="48"/>
        <v>11</v>
      </c>
    </row>
    <row r="3729" spans="28:50" x14ac:dyDescent="0.3">
      <c r="AB3729" s="160">
        <v>39904</v>
      </c>
      <c r="AC3729">
        <v>22</v>
      </c>
      <c r="AD3729">
        <v>155</v>
      </c>
      <c r="AE3729" t="s">
        <v>1101</v>
      </c>
      <c r="AF3729">
        <v>16</v>
      </c>
      <c r="AH3729" s="160">
        <v>41365</v>
      </c>
      <c r="AI3729">
        <v>22</v>
      </c>
      <c r="AJ3729">
        <v>184</v>
      </c>
      <c r="AK3729" s="160" t="s">
        <v>1101</v>
      </c>
      <c r="AL3729" s="28">
        <f t="shared" si="46"/>
        <v>18</v>
      </c>
      <c r="AN3729" s="160">
        <v>36982</v>
      </c>
      <c r="AO3729">
        <v>22</v>
      </c>
      <c r="AP3729">
        <v>170</v>
      </c>
      <c r="AQ3729" s="160" t="s">
        <v>1101</v>
      </c>
      <c r="AR3729" s="28">
        <f t="shared" si="47"/>
        <v>17</v>
      </c>
      <c r="AT3729" s="160">
        <v>35886</v>
      </c>
      <c r="AU3729">
        <v>22</v>
      </c>
      <c r="AV3729">
        <v>110</v>
      </c>
      <c r="AW3729" s="160" t="s">
        <v>1101</v>
      </c>
      <c r="AX3729" s="28">
        <f t="shared" si="48"/>
        <v>11</v>
      </c>
    </row>
    <row r="3730" spans="28:50" x14ac:dyDescent="0.3">
      <c r="AB3730" s="160">
        <v>39904</v>
      </c>
      <c r="AC3730">
        <v>23</v>
      </c>
      <c r="AD3730">
        <v>160</v>
      </c>
      <c r="AE3730" t="s">
        <v>1101</v>
      </c>
      <c r="AF3730">
        <v>16</v>
      </c>
      <c r="AH3730" s="160">
        <v>41365</v>
      </c>
      <c r="AI3730">
        <v>23</v>
      </c>
      <c r="AJ3730">
        <v>176</v>
      </c>
      <c r="AK3730" s="160" t="s">
        <v>1101</v>
      </c>
      <c r="AL3730" s="28">
        <f t="shared" si="46"/>
        <v>18</v>
      </c>
      <c r="AN3730" s="160">
        <v>36982</v>
      </c>
      <c r="AO3730">
        <v>23</v>
      </c>
      <c r="AP3730">
        <v>176</v>
      </c>
      <c r="AQ3730" s="160" t="s">
        <v>1101</v>
      </c>
      <c r="AR3730" s="28">
        <f t="shared" si="47"/>
        <v>18</v>
      </c>
      <c r="AT3730" s="160">
        <v>35886</v>
      </c>
      <c r="AU3730">
        <v>23</v>
      </c>
      <c r="AV3730">
        <v>97</v>
      </c>
      <c r="AW3730" s="160" t="s">
        <v>1101</v>
      </c>
      <c r="AX3730" s="28">
        <f t="shared" si="48"/>
        <v>10</v>
      </c>
    </row>
    <row r="3731" spans="28:50" x14ac:dyDescent="0.3">
      <c r="AB3731" s="160">
        <v>39905</v>
      </c>
      <c r="AC3731">
        <v>0</v>
      </c>
      <c r="AD3731">
        <v>162</v>
      </c>
      <c r="AE3731" t="s">
        <v>1101</v>
      </c>
      <c r="AF3731">
        <v>16</v>
      </c>
      <c r="AH3731" s="160">
        <v>41366</v>
      </c>
      <c r="AI3731">
        <v>0</v>
      </c>
      <c r="AJ3731">
        <v>171</v>
      </c>
      <c r="AK3731" s="160" t="s">
        <v>1101</v>
      </c>
      <c r="AL3731" s="28">
        <f t="shared" si="46"/>
        <v>17</v>
      </c>
      <c r="AN3731" s="160">
        <v>36983</v>
      </c>
      <c r="AO3731">
        <v>0</v>
      </c>
      <c r="AP3731">
        <v>170</v>
      </c>
      <c r="AQ3731" s="160" t="s">
        <v>1101</v>
      </c>
      <c r="AR3731" s="28">
        <f t="shared" si="47"/>
        <v>17</v>
      </c>
      <c r="AT3731" s="160">
        <v>35887</v>
      </c>
      <c r="AU3731">
        <v>0</v>
      </c>
      <c r="AV3731">
        <v>84</v>
      </c>
      <c r="AW3731" s="160" t="s">
        <v>1101</v>
      </c>
      <c r="AX3731" s="28">
        <f t="shared" si="48"/>
        <v>8</v>
      </c>
    </row>
    <row r="3732" spans="28:50" x14ac:dyDescent="0.3">
      <c r="AB3732" s="160">
        <v>39905</v>
      </c>
      <c r="AC3732">
        <v>1</v>
      </c>
      <c r="AD3732">
        <v>165</v>
      </c>
      <c r="AE3732" t="s">
        <v>1101</v>
      </c>
      <c r="AF3732">
        <v>17</v>
      </c>
      <c r="AH3732" s="160">
        <v>41366</v>
      </c>
      <c r="AI3732">
        <v>1</v>
      </c>
      <c r="AJ3732">
        <v>168</v>
      </c>
      <c r="AK3732" s="160" t="s">
        <v>1101</v>
      </c>
      <c r="AL3732" s="28">
        <f t="shared" si="46"/>
        <v>17</v>
      </c>
      <c r="AN3732" s="160">
        <v>36983</v>
      </c>
      <c r="AO3732">
        <v>1</v>
      </c>
      <c r="AP3732">
        <v>170</v>
      </c>
      <c r="AQ3732" s="160" t="s">
        <v>1101</v>
      </c>
      <c r="AR3732" s="28">
        <f t="shared" si="47"/>
        <v>17</v>
      </c>
      <c r="AT3732" s="160">
        <v>35887</v>
      </c>
      <c r="AU3732">
        <v>1</v>
      </c>
      <c r="AV3732">
        <v>72</v>
      </c>
      <c r="AW3732" s="160" t="s">
        <v>1101</v>
      </c>
      <c r="AX3732" s="28">
        <f t="shared" si="48"/>
        <v>7</v>
      </c>
    </row>
    <row r="3733" spans="28:50" x14ac:dyDescent="0.3">
      <c r="AB3733" s="160">
        <v>39905</v>
      </c>
      <c r="AC3733">
        <v>2</v>
      </c>
      <c r="AD3733">
        <v>166</v>
      </c>
      <c r="AE3733" t="s">
        <v>1101</v>
      </c>
      <c r="AF3733">
        <v>17</v>
      </c>
      <c r="AH3733" s="160">
        <v>41366</v>
      </c>
      <c r="AI3733">
        <v>2</v>
      </c>
      <c r="AJ3733">
        <v>169</v>
      </c>
      <c r="AK3733" s="160" t="s">
        <v>1101</v>
      </c>
      <c r="AL3733" s="28">
        <f t="shared" si="46"/>
        <v>17</v>
      </c>
      <c r="AN3733" s="160">
        <v>36983</v>
      </c>
      <c r="AO3733">
        <v>2</v>
      </c>
      <c r="AP3733">
        <v>172</v>
      </c>
      <c r="AQ3733" s="160" t="s">
        <v>1101</v>
      </c>
      <c r="AR3733" s="28">
        <f t="shared" si="47"/>
        <v>17</v>
      </c>
      <c r="AT3733" s="160">
        <v>35887</v>
      </c>
      <c r="AU3733">
        <v>2</v>
      </c>
      <c r="AV3733">
        <v>66</v>
      </c>
      <c r="AW3733" s="160" t="s">
        <v>1101</v>
      </c>
      <c r="AX3733" s="28">
        <f t="shared" si="48"/>
        <v>7</v>
      </c>
    </row>
    <row r="3734" spans="28:50" x14ac:dyDescent="0.3">
      <c r="AB3734" s="160">
        <v>39905</v>
      </c>
      <c r="AC3734">
        <v>3</v>
      </c>
      <c r="AD3734">
        <v>166</v>
      </c>
      <c r="AE3734" t="s">
        <v>1101</v>
      </c>
      <c r="AF3734">
        <v>17</v>
      </c>
      <c r="AH3734" s="160">
        <v>41366</v>
      </c>
      <c r="AI3734">
        <v>3</v>
      </c>
      <c r="AJ3734">
        <v>167</v>
      </c>
      <c r="AK3734" s="160" t="s">
        <v>1101</v>
      </c>
      <c r="AL3734" s="28">
        <f t="shared" si="46"/>
        <v>17</v>
      </c>
      <c r="AN3734" s="160">
        <v>36983</v>
      </c>
      <c r="AO3734">
        <v>3</v>
      </c>
      <c r="AP3734">
        <v>180</v>
      </c>
      <c r="AQ3734" s="160" t="s">
        <v>1101</v>
      </c>
      <c r="AR3734" s="28">
        <f t="shared" si="47"/>
        <v>18</v>
      </c>
      <c r="AT3734" s="160">
        <v>35887</v>
      </c>
      <c r="AU3734">
        <v>3</v>
      </c>
      <c r="AV3734">
        <v>68</v>
      </c>
      <c r="AW3734" s="160" t="s">
        <v>1101</v>
      </c>
      <c r="AX3734" s="28">
        <f t="shared" si="48"/>
        <v>7</v>
      </c>
    </row>
    <row r="3735" spans="28:50" x14ac:dyDescent="0.3">
      <c r="AB3735" s="160">
        <v>39905</v>
      </c>
      <c r="AC3735">
        <v>4</v>
      </c>
      <c r="AD3735">
        <v>167</v>
      </c>
      <c r="AE3735" t="s">
        <v>1101</v>
      </c>
      <c r="AF3735">
        <v>17</v>
      </c>
      <c r="AH3735" s="160">
        <v>41366</v>
      </c>
      <c r="AI3735">
        <v>4</v>
      </c>
      <c r="AJ3735">
        <v>168</v>
      </c>
      <c r="AK3735" s="160" t="s">
        <v>1101</v>
      </c>
      <c r="AL3735" s="28">
        <f t="shared" si="46"/>
        <v>17</v>
      </c>
      <c r="AN3735" s="160">
        <v>36983</v>
      </c>
      <c r="AO3735">
        <v>4</v>
      </c>
      <c r="AP3735">
        <v>180</v>
      </c>
      <c r="AQ3735" s="160" t="s">
        <v>1101</v>
      </c>
      <c r="AR3735" s="28">
        <f t="shared" si="47"/>
        <v>18</v>
      </c>
      <c r="AT3735" s="160">
        <v>35887</v>
      </c>
      <c r="AU3735">
        <v>4</v>
      </c>
      <c r="AV3735">
        <v>73</v>
      </c>
      <c r="AW3735" s="160" t="s">
        <v>1101</v>
      </c>
      <c r="AX3735" s="28">
        <f t="shared" si="48"/>
        <v>7</v>
      </c>
    </row>
    <row r="3736" spans="28:50" x14ac:dyDescent="0.3">
      <c r="AB3736" s="160">
        <v>39905</v>
      </c>
      <c r="AC3736">
        <v>5</v>
      </c>
      <c r="AD3736">
        <v>160</v>
      </c>
      <c r="AE3736" t="s">
        <v>1101</v>
      </c>
      <c r="AF3736">
        <v>16</v>
      </c>
      <c r="AH3736" s="160">
        <v>41366</v>
      </c>
      <c r="AI3736">
        <v>5</v>
      </c>
      <c r="AJ3736">
        <v>162</v>
      </c>
      <c r="AK3736" s="160" t="s">
        <v>1101</v>
      </c>
      <c r="AL3736" s="28">
        <f t="shared" si="46"/>
        <v>16</v>
      </c>
      <c r="AN3736" s="160">
        <v>36983</v>
      </c>
      <c r="AO3736">
        <v>5</v>
      </c>
      <c r="AP3736">
        <v>181</v>
      </c>
      <c r="AQ3736" s="160" t="s">
        <v>1101</v>
      </c>
      <c r="AR3736" s="28">
        <f t="shared" si="47"/>
        <v>18</v>
      </c>
      <c r="AT3736" s="160">
        <v>35887</v>
      </c>
      <c r="AU3736">
        <v>5</v>
      </c>
      <c r="AV3736">
        <v>69</v>
      </c>
      <c r="AW3736" s="160" t="s">
        <v>1101</v>
      </c>
      <c r="AX3736" s="28">
        <f t="shared" si="48"/>
        <v>7</v>
      </c>
    </row>
    <row r="3737" spans="28:50" x14ac:dyDescent="0.3">
      <c r="AB3737" s="160">
        <v>39905</v>
      </c>
      <c r="AC3737">
        <v>6</v>
      </c>
      <c r="AD3737">
        <v>155</v>
      </c>
      <c r="AE3737" t="s">
        <v>1101</v>
      </c>
      <c r="AF3737">
        <v>16</v>
      </c>
      <c r="AH3737" s="160">
        <v>41366</v>
      </c>
      <c r="AI3737">
        <v>6</v>
      </c>
      <c r="AJ3737">
        <v>166</v>
      </c>
      <c r="AK3737" s="160" t="s">
        <v>1101</v>
      </c>
      <c r="AL3737" s="28">
        <f t="shared" si="46"/>
        <v>17</v>
      </c>
      <c r="AN3737" s="160">
        <v>36983</v>
      </c>
      <c r="AO3737">
        <v>6</v>
      </c>
      <c r="AP3737">
        <v>180</v>
      </c>
      <c r="AQ3737" s="160" t="s">
        <v>1101</v>
      </c>
      <c r="AR3737" s="28">
        <f t="shared" si="47"/>
        <v>18</v>
      </c>
      <c r="AT3737" s="160">
        <v>35887</v>
      </c>
      <c r="AU3737">
        <v>6</v>
      </c>
      <c r="AV3737">
        <v>65</v>
      </c>
      <c r="AW3737" s="160" t="s">
        <v>1101</v>
      </c>
      <c r="AX3737" s="28">
        <f t="shared" si="48"/>
        <v>7</v>
      </c>
    </row>
    <row r="3738" spans="28:50" x14ac:dyDescent="0.3">
      <c r="AB3738" s="160">
        <v>39905</v>
      </c>
      <c r="AC3738">
        <v>7</v>
      </c>
      <c r="AD3738">
        <v>157</v>
      </c>
      <c r="AE3738" t="s">
        <v>1101</v>
      </c>
      <c r="AF3738">
        <v>16</v>
      </c>
      <c r="AH3738" s="160">
        <v>41366</v>
      </c>
      <c r="AI3738">
        <v>7</v>
      </c>
      <c r="AJ3738">
        <v>170</v>
      </c>
      <c r="AK3738" s="160" t="s">
        <v>1101</v>
      </c>
      <c r="AL3738" s="28">
        <f t="shared" si="46"/>
        <v>17</v>
      </c>
      <c r="AN3738" s="160">
        <v>36983</v>
      </c>
      <c r="AO3738">
        <v>7</v>
      </c>
      <c r="AP3738">
        <v>180</v>
      </c>
      <c r="AQ3738" s="160" t="s">
        <v>1101</v>
      </c>
      <c r="AR3738" s="28">
        <f t="shared" si="47"/>
        <v>18</v>
      </c>
      <c r="AT3738" s="160">
        <v>35887</v>
      </c>
      <c r="AU3738">
        <v>7</v>
      </c>
      <c r="AV3738">
        <v>75</v>
      </c>
      <c r="AW3738" s="160" t="s">
        <v>1101</v>
      </c>
      <c r="AX3738" s="28">
        <f t="shared" si="48"/>
        <v>8</v>
      </c>
    </row>
    <row r="3739" spans="28:50" x14ac:dyDescent="0.3">
      <c r="AB3739" s="160">
        <v>39905</v>
      </c>
      <c r="AC3739">
        <v>8</v>
      </c>
      <c r="AD3739">
        <v>169</v>
      </c>
      <c r="AE3739" t="s">
        <v>1101</v>
      </c>
      <c r="AF3739">
        <v>17</v>
      </c>
      <c r="AH3739" s="160">
        <v>41366</v>
      </c>
      <c r="AI3739">
        <v>8</v>
      </c>
      <c r="AJ3739">
        <v>160</v>
      </c>
      <c r="AK3739" s="160" t="s">
        <v>1101</v>
      </c>
      <c r="AL3739" s="28">
        <f t="shared" si="46"/>
        <v>16</v>
      </c>
      <c r="AN3739" s="160">
        <v>36983</v>
      </c>
      <c r="AO3739">
        <v>8</v>
      </c>
      <c r="AP3739">
        <v>188</v>
      </c>
      <c r="AQ3739" s="160" t="s">
        <v>1101</v>
      </c>
      <c r="AR3739" s="28">
        <f t="shared" si="47"/>
        <v>19</v>
      </c>
      <c r="AT3739" s="160">
        <v>35887</v>
      </c>
      <c r="AU3739">
        <v>8</v>
      </c>
      <c r="AV3739">
        <v>86</v>
      </c>
      <c r="AW3739" s="160" t="s">
        <v>1101</v>
      </c>
      <c r="AX3739" s="28">
        <f t="shared" si="48"/>
        <v>9</v>
      </c>
    </row>
    <row r="3740" spans="28:50" x14ac:dyDescent="0.3">
      <c r="AB3740" s="160">
        <v>39905</v>
      </c>
      <c r="AC3740">
        <v>9</v>
      </c>
      <c r="AD3740">
        <v>178</v>
      </c>
      <c r="AE3740" t="s">
        <v>1101</v>
      </c>
      <c r="AF3740">
        <v>18</v>
      </c>
      <c r="AH3740" s="160">
        <v>41366</v>
      </c>
      <c r="AI3740">
        <v>9</v>
      </c>
      <c r="AJ3740">
        <v>175</v>
      </c>
      <c r="AK3740" s="160" t="s">
        <v>1101</v>
      </c>
      <c r="AL3740" s="28">
        <f t="shared" si="46"/>
        <v>18</v>
      </c>
      <c r="AN3740" s="160">
        <v>36983</v>
      </c>
      <c r="AO3740">
        <v>9</v>
      </c>
      <c r="AP3740">
        <v>190</v>
      </c>
      <c r="AQ3740" s="160" t="s">
        <v>1101</v>
      </c>
      <c r="AR3740" s="28">
        <f t="shared" si="47"/>
        <v>19</v>
      </c>
      <c r="AT3740" s="160">
        <v>35887</v>
      </c>
      <c r="AU3740">
        <v>9</v>
      </c>
      <c r="AV3740">
        <v>97</v>
      </c>
      <c r="AW3740" s="160" t="s">
        <v>1101</v>
      </c>
      <c r="AX3740" s="28">
        <f t="shared" si="48"/>
        <v>10</v>
      </c>
    </row>
    <row r="3741" spans="28:50" x14ac:dyDescent="0.3">
      <c r="AB3741" s="160">
        <v>39905</v>
      </c>
      <c r="AC3741">
        <v>10</v>
      </c>
      <c r="AD3741">
        <v>194</v>
      </c>
      <c r="AE3741" t="s">
        <v>1101</v>
      </c>
      <c r="AF3741">
        <v>19</v>
      </c>
      <c r="AH3741" s="160">
        <v>41366</v>
      </c>
      <c r="AI3741">
        <v>10</v>
      </c>
      <c r="AJ3741">
        <v>187</v>
      </c>
      <c r="AK3741" s="160" t="s">
        <v>1101</v>
      </c>
      <c r="AL3741" s="28">
        <f t="shared" si="46"/>
        <v>19</v>
      </c>
      <c r="AN3741" s="160">
        <v>36983</v>
      </c>
      <c r="AO3741">
        <v>10</v>
      </c>
      <c r="AP3741">
        <v>190</v>
      </c>
      <c r="AQ3741" s="160" t="s">
        <v>1101</v>
      </c>
      <c r="AR3741" s="28">
        <f t="shared" si="47"/>
        <v>19</v>
      </c>
      <c r="AT3741" s="160">
        <v>35887</v>
      </c>
      <c r="AU3741">
        <v>10</v>
      </c>
      <c r="AV3741">
        <v>105</v>
      </c>
      <c r="AW3741" s="160" t="s">
        <v>1101</v>
      </c>
      <c r="AX3741" s="28">
        <f t="shared" si="48"/>
        <v>11</v>
      </c>
    </row>
    <row r="3742" spans="28:50" x14ac:dyDescent="0.3">
      <c r="AB3742" s="160">
        <v>39905</v>
      </c>
      <c r="AC3742">
        <v>11</v>
      </c>
      <c r="AD3742">
        <v>211</v>
      </c>
      <c r="AE3742" t="s">
        <v>1101</v>
      </c>
      <c r="AF3742">
        <v>21</v>
      </c>
      <c r="AH3742" s="160">
        <v>41366</v>
      </c>
      <c r="AI3742">
        <v>11</v>
      </c>
      <c r="AJ3742">
        <v>185</v>
      </c>
      <c r="AK3742" s="160" t="s">
        <v>1101</v>
      </c>
      <c r="AL3742" s="28">
        <f t="shared" si="46"/>
        <v>19</v>
      </c>
      <c r="AN3742" s="160">
        <v>36983</v>
      </c>
      <c r="AO3742">
        <v>11</v>
      </c>
      <c r="AP3742">
        <v>192</v>
      </c>
      <c r="AQ3742" s="160" t="s">
        <v>1101</v>
      </c>
      <c r="AR3742" s="28">
        <f t="shared" si="47"/>
        <v>19</v>
      </c>
      <c r="AT3742" s="160">
        <v>35887</v>
      </c>
      <c r="AU3742">
        <v>11</v>
      </c>
      <c r="AV3742">
        <v>114</v>
      </c>
      <c r="AW3742" s="160" t="s">
        <v>1101</v>
      </c>
      <c r="AX3742" s="28">
        <f t="shared" si="48"/>
        <v>11</v>
      </c>
    </row>
    <row r="3743" spans="28:50" x14ac:dyDescent="0.3">
      <c r="AB3743" s="160">
        <v>39905</v>
      </c>
      <c r="AC3743">
        <v>12</v>
      </c>
      <c r="AD3743">
        <v>217</v>
      </c>
      <c r="AE3743" t="s">
        <v>1101</v>
      </c>
      <c r="AF3743">
        <v>22</v>
      </c>
      <c r="AH3743" s="160">
        <v>41366</v>
      </c>
      <c r="AI3743">
        <v>12</v>
      </c>
      <c r="AJ3743">
        <v>194</v>
      </c>
      <c r="AK3743" s="160" t="s">
        <v>1101</v>
      </c>
      <c r="AL3743" s="28">
        <f t="shared" si="46"/>
        <v>19</v>
      </c>
      <c r="AN3743" s="160">
        <v>36983</v>
      </c>
      <c r="AO3743">
        <v>12</v>
      </c>
      <c r="AP3743">
        <v>200</v>
      </c>
      <c r="AQ3743" s="160" t="s">
        <v>1101</v>
      </c>
      <c r="AR3743" s="28">
        <f t="shared" si="47"/>
        <v>20</v>
      </c>
      <c r="AT3743" s="160">
        <v>35887</v>
      </c>
      <c r="AU3743">
        <v>12</v>
      </c>
      <c r="AV3743">
        <v>121</v>
      </c>
      <c r="AW3743" s="160" t="s">
        <v>1101</v>
      </c>
      <c r="AX3743" s="28">
        <f t="shared" si="48"/>
        <v>12</v>
      </c>
    </row>
    <row r="3744" spans="28:50" x14ac:dyDescent="0.3">
      <c r="AB3744" s="160">
        <v>39905</v>
      </c>
      <c r="AC3744">
        <v>13</v>
      </c>
      <c r="AD3744">
        <v>223</v>
      </c>
      <c r="AE3744" t="s">
        <v>1101</v>
      </c>
      <c r="AF3744">
        <v>22</v>
      </c>
      <c r="AH3744" s="160">
        <v>41366</v>
      </c>
      <c r="AI3744">
        <v>13</v>
      </c>
      <c r="AJ3744">
        <v>181</v>
      </c>
      <c r="AK3744" s="160" t="s">
        <v>1101</v>
      </c>
      <c r="AL3744" s="28">
        <f t="shared" si="46"/>
        <v>18</v>
      </c>
      <c r="AN3744" s="160">
        <v>36983</v>
      </c>
      <c r="AO3744">
        <v>13</v>
      </c>
      <c r="AP3744">
        <v>190</v>
      </c>
      <c r="AQ3744" s="160" t="s">
        <v>1101</v>
      </c>
      <c r="AR3744" s="28">
        <f t="shared" si="47"/>
        <v>19</v>
      </c>
      <c r="AT3744" s="160">
        <v>35887</v>
      </c>
      <c r="AU3744">
        <v>13</v>
      </c>
      <c r="AV3744">
        <v>129</v>
      </c>
      <c r="AW3744" s="160" t="s">
        <v>1101</v>
      </c>
      <c r="AX3744" s="28">
        <f t="shared" si="48"/>
        <v>13</v>
      </c>
    </row>
    <row r="3745" spans="28:50" x14ac:dyDescent="0.3">
      <c r="AB3745" s="160">
        <v>39905</v>
      </c>
      <c r="AC3745">
        <v>14</v>
      </c>
      <c r="AD3745">
        <v>223</v>
      </c>
      <c r="AE3745" t="s">
        <v>1101</v>
      </c>
      <c r="AF3745">
        <v>22</v>
      </c>
      <c r="AH3745" s="160">
        <v>41366</v>
      </c>
      <c r="AI3745">
        <v>14</v>
      </c>
      <c r="AJ3745">
        <v>175</v>
      </c>
      <c r="AK3745" s="160" t="s">
        <v>1101</v>
      </c>
      <c r="AL3745" s="28">
        <f t="shared" si="46"/>
        <v>18</v>
      </c>
      <c r="AN3745" s="160">
        <v>36983</v>
      </c>
      <c r="AO3745">
        <v>14</v>
      </c>
      <c r="AP3745">
        <v>193</v>
      </c>
      <c r="AQ3745" s="160" t="s">
        <v>1101</v>
      </c>
      <c r="AR3745" s="28">
        <f t="shared" si="47"/>
        <v>19</v>
      </c>
      <c r="AT3745" s="160">
        <v>35887</v>
      </c>
      <c r="AU3745">
        <v>14</v>
      </c>
      <c r="AV3745">
        <v>139</v>
      </c>
      <c r="AW3745" s="160" t="s">
        <v>1101</v>
      </c>
      <c r="AX3745" s="28">
        <f t="shared" si="48"/>
        <v>14</v>
      </c>
    </row>
    <row r="3746" spans="28:50" x14ac:dyDescent="0.3">
      <c r="AB3746" s="160">
        <v>39905</v>
      </c>
      <c r="AC3746">
        <v>15</v>
      </c>
      <c r="AD3746">
        <v>221</v>
      </c>
      <c r="AE3746" t="s">
        <v>1101</v>
      </c>
      <c r="AF3746">
        <v>22</v>
      </c>
      <c r="AH3746" s="160">
        <v>41366</v>
      </c>
      <c r="AI3746">
        <v>15</v>
      </c>
      <c r="AJ3746">
        <v>177</v>
      </c>
      <c r="AK3746" s="160" t="s">
        <v>1101</v>
      </c>
      <c r="AL3746" s="28">
        <f t="shared" si="46"/>
        <v>18</v>
      </c>
      <c r="AN3746" s="160">
        <v>36983</v>
      </c>
      <c r="AO3746">
        <v>15</v>
      </c>
      <c r="AP3746">
        <v>190</v>
      </c>
      <c r="AQ3746" s="160" t="s">
        <v>1101</v>
      </c>
      <c r="AR3746" s="28">
        <f t="shared" si="47"/>
        <v>19</v>
      </c>
      <c r="AT3746" s="160">
        <v>35887</v>
      </c>
      <c r="AU3746">
        <v>15</v>
      </c>
      <c r="AV3746">
        <v>136</v>
      </c>
      <c r="AW3746" s="160" t="s">
        <v>1101</v>
      </c>
      <c r="AX3746" s="28">
        <f t="shared" si="48"/>
        <v>14</v>
      </c>
    </row>
    <row r="3747" spans="28:50" x14ac:dyDescent="0.3">
      <c r="AB3747" s="160">
        <v>39905</v>
      </c>
      <c r="AC3747">
        <v>16</v>
      </c>
      <c r="AD3747">
        <v>224</v>
      </c>
      <c r="AE3747" t="s">
        <v>1101</v>
      </c>
      <c r="AF3747">
        <v>22</v>
      </c>
      <c r="AH3747" s="160">
        <v>41366</v>
      </c>
      <c r="AI3747">
        <v>16</v>
      </c>
      <c r="AJ3747">
        <v>176</v>
      </c>
      <c r="AK3747" s="160" t="s">
        <v>1101</v>
      </c>
      <c r="AL3747" s="28">
        <f t="shared" si="46"/>
        <v>18</v>
      </c>
      <c r="AN3747" s="160">
        <v>36983</v>
      </c>
      <c r="AO3747">
        <v>16</v>
      </c>
      <c r="AP3747">
        <v>200</v>
      </c>
      <c r="AQ3747" s="160" t="s">
        <v>1101</v>
      </c>
      <c r="AR3747" s="28">
        <f t="shared" si="47"/>
        <v>20</v>
      </c>
      <c r="AT3747" s="160">
        <v>35887</v>
      </c>
      <c r="AU3747">
        <v>16</v>
      </c>
      <c r="AV3747">
        <v>139</v>
      </c>
      <c r="AW3747" s="160" t="s">
        <v>1101</v>
      </c>
      <c r="AX3747" s="28">
        <f t="shared" si="48"/>
        <v>14</v>
      </c>
    </row>
    <row r="3748" spans="28:50" x14ac:dyDescent="0.3">
      <c r="AB3748" s="160">
        <v>39905</v>
      </c>
      <c r="AC3748">
        <v>17</v>
      </c>
      <c r="AD3748">
        <v>217</v>
      </c>
      <c r="AE3748" t="s">
        <v>1101</v>
      </c>
      <c r="AF3748">
        <v>22</v>
      </c>
      <c r="AH3748" s="160">
        <v>41366</v>
      </c>
      <c r="AI3748">
        <v>17</v>
      </c>
      <c r="AJ3748">
        <v>173</v>
      </c>
      <c r="AK3748" s="160" t="s">
        <v>1101</v>
      </c>
      <c r="AL3748" s="28">
        <f t="shared" si="46"/>
        <v>17</v>
      </c>
      <c r="AN3748" s="160">
        <v>36983</v>
      </c>
      <c r="AO3748">
        <v>17</v>
      </c>
      <c r="AP3748">
        <v>194</v>
      </c>
      <c r="AQ3748" s="160" t="s">
        <v>1101</v>
      </c>
      <c r="AR3748" s="28">
        <f t="shared" si="47"/>
        <v>19</v>
      </c>
      <c r="AT3748" s="160">
        <v>35887</v>
      </c>
      <c r="AU3748">
        <v>17</v>
      </c>
      <c r="AV3748">
        <v>135</v>
      </c>
      <c r="AW3748" s="160" t="s">
        <v>1101</v>
      </c>
      <c r="AX3748" s="28">
        <f t="shared" si="48"/>
        <v>14</v>
      </c>
    </row>
    <row r="3749" spans="28:50" x14ac:dyDescent="0.3">
      <c r="AB3749" s="160">
        <v>39905</v>
      </c>
      <c r="AC3749">
        <v>18</v>
      </c>
      <c r="AD3749">
        <v>202</v>
      </c>
      <c r="AE3749" t="s">
        <v>1101</v>
      </c>
      <c r="AF3749">
        <v>20</v>
      </c>
      <c r="AH3749" s="160">
        <v>41366</v>
      </c>
      <c r="AI3749">
        <v>18</v>
      </c>
      <c r="AJ3749">
        <v>168</v>
      </c>
      <c r="AK3749" s="160" t="s">
        <v>1101</v>
      </c>
      <c r="AL3749" s="28">
        <f t="shared" si="46"/>
        <v>17</v>
      </c>
      <c r="AN3749" s="160">
        <v>36983</v>
      </c>
      <c r="AO3749">
        <v>18</v>
      </c>
      <c r="AP3749">
        <v>190</v>
      </c>
      <c r="AQ3749" s="160" t="s">
        <v>1101</v>
      </c>
      <c r="AR3749" s="28">
        <f t="shared" si="47"/>
        <v>19</v>
      </c>
      <c r="AT3749" s="160">
        <v>35887</v>
      </c>
      <c r="AU3749">
        <v>18</v>
      </c>
      <c r="AV3749">
        <v>135</v>
      </c>
      <c r="AW3749" s="160" t="s">
        <v>1101</v>
      </c>
      <c r="AX3749" s="28">
        <f t="shared" si="48"/>
        <v>14</v>
      </c>
    </row>
    <row r="3750" spans="28:50" x14ac:dyDescent="0.3">
      <c r="AB3750" s="160">
        <v>39905</v>
      </c>
      <c r="AC3750">
        <v>19</v>
      </c>
      <c r="AD3750">
        <v>194</v>
      </c>
      <c r="AE3750" t="s">
        <v>1101</v>
      </c>
      <c r="AF3750">
        <v>19</v>
      </c>
      <c r="AH3750" s="160">
        <v>41366</v>
      </c>
      <c r="AI3750">
        <v>19</v>
      </c>
      <c r="AJ3750">
        <v>164</v>
      </c>
      <c r="AK3750" s="160" t="s">
        <v>1101</v>
      </c>
      <c r="AL3750" s="28">
        <f t="shared" si="46"/>
        <v>16</v>
      </c>
      <c r="AN3750" s="160">
        <v>36983</v>
      </c>
      <c r="AO3750">
        <v>19</v>
      </c>
      <c r="AP3750">
        <v>190</v>
      </c>
      <c r="AQ3750" s="160" t="s">
        <v>1101</v>
      </c>
      <c r="AR3750" s="28">
        <f t="shared" si="47"/>
        <v>19</v>
      </c>
      <c r="AT3750" s="160">
        <v>35887</v>
      </c>
      <c r="AU3750">
        <v>19</v>
      </c>
      <c r="AV3750">
        <v>137</v>
      </c>
      <c r="AW3750" s="160" t="s">
        <v>1101</v>
      </c>
      <c r="AX3750" s="28">
        <f t="shared" si="48"/>
        <v>14</v>
      </c>
    </row>
    <row r="3751" spans="28:50" x14ac:dyDescent="0.3">
      <c r="AB3751" s="160">
        <v>39905</v>
      </c>
      <c r="AC3751">
        <v>20</v>
      </c>
      <c r="AD3751">
        <v>192</v>
      </c>
      <c r="AE3751" t="s">
        <v>1101</v>
      </c>
      <c r="AF3751">
        <v>19</v>
      </c>
      <c r="AH3751" s="160">
        <v>41366</v>
      </c>
      <c r="AI3751">
        <v>20</v>
      </c>
      <c r="AJ3751">
        <v>162</v>
      </c>
      <c r="AK3751" s="160" t="s">
        <v>1101</v>
      </c>
      <c r="AL3751" s="28">
        <f t="shared" si="46"/>
        <v>16</v>
      </c>
      <c r="AN3751" s="160">
        <v>36983</v>
      </c>
      <c r="AO3751">
        <v>20</v>
      </c>
      <c r="AP3751">
        <v>204</v>
      </c>
      <c r="AQ3751" s="160" t="s">
        <v>1101</v>
      </c>
      <c r="AR3751" s="28">
        <f t="shared" si="47"/>
        <v>20</v>
      </c>
      <c r="AT3751" s="160">
        <v>35887</v>
      </c>
      <c r="AU3751">
        <v>20</v>
      </c>
      <c r="AV3751">
        <v>141</v>
      </c>
      <c r="AW3751" s="160" t="s">
        <v>1101</v>
      </c>
      <c r="AX3751" s="28">
        <f t="shared" si="48"/>
        <v>14</v>
      </c>
    </row>
    <row r="3752" spans="28:50" x14ac:dyDescent="0.3">
      <c r="AB3752" s="160">
        <v>39905</v>
      </c>
      <c r="AC3752">
        <v>21</v>
      </c>
      <c r="AD3752">
        <v>187</v>
      </c>
      <c r="AE3752" t="s">
        <v>1101</v>
      </c>
      <c r="AF3752">
        <v>19</v>
      </c>
      <c r="AH3752" s="160">
        <v>41366</v>
      </c>
      <c r="AI3752">
        <v>21</v>
      </c>
      <c r="AJ3752">
        <v>161</v>
      </c>
      <c r="AK3752" s="160" t="s">
        <v>1101</v>
      </c>
      <c r="AL3752" s="28">
        <f t="shared" si="46"/>
        <v>16</v>
      </c>
      <c r="AN3752" s="160">
        <v>36983</v>
      </c>
      <c r="AO3752">
        <v>21</v>
      </c>
      <c r="AP3752">
        <v>200</v>
      </c>
      <c r="AQ3752" s="160" t="s">
        <v>1101</v>
      </c>
      <c r="AR3752" s="28">
        <f t="shared" si="47"/>
        <v>20</v>
      </c>
      <c r="AT3752" s="160">
        <v>35887</v>
      </c>
      <c r="AU3752">
        <v>21</v>
      </c>
      <c r="AV3752">
        <v>132</v>
      </c>
      <c r="AW3752" s="160" t="s">
        <v>1101</v>
      </c>
      <c r="AX3752" s="28">
        <f t="shared" si="48"/>
        <v>13</v>
      </c>
    </row>
    <row r="3753" spans="28:50" x14ac:dyDescent="0.3">
      <c r="AB3753" s="160">
        <v>39905</v>
      </c>
      <c r="AC3753">
        <v>22</v>
      </c>
      <c r="AD3753">
        <v>186</v>
      </c>
      <c r="AE3753" t="s">
        <v>1101</v>
      </c>
      <c r="AF3753">
        <v>19</v>
      </c>
      <c r="AH3753" s="160">
        <v>41366</v>
      </c>
      <c r="AI3753">
        <v>22</v>
      </c>
      <c r="AJ3753">
        <v>159</v>
      </c>
      <c r="AK3753" s="160" t="s">
        <v>1101</v>
      </c>
      <c r="AL3753" s="28">
        <f t="shared" si="46"/>
        <v>16</v>
      </c>
      <c r="AN3753" s="160">
        <v>36983</v>
      </c>
      <c r="AO3753">
        <v>22</v>
      </c>
      <c r="AP3753">
        <v>200</v>
      </c>
      <c r="AQ3753" s="160" t="s">
        <v>1101</v>
      </c>
      <c r="AR3753" s="28">
        <f t="shared" si="47"/>
        <v>20</v>
      </c>
      <c r="AT3753" s="160">
        <v>35887</v>
      </c>
      <c r="AU3753">
        <v>22</v>
      </c>
      <c r="AV3753">
        <v>111</v>
      </c>
      <c r="AW3753" s="160" t="s">
        <v>1101</v>
      </c>
      <c r="AX3753" s="28">
        <f t="shared" si="48"/>
        <v>11</v>
      </c>
    </row>
    <row r="3754" spans="28:50" x14ac:dyDescent="0.3">
      <c r="AB3754" s="160">
        <v>39905</v>
      </c>
      <c r="AC3754">
        <v>23</v>
      </c>
      <c r="AD3754">
        <v>181</v>
      </c>
      <c r="AE3754" t="s">
        <v>1101</v>
      </c>
      <c r="AF3754">
        <v>18</v>
      </c>
      <c r="AH3754" s="160">
        <v>41366</v>
      </c>
      <c r="AI3754">
        <v>23</v>
      </c>
      <c r="AJ3754">
        <v>156</v>
      </c>
      <c r="AK3754" s="160" t="s">
        <v>1101</v>
      </c>
      <c r="AL3754" s="28">
        <f t="shared" si="46"/>
        <v>16</v>
      </c>
      <c r="AN3754" s="160">
        <v>36983</v>
      </c>
      <c r="AO3754">
        <v>23</v>
      </c>
      <c r="AP3754">
        <v>202</v>
      </c>
      <c r="AQ3754" s="160" t="s">
        <v>1101</v>
      </c>
      <c r="AR3754" s="28">
        <f t="shared" si="47"/>
        <v>20</v>
      </c>
      <c r="AT3754" s="160">
        <v>35887</v>
      </c>
      <c r="AU3754">
        <v>23</v>
      </c>
      <c r="AV3754">
        <v>96</v>
      </c>
      <c r="AW3754" s="160" t="s">
        <v>1101</v>
      </c>
      <c r="AX3754" s="28">
        <f t="shared" si="48"/>
        <v>10</v>
      </c>
    </row>
    <row r="3755" spans="28:50" x14ac:dyDescent="0.3">
      <c r="AB3755" s="160">
        <v>39906</v>
      </c>
      <c r="AC3755">
        <v>0</v>
      </c>
      <c r="AD3755">
        <v>177</v>
      </c>
      <c r="AE3755" t="s">
        <v>1101</v>
      </c>
      <c r="AF3755">
        <v>18</v>
      </c>
      <c r="AH3755" s="160">
        <v>41367</v>
      </c>
      <c r="AI3755">
        <v>0</v>
      </c>
      <c r="AJ3755">
        <v>153</v>
      </c>
      <c r="AK3755" s="160" t="s">
        <v>1101</v>
      </c>
      <c r="AL3755" s="28">
        <f t="shared" si="46"/>
        <v>15</v>
      </c>
      <c r="AN3755" s="160">
        <v>36984</v>
      </c>
      <c r="AO3755">
        <v>0</v>
      </c>
      <c r="AP3755">
        <v>200</v>
      </c>
      <c r="AQ3755" s="160" t="s">
        <v>1101</v>
      </c>
      <c r="AR3755" s="28">
        <f t="shared" si="47"/>
        <v>20</v>
      </c>
      <c r="AT3755" s="160">
        <v>35888</v>
      </c>
      <c r="AU3755">
        <v>0</v>
      </c>
      <c r="AV3755">
        <v>84</v>
      </c>
      <c r="AW3755" s="160" t="s">
        <v>1101</v>
      </c>
      <c r="AX3755" s="28">
        <f t="shared" si="48"/>
        <v>8</v>
      </c>
    </row>
    <row r="3756" spans="28:50" x14ac:dyDescent="0.3">
      <c r="AB3756" s="160">
        <v>39906</v>
      </c>
      <c r="AC3756">
        <v>1</v>
      </c>
      <c r="AD3756">
        <v>177</v>
      </c>
      <c r="AE3756" t="s">
        <v>1101</v>
      </c>
      <c r="AF3756">
        <v>18</v>
      </c>
      <c r="AH3756" s="160">
        <v>41367</v>
      </c>
      <c r="AI3756">
        <v>1</v>
      </c>
      <c r="AJ3756">
        <v>153</v>
      </c>
      <c r="AK3756" s="160" t="s">
        <v>1101</v>
      </c>
      <c r="AL3756" s="28">
        <f t="shared" si="46"/>
        <v>15</v>
      </c>
      <c r="AN3756" s="160">
        <v>36984</v>
      </c>
      <c r="AO3756">
        <v>1</v>
      </c>
      <c r="AP3756">
        <v>190</v>
      </c>
      <c r="AQ3756" s="160" t="s">
        <v>1101</v>
      </c>
      <c r="AR3756" s="28">
        <f t="shared" si="47"/>
        <v>19</v>
      </c>
      <c r="AT3756" s="160">
        <v>35888</v>
      </c>
      <c r="AU3756">
        <v>1</v>
      </c>
      <c r="AV3756">
        <v>83</v>
      </c>
      <c r="AW3756" s="160" t="s">
        <v>1101</v>
      </c>
      <c r="AX3756" s="28">
        <f t="shared" si="48"/>
        <v>8</v>
      </c>
    </row>
    <row r="3757" spans="28:50" x14ac:dyDescent="0.3">
      <c r="AB3757" s="160">
        <v>39906</v>
      </c>
      <c r="AC3757">
        <v>2</v>
      </c>
      <c r="AD3757">
        <v>177</v>
      </c>
      <c r="AE3757" t="s">
        <v>1101</v>
      </c>
      <c r="AF3757">
        <v>18</v>
      </c>
      <c r="AH3757" s="160">
        <v>41367</v>
      </c>
      <c r="AI3757">
        <v>2</v>
      </c>
      <c r="AJ3757">
        <v>148</v>
      </c>
      <c r="AK3757" s="160" t="s">
        <v>1101</v>
      </c>
      <c r="AL3757" s="28">
        <f t="shared" si="46"/>
        <v>15</v>
      </c>
      <c r="AN3757" s="160">
        <v>36984</v>
      </c>
      <c r="AO3757">
        <v>2</v>
      </c>
      <c r="AP3757">
        <v>189</v>
      </c>
      <c r="AQ3757" s="160" t="s">
        <v>1101</v>
      </c>
      <c r="AR3757" s="28">
        <f t="shared" si="47"/>
        <v>19</v>
      </c>
      <c r="AT3757" s="160">
        <v>35888</v>
      </c>
      <c r="AU3757">
        <v>2</v>
      </c>
      <c r="AV3757">
        <v>89</v>
      </c>
      <c r="AW3757" s="160" t="s">
        <v>1101</v>
      </c>
      <c r="AX3757" s="28">
        <f t="shared" si="48"/>
        <v>9</v>
      </c>
    </row>
    <row r="3758" spans="28:50" x14ac:dyDescent="0.3">
      <c r="AB3758" s="160">
        <v>39906</v>
      </c>
      <c r="AC3758">
        <v>3</v>
      </c>
      <c r="AD3758">
        <v>173</v>
      </c>
      <c r="AE3758" t="s">
        <v>1101</v>
      </c>
      <c r="AF3758">
        <v>17</v>
      </c>
      <c r="AH3758" s="160">
        <v>41367</v>
      </c>
      <c r="AI3758">
        <v>3</v>
      </c>
      <c r="AJ3758">
        <v>151</v>
      </c>
      <c r="AK3758" s="160" t="s">
        <v>1101</v>
      </c>
      <c r="AL3758" s="28">
        <f t="shared" si="46"/>
        <v>15</v>
      </c>
      <c r="AN3758" s="160">
        <v>36984</v>
      </c>
      <c r="AO3758">
        <v>3</v>
      </c>
      <c r="AP3758">
        <v>190</v>
      </c>
      <c r="AQ3758" s="160" t="s">
        <v>1101</v>
      </c>
      <c r="AR3758" s="28">
        <f t="shared" si="47"/>
        <v>19</v>
      </c>
      <c r="AT3758" s="160">
        <v>35888</v>
      </c>
      <c r="AU3758">
        <v>3</v>
      </c>
      <c r="AV3758">
        <v>107</v>
      </c>
      <c r="AW3758" s="160" t="s">
        <v>1101</v>
      </c>
      <c r="AX3758" s="28">
        <f t="shared" si="48"/>
        <v>11</v>
      </c>
    </row>
    <row r="3759" spans="28:50" x14ac:dyDescent="0.3">
      <c r="AB3759" s="160">
        <v>39906</v>
      </c>
      <c r="AC3759">
        <v>4</v>
      </c>
      <c r="AD3759">
        <v>176</v>
      </c>
      <c r="AE3759" t="s">
        <v>1101</v>
      </c>
      <c r="AF3759">
        <v>18</v>
      </c>
      <c r="AH3759" s="160">
        <v>41367</v>
      </c>
      <c r="AI3759">
        <v>4</v>
      </c>
      <c r="AJ3759">
        <v>149</v>
      </c>
      <c r="AK3759" s="160" t="s">
        <v>1101</v>
      </c>
      <c r="AL3759" s="28">
        <f t="shared" si="46"/>
        <v>15</v>
      </c>
      <c r="AN3759" s="160">
        <v>36984</v>
      </c>
      <c r="AO3759">
        <v>4</v>
      </c>
      <c r="AP3759">
        <v>190</v>
      </c>
      <c r="AQ3759" s="160" t="s">
        <v>1101</v>
      </c>
      <c r="AR3759" s="28">
        <f t="shared" si="47"/>
        <v>19</v>
      </c>
      <c r="AT3759" s="160">
        <v>35888</v>
      </c>
      <c r="AU3759">
        <v>4</v>
      </c>
      <c r="AV3759">
        <v>163</v>
      </c>
      <c r="AW3759" s="160" t="s">
        <v>1101</v>
      </c>
      <c r="AX3759" s="28">
        <f t="shared" si="48"/>
        <v>16</v>
      </c>
    </row>
    <row r="3760" spans="28:50" x14ac:dyDescent="0.3">
      <c r="AB3760" s="160">
        <v>39906</v>
      </c>
      <c r="AC3760">
        <v>5</v>
      </c>
      <c r="AD3760">
        <v>163</v>
      </c>
      <c r="AE3760" t="s">
        <v>1101</v>
      </c>
      <c r="AF3760">
        <v>16</v>
      </c>
      <c r="AH3760" s="160">
        <v>41367</v>
      </c>
      <c r="AI3760">
        <v>5</v>
      </c>
      <c r="AJ3760">
        <v>146</v>
      </c>
      <c r="AK3760" s="160" t="s">
        <v>1101</v>
      </c>
      <c r="AL3760" s="28">
        <f t="shared" si="46"/>
        <v>15</v>
      </c>
      <c r="AN3760" s="160">
        <v>36984</v>
      </c>
      <c r="AO3760">
        <v>5</v>
      </c>
      <c r="AP3760">
        <v>189</v>
      </c>
      <c r="AQ3760" s="160" t="s">
        <v>1101</v>
      </c>
      <c r="AR3760" s="28">
        <f t="shared" si="47"/>
        <v>19</v>
      </c>
      <c r="AT3760" s="160">
        <v>35888</v>
      </c>
      <c r="AU3760">
        <v>5</v>
      </c>
      <c r="AV3760">
        <v>164</v>
      </c>
      <c r="AW3760" s="160" t="s">
        <v>1101</v>
      </c>
      <c r="AX3760" s="28">
        <f t="shared" si="48"/>
        <v>16</v>
      </c>
    </row>
    <row r="3761" spans="28:50" x14ac:dyDescent="0.3">
      <c r="AB3761" s="160">
        <v>39906</v>
      </c>
      <c r="AC3761">
        <v>6</v>
      </c>
      <c r="AD3761">
        <v>159</v>
      </c>
      <c r="AE3761" t="s">
        <v>1101</v>
      </c>
      <c r="AF3761">
        <v>16</v>
      </c>
      <c r="AH3761" s="160">
        <v>41367</v>
      </c>
      <c r="AI3761">
        <v>6</v>
      </c>
      <c r="AJ3761">
        <v>143</v>
      </c>
      <c r="AK3761" s="160" t="s">
        <v>1101</v>
      </c>
      <c r="AL3761" s="28">
        <f t="shared" si="46"/>
        <v>14</v>
      </c>
      <c r="AN3761" s="160">
        <v>36984</v>
      </c>
      <c r="AO3761">
        <v>6</v>
      </c>
      <c r="AP3761">
        <v>190</v>
      </c>
      <c r="AQ3761" s="160" t="s">
        <v>1101</v>
      </c>
      <c r="AR3761" s="28">
        <f t="shared" si="47"/>
        <v>19</v>
      </c>
      <c r="AT3761" s="160">
        <v>35888</v>
      </c>
      <c r="AU3761">
        <v>6</v>
      </c>
      <c r="AV3761">
        <v>173</v>
      </c>
      <c r="AW3761" s="160" t="s">
        <v>1101</v>
      </c>
      <c r="AX3761" s="28">
        <f t="shared" si="48"/>
        <v>17</v>
      </c>
    </row>
    <row r="3762" spans="28:50" x14ac:dyDescent="0.3">
      <c r="AB3762" s="160">
        <v>39906</v>
      </c>
      <c r="AC3762">
        <v>7</v>
      </c>
      <c r="AD3762">
        <v>158</v>
      </c>
      <c r="AE3762" t="s">
        <v>1101</v>
      </c>
      <c r="AF3762">
        <v>16</v>
      </c>
      <c r="AH3762" s="160">
        <v>41367</v>
      </c>
      <c r="AI3762">
        <v>7</v>
      </c>
      <c r="AJ3762">
        <v>148</v>
      </c>
      <c r="AK3762" s="160" t="s">
        <v>1101</v>
      </c>
      <c r="AL3762" s="28">
        <f t="shared" si="46"/>
        <v>15</v>
      </c>
      <c r="AN3762" s="160">
        <v>36984</v>
      </c>
      <c r="AO3762">
        <v>7</v>
      </c>
      <c r="AP3762">
        <v>190</v>
      </c>
      <c r="AQ3762" s="160" t="s">
        <v>1101</v>
      </c>
      <c r="AR3762" s="28">
        <f t="shared" si="47"/>
        <v>19</v>
      </c>
      <c r="AT3762" s="160">
        <v>35888</v>
      </c>
      <c r="AU3762">
        <v>7</v>
      </c>
      <c r="AV3762">
        <v>171</v>
      </c>
      <c r="AW3762" s="160" t="s">
        <v>1101</v>
      </c>
      <c r="AX3762" s="28">
        <f t="shared" si="48"/>
        <v>17</v>
      </c>
    </row>
    <row r="3763" spans="28:50" x14ac:dyDescent="0.3">
      <c r="AB3763" s="160">
        <v>39906</v>
      </c>
      <c r="AC3763">
        <v>8</v>
      </c>
      <c r="AD3763">
        <v>190</v>
      </c>
      <c r="AE3763" t="s">
        <v>1101</v>
      </c>
      <c r="AF3763">
        <v>19</v>
      </c>
      <c r="AH3763" s="160">
        <v>41367</v>
      </c>
      <c r="AI3763">
        <v>8</v>
      </c>
      <c r="AJ3763">
        <v>155</v>
      </c>
      <c r="AK3763" s="160" t="s">
        <v>1101</v>
      </c>
      <c r="AL3763" s="28">
        <f t="shared" si="46"/>
        <v>16</v>
      </c>
      <c r="AN3763" s="160">
        <v>36984</v>
      </c>
      <c r="AO3763">
        <v>8</v>
      </c>
      <c r="AP3763">
        <v>180</v>
      </c>
      <c r="AQ3763" s="160" t="s">
        <v>1101</v>
      </c>
      <c r="AR3763" s="28">
        <f t="shared" si="47"/>
        <v>18</v>
      </c>
      <c r="AT3763" s="160">
        <v>35888</v>
      </c>
      <c r="AU3763">
        <v>8</v>
      </c>
      <c r="AV3763">
        <v>172</v>
      </c>
      <c r="AW3763" s="160" t="s">
        <v>1101</v>
      </c>
      <c r="AX3763" s="28">
        <f t="shared" si="48"/>
        <v>17</v>
      </c>
    </row>
    <row r="3764" spans="28:50" x14ac:dyDescent="0.3">
      <c r="AB3764" s="160">
        <v>39906</v>
      </c>
      <c r="AC3764">
        <v>9</v>
      </c>
      <c r="AD3764">
        <v>200</v>
      </c>
      <c r="AE3764" t="s">
        <v>1101</v>
      </c>
      <c r="AF3764">
        <v>20</v>
      </c>
      <c r="AH3764" s="160">
        <v>41367</v>
      </c>
      <c r="AI3764">
        <v>9</v>
      </c>
      <c r="AJ3764">
        <v>161</v>
      </c>
      <c r="AK3764" s="160" t="s">
        <v>1101</v>
      </c>
      <c r="AL3764" s="28">
        <f t="shared" si="46"/>
        <v>16</v>
      </c>
      <c r="AN3764" s="160">
        <v>36984</v>
      </c>
      <c r="AO3764">
        <v>9</v>
      </c>
      <c r="AP3764">
        <v>180</v>
      </c>
      <c r="AQ3764" s="160" t="s">
        <v>1101</v>
      </c>
      <c r="AR3764" s="28">
        <f t="shared" si="47"/>
        <v>18</v>
      </c>
      <c r="AT3764" s="160">
        <v>35888</v>
      </c>
      <c r="AU3764">
        <v>9</v>
      </c>
      <c r="AV3764">
        <v>193</v>
      </c>
      <c r="AW3764" s="160" t="s">
        <v>1101</v>
      </c>
      <c r="AX3764" s="28">
        <f t="shared" si="48"/>
        <v>19</v>
      </c>
    </row>
    <row r="3765" spans="28:50" x14ac:dyDescent="0.3">
      <c r="AB3765" s="160">
        <v>39906</v>
      </c>
      <c r="AC3765">
        <v>10</v>
      </c>
      <c r="AD3765">
        <v>216</v>
      </c>
      <c r="AE3765" t="s">
        <v>1101</v>
      </c>
      <c r="AF3765">
        <v>22</v>
      </c>
      <c r="AH3765" s="160">
        <v>41367</v>
      </c>
      <c r="AI3765">
        <v>10</v>
      </c>
      <c r="AJ3765">
        <v>168</v>
      </c>
      <c r="AK3765" s="160" t="s">
        <v>1101</v>
      </c>
      <c r="AL3765" s="28">
        <f t="shared" si="46"/>
        <v>17</v>
      </c>
      <c r="AN3765" s="160">
        <v>36984</v>
      </c>
      <c r="AO3765">
        <v>10</v>
      </c>
      <c r="AP3765">
        <v>180</v>
      </c>
      <c r="AQ3765" s="160" t="s">
        <v>1101</v>
      </c>
      <c r="AR3765" s="28">
        <f t="shared" si="47"/>
        <v>18</v>
      </c>
      <c r="AT3765" s="160">
        <v>35888</v>
      </c>
      <c r="AU3765">
        <v>10</v>
      </c>
      <c r="AV3765">
        <v>206</v>
      </c>
      <c r="AW3765" s="160" t="s">
        <v>1101</v>
      </c>
      <c r="AX3765" s="28">
        <f t="shared" si="48"/>
        <v>21</v>
      </c>
    </row>
    <row r="3766" spans="28:50" x14ac:dyDescent="0.3">
      <c r="AB3766" s="160">
        <v>39906</v>
      </c>
      <c r="AC3766">
        <v>11</v>
      </c>
      <c r="AD3766">
        <v>240</v>
      </c>
      <c r="AE3766" t="s">
        <v>1101</v>
      </c>
      <c r="AF3766">
        <v>24</v>
      </c>
      <c r="AH3766" s="160">
        <v>41367</v>
      </c>
      <c r="AI3766">
        <v>11</v>
      </c>
      <c r="AJ3766">
        <v>170</v>
      </c>
      <c r="AK3766" s="160" t="s">
        <v>1101</v>
      </c>
      <c r="AL3766" s="28">
        <f t="shared" si="46"/>
        <v>17</v>
      </c>
      <c r="AN3766" s="160">
        <v>36984</v>
      </c>
      <c r="AO3766">
        <v>11</v>
      </c>
      <c r="AP3766">
        <v>189</v>
      </c>
      <c r="AQ3766" s="160" t="s">
        <v>1101</v>
      </c>
      <c r="AR3766" s="28">
        <f t="shared" si="47"/>
        <v>19</v>
      </c>
      <c r="AT3766" s="160">
        <v>35888</v>
      </c>
      <c r="AU3766">
        <v>11</v>
      </c>
      <c r="AV3766">
        <v>174</v>
      </c>
      <c r="AW3766" s="160" t="s">
        <v>1101</v>
      </c>
      <c r="AX3766" s="28">
        <f t="shared" si="48"/>
        <v>17</v>
      </c>
    </row>
    <row r="3767" spans="28:50" x14ac:dyDescent="0.3">
      <c r="AB3767" s="160">
        <v>39906</v>
      </c>
      <c r="AC3767">
        <v>12</v>
      </c>
      <c r="AD3767">
        <v>247</v>
      </c>
      <c r="AE3767" t="s">
        <v>1101</v>
      </c>
      <c r="AF3767">
        <v>25</v>
      </c>
      <c r="AH3767" s="160">
        <v>41367</v>
      </c>
      <c r="AI3767">
        <v>12</v>
      </c>
      <c r="AJ3767">
        <v>153</v>
      </c>
      <c r="AK3767" s="160" t="s">
        <v>1101</v>
      </c>
      <c r="AL3767" s="28">
        <f t="shared" si="46"/>
        <v>15</v>
      </c>
      <c r="AN3767" s="160">
        <v>36984</v>
      </c>
      <c r="AO3767">
        <v>12</v>
      </c>
      <c r="AP3767">
        <v>190</v>
      </c>
      <c r="AQ3767" s="160" t="s">
        <v>1101</v>
      </c>
      <c r="AR3767" s="28">
        <f t="shared" si="47"/>
        <v>19</v>
      </c>
      <c r="AT3767" s="160">
        <v>35888</v>
      </c>
      <c r="AU3767">
        <v>12</v>
      </c>
      <c r="AV3767">
        <v>165</v>
      </c>
      <c r="AW3767" s="160" t="s">
        <v>1101</v>
      </c>
      <c r="AX3767" s="28">
        <f t="shared" si="48"/>
        <v>17</v>
      </c>
    </row>
    <row r="3768" spans="28:50" x14ac:dyDescent="0.3">
      <c r="AB3768" s="160">
        <v>39906</v>
      </c>
      <c r="AC3768">
        <v>13</v>
      </c>
      <c r="AD3768">
        <v>266</v>
      </c>
      <c r="AE3768" t="s">
        <v>1101</v>
      </c>
      <c r="AF3768">
        <v>27</v>
      </c>
      <c r="AH3768" s="160">
        <v>41367</v>
      </c>
      <c r="AI3768">
        <v>13</v>
      </c>
      <c r="AJ3768">
        <v>164</v>
      </c>
      <c r="AK3768" s="160" t="s">
        <v>1101</v>
      </c>
      <c r="AL3768" s="28">
        <f t="shared" si="46"/>
        <v>16</v>
      </c>
      <c r="AN3768" s="160">
        <v>36984</v>
      </c>
      <c r="AO3768">
        <v>13</v>
      </c>
      <c r="AP3768">
        <v>190</v>
      </c>
      <c r="AQ3768" s="160" t="s">
        <v>1101</v>
      </c>
      <c r="AR3768" s="28">
        <f t="shared" si="47"/>
        <v>19</v>
      </c>
      <c r="AT3768" s="160">
        <v>35888</v>
      </c>
      <c r="AU3768">
        <v>13</v>
      </c>
      <c r="AV3768">
        <v>180</v>
      </c>
      <c r="AW3768" s="160" t="s">
        <v>1101</v>
      </c>
      <c r="AX3768" s="28">
        <f t="shared" si="48"/>
        <v>18</v>
      </c>
    </row>
    <row r="3769" spans="28:50" x14ac:dyDescent="0.3">
      <c r="AB3769" s="160">
        <v>39906</v>
      </c>
      <c r="AC3769">
        <v>14</v>
      </c>
      <c r="AD3769">
        <v>272</v>
      </c>
      <c r="AE3769" t="s">
        <v>1101</v>
      </c>
      <c r="AF3769">
        <v>27</v>
      </c>
      <c r="AH3769" s="160">
        <v>41367</v>
      </c>
      <c r="AI3769">
        <v>14</v>
      </c>
      <c r="AJ3769">
        <v>162</v>
      </c>
      <c r="AK3769" s="160" t="s">
        <v>1101</v>
      </c>
      <c r="AL3769" s="28">
        <f t="shared" si="46"/>
        <v>16</v>
      </c>
      <c r="AN3769" s="160">
        <v>36984</v>
      </c>
      <c r="AO3769">
        <v>14</v>
      </c>
      <c r="AP3769">
        <v>180</v>
      </c>
      <c r="AQ3769" s="160" t="s">
        <v>1101</v>
      </c>
      <c r="AR3769" s="28">
        <f t="shared" si="47"/>
        <v>18</v>
      </c>
      <c r="AT3769" s="160">
        <v>35888</v>
      </c>
      <c r="AU3769">
        <v>14</v>
      </c>
      <c r="AV3769">
        <v>193</v>
      </c>
      <c r="AW3769" s="160" t="s">
        <v>1101</v>
      </c>
      <c r="AX3769" s="28">
        <f t="shared" si="48"/>
        <v>19</v>
      </c>
    </row>
    <row r="3770" spans="28:50" x14ac:dyDescent="0.3">
      <c r="AB3770" s="160">
        <v>39906</v>
      </c>
      <c r="AC3770">
        <v>15</v>
      </c>
      <c r="AD3770">
        <v>277</v>
      </c>
      <c r="AE3770" t="s">
        <v>1101</v>
      </c>
      <c r="AF3770">
        <v>28</v>
      </c>
      <c r="AH3770" s="160">
        <v>41367</v>
      </c>
      <c r="AI3770">
        <v>15</v>
      </c>
      <c r="AJ3770">
        <v>166</v>
      </c>
      <c r="AK3770" s="160" t="s">
        <v>1101</v>
      </c>
      <c r="AL3770" s="28">
        <f t="shared" si="46"/>
        <v>17</v>
      </c>
      <c r="AN3770" s="160">
        <v>36984</v>
      </c>
      <c r="AO3770">
        <v>15</v>
      </c>
      <c r="AP3770">
        <v>190</v>
      </c>
      <c r="AQ3770" s="160" t="s">
        <v>1101</v>
      </c>
      <c r="AR3770" s="28">
        <f t="shared" si="47"/>
        <v>19</v>
      </c>
      <c r="AT3770" s="160">
        <v>35888</v>
      </c>
      <c r="AU3770">
        <v>15</v>
      </c>
      <c r="AV3770">
        <v>206</v>
      </c>
      <c r="AW3770" s="160" t="s">
        <v>1101</v>
      </c>
      <c r="AX3770" s="28">
        <f t="shared" si="48"/>
        <v>21</v>
      </c>
    </row>
    <row r="3771" spans="28:50" x14ac:dyDescent="0.3">
      <c r="AB3771" s="160">
        <v>39906</v>
      </c>
      <c r="AC3771">
        <v>16</v>
      </c>
      <c r="AD3771">
        <v>276</v>
      </c>
      <c r="AE3771" t="s">
        <v>1101</v>
      </c>
      <c r="AF3771">
        <v>28</v>
      </c>
      <c r="AH3771" s="160">
        <v>41367</v>
      </c>
      <c r="AI3771">
        <v>16</v>
      </c>
      <c r="AJ3771">
        <v>170</v>
      </c>
      <c r="AK3771" s="160" t="s">
        <v>1101</v>
      </c>
      <c r="AL3771" s="28">
        <f t="shared" ref="AL3771:AL3834" si="49">ROUND(AJ3771/10,0)</f>
        <v>17</v>
      </c>
      <c r="AN3771" s="160">
        <v>36984</v>
      </c>
      <c r="AO3771">
        <v>16</v>
      </c>
      <c r="AP3771">
        <v>180</v>
      </c>
      <c r="AQ3771" s="160" t="s">
        <v>1101</v>
      </c>
      <c r="AR3771" s="28">
        <f t="shared" ref="AR3771:AR3834" si="50">ROUND(AP3771/10,0)</f>
        <v>18</v>
      </c>
      <c r="AT3771" s="160">
        <v>35888</v>
      </c>
      <c r="AU3771">
        <v>16</v>
      </c>
      <c r="AV3771">
        <v>198</v>
      </c>
      <c r="AW3771" s="160" t="s">
        <v>1101</v>
      </c>
      <c r="AX3771" s="28">
        <f t="shared" ref="AX3771:AX3834" si="51">ROUND(AV3771/10,0)</f>
        <v>20</v>
      </c>
    </row>
    <row r="3772" spans="28:50" x14ac:dyDescent="0.3">
      <c r="AB3772" s="160">
        <v>39906</v>
      </c>
      <c r="AC3772">
        <v>17</v>
      </c>
      <c r="AD3772">
        <v>261</v>
      </c>
      <c r="AE3772" t="s">
        <v>1101</v>
      </c>
      <c r="AF3772">
        <v>26</v>
      </c>
      <c r="AH3772" s="160">
        <v>41367</v>
      </c>
      <c r="AI3772">
        <v>17</v>
      </c>
      <c r="AJ3772">
        <v>163</v>
      </c>
      <c r="AK3772" s="160" t="s">
        <v>1101</v>
      </c>
      <c r="AL3772" s="28">
        <f t="shared" si="49"/>
        <v>16</v>
      </c>
      <c r="AN3772" s="160">
        <v>36984</v>
      </c>
      <c r="AO3772">
        <v>17</v>
      </c>
      <c r="AP3772">
        <v>170</v>
      </c>
      <c r="AQ3772" s="160" t="s">
        <v>1101</v>
      </c>
      <c r="AR3772" s="28">
        <f t="shared" si="50"/>
        <v>17</v>
      </c>
      <c r="AT3772" s="160">
        <v>35888</v>
      </c>
      <c r="AU3772">
        <v>17</v>
      </c>
      <c r="AV3772">
        <v>142</v>
      </c>
      <c r="AW3772" s="160" t="s">
        <v>1101</v>
      </c>
      <c r="AX3772" s="28">
        <f t="shared" si="51"/>
        <v>14</v>
      </c>
    </row>
    <row r="3773" spans="28:50" x14ac:dyDescent="0.3">
      <c r="AB3773" s="160">
        <v>39906</v>
      </c>
      <c r="AC3773">
        <v>18</v>
      </c>
      <c r="AD3773">
        <v>253</v>
      </c>
      <c r="AE3773" t="s">
        <v>1101</v>
      </c>
      <c r="AF3773">
        <v>25</v>
      </c>
      <c r="AH3773" s="160">
        <v>41367</v>
      </c>
      <c r="AI3773">
        <v>18</v>
      </c>
      <c r="AJ3773">
        <v>160</v>
      </c>
      <c r="AK3773" s="160" t="s">
        <v>1101</v>
      </c>
      <c r="AL3773" s="28">
        <f t="shared" si="49"/>
        <v>16</v>
      </c>
      <c r="AN3773" s="160">
        <v>36984</v>
      </c>
      <c r="AO3773">
        <v>18</v>
      </c>
      <c r="AP3773">
        <v>170</v>
      </c>
      <c r="AQ3773" s="160" t="s">
        <v>1101</v>
      </c>
      <c r="AR3773" s="28">
        <f t="shared" si="50"/>
        <v>17</v>
      </c>
      <c r="AT3773" s="160">
        <v>35888</v>
      </c>
      <c r="AU3773">
        <v>18</v>
      </c>
      <c r="AV3773">
        <v>123</v>
      </c>
      <c r="AW3773" s="160" t="s">
        <v>1101</v>
      </c>
      <c r="AX3773" s="28">
        <f t="shared" si="51"/>
        <v>12</v>
      </c>
    </row>
    <row r="3774" spans="28:50" x14ac:dyDescent="0.3">
      <c r="AB3774" s="160">
        <v>39906</v>
      </c>
      <c r="AC3774">
        <v>19</v>
      </c>
      <c r="AD3774">
        <v>190</v>
      </c>
      <c r="AE3774" t="s">
        <v>1101</v>
      </c>
      <c r="AF3774">
        <v>19</v>
      </c>
      <c r="AH3774" s="160">
        <v>41367</v>
      </c>
      <c r="AI3774">
        <v>19</v>
      </c>
      <c r="AJ3774">
        <v>153</v>
      </c>
      <c r="AK3774" s="160" t="s">
        <v>1101</v>
      </c>
      <c r="AL3774" s="28">
        <f t="shared" si="49"/>
        <v>15</v>
      </c>
      <c r="AN3774" s="160">
        <v>36984</v>
      </c>
      <c r="AO3774">
        <v>19</v>
      </c>
      <c r="AP3774">
        <v>170</v>
      </c>
      <c r="AQ3774" s="160" t="s">
        <v>1101</v>
      </c>
      <c r="AR3774" s="28">
        <f t="shared" si="50"/>
        <v>17</v>
      </c>
      <c r="AT3774" s="160">
        <v>35888</v>
      </c>
      <c r="AU3774">
        <v>19</v>
      </c>
      <c r="AV3774">
        <v>115</v>
      </c>
      <c r="AW3774" s="160" t="s">
        <v>1101</v>
      </c>
      <c r="AX3774" s="28">
        <f t="shared" si="51"/>
        <v>12</v>
      </c>
    </row>
    <row r="3775" spans="28:50" x14ac:dyDescent="0.3">
      <c r="AB3775" s="160">
        <v>39906</v>
      </c>
      <c r="AC3775">
        <v>20</v>
      </c>
      <c r="AD3775">
        <v>176</v>
      </c>
      <c r="AE3775" t="s">
        <v>1101</v>
      </c>
      <c r="AF3775">
        <v>18</v>
      </c>
      <c r="AH3775" s="160">
        <v>41367</v>
      </c>
      <c r="AI3775">
        <v>20</v>
      </c>
      <c r="AJ3775">
        <v>149</v>
      </c>
      <c r="AK3775" s="160" t="s">
        <v>1101</v>
      </c>
      <c r="AL3775" s="28">
        <f t="shared" si="49"/>
        <v>15</v>
      </c>
      <c r="AN3775" s="160">
        <v>36984</v>
      </c>
      <c r="AO3775">
        <v>20</v>
      </c>
      <c r="AP3775">
        <v>170</v>
      </c>
      <c r="AQ3775" s="160" t="s">
        <v>1101</v>
      </c>
      <c r="AR3775" s="28">
        <f t="shared" si="50"/>
        <v>17</v>
      </c>
      <c r="AT3775" s="160">
        <v>35888</v>
      </c>
      <c r="AU3775">
        <v>20</v>
      </c>
      <c r="AV3775">
        <v>107</v>
      </c>
      <c r="AW3775" s="160" t="s">
        <v>1101</v>
      </c>
      <c r="AX3775" s="28">
        <f t="shared" si="51"/>
        <v>11</v>
      </c>
    </row>
    <row r="3776" spans="28:50" x14ac:dyDescent="0.3">
      <c r="AB3776" s="160">
        <v>39906</v>
      </c>
      <c r="AC3776">
        <v>21</v>
      </c>
      <c r="AD3776">
        <v>172</v>
      </c>
      <c r="AE3776" t="s">
        <v>1101</v>
      </c>
      <c r="AF3776">
        <v>17</v>
      </c>
      <c r="AH3776" s="160">
        <v>41367</v>
      </c>
      <c r="AI3776">
        <v>21</v>
      </c>
      <c r="AJ3776">
        <v>139</v>
      </c>
      <c r="AK3776" s="160" t="s">
        <v>1101</v>
      </c>
      <c r="AL3776" s="28">
        <f t="shared" si="49"/>
        <v>14</v>
      </c>
      <c r="AN3776" s="160">
        <v>36984</v>
      </c>
      <c r="AO3776">
        <v>21</v>
      </c>
      <c r="AP3776">
        <v>160</v>
      </c>
      <c r="AQ3776" s="160" t="s">
        <v>1101</v>
      </c>
      <c r="AR3776" s="28">
        <f t="shared" si="50"/>
        <v>16</v>
      </c>
      <c r="AT3776" s="160">
        <v>35888</v>
      </c>
      <c r="AU3776">
        <v>21</v>
      </c>
      <c r="AV3776">
        <v>96</v>
      </c>
      <c r="AW3776" s="160" t="s">
        <v>1101</v>
      </c>
      <c r="AX3776" s="28">
        <f t="shared" si="51"/>
        <v>10</v>
      </c>
    </row>
    <row r="3777" spans="28:50" x14ac:dyDescent="0.3">
      <c r="AB3777" s="160">
        <v>39906</v>
      </c>
      <c r="AC3777">
        <v>22</v>
      </c>
      <c r="AD3777">
        <v>169</v>
      </c>
      <c r="AE3777" t="s">
        <v>1101</v>
      </c>
      <c r="AF3777">
        <v>17</v>
      </c>
      <c r="AH3777" s="160">
        <v>41367</v>
      </c>
      <c r="AI3777">
        <v>22</v>
      </c>
      <c r="AJ3777">
        <v>132</v>
      </c>
      <c r="AK3777" s="160" t="s">
        <v>1101</v>
      </c>
      <c r="AL3777" s="28">
        <f t="shared" si="49"/>
        <v>13</v>
      </c>
      <c r="AN3777" s="160">
        <v>36984</v>
      </c>
      <c r="AO3777">
        <v>22</v>
      </c>
      <c r="AP3777">
        <v>160</v>
      </c>
      <c r="AQ3777" s="160" t="s">
        <v>1101</v>
      </c>
      <c r="AR3777" s="28">
        <f t="shared" si="50"/>
        <v>16</v>
      </c>
      <c r="AT3777" s="160">
        <v>35888</v>
      </c>
      <c r="AU3777">
        <v>22</v>
      </c>
      <c r="AV3777">
        <v>94</v>
      </c>
      <c r="AW3777" s="160" t="s">
        <v>1101</v>
      </c>
      <c r="AX3777" s="28">
        <f t="shared" si="51"/>
        <v>9</v>
      </c>
    </row>
    <row r="3778" spans="28:50" x14ac:dyDescent="0.3">
      <c r="AB3778" s="160">
        <v>39906</v>
      </c>
      <c r="AC3778">
        <v>23</v>
      </c>
      <c r="AD3778">
        <v>170</v>
      </c>
      <c r="AE3778" t="s">
        <v>1101</v>
      </c>
      <c r="AF3778">
        <v>17</v>
      </c>
      <c r="AH3778" s="160">
        <v>41367</v>
      </c>
      <c r="AI3778">
        <v>23</v>
      </c>
      <c r="AJ3778">
        <v>123</v>
      </c>
      <c r="AK3778" s="160" t="s">
        <v>1101</v>
      </c>
      <c r="AL3778" s="28">
        <f t="shared" si="49"/>
        <v>12</v>
      </c>
      <c r="AN3778" s="160">
        <v>36984</v>
      </c>
      <c r="AO3778">
        <v>23</v>
      </c>
      <c r="AP3778">
        <v>160</v>
      </c>
      <c r="AQ3778" s="160" t="s">
        <v>1101</v>
      </c>
      <c r="AR3778" s="28">
        <f t="shared" si="50"/>
        <v>16</v>
      </c>
      <c r="AT3778" s="160">
        <v>35888</v>
      </c>
      <c r="AU3778">
        <v>23</v>
      </c>
      <c r="AV3778">
        <v>94</v>
      </c>
      <c r="AW3778" s="160" t="s">
        <v>1101</v>
      </c>
      <c r="AX3778" s="28">
        <f t="shared" si="51"/>
        <v>9</v>
      </c>
    </row>
    <row r="3779" spans="28:50" x14ac:dyDescent="0.3">
      <c r="AB3779" s="160">
        <v>39907</v>
      </c>
      <c r="AC3779">
        <v>0</v>
      </c>
      <c r="AD3779">
        <v>171</v>
      </c>
      <c r="AE3779" t="s">
        <v>1101</v>
      </c>
      <c r="AF3779">
        <v>17</v>
      </c>
      <c r="AH3779" s="160">
        <v>41368</v>
      </c>
      <c r="AI3779">
        <v>0</v>
      </c>
      <c r="AJ3779">
        <v>118</v>
      </c>
      <c r="AK3779" s="160" t="s">
        <v>1101</v>
      </c>
      <c r="AL3779" s="28">
        <f t="shared" si="49"/>
        <v>12</v>
      </c>
      <c r="AN3779" s="160">
        <v>36985</v>
      </c>
      <c r="AO3779">
        <v>0</v>
      </c>
      <c r="AP3779">
        <v>160</v>
      </c>
      <c r="AQ3779" s="160" t="s">
        <v>1101</v>
      </c>
      <c r="AR3779" s="28">
        <f t="shared" si="50"/>
        <v>16</v>
      </c>
      <c r="AT3779" s="160">
        <v>35889</v>
      </c>
      <c r="AU3779">
        <v>0</v>
      </c>
      <c r="AV3779">
        <v>87</v>
      </c>
      <c r="AW3779" s="160" t="s">
        <v>1101</v>
      </c>
      <c r="AX3779" s="28">
        <f t="shared" si="51"/>
        <v>9</v>
      </c>
    </row>
    <row r="3780" spans="28:50" x14ac:dyDescent="0.3">
      <c r="AB3780" s="160">
        <v>39907</v>
      </c>
      <c r="AC3780">
        <v>1</v>
      </c>
      <c r="AD3780">
        <v>175</v>
      </c>
      <c r="AE3780" t="s">
        <v>1101</v>
      </c>
      <c r="AF3780">
        <v>18</v>
      </c>
      <c r="AH3780" s="160">
        <v>41368</v>
      </c>
      <c r="AI3780">
        <v>1</v>
      </c>
      <c r="AJ3780">
        <v>117</v>
      </c>
      <c r="AK3780" s="160" t="s">
        <v>1101</v>
      </c>
      <c r="AL3780" s="28">
        <f t="shared" si="49"/>
        <v>12</v>
      </c>
      <c r="AN3780" s="160">
        <v>36985</v>
      </c>
      <c r="AO3780">
        <v>1</v>
      </c>
      <c r="AP3780">
        <v>160</v>
      </c>
      <c r="AQ3780" s="160" t="s">
        <v>1101</v>
      </c>
      <c r="AR3780" s="28">
        <f t="shared" si="50"/>
        <v>16</v>
      </c>
      <c r="AT3780" s="160">
        <v>35889</v>
      </c>
      <c r="AU3780">
        <v>1</v>
      </c>
      <c r="AV3780">
        <v>88</v>
      </c>
      <c r="AW3780" s="160" t="s">
        <v>1101</v>
      </c>
      <c r="AX3780" s="28">
        <f t="shared" si="51"/>
        <v>9</v>
      </c>
    </row>
    <row r="3781" spans="28:50" x14ac:dyDescent="0.3">
      <c r="AB3781" s="160">
        <v>39907</v>
      </c>
      <c r="AC3781">
        <v>2</v>
      </c>
      <c r="AD3781">
        <v>176</v>
      </c>
      <c r="AE3781" t="s">
        <v>1101</v>
      </c>
      <c r="AF3781">
        <v>18</v>
      </c>
      <c r="AH3781" s="160">
        <v>41368</v>
      </c>
      <c r="AI3781">
        <v>2</v>
      </c>
      <c r="AJ3781">
        <v>118</v>
      </c>
      <c r="AK3781" s="160" t="s">
        <v>1101</v>
      </c>
      <c r="AL3781" s="28">
        <f t="shared" si="49"/>
        <v>12</v>
      </c>
      <c r="AN3781" s="160">
        <v>36985</v>
      </c>
      <c r="AO3781">
        <v>2</v>
      </c>
      <c r="AP3781">
        <v>160</v>
      </c>
      <c r="AQ3781" s="160" t="s">
        <v>1101</v>
      </c>
      <c r="AR3781" s="28">
        <f t="shared" si="50"/>
        <v>16</v>
      </c>
      <c r="AT3781" s="160">
        <v>35889</v>
      </c>
      <c r="AU3781">
        <v>2</v>
      </c>
      <c r="AV3781">
        <v>86</v>
      </c>
      <c r="AW3781" s="160" t="s">
        <v>1101</v>
      </c>
      <c r="AX3781" s="28">
        <f t="shared" si="51"/>
        <v>9</v>
      </c>
    </row>
    <row r="3782" spans="28:50" x14ac:dyDescent="0.3">
      <c r="AB3782" s="160">
        <v>39907</v>
      </c>
      <c r="AC3782">
        <v>3</v>
      </c>
      <c r="AD3782">
        <v>177</v>
      </c>
      <c r="AE3782" t="s">
        <v>1101</v>
      </c>
      <c r="AF3782">
        <v>18</v>
      </c>
      <c r="AH3782" s="160">
        <v>41368</v>
      </c>
      <c r="AI3782">
        <v>3</v>
      </c>
      <c r="AJ3782">
        <v>112</v>
      </c>
      <c r="AK3782" s="160" t="s">
        <v>1101</v>
      </c>
      <c r="AL3782" s="28">
        <f t="shared" si="49"/>
        <v>11</v>
      </c>
      <c r="AN3782" s="160">
        <v>36985</v>
      </c>
      <c r="AO3782">
        <v>3</v>
      </c>
      <c r="AP3782">
        <v>160</v>
      </c>
      <c r="AQ3782" s="160" t="s">
        <v>1101</v>
      </c>
      <c r="AR3782" s="28">
        <f t="shared" si="50"/>
        <v>16</v>
      </c>
      <c r="AT3782" s="160">
        <v>35889</v>
      </c>
      <c r="AU3782">
        <v>3</v>
      </c>
      <c r="AV3782">
        <v>80</v>
      </c>
      <c r="AW3782" s="160" t="s">
        <v>1101</v>
      </c>
      <c r="AX3782" s="28">
        <f t="shared" si="51"/>
        <v>8</v>
      </c>
    </row>
    <row r="3783" spans="28:50" x14ac:dyDescent="0.3">
      <c r="AB3783" s="160">
        <v>39907</v>
      </c>
      <c r="AC3783">
        <v>4</v>
      </c>
      <c r="AD3783">
        <v>162</v>
      </c>
      <c r="AE3783" t="s">
        <v>1101</v>
      </c>
      <c r="AF3783">
        <v>16</v>
      </c>
      <c r="AH3783" s="160">
        <v>41368</v>
      </c>
      <c r="AI3783">
        <v>4</v>
      </c>
      <c r="AJ3783">
        <v>111</v>
      </c>
      <c r="AK3783" s="160" t="s">
        <v>1101</v>
      </c>
      <c r="AL3783" s="28">
        <f t="shared" si="49"/>
        <v>11</v>
      </c>
      <c r="AN3783" s="160">
        <v>36985</v>
      </c>
      <c r="AO3783">
        <v>4</v>
      </c>
      <c r="AP3783">
        <v>160</v>
      </c>
      <c r="AQ3783" s="160" t="s">
        <v>1101</v>
      </c>
      <c r="AR3783" s="28">
        <f t="shared" si="50"/>
        <v>16</v>
      </c>
      <c r="AT3783" s="160">
        <v>35889</v>
      </c>
      <c r="AU3783">
        <v>4</v>
      </c>
      <c r="AV3783">
        <v>78</v>
      </c>
      <c r="AW3783" s="160" t="s">
        <v>1101</v>
      </c>
      <c r="AX3783" s="28">
        <f t="shared" si="51"/>
        <v>8</v>
      </c>
    </row>
    <row r="3784" spans="28:50" x14ac:dyDescent="0.3">
      <c r="AB3784" s="160">
        <v>39907</v>
      </c>
      <c r="AC3784">
        <v>5</v>
      </c>
      <c r="AD3784">
        <v>148</v>
      </c>
      <c r="AE3784" t="s">
        <v>1101</v>
      </c>
      <c r="AF3784">
        <v>15</v>
      </c>
      <c r="AH3784" s="160">
        <v>41368</v>
      </c>
      <c r="AI3784">
        <v>5</v>
      </c>
      <c r="AJ3784">
        <v>113</v>
      </c>
      <c r="AK3784" s="160" t="s">
        <v>1101</v>
      </c>
      <c r="AL3784" s="28">
        <f t="shared" si="49"/>
        <v>11</v>
      </c>
      <c r="AN3784" s="160">
        <v>36985</v>
      </c>
      <c r="AO3784">
        <v>5</v>
      </c>
      <c r="AP3784">
        <v>150</v>
      </c>
      <c r="AQ3784" s="160" t="s">
        <v>1101</v>
      </c>
      <c r="AR3784" s="28">
        <f t="shared" si="50"/>
        <v>15</v>
      </c>
      <c r="AT3784" s="160">
        <v>35889</v>
      </c>
      <c r="AU3784">
        <v>5</v>
      </c>
      <c r="AV3784">
        <v>72</v>
      </c>
      <c r="AW3784" s="160" t="s">
        <v>1101</v>
      </c>
      <c r="AX3784" s="28">
        <f t="shared" si="51"/>
        <v>7</v>
      </c>
    </row>
    <row r="3785" spans="28:50" x14ac:dyDescent="0.3">
      <c r="AB3785" s="160">
        <v>39907</v>
      </c>
      <c r="AC3785">
        <v>6</v>
      </c>
      <c r="AD3785">
        <v>135</v>
      </c>
      <c r="AE3785" t="s">
        <v>1101</v>
      </c>
      <c r="AF3785">
        <v>14</v>
      </c>
      <c r="AH3785" s="160">
        <v>41368</v>
      </c>
      <c r="AI3785">
        <v>6</v>
      </c>
      <c r="AJ3785">
        <v>116</v>
      </c>
      <c r="AK3785" s="160" t="s">
        <v>1101</v>
      </c>
      <c r="AL3785" s="28">
        <f t="shared" si="49"/>
        <v>12</v>
      </c>
      <c r="AN3785" s="160">
        <v>36985</v>
      </c>
      <c r="AO3785">
        <v>6</v>
      </c>
      <c r="AP3785">
        <v>160</v>
      </c>
      <c r="AQ3785" s="160" t="s">
        <v>1101</v>
      </c>
      <c r="AR3785" s="28">
        <f t="shared" si="50"/>
        <v>16</v>
      </c>
      <c r="AT3785" s="160">
        <v>35889</v>
      </c>
      <c r="AU3785">
        <v>6</v>
      </c>
      <c r="AV3785">
        <v>70</v>
      </c>
      <c r="AW3785" s="160" t="s">
        <v>1101</v>
      </c>
      <c r="AX3785" s="28">
        <f t="shared" si="51"/>
        <v>7</v>
      </c>
    </row>
    <row r="3786" spans="28:50" x14ac:dyDescent="0.3">
      <c r="AB3786" s="160">
        <v>39907</v>
      </c>
      <c r="AC3786">
        <v>7</v>
      </c>
      <c r="AD3786">
        <v>134</v>
      </c>
      <c r="AE3786" t="s">
        <v>1101</v>
      </c>
      <c r="AF3786">
        <v>13</v>
      </c>
      <c r="AH3786" s="160">
        <v>41368</v>
      </c>
      <c r="AI3786">
        <v>7</v>
      </c>
      <c r="AJ3786">
        <v>105</v>
      </c>
      <c r="AK3786" s="160" t="s">
        <v>1101</v>
      </c>
      <c r="AL3786" s="28">
        <f t="shared" si="49"/>
        <v>11</v>
      </c>
      <c r="AN3786" s="160">
        <v>36985</v>
      </c>
      <c r="AO3786">
        <v>7</v>
      </c>
      <c r="AP3786">
        <v>160</v>
      </c>
      <c r="AQ3786" s="160" t="s">
        <v>1101</v>
      </c>
      <c r="AR3786" s="28">
        <f t="shared" si="50"/>
        <v>16</v>
      </c>
      <c r="AT3786" s="160">
        <v>35889</v>
      </c>
      <c r="AU3786">
        <v>7</v>
      </c>
      <c r="AV3786">
        <v>82</v>
      </c>
      <c r="AW3786" s="160" t="s">
        <v>1101</v>
      </c>
      <c r="AX3786" s="28">
        <f t="shared" si="51"/>
        <v>8</v>
      </c>
    </row>
    <row r="3787" spans="28:50" x14ac:dyDescent="0.3">
      <c r="AB3787" s="160">
        <v>39907</v>
      </c>
      <c r="AC3787">
        <v>8</v>
      </c>
      <c r="AD3787">
        <v>133</v>
      </c>
      <c r="AE3787" t="s">
        <v>1101</v>
      </c>
      <c r="AF3787">
        <v>13</v>
      </c>
      <c r="AH3787" s="160">
        <v>41368</v>
      </c>
      <c r="AI3787">
        <v>8</v>
      </c>
      <c r="AJ3787">
        <v>119</v>
      </c>
      <c r="AK3787" s="160" t="s">
        <v>1101</v>
      </c>
      <c r="AL3787" s="28">
        <f t="shared" si="49"/>
        <v>12</v>
      </c>
      <c r="AN3787" s="160">
        <v>36985</v>
      </c>
      <c r="AO3787">
        <v>8</v>
      </c>
      <c r="AP3787">
        <v>167</v>
      </c>
      <c r="AQ3787" s="160" t="s">
        <v>1101</v>
      </c>
      <c r="AR3787" s="28">
        <f t="shared" si="50"/>
        <v>17</v>
      </c>
      <c r="AT3787" s="160">
        <v>35889</v>
      </c>
      <c r="AU3787">
        <v>8</v>
      </c>
      <c r="AV3787">
        <v>101</v>
      </c>
      <c r="AW3787" s="160" t="s">
        <v>1101</v>
      </c>
      <c r="AX3787" s="28">
        <f t="shared" si="51"/>
        <v>10</v>
      </c>
    </row>
    <row r="3788" spans="28:50" x14ac:dyDescent="0.3">
      <c r="AB3788" s="160">
        <v>39907</v>
      </c>
      <c r="AC3788">
        <v>9</v>
      </c>
      <c r="AD3788">
        <v>149</v>
      </c>
      <c r="AE3788" t="s">
        <v>1101</v>
      </c>
      <c r="AF3788">
        <v>15</v>
      </c>
      <c r="AH3788" s="160">
        <v>41368</v>
      </c>
      <c r="AI3788">
        <v>9</v>
      </c>
      <c r="AJ3788">
        <v>140</v>
      </c>
      <c r="AK3788" s="160" t="s">
        <v>1101</v>
      </c>
      <c r="AL3788" s="28">
        <f t="shared" si="49"/>
        <v>14</v>
      </c>
      <c r="AN3788" s="160">
        <v>36985</v>
      </c>
      <c r="AO3788">
        <v>9</v>
      </c>
      <c r="AP3788">
        <v>180</v>
      </c>
      <c r="AQ3788" s="160" t="s">
        <v>1101</v>
      </c>
      <c r="AR3788" s="28">
        <f t="shared" si="50"/>
        <v>18</v>
      </c>
      <c r="AT3788" s="160">
        <v>35889</v>
      </c>
      <c r="AU3788">
        <v>9</v>
      </c>
      <c r="AV3788">
        <v>101</v>
      </c>
      <c r="AW3788" s="160" t="s">
        <v>1101</v>
      </c>
      <c r="AX3788" s="28">
        <f t="shared" si="51"/>
        <v>10</v>
      </c>
    </row>
    <row r="3789" spans="28:50" x14ac:dyDescent="0.3">
      <c r="AB3789" s="160">
        <v>39907</v>
      </c>
      <c r="AC3789">
        <v>10</v>
      </c>
      <c r="AD3789">
        <v>155</v>
      </c>
      <c r="AE3789" t="s">
        <v>1101</v>
      </c>
      <c r="AF3789">
        <v>16</v>
      </c>
      <c r="AH3789" s="160">
        <v>41368</v>
      </c>
      <c r="AI3789">
        <v>10</v>
      </c>
      <c r="AJ3789">
        <v>155</v>
      </c>
      <c r="AK3789" s="160" t="s">
        <v>1101</v>
      </c>
      <c r="AL3789" s="28">
        <f t="shared" si="49"/>
        <v>16</v>
      </c>
      <c r="AN3789" s="160">
        <v>36985</v>
      </c>
      <c r="AO3789">
        <v>10</v>
      </c>
      <c r="AP3789">
        <v>180</v>
      </c>
      <c r="AQ3789" s="160" t="s">
        <v>1101</v>
      </c>
      <c r="AR3789" s="28">
        <f t="shared" si="50"/>
        <v>18</v>
      </c>
      <c r="AT3789" s="160">
        <v>35889</v>
      </c>
      <c r="AU3789">
        <v>10</v>
      </c>
      <c r="AV3789">
        <v>118</v>
      </c>
      <c r="AW3789" s="160" t="s">
        <v>1101</v>
      </c>
      <c r="AX3789" s="28">
        <f t="shared" si="51"/>
        <v>12</v>
      </c>
    </row>
    <row r="3790" spans="28:50" x14ac:dyDescent="0.3">
      <c r="AB3790" s="160">
        <v>39907</v>
      </c>
      <c r="AC3790">
        <v>11</v>
      </c>
      <c r="AD3790">
        <v>158</v>
      </c>
      <c r="AE3790" t="s">
        <v>1101</v>
      </c>
      <c r="AF3790">
        <v>16</v>
      </c>
      <c r="AH3790" s="160">
        <v>41368</v>
      </c>
      <c r="AI3790">
        <v>11</v>
      </c>
      <c r="AJ3790">
        <v>183</v>
      </c>
      <c r="AK3790" s="160" t="s">
        <v>1101</v>
      </c>
      <c r="AL3790" s="28">
        <f t="shared" si="49"/>
        <v>18</v>
      </c>
      <c r="AN3790" s="160">
        <v>36985</v>
      </c>
      <c r="AO3790">
        <v>11</v>
      </c>
      <c r="AP3790">
        <v>190</v>
      </c>
      <c r="AQ3790" s="160" t="s">
        <v>1101</v>
      </c>
      <c r="AR3790" s="28">
        <f t="shared" si="50"/>
        <v>19</v>
      </c>
      <c r="AT3790" s="160">
        <v>35889</v>
      </c>
      <c r="AU3790">
        <v>11</v>
      </c>
      <c r="AV3790">
        <v>118</v>
      </c>
      <c r="AW3790" s="160" t="s">
        <v>1101</v>
      </c>
      <c r="AX3790" s="28">
        <f t="shared" si="51"/>
        <v>12</v>
      </c>
    </row>
    <row r="3791" spans="28:50" x14ac:dyDescent="0.3">
      <c r="AB3791" s="160">
        <v>39907</v>
      </c>
      <c r="AC3791">
        <v>12</v>
      </c>
      <c r="AD3791">
        <v>172</v>
      </c>
      <c r="AE3791" t="s">
        <v>1101</v>
      </c>
      <c r="AF3791">
        <v>17</v>
      </c>
      <c r="AH3791" s="160">
        <v>41368</v>
      </c>
      <c r="AI3791">
        <v>12</v>
      </c>
      <c r="AJ3791">
        <v>189</v>
      </c>
      <c r="AK3791" s="160" t="s">
        <v>1101</v>
      </c>
      <c r="AL3791" s="28">
        <f t="shared" si="49"/>
        <v>19</v>
      </c>
      <c r="AN3791" s="160">
        <v>36985</v>
      </c>
      <c r="AO3791">
        <v>12</v>
      </c>
      <c r="AP3791">
        <v>170</v>
      </c>
      <c r="AQ3791" s="160" t="s">
        <v>1101</v>
      </c>
      <c r="AR3791" s="28">
        <f t="shared" si="50"/>
        <v>17</v>
      </c>
      <c r="AT3791" s="160">
        <v>35889</v>
      </c>
      <c r="AU3791">
        <v>12</v>
      </c>
      <c r="AV3791">
        <v>117</v>
      </c>
      <c r="AW3791" s="160" t="s">
        <v>1101</v>
      </c>
      <c r="AX3791" s="28">
        <f t="shared" si="51"/>
        <v>12</v>
      </c>
    </row>
    <row r="3792" spans="28:50" x14ac:dyDescent="0.3">
      <c r="AB3792" s="160">
        <v>39907</v>
      </c>
      <c r="AC3792">
        <v>13</v>
      </c>
      <c r="AD3792">
        <v>184</v>
      </c>
      <c r="AE3792" t="s">
        <v>1101</v>
      </c>
      <c r="AF3792">
        <v>18</v>
      </c>
      <c r="AH3792" s="160">
        <v>41368</v>
      </c>
      <c r="AI3792">
        <v>13</v>
      </c>
      <c r="AJ3792">
        <v>198</v>
      </c>
      <c r="AK3792" s="160" t="s">
        <v>1101</v>
      </c>
      <c r="AL3792" s="28">
        <f t="shared" si="49"/>
        <v>20</v>
      </c>
      <c r="AN3792" s="160">
        <v>36985</v>
      </c>
      <c r="AO3792">
        <v>13</v>
      </c>
      <c r="AP3792">
        <v>180</v>
      </c>
      <c r="AQ3792" s="160" t="s">
        <v>1101</v>
      </c>
      <c r="AR3792" s="28">
        <f t="shared" si="50"/>
        <v>18</v>
      </c>
      <c r="AT3792" s="160">
        <v>35889</v>
      </c>
      <c r="AU3792">
        <v>13</v>
      </c>
      <c r="AV3792">
        <v>76</v>
      </c>
      <c r="AW3792" s="160" t="s">
        <v>1101</v>
      </c>
      <c r="AX3792" s="28">
        <f t="shared" si="51"/>
        <v>8</v>
      </c>
    </row>
    <row r="3793" spans="28:50" x14ac:dyDescent="0.3">
      <c r="AB3793" s="160">
        <v>39907</v>
      </c>
      <c r="AC3793">
        <v>14</v>
      </c>
      <c r="AD3793">
        <v>197</v>
      </c>
      <c r="AE3793" t="s">
        <v>1101</v>
      </c>
      <c r="AF3793">
        <v>20</v>
      </c>
      <c r="AH3793" s="160">
        <v>41368</v>
      </c>
      <c r="AI3793">
        <v>14</v>
      </c>
      <c r="AJ3793">
        <v>204</v>
      </c>
      <c r="AK3793" s="160" t="s">
        <v>1101</v>
      </c>
      <c r="AL3793" s="28">
        <f t="shared" si="49"/>
        <v>20</v>
      </c>
      <c r="AN3793" s="160">
        <v>36985</v>
      </c>
      <c r="AO3793">
        <v>14</v>
      </c>
      <c r="AP3793">
        <v>190</v>
      </c>
      <c r="AQ3793" s="160" t="s">
        <v>1101</v>
      </c>
      <c r="AR3793" s="28">
        <f t="shared" si="50"/>
        <v>19</v>
      </c>
      <c r="AT3793" s="160">
        <v>35889</v>
      </c>
      <c r="AU3793">
        <v>14</v>
      </c>
      <c r="AV3793">
        <v>100</v>
      </c>
      <c r="AW3793" s="160" t="s">
        <v>1101</v>
      </c>
      <c r="AX3793" s="28">
        <f t="shared" si="51"/>
        <v>10</v>
      </c>
    </row>
    <row r="3794" spans="28:50" x14ac:dyDescent="0.3">
      <c r="AB3794" s="160">
        <v>39907</v>
      </c>
      <c r="AC3794">
        <v>15</v>
      </c>
      <c r="AD3794">
        <v>204</v>
      </c>
      <c r="AE3794" t="s">
        <v>1101</v>
      </c>
      <c r="AF3794">
        <v>20</v>
      </c>
      <c r="AH3794" s="160">
        <v>41368</v>
      </c>
      <c r="AI3794">
        <v>15</v>
      </c>
      <c r="AJ3794">
        <v>204</v>
      </c>
      <c r="AK3794" s="160" t="s">
        <v>1101</v>
      </c>
      <c r="AL3794" s="28">
        <f t="shared" si="49"/>
        <v>20</v>
      </c>
      <c r="AN3794" s="160">
        <v>36985</v>
      </c>
      <c r="AO3794">
        <v>15</v>
      </c>
      <c r="AP3794">
        <v>180</v>
      </c>
      <c r="AQ3794" s="160" t="s">
        <v>1101</v>
      </c>
      <c r="AR3794" s="28">
        <f t="shared" si="50"/>
        <v>18</v>
      </c>
      <c r="AT3794" s="160">
        <v>35889</v>
      </c>
      <c r="AU3794">
        <v>15</v>
      </c>
      <c r="AV3794">
        <v>112</v>
      </c>
      <c r="AW3794" s="160" t="s">
        <v>1101</v>
      </c>
      <c r="AX3794" s="28">
        <f t="shared" si="51"/>
        <v>11</v>
      </c>
    </row>
    <row r="3795" spans="28:50" x14ac:dyDescent="0.3">
      <c r="AB3795" s="160">
        <v>39907</v>
      </c>
      <c r="AC3795">
        <v>16</v>
      </c>
      <c r="AD3795">
        <v>208</v>
      </c>
      <c r="AE3795" t="s">
        <v>1101</v>
      </c>
      <c r="AF3795">
        <v>21</v>
      </c>
      <c r="AH3795" s="160">
        <v>41368</v>
      </c>
      <c r="AI3795">
        <v>16</v>
      </c>
      <c r="AJ3795">
        <v>196</v>
      </c>
      <c r="AK3795" s="160" t="s">
        <v>1101</v>
      </c>
      <c r="AL3795" s="28">
        <f t="shared" si="49"/>
        <v>20</v>
      </c>
      <c r="AN3795" s="160">
        <v>36985</v>
      </c>
      <c r="AO3795">
        <v>16</v>
      </c>
      <c r="AP3795">
        <v>170</v>
      </c>
      <c r="AQ3795" s="160" t="s">
        <v>1101</v>
      </c>
      <c r="AR3795" s="28">
        <f t="shared" si="50"/>
        <v>17</v>
      </c>
      <c r="AT3795" s="160">
        <v>35889</v>
      </c>
      <c r="AU3795">
        <v>16</v>
      </c>
      <c r="AV3795">
        <v>86</v>
      </c>
      <c r="AW3795" s="160" t="s">
        <v>1101</v>
      </c>
      <c r="AX3795" s="28">
        <f t="shared" si="51"/>
        <v>9</v>
      </c>
    </row>
    <row r="3796" spans="28:50" x14ac:dyDescent="0.3">
      <c r="AB3796" s="160">
        <v>39907</v>
      </c>
      <c r="AC3796">
        <v>17</v>
      </c>
      <c r="AD3796">
        <v>201</v>
      </c>
      <c r="AE3796" t="s">
        <v>1101</v>
      </c>
      <c r="AF3796">
        <v>20</v>
      </c>
      <c r="AH3796" s="160">
        <v>41368</v>
      </c>
      <c r="AI3796">
        <v>17</v>
      </c>
      <c r="AJ3796">
        <v>190</v>
      </c>
      <c r="AK3796" s="160" t="s">
        <v>1101</v>
      </c>
      <c r="AL3796" s="28">
        <f t="shared" si="49"/>
        <v>19</v>
      </c>
      <c r="AN3796" s="160">
        <v>36985</v>
      </c>
      <c r="AO3796">
        <v>17</v>
      </c>
      <c r="AP3796">
        <v>160</v>
      </c>
      <c r="AQ3796" s="160" t="s">
        <v>1101</v>
      </c>
      <c r="AR3796" s="28">
        <f t="shared" si="50"/>
        <v>16</v>
      </c>
      <c r="AT3796" s="160">
        <v>35889</v>
      </c>
      <c r="AU3796">
        <v>17</v>
      </c>
      <c r="AV3796">
        <v>79</v>
      </c>
      <c r="AW3796" s="160" t="s">
        <v>1101</v>
      </c>
      <c r="AX3796" s="28">
        <f t="shared" si="51"/>
        <v>8</v>
      </c>
    </row>
    <row r="3797" spans="28:50" x14ac:dyDescent="0.3">
      <c r="AB3797" s="160">
        <v>39907</v>
      </c>
      <c r="AC3797">
        <v>18</v>
      </c>
      <c r="AD3797">
        <v>168</v>
      </c>
      <c r="AE3797" t="s">
        <v>1101</v>
      </c>
      <c r="AF3797">
        <v>17</v>
      </c>
      <c r="AH3797" s="160">
        <v>41368</v>
      </c>
      <c r="AI3797">
        <v>18</v>
      </c>
      <c r="AJ3797">
        <v>175</v>
      </c>
      <c r="AK3797" s="160" t="s">
        <v>1101</v>
      </c>
      <c r="AL3797" s="28">
        <f t="shared" si="49"/>
        <v>18</v>
      </c>
      <c r="AN3797" s="160">
        <v>36985</v>
      </c>
      <c r="AO3797">
        <v>18</v>
      </c>
      <c r="AP3797">
        <v>160</v>
      </c>
      <c r="AQ3797" s="160" t="s">
        <v>1101</v>
      </c>
      <c r="AR3797" s="28">
        <f t="shared" si="50"/>
        <v>16</v>
      </c>
      <c r="AT3797" s="160">
        <v>35889</v>
      </c>
      <c r="AU3797">
        <v>18</v>
      </c>
      <c r="AV3797">
        <v>66</v>
      </c>
      <c r="AW3797" s="160" t="s">
        <v>1101</v>
      </c>
      <c r="AX3797" s="28">
        <f t="shared" si="51"/>
        <v>7</v>
      </c>
    </row>
    <row r="3798" spans="28:50" x14ac:dyDescent="0.3">
      <c r="AB3798" s="160">
        <v>39907</v>
      </c>
      <c r="AC3798">
        <v>19</v>
      </c>
      <c r="AD3798">
        <v>143</v>
      </c>
      <c r="AE3798" t="s">
        <v>1101</v>
      </c>
      <c r="AF3798">
        <v>14</v>
      </c>
      <c r="AH3798" s="160">
        <v>41368</v>
      </c>
      <c r="AI3798">
        <v>19</v>
      </c>
      <c r="AJ3798">
        <v>163</v>
      </c>
      <c r="AK3798" s="160" t="s">
        <v>1101</v>
      </c>
      <c r="AL3798" s="28">
        <f t="shared" si="49"/>
        <v>16</v>
      </c>
      <c r="AN3798" s="160">
        <v>36985</v>
      </c>
      <c r="AO3798">
        <v>19</v>
      </c>
      <c r="AP3798">
        <v>160</v>
      </c>
      <c r="AQ3798" s="160" t="s">
        <v>1101</v>
      </c>
      <c r="AR3798" s="28">
        <f t="shared" si="50"/>
        <v>16</v>
      </c>
      <c r="AT3798" s="160">
        <v>35889</v>
      </c>
      <c r="AU3798">
        <v>19</v>
      </c>
      <c r="AV3798">
        <v>63</v>
      </c>
      <c r="AW3798" s="160" t="s">
        <v>1101</v>
      </c>
      <c r="AX3798" s="28">
        <f t="shared" si="51"/>
        <v>6</v>
      </c>
    </row>
    <row r="3799" spans="28:50" x14ac:dyDescent="0.3">
      <c r="AB3799" s="160">
        <v>39907</v>
      </c>
      <c r="AC3799">
        <v>20</v>
      </c>
      <c r="AD3799">
        <v>131</v>
      </c>
      <c r="AE3799" t="s">
        <v>1101</v>
      </c>
      <c r="AF3799">
        <v>13</v>
      </c>
      <c r="AH3799" s="160">
        <v>41368</v>
      </c>
      <c r="AI3799">
        <v>20</v>
      </c>
      <c r="AJ3799">
        <v>156</v>
      </c>
      <c r="AK3799" s="160" t="s">
        <v>1101</v>
      </c>
      <c r="AL3799" s="28">
        <f t="shared" si="49"/>
        <v>16</v>
      </c>
      <c r="AN3799" s="160">
        <v>36985</v>
      </c>
      <c r="AO3799">
        <v>20</v>
      </c>
      <c r="AP3799">
        <v>170</v>
      </c>
      <c r="AQ3799" s="160" t="s">
        <v>1101</v>
      </c>
      <c r="AR3799" s="28">
        <f t="shared" si="50"/>
        <v>17</v>
      </c>
      <c r="AT3799" s="160">
        <v>35889</v>
      </c>
      <c r="AU3799">
        <v>20</v>
      </c>
      <c r="AV3799">
        <v>65</v>
      </c>
      <c r="AW3799" s="160" t="s">
        <v>1101</v>
      </c>
      <c r="AX3799" s="28">
        <f t="shared" si="51"/>
        <v>7</v>
      </c>
    </row>
    <row r="3800" spans="28:50" x14ac:dyDescent="0.3">
      <c r="AB3800" s="160">
        <v>39907</v>
      </c>
      <c r="AC3800">
        <v>21</v>
      </c>
      <c r="AD3800">
        <v>124</v>
      </c>
      <c r="AE3800" t="s">
        <v>1101</v>
      </c>
      <c r="AF3800">
        <v>12</v>
      </c>
      <c r="AH3800" s="160">
        <v>41368</v>
      </c>
      <c r="AI3800">
        <v>21</v>
      </c>
      <c r="AJ3800">
        <v>151</v>
      </c>
      <c r="AK3800" s="160" t="s">
        <v>1101</v>
      </c>
      <c r="AL3800" s="28">
        <f t="shared" si="49"/>
        <v>15</v>
      </c>
      <c r="AN3800" s="160">
        <v>36985</v>
      </c>
      <c r="AO3800">
        <v>21</v>
      </c>
      <c r="AP3800">
        <v>160</v>
      </c>
      <c r="AQ3800" s="160" t="s">
        <v>1101</v>
      </c>
      <c r="AR3800" s="28">
        <f t="shared" si="50"/>
        <v>16</v>
      </c>
      <c r="AT3800" s="160">
        <v>35889</v>
      </c>
      <c r="AU3800">
        <v>21</v>
      </c>
      <c r="AV3800">
        <v>61</v>
      </c>
      <c r="AW3800" s="160" t="s">
        <v>1101</v>
      </c>
      <c r="AX3800" s="28">
        <f t="shared" si="51"/>
        <v>6</v>
      </c>
    </row>
    <row r="3801" spans="28:50" x14ac:dyDescent="0.3">
      <c r="AB3801" s="160">
        <v>39907</v>
      </c>
      <c r="AC3801">
        <v>22</v>
      </c>
      <c r="AD3801">
        <v>123</v>
      </c>
      <c r="AE3801" t="s">
        <v>1101</v>
      </c>
      <c r="AF3801">
        <v>12</v>
      </c>
      <c r="AH3801" s="160">
        <v>41368</v>
      </c>
      <c r="AI3801">
        <v>22</v>
      </c>
      <c r="AJ3801">
        <v>142</v>
      </c>
      <c r="AK3801" s="160" t="s">
        <v>1101</v>
      </c>
      <c r="AL3801" s="28">
        <f t="shared" si="49"/>
        <v>14</v>
      </c>
      <c r="AN3801" s="160">
        <v>36985</v>
      </c>
      <c r="AO3801">
        <v>22</v>
      </c>
      <c r="AP3801">
        <v>160</v>
      </c>
      <c r="AQ3801" s="160" t="s">
        <v>1101</v>
      </c>
      <c r="AR3801" s="28">
        <f t="shared" si="50"/>
        <v>16</v>
      </c>
      <c r="AT3801" s="160">
        <v>35889</v>
      </c>
      <c r="AU3801">
        <v>22</v>
      </c>
      <c r="AV3801">
        <v>59</v>
      </c>
      <c r="AW3801" s="160" t="s">
        <v>1101</v>
      </c>
      <c r="AX3801" s="28">
        <f t="shared" si="51"/>
        <v>6</v>
      </c>
    </row>
    <row r="3802" spans="28:50" x14ac:dyDescent="0.3">
      <c r="AB3802" s="160">
        <v>39907</v>
      </c>
      <c r="AC3802">
        <v>23</v>
      </c>
      <c r="AD3802">
        <v>129</v>
      </c>
      <c r="AE3802" t="s">
        <v>1101</v>
      </c>
      <c r="AF3802">
        <v>13</v>
      </c>
      <c r="AH3802" s="160">
        <v>41368</v>
      </c>
      <c r="AI3802">
        <v>23</v>
      </c>
      <c r="AJ3802">
        <v>140</v>
      </c>
      <c r="AK3802" s="160" t="s">
        <v>1101</v>
      </c>
      <c r="AL3802" s="28">
        <f t="shared" si="49"/>
        <v>14</v>
      </c>
      <c r="AN3802" s="160">
        <v>36985</v>
      </c>
      <c r="AO3802">
        <v>23</v>
      </c>
      <c r="AP3802">
        <v>170</v>
      </c>
      <c r="AQ3802" s="160" t="s">
        <v>1101</v>
      </c>
      <c r="AR3802" s="28">
        <f t="shared" si="50"/>
        <v>17</v>
      </c>
      <c r="AT3802" s="160">
        <v>35889</v>
      </c>
      <c r="AU3802">
        <v>23</v>
      </c>
      <c r="AV3802">
        <v>58</v>
      </c>
      <c r="AW3802" s="160" t="s">
        <v>1101</v>
      </c>
      <c r="AX3802" s="28">
        <f t="shared" si="51"/>
        <v>6</v>
      </c>
    </row>
    <row r="3803" spans="28:50" x14ac:dyDescent="0.3">
      <c r="AB3803" s="160">
        <v>39908</v>
      </c>
      <c r="AC3803">
        <v>0</v>
      </c>
      <c r="AD3803">
        <v>130</v>
      </c>
      <c r="AE3803" t="s">
        <v>1101</v>
      </c>
      <c r="AF3803">
        <v>13</v>
      </c>
      <c r="AH3803" s="160">
        <v>41369</v>
      </c>
      <c r="AI3803">
        <v>0</v>
      </c>
      <c r="AJ3803">
        <v>138</v>
      </c>
      <c r="AK3803" s="160" t="s">
        <v>1101</v>
      </c>
      <c r="AL3803" s="28">
        <f t="shared" si="49"/>
        <v>14</v>
      </c>
      <c r="AN3803" s="160">
        <v>36986</v>
      </c>
      <c r="AO3803">
        <v>0</v>
      </c>
      <c r="AP3803">
        <v>170</v>
      </c>
      <c r="AQ3803" s="160" t="s">
        <v>1101</v>
      </c>
      <c r="AR3803" s="28">
        <f t="shared" si="50"/>
        <v>17</v>
      </c>
      <c r="AT3803" s="160">
        <v>35890</v>
      </c>
      <c r="AU3803">
        <v>0</v>
      </c>
      <c r="AV3803">
        <v>63</v>
      </c>
      <c r="AW3803" s="160" t="s">
        <v>1101</v>
      </c>
      <c r="AX3803" s="28">
        <f t="shared" si="51"/>
        <v>6</v>
      </c>
    </row>
    <row r="3804" spans="28:50" x14ac:dyDescent="0.3">
      <c r="AB3804" s="160">
        <v>39908</v>
      </c>
      <c r="AC3804">
        <v>1</v>
      </c>
      <c r="AD3804">
        <v>132</v>
      </c>
      <c r="AE3804" t="s">
        <v>1101</v>
      </c>
      <c r="AF3804">
        <v>13</v>
      </c>
      <c r="AH3804" s="160">
        <v>41369</v>
      </c>
      <c r="AI3804">
        <v>1</v>
      </c>
      <c r="AJ3804">
        <v>127</v>
      </c>
      <c r="AK3804" s="160" t="s">
        <v>1101</v>
      </c>
      <c r="AL3804" s="28">
        <f t="shared" si="49"/>
        <v>13</v>
      </c>
      <c r="AN3804" s="160">
        <v>36986</v>
      </c>
      <c r="AO3804">
        <v>1</v>
      </c>
      <c r="AP3804">
        <v>170</v>
      </c>
      <c r="AQ3804" s="160" t="s">
        <v>1101</v>
      </c>
      <c r="AR3804" s="28">
        <f t="shared" si="50"/>
        <v>17</v>
      </c>
      <c r="AT3804" s="160">
        <v>35890</v>
      </c>
      <c r="AU3804">
        <v>1</v>
      </c>
      <c r="AV3804">
        <v>58</v>
      </c>
      <c r="AW3804" s="160" t="s">
        <v>1101</v>
      </c>
      <c r="AX3804" s="28">
        <f t="shared" si="51"/>
        <v>6</v>
      </c>
    </row>
    <row r="3805" spans="28:50" x14ac:dyDescent="0.3">
      <c r="AB3805" s="160">
        <v>39908</v>
      </c>
      <c r="AC3805">
        <v>2</v>
      </c>
      <c r="AD3805">
        <v>124</v>
      </c>
      <c r="AE3805" t="s">
        <v>1101</v>
      </c>
      <c r="AF3805">
        <v>12</v>
      </c>
      <c r="AH3805" s="160">
        <v>41369</v>
      </c>
      <c r="AI3805">
        <v>2</v>
      </c>
      <c r="AJ3805">
        <v>121</v>
      </c>
      <c r="AK3805" s="160" t="s">
        <v>1101</v>
      </c>
      <c r="AL3805" s="28">
        <f t="shared" si="49"/>
        <v>12</v>
      </c>
      <c r="AN3805" s="160">
        <v>36986</v>
      </c>
      <c r="AO3805">
        <v>2</v>
      </c>
      <c r="AP3805">
        <v>160</v>
      </c>
      <c r="AQ3805" s="160" t="s">
        <v>1101</v>
      </c>
      <c r="AR3805" s="28">
        <f t="shared" si="50"/>
        <v>16</v>
      </c>
      <c r="AT3805" s="160">
        <v>35890</v>
      </c>
      <c r="AU3805">
        <v>2</v>
      </c>
      <c r="AV3805">
        <v>60</v>
      </c>
      <c r="AW3805" s="160" t="s">
        <v>1101</v>
      </c>
      <c r="AX3805" s="28">
        <f t="shared" si="51"/>
        <v>6</v>
      </c>
    </row>
    <row r="3806" spans="28:50" x14ac:dyDescent="0.3">
      <c r="AB3806" s="160">
        <v>39908</v>
      </c>
      <c r="AC3806">
        <v>3</v>
      </c>
      <c r="AD3806">
        <v>122</v>
      </c>
      <c r="AE3806" t="s">
        <v>1101</v>
      </c>
      <c r="AF3806">
        <v>12</v>
      </c>
      <c r="AH3806" s="160">
        <v>41369</v>
      </c>
      <c r="AI3806">
        <v>3</v>
      </c>
      <c r="AJ3806">
        <v>120</v>
      </c>
      <c r="AK3806" s="160" t="s">
        <v>1101</v>
      </c>
      <c r="AL3806" s="28">
        <f t="shared" si="49"/>
        <v>12</v>
      </c>
      <c r="AN3806" s="160">
        <v>36986</v>
      </c>
      <c r="AO3806">
        <v>3</v>
      </c>
      <c r="AP3806">
        <v>160</v>
      </c>
      <c r="AQ3806" s="160" t="s">
        <v>1101</v>
      </c>
      <c r="AR3806" s="28">
        <f t="shared" si="50"/>
        <v>16</v>
      </c>
      <c r="AT3806" s="160">
        <v>35890</v>
      </c>
      <c r="AU3806">
        <v>3</v>
      </c>
      <c r="AV3806">
        <v>55</v>
      </c>
      <c r="AW3806" s="160" t="s">
        <v>1101</v>
      </c>
      <c r="AX3806" s="28">
        <f t="shared" si="51"/>
        <v>6</v>
      </c>
    </row>
    <row r="3807" spans="28:50" x14ac:dyDescent="0.3">
      <c r="AB3807" s="160">
        <v>39908</v>
      </c>
      <c r="AC3807">
        <v>4</v>
      </c>
      <c r="AD3807">
        <v>118</v>
      </c>
      <c r="AE3807" t="s">
        <v>1101</v>
      </c>
      <c r="AF3807">
        <v>12</v>
      </c>
      <c r="AH3807" s="160">
        <v>41369</v>
      </c>
      <c r="AI3807">
        <v>4</v>
      </c>
      <c r="AJ3807">
        <v>114</v>
      </c>
      <c r="AK3807" s="160" t="s">
        <v>1101</v>
      </c>
      <c r="AL3807" s="28">
        <f t="shared" si="49"/>
        <v>11</v>
      </c>
      <c r="AN3807" s="160">
        <v>36986</v>
      </c>
      <c r="AO3807">
        <v>4</v>
      </c>
      <c r="AP3807">
        <v>160</v>
      </c>
      <c r="AQ3807" s="160" t="s">
        <v>1101</v>
      </c>
      <c r="AR3807" s="28">
        <f t="shared" si="50"/>
        <v>16</v>
      </c>
      <c r="AT3807" s="160">
        <v>35890</v>
      </c>
      <c r="AU3807">
        <v>4</v>
      </c>
      <c r="AV3807">
        <v>53</v>
      </c>
      <c r="AW3807" s="160" t="s">
        <v>1101</v>
      </c>
      <c r="AX3807" s="28">
        <f t="shared" si="51"/>
        <v>5</v>
      </c>
    </row>
    <row r="3808" spans="28:50" x14ac:dyDescent="0.3">
      <c r="AB3808" s="160">
        <v>39908</v>
      </c>
      <c r="AC3808">
        <v>5</v>
      </c>
      <c r="AD3808">
        <v>113</v>
      </c>
      <c r="AE3808" t="s">
        <v>1101</v>
      </c>
      <c r="AF3808">
        <v>11</v>
      </c>
      <c r="AH3808" s="160">
        <v>41369</v>
      </c>
      <c r="AI3808">
        <v>5</v>
      </c>
      <c r="AJ3808">
        <v>106</v>
      </c>
      <c r="AK3808" s="160" t="s">
        <v>1101</v>
      </c>
      <c r="AL3808" s="28">
        <f t="shared" si="49"/>
        <v>11</v>
      </c>
      <c r="AN3808" s="160">
        <v>36986</v>
      </c>
      <c r="AO3808">
        <v>5</v>
      </c>
      <c r="AP3808">
        <v>160</v>
      </c>
      <c r="AQ3808" s="160" t="s">
        <v>1101</v>
      </c>
      <c r="AR3808" s="28">
        <f t="shared" si="50"/>
        <v>16</v>
      </c>
      <c r="AT3808" s="160">
        <v>35890</v>
      </c>
      <c r="AU3808">
        <v>5</v>
      </c>
      <c r="AV3808">
        <v>59</v>
      </c>
      <c r="AW3808" s="160" t="s">
        <v>1101</v>
      </c>
      <c r="AX3808" s="28">
        <f t="shared" si="51"/>
        <v>6</v>
      </c>
    </row>
    <row r="3809" spans="28:50" x14ac:dyDescent="0.3">
      <c r="AB3809" s="160">
        <v>39908</v>
      </c>
      <c r="AC3809">
        <v>6</v>
      </c>
      <c r="AD3809">
        <v>117</v>
      </c>
      <c r="AE3809" t="s">
        <v>1101</v>
      </c>
      <c r="AF3809">
        <v>12</v>
      </c>
      <c r="AH3809" s="160">
        <v>41369</v>
      </c>
      <c r="AI3809">
        <v>6</v>
      </c>
      <c r="AJ3809">
        <v>102</v>
      </c>
      <c r="AK3809" s="160" t="s">
        <v>1101</v>
      </c>
      <c r="AL3809" s="28">
        <f t="shared" si="49"/>
        <v>10</v>
      </c>
      <c r="AN3809" s="160">
        <v>36986</v>
      </c>
      <c r="AO3809">
        <v>6</v>
      </c>
      <c r="AP3809">
        <v>160</v>
      </c>
      <c r="AQ3809" s="160" t="s">
        <v>1101</v>
      </c>
      <c r="AR3809" s="28">
        <f t="shared" si="50"/>
        <v>16</v>
      </c>
      <c r="AT3809" s="160">
        <v>35890</v>
      </c>
      <c r="AU3809">
        <v>6</v>
      </c>
      <c r="AV3809">
        <v>35</v>
      </c>
      <c r="AW3809" s="160" t="s">
        <v>1101</v>
      </c>
      <c r="AX3809" s="28">
        <f t="shared" si="51"/>
        <v>4</v>
      </c>
    </row>
    <row r="3810" spans="28:50" x14ac:dyDescent="0.3">
      <c r="AB3810" s="160">
        <v>39908</v>
      </c>
      <c r="AC3810">
        <v>7</v>
      </c>
      <c r="AD3810">
        <v>119</v>
      </c>
      <c r="AE3810" t="s">
        <v>1101</v>
      </c>
      <c r="AF3810">
        <v>12</v>
      </c>
      <c r="AH3810" s="160">
        <v>41369</v>
      </c>
      <c r="AI3810">
        <v>7</v>
      </c>
      <c r="AJ3810">
        <v>102</v>
      </c>
      <c r="AK3810" s="160" t="s">
        <v>1101</v>
      </c>
      <c r="AL3810" s="28">
        <f t="shared" si="49"/>
        <v>10</v>
      </c>
      <c r="AN3810" s="160">
        <v>36986</v>
      </c>
      <c r="AO3810">
        <v>7</v>
      </c>
      <c r="AP3810">
        <v>160</v>
      </c>
      <c r="AQ3810" s="160" t="s">
        <v>1101</v>
      </c>
      <c r="AR3810" s="28">
        <f t="shared" si="50"/>
        <v>16</v>
      </c>
      <c r="AT3810" s="160">
        <v>35890</v>
      </c>
      <c r="AU3810">
        <v>7</v>
      </c>
      <c r="AV3810">
        <v>81</v>
      </c>
      <c r="AW3810" s="160" t="s">
        <v>1101</v>
      </c>
      <c r="AX3810" s="28">
        <f t="shared" si="51"/>
        <v>8</v>
      </c>
    </row>
    <row r="3811" spans="28:50" x14ac:dyDescent="0.3">
      <c r="AB3811" s="160">
        <v>39908</v>
      </c>
      <c r="AC3811">
        <v>8</v>
      </c>
      <c r="AD3811">
        <v>129</v>
      </c>
      <c r="AE3811" t="s">
        <v>1101</v>
      </c>
      <c r="AF3811">
        <v>13</v>
      </c>
      <c r="AH3811" s="160">
        <v>41369</v>
      </c>
      <c r="AI3811">
        <v>8</v>
      </c>
      <c r="AJ3811">
        <v>119</v>
      </c>
      <c r="AK3811" s="160" t="s">
        <v>1101</v>
      </c>
      <c r="AL3811" s="28">
        <f t="shared" si="49"/>
        <v>12</v>
      </c>
      <c r="AN3811" s="160">
        <v>36986</v>
      </c>
      <c r="AO3811">
        <v>8</v>
      </c>
      <c r="AP3811">
        <v>162</v>
      </c>
      <c r="AQ3811" s="160" t="s">
        <v>1101</v>
      </c>
      <c r="AR3811" s="28">
        <f t="shared" si="50"/>
        <v>16</v>
      </c>
      <c r="AT3811" s="160">
        <v>35890</v>
      </c>
      <c r="AU3811">
        <v>8</v>
      </c>
      <c r="AV3811">
        <v>104</v>
      </c>
      <c r="AW3811" s="160" t="s">
        <v>1101</v>
      </c>
      <c r="AX3811" s="28">
        <f t="shared" si="51"/>
        <v>10</v>
      </c>
    </row>
    <row r="3812" spans="28:50" x14ac:dyDescent="0.3">
      <c r="AB3812" s="160">
        <v>39908</v>
      </c>
      <c r="AC3812">
        <v>9</v>
      </c>
      <c r="AD3812">
        <v>150</v>
      </c>
      <c r="AE3812" t="s">
        <v>1101</v>
      </c>
      <c r="AF3812">
        <v>15</v>
      </c>
      <c r="AH3812" s="160">
        <v>41369</v>
      </c>
      <c r="AI3812">
        <v>9</v>
      </c>
      <c r="AJ3812">
        <v>143</v>
      </c>
      <c r="AK3812" s="160" t="s">
        <v>1101</v>
      </c>
      <c r="AL3812" s="28">
        <f t="shared" si="49"/>
        <v>14</v>
      </c>
      <c r="AN3812" s="160">
        <v>36986</v>
      </c>
      <c r="AO3812">
        <v>9</v>
      </c>
      <c r="AP3812">
        <v>170</v>
      </c>
      <c r="AQ3812" s="160" t="s">
        <v>1101</v>
      </c>
      <c r="AR3812" s="28">
        <f t="shared" si="50"/>
        <v>17</v>
      </c>
      <c r="AT3812" s="160">
        <v>35890</v>
      </c>
      <c r="AU3812">
        <v>9</v>
      </c>
      <c r="AV3812">
        <v>109</v>
      </c>
      <c r="AW3812" s="160" t="s">
        <v>1101</v>
      </c>
      <c r="AX3812" s="28">
        <f t="shared" si="51"/>
        <v>11</v>
      </c>
    </row>
    <row r="3813" spans="28:50" x14ac:dyDescent="0.3">
      <c r="AB3813" s="160">
        <v>39908</v>
      </c>
      <c r="AC3813">
        <v>10</v>
      </c>
      <c r="AD3813">
        <v>161</v>
      </c>
      <c r="AE3813" t="s">
        <v>1101</v>
      </c>
      <c r="AF3813">
        <v>16</v>
      </c>
      <c r="AH3813" s="160">
        <v>41369</v>
      </c>
      <c r="AI3813">
        <v>10</v>
      </c>
      <c r="AJ3813">
        <v>162</v>
      </c>
      <c r="AK3813" s="160" t="s">
        <v>1101</v>
      </c>
      <c r="AL3813" s="28">
        <f t="shared" si="49"/>
        <v>16</v>
      </c>
      <c r="AN3813" s="160">
        <v>36986</v>
      </c>
      <c r="AO3813">
        <v>10</v>
      </c>
      <c r="AP3813">
        <v>180</v>
      </c>
      <c r="AQ3813" s="160" t="s">
        <v>1101</v>
      </c>
      <c r="AR3813" s="28">
        <f t="shared" si="50"/>
        <v>18</v>
      </c>
      <c r="AT3813" s="160">
        <v>35890</v>
      </c>
      <c r="AU3813">
        <v>10</v>
      </c>
      <c r="AV3813">
        <v>109</v>
      </c>
      <c r="AW3813" s="160" t="s">
        <v>1101</v>
      </c>
      <c r="AX3813" s="28">
        <f t="shared" si="51"/>
        <v>11</v>
      </c>
    </row>
    <row r="3814" spans="28:50" x14ac:dyDescent="0.3">
      <c r="AB3814" s="160">
        <v>39908</v>
      </c>
      <c r="AC3814">
        <v>11</v>
      </c>
      <c r="AD3814">
        <v>172</v>
      </c>
      <c r="AE3814" t="s">
        <v>1101</v>
      </c>
      <c r="AF3814">
        <v>17</v>
      </c>
      <c r="AH3814" s="160">
        <v>41369</v>
      </c>
      <c r="AI3814">
        <v>11</v>
      </c>
      <c r="AJ3814">
        <v>198</v>
      </c>
      <c r="AK3814" s="160" t="s">
        <v>1101</v>
      </c>
      <c r="AL3814" s="28">
        <f t="shared" si="49"/>
        <v>20</v>
      </c>
      <c r="AN3814" s="160">
        <v>36986</v>
      </c>
      <c r="AO3814">
        <v>11</v>
      </c>
      <c r="AP3814">
        <v>170</v>
      </c>
      <c r="AQ3814" s="160" t="s">
        <v>1101</v>
      </c>
      <c r="AR3814" s="28">
        <f t="shared" si="50"/>
        <v>17</v>
      </c>
      <c r="AT3814" s="160">
        <v>35890</v>
      </c>
      <c r="AU3814">
        <v>11</v>
      </c>
      <c r="AV3814">
        <v>120</v>
      </c>
      <c r="AW3814" s="160" t="s">
        <v>1101</v>
      </c>
      <c r="AX3814" s="28">
        <f t="shared" si="51"/>
        <v>12</v>
      </c>
    </row>
    <row r="3815" spans="28:50" x14ac:dyDescent="0.3">
      <c r="AB3815" s="160">
        <v>39908</v>
      </c>
      <c r="AC3815">
        <v>12</v>
      </c>
      <c r="AD3815">
        <v>196</v>
      </c>
      <c r="AE3815" t="s">
        <v>1101</v>
      </c>
      <c r="AF3815">
        <v>20</v>
      </c>
      <c r="AH3815" s="160">
        <v>41369</v>
      </c>
      <c r="AI3815">
        <v>12</v>
      </c>
      <c r="AJ3815">
        <v>215</v>
      </c>
      <c r="AK3815" s="160" t="s">
        <v>1101</v>
      </c>
      <c r="AL3815" s="28">
        <f t="shared" si="49"/>
        <v>22</v>
      </c>
      <c r="AN3815" s="160">
        <v>36986</v>
      </c>
      <c r="AO3815">
        <v>12</v>
      </c>
      <c r="AP3815">
        <v>190</v>
      </c>
      <c r="AQ3815" s="160" t="s">
        <v>1101</v>
      </c>
      <c r="AR3815" s="28">
        <f t="shared" si="50"/>
        <v>19</v>
      </c>
      <c r="AT3815" s="160">
        <v>35890</v>
      </c>
      <c r="AU3815">
        <v>12</v>
      </c>
      <c r="AV3815">
        <v>128</v>
      </c>
      <c r="AW3815" s="160" t="s">
        <v>1101</v>
      </c>
      <c r="AX3815" s="28">
        <f t="shared" si="51"/>
        <v>13</v>
      </c>
    </row>
    <row r="3816" spans="28:50" x14ac:dyDescent="0.3">
      <c r="AB3816" s="160">
        <v>39908</v>
      </c>
      <c r="AC3816">
        <v>13</v>
      </c>
      <c r="AD3816">
        <v>197</v>
      </c>
      <c r="AE3816" t="s">
        <v>1101</v>
      </c>
      <c r="AF3816">
        <v>20</v>
      </c>
      <c r="AH3816" s="160">
        <v>41369</v>
      </c>
      <c r="AI3816">
        <v>13</v>
      </c>
      <c r="AJ3816">
        <v>228</v>
      </c>
      <c r="AK3816" s="160" t="s">
        <v>1101</v>
      </c>
      <c r="AL3816" s="28">
        <f t="shared" si="49"/>
        <v>23</v>
      </c>
      <c r="AN3816" s="160">
        <v>36986</v>
      </c>
      <c r="AO3816">
        <v>13</v>
      </c>
      <c r="AP3816">
        <v>180</v>
      </c>
      <c r="AQ3816" s="160" t="s">
        <v>1101</v>
      </c>
      <c r="AR3816" s="28">
        <f t="shared" si="50"/>
        <v>18</v>
      </c>
      <c r="AT3816" s="160">
        <v>35890</v>
      </c>
      <c r="AU3816">
        <v>13</v>
      </c>
      <c r="AV3816">
        <v>132</v>
      </c>
      <c r="AW3816" s="160" t="s">
        <v>1101</v>
      </c>
      <c r="AX3816" s="28">
        <f t="shared" si="51"/>
        <v>13</v>
      </c>
    </row>
    <row r="3817" spans="28:50" x14ac:dyDescent="0.3">
      <c r="AB3817" s="160">
        <v>39908</v>
      </c>
      <c r="AC3817">
        <v>14</v>
      </c>
      <c r="AD3817">
        <v>210</v>
      </c>
      <c r="AE3817" t="s">
        <v>1101</v>
      </c>
      <c r="AF3817">
        <v>21</v>
      </c>
      <c r="AH3817" s="160">
        <v>41369</v>
      </c>
      <c r="AI3817">
        <v>14</v>
      </c>
      <c r="AJ3817">
        <v>230</v>
      </c>
      <c r="AK3817" s="160" t="s">
        <v>1101</v>
      </c>
      <c r="AL3817" s="28">
        <f t="shared" si="49"/>
        <v>23</v>
      </c>
      <c r="AN3817" s="160">
        <v>36986</v>
      </c>
      <c r="AO3817">
        <v>14</v>
      </c>
      <c r="AP3817">
        <v>200</v>
      </c>
      <c r="AQ3817" s="160" t="s">
        <v>1101</v>
      </c>
      <c r="AR3817" s="28">
        <f t="shared" si="50"/>
        <v>20</v>
      </c>
      <c r="AT3817" s="160">
        <v>35890</v>
      </c>
      <c r="AU3817">
        <v>14</v>
      </c>
      <c r="AV3817">
        <v>134</v>
      </c>
      <c r="AW3817" s="160" t="s">
        <v>1101</v>
      </c>
      <c r="AX3817" s="28">
        <f t="shared" si="51"/>
        <v>13</v>
      </c>
    </row>
    <row r="3818" spans="28:50" x14ac:dyDescent="0.3">
      <c r="AB3818" s="160">
        <v>39908</v>
      </c>
      <c r="AC3818">
        <v>15</v>
      </c>
      <c r="AD3818">
        <v>217</v>
      </c>
      <c r="AE3818" t="s">
        <v>1101</v>
      </c>
      <c r="AF3818">
        <v>22</v>
      </c>
      <c r="AH3818" s="160">
        <v>41369</v>
      </c>
      <c r="AI3818">
        <v>15</v>
      </c>
      <c r="AJ3818">
        <v>228</v>
      </c>
      <c r="AK3818" s="160" t="s">
        <v>1101</v>
      </c>
      <c r="AL3818" s="28">
        <f t="shared" si="49"/>
        <v>23</v>
      </c>
      <c r="AN3818" s="160">
        <v>36986</v>
      </c>
      <c r="AO3818">
        <v>15</v>
      </c>
      <c r="AP3818">
        <v>170</v>
      </c>
      <c r="AQ3818" s="160" t="s">
        <v>1101</v>
      </c>
      <c r="AR3818" s="28">
        <f t="shared" si="50"/>
        <v>17</v>
      </c>
      <c r="AT3818" s="160">
        <v>35890</v>
      </c>
      <c r="AU3818">
        <v>15</v>
      </c>
      <c r="AV3818">
        <v>129</v>
      </c>
      <c r="AW3818" s="160" t="s">
        <v>1101</v>
      </c>
      <c r="AX3818" s="28">
        <f t="shared" si="51"/>
        <v>13</v>
      </c>
    </row>
    <row r="3819" spans="28:50" x14ac:dyDescent="0.3">
      <c r="AB3819" s="160">
        <v>39908</v>
      </c>
      <c r="AC3819">
        <v>16</v>
      </c>
      <c r="AD3819">
        <v>215</v>
      </c>
      <c r="AE3819" t="s">
        <v>1101</v>
      </c>
      <c r="AF3819">
        <v>22</v>
      </c>
      <c r="AH3819" s="160">
        <v>41369</v>
      </c>
      <c r="AI3819">
        <v>16</v>
      </c>
      <c r="AJ3819">
        <v>245</v>
      </c>
      <c r="AK3819" s="160" t="s">
        <v>1101</v>
      </c>
      <c r="AL3819" s="28">
        <f t="shared" si="49"/>
        <v>25</v>
      </c>
      <c r="AN3819" s="160">
        <v>36986</v>
      </c>
      <c r="AO3819">
        <v>16</v>
      </c>
      <c r="AP3819">
        <v>170</v>
      </c>
      <c r="AQ3819" s="160" t="s">
        <v>1101</v>
      </c>
      <c r="AR3819" s="28">
        <f t="shared" si="50"/>
        <v>17</v>
      </c>
      <c r="AT3819" s="160">
        <v>35890</v>
      </c>
      <c r="AU3819">
        <v>16</v>
      </c>
      <c r="AV3819">
        <v>132</v>
      </c>
      <c r="AW3819" s="160" t="s">
        <v>1101</v>
      </c>
      <c r="AX3819" s="28">
        <f t="shared" si="51"/>
        <v>13</v>
      </c>
    </row>
    <row r="3820" spans="28:50" x14ac:dyDescent="0.3">
      <c r="AB3820" s="160">
        <v>39908</v>
      </c>
      <c r="AC3820">
        <v>17</v>
      </c>
      <c r="AD3820">
        <v>204</v>
      </c>
      <c r="AE3820" t="s">
        <v>1101</v>
      </c>
      <c r="AF3820">
        <v>20</v>
      </c>
      <c r="AH3820" s="160">
        <v>41369</v>
      </c>
      <c r="AI3820">
        <v>17</v>
      </c>
      <c r="AJ3820">
        <v>237</v>
      </c>
      <c r="AK3820" s="160" t="s">
        <v>1101</v>
      </c>
      <c r="AL3820" s="28">
        <f t="shared" si="49"/>
        <v>24</v>
      </c>
      <c r="AN3820" s="160">
        <v>36986</v>
      </c>
      <c r="AO3820">
        <v>17</v>
      </c>
      <c r="AP3820">
        <v>160</v>
      </c>
      <c r="AQ3820" s="160" t="s">
        <v>1101</v>
      </c>
      <c r="AR3820" s="28">
        <f t="shared" si="50"/>
        <v>16</v>
      </c>
      <c r="AT3820" s="160">
        <v>35890</v>
      </c>
      <c r="AU3820">
        <v>17</v>
      </c>
      <c r="AV3820">
        <v>137</v>
      </c>
      <c r="AW3820" s="160" t="s">
        <v>1101</v>
      </c>
      <c r="AX3820" s="28">
        <f t="shared" si="51"/>
        <v>14</v>
      </c>
    </row>
    <row r="3821" spans="28:50" x14ac:dyDescent="0.3">
      <c r="AB3821" s="160">
        <v>39908</v>
      </c>
      <c r="AC3821">
        <v>18</v>
      </c>
      <c r="AD3821">
        <v>179</v>
      </c>
      <c r="AE3821" t="s">
        <v>1101</v>
      </c>
      <c r="AF3821">
        <v>18</v>
      </c>
      <c r="AH3821" s="160">
        <v>41369</v>
      </c>
      <c r="AI3821">
        <v>18</v>
      </c>
      <c r="AJ3821">
        <v>222</v>
      </c>
      <c r="AK3821" s="160" t="s">
        <v>1101</v>
      </c>
      <c r="AL3821" s="28">
        <f t="shared" si="49"/>
        <v>22</v>
      </c>
      <c r="AN3821" s="160">
        <v>36986</v>
      </c>
      <c r="AO3821">
        <v>18</v>
      </c>
      <c r="AP3821">
        <v>160</v>
      </c>
      <c r="AQ3821" s="160" t="s">
        <v>1101</v>
      </c>
      <c r="AR3821" s="28">
        <f t="shared" si="50"/>
        <v>16</v>
      </c>
      <c r="AT3821" s="160">
        <v>35890</v>
      </c>
      <c r="AU3821">
        <v>18</v>
      </c>
      <c r="AV3821">
        <v>126</v>
      </c>
      <c r="AW3821" s="160" t="s">
        <v>1101</v>
      </c>
      <c r="AX3821" s="28">
        <f t="shared" si="51"/>
        <v>13</v>
      </c>
    </row>
    <row r="3822" spans="28:50" x14ac:dyDescent="0.3">
      <c r="AB3822" s="160">
        <v>39908</v>
      </c>
      <c r="AC3822">
        <v>19</v>
      </c>
      <c r="AD3822">
        <v>168</v>
      </c>
      <c r="AE3822" t="s">
        <v>1101</v>
      </c>
      <c r="AF3822">
        <v>17</v>
      </c>
      <c r="AH3822" s="160">
        <v>41369</v>
      </c>
      <c r="AI3822">
        <v>19</v>
      </c>
      <c r="AJ3822">
        <v>209</v>
      </c>
      <c r="AK3822" s="160" t="s">
        <v>1101</v>
      </c>
      <c r="AL3822" s="28">
        <f t="shared" si="49"/>
        <v>21</v>
      </c>
      <c r="AN3822" s="160">
        <v>36986</v>
      </c>
      <c r="AO3822">
        <v>19</v>
      </c>
      <c r="AP3822">
        <v>170</v>
      </c>
      <c r="AQ3822" s="160" t="s">
        <v>1101</v>
      </c>
      <c r="AR3822" s="28">
        <f t="shared" si="50"/>
        <v>17</v>
      </c>
      <c r="AT3822" s="160">
        <v>35890</v>
      </c>
      <c r="AU3822">
        <v>19</v>
      </c>
      <c r="AV3822">
        <v>106</v>
      </c>
      <c r="AW3822" s="160" t="s">
        <v>1101</v>
      </c>
      <c r="AX3822" s="28">
        <f t="shared" si="51"/>
        <v>11</v>
      </c>
    </row>
    <row r="3823" spans="28:50" x14ac:dyDescent="0.3">
      <c r="AB3823" s="160">
        <v>39908</v>
      </c>
      <c r="AC3823">
        <v>20</v>
      </c>
      <c r="AD3823">
        <v>153</v>
      </c>
      <c r="AE3823" t="s">
        <v>1101</v>
      </c>
      <c r="AF3823">
        <v>15</v>
      </c>
      <c r="AH3823" s="160">
        <v>41369</v>
      </c>
      <c r="AI3823">
        <v>20</v>
      </c>
      <c r="AJ3823">
        <v>201</v>
      </c>
      <c r="AK3823" s="160" t="s">
        <v>1101</v>
      </c>
      <c r="AL3823" s="28">
        <f t="shared" si="49"/>
        <v>20</v>
      </c>
      <c r="AN3823" s="160">
        <v>36986</v>
      </c>
      <c r="AO3823">
        <v>20</v>
      </c>
      <c r="AP3823">
        <v>160</v>
      </c>
      <c r="AQ3823" s="160" t="s">
        <v>1101</v>
      </c>
      <c r="AR3823" s="28">
        <f t="shared" si="50"/>
        <v>16</v>
      </c>
      <c r="AT3823" s="160">
        <v>35890</v>
      </c>
      <c r="AU3823">
        <v>20</v>
      </c>
      <c r="AV3823">
        <v>94</v>
      </c>
      <c r="AW3823" s="160" t="s">
        <v>1101</v>
      </c>
      <c r="AX3823" s="28">
        <f t="shared" si="51"/>
        <v>9</v>
      </c>
    </row>
    <row r="3824" spans="28:50" x14ac:dyDescent="0.3">
      <c r="AB3824" s="160">
        <v>39908</v>
      </c>
      <c r="AC3824">
        <v>21</v>
      </c>
      <c r="AD3824">
        <v>144</v>
      </c>
      <c r="AE3824" t="s">
        <v>1101</v>
      </c>
      <c r="AF3824">
        <v>14</v>
      </c>
      <c r="AH3824" s="160">
        <v>41369</v>
      </c>
      <c r="AI3824">
        <v>21</v>
      </c>
      <c r="AJ3824">
        <v>194</v>
      </c>
      <c r="AK3824" s="160" t="s">
        <v>1101</v>
      </c>
      <c r="AL3824" s="28">
        <f t="shared" si="49"/>
        <v>19</v>
      </c>
      <c r="AN3824" s="160">
        <v>36986</v>
      </c>
      <c r="AO3824">
        <v>21</v>
      </c>
      <c r="AP3824">
        <v>160</v>
      </c>
      <c r="AQ3824" s="160" t="s">
        <v>1101</v>
      </c>
      <c r="AR3824" s="28">
        <f t="shared" si="50"/>
        <v>16</v>
      </c>
      <c r="AT3824" s="160">
        <v>35890</v>
      </c>
      <c r="AU3824">
        <v>21</v>
      </c>
      <c r="AV3824">
        <v>136</v>
      </c>
      <c r="AW3824" s="160" t="s">
        <v>1101</v>
      </c>
      <c r="AX3824" s="28">
        <f t="shared" si="51"/>
        <v>14</v>
      </c>
    </row>
    <row r="3825" spans="28:50" x14ac:dyDescent="0.3">
      <c r="AB3825" s="160">
        <v>39908</v>
      </c>
      <c r="AC3825">
        <v>22</v>
      </c>
      <c r="AD3825">
        <v>129</v>
      </c>
      <c r="AE3825" t="s">
        <v>1101</v>
      </c>
      <c r="AF3825">
        <v>13</v>
      </c>
      <c r="AH3825" s="160">
        <v>41369</v>
      </c>
      <c r="AI3825">
        <v>22</v>
      </c>
      <c r="AJ3825">
        <v>181</v>
      </c>
      <c r="AK3825" s="160" t="s">
        <v>1101</v>
      </c>
      <c r="AL3825" s="28">
        <f t="shared" si="49"/>
        <v>18</v>
      </c>
      <c r="AN3825" s="160">
        <v>36986</v>
      </c>
      <c r="AO3825">
        <v>22</v>
      </c>
      <c r="AP3825">
        <v>170</v>
      </c>
      <c r="AQ3825" s="160" t="s">
        <v>1101</v>
      </c>
      <c r="AR3825" s="28">
        <f t="shared" si="50"/>
        <v>17</v>
      </c>
      <c r="AT3825" s="160">
        <v>35890</v>
      </c>
      <c r="AU3825">
        <v>22</v>
      </c>
      <c r="AV3825">
        <v>151</v>
      </c>
      <c r="AW3825" s="160" t="s">
        <v>1101</v>
      </c>
      <c r="AX3825" s="28">
        <f t="shared" si="51"/>
        <v>15</v>
      </c>
    </row>
    <row r="3826" spans="28:50" x14ac:dyDescent="0.3">
      <c r="AB3826" s="160">
        <v>39908</v>
      </c>
      <c r="AC3826">
        <v>23</v>
      </c>
      <c r="AD3826">
        <v>118</v>
      </c>
      <c r="AE3826" t="s">
        <v>1101</v>
      </c>
      <c r="AF3826">
        <v>12</v>
      </c>
      <c r="AH3826" s="160">
        <v>41369</v>
      </c>
      <c r="AI3826">
        <v>23</v>
      </c>
      <c r="AJ3826">
        <v>174</v>
      </c>
      <c r="AK3826" s="160" t="s">
        <v>1101</v>
      </c>
      <c r="AL3826" s="28">
        <f t="shared" si="49"/>
        <v>17</v>
      </c>
      <c r="AN3826" s="160">
        <v>36986</v>
      </c>
      <c r="AO3826">
        <v>23</v>
      </c>
      <c r="AP3826">
        <v>170</v>
      </c>
      <c r="AQ3826" s="160" t="s">
        <v>1101</v>
      </c>
      <c r="AR3826" s="28">
        <f t="shared" si="50"/>
        <v>17</v>
      </c>
      <c r="AT3826" s="160">
        <v>35890</v>
      </c>
      <c r="AU3826">
        <v>23</v>
      </c>
      <c r="AV3826">
        <v>149</v>
      </c>
      <c r="AW3826" s="160" t="s">
        <v>1101</v>
      </c>
      <c r="AX3826" s="28">
        <f t="shared" si="51"/>
        <v>15</v>
      </c>
    </row>
    <row r="3827" spans="28:50" x14ac:dyDescent="0.3">
      <c r="AB3827" s="160">
        <v>39909</v>
      </c>
      <c r="AC3827">
        <v>0</v>
      </c>
      <c r="AD3827">
        <v>105</v>
      </c>
      <c r="AE3827" t="s">
        <v>1101</v>
      </c>
      <c r="AF3827">
        <v>11</v>
      </c>
      <c r="AH3827" s="160">
        <v>41370</v>
      </c>
      <c r="AI3827">
        <v>0</v>
      </c>
      <c r="AJ3827">
        <v>164</v>
      </c>
      <c r="AK3827" s="160" t="s">
        <v>1101</v>
      </c>
      <c r="AL3827" s="28">
        <f t="shared" si="49"/>
        <v>16</v>
      </c>
      <c r="AN3827" s="160">
        <v>36987</v>
      </c>
      <c r="AO3827">
        <v>0</v>
      </c>
      <c r="AP3827">
        <v>170</v>
      </c>
      <c r="AQ3827" s="160" t="s">
        <v>1101</v>
      </c>
      <c r="AR3827" s="28">
        <f t="shared" si="50"/>
        <v>17</v>
      </c>
      <c r="AT3827" s="160">
        <v>35891</v>
      </c>
      <c r="AU3827">
        <v>0</v>
      </c>
      <c r="AV3827">
        <v>135</v>
      </c>
      <c r="AW3827" s="160" t="s">
        <v>1101</v>
      </c>
      <c r="AX3827" s="28">
        <f t="shared" si="51"/>
        <v>14</v>
      </c>
    </row>
    <row r="3828" spans="28:50" x14ac:dyDescent="0.3">
      <c r="AB3828" s="160">
        <v>39909</v>
      </c>
      <c r="AC3828">
        <v>1</v>
      </c>
      <c r="AD3828">
        <v>93</v>
      </c>
      <c r="AE3828" t="s">
        <v>1101</v>
      </c>
      <c r="AF3828">
        <v>9</v>
      </c>
      <c r="AH3828" s="160">
        <v>41370</v>
      </c>
      <c r="AI3828">
        <v>1</v>
      </c>
      <c r="AJ3828">
        <v>155</v>
      </c>
      <c r="AK3828" s="160" t="s">
        <v>1101</v>
      </c>
      <c r="AL3828" s="28">
        <f t="shared" si="49"/>
        <v>16</v>
      </c>
      <c r="AN3828" s="160">
        <v>36987</v>
      </c>
      <c r="AO3828">
        <v>1</v>
      </c>
      <c r="AP3828">
        <v>170</v>
      </c>
      <c r="AQ3828" s="160" t="s">
        <v>1101</v>
      </c>
      <c r="AR3828" s="28">
        <f t="shared" si="50"/>
        <v>17</v>
      </c>
      <c r="AT3828" s="160">
        <v>35891</v>
      </c>
      <c r="AU3828">
        <v>1</v>
      </c>
      <c r="AV3828">
        <v>108</v>
      </c>
      <c r="AW3828" s="160" t="s">
        <v>1101</v>
      </c>
      <c r="AX3828" s="28">
        <f t="shared" si="51"/>
        <v>11</v>
      </c>
    </row>
    <row r="3829" spans="28:50" x14ac:dyDescent="0.3">
      <c r="AB3829" s="160">
        <v>39909</v>
      </c>
      <c r="AC3829">
        <v>2</v>
      </c>
      <c r="AD3829">
        <v>96</v>
      </c>
      <c r="AE3829" t="s">
        <v>1101</v>
      </c>
      <c r="AF3829">
        <v>10</v>
      </c>
      <c r="AH3829" s="160">
        <v>41370</v>
      </c>
      <c r="AI3829">
        <v>2</v>
      </c>
      <c r="AJ3829">
        <v>152</v>
      </c>
      <c r="AK3829" s="160" t="s">
        <v>1101</v>
      </c>
      <c r="AL3829" s="28">
        <f t="shared" si="49"/>
        <v>15</v>
      </c>
      <c r="AN3829" s="160">
        <v>36987</v>
      </c>
      <c r="AO3829">
        <v>2</v>
      </c>
      <c r="AP3829">
        <v>170</v>
      </c>
      <c r="AQ3829" s="160" t="s">
        <v>1101</v>
      </c>
      <c r="AR3829" s="28">
        <f t="shared" si="50"/>
        <v>17</v>
      </c>
      <c r="AT3829" s="160">
        <v>35891</v>
      </c>
      <c r="AU3829">
        <v>2</v>
      </c>
      <c r="AV3829">
        <v>129</v>
      </c>
      <c r="AW3829" s="160" t="s">
        <v>1101</v>
      </c>
      <c r="AX3829" s="28">
        <f t="shared" si="51"/>
        <v>13</v>
      </c>
    </row>
    <row r="3830" spans="28:50" x14ac:dyDescent="0.3">
      <c r="AB3830" s="160">
        <v>39909</v>
      </c>
      <c r="AC3830">
        <v>3</v>
      </c>
      <c r="AD3830">
        <v>85</v>
      </c>
      <c r="AE3830" t="s">
        <v>1101</v>
      </c>
      <c r="AF3830">
        <v>9</v>
      </c>
      <c r="AH3830" s="160">
        <v>41370</v>
      </c>
      <c r="AI3830">
        <v>3</v>
      </c>
      <c r="AJ3830">
        <v>143</v>
      </c>
      <c r="AK3830" s="160" t="s">
        <v>1101</v>
      </c>
      <c r="AL3830" s="28">
        <f t="shared" si="49"/>
        <v>14</v>
      </c>
      <c r="AN3830" s="160">
        <v>36987</v>
      </c>
      <c r="AO3830">
        <v>3</v>
      </c>
      <c r="AP3830">
        <v>170</v>
      </c>
      <c r="AQ3830" s="160" t="s">
        <v>1101</v>
      </c>
      <c r="AR3830" s="28">
        <f t="shared" si="50"/>
        <v>17</v>
      </c>
      <c r="AT3830" s="160">
        <v>35891</v>
      </c>
      <c r="AU3830">
        <v>3</v>
      </c>
      <c r="AV3830">
        <v>123</v>
      </c>
      <c r="AW3830" s="160" t="s">
        <v>1101</v>
      </c>
      <c r="AX3830" s="28">
        <f t="shared" si="51"/>
        <v>12</v>
      </c>
    </row>
    <row r="3831" spans="28:50" x14ac:dyDescent="0.3">
      <c r="AB3831" s="160">
        <v>39909</v>
      </c>
      <c r="AC3831">
        <v>4</v>
      </c>
      <c r="AD3831">
        <v>92</v>
      </c>
      <c r="AE3831" t="s">
        <v>1101</v>
      </c>
      <c r="AF3831">
        <v>9</v>
      </c>
      <c r="AH3831" s="160">
        <v>41370</v>
      </c>
      <c r="AI3831">
        <v>4</v>
      </c>
      <c r="AJ3831">
        <v>131</v>
      </c>
      <c r="AK3831" s="160" t="s">
        <v>1101</v>
      </c>
      <c r="AL3831" s="28">
        <f t="shared" si="49"/>
        <v>13</v>
      </c>
      <c r="AN3831" s="160">
        <v>36987</v>
      </c>
      <c r="AO3831">
        <v>4</v>
      </c>
      <c r="AP3831">
        <v>170</v>
      </c>
      <c r="AQ3831" s="160" t="s">
        <v>1101</v>
      </c>
      <c r="AR3831" s="28">
        <f t="shared" si="50"/>
        <v>17</v>
      </c>
      <c r="AT3831" s="160">
        <v>35891</v>
      </c>
      <c r="AU3831">
        <v>4</v>
      </c>
      <c r="AV3831">
        <v>129</v>
      </c>
      <c r="AW3831" s="160" t="s">
        <v>1101</v>
      </c>
      <c r="AX3831" s="28">
        <f t="shared" si="51"/>
        <v>13</v>
      </c>
    </row>
    <row r="3832" spans="28:50" x14ac:dyDescent="0.3">
      <c r="AB3832" s="160">
        <v>39909</v>
      </c>
      <c r="AC3832">
        <v>5</v>
      </c>
      <c r="AD3832">
        <v>82</v>
      </c>
      <c r="AE3832" t="s">
        <v>1101</v>
      </c>
      <c r="AF3832">
        <v>8</v>
      </c>
      <c r="AH3832" s="160">
        <v>41370</v>
      </c>
      <c r="AI3832">
        <v>5</v>
      </c>
      <c r="AJ3832">
        <v>128</v>
      </c>
      <c r="AK3832" s="160" t="s">
        <v>1101</v>
      </c>
      <c r="AL3832" s="28">
        <f t="shared" si="49"/>
        <v>13</v>
      </c>
      <c r="AN3832" s="160">
        <v>36987</v>
      </c>
      <c r="AO3832">
        <v>5</v>
      </c>
      <c r="AP3832">
        <v>160</v>
      </c>
      <c r="AQ3832" s="160" t="s">
        <v>1101</v>
      </c>
      <c r="AR3832" s="28">
        <f t="shared" si="50"/>
        <v>16</v>
      </c>
      <c r="AT3832" s="160">
        <v>35891</v>
      </c>
      <c r="AU3832">
        <v>5</v>
      </c>
      <c r="AV3832">
        <v>127</v>
      </c>
      <c r="AW3832" s="160" t="s">
        <v>1101</v>
      </c>
      <c r="AX3832" s="28">
        <f t="shared" si="51"/>
        <v>13</v>
      </c>
    </row>
    <row r="3833" spans="28:50" x14ac:dyDescent="0.3">
      <c r="AB3833" s="160">
        <v>39909</v>
      </c>
      <c r="AC3833">
        <v>6</v>
      </c>
      <c r="AD3833">
        <v>92</v>
      </c>
      <c r="AE3833" t="s">
        <v>1101</v>
      </c>
      <c r="AF3833">
        <v>9</v>
      </c>
      <c r="AH3833" s="160">
        <v>41370</v>
      </c>
      <c r="AI3833">
        <v>6</v>
      </c>
      <c r="AJ3833">
        <v>128</v>
      </c>
      <c r="AK3833" s="160" t="s">
        <v>1101</v>
      </c>
      <c r="AL3833" s="28">
        <f t="shared" si="49"/>
        <v>13</v>
      </c>
      <c r="AN3833" s="160">
        <v>36987</v>
      </c>
      <c r="AO3833">
        <v>6</v>
      </c>
      <c r="AP3833">
        <v>170</v>
      </c>
      <c r="AQ3833" s="160" t="s">
        <v>1101</v>
      </c>
      <c r="AR3833" s="28">
        <f t="shared" si="50"/>
        <v>17</v>
      </c>
      <c r="AT3833" s="160">
        <v>35891</v>
      </c>
      <c r="AU3833">
        <v>6</v>
      </c>
      <c r="AV3833">
        <v>122</v>
      </c>
      <c r="AW3833" s="160" t="s">
        <v>1101</v>
      </c>
      <c r="AX3833" s="28">
        <f t="shared" si="51"/>
        <v>12</v>
      </c>
    </row>
    <row r="3834" spans="28:50" x14ac:dyDescent="0.3">
      <c r="AB3834" s="160">
        <v>39909</v>
      </c>
      <c r="AC3834">
        <v>7</v>
      </c>
      <c r="AD3834">
        <v>103</v>
      </c>
      <c r="AE3834" t="s">
        <v>1101</v>
      </c>
      <c r="AF3834">
        <v>10</v>
      </c>
      <c r="AH3834" s="160">
        <v>41370</v>
      </c>
      <c r="AI3834">
        <v>7</v>
      </c>
      <c r="AJ3834">
        <v>130</v>
      </c>
      <c r="AK3834" s="160" t="s">
        <v>1101</v>
      </c>
      <c r="AL3834" s="28">
        <f t="shared" si="49"/>
        <v>13</v>
      </c>
      <c r="AN3834" s="160">
        <v>36987</v>
      </c>
      <c r="AO3834">
        <v>7</v>
      </c>
      <c r="AP3834">
        <v>170</v>
      </c>
      <c r="AQ3834" s="160" t="s">
        <v>1101</v>
      </c>
      <c r="AR3834" s="28">
        <f t="shared" si="50"/>
        <v>17</v>
      </c>
      <c r="AT3834" s="160">
        <v>35891</v>
      </c>
      <c r="AU3834">
        <v>7</v>
      </c>
      <c r="AV3834">
        <v>125</v>
      </c>
      <c r="AW3834" s="160" t="s">
        <v>1101</v>
      </c>
      <c r="AX3834" s="28">
        <f t="shared" si="51"/>
        <v>13</v>
      </c>
    </row>
    <row r="3835" spans="28:50" x14ac:dyDescent="0.3">
      <c r="AB3835" s="160">
        <v>39909</v>
      </c>
      <c r="AC3835">
        <v>8</v>
      </c>
      <c r="AD3835">
        <v>113</v>
      </c>
      <c r="AE3835" t="s">
        <v>1101</v>
      </c>
      <c r="AF3835">
        <v>11</v>
      </c>
      <c r="AH3835" s="160">
        <v>41370</v>
      </c>
      <c r="AI3835">
        <v>8</v>
      </c>
      <c r="AJ3835">
        <v>141</v>
      </c>
      <c r="AK3835" s="160" t="s">
        <v>1101</v>
      </c>
      <c r="AL3835" s="28">
        <f t="shared" ref="AL3835:AL3898" si="52">ROUND(AJ3835/10,0)</f>
        <v>14</v>
      </c>
      <c r="AN3835" s="160">
        <v>36987</v>
      </c>
      <c r="AO3835">
        <v>8</v>
      </c>
      <c r="AP3835">
        <v>173</v>
      </c>
      <c r="AQ3835" s="160" t="s">
        <v>1101</v>
      </c>
      <c r="AR3835" s="28">
        <f t="shared" ref="AR3835:AR3898" si="53">ROUND(AP3835/10,0)</f>
        <v>17</v>
      </c>
      <c r="AT3835" s="160">
        <v>35891</v>
      </c>
      <c r="AU3835">
        <v>8</v>
      </c>
      <c r="AV3835">
        <v>130</v>
      </c>
      <c r="AW3835" s="160" t="s">
        <v>1101</v>
      </c>
      <c r="AX3835" s="28">
        <f t="shared" ref="AX3835:AX3898" si="54">ROUND(AV3835/10,0)</f>
        <v>13</v>
      </c>
    </row>
    <row r="3836" spans="28:50" x14ac:dyDescent="0.3">
      <c r="AB3836" s="160">
        <v>39909</v>
      </c>
      <c r="AC3836">
        <v>9</v>
      </c>
      <c r="AD3836">
        <v>136</v>
      </c>
      <c r="AE3836" t="s">
        <v>1101</v>
      </c>
      <c r="AF3836">
        <v>14</v>
      </c>
      <c r="AH3836" s="160">
        <v>41370</v>
      </c>
      <c r="AI3836">
        <v>9</v>
      </c>
      <c r="AJ3836">
        <v>164</v>
      </c>
      <c r="AK3836" s="160" t="s">
        <v>1101</v>
      </c>
      <c r="AL3836" s="28">
        <f t="shared" si="52"/>
        <v>16</v>
      </c>
      <c r="AN3836" s="160">
        <v>36987</v>
      </c>
      <c r="AO3836">
        <v>9</v>
      </c>
      <c r="AP3836">
        <v>190</v>
      </c>
      <c r="AQ3836" s="160" t="s">
        <v>1101</v>
      </c>
      <c r="AR3836" s="28">
        <f t="shared" si="53"/>
        <v>19</v>
      </c>
      <c r="AT3836" s="160">
        <v>35891</v>
      </c>
      <c r="AU3836">
        <v>9</v>
      </c>
      <c r="AV3836">
        <v>135</v>
      </c>
      <c r="AW3836" s="160" t="s">
        <v>1101</v>
      </c>
      <c r="AX3836" s="28">
        <f t="shared" si="54"/>
        <v>14</v>
      </c>
    </row>
    <row r="3837" spans="28:50" x14ac:dyDescent="0.3">
      <c r="AB3837" s="160">
        <v>39909</v>
      </c>
      <c r="AC3837">
        <v>10</v>
      </c>
      <c r="AD3837">
        <v>148</v>
      </c>
      <c r="AE3837" t="s">
        <v>1101</v>
      </c>
      <c r="AF3837">
        <v>15</v>
      </c>
      <c r="AH3837" s="160">
        <v>41370</v>
      </c>
      <c r="AI3837">
        <v>10</v>
      </c>
      <c r="AJ3837">
        <v>199</v>
      </c>
      <c r="AK3837" s="160" t="s">
        <v>1101</v>
      </c>
      <c r="AL3837" s="28">
        <f t="shared" si="52"/>
        <v>20</v>
      </c>
      <c r="AN3837" s="160">
        <v>36987</v>
      </c>
      <c r="AO3837">
        <v>10</v>
      </c>
      <c r="AP3837">
        <v>190</v>
      </c>
      <c r="AQ3837" s="160" t="s">
        <v>1101</v>
      </c>
      <c r="AR3837" s="28">
        <f t="shared" si="53"/>
        <v>19</v>
      </c>
      <c r="AT3837" s="160">
        <v>35891</v>
      </c>
      <c r="AU3837">
        <v>10</v>
      </c>
      <c r="AV3837">
        <v>146</v>
      </c>
      <c r="AW3837" s="160" t="s">
        <v>1101</v>
      </c>
      <c r="AX3837" s="28">
        <f t="shared" si="54"/>
        <v>15</v>
      </c>
    </row>
    <row r="3838" spans="28:50" x14ac:dyDescent="0.3">
      <c r="AB3838" s="160">
        <v>39909</v>
      </c>
      <c r="AC3838">
        <v>11</v>
      </c>
      <c r="AD3838">
        <v>159</v>
      </c>
      <c r="AE3838" t="s">
        <v>1101</v>
      </c>
      <c r="AF3838">
        <v>16</v>
      </c>
      <c r="AH3838" s="160">
        <v>41370</v>
      </c>
      <c r="AI3838">
        <v>11</v>
      </c>
      <c r="AJ3838">
        <v>234</v>
      </c>
      <c r="AK3838" s="160" t="s">
        <v>1101</v>
      </c>
      <c r="AL3838" s="28">
        <f t="shared" si="52"/>
        <v>23</v>
      </c>
      <c r="AN3838" s="160">
        <v>36987</v>
      </c>
      <c r="AO3838">
        <v>11</v>
      </c>
      <c r="AP3838">
        <v>188</v>
      </c>
      <c r="AQ3838" s="160" t="s">
        <v>1101</v>
      </c>
      <c r="AR3838" s="28">
        <f t="shared" si="53"/>
        <v>19</v>
      </c>
      <c r="AT3838" s="160">
        <v>35891</v>
      </c>
      <c r="AU3838">
        <v>11</v>
      </c>
      <c r="AV3838">
        <v>153</v>
      </c>
      <c r="AW3838" s="160" t="s">
        <v>1101</v>
      </c>
      <c r="AX3838" s="28">
        <f t="shared" si="54"/>
        <v>15</v>
      </c>
    </row>
    <row r="3839" spans="28:50" x14ac:dyDescent="0.3">
      <c r="AB3839" s="160">
        <v>39909</v>
      </c>
      <c r="AC3839">
        <v>12</v>
      </c>
      <c r="AD3839">
        <v>172</v>
      </c>
      <c r="AE3839" t="s">
        <v>1101</v>
      </c>
      <c r="AF3839">
        <v>17</v>
      </c>
      <c r="AH3839" s="160">
        <v>41370</v>
      </c>
      <c r="AI3839">
        <v>12</v>
      </c>
      <c r="AJ3839">
        <v>255</v>
      </c>
      <c r="AK3839" s="160" t="s">
        <v>1101</v>
      </c>
      <c r="AL3839" s="28">
        <f t="shared" si="52"/>
        <v>26</v>
      </c>
      <c r="AN3839" s="160">
        <v>36987</v>
      </c>
      <c r="AO3839">
        <v>12</v>
      </c>
      <c r="AP3839">
        <v>190</v>
      </c>
      <c r="AQ3839" s="160" t="s">
        <v>1101</v>
      </c>
      <c r="AR3839" s="28">
        <f t="shared" si="53"/>
        <v>19</v>
      </c>
      <c r="AT3839" s="160">
        <v>35891</v>
      </c>
      <c r="AU3839">
        <v>12</v>
      </c>
      <c r="AV3839">
        <v>151</v>
      </c>
      <c r="AW3839" s="160" t="s">
        <v>1101</v>
      </c>
      <c r="AX3839" s="28">
        <f t="shared" si="54"/>
        <v>15</v>
      </c>
    </row>
    <row r="3840" spans="28:50" x14ac:dyDescent="0.3">
      <c r="AB3840" s="160">
        <v>39909</v>
      </c>
      <c r="AC3840">
        <v>13</v>
      </c>
      <c r="AD3840">
        <v>189</v>
      </c>
      <c r="AE3840" t="s">
        <v>1101</v>
      </c>
      <c r="AF3840">
        <v>19</v>
      </c>
      <c r="AH3840" s="160">
        <v>41370</v>
      </c>
      <c r="AI3840">
        <v>13</v>
      </c>
      <c r="AJ3840">
        <v>261</v>
      </c>
      <c r="AK3840" s="160" t="s">
        <v>1101</v>
      </c>
      <c r="AL3840" s="28">
        <f t="shared" si="52"/>
        <v>26</v>
      </c>
      <c r="AN3840" s="160">
        <v>36987</v>
      </c>
      <c r="AO3840">
        <v>13</v>
      </c>
      <c r="AP3840">
        <v>180</v>
      </c>
      <c r="AQ3840" s="160" t="s">
        <v>1101</v>
      </c>
      <c r="AR3840" s="28">
        <f t="shared" si="53"/>
        <v>18</v>
      </c>
      <c r="AT3840" s="160">
        <v>35891</v>
      </c>
      <c r="AU3840">
        <v>13</v>
      </c>
      <c r="AV3840">
        <v>147</v>
      </c>
      <c r="AW3840" s="160" t="s">
        <v>1101</v>
      </c>
      <c r="AX3840" s="28">
        <f t="shared" si="54"/>
        <v>15</v>
      </c>
    </row>
    <row r="3841" spans="28:50" x14ac:dyDescent="0.3">
      <c r="AB3841" s="160">
        <v>39909</v>
      </c>
      <c r="AC3841">
        <v>14</v>
      </c>
      <c r="AD3841">
        <v>196</v>
      </c>
      <c r="AE3841" t="s">
        <v>1101</v>
      </c>
      <c r="AF3841">
        <v>20</v>
      </c>
      <c r="AH3841" s="160">
        <v>41370</v>
      </c>
      <c r="AI3841">
        <v>14</v>
      </c>
      <c r="AJ3841">
        <v>266</v>
      </c>
      <c r="AK3841" s="160" t="s">
        <v>1101</v>
      </c>
      <c r="AL3841" s="28">
        <f t="shared" si="52"/>
        <v>27</v>
      </c>
      <c r="AN3841" s="160">
        <v>36987</v>
      </c>
      <c r="AO3841">
        <v>14</v>
      </c>
      <c r="AP3841">
        <v>189</v>
      </c>
      <c r="AQ3841" s="160" t="s">
        <v>1101</v>
      </c>
      <c r="AR3841" s="28">
        <f t="shared" si="53"/>
        <v>19</v>
      </c>
      <c r="AT3841" s="160">
        <v>35891</v>
      </c>
      <c r="AU3841">
        <v>14</v>
      </c>
      <c r="AV3841">
        <v>147</v>
      </c>
      <c r="AW3841" s="160" t="s">
        <v>1101</v>
      </c>
      <c r="AX3841" s="28">
        <f t="shared" si="54"/>
        <v>15</v>
      </c>
    </row>
    <row r="3842" spans="28:50" x14ac:dyDescent="0.3">
      <c r="AB3842" s="160">
        <v>39909</v>
      </c>
      <c r="AC3842">
        <v>15</v>
      </c>
      <c r="AD3842">
        <v>200</v>
      </c>
      <c r="AE3842" t="s">
        <v>1101</v>
      </c>
      <c r="AF3842">
        <v>20</v>
      </c>
      <c r="AH3842" s="160">
        <v>41370</v>
      </c>
      <c r="AI3842">
        <v>15</v>
      </c>
      <c r="AJ3842">
        <v>271</v>
      </c>
      <c r="AK3842" s="160" t="s">
        <v>1101</v>
      </c>
      <c r="AL3842" s="28">
        <f t="shared" si="52"/>
        <v>27</v>
      </c>
      <c r="AN3842" s="160">
        <v>36987</v>
      </c>
      <c r="AO3842">
        <v>15</v>
      </c>
      <c r="AP3842">
        <v>180</v>
      </c>
      <c r="AQ3842" s="160" t="s">
        <v>1101</v>
      </c>
      <c r="AR3842" s="28">
        <f t="shared" si="53"/>
        <v>18</v>
      </c>
      <c r="AT3842" s="160">
        <v>35891</v>
      </c>
      <c r="AU3842">
        <v>15</v>
      </c>
      <c r="AV3842">
        <v>147</v>
      </c>
      <c r="AW3842" s="160" t="s">
        <v>1101</v>
      </c>
      <c r="AX3842" s="28">
        <f t="shared" si="54"/>
        <v>15</v>
      </c>
    </row>
    <row r="3843" spans="28:50" x14ac:dyDescent="0.3">
      <c r="AB3843" s="160">
        <v>39909</v>
      </c>
      <c r="AC3843">
        <v>16</v>
      </c>
      <c r="AD3843">
        <v>200</v>
      </c>
      <c r="AE3843" t="s">
        <v>1101</v>
      </c>
      <c r="AF3843">
        <v>20</v>
      </c>
      <c r="AH3843" s="160">
        <v>41370</v>
      </c>
      <c r="AI3843">
        <v>16</v>
      </c>
      <c r="AJ3843">
        <v>278</v>
      </c>
      <c r="AK3843" s="160" t="s">
        <v>1101</v>
      </c>
      <c r="AL3843" s="28">
        <f t="shared" si="52"/>
        <v>28</v>
      </c>
      <c r="AN3843" s="160">
        <v>36987</v>
      </c>
      <c r="AO3843">
        <v>16</v>
      </c>
      <c r="AP3843">
        <v>180</v>
      </c>
      <c r="AQ3843" s="160" t="s">
        <v>1101</v>
      </c>
      <c r="AR3843" s="28">
        <f t="shared" si="53"/>
        <v>18</v>
      </c>
      <c r="AT3843" s="160">
        <v>35891</v>
      </c>
      <c r="AU3843">
        <v>16</v>
      </c>
      <c r="AV3843">
        <v>139</v>
      </c>
      <c r="AW3843" s="160" t="s">
        <v>1101</v>
      </c>
      <c r="AX3843" s="28">
        <f t="shared" si="54"/>
        <v>14</v>
      </c>
    </row>
    <row r="3844" spans="28:50" x14ac:dyDescent="0.3">
      <c r="AB3844" s="160">
        <v>39909</v>
      </c>
      <c r="AC3844">
        <v>17</v>
      </c>
      <c r="AD3844">
        <v>196</v>
      </c>
      <c r="AE3844" t="s">
        <v>1101</v>
      </c>
      <c r="AF3844">
        <v>20</v>
      </c>
      <c r="AH3844" s="160">
        <v>41370</v>
      </c>
      <c r="AI3844">
        <v>17</v>
      </c>
      <c r="AJ3844">
        <v>262</v>
      </c>
      <c r="AK3844" s="160" t="s">
        <v>1101</v>
      </c>
      <c r="AL3844" s="28">
        <f t="shared" si="52"/>
        <v>26</v>
      </c>
      <c r="AN3844" s="160">
        <v>36987</v>
      </c>
      <c r="AO3844">
        <v>17</v>
      </c>
      <c r="AP3844">
        <v>170</v>
      </c>
      <c r="AQ3844" s="160" t="s">
        <v>1101</v>
      </c>
      <c r="AR3844" s="28">
        <f t="shared" si="53"/>
        <v>17</v>
      </c>
      <c r="AT3844" s="160">
        <v>35891</v>
      </c>
      <c r="AU3844">
        <v>17</v>
      </c>
      <c r="AV3844">
        <v>128</v>
      </c>
      <c r="AW3844" s="160" t="s">
        <v>1101</v>
      </c>
      <c r="AX3844" s="28">
        <f t="shared" si="54"/>
        <v>13</v>
      </c>
    </row>
    <row r="3845" spans="28:50" x14ac:dyDescent="0.3">
      <c r="AB3845" s="160">
        <v>39909</v>
      </c>
      <c r="AC3845">
        <v>18</v>
      </c>
      <c r="AD3845">
        <v>170</v>
      </c>
      <c r="AE3845" t="s">
        <v>1101</v>
      </c>
      <c r="AF3845">
        <v>17</v>
      </c>
      <c r="AH3845" s="160">
        <v>41370</v>
      </c>
      <c r="AI3845">
        <v>18</v>
      </c>
      <c r="AJ3845">
        <v>245</v>
      </c>
      <c r="AK3845" s="160" t="s">
        <v>1101</v>
      </c>
      <c r="AL3845" s="28">
        <f t="shared" si="52"/>
        <v>25</v>
      </c>
      <c r="AN3845" s="160">
        <v>36987</v>
      </c>
      <c r="AO3845">
        <v>18</v>
      </c>
      <c r="AP3845">
        <v>170</v>
      </c>
      <c r="AQ3845" s="160" t="s">
        <v>1101</v>
      </c>
      <c r="AR3845" s="28">
        <f t="shared" si="53"/>
        <v>17</v>
      </c>
      <c r="AT3845" s="160">
        <v>35891</v>
      </c>
      <c r="AU3845">
        <v>18</v>
      </c>
      <c r="AV3845">
        <v>119</v>
      </c>
      <c r="AW3845" s="160" t="s">
        <v>1101</v>
      </c>
      <c r="AX3845" s="28">
        <f t="shared" si="54"/>
        <v>12</v>
      </c>
    </row>
    <row r="3846" spans="28:50" x14ac:dyDescent="0.3">
      <c r="AB3846" s="160">
        <v>39909</v>
      </c>
      <c r="AC3846">
        <v>19</v>
      </c>
      <c r="AD3846">
        <v>139</v>
      </c>
      <c r="AE3846" t="s">
        <v>1101</v>
      </c>
      <c r="AF3846">
        <v>14</v>
      </c>
      <c r="AH3846" s="160">
        <v>41370</v>
      </c>
      <c r="AI3846">
        <v>19</v>
      </c>
      <c r="AJ3846">
        <v>227</v>
      </c>
      <c r="AK3846" s="160" t="s">
        <v>1101</v>
      </c>
      <c r="AL3846" s="28">
        <f t="shared" si="52"/>
        <v>23</v>
      </c>
      <c r="AN3846" s="160">
        <v>36987</v>
      </c>
      <c r="AO3846">
        <v>19</v>
      </c>
      <c r="AP3846">
        <v>170</v>
      </c>
      <c r="AQ3846" s="160" t="s">
        <v>1101</v>
      </c>
      <c r="AR3846" s="28">
        <f t="shared" si="53"/>
        <v>17</v>
      </c>
      <c r="AT3846" s="160">
        <v>35891</v>
      </c>
      <c r="AU3846">
        <v>19</v>
      </c>
      <c r="AV3846">
        <v>110</v>
      </c>
      <c r="AW3846" s="160" t="s">
        <v>1101</v>
      </c>
      <c r="AX3846" s="28">
        <f t="shared" si="54"/>
        <v>11</v>
      </c>
    </row>
    <row r="3847" spans="28:50" x14ac:dyDescent="0.3">
      <c r="AB3847" s="160">
        <v>39909</v>
      </c>
      <c r="AC3847">
        <v>20</v>
      </c>
      <c r="AD3847">
        <v>127</v>
      </c>
      <c r="AE3847" t="s">
        <v>1101</v>
      </c>
      <c r="AF3847">
        <v>13</v>
      </c>
      <c r="AH3847" s="160">
        <v>41370</v>
      </c>
      <c r="AI3847">
        <v>20</v>
      </c>
      <c r="AJ3847">
        <v>216</v>
      </c>
      <c r="AK3847" s="160" t="s">
        <v>1101</v>
      </c>
      <c r="AL3847" s="28">
        <f t="shared" si="52"/>
        <v>22</v>
      </c>
      <c r="AN3847" s="160">
        <v>36987</v>
      </c>
      <c r="AO3847">
        <v>20</v>
      </c>
      <c r="AP3847">
        <v>172</v>
      </c>
      <c r="AQ3847" s="160" t="s">
        <v>1101</v>
      </c>
      <c r="AR3847" s="28">
        <f t="shared" si="53"/>
        <v>17</v>
      </c>
      <c r="AT3847" s="160">
        <v>35891</v>
      </c>
      <c r="AU3847">
        <v>20</v>
      </c>
      <c r="AV3847">
        <v>100</v>
      </c>
      <c r="AW3847" s="160" t="s">
        <v>1101</v>
      </c>
      <c r="AX3847" s="28">
        <f t="shared" si="54"/>
        <v>10</v>
      </c>
    </row>
    <row r="3848" spans="28:50" x14ac:dyDescent="0.3">
      <c r="AB3848" s="160">
        <v>39909</v>
      </c>
      <c r="AC3848">
        <v>21</v>
      </c>
      <c r="AD3848">
        <v>124</v>
      </c>
      <c r="AE3848" t="s">
        <v>1101</v>
      </c>
      <c r="AF3848">
        <v>12</v>
      </c>
      <c r="AH3848" s="160">
        <v>41370</v>
      </c>
      <c r="AI3848">
        <v>21</v>
      </c>
      <c r="AJ3848">
        <v>207</v>
      </c>
      <c r="AK3848" s="160" t="s">
        <v>1101</v>
      </c>
      <c r="AL3848" s="28">
        <f t="shared" si="52"/>
        <v>21</v>
      </c>
      <c r="AN3848" s="160">
        <v>36987</v>
      </c>
      <c r="AO3848">
        <v>21</v>
      </c>
      <c r="AP3848">
        <v>170</v>
      </c>
      <c r="AQ3848" s="160" t="s">
        <v>1101</v>
      </c>
      <c r="AR3848" s="28">
        <f t="shared" si="53"/>
        <v>17</v>
      </c>
      <c r="AT3848" s="160">
        <v>35891</v>
      </c>
      <c r="AU3848">
        <v>21</v>
      </c>
      <c r="AV3848">
        <v>90</v>
      </c>
      <c r="AW3848" s="160" t="s">
        <v>1101</v>
      </c>
      <c r="AX3848" s="28">
        <f t="shared" si="54"/>
        <v>9</v>
      </c>
    </row>
    <row r="3849" spans="28:50" x14ac:dyDescent="0.3">
      <c r="AB3849" s="160">
        <v>39909</v>
      </c>
      <c r="AC3849">
        <v>22</v>
      </c>
      <c r="AD3849">
        <v>123</v>
      </c>
      <c r="AE3849" t="s">
        <v>1101</v>
      </c>
      <c r="AF3849">
        <v>12</v>
      </c>
      <c r="AH3849" s="160">
        <v>41370</v>
      </c>
      <c r="AI3849">
        <v>22</v>
      </c>
      <c r="AJ3849">
        <v>204</v>
      </c>
      <c r="AK3849" s="160" t="s">
        <v>1101</v>
      </c>
      <c r="AL3849" s="28">
        <f t="shared" si="52"/>
        <v>20</v>
      </c>
      <c r="AN3849" s="160">
        <v>36987</v>
      </c>
      <c r="AO3849">
        <v>22</v>
      </c>
      <c r="AP3849">
        <v>170</v>
      </c>
      <c r="AQ3849" s="160" t="s">
        <v>1101</v>
      </c>
      <c r="AR3849" s="28">
        <f t="shared" si="53"/>
        <v>17</v>
      </c>
      <c r="AT3849" s="160">
        <v>35891</v>
      </c>
      <c r="AU3849">
        <v>22</v>
      </c>
      <c r="AV3849">
        <v>92</v>
      </c>
      <c r="AW3849" s="160" t="s">
        <v>1101</v>
      </c>
      <c r="AX3849" s="28">
        <f t="shared" si="54"/>
        <v>9</v>
      </c>
    </row>
    <row r="3850" spans="28:50" x14ac:dyDescent="0.3">
      <c r="AB3850" s="160">
        <v>39909</v>
      </c>
      <c r="AC3850">
        <v>23</v>
      </c>
      <c r="AD3850">
        <v>123</v>
      </c>
      <c r="AE3850" t="s">
        <v>1101</v>
      </c>
      <c r="AF3850">
        <v>12</v>
      </c>
      <c r="AH3850" s="160">
        <v>41370</v>
      </c>
      <c r="AI3850">
        <v>23</v>
      </c>
      <c r="AJ3850">
        <v>191</v>
      </c>
      <c r="AK3850" s="160" t="s">
        <v>1101</v>
      </c>
      <c r="AL3850" s="28">
        <f t="shared" si="52"/>
        <v>19</v>
      </c>
      <c r="AN3850" s="160">
        <v>36987</v>
      </c>
      <c r="AO3850">
        <v>23</v>
      </c>
      <c r="AP3850">
        <v>175</v>
      </c>
      <c r="AQ3850" s="160" t="s">
        <v>1101</v>
      </c>
      <c r="AR3850" s="28">
        <f t="shared" si="53"/>
        <v>18</v>
      </c>
      <c r="AT3850" s="160">
        <v>35891</v>
      </c>
      <c r="AU3850">
        <v>23</v>
      </c>
      <c r="AV3850">
        <v>67</v>
      </c>
      <c r="AW3850" s="160" t="s">
        <v>1101</v>
      </c>
      <c r="AX3850" s="28">
        <f t="shared" si="54"/>
        <v>7</v>
      </c>
    </row>
    <row r="3851" spans="28:50" x14ac:dyDescent="0.3">
      <c r="AB3851" s="160">
        <v>39910</v>
      </c>
      <c r="AC3851">
        <v>0</v>
      </c>
      <c r="AD3851">
        <v>122</v>
      </c>
      <c r="AE3851" t="s">
        <v>1101</v>
      </c>
      <c r="AF3851">
        <v>12</v>
      </c>
      <c r="AH3851" s="160">
        <v>41371</v>
      </c>
      <c r="AI3851">
        <v>0</v>
      </c>
      <c r="AJ3851">
        <v>180</v>
      </c>
      <c r="AK3851" s="160" t="s">
        <v>1101</v>
      </c>
      <c r="AL3851" s="28">
        <f t="shared" si="52"/>
        <v>18</v>
      </c>
      <c r="AN3851" s="160">
        <v>36988</v>
      </c>
      <c r="AO3851">
        <v>0</v>
      </c>
      <c r="AP3851">
        <v>170</v>
      </c>
      <c r="AQ3851" s="160" t="s">
        <v>1101</v>
      </c>
      <c r="AR3851" s="28">
        <f t="shared" si="53"/>
        <v>17</v>
      </c>
      <c r="AT3851" s="160">
        <v>35892</v>
      </c>
      <c r="AU3851">
        <v>0</v>
      </c>
      <c r="AV3851">
        <v>79</v>
      </c>
      <c r="AW3851" s="160" t="s">
        <v>1101</v>
      </c>
      <c r="AX3851" s="28">
        <f t="shared" si="54"/>
        <v>8</v>
      </c>
    </row>
    <row r="3852" spans="28:50" x14ac:dyDescent="0.3">
      <c r="AB3852" s="160">
        <v>39910</v>
      </c>
      <c r="AC3852">
        <v>1</v>
      </c>
      <c r="AD3852">
        <v>119</v>
      </c>
      <c r="AE3852" t="s">
        <v>1101</v>
      </c>
      <c r="AF3852">
        <v>12</v>
      </c>
      <c r="AH3852" s="160">
        <v>41371</v>
      </c>
      <c r="AI3852">
        <v>1</v>
      </c>
      <c r="AJ3852">
        <v>178</v>
      </c>
      <c r="AK3852" s="160" t="s">
        <v>1101</v>
      </c>
      <c r="AL3852" s="28">
        <f t="shared" si="52"/>
        <v>18</v>
      </c>
      <c r="AN3852" s="160">
        <v>36988</v>
      </c>
      <c r="AO3852">
        <v>1</v>
      </c>
      <c r="AP3852">
        <v>170</v>
      </c>
      <c r="AQ3852" s="160" t="s">
        <v>1101</v>
      </c>
      <c r="AR3852" s="28">
        <f t="shared" si="53"/>
        <v>17</v>
      </c>
      <c r="AT3852" s="160">
        <v>35892</v>
      </c>
      <c r="AU3852">
        <v>1</v>
      </c>
      <c r="AV3852">
        <v>82</v>
      </c>
      <c r="AW3852" s="160" t="s">
        <v>1101</v>
      </c>
      <c r="AX3852" s="28">
        <f t="shared" si="54"/>
        <v>8</v>
      </c>
    </row>
    <row r="3853" spans="28:50" x14ac:dyDescent="0.3">
      <c r="AB3853" s="160">
        <v>39910</v>
      </c>
      <c r="AC3853">
        <v>2</v>
      </c>
      <c r="AD3853">
        <v>114</v>
      </c>
      <c r="AE3853" t="s">
        <v>1101</v>
      </c>
      <c r="AF3853">
        <v>11</v>
      </c>
      <c r="AH3853" s="160">
        <v>41371</v>
      </c>
      <c r="AI3853">
        <v>2</v>
      </c>
      <c r="AJ3853">
        <v>173</v>
      </c>
      <c r="AK3853" s="160" t="s">
        <v>1101</v>
      </c>
      <c r="AL3853" s="28">
        <f t="shared" si="52"/>
        <v>17</v>
      </c>
      <c r="AN3853" s="160">
        <v>36988</v>
      </c>
      <c r="AO3853">
        <v>2</v>
      </c>
      <c r="AP3853">
        <v>169</v>
      </c>
      <c r="AQ3853" s="160" t="s">
        <v>1101</v>
      </c>
      <c r="AR3853" s="28">
        <f t="shared" si="53"/>
        <v>17</v>
      </c>
      <c r="AT3853" s="160">
        <v>35892</v>
      </c>
      <c r="AU3853">
        <v>2</v>
      </c>
      <c r="AV3853">
        <v>63</v>
      </c>
      <c r="AW3853" s="160" t="s">
        <v>1101</v>
      </c>
      <c r="AX3853" s="28">
        <f t="shared" si="54"/>
        <v>6</v>
      </c>
    </row>
    <row r="3854" spans="28:50" x14ac:dyDescent="0.3">
      <c r="AB3854" s="160">
        <v>39910</v>
      </c>
      <c r="AC3854">
        <v>3</v>
      </c>
      <c r="AD3854">
        <v>103</v>
      </c>
      <c r="AE3854" t="s">
        <v>1101</v>
      </c>
      <c r="AF3854">
        <v>10</v>
      </c>
      <c r="AH3854" s="160">
        <v>41371</v>
      </c>
      <c r="AI3854">
        <v>3</v>
      </c>
      <c r="AJ3854">
        <v>170</v>
      </c>
      <c r="AK3854" s="160" t="s">
        <v>1101</v>
      </c>
      <c r="AL3854" s="28">
        <f t="shared" si="52"/>
        <v>17</v>
      </c>
      <c r="AN3854" s="160">
        <v>36988</v>
      </c>
      <c r="AO3854">
        <v>3</v>
      </c>
      <c r="AP3854">
        <v>170</v>
      </c>
      <c r="AQ3854" s="160" t="s">
        <v>1101</v>
      </c>
      <c r="AR3854" s="28">
        <f t="shared" si="53"/>
        <v>17</v>
      </c>
      <c r="AT3854" s="160">
        <v>35892</v>
      </c>
      <c r="AU3854">
        <v>3</v>
      </c>
      <c r="AV3854">
        <v>46</v>
      </c>
      <c r="AW3854" s="160" t="s">
        <v>1101</v>
      </c>
      <c r="AX3854" s="28">
        <f t="shared" si="54"/>
        <v>5</v>
      </c>
    </row>
    <row r="3855" spans="28:50" x14ac:dyDescent="0.3">
      <c r="AB3855" s="160">
        <v>39910</v>
      </c>
      <c r="AC3855">
        <v>4</v>
      </c>
      <c r="AD3855">
        <v>94</v>
      </c>
      <c r="AE3855" t="s">
        <v>1101</v>
      </c>
      <c r="AF3855">
        <v>9</v>
      </c>
      <c r="AH3855" s="160">
        <v>41371</v>
      </c>
      <c r="AI3855">
        <v>4</v>
      </c>
      <c r="AJ3855">
        <v>168</v>
      </c>
      <c r="AK3855" s="160" t="s">
        <v>1101</v>
      </c>
      <c r="AL3855" s="28">
        <f t="shared" si="52"/>
        <v>17</v>
      </c>
      <c r="AN3855" s="160">
        <v>36988</v>
      </c>
      <c r="AO3855">
        <v>4</v>
      </c>
      <c r="AP3855">
        <v>170</v>
      </c>
      <c r="AQ3855" s="160" t="s">
        <v>1101</v>
      </c>
      <c r="AR3855" s="28">
        <f t="shared" si="53"/>
        <v>17</v>
      </c>
      <c r="AT3855" s="160">
        <v>35892</v>
      </c>
      <c r="AU3855">
        <v>4</v>
      </c>
      <c r="AV3855">
        <v>54</v>
      </c>
      <c r="AW3855" s="160" t="s">
        <v>1101</v>
      </c>
      <c r="AX3855" s="28">
        <f t="shared" si="54"/>
        <v>5</v>
      </c>
    </row>
    <row r="3856" spans="28:50" x14ac:dyDescent="0.3">
      <c r="AB3856" s="160">
        <v>39910</v>
      </c>
      <c r="AC3856">
        <v>5</v>
      </c>
      <c r="AD3856">
        <v>89</v>
      </c>
      <c r="AE3856" t="s">
        <v>1101</v>
      </c>
      <c r="AF3856">
        <v>9</v>
      </c>
      <c r="AH3856" s="160">
        <v>41371</v>
      </c>
      <c r="AI3856">
        <v>5</v>
      </c>
      <c r="AJ3856">
        <v>166</v>
      </c>
      <c r="AK3856" s="160" t="s">
        <v>1101</v>
      </c>
      <c r="AL3856" s="28">
        <f t="shared" si="52"/>
        <v>17</v>
      </c>
      <c r="AN3856" s="160">
        <v>36988</v>
      </c>
      <c r="AO3856">
        <v>5</v>
      </c>
      <c r="AP3856">
        <v>170</v>
      </c>
      <c r="AQ3856" s="160" t="s">
        <v>1101</v>
      </c>
      <c r="AR3856" s="28">
        <f t="shared" si="53"/>
        <v>17</v>
      </c>
      <c r="AT3856" s="160">
        <v>35892</v>
      </c>
      <c r="AU3856">
        <v>5</v>
      </c>
      <c r="AV3856">
        <v>46</v>
      </c>
      <c r="AW3856" s="160" t="s">
        <v>1101</v>
      </c>
      <c r="AX3856" s="28">
        <f t="shared" si="54"/>
        <v>5</v>
      </c>
    </row>
    <row r="3857" spans="28:50" x14ac:dyDescent="0.3">
      <c r="AB3857" s="160">
        <v>39910</v>
      </c>
      <c r="AC3857">
        <v>6</v>
      </c>
      <c r="AD3857">
        <v>83</v>
      </c>
      <c r="AE3857" t="s">
        <v>1101</v>
      </c>
      <c r="AF3857">
        <v>8</v>
      </c>
      <c r="AH3857" s="160">
        <v>41371</v>
      </c>
      <c r="AI3857">
        <v>6</v>
      </c>
      <c r="AJ3857">
        <v>164</v>
      </c>
      <c r="AK3857" s="160" t="s">
        <v>1101</v>
      </c>
      <c r="AL3857" s="28">
        <f t="shared" si="52"/>
        <v>16</v>
      </c>
      <c r="AN3857" s="160">
        <v>36988</v>
      </c>
      <c r="AO3857">
        <v>6</v>
      </c>
      <c r="AP3857">
        <v>170</v>
      </c>
      <c r="AQ3857" s="160" t="s">
        <v>1101</v>
      </c>
      <c r="AR3857" s="28">
        <f t="shared" si="53"/>
        <v>17</v>
      </c>
      <c r="AT3857" s="160">
        <v>35892</v>
      </c>
      <c r="AU3857">
        <v>6</v>
      </c>
      <c r="AV3857">
        <v>50</v>
      </c>
      <c r="AW3857" s="160" t="s">
        <v>1101</v>
      </c>
      <c r="AX3857" s="28">
        <f t="shared" si="54"/>
        <v>5</v>
      </c>
    </row>
    <row r="3858" spans="28:50" x14ac:dyDescent="0.3">
      <c r="AB3858" s="160">
        <v>39910</v>
      </c>
      <c r="AC3858">
        <v>7</v>
      </c>
      <c r="AD3858">
        <v>75</v>
      </c>
      <c r="AE3858" t="s">
        <v>1101</v>
      </c>
      <c r="AF3858">
        <v>8</v>
      </c>
      <c r="AH3858" s="160">
        <v>41371</v>
      </c>
      <c r="AI3858">
        <v>7</v>
      </c>
      <c r="AJ3858">
        <v>163</v>
      </c>
      <c r="AK3858" s="160" t="s">
        <v>1101</v>
      </c>
      <c r="AL3858" s="28">
        <f t="shared" si="52"/>
        <v>16</v>
      </c>
      <c r="AN3858" s="160">
        <v>36988</v>
      </c>
      <c r="AO3858">
        <v>7</v>
      </c>
      <c r="AP3858">
        <v>180</v>
      </c>
      <c r="AQ3858" s="160" t="s">
        <v>1101</v>
      </c>
      <c r="AR3858" s="28">
        <f t="shared" si="53"/>
        <v>18</v>
      </c>
      <c r="AT3858" s="160">
        <v>35892</v>
      </c>
      <c r="AU3858">
        <v>7</v>
      </c>
      <c r="AV3858">
        <v>73</v>
      </c>
      <c r="AW3858" s="160" t="s">
        <v>1101</v>
      </c>
      <c r="AX3858" s="28">
        <f t="shared" si="54"/>
        <v>7</v>
      </c>
    </row>
    <row r="3859" spans="28:50" x14ac:dyDescent="0.3">
      <c r="AB3859" s="160">
        <v>39910</v>
      </c>
      <c r="AC3859">
        <v>8</v>
      </c>
      <c r="AD3859">
        <v>93</v>
      </c>
      <c r="AE3859" t="s">
        <v>1101</v>
      </c>
      <c r="AF3859">
        <v>9</v>
      </c>
      <c r="AH3859" s="160">
        <v>41371</v>
      </c>
      <c r="AI3859">
        <v>8</v>
      </c>
      <c r="AJ3859">
        <v>176</v>
      </c>
      <c r="AK3859" s="160" t="s">
        <v>1101</v>
      </c>
      <c r="AL3859" s="28">
        <f t="shared" si="52"/>
        <v>18</v>
      </c>
      <c r="AN3859" s="160">
        <v>36988</v>
      </c>
      <c r="AO3859">
        <v>8</v>
      </c>
      <c r="AP3859">
        <v>181</v>
      </c>
      <c r="AQ3859" s="160" t="s">
        <v>1101</v>
      </c>
      <c r="AR3859" s="28">
        <f t="shared" si="53"/>
        <v>18</v>
      </c>
      <c r="AT3859" s="160">
        <v>35892</v>
      </c>
      <c r="AU3859">
        <v>8</v>
      </c>
      <c r="AV3859">
        <v>115</v>
      </c>
      <c r="AW3859" s="160" t="s">
        <v>1101</v>
      </c>
      <c r="AX3859" s="28">
        <f t="shared" si="54"/>
        <v>12</v>
      </c>
    </row>
    <row r="3860" spans="28:50" x14ac:dyDescent="0.3">
      <c r="AB3860" s="160">
        <v>39910</v>
      </c>
      <c r="AC3860">
        <v>9</v>
      </c>
      <c r="AD3860">
        <v>114</v>
      </c>
      <c r="AE3860" t="s">
        <v>1101</v>
      </c>
      <c r="AF3860">
        <v>11</v>
      </c>
      <c r="AH3860" s="160">
        <v>41371</v>
      </c>
      <c r="AI3860">
        <v>9</v>
      </c>
      <c r="AJ3860">
        <v>203</v>
      </c>
      <c r="AK3860" s="160" t="s">
        <v>1101</v>
      </c>
      <c r="AL3860" s="28">
        <f t="shared" si="52"/>
        <v>20</v>
      </c>
      <c r="AN3860" s="160">
        <v>36988</v>
      </c>
      <c r="AO3860">
        <v>9</v>
      </c>
      <c r="AP3860">
        <v>190</v>
      </c>
      <c r="AQ3860" s="160" t="s">
        <v>1101</v>
      </c>
      <c r="AR3860" s="28">
        <f t="shared" si="53"/>
        <v>19</v>
      </c>
      <c r="AT3860" s="160">
        <v>35892</v>
      </c>
      <c r="AU3860">
        <v>9</v>
      </c>
      <c r="AV3860">
        <v>136</v>
      </c>
      <c r="AW3860" s="160" t="s">
        <v>1101</v>
      </c>
      <c r="AX3860" s="28">
        <f t="shared" si="54"/>
        <v>14</v>
      </c>
    </row>
    <row r="3861" spans="28:50" x14ac:dyDescent="0.3">
      <c r="AB3861" s="160">
        <v>39910</v>
      </c>
      <c r="AC3861">
        <v>10</v>
      </c>
      <c r="AD3861">
        <v>128</v>
      </c>
      <c r="AE3861" t="s">
        <v>1101</v>
      </c>
      <c r="AF3861">
        <v>13</v>
      </c>
      <c r="AH3861" s="160">
        <v>41371</v>
      </c>
      <c r="AI3861">
        <v>10</v>
      </c>
      <c r="AJ3861">
        <v>223</v>
      </c>
      <c r="AK3861" s="160" t="s">
        <v>1101</v>
      </c>
      <c r="AL3861" s="28">
        <f t="shared" si="52"/>
        <v>22</v>
      </c>
      <c r="AN3861" s="160">
        <v>36988</v>
      </c>
      <c r="AO3861">
        <v>10</v>
      </c>
      <c r="AP3861">
        <v>170</v>
      </c>
      <c r="AQ3861" s="160" t="s">
        <v>1101</v>
      </c>
      <c r="AR3861" s="28">
        <f t="shared" si="53"/>
        <v>17</v>
      </c>
      <c r="AT3861" s="160">
        <v>35892</v>
      </c>
      <c r="AU3861">
        <v>10</v>
      </c>
      <c r="AV3861">
        <v>141</v>
      </c>
      <c r="AW3861" s="160" t="s">
        <v>1101</v>
      </c>
      <c r="AX3861" s="28">
        <f t="shared" si="54"/>
        <v>14</v>
      </c>
    </row>
    <row r="3862" spans="28:50" x14ac:dyDescent="0.3">
      <c r="AB3862" s="160">
        <v>39910</v>
      </c>
      <c r="AC3862">
        <v>11</v>
      </c>
      <c r="AD3862">
        <v>142</v>
      </c>
      <c r="AE3862" t="s">
        <v>1101</v>
      </c>
      <c r="AF3862">
        <v>14</v>
      </c>
      <c r="AH3862" s="160">
        <v>41371</v>
      </c>
      <c r="AI3862">
        <v>11</v>
      </c>
      <c r="AJ3862">
        <v>243</v>
      </c>
      <c r="AK3862" s="160" t="s">
        <v>1101</v>
      </c>
      <c r="AL3862" s="28">
        <f t="shared" si="52"/>
        <v>24</v>
      </c>
      <c r="AN3862" s="160">
        <v>36988</v>
      </c>
      <c r="AO3862">
        <v>11</v>
      </c>
      <c r="AP3862">
        <v>194</v>
      </c>
      <c r="AQ3862" s="160" t="s">
        <v>1101</v>
      </c>
      <c r="AR3862" s="28">
        <f t="shared" si="53"/>
        <v>19</v>
      </c>
      <c r="AT3862" s="160">
        <v>35892</v>
      </c>
      <c r="AU3862">
        <v>11</v>
      </c>
      <c r="AV3862">
        <v>158</v>
      </c>
      <c r="AW3862" s="160" t="s">
        <v>1101</v>
      </c>
      <c r="AX3862" s="28">
        <f t="shared" si="54"/>
        <v>16</v>
      </c>
    </row>
    <row r="3863" spans="28:50" x14ac:dyDescent="0.3">
      <c r="AB3863" s="160">
        <v>39910</v>
      </c>
      <c r="AC3863">
        <v>12</v>
      </c>
      <c r="AD3863">
        <v>160</v>
      </c>
      <c r="AE3863" t="s">
        <v>1101</v>
      </c>
      <c r="AF3863">
        <v>16</v>
      </c>
      <c r="AH3863" s="160">
        <v>41371</v>
      </c>
      <c r="AI3863">
        <v>12</v>
      </c>
      <c r="AJ3863">
        <v>266</v>
      </c>
      <c r="AK3863" s="160" t="s">
        <v>1101</v>
      </c>
      <c r="AL3863" s="28">
        <f t="shared" si="52"/>
        <v>27</v>
      </c>
      <c r="AN3863" s="160">
        <v>36988</v>
      </c>
      <c r="AO3863">
        <v>12</v>
      </c>
      <c r="AP3863">
        <v>190</v>
      </c>
      <c r="AQ3863" s="160" t="s">
        <v>1101</v>
      </c>
      <c r="AR3863" s="28">
        <f t="shared" si="53"/>
        <v>19</v>
      </c>
      <c r="AT3863" s="160">
        <v>35892</v>
      </c>
      <c r="AU3863">
        <v>12</v>
      </c>
      <c r="AV3863">
        <v>162</v>
      </c>
      <c r="AW3863" s="160" t="s">
        <v>1101</v>
      </c>
      <c r="AX3863" s="28">
        <f t="shared" si="54"/>
        <v>16</v>
      </c>
    </row>
    <row r="3864" spans="28:50" x14ac:dyDescent="0.3">
      <c r="AB3864" s="160">
        <v>39910</v>
      </c>
      <c r="AC3864">
        <v>13</v>
      </c>
      <c r="AD3864">
        <v>181</v>
      </c>
      <c r="AE3864" t="s">
        <v>1101</v>
      </c>
      <c r="AF3864">
        <v>18</v>
      </c>
      <c r="AH3864" s="160">
        <v>41371</v>
      </c>
      <c r="AI3864">
        <v>13</v>
      </c>
      <c r="AJ3864">
        <v>267</v>
      </c>
      <c r="AK3864" s="160" t="s">
        <v>1101</v>
      </c>
      <c r="AL3864" s="28">
        <f t="shared" si="52"/>
        <v>27</v>
      </c>
      <c r="AN3864" s="160">
        <v>36988</v>
      </c>
      <c r="AO3864">
        <v>13</v>
      </c>
      <c r="AP3864">
        <v>180</v>
      </c>
      <c r="AQ3864" s="160" t="s">
        <v>1101</v>
      </c>
      <c r="AR3864" s="28">
        <f t="shared" si="53"/>
        <v>18</v>
      </c>
      <c r="AT3864" s="160">
        <v>35892</v>
      </c>
      <c r="AU3864">
        <v>13</v>
      </c>
      <c r="AV3864">
        <v>170</v>
      </c>
      <c r="AW3864" s="160" t="s">
        <v>1101</v>
      </c>
      <c r="AX3864" s="28">
        <f t="shared" si="54"/>
        <v>17</v>
      </c>
    </row>
    <row r="3865" spans="28:50" x14ac:dyDescent="0.3">
      <c r="AB3865" s="160">
        <v>39910</v>
      </c>
      <c r="AC3865">
        <v>14</v>
      </c>
      <c r="AD3865">
        <v>198</v>
      </c>
      <c r="AE3865" t="s">
        <v>1101</v>
      </c>
      <c r="AF3865">
        <v>20</v>
      </c>
      <c r="AH3865" s="160">
        <v>41371</v>
      </c>
      <c r="AI3865">
        <v>14</v>
      </c>
      <c r="AJ3865">
        <v>260</v>
      </c>
      <c r="AK3865" s="160" t="s">
        <v>1101</v>
      </c>
      <c r="AL3865" s="28">
        <f t="shared" si="52"/>
        <v>26</v>
      </c>
      <c r="AN3865" s="160">
        <v>36988</v>
      </c>
      <c r="AO3865">
        <v>14</v>
      </c>
      <c r="AP3865">
        <v>185</v>
      </c>
      <c r="AQ3865" s="160" t="s">
        <v>1101</v>
      </c>
      <c r="AR3865" s="28">
        <f t="shared" si="53"/>
        <v>19</v>
      </c>
      <c r="AT3865" s="160">
        <v>35892</v>
      </c>
      <c r="AU3865">
        <v>14</v>
      </c>
      <c r="AV3865">
        <v>162</v>
      </c>
      <c r="AW3865" s="160" t="s">
        <v>1101</v>
      </c>
      <c r="AX3865" s="28">
        <f t="shared" si="54"/>
        <v>16</v>
      </c>
    </row>
    <row r="3866" spans="28:50" x14ac:dyDescent="0.3">
      <c r="AB3866" s="160">
        <v>39910</v>
      </c>
      <c r="AC3866">
        <v>15</v>
      </c>
      <c r="AD3866">
        <v>205</v>
      </c>
      <c r="AE3866" t="s">
        <v>1101</v>
      </c>
      <c r="AF3866">
        <v>21</v>
      </c>
      <c r="AH3866" s="160">
        <v>41371</v>
      </c>
      <c r="AI3866">
        <v>15</v>
      </c>
      <c r="AJ3866">
        <v>264</v>
      </c>
      <c r="AK3866" s="160" t="s">
        <v>1101</v>
      </c>
      <c r="AL3866" s="28">
        <f t="shared" si="52"/>
        <v>26</v>
      </c>
      <c r="AN3866" s="160">
        <v>36988</v>
      </c>
      <c r="AO3866">
        <v>15</v>
      </c>
      <c r="AP3866">
        <v>180</v>
      </c>
      <c r="AQ3866" s="160" t="s">
        <v>1101</v>
      </c>
      <c r="AR3866" s="28">
        <f t="shared" si="53"/>
        <v>18</v>
      </c>
      <c r="AT3866" s="160">
        <v>35892</v>
      </c>
      <c r="AU3866">
        <v>15</v>
      </c>
      <c r="AV3866">
        <v>165</v>
      </c>
      <c r="AW3866" s="160" t="s">
        <v>1101</v>
      </c>
      <c r="AX3866" s="28">
        <f t="shared" si="54"/>
        <v>17</v>
      </c>
    </row>
    <row r="3867" spans="28:50" x14ac:dyDescent="0.3">
      <c r="AB3867" s="160">
        <v>39910</v>
      </c>
      <c r="AC3867">
        <v>16</v>
      </c>
      <c r="AD3867">
        <v>200</v>
      </c>
      <c r="AE3867" t="s">
        <v>1101</v>
      </c>
      <c r="AF3867">
        <v>20</v>
      </c>
      <c r="AH3867" s="160">
        <v>41371</v>
      </c>
      <c r="AI3867">
        <v>16</v>
      </c>
      <c r="AJ3867">
        <v>199</v>
      </c>
      <c r="AK3867" s="160" t="s">
        <v>1101</v>
      </c>
      <c r="AL3867" s="28">
        <f t="shared" si="52"/>
        <v>20</v>
      </c>
      <c r="AN3867" s="160">
        <v>36988</v>
      </c>
      <c r="AO3867">
        <v>16</v>
      </c>
      <c r="AP3867">
        <v>170</v>
      </c>
      <c r="AQ3867" s="160" t="s">
        <v>1101</v>
      </c>
      <c r="AR3867" s="28">
        <f t="shared" si="53"/>
        <v>17</v>
      </c>
      <c r="AT3867" s="160">
        <v>35892</v>
      </c>
      <c r="AU3867">
        <v>16</v>
      </c>
      <c r="AV3867">
        <v>143</v>
      </c>
      <c r="AW3867" s="160" t="s">
        <v>1101</v>
      </c>
      <c r="AX3867" s="28">
        <f t="shared" si="54"/>
        <v>14</v>
      </c>
    </row>
    <row r="3868" spans="28:50" x14ac:dyDescent="0.3">
      <c r="AB3868" s="160">
        <v>39910</v>
      </c>
      <c r="AC3868">
        <v>17</v>
      </c>
      <c r="AD3868">
        <v>195</v>
      </c>
      <c r="AE3868" t="s">
        <v>1101</v>
      </c>
      <c r="AF3868">
        <v>20</v>
      </c>
      <c r="AH3868" s="160">
        <v>41371</v>
      </c>
      <c r="AI3868">
        <v>17</v>
      </c>
      <c r="AJ3868">
        <v>224</v>
      </c>
      <c r="AK3868" s="160" t="s">
        <v>1101</v>
      </c>
      <c r="AL3868" s="28">
        <f t="shared" si="52"/>
        <v>22</v>
      </c>
      <c r="AN3868" s="160">
        <v>36988</v>
      </c>
      <c r="AO3868">
        <v>17</v>
      </c>
      <c r="AP3868">
        <v>158</v>
      </c>
      <c r="AQ3868" s="160" t="s">
        <v>1101</v>
      </c>
      <c r="AR3868" s="28">
        <f t="shared" si="53"/>
        <v>16</v>
      </c>
      <c r="AT3868" s="160">
        <v>35892</v>
      </c>
      <c r="AU3868">
        <v>17</v>
      </c>
      <c r="AV3868">
        <v>138</v>
      </c>
      <c r="AW3868" s="160" t="s">
        <v>1101</v>
      </c>
      <c r="AX3868" s="28">
        <f t="shared" si="54"/>
        <v>14</v>
      </c>
    </row>
    <row r="3869" spans="28:50" x14ac:dyDescent="0.3">
      <c r="AB3869" s="160">
        <v>39910</v>
      </c>
      <c r="AC3869">
        <v>18</v>
      </c>
      <c r="AD3869">
        <v>168</v>
      </c>
      <c r="AE3869" t="s">
        <v>1101</v>
      </c>
      <c r="AF3869">
        <v>17</v>
      </c>
      <c r="AH3869" s="160">
        <v>41371</v>
      </c>
      <c r="AI3869">
        <v>18</v>
      </c>
      <c r="AJ3869">
        <v>209</v>
      </c>
      <c r="AK3869" s="160" t="s">
        <v>1101</v>
      </c>
      <c r="AL3869" s="28">
        <f t="shared" si="52"/>
        <v>21</v>
      </c>
      <c r="AN3869" s="160">
        <v>36988</v>
      </c>
      <c r="AO3869">
        <v>18</v>
      </c>
      <c r="AP3869">
        <v>150</v>
      </c>
      <c r="AQ3869" s="160" t="s">
        <v>1101</v>
      </c>
      <c r="AR3869" s="28">
        <f t="shared" si="53"/>
        <v>15</v>
      </c>
      <c r="AT3869" s="160">
        <v>35892</v>
      </c>
      <c r="AU3869">
        <v>18</v>
      </c>
      <c r="AV3869">
        <v>131</v>
      </c>
      <c r="AW3869" s="160" t="s">
        <v>1101</v>
      </c>
      <c r="AX3869" s="28">
        <f t="shared" si="54"/>
        <v>13</v>
      </c>
    </row>
    <row r="3870" spans="28:50" x14ac:dyDescent="0.3">
      <c r="AB3870" s="160">
        <v>39910</v>
      </c>
      <c r="AC3870">
        <v>19</v>
      </c>
      <c r="AD3870">
        <v>159</v>
      </c>
      <c r="AE3870" t="s">
        <v>1101</v>
      </c>
      <c r="AF3870">
        <v>16</v>
      </c>
      <c r="AH3870" s="160">
        <v>41371</v>
      </c>
      <c r="AI3870">
        <v>19</v>
      </c>
      <c r="AJ3870">
        <v>196</v>
      </c>
      <c r="AK3870" s="160" t="s">
        <v>1101</v>
      </c>
      <c r="AL3870" s="28">
        <f t="shared" si="52"/>
        <v>20</v>
      </c>
      <c r="AN3870" s="160">
        <v>36988</v>
      </c>
      <c r="AO3870">
        <v>19</v>
      </c>
      <c r="AP3870">
        <v>150</v>
      </c>
      <c r="AQ3870" s="160" t="s">
        <v>1101</v>
      </c>
      <c r="AR3870" s="28">
        <f t="shared" si="53"/>
        <v>15</v>
      </c>
      <c r="AT3870" s="160">
        <v>35892</v>
      </c>
      <c r="AU3870">
        <v>19</v>
      </c>
      <c r="AV3870">
        <v>127</v>
      </c>
      <c r="AW3870" s="160" t="s">
        <v>1101</v>
      </c>
      <c r="AX3870" s="28">
        <f t="shared" si="54"/>
        <v>13</v>
      </c>
    </row>
    <row r="3871" spans="28:50" x14ac:dyDescent="0.3">
      <c r="AB3871" s="160">
        <v>39910</v>
      </c>
      <c r="AC3871">
        <v>20</v>
      </c>
      <c r="AD3871">
        <v>137</v>
      </c>
      <c r="AE3871" t="s">
        <v>1101</v>
      </c>
      <c r="AF3871">
        <v>14</v>
      </c>
      <c r="AH3871" s="160">
        <v>41371</v>
      </c>
      <c r="AI3871">
        <v>20</v>
      </c>
      <c r="AJ3871">
        <v>190</v>
      </c>
      <c r="AK3871" s="160" t="s">
        <v>1101</v>
      </c>
      <c r="AL3871" s="28">
        <f t="shared" si="52"/>
        <v>19</v>
      </c>
      <c r="AN3871" s="160">
        <v>36988</v>
      </c>
      <c r="AO3871">
        <v>20</v>
      </c>
      <c r="AP3871">
        <v>140</v>
      </c>
      <c r="AQ3871" s="160" t="s">
        <v>1101</v>
      </c>
      <c r="AR3871" s="28">
        <f t="shared" si="53"/>
        <v>14</v>
      </c>
      <c r="AT3871" s="160">
        <v>35892</v>
      </c>
      <c r="AU3871">
        <v>20</v>
      </c>
      <c r="AV3871">
        <v>126</v>
      </c>
      <c r="AW3871" s="160" t="s">
        <v>1101</v>
      </c>
      <c r="AX3871" s="28">
        <f t="shared" si="54"/>
        <v>13</v>
      </c>
    </row>
    <row r="3872" spans="28:50" x14ac:dyDescent="0.3">
      <c r="AB3872" s="160">
        <v>39910</v>
      </c>
      <c r="AC3872">
        <v>21</v>
      </c>
      <c r="AD3872">
        <v>123</v>
      </c>
      <c r="AE3872" t="s">
        <v>1101</v>
      </c>
      <c r="AF3872">
        <v>12</v>
      </c>
      <c r="AH3872" s="160">
        <v>41371</v>
      </c>
      <c r="AI3872">
        <v>21</v>
      </c>
      <c r="AJ3872">
        <v>186</v>
      </c>
      <c r="AK3872" s="160" t="s">
        <v>1101</v>
      </c>
      <c r="AL3872" s="28">
        <f t="shared" si="52"/>
        <v>19</v>
      </c>
      <c r="AN3872" s="160">
        <v>36988</v>
      </c>
      <c r="AO3872">
        <v>21</v>
      </c>
      <c r="AP3872">
        <v>140</v>
      </c>
      <c r="AQ3872" s="160" t="s">
        <v>1101</v>
      </c>
      <c r="AR3872" s="28">
        <f t="shared" si="53"/>
        <v>14</v>
      </c>
      <c r="AT3872" s="160">
        <v>35892</v>
      </c>
      <c r="AU3872">
        <v>21</v>
      </c>
      <c r="AV3872">
        <v>124</v>
      </c>
      <c r="AW3872" s="160" t="s">
        <v>1101</v>
      </c>
      <c r="AX3872" s="28">
        <f t="shared" si="54"/>
        <v>12</v>
      </c>
    </row>
    <row r="3873" spans="28:50" x14ac:dyDescent="0.3">
      <c r="AB3873" s="160">
        <v>39910</v>
      </c>
      <c r="AC3873">
        <v>22</v>
      </c>
      <c r="AD3873">
        <v>107</v>
      </c>
      <c r="AE3873" t="s">
        <v>1101</v>
      </c>
      <c r="AF3873">
        <v>11</v>
      </c>
      <c r="AH3873" s="160">
        <v>41371</v>
      </c>
      <c r="AI3873">
        <v>22</v>
      </c>
      <c r="AJ3873">
        <v>184</v>
      </c>
      <c r="AK3873" s="160" t="s">
        <v>1101</v>
      </c>
      <c r="AL3873" s="28">
        <f t="shared" si="52"/>
        <v>18</v>
      </c>
      <c r="AN3873" s="160">
        <v>36988</v>
      </c>
      <c r="AO3873">
        <v>22</v>
      </c>
      <c r="AP3873">
        <v>120</v>
      </c>
      <c r="AQ3873" s="160" t="s">
        <v>1101</v>
      </c>
      <c r="AR3873" s="28">
        <f t="shared" si="53"/>
        <v>12</v>
      </c>
      <c r="AT3873" s="160">
        <v>35892</v>
      </c>
      <c r="AU3873">
        <v>22</v>
      </c>
      <c r="AV3873">
        <v>115</v>
      </c>
      <c r="AW3873" s="160" t="s">
        <v>1101</v>
      </c>
      <c r="AX3873" s="28">
        <f t="shared" si="54"/>
        <v>12</v>
      </c>
    </row>
    <row r="3874" spans="28:50" x14ac:dyDescent="0.3">
      <c r="AB3874" s="160">
        <v>39910</v>
      </c>
      <c r="AC3874">
        <v>23</v>
      </c>
      <c r="AD3874">
        <v>103</v>
      </c>
      <c r="AE3874" t="s">
        <v>1101</v>
      </c>
      <c r="AF3874">
        <v>10</v>
      </c>
      <c r="AH3874" s="160">
        <v>41371</v>
      </c>
      <c r="AI3874">
        <v>23</v>
      </c>
      <c r="AJ3874">
        <v>180</v>
      </c>
      <c r="AK3874" s="160" t="s">
        <v>1101</v>
      </c>
      <c r="AL3874" s="28">
        <f t="shared" si="52"/>
        <v>18</v>
      </c>
      <c r="AN3874" s="160">
        <v>36988</v>
      </c>
      <c r="AO3874">
        <v>23</v>
      </c>
      <c r="AP3874">
        <v>120</v>
      </c>
      <c r="AQ3874" s="160" t="s">
        <v>1101</v>
      </c>
      <c r="AR3874" s="28">
        <f t="shared" si="53"/>
        <v>12</v>
      </c>
      <c r="AT3874" s="160">
        <v>35892</v>
      </c>
      <c r="AU3874">
        <v>23</v>
      </c>
      <c r="AV3874">
        <v>115</v>
      </c>
      <c r="AW3874" s="160" t="s">
        <v>1101</v>
      </c>
      <c r="AX3874" s="28">
        <f t="shared" si="54"/>
        <v>12</v>
      </c>
    </row>
    <row r="3875" spans="28:50" x14ac:dyDescent="0.3">
      <c r="AB3875" s="160">
        <v>39911</v>
      </c>
      <c r="AC3875">
        <v>0</v>
      </c>
      <c r="AD3875">
        <v>94</v>
      </c>
      <c r="AE3875" t="s">
        <v>1101</v>
      </c>
      <c r="AF3875">
        <v>9</v>
      </c>
      <c r="AH3875" s="160">
        <v>41372</v>
      </c>
      <c r="AI3875">
        <v>0</v>
      </c>
      <c r="AJ3875">
        <v>178</v>
      </c>
      <c r="AK3875" s="160" t="s">
        <v>1101</v>
      </c>
      <c r="AL3875" s="28">
        <f t="shared" si="52"/>
        <v>18</v>
      </c>
      <c r="AN3875" s="160">
        <v>36989</v>
      </c>
      <c r="AO3875">
        <v>0</v>
      </c>
      <c r="AP3875">
        <v>130</v>
      </c>
      <c r="AQ3875" s="160" t="s">
        <v>1101</v>
      </c>
      <c r="AR3875" s="28">
        <f t="shared" si="53"/>
        <v>13</v>
      </c>
      <c r="AT3875" s="160">
        <v>35893</v>
      </c>
      <c r="AU3875">
        <v>0</v>
      </c>
      <c r="AV3875">
        <v>112</v>
      </c>
      <c r="AW3875" s="160" t="s">
        <v>1101</v>
      </c>
      <c r="AX3875" s="28">
        <f t="shared" si="54"/>
        <v>11</v>
      </c>
    </row>
    <row r="3876" spans="28:50" x14ac:dyDescent="0.3">
      <c r="AB3876" s="160">
        <v>39911</v>
      </c>
      <c r="AC3876">
        <v>1</v>
      </c>
      <c r="AD3876">
        <v>92</v>
      </c>
      <c r="AE3876" t="s">
        <v>1101</v>
      </c>
      <c r="AF3876">
        <v>9</v>
      </c>
      <c r="AH3876" s="160">
        <v>41372</v>
      </c>
      <c r="AI3876">
        <v>1</v>
      </c>
      <c r="AJ3876">
        <v>177</v>
      </c>
      <c r="AK3876" s="160" t="s">
        <v>1101</v>
      </c>
      <c r="AL3876" s="28">
        <f t="shared" si="52"/>
        <v>18</v>
      </c>
      <c r="AN3876" s="160">
        <v>36989</v>
      </c>
      <c r="AO3876">
        <v>1</v>
      </c>
      <c r="AP3876">
        <v>120</v>
      </c>
      <c r="AQ3876" s="160" t="s">
        <v>1101</v>
      </c>
      <c r="AR3876" s="28">
        <f t="shared" si="53"/>
        <v>12</v>
      </c>
      <c r="AT3876" s="160">
        <v>35893</v>
      </c>
      <c r="AU3876">
        <v>1</v>
      </c>
      <c r="AV3876">
        <v>118</v>
      </c>
      <c r="AW3876" s="160" t="s">
        <v>1101</v>
      </c>
      <c r="AX3876" s="28">
        <f t="shared" si="54"/>
        <v>12</v>
      </c>
    </row>
    <row r="3877" spans="28:50" x14ac:dyDescent="0.3">
      <c r="AB3877" s="160">
        <v>39911</v>
      </c>
      <c r="AC3877">
        <v>2</v>
      </c>
      <c r="AD3877">
        <v>82</v>
      </c>
      <c r="AE3877" t="s">
        <v>1101</v>
      </c>
      <c r="AF3877">
        <v>8</v>
      </c>
      <c r="AH3877" s="160">
        <v>41372</v>
      </c>
      <c r="AI3877">
        <v>2</v>
      </c>
      <c r="AJ3877">
        <v>175</v>
      </c>
      <c r="AK3877" s="160" t="s">
        <v>1101</v>
      </c>
      <c r="AL3877" s="28">
        <f t="shared" si="52"/>
        <v>18</v>
      </c>
      <c r="AN3877" s="160">
        <v>36989</v>
      </c>
      <c r="AO3877">
        <v>2</v>
      </c>
      <c r="AP3877">
        <v>115</v>
      </c>
      <c r="AQ3877" s="160" t="s">
        <v>1101</v>
      </c>
      <c r="AR3877" s="28">
        <f t="shared" si="53"/>
        <v>12</v>
      </c>
      <c r="AT3877" s="160">
        <v>35893</v>
      </c>
      <c r="AU3877">
        <v>2</v>
      </c>
      <c r="AV3877">
        <v>115</v>
      </c>
      <c r="AW3877" s="160" t="s">
        <v>1101</v>
      </c>
      <c r="AX3877" s="28">
        <f t="shared" si="54"/>
        <v>12</v>
      </c>
    </row>
    <row r="3878" spans="28:50" x14ac:dyDescent="0.3">
      <c r="AB3878" s="160">
        <v>39911</v>
      </c>
      <c r="AC3878">
        <v>3</v>
      </c>
      <c r="AD3878">
        <v>83</v>
      </c>
      <c r="AE3878" t="s">
        <v>1101</v>
      </c>
      <c r="AF3878">
        <v>8</v>
      </c>
      <c r="AH3878" s="160">
        <v>41372</v>
      </c>
      <c r="AI3878">
        <v>3</v>
      </c>
      <c r="AJ3878">
        <v>173</v>
      </c>
      <c r="AK3878" s="160" t="s">
        <v>1101</v>
      </c>
      <c r="AL3878" s="28">
        <f t="shared" si="52"/>
        <v>17</v>
      </c>
      <c r="AN3878" s="160">
        <v>36989</v>
      </c>
      <c r="AO3878">
        <v>3</v>
      </c>
      <c r="AP3878">
        <v>100</v>
      </c>
      <c r="AQ3878" s="160" t="s">
        <v>1101</v>
      </c>
      <c r="AR3878" s="28">
        <f t="shared" si="53"/>
        <v>10</v>
      </c>
      <c r="AT3878" s="160">
        <v>35893</v>
      </c>
      <c r="AU3878">
        <v>3</v>
      </c>
      <c r="AV3878">
        <v>97</v>
      </c>
      <c r="AW3878" s="160" t="s">
        <v>1101</v>
      </c>
      <c r="AX3878" s="28">
        <f t="shared" si="54"/>
        <v>10</v>
      </c>
    </row>
    <row r="3879" spans="28:50" x14ac:dyDescent="0.3">
      <c r="AB3879" s="160">
        <v>39911</v>
      </c>
      <c r="AC3879">
        <v>4</v>
      </c>
      <c r="AD3879">
        <v>80</v>
      </c>
      <c r="AE3879" t="s">
        <v>1101</v>
      </c>
      <c r="AF3879">
        <v>8</v>
      </c>
      <c r="AH3879" s="160">
        <v>41372</v>
      </c>
      <c r="AI3879">
        <v>4</v>
      </c>
      <c r="AJ3879">
        <v>171</v>
      </c>
      <c r="AK3879" s="160" t="s">
        <v>1101</v>
      </c>
      <c r="AL3879" s="28">
        <f t="shared" si="52"/>
        <v>17</v>
      </c>
      <c r="AN3879" s="160">
        <v>36989</v>
      </c>
      <c r="AO3879">
        <v>4</v>
      </c>
      <c r="AP3879">
        <v>110</v>
      </c>
      <c r="AQ3879" s="160" t="s">
        <v>1101</v>
      </c>
      <c r="AR3879" s="28">
        <f t="shared" si="53"/>
        <v>11</v>
      </c>
      <c r="AT3879" s="160">
        <v>35893</v>
      </c>
      <c r="AU3879">
        <v>4</v>
      </c>
      <c r="AV3879">
        <v>84</v>
      </c>
      <c r="AW3879" s="160" t="s">
        <v>1101</v>
      </c>
      <c r="AX3879" s="28">
        <f t="shared" si="54"/>
        <v>8</v>
      </c>
    </row>
    <row r="3880" spans="28:50" x14ac:dyDescent="0.3">
      <c r="AB3880" s="160">
        <v>39911</v>
      </c>
      <c r="AC3880">
        <v>5</v>
      </c>
      <c r="AD3880">
        <v>70</v>
      </c>
      <c r="AE3880" t="s">
        <v>1101</v>
      </c>
      <c r="AF3880">
        <v>7</v>
      </c>
      <c r="AH3880" s="160">
        <v>41372</v>
      </c>
      <c r="AI3880">
        <v>5</v>
      </c>
      <c r="AJ3880">
        <v>170</v>
      </c>
      <c r="AK3880" s="160" t="s">
        <v>1101</v>
      </c>
      <c r="AL3880" s="28">
        <f t="shared" si="52"/>
        <v>17</v>
      </c>
      <c r="AN3880" s="160">
        <v>36989</v>
      </c>
      <c r="AO3880">
        <v>5</v>
      </c>
      <c r="AP3880">
        <v>110</v>
      </c>
      <c r="AQ3880" s="160" t="s">
        <v>1101</v>
      </c>
      <c r="AR3880" s="28">
        <f t="shared" si="53"/>
        <v>11</v>
      </c>
      <c r="AT3880" s="160">
        <v>35893</v>
      </c>
      <c r="AU3880">
        <v>5</v>
      </c>
      <c r="AV3880">
        <v>88</v>
      </c>
      <c r="AW3880" s="160" t="s">
        <v>1101</v>
      </c>
      <c r="AX3880" s="28">
        <f t="shared" si="54"/>
        <v>9</v>
      </c>
    </row>
    <row r="3881" spans="28:50" x14ac:dyDescent="0.3">
      <c r="AB3881" s="160">
        <v>39911</v>
      </c>
      <c r="AC3881">
        <v>6</v>
      </c>
      <c r="AD3881">
        <v>67</v>
      </c>
      <c r="AE3881" t="s">
        <v>1101</v>
      </c>
      <c r="AF3881">
        <v>7</v>
      </c>
      <c r="AH3881" s="160">
        <v>41372</v>
      </c>
      <c r="AI3881">
        <v>6</v>
      </c>
      <c r="AJ3881">
        <v>171</v>
      </c>
      <c r="AK3881" s="160" t="s">
        <v>1101</v>
      </c>
      <c r="AL3881" s="28">
        <f t="shared" si="52"/>
        <v>17</v>
      </c>
      <c r="AN3881" s="160">
        <v>36989</v>
      </c>
      <c r="AO3881">
        <v>6</v>
      </c>
      <c r="AP3881">
        <v>100</v>
      </c>
      <c r="AQ3881" s="160" t="s">
        <v>1101</v>
      </c>
      <c r="AR3881" s="28">
        <f t="shared" si="53"/>
        <v>10</v>
      </c>
      <c r="AT3881" s="160">
        <v>35893</v>
      </c>
      <c r="AU3881">
        <v>6</v>
      </c>
      <c r="AV3881">
        <v>81</v>
      </c>
      <c r="AW3881" s="160" t="s">
        <v>1101</v>
      </c>
      <c r="AX3881" s="28">
        <f t="shared" si="54"/>
        <v>8</v>
      </c>
    </row>
    <row r="3882" spans="28:50" x14ac:dyDescent="0.3">
      <c r="AB3882" s="160">
        <v>39911</v>
      </c>
      <c r="AC3882">
        <v>7</v>
      </c>
      <c r="AD3882">
        <v>71</v>
      </c>
      <c r="AE3882" t="s">
        <v>1101</v>
      </c>
      <c r="AF3882">
        <v>7</v>
      </c>
      <c r="AH3882" s="160">
        <v>41372</v>
      </c>
      <c r="AI3882">
        <v>7</v>
      </c>
      <c r="AJ3882">
        <v>171</v>
      </c>
      <c r="AK3882" s="160" t="s">
        <v>1101</v>
      </c>
      <c r="AL3882" s="28">
        <f t="shared" si="52"/>
        <v>17</v>
      </c>
      <c r="AN3882" s="160">
        <v>36989</v>
      </c>
      <c r="AO3882">
        <v>7</v>
      </c>
      <c r="AP3882">
        <v>130</v>
      </c>
      <c r="AQ3882" s="160" t="s">
        <v>1101</v>
      </c>
      <c r="AR3882" s="28">
        <f t="shared" si="53"/>
        <v>13</v>
      </c>
      <c r="AT3882" s="160">
        <v>35893</v>
      </c>
      <c r="AU3882">
        <v>7</v>
      </c>
      <c r="AV3882">
        <v>85</v>
      </c>
      <c r="AW3882" s="160" t="s">
        <v>1101</v>
      </c>
      <c r="AX3882" s="28">
        <f t="shared" si="54"/>
        <v>9</v>
      </c>
    </row>
    <row r="3883" spans="28:50" x14ac:dyDescent="0.3">
      <c r="AB3883" s="160">
        <v>39911</v>
      </c>
      <c r="AC3883">
        <v>8</v>
      </c>
      <c r="AD3883">
        <v>91</v>
      </c>
      <c r="AE3883" t="s">
        <v>1101</v>
      </c>
      <c r="AF3883">
        <v>9</v>
      </c>
      <c r="AH3883" s="160">
        <v>41372</v>
      </c>
      <c r="AI3883">
        <v>8</v>
      </c>
      <c r="AJ3883">
        <v>173</v>
      </c>
      <c r="AK3883" s="160" t="s">
        <v>1101</v>
      </c>
      <c r="AL3883" s="28">
        <f t="shared" si="52"/>
        <v>17</v>
      </c>
      <c r="AN3883" s="160">
        <v>36989</v>
      </c>
      <c r="AO3883">
        <v>8</v>
      </c>
      <c r="AP3883">
        <v>139</v>
      </c>
      <c r="AQ3883" s="160" t="s">
        <v>1101</v>
      </c>
      <c r="AR3883" s="28">
        <f t="shared" si="53"/>
        <v>14</v>
      </c>
      <c r="AT3883" s="160">
        <v>35893</v>
      </c>
      <c r="AU3883">
        <v>8</v>
      </c>
      <c r="AV3883">
        <v>119</v>
      </c>
      <c r="AW3883" s="160" t="s">
        <v>1101</v>
      </c>
      <c r="AX3883" s="28">
        <f t="shared" si="54"/>
        <v>12</v>
      </c>
    </row>
    <row r="3884" spans="28:50" x14ac:dyDescent="0.3">
      <c r="AB3884" s="160">
        <v>39911</v>
      </c>
      <c r="AC3884">
        <v>9</v>
      </c>
      <c r="AD3884">
        <v>117</v>
      </c>
      <c r="AE3884" t="s">
        <v>1101</v>
      </c>
      <c r="AF3884">
        <v>12</v>
      </c>
      <c r="AH3884" s="160">
        <v>41372</v>
      </c>
      <c r="AI3884">
        <v>9</v>
      </c>
      <c r="AJ3884">
        <v>176</v>
      </c>
      <c r="AK3884" s="160" t="s">
        <v>1101</v>
      </c>
      <c r="AL3884" s="28">
        <f t="shared" si="52"/>
        <v>18</v>
      </c>
      <c r="AN3884" s="160">
        <v>36989</v>
      </c>
      <c r="AO3884">
        <v>9</v>
      </c>
      <c r="AP3884">
        <v>160</v>
      </c>
      <c r="AQ3884" s="160" t="s">
        <v>1101</v>
      </c>
      <c r="AR3884" s="28">
        <f t="shared" si="53"/>
        <v>16</v>
      </c>
      <c r="AT3884" s="160">
        <v>35893</v>
      </c>
      <c r="AU3884">
        <v>9</v>
      </c>
      <c r="AV3884">
        <v>149</v>
      </c>
      <c r="AW3884" s="160" t="s">
        <v>1101</v>
      </c>
      <c r="AX3884" s="28">
        <f t="shared" si="54"/>
        <v>15</v>
      </c>
    </row>
    <row r="3885" spans="28:50" x14ac:dyDescent="0.3">
      <c r="AB3885" s="160">
        <v>39911</v>
      </c>
      <c r="AC3885">
        <v>10</v>
      </c>
      <c r="AD3885">
        <v>141</v>
      </c>
      <c r="AE3885" t="s">
        <v>1101</v>
      </c>
      <c r="AF3885">
        <v>14</v>
      </c>
      <c r="AH3885" s="160">
        <v>41372</v>
      </c>
      <c r="AI3885">
        <v>10</v>
      </c>
      <c r="AJ3885">
        <v>184</v>
      </c>
      <c r="AK3885" s="160" t="s">
        <v>1101</v>
      </c>
      <c r="AL3885" s="28">
        <f t="shared" si="52"/>
        <v>18</v>
      </c>
      <c r="AN3885" s="160">
        <v>36989</v>
      </c>
      <c r="AO3885">
        <v>10</v>
      </c>
      <c r="AP3885">
        <v>170</v>
      </c>
      <c r="AQ3885" s="160" t="s">
        <v>1101</v>
      </c>
      <c r="AR3885" s="28">
        <f t="shared" si="53"/>
        <v>17</v>
      </c>
      <c r="AT3885" s="160">
        <v>35893</v>
      </c>
      <c r="AU3885">
        <v>10</v>
      </c>
      <c r="AV3885">
        <v>133</v>
      </c>
      <c r="AW3885" s="160" t="s">
        <v>1101</v>
      </c>
      <c r="AX3885" s="28">
        <f t="shared" si="54"/>
        <v>13</v>
      </c>
    </row>
    <row r="3886" spans="28:50" x14ac:dyDescent="0.3">
      <c r="AB3886" s="160">
        <v>39911</v>
      </c>
      <c r="AC3886">
        <v>11</v>
      </c>
      <c r="AD3886">
        <v>160</v>
      </c>
      <c r="AE3886" t="s">
        <v>1101</v>
      </c>
      <c r="AF3886">
        <v>16</v>
      </c>
      <c r="AH3886" s="160">
        <v>41372</v>
      </c>
      <c r="AI3886">
        <v>11</v>
      </c>
      <c r="AJ3886">
        <v>202</v>
      </c>
      <c r="AK3886" s="160" t="s">
        <v>1101</v>
      </c>
      <c r="AL3886" s="28">
        <f t="shared" si="52"/>
        <v>20</v>
      </c>
      <c r="AN3886" s="160">
        <v>36989</v>
      </c>
      <c r="AO3886">
        <v>11</v>
      </c>
      <c r="AP3886">
        <v>183</v>
      </c>
      <c r="AQ3886" s="160" t="s">
        <v>1101</v>
      </c>
      <c r="AR3886" s="28">
        <f t="shared" si="53"/>
        <v>18</v>
      </c>
      <c r="AT3886" s="160">
        <v>35893</v>
      </c>
      <c r="AU3886">
        <v>11</v>
      </c>
      <c r="AV3886">
        <v>135</v>
      </c>
      <c r="AW3886" s="160" t="s">
        <v>1101</v>
      </c>
      <c r="AX3886" s="28">
        <f t="shared" si="54"/>
        <v>14</v>
      </c>
    </row>
    <row r="3887" spans="28:50" x14ac:dyDescent="0.3">
      <c r="AB3887" s="160">
        <v>39911</v>
      </c>
      <c r="AC3887">
        <v>12</v>
      </c>
      <c r="AD3887">
        <v>179</v>
      </c>
      <c r="AE3887" t="s">
        <v>1101</v>
      </c>
      <c r="AF3887">
        <v>18</v>
      </c>
      <c r="AH3887" s="160">
        <v>41372</v>
      </c>
      <c r="AI3887">
        <v>12</v>
      </c>
      <c r="AJ3887">
        <v>209</v>
      </c>
      <c r="AK3887" s="160" t="s">
        <v>1101</v>
      </c>
      <c r="AL3887" s="28">
        <f t="shared" si="52"/>
        <v>21</v>
      </c>
      <c r="AN3887" s="160">
        <v>36989</v>
      </c>
      <c r="AO3887">
        <v>12</v>
      </c>
      <c r="AP3887">
        <v>190</v>
      </c>
      <c r="AQ3887" s="160" t="s">
        <v>1101</v>
      </c>
      <c r="AR3887" s="28">
        <f t="shared" si="53"/>
        <v>19</v>
      </c>
      <c r="AT3887" s="160">
        <v>35893</v>
      </c>
      <c r="AU3887">
        <v>12</v>
      </c>
      <c r="AV3887">
        <v>136</v>
      </c>
      <c r="AW3887" s="160" t="s">
        <v>1101</v>
      </c>
      <c r="AX3887" s="28">
        <f t="shared" si="54"/>
        <v>14</v>
      </c>
    </row>
    <row r="3888" spans="28:50" x14ac:dyDescent="0.3">
      <c r="AB3888" s="160">
        <v>39911</v>
      </c>
      <c r="AC3888">
        <v>13</v>
      </c>
      <c r="AD3888">
        <v>191</v>
      </c>
      <c r="AE3888" t="s">
        <v>1101</v>
      </c>
      <c r="AF3888">
        <v>19</v>
      </c>
      <c r="AH3888" s="160">
        <v>41372</v>
      </c>
      <c r="AI3888">
        <v>13</v>
      </c>
      <c r="AJ3888">
        <v>229</v>
      </c>
      <c r="AK3888" s="160" t="s">
        <v>1101</v>
      </c>
      <c r="AL3888" s="28">
        <f t="shared" si="52"/>
        <v>23</v>
      </c>
      <c r="AN3888" s="160">
        <v>36989</v>
      </c>
      <c r="AO3888">
        <v>13</v>
      </c>
      <c r="AP3888">
        <v>200</v>
      </c>
      <c r="AQ3888" s="160" t="s">
        <v>1101</v>
      </c>
      <c r="AR3888" s="28">
        <f t="shared" si="53"/>
        <v>20</v>
      </c>
      <c r="AT3888" s="160">
        <v>35893</v>
      </c>
      <c r="AU3888">
        <v>13</v>
      </c>
      <c r="AV3888">
        <v>139</v>
      </c>
      <c r="AW3888" s="160" t="s">
        <v>1101</v>
      </c>
      <c r="AX3888" s="28">
        <f t="shared" si="54"/>
        <v>14</v>
      </c>
    </row>
    <row r="3889" spans="28:50" x14ac:dyDescent="0.3">
      <c r="AB3889" s="160">
        <v>39911</v>
      </c>
      <c r="AC3889">
        <v>14</v>
      </c>
      <c r="AD3889">
        <v>208</v>
      </c>
      <c r="AE3889" t="s">
        <v>1101</v>
      </c>
      <c r="AF3889">
        <v>21</v>
      </c>
      <c r="AH3889" s="160">
        <v>41372</v>
      </c>
      <c r="AI3889">
        <v>14</v>
      </c>
      <c r="AJ3889">
        <v>209</v>
      </c>
      <c r="AK3889" s="160" t="s">
        <v>1101</v>
      </c>
      <c r="AL3889" s="28">
        <f t="shared" si="52"/>
        <v>21</v>
      </c>
      <c r="AN3889" s="160">
        <v>36989</v>
      </c>
      <c r="AO3889">
        <v>14</v>
      </c>
      <c r="AP3889">
        <v>207</v>
      </c>
      <c r="AQ3889" s="160" t="s">
        <v>1101</v>
      </c>
      <c r="AR3889" s="28">
        <f t="shared" si="53"/>
        <v>21</v>
      </c>
      <c r="AT3889" s="160">
        <v>35893</v>
      </c>
      <c r="AU3889">
        <v>14</v>
      </c>
      <c r="AV3889">
        <v>144</v>
      </c>
      <c r="AW3889" s="160" t="s">
        <v>1101</v>
      </c>
      <c r="AX3889" s="28">
        <f t="shared" si="54"/>
        <v>14</v>
      </c>
    </row>
    <row r="3890" spans="28:50" x14ac:dyDescent="0.3">
      <c r="AB3890" s="160">
        <v>39911</v>
      </c>
      <c r="AC3890">
        <v>15</v>
      </c>
      <c r="AD3890">
        <v>212</v>
      </c>
      <c r="AE3890" t="s">
        <v>1101</v>
      </c>
      <c r="AF3890">
        <v>21</v>
      </c>
      <c r="AH3890" s="160">
        <v>41372</v>
      </c>
      <c r="AI3890">
        <v>15</v>
      </c>
      <c r="AJ3890">
        <v>217</v>
      </c>
      <c r="AK3890" s="160" t="s">
        <v>1101</v>
      </c>
      <c r="AL3890" s="28">
        <f t="shared" si="52"/>
        <v>22</v>
      </c>
      <c r="AN3890" s="160">
        <v>36989</v>
      </c>
      <c r="AO3890">
        <v>15</v>
      </c>
      <c r="AP3890">
        <v>210</v>
      </c>
      <c r="AQ3890" s="160" t="s">
        <v>1101</v>
      </c>
      <c r="AR3890" s="28">
        <f t="shared" si="53"/>
        <v>21</v>
      </c>
      <c r="AT3890" s="160">
        <v>35893</v>
      </c>
      <c r="AU3890">
        <v>15</v>
      </c>
      <c r="AV3890">
        <v>140</v>
      </c>
      <c r="AW3890" s="160" t="s">
        <v>1101</v>
      </c>
      <c r="AX3890" s="28">
        <f t="shared" si="54"/>
        <v>14</v>
      </c>
    </row>
    <row r="3891" spans="28:50" x14ac:dyDescent="0.3">
      <c r="AB3891" s="160">
        <v>39911</v>
      </c>
      <c r="AC3891">
        <v>16</v>
      </c>
      <c r="AD3891">
        <v>218</v>
      </c>
      <c r="AE3891" t="s">
        <v>1101</v>
      </c>
      <c r="AF3891">
        <v>22</v>
      </c>
      <c r="AH3891" s="160">
        <v>41372</v>
      </c>
      <c r="AI3891">
        <v>16</v>
      </c>
      <c r="AJ3891">
        <v>208</v>
      </c>
      <c r="AK3891" s="160" t="s">
        <v>1101</v>
      </c>
      <c r="AL3891" s="28">
        <f t="shared" si="52"/>
        <v>21</v>
      </c>
      <c r="AN3891" s="160">
        <v>36989</v>
      </c>
      <c r="AO3891">
        <v>16</v>
      </c>
      <c r="AP3891">
        <v>200</v>
      </c>
      <c r="AQ3891" s="160" t="s">
        <v>1101</v>
      </c>
      <c r="AR3891" s="28">
        <f t="shared" si="53"/>
        <v>20</v>
      </c>
      <c r="AT3891" s="160">
        <v>35893</v>
      </c>
      <c r="AU3891">
        <v>16</v>
      </c>
      <c r="AV3891">
        <v>138</v>
      </c>
      <c r="AW3891" s="160" t="s">
        <v>1101</v>
      </c>
      <c r="AX3891" s="28">
        <f t="shared" si="54"/>
        <v>14</v>
      </c>
    </row>
    <row r="3892" spans="28:50" x14ac:dyDescent="0.3">
      <c r="AB3892" s="160">
        <v>39911</v>
      </c>
      <c r="AC3892">
        <v>17</v>
      </c>
      <c r="AD3892">
        <v>209</v>
      </c>
      <c r="AE3892" t="s">
        <v>1101</v>
      </c>
      <c r="AF3892">
        <v>21</v>
      </c>
      <c r="AH3892" s="160">
        <v>41372</v>
      </c>
      <c r="AI3892">
        <v>17</v>
      </c>
      <c r="AJ3892">
        <v>202</v>
      </c>
      <c r="AK3892" s="160" t="s">
        <v>1101</v>
      </c>
      <c r="AL3892" s="28">
        <f t="shared" si="52"/>
        <v>20</v>
      </c>
      <c r="AN3892" s="160">
        <v>36989</v>
      </c>
      <c r="AO3892">
        <v>17</v>
      </c>
      <c r="AP3892">
        <v>177</v>
      </c>
      <c r="AQ3892" s="160" t="s">
        <v>1101</v>
      </c>
      <c r="AR3892" s="28">
        <f t="shared" si="53"/>
        <v>18</v>
      </c>
      <c r="AT3892" s="160">
        <v>35893</v>
      </c>
      <c r="AU3892">
        <v>17</v>
      </c>
      <c r="AV3892">
        <v>131</v>
      </c>
      <c r="AW3892" s="160" t="s">
        <v>1101</v>
      </c>
      <c r="AX3892" s="28">
        <f t="shared" si="54"/>
        <v>13</v>
      </c>
    </row>
    <row r="3893" spans="28:50" x14ac:dyDescent="0.3">
      <c r="AB3893" s="160">
        <v>39911</v>
      </c>
      <c r="AC3893">
        <v>18</v>
      </c>
      <c r="AD3893">
        <v>178</v>
      </c>
      <c r="AE3893" t="s">
        <v>1101</v>
      </c>
      <c r="AF3893">
        <v>18</v>
      </c>
      <c r="AH3893" s="160">
        <v>41372</v>
      </c>
      <c r="AI3893">
        <v>18</v>
      </c>
      <c r="AJ3893">
        <v>190</v>
      </c>
      <c r="AK3893" s="160" t="s">
        <v>1101</v>
      </c>
      <c r="AL3893" s="28">
        <f t="shared" si="52"/>
        <v>19</v>
      </c>
      <c r="AN3893" s="160">
        <v>36989</v>
      </c>
      <c r="AO3893">
        <v>18</v>
      </c>
      <c r="AP3893">
        <v>170</v>
      </c>
      <c r="AQ3893" s="160" t="s">
        <v>1101</v>
      </c>
      <c r="AR3893" s="28">
        <f t="shared" si="53"/>
        <v>17</v>
      </c>
      <c r="AT3893" s="160">
        <v>35893</v>
      </c>
      <c r="AU3893">
        <v>18</v>
      </c>
      <c r="AV3893">
        <v>128</v>
      </c>
      <c r="AW3893" s="160" t="s">
        <v>1101</v>
      </c>
      <c r="AX3893" s="28">
        <f t="shared" si="54"/>
        <v>13</v>
      </c>
    </row>
    <row r="3894" spans="28:50" x14ac:dyDescent="0.3">
      <c r="AB3894" s="160">
        <v>39911</v>
      </c>
      <c r="AC3894">
        <v>19</v>
      </c>
      <c r="AD3894">
        <v>164</v>
      </c>
      <c r="AE3894" t="s">
        <v>1101</v>
      </c>
      <c r="AF3894">
        <v>16</v>
      </c>
      <c r="AH3894" s="160">
        <v>41372</v>
      </c>
      <c r="AI3894">
        <v>19</v>
      </c>
      <c r="AJ3894">
        <v>184</v>
      </c>
      <c r="AK3894" s="160" t="s">
        <v>1101</v>
      </c>
      <c r="AL3894" s="28">
        <f t="shared" si="52"/>
        <v>18</v>
      </c>
      <c r="AN3894" s="160">
        <v>36989</v>
      </c>
      <c r="AO3894">
        <v>19</v>
      </c>
      <c r="AP3894">
        <v>160</v>
      </c>
      <c r="AQ3894" s="160" t="s">
        <v>1101</v>
      </c>
      <c r="AR3894" s="28">
        <f t="shared" si="53"/>
        <v>16</v>
      </c>
      <c r="AT3894" s="160">
        <v>35893</v>
      </c>
      <c r="AU3894">
        <v>19</v>
      </c>
      <c r="AV3894">
        <v>127</v>
      </c>
      <c r="AW3894" s="160" t="s">
        <v>1101</v>
      </c>
      <c r="AX3894" s="28">
        <f t="shared" si="54"/>
        <v>13</v>
      </c>
    </row>
    <row r="3895" spans="28:50" x14ac:dyDescent="0.3">
      <c r="AB3895" s="160">
        <v>39911</v>
      </c>
      <c r="AC3895">
        <v>20</v>
      </c>
      <c r="AD3895">
        <v>148</v>
      </c>
      <c r="AE3895" t="s">
        <v>1101</v>
      </c>
      <c r="AF3895">
        <v>15</v>
      </c>
      <c r="AH3895" s="160">
        <v>41372</v>
      </c>
      <c r="AI3895">
        <v>20</v>
      </c>
      <c r="AJ3895">
        <v>181</v>
      </c>
      <c r="AK3895" s="160" t="s">
        <v>1101</v>
      </c>
      <c r="AL3895" s="28">
        <f t="shared" si="52"/>
        <v>18</v>
      </c>
      <c r="AN3895" s="160">
        <v>36989</v>
      </c>
      <c r="AO3895">
        <v>20</v>
      </c>
      <c r="AP3895">
        <v>152</v>
      </c>
      <c r="AQ3895" s="160" t="s">
        <v>1101</v>
      </c>
      <c r="AR3895" s="28">
        <f t="shared" si="53"/>
        <v>15</v>
      </c>
      <c r="AT3895" s="160">
        <v>35893</v>
      </c>
      <c r="AU3895">
        <v>20</v>
      </c>
      <c r="AV3895">
        <v>129</v>
      </c>
      <c r="AW3895" s="160" t="s">
        <v>1101</v>
      </c>
      <c r="AX3895" s="28">
        <f t="shared" si="54"/>
        <v>13</v>
      </c>
    </row>
    <row r="3896" spans="28:50" x14ac:dyDescent="0.3">
      <c r="AB3896" s="160">
        <v>39911</v>
      </c>
      <c r="AC3896">
        <v>21</v>
      </c>
      <c r="AD3896">
        <v>139</v>
      </c>
      <c r="AE3896" t="s">
        <v>1101</v>
      </c>
      <c r="AF3896">
        <v>14</v>
      </c>
      <c r="AH3896" s="160">
        <v>41372</v>
      </c>
      <c r="AI3896">
        <v>21</v>
      </c>
      <c r="AJ3896">
        <v>181</v>
      </c>
      <c r="AK3896" s="160" t="s">
        <v>1101</v>
      </c>
      <c r="AL3896" s="28">
        <f t="shared" si="52"/>
        <v>18</v>
      </c>
      <c r="AN3896" s="160">
        <v>36989</v>
      </c>
      <c r="AO3896">
        <v>21</v>
      </c>
      <c r="AP3896">
        <v>140</v>
      </c>
      <c r="AQ3896" s="160" t="s">
        <v>1101</v>
      </c>
      <c r="AR3896" s="28">
        <f t="shared" si="53"/>
        <v>14</v>
      </c>
      <c r="AT3896" s="160">
        <v>35893</v>
      </c>
      <c r="AU3896">
        <v>21</v>
      </c>
      <c r="AV3896">
        <v>128</v>
      </c>
      <c r="AW3896" s="160" t="s">
        <v>1101</v>
      </c>
      <c r="AX3896" s="28">
        <f t="shared" si="54"/>
        <v>13</v>
      </c>
    </row>
    <row r="3897" spans="28:50" x14ac:dyDescent="0.3">
      <c r="AB3897" s="160">
        <v>39911</v>
      </c>
      <c r="AC3897">
        <v>22</v>
      </c>
      <c r="AD3897">
        <v>132</v>
      </c>
      <c r="AE3897" t="s">
        <v>1101</v>
      </c>
      <c r="AF3897">
        <v>13</v>
      </c>
      <c r="AH3897" s="160">
        <v>41372</v>
      </c>
      <c r="AI3897">
        <v>22</v>
      </c>
      <c r="AJ3897">
        <v>176</v>
      </c>
      <c r="AK3897" s="160" t="s">
        <v>1101</v>
      </c>
      <c r="AL3897" s="28">
        <f t="shared" si="52"/>
        <v>18</v>
      </c>
      <c r="AN3897" s="160">
        <v>36989</v>
      </c>
      <c r="AO3897">
        <v>22</v>
      </c>
      <c r="AP3897">
        <v>130</v>
      </c>
      <c r="AQ3897" s="160" t="s">
        <v>1101</v>
      </c>
      <c r="AR3897" s="28">
        <f t="shared" si="53"/>
        <v>13</v>
      </c>
      <c r="AT3897" s="160">
        <v>35893</v>
      </c>
      <c r="AU3897">
        <v>22</v>
      </c>
      <c r="AV3897">
        <v>130</v>
      </c>
      <c r="AW3897" s="160" t="s">
        <v>1101</v>
      </c>
      <c r="AX3897" s="28">
        <f t="shared" si="54"/>
        <v>13</v>
      </c>
    </row>
    <row r="3898" spans="28:50" x14ac:dyDescent="0.3">
      <c r="AB3898" s="160">
        <v>39911</v>
      </c>
      <c r="AC3898">
        <v>23</v>
      </c>
      <c r="AD3898">
        <v>123</v>
      </c>
      <c r="AE3898" t="s">
        <v>1101</v>
      </c>
      <c r="AF3898">
        <v>12</v>
      </c>
      <c r="AH3898" s="160">
        <v>41372</v>
      </c>
      <c r="AI3898">
        <v>23</v>
      </c>
      <c r="AJ3898">
        <v>173</v>
      </c>
      <c r="AK3898" s="160" t="s">
        <v>1101</v>
      </c>
      <c r="AL3898" s="28">
        <f t="shared" si="52"/>
        <v>17</v>
      </c>
      <c r="AN3898" s="160">
        <v>36989</v>
      </c>
      <c r="AO3898">
        <v>23</v>
      </c>
      <c r="AP3898">
        <v>126</v>
      </c>
      <c r="AQ3898" s="160" t="s">
        <v>1101</v>
      </c>
      <c r="AR3898" s="28">
        <f t="shared" si="53"/>
        <v>13</v>
      </c>
      <c r="AT3898" s="160">
        <v>35893</v>
      </c>
      <c r="AU3898">
        <v>23</v>
      </c>
      <c r="AV3898">
        <v>127</v>
      </c>
      <c r="AW3898" s="160" t="s">
        <v>1101</v>
      </c>
      <c r="AX3898" s="28">
        <f t="shared" si="54"/>
        <v>13</v>
      </c>
    </row>
    <row r="3899" spans="28:50" x14ac:dyDescent="0.3">
      <c r="AB3899" s="160">
        <v>39912</v>
      </c>
      <c r="AC3899">
        <v>0</v>
      </c>
      <c r="AD3899">
        <v>116</v>
      </c>
      <c r="AE3899" t="s">
        <v>1101</v>
      </c>
      <c r="AF3899">
        <v>12</v>
      </c>
      <c r="AH3899" s="160">
        <v>41373</v>
      </c>
      <c r="AI3899">
        <v>0</v>
      </c>
      <c r="AJ3899">
        <v>168</v>
      </c>
      <c r="AK3899" s="160" t="s">
        <v>1101</v>
      </c>
      <c r="AL3899" s="28">
        <f t="shared" ref="AL3899:AL3962" si="55">ROUND(AJ3899/10,0)</f>
        <v>17</v>
      </c>
      <c r="AN3899" s="160">
        <v>36990</v>
      </c>
      <c r="AO3899">
        <v>0</v>
      </c>
      <c r="AP3899">
        <v>140</v>
      </c>
      <c r="AQ3899" s="160" t="s">
        <v>1101</v>
      </c>
      <c r="AR3899" s="28">
        <f t="shared" ref="AR3899:AR3962" si="56">ROUND(AP3899/10,0)</f>
        <v>14</v>
      </c>
      <c r="AT3899" s="160">
        <v>35894</v>
      </c>
      <c r="AU3899">
        <v>0</v>
      </c>
      <c r="AV3899">
        <v>122</v>
      </c>
      <c r="AW3899" s="160" t="s">
        <v>1101</v>
      </c>
      <c r="AX3899" s="28">
        <f t="shared" ref="AX3899:AX3962" si="57">ROUND(AV3899/10,0)</f>
        <v>12</v>
      </c>
    </row>
    <row r="3900" spans="28:50" x14ac:dyDescent="0.3">
      <c r="AB3900" s="160">
        <v>39912</v>
      </c>
      <c r="AC3900">
        <v>1</v>
      </c>
      <c r="AD3900">
        <v>109</v>
      </c>
      <c r="AE3900" t="s">
        <v>1101</v>
      </c>
      <c r="AF3900">
        <v>11</v>
      </c>
      <c r="AH3900" s="160">
        <v>41373</v>
      </c>
      <c r="AI3900">
        <v>1</v>
      </c>
      <c r="AJ3900">
        <v>160</v>
      </c>
      <c r="AK3900" s="160" t="s">
        <v>1101</v>
      </c>
      <c r="AL3900" s="28">
        <f t="shared" si="55"/>
        <v>16</v>
      </c>
      <c r="AN3900" s="160">
        <v>36990</v>
      </c>
      <c r="AO3900">
        <v>1</v>
      </c>
      <c r="AP3900">
        <v>130</v>
      </c>
      <c r="AQ3900" s="160" t="s">
        <v>1101</v>
      </c>
      <c r="AR3900" s="28">
        <f t="shared" si="56"/>
        <v>13</v>
      </c>
      <c r="AT3900" s="160">
        <v>35894</v>
      </c>
      <c r="AU3900">
        <v>1</v>
      </c>
      <c r="AV3900">
        <v>119</v>
      </c>
      <c r="AW3900" s="160" t="s">
        <v>1101</v>
      </c>
      <c r="AX3900" s="28">
        <f t="shared" si="57"/>
        <v>12</v>
      </c>
    </row>
    <row r="3901" spans="28:50" x14ac:dyDescent="0.3">
      <c r="AB3901" s="160">
        <v>39912</v>
      </c>
      <c r="AC3901">
        <v>2</v>
      </c>
      <c r="AD3901">
        <v>93</v>
      </c>
      <c r="AE3901" t="s">
        <v>1101</v>
      </c>
      <c r="AF3901">
        <v>9</v>
      </c>
      <c r="AH3901" s="160">
        <v>41373</v>
      </c>
      <c r="AI3901">
        <v>2</v>
      </c>
      <c r="AJ3901">
        <v>162</v>
      </c>
      <c r="AK3901" s="160" t="s">
        <v>1101</v>
      </c>
      <c r="AL3901" s="28">
        <f t="shared" si="55"/>
        <v>16</v>
      </c>
      <c r="AN3901" s="160">
        <v>36990</v>
      </c>
      <c r="AO3901">
        <v>2</v>
      </c>
      <c r="AP3901">
        <v>129</v>
      </c>
      <c r="AQ3901" s="160" t="s">
        <v>1101</v>
      </c>
      <c r="AR3901" s="28">
        <f t="shared" si="56"/>
        <v>13</v>
      </c>
      <c r="AT3901" s="160">
        <v>35894</v>
      </c>
      <c r="AU3901">
        <v>2</v>
      </c>
      <c r="AV3901">
        <v>99</v>
      </c>
      <c r="AW3901" s="160" t="s">
        <v>1101</v>
      </c>
      <c r="AX3901" s="28">
        <f t="shared" si="57"/>
        <v>10</v>
      </c>
    </row>
    <row r="3902" spans="28:50" x14ac:dyDescent="0.3">
      <c r="AB3902" s="160">
        <v>39912</v>
      </c>
      <c r="AC3902">
        <v>3</v>
      </c>
      <c r="AD3902">
        <v>95</v>
      </c>
      <c r="AE3902" t="s">
        <v>1101</v>
      </c>
      <c r="AF3902">
        <v>10</v>
      </c>
      <c r="AH3902" s="160">
        <v>41373</v>
      </c>
      <c r="AI3902">
        <v>3</v>
      </c>
      <c r="AJ3902">
        <v>155</v>
      </c>
      <c r="AK3902" s="160" t="s">
        <v>1101</v>
      </c>
      <c r="AL3902" s="28">
        <f t="shared" si="55"/>
        <v>16</v>
      </c>
      <c r="AN3902" s="160">
        <v>36990</v>
      </c>
      <c r="AO3902">
        <v>3</v>
      </c>
      <c r="AP3902">
        <v>120</v>
      </c>
      <c r="AQ3902" s="160" t="s">
        <v>1101</v>
      </c>
      <c r="AR3902" s="28">
        <f t="shared" si="56"/>
        <v>12</v>
      </c>
      <c r="AT3902" s="160">
        <v>35894</v>
      </c>
      <c r="AU3902">
        <v>3</v>
      </c>
      <c r="AV3902">
        <v>94</v>
      </c>
      <c r="AW3902" s="160" t="s">
        <v>1101</v>
      </c>
      <c r="AX3902" s="28">
        <f t="shared" si="57"/>
        <v>9</v>
      </c>
    </row>
    <row r="3903" spans="28:50" x14ac:dyDescent="0.3">
      <c r="AB3903" s="160">
        <v>39912</v>
      </c>
      <c r="AC3903">
        <v>4</v>
      </c>
      <c r="AD3903">
        <v>108</v>
      </c>
      <c r="AE3903" t="s">
        <v>1101</v>
      </c>
      <c r="AF3903">
        <v>11</v>
      </c>
      <c r="AH3903" s="160">
        <v>41373</v>
      </c>
      <c r="AI3903">
        <v>4</v>
      </c>
      <c r="AJ3903">
        <v>154</v>
      </c>
      <c r="AK3903" s="160" t="s">
        <v>1101</v>
      </c>
      <c r="AL3903" s="28">
        <f t="shared" si="55"/>
        <v>15</v>
      </c>
      <c r="AN3903" s="160">
        <v>36990</v>
      </c>
      <c r="AO3903">
        <v>4</v>
      </c>
      <c r="AP3903">
        <v>120</v>
      </c>
      <c r="AQ3903" s="160" t="s">
        <v>1101</v>
      </c>
      <c r="AR3903" s="28">
        <f t="shared" si="56"/>
        <v>12</v>
      </c>
      <c r="AT3903" s="160">
        <v>35894</v>
      </c>
      <c r="AU3903">
        <v>4</v>
      </c>
      <c r="AV3903">
        <v>93</v>
      </c>
      <c r="AW3903" s="160" t="s">
        <v>1101</v>
      </c>
      <c r="AX3903" s="28">
        <f t="shared" si="57"/>
        <v>9</v>
      </c>
    </row>
    <row r="3904" spans="28:50" x14ac:dyDescent="0.3">
      <c r="AB3904" s="160">
        <v>39912</v>
      </c>
      <c r="AC3904">
        <v>5</v>
      </c>
      <c r="AD3904">
        <v>110</v>
      </c>
      <c r="AE3904" t="s">
        <v>1101</v>
      </c>
      <c r="AF3904">
        <v>11</v>
      </c>
      <c r="AH3904" s="160">
        <v>41373</v>
      </c>
      <c r="AI3904">
        <v>5</v>
      </c>
      <c r="AJ3904">
        <v>151</v>
      </c>
      <c r="AK3904" s="160" t="s">
        <v>1101</v>
      </c>
      <c r="AL3904" s="28">
        <f t="shared" si="55"/>
        <v>15</v>
      </c>
      <c r="AN3904" s="160">
        <v>36990</v>
      </c>
      <c r="AO3904">
        <v>5</v>
      </c>
      <c r="AP3904">
        <v>104</v>
      </c>
      <c r="AQ3904" s="160" t="s">
        <v>1101</v>
      </c>
      <c r="AR3904" s="28">
        <f t="shared" si="56"/>
        <v>10</v>
      </c>
      <c r="AT3904" s="160">
        <v>35894</v>
      </c>
      <c r="AU3904">
        <v>5</v>
      </c>
      <c r="AV3904">
        <v>73</v>
      </c>
      <c r="AW3904" s="160" t="s">
        <v>1101</v>
      </c>
      <c r="AX3904" s="28">
        <f t="shared" si="57"/>
        <v>7</v>
      </c>
    </row>
    <row r="3905" spans="28:50" x14ac:dyDescent="0.3">
      <c r="AB3905" s="160">
        <v>39912</v>
      </c>
      <c r="AC3905">
        <v>6</v>
      </c>
      <c r="AD3905">
        <v>106</v>
      </c>
      <c r="AE3905" t="s">
        <v>1101</v>
      </c>
      <c r="AF3905">
        <v>11</v>
      </c>
      <c r="AH3905" s="160">
        <v>41373</v>
      </c>
      <c r="AI3905">
        <v>6</v>
      </c>
      <c r="AJ3905">
        <v>142</v>
      </c>
      <c r="AK3905" s="160" t="s">
        <v>1101</v>
      </c>
      <c r="AL3905" s="28">
        <f t="shared" si="55"/>
        <v>14</v>
      </c>
      <c r="AN3905" s="160">
        <v>36990</v>
      </c>
      <c r="AO3905">
        <v>6</v>
      </c>
      <c r="AP3905">
        <v>100</v>
      </c>
      <c r="AQ3905" s="160" t="s">
        <v>1101</v>
      </c>
      <c r="AR3905" s="28">
        <f t="shared" si="56"/>
        <v>10</v>
      </c>
      <c r="AT3905" s="160">
        <v>35894</v>
      </c>
      <c r="AU3905">
        <v>6</v>
      </c>
      <c r="AV3905">
        <v>75</v>
      </c>
      <c r="AW3905" s="160" t="s">
        <v>1101</v>
      </c>
      <c r="AX3905" s="28">
        <f t="shared" si="57"/>
        <v>8</v>
      </c>
    </row>
    <row r="3906" spans="28:50" x14ac:dyDescent="0.3">
      <c r="AB3906" s="160">
        <v>39912</v>
      </c>
      <c r="AC3906">
        <v>7</v>
      </c>
      <c r="AD3906">
        <v>100</v>
      </c>
      <c r="AE3906" t="s">
        <v>1101</v>
      </c>
      <c r="AF3906">
        <v>10</v>
      </c>
      <c r="AH3906" s="160">
        <v>41373</v>
      </c>
      <c r="AI3906">
        <v>7</v>
      </c>
      <c r="AJ3906">
        <v>150</v>
      </c>
      <c r="AK3906" s="160" t="s">
        <v>1101</v>
      </c>
      <c r="AL3906" s="28">
        <f t="shared" si="55"/>
        <v>15</v>
      </c>
      <c r="AN3906" s="160">
        <v>36990</v>
      </c>
      <c r="AO3906">
        <v>7</v>
      </c>
      <c r="AP3906">
        <v>120</v>
      </c>
      <c r="AQ3906" s="160" t="s">
        <v>1101</v>
      </c>
      <c r="AR3906" s="28">
        <f t="shared" si="56"/>
        <v>12</v>
      </c>
      <c r="AT3906" s="160">
        <v>35894</v>
      </c>
      <c r="AU3906">
        <v>7</v>
      </c>
      <c r="AV3906">
        <v>96</v>
      </c>
      <c r="AW3906" s="160" t="s">
        <v>1101</v>
      </c>
      <c r="AX3906" s="28">
        <f t="shared" si="57"/>
        <v>10</v>
      </c>
    </row>
    <row r="3907" spans="28:50" x14ac:dyDescent="0.3">
      <c r="AB3907" s="160">
        <v>39912</v>
      </c>
      <c r="AC3907">
        <v>8</v>
      </c>
      <c r="AD3907">
        <v>130</v>
      </c>
      <c r="AE3907" t="s">
        <v>1101</v>
      </c>
      <c r="AF3907">
        <v>13</v>
      </c>
      <c r="AH3907" s="160">
        <v>41373</v>
      </c>
      <c r="AI3907">
        <v>8</v>
      </c>
      <c r="AJ3907">
        <v>161</v>
      </c>
      <c r="AK3907" s="160" t="s">
        <v>1101</v>
      </c>
      <c r="AL3907" s="28">
        <f t="shared" si="55"/>
        <v>16</v>
      </c>
      <c r="AN3907" s="160">
        <v>36990</v>
      </c>
      <c r="AO3907">
        <v>8</v>
      </c>
      <c r="AP3907">
        <v>140</v>
      </c>
      <c r="AQ3907" s="160" t="s">
        <v>1101</v>
      </c>
      <c r="AR3907" s="28">
        <f t="shared" si="56"/>
        <v>14</v>
      </c>
      <c r="AT3907" s="160">
        <v>35894</v>
      </c>
      <c r="AU3907">
        <v>8</v>
      </c>
      <c r="AV3907">
        <v>136</v>
      </c>
      <c r="AW3907" s="160" t="s">
        <v>1101</v>
      </c>
      <c r="AX3907" s="28">
        <f t="shared" si="57"/>
        <v>14</v>
      </c>
    </row>
    <row r="3908" spans="28:50" x14ac:dyDescent="0.3">
      <c r="AB3908" s="160">
        <v>39912</v>
      </c>
      <c r="AC3908">
        <v>9</v>
      </c>
      <c r="AD3908">
        <v>151</v>
      </c>
      <c r="AE3908" t="s">
        <v>1101</v>
      </c>
      <c r="AF3908">
        <v>15</v>
      </c>
      <c r="AH3908" s="160">
        <v>41373</v>
      </c>
      <c r="AI3908">
        <v>9</v>
      </c>
      <c r="AJ3908">
        <v>177</v>
      </c>
      <c r="AK3908" s="160" t="s">
        <v>1101</v>
      </c>
      <c r="AL3908" s="28">
        <f t="shared" si="55"/>
        <v>18</v>
      </c>
      <c r="AN3908" s="160">
        <v>36990</v>
      </c>
      <c r="AO3908">
        <v>9</v>
      </c>
      <c r="AP3908">
        <v>160</v>
      </c>
      <c r="AQ3908" s="160" t="s">
        <v>1101</v>
      </c>
      <c r="AR3908" s="28">
        <f t="shared" si="56"/>
        <v>16</v>
      </c>
      <c r="AT3908" s="160">
        <v>35894</v>
      </c>
      <c r="AU3908">
        <v>9</v>
      </c>
      <c r="AV3908">
        <v>154</v>
      </c>
      <c r="AW3908" s="160" t="s">
        <v>1101</v>
      </c>
      <c r="AX3908" s="28">
        <f t="shared" si="57"/>
        <v>15</v>
      </c>
    </row>
    <row r="3909" spans="28:50" x14ac:dyDescent="0.3">
      <c r="AB3909" s="160">
        <v>39912</v>
      </c>
      <c r="AC3909">
        <v>10</v>
      </c>
      <c r="AD3909">
        <v>175</v>
      </c>
      <c r="AE3909" t="s">
        <v>1101</v>
      </c>
      <c r="AF3909">
        <v>18</v>
      </c>
      <c r="AH3909" s="160">
        <v>41373</v>
      </c>
      <c r="AI3909">
        <v>10</v>
      </c>
      <c r="AJ3909">
        <v>189</v>
      </c>
      <c r="AK3909" s="160" t="s">
        <v>1101</v>
      </c>
      <c r="AL3909" s="28">
        <f t="shared" si="55"/>
        <v>19</v>
      </c>
      <c r="AN3909" s="160">
        <v>36990</v>
      </c>
      <c r="AO3909">
        <v>10</v>
      </c>
      <c r="AP3909">
        <v>170</v>
      </c>
      <c r="AQ3909" s="160" t="s">
        <v>1101</v>
      </c>
      <c r="AR3909" s="28">
        <f t="shared" si="56"/>
        <v>17</v>
      </c>
      <c r="AT3909" s="160">
        <v>35894</v>
      </c>
      <c r="AU3909">
        <v>10</v>
      </c>
      <c r="AV3909">
        <v>162</v>
      </c>
      <c r="AW3909" s="160" t="s">
        <v>1101</v>
      </c>
      <c r="AX3909" s="28">
        <f t="shared" si="57"/>
        <v>16</v>
      </c>
    </row>
    <row r="3910" spans="28:50" x14ac:dyDescent="0.3">
      <c r="AB3910" s="160">
        <v>39912</v>
      </c>
      <c r="AC3910">
        <v>11</v>
      </c>
      <c r="AD3910">
        <v>188</v>
      </c>
      <c r="AE3910" t="s">
        <v>1101</v>
      </c>
      <c r="AF3910">
        <v>19</v>
      </c>
      <c r="AH3910" s="160">
        <v>41373</v>
      </c>
      <c r="AI3910">
        <v>11</v>
      </c>
      <c r="AJ3910">
        <v>206</v>
      </c>
      <c r="AK3910" s="160" t="s">
        <v>1101</v>
      </c>
      <c r="AL3910" s="28">
        <f t="shared" si="55"/>
        <v>21</v>
      </c>
      <c r="AN3910" s="160">
        <v>36990</v>
      </c>
      <c r="AO3910">
        <v>11</v>
      </c>
      <c r="AP3910">
        <v>175</v>
      </c>
      <c r="AQ3910" s="160" t="s">
        <v>1101</v>
      </c>
      <c r="AR3910" s="28">
        <f t="shared" si="56"/>
        <v>18</v>
      </c>
      <c r="AT3910" s="160">
        <v>35894</v>
      </c>
      <c r="AU3910">
        <v>11</v>
      </c>
      <c r="AV3910">
        <v>179</v>
      </c>
      <c r="AW3910" s="160" t="s">
        <v>1101</v>
      </c>
      <c r="AX3910" s="28">
        <f t="shared" si="57"/>
        <v>18</v>
      </c>
    </row>
    <row r="3911" spans="28:50" x14ac:dyDescent="0.3">
      <c r="AB3911" s="160">
        <v>39912</v>
      </c>
      <c r="AC3911">
        <v>12</v>
      </c>
      <c r="AD3911">
        <v>208</v>
      </c>
      <c r="AE3911" t="s">
        <v>1101</v>
      </c>
      <c r="AF3911">
        <v>21</v>
      </c>
      <c r="AH3911" s="160">
        <v>41373</v>
      </c>
      <c r="AI3911">
        <v>12</v>
      </c>
      <c r="AJ3911">
        <v>223</v>
      </c>
      <c r="AK3911" s="160" t="s">
        <v>1101</v>
      </c>
      <c r="AL3911" s="28">
        <f t="shared" si="55"/>
        <v>22</v>
      </c>
      <c r="AN3911" s="160">
        <v>36990</v>
      </c>
      <c r="AO3911">
        <v>12</v>
      </c>
      <c r="AP3911">
        <v>180</v>
      </c>
      <c r="AQ3911" s="160" t="s">
        <v>1101</v>
      </c>
      <c r="AR3911" s="28">
        <f t="shared" si="56"/>
        <v>18</v>
      </c>
      <c r="AT3911" s="160">
        <v>35894</v>
      </c>
      <c r="AU3911">
        <v>12</v>
      </c>
      <c r="AV3911">
        <v>181</v>
      </c>
      <c r="AW3911" s="160" t="s">
        <v>1101</v>
      </c>
      <c r="AX3911" s="28">
        <f t="shared" si="57"/>
        <v>18</v>
      </c>
    </row>
    <row r="3912" spans="28:50" x14ac:dyDescent="0.3">
      <c r="AB3912" s="160">
        <v>39912</v>
      </c>
      <c r="AC3912">
        <v>13</v>
      </c>
      <c r="AD3912">
        <v>219</v>
      </c>
      <c r="AE3912" t="s">
        <v>1101</v>
      </c>
      <c r="AF3912">
        <v>22</v>
      </c>
      <c r="AH3912" s="160">
        <v>41373</v>
      </c>
      <c r="AI3912">
        <v>13</v>
      </c>
      <c r="AJ3912">
        <v>203</v>
      </c>
      <c r="AK3912" s="160" t="s">
        <v>1101</v>
      </c>
      <c r="AL3912" s="28">
        <f t="shared" si="55"/>
        <v>20</v>
      </c>
      <c r="AN3912" s="160">
        <v>36990</v>
      </c>
      <c r="AO3912">
        <v>13</v>
      </c>
      <c r="AP3912">
        <v>200</v>
      </c>
      <c r="AQ3912" s="160" t="s">
        <v>1101</v>
      </c>
      <c r="AR3912" s="28">
        <f t="shared" si="56"/>
        <v>20</v>
      </c>
      <c r="AT3912" s="160">
        <v>35894</v>
      </c>
      <c r="AU3912">
        <v>13</v>
      </c>
      <c r="AV3912">
        <v>137</v>
      </c>
      <c r="AW3912" s="160" t="s">
        <v>1101</v>
      </c>
      <c r="AX3912" s="28">
        <f t="shared" si="57"/>
        <v>14</v>
      </c>
    </row>
    <row r="3913" spans="28:50" x14ac:dyDescent="0.3">
      <c r="AB3913" s="160">
        <v>39912</v>
      </c>
      <c r="AC3913">
        <v>14</v>
      </c>
      <c r="AD3913">
        <v>221</v>
      </c>
      <c r="AE3913" t="s">
        <v>1101</v>
      </c>
      <c r="AF3913">
        <v>22</v>
      </c>
      <c r="AH3913" s="160">
        <v>41373</v>
      </c>
      <c r="AI3913">
        <v>14</v>
      </c>
      <c r="AJ3913">
        <v>220</v>
      </c>
      <c r="AK3913" s="160" t="s">
        <v>1101</v>
      </c>
      <c r="AL3913" s="28">
        <f t="shared" si="55"/>
        <v>22</v>
      </c>
      <c r="AN3913" s="160">
        <v>36990</v>
      </c>
      <c r="AO3913">
        <v>14</v>
      </c>
      <c r="AP3913">
        <v>198</v>
      </c>
      <c r="AQ3913" s="160" t="s">
        <v>1101</v>
      </c>
      <c r="AR3913" s="28">
        <f t="shared" si="56"/>
        <v>20</v>
      </c>
      <c r="AT3913" s="160">
        <v>35894</v>
      </c>
      <c r="AU3913">
        <v>14</v>
      </c>
      <c r="AV3913">
        <v>140</v>
      </c>
      <c r="AW3913" s="160" t="s">
        <v>1101</v>
      </c>
      <c r="AX3913" s="28">
        <f t="shared" si="57"/>
        <v>14</v>
      </c>
    </row>
    <row r="3914" spans="28:50" x14ac:dyDescent="0.3">
      <c r="AB3914" s="160">
        <v>39912</v>
      </c>
      <c r="AC3914">
        <v>15</v>
      </c>
      <c r="AD3914">
        <v>226</v>
      </c>
      <c r="AE3914" t="s">
        <v>1101</v>
      </c>
      <c r="AF3914">
        <v>23</v>
      </c>
      <c r="AH3914" s="160">
        <v>41373</v>
      </c>
      <c r="AI3914">
        <v>15</v>
      </c>
      <c r="AJ3914">
        <v>228</v>
      </c>
      <c r="AK3914" s="160" t="s">
        <v>1101</v>
      </c>
      <c r="AL3914" s="28">
        <f t="shared" si="55"/>
        <v>23</v>
      </c>
      <c r="AN3914" s="160">
        <v>36990</v>
      </c>
      <c r="AO3914">
        <v>15</v>
      </c>
      <c r="AP3914">
        <v>190</v>
      </c>
      <c r="AQ3914" s="160" t="s">
        <v>1101</v>
      </c>
      <c r="AR3914" s="28">
        <f t="shared" si="56"/>
        <v>19</v>
      </c>
      <c r="AT3914" s="160">
        <v>35894</v>
      </c>
      <c r="AU3914">
        <v>15</v>
      </c>
      <c r="AV3914">
        <v>131</v>
      </c>
      <c r="AW3914" s="160" t="s">
        <v>1101</v>
      </c>
      <c r="AX3914" s="28">
        <f t="shared" si="57"/>
        <v>13</v>
      </c>
    </row>
    <row r="3915" spans="28:50" x14ac:dyDescent="0.3">
      <c r="AB3915" s="160">
        <v>39912</v>
      </c>
      <c r="AC3915">
        <v>16</v>
      </c>
      <c r="AD3915">
        <v>226</v>
      </c>
      <c r="AE3915" t="s">
        <v>1101</v>
      </c>
      <c r="AF3915">
        <v>23</v>
      </c>
      <c r="AH3915" s="160">
        <v>41373</v>
      </c>
      <c r="AI3915">
        <v>16</v>
      </c>
      <c r="AJ3915">
        <v>218</v>
      </c>
      <c r="AK3915" s="160" t="s">
        <v>1101</v>
      </c>
      <c r="AL3915" s="28">
        <f t="shared" si="55"/>
        <v>22</v>
      </c>
      <c r="AN3915" s="160">
        <v>36990</v>
      </c>
      <c r="AO3915">
        <v>16</v>
      </c>
      <c r="AP3915">
        <v>200</v>
      </c>
      <c r="AQ3915" s="160" t="s">
        <v>1101</v>
      </c>
      <c r="AR3915" s="28">
        <f t="shared" si="56"/>
        <v>20</v>
      </c>
      <c r="AT3915" s="160">
        <v>35894</v>
      </c>
      <c r="AU3915">
        <v>16</v>
      </c>
      <c r="AV3915">
        <v>120</v>
      </c>
      <c r="AW3915" s="160" t="s">
        <v>1101</v>
      </c>
      <c r="AX3915" s="28">
        <f t="shared" si="57"/>
        <v>12</v>
      </c>
    </row>
    <row r="3916" spans="28:50" x14ac:dyDescent="0.3">
      <c r="AB3916" s="160">
        <v>39912</v>
      </c>
      <c r="AC3916">
        <v>17</v>
      </c>
      <c r="AD3916">
        <v>219</v>
      </c>
      <c r="AE3916" t="s">
        <v>1101</v>
      </c>
      <c r="AF3916">
        <v>22</v>
      </c>
      <c r="AH3916" s="160">
        <v>41373</v>
      </c>
      <c r="AI3916">
        <v>17</v>
      </c>
      <c r="AJ3916">
        <v>207</v>
      </c>
      <c r="AK3916" s="160" t="s">
        <v>1101</v>
      </c>
      <c r="AL3916" s="28">
        <f t="shared" si="55"/>
        <v>21</v>
      </c>
      <c r="AN3916" s="160">
        <v>36990</v>
      </c>
      <c r="AO3916">
        <v>17</v>
      </c>
      <c r="AP3916">
        <v>176</v>
      </c>
      <c r="AQ3916" s="160" t="s">
        <v>1101</v>
      </c>
      <c r="AR3916" s="28">
        <f t="shared" si="56"/>
        <v>18</v>
      </c>
      <c r="AT3916" s="160">
        <v>35894</v>
      </c>
      <c r="AU3916">
        <v>17</v>
      </c>
      <c r="AV3916">
        <v>120</v>
      </c>
      <c r="AW3916" s="160" t="s">
        <v>1101</v>
      </c>
      <c r="AX3916" s="28">
        <f t="shared" si="57"/>
        <v>12</v>
      </c>
    </row>
    <row r="3917" spans="28:50" x14ac:dyDescent="0.3">
      <c r="AB3917" s="160">
        <v>39912</v>
      </c>
      <c r="AC3917">
        <v>18</v>
      </c>
      <c r="AD3917">
        <v>192</v>
      </c>
      <c r="AE3917" t="s">
        <v>1101</v>
      </c>
      <c r="AF3917">
        <v>19</v>
      </c>
      <c r="AH3917" s="160">
        <v>41373</v>
      </c>
      <c r="AI3917">
        <v>18</v>
      </c>
      <c r="AJ3917">
        <v>191</v>
      </c>
      <c r="AK3917" s="160" t="s">
        <v>1101</v>
      </c>
      <c r="AL3917" s="28">
        <f t="shared" si="55"/>
        <v>19</v>
      </c>
      <c r="AN3917" s="160">
        <v>36990</v>
      </c>
      <c r="AO3917">
        <v>18</v>
      </c>
      <c r="AP3917">
        <v>170</v>
      </c>
      <c r="AQ3917" s="160" t="s">
        <v>1101</v>
      </c>
      <c r="AR3917" s="28">
        <f t="shared" si="56"/>
        <v>17</v>
      </c>
      <c r="AT3917" s="160">
        <v>35894</v>
      </c>
      <c r="AU3917">
        <v>18</v>
      </c>
      <c r="AV3917">
        <v>115</v>
      </c>
      <c r="AW3917" s="160" t="s">
        <v>1101</v>
      </c>
      <c r="AX3917" s="28">
        <f t="shared" si="57"/>
        <v>12</v>
      </c>
    </row>
    <row r="3918" spans="28:50" x14ac:dyDescent="0.3">
      <c r="AB3918" s="160">
        <v>39912</v>
      </c>
      <c r="AC3918">
        <v>19</v>
      </c>
      <c r="AD3918">
        <v>171</v>
      </c>
      <c r="AE3918" t="s">
        <v>1101</v>
      </c>
      <c r="AF3918">
        <v>17</v>
      </c>
      <c r="AH3918" s="160">
        <v>41373</v>
      </c>
      <c r="AI3918">
        <v>19</v>
      </c>
      <c r="AJ3918">
        <v>188</v>
      </c>
      <c r="AK3918" s="160" t="s">
        <v>1101</v>
      </c>
      <c r="AL3918" s="28">
        <f t="shared" si="55"/>
        <v>19</v>
      </c>
      <c r="AN3918" s="160">
        <v>36990</v>
      </c>
      <c r="AO3918">
        <v>19</v>
      </c>
      <c r="AP3918">
        <v>170</v>
      </c>
      <c r="AQ3918" s="160" t="s">
        <v>1101</v>
      </c>
      <c r="AR3918" s="28">
        <f t="shared" si="56"/>
        <v>17</v>
      </c>
      <c r="AT3918" s="160">
        <v>35894</v>
      </c>
      <c r="AU3918">
        <v>19</v>
      </c>
      <c r="AV3918">
        <v>104</v>
      </c>
      <c r="AW3918" s="160" t="s">
        <v>1101</v>
      </c>
      <c r="AX3918" s="28">
        <f t="shared" si="57"/>
        <v>10</v>
      </c>
    </row>
    <row r="3919" spans="28:50" x14ac:dyDescent="0.3">
      <c r="AB3919" s="160">
        <v>39912</v>
      </c>
      <c r="AC3919">
        <v>20</v>
      </c>
      <c r="AD3919">
        <v>169</v>
      </c>
      <c r="AE3919" t="s">
        <v>1101</v>
      </c>
      <c r="AF3919">
        <v>17</v>
      </c>
      <c r="AH3919" s="160">
        <v>41373</v>
      </c>
      <c r="AI3919">
        <v>20</v>
      </c>
      <c r="AJ3919">
        <v>177</v>
      </c>
      <c r="AK3919" s="160" t="s">
        <v>1101</v>
      </c>
      <c r="AL3919" s="28">
        <f t="shared" si="55"/>
        <v>18</v>
      </c>
      <c r="AN3919" s="160">
        <v>36990</v>
      </c>
      <c r="AO3919">
        <v>20</v>
      </c>
      <c r="AP3919">
        <v>152</v>
      </c>
      <c r="AQ3919" s="160" t="s">
        <v>1101</v>
      </c>
      <c r="AR3919" s="28">
        <f t="shared" si="56"/>
        <v>15</v>
      </c>
      <c r="AT3919" s="160">
        <v>35894</v>
      </c>
      <c r="AU3919">
        <v>20</v>
      </c>
      <c r="AV3919">
        <v>102</v>
      </c>
      <c r="AW3919" s="160" t="s">
        <v>1101</v>
      </c>
      <c r="AX3919" s="28">
        <f t="shared" si="57"/>
        <v>10</v>
      </c>
    </row>
    <row r="3920" spans="28:50" x14ac:dyDescent="0.3">
      <c r="AB3920" s="160">
        <v>39912</v>
      </c>
      <c r="AC3920">
        <v>21</v>
      </c>
      <c r="AD3920">
        <v>153</v>
      </c>
      <c r="AE3920" t="s">
        <v>1101</v>
      </c>
      <c r="AF3920">
        <v>15</v>
      </c>
      <c r="AH3920" s="160">
        <v>41373</v>
      </c>
      <c r="AI3920">
        <v>21</v>
      </c>
      <c r="AJ3920">
        <v>170</v>
      </c>
      <c r="AK3920" s="160" t="s">
        <v>1101</v>
      </c>
      <c r="AL3920" s="28">
        <f t="shared" si="55"/>
        <v>17</v>
      </c>
      <c r="AN3920" s="160">
        <v>36990</v>
      </c>
      <c r="AO3920">
        <v>21</v>
      </c>
      <c r="AP3920">
        <v>150</v>
      </c>
      <c r="AQ3920" s="160" t="s">
        <v>1101</v>
      </c>
      <c r="AR3920" s="28">
        <f t="shared" si="56"/>
        <v>15</v>
      </c>
      <c r="AT3920" s="160">
        <v>35894</v>
      </c>
      <c r="AU3920">
        <v>21</v>
      </c>
      <c r="AV3920">
        <v>94</v>
      </c>
      <c r="AW3920" s="160" t="s">
        <v>1101</v>
      </c>
      <c r="AX3920" s="28">
        <f t="shared" si="57"/>
        <v>9</v>
      </c>
    </row>
    <row r="3921" spans="28:50" x14ac:dyDescent="0.3">
      <c r="AB3921" s="160">
        <v>39912</v>
      </c>
      <c r="AC3921">
        <v>22</v>
      </c>
      <c r="AD3921">
        <v>154</v>
      </c>
      <c r="AE3921" t="s">
        <v>1101</v>
      </c>
      <c r="AF3921">
        <v>15</v>
      </c>
      <c r="AH3921" s="160">
        <v>41373</v>
      </c>
      <c r="AI3921">
        <v>22</v>
      </c>
      <c r="AJ3921">
        <v>166</v>
      </c>
      <c r="AK3921" s="160" t="s">
        <v>1101</v>
      </c>
      <c r="AL3921" s="28">
        <f t="shared" si="55"/>
        <v>17</v>
      </c>
      <c r="AN3921" s="160">
        <v>36990</v>
      </c>
      <c r="AO3921">
        <v>22</v>
      </c>
      <c r="AP3921">
        <v>140</v>
      </c>
      <c r="AQ3921" s="160" t="s">
        <v>1101</v>
      </c>
      <c r="AR3921" s="28">
        <f t="shared" si="56"/>
        <v>14</v>
      </c>
      <c r="AT3921" s="160">
        <v>35894</v>
      </c>
      <c r="AU3921">
        <v>22</v>
      </c>
      <c r="AV3921">
        <v>95</v>
      </c>
      <c r="AW3921" s="160" t="s">
        <v>1101</v>
      </c>
      <c r="AX3921" s="28">
        <f t="shared" si="57"/>
        <v>10</v>
      </c>
    </row>
    <row r="3922" spans="28:50" x14ac:dyDescent="0.3">
      <c r="AB3922" s="160">
        <v>39912</v>
      </c>
      <c r="AC3922">
        <v>23</v>
      </c>
      <c r="AD3922">
        <v>132</v>
      </c>
      <c r="AE3922" t="s">
        <v>1101</v>
      </c>
      <c r="AF3922">
        <v>13</v>
      </c>
      <c r="AH3922" s="160">
        <v>41373</v>
      </c>
      <c r="AI3922">
        <v>23</v>
      </c>
      <c r="AJ3922">
        <v>163</v>
      </c>
      <c r="AK3922" s="160" t="s">
        <v>1101</v>
      </c>
      <c r="AL3922" s="28">
        <f t="shared" si="55"/>
        <v>16</v>
      </c>
      <c r="AN3922" s="160">
        <v>36990</v>
      </c>
      <c r="AO3922">
        <v>23</v>
      </c>
      <c r="AP3922">
        <v>128</v>
      </c>
      <c r="AQ3922" s="160" t="s">
        <v>1101</v>
      </c>
      <c r="AR3922" s="28">
        <f t="shared" si="56"/>
        <v>13</v>
      </c>
      <c r="AT3922" s="160">
        <v>35894</v>
      </c>
      <c r="AU3922">
        <v>23</v>
      </c>
      <c r="AV3922">
        <v>93</v>
      </c>
      <c r="AW3922" s="160" t="s">
        <v>1101</v>
      </c>
      <c r="AX3922" s="28">
        <f t="shared" si="57"/>
        <v>9</v>
      </c>
    </row>
    <row r="3923" spans="28:50" x14ac:dyDescent="0.3">
      <c r="AB3923" s="160">
        <v>39913</v>
      </c>
      <c r="AC3923">
        <v>0</v>
      </c>
      <c r="AD3923">
        <v>134</v>
      </c>
      <c r="AE3923" t="s">
        <v>1101</v>
      </c>
      <c r="AF3923">
        <v>13</v>
      </c>
      <c r="AH3923" s="160">
        <v>41374</v>
      </c>
      <c r="AI3923">
        <v>0</v>
      </c>
      <c r="AJ3923">
        <v>156</v>
      </c>
      <c r="AK3923" s="160" t="s">
        <v>1101</v>
      </c>
      <c r="AL3923" s="28">
        <f t="shared" si="55"/>
        <v>16</v>
      </c>
      <c r="AN3923" s="160">
        <v>36991</v>
      </c>
      <c r="AO3923">
        <v>0</v>
      </c>
      <c r="AP3923">
        <v>130</v>
      </c>
      <c r="AQ3923" s="160" t="s">
        <v>1101</v>
      </c>
      <c r="AR3923" s="28">
        <f t="shared" si="56"/>
        <v>13</v>
      </c>
      <c r="AT3923" s="160">
        <v>35895</v>
      </c>
      <c r="AU3923">
        <v>0</v>
      </c>
      <c r="AV3923">
        <v>92</v>
      </c>
      <c r="AW3923" s="160" t="s">
        <v>1101</v>
      </c>
      <c r="AX3923" s="28">
        <f t="shared" si="57"/>
        <v>9</v>
      </c>
    </row>
    <row r="3924" spans="28:50" x14ac:dyDescent="0.3">
      <c r="AB3924" s="160">
        <v>39913</v>
      </c>
      <c r="AC3924">
        <v>1</v>
      </c>
      <c r="AD3924">
        <v>115</v>
      </c>
      <c r="AE3924" t="s">
        <v>1101</v>
      </c>
      <c r="AF3924">
        <v>12</v>
      </c>
      <c r="AH3924" s="160">
        <v>41374</v>
      </c>
      <c r="AI3924">
        <v>1</v>
      </c>
      <c r="AJ3924">
        <v>151</v>
      </c>
      <c r="AK3924" s="160" t="s">
        <v>1101</v>
      </c>
      <c r="AL3924" s="28">
        <f t="shared" si="55"/>
        <v>15</v>
      </c>
      <c r="AN3924" s="160">
        <v>36991</v>
      </c>
      <c r="AO3924">
        <v>1</v>
      </c>
      <c r="AP3924">
        <v>140</v>
      </c>
      <c r="AQ3924" s="160" t="s">
        <v>1101</v>
      </c>
      <c r="AR3924" s="28">
        <f t="shared" si="56"/>
        <v>14</v>
      </c>
      <c r="AT3924" s="160">
        <v>35895</v>
      </c>
      <c r="AU3924">
        <v>1</v>
      </c>
      <c r="AV3924">
        <v>87</v>
      </c>
      <c r="AW3924" s="160" t="s">
        <v>1101</v>
      </c>
      <c r="AX3924" s="28">
        <f t="shared" si="57"/>
        <v>9</v>
      </c>
    </row>
    <row r="3925" spans="28:50" x14ac:dyDescent="0.3">
      <c r="AB3925" s="160">
        <v>39913</v>
      </c>
      <c r="AC3925">
        <v>2</v>
      </c>
      <c r="AD3925">
        <v>102</v>
      </c>
      <c r="AE3925" t="s">
        <v>1101</v>
      </c>
      <c r="AF3925">
        <v>10</v>
      </c>
      <c r="AH3925" s="160">
        <v>41374</v>
      </c>
      <c r="AI3925">
        <v>2</v>
      </c>
      <c r="AJ3925">
        <v>146</v>
      </c>
      <c r="AK3925" s="160" t="s">
        <v>1101</v>
      </c>
      <c r="AL3925" s="28">
        <f t="shared" si="55"/>
        <v>15</v>
      </c>
      <c r="AN3925" s="160">
        <v>36991</v>
      </c>
      <c r="AO3925">
        <v>2</v>
      </c>
      <c r="AP3925">
        <v>133</v>
      </c>
      <c r="AQ3925" s="160" t="s">
        <v>1101</v>
      </c>
      <c r="AR3925" s="28">
        <f t="shared" si="56"/>
        <v>13</v>
      </c>
      <c r="AT3925" s="160">
        <v>35895</v>
      </c>
      <c r="AU3925">
        <v>2</v>
      </c>
      <c r="AV3925">
        <v>89</v>
      </c>
      <c r="AW3925" s="160" t="s">
        <v>1101</v>
      </c>
      <c r="AX3925" s="28">
        <f t="shared" si="57"/>
        <v>9</v>
      </c>
    </row>
    <row r="3926" spans="28:50" x14ac:dyDescent="0.3">
      <c r="AB3926" s="160">
        <v>39913</v>
      </c>
      <c r="AC3926">
        <v>3</v>
      </c>
      <c r="AD3926">
        <v>98</v>
      </c>
      <c r="AE3926" t="s">
        <v>1101</v>
      </c>
      <c r="AF3926">
        <v>10</v>
      </c>
      <c r="AH3926" s="160">
        <v>41374</v>
      </c>
      <c r="AI3926">
        <v>3</v>
      </c>
      <c r="AJ3926">
        <v>141</v>
      </c>
      <c r="AK3926" s="160" t="s">
        <v>1101</v>
      </c>
      <c r="AL3926" s="28">
        <f t="shared" si="55"/>
        <v>14</v>
      </c>
      <c r="AN3926" s="160">
        <v>36991</v>
      </c>
      <c r="AO3926">
        <v>3</v>
      </c>
      <c r="AP3926">
        <v>140</v>
      </c>
      <c r="AQ3926" s="160" t="s">
        <v>1101</v>
      </c>
      <c r="AR3926" s="28">
        <f t="shared" si="56"/>
        <v>14</v>
      </c>
      <c r="AT3926" s="160">
        <v>35895</v>
      </c>
      <c r="AU3926">
        <v>3</v>
      </c>
      <c r="AV3926">
        <v>72</v>
      </c>
      <c r="AW3926" s="160" t="s">
        <v>1101</v>
      </c>
      <c r="AX3926" s="28">
        <f t="shared" si="57"/>
        <v>7</v>
      </c>
    </row>
    <row r="3927" spans="28:50" x14ac:dyDescent="0.3">
      <c r="AB3927" s="160">
        <v>39913</v>
      </c>
      <c r="AC3927">
        <v>4</v>
      </c>
      <c r="AD3927">
        <v>95</v>
      </c>
      <c r="AE3927" t="s">
        <v>1101</v>
      </c>
      <c r="AF3927">
        <v>10</v>
      </c>
      <c r="AH3927" s="160">
        <v>41374</v>
      </c>
      <c r="AI3927">
        <v>4</v>
      </c>
      <c r="AJ3927">
        <v>136</v>
      </c>
      <c r="AK3927" s="160" t="s">
        <v>1101</v>
      </c>
      <c r="AL3927" s="28">
        <f t="shared" si="55"/>
        <v>14</v>
      </c>
      <c r="AN3927" s="160">
        <v>36991</v>
      </c>
      <c r="AO3927">
        <v>4</v>
      </c>
      <c r="AP3927">
        <v>140</v>
      </c>
      <c r="AQ3927" s="160" t="s">
        <v>1101</v>
      </c>
      <c r="AR3927" s="28">
        <f t="shared" si="56"/>
        <v>14</v>
      </c>
      <c r="AT3927" s="160">
        <v>35895</v>
      </c>
      <c r="AU3927">
        <v>4</v>
      </c>
      <c r="AV3927">
        <v>71</v>
      </c>
      <c r="AW3927" s="160" t="s">
        <v>1101</v>
      </c>
      <c r="AX3927" s="28">
        <f t="shared" si="57"/>
        <v>7</v>
      </c>
    </row>
    <row r="3928" spans="28:50" x14ac:dyDescent="0.3">
      <c r="AB3928" s="160">
        <v>39913</v>
      </c>
      <c r="AC3928">
        <v>5</v>
      </c>
      <c r="AD3928">
        <v>93</v>
      </c>
      <c r="AE3928" t="s">
        <v>1101</v>
      </c>
      <c r="AF3928">
        <v>9</v>
      </c>
      <c r="AH3928" s="160">
        <v>41374</v>
      </c>
      <c r="AI3928">
        <v>5</v>
      </c>
      <c r="AJ3928">
        <v>131</v>
      </c>
      <c r="AK3928" s="160" t="s">
        <v>1101</v>
      </c>
      <c r="AL3928" s="28">
        <f t="shared" si="55"/>
        <v>13</v>
      </c>
      <c r="AN3928" s="160">
        <v>36991</v>
      </c>
      <c r="AO3928">
        <v>5</v>
      </c>
      <c r="AP3928">
        <v>141</v>
      </c>
      <c r="AQ3928" s="160" t="s">
        <v>1101</v>
      </c>
      <c r="AR3928" s="28">
        <f t="shared" si="56"/>
        <v>14</v>
      </c>
      <c r="AT3928" s="160">
        <v>35895</v>
      </c>
      <c r="AU3928">
        <v>5</v>
      </c>
      <c r="AV3928">
        <v>67</v>
      </c>
      <c r="AW3928" s="160" t="s">
        <v>1101</v>
      </c>
      <c r="AX3928" s="28">
        <f t="shared" si="57"/>
        <v>7</v>
      </c>
    </row>
    <row r="3929" spans="28:50" x14ac:dyDescent="0.3">
      <c r="AB3929" s="160">
        <v>39913</v>
      </c>
      <c r="AC3929">
        <v>6</v>
      </c>
      <c r="AD3929">
        <v>98</v>
      </c>
      <c r="AE3929" t="s">
        <v>1101</v>
      </c>
      <c r="AF3929">
        <v>10</v>
      </c>
      <c r="AH3929" s="160">
        <v>41374</v>
      </c>
      <c r="AI3929">
        <v>6</v>
      </c>
      <c r="AJ3929">
        <v>123</v>
      </c>
      <c r="AK3929" s="160" t="s">
        <v>1101</v>
      </c>
      <c r="AL3929" s="28">
        <f t="shared" si="55"/>
        <v>12</v>
      </c>
      <c r="AN3929" s="160">
        <v>36991</v>
      </c>
      <c r="AO3929">
        <v>6</v>
      </c>
      <c r="AP3929">
        <v>140</v>
      </c>
      <c r="AQ3929" s="160" t="s">
        <v>1101</v>
      </c>
      <c r="AR3929" s="28">
        <f t="shared" si="56"/>
        <v>14</v>
      </c>
      <c r="AT3929" s="160">
        <v>35895</v>
      </c>
      <c r="AU3929">
        <v>6</v>
      </c>
      <c r="AV3929">
        <v>67</v>
      </c>
      <c r="AW3929" s="160" t="s">
        <v>1101</v>
      </c>
      <c r="AX3929" s="28">
        <f t="shared" si="57"/>
        <v>7</v>
      </c>
    </row>
    <row r="3930" spans="28:50" x14ac:dyDescent="0.3">
      <c r="AB3930" s="160">
        <v>39913</v>
      </c>
      <c r="AC3930">
        <v>7</v>
      </c>
      <c r="AD3930">
        <v>96</v>
      </c>
      <c r="AE3930" t="s">
        <v>1101</v>
      </c>
      <c r="AF3930">
        <v>10</v>
      </c>
      <c r="AH3930" s="160">
        <v>41374</v>
      </c>
      <c r="AI3930">
        <v>7</v>
      </c>
      <c r="AJ3930">
        <v>126</v>
      </c>
      <c r="AK3930" s="160" t="s">
        <v>1101</v>
      </c>
      <c r="AL3930" s="28">
        <f t="shared" si="55"/>
        <v>13</v>
      </c>
      <c r="AN3930" s="160">
        <v>36991</v>
      </c>
      <c r="AO3930">
        <v>7</v>
      </c>
      <c r="AP3930">
        <v>160</v>
      </c>
      <c r="AQ3930" s="160" t="s">
        <v>1101</v>
      </c>
      <c r="AR3930" s="28">
        <f t="shared" si="56"/>
        <v>16</v>
      </c>
      <c r="AT3930" s="160">
        <v>35895</v>
      </c>
      <c r="AU3930">
        <v>7</v>
      </c>
      <c r="AV3930">
        <v>76</v>
      </c>
      <c r="AW3930" s="160" t="s">
        <v>1101</v>
      </c>
      <c r="AX3930" s="28">
        <f t="shared" si="57"/>
        <v>8</v>
      </c>
    </row>
    <row r="3931" spans="28:50" x14ac:dyDescent="0.3">
      <c r="AB3931" s="160">
        <v>39913</v>
      </c>
      <c r="AC3931">
        <v>8</v>
      </c>
      <c r="AD3931">
        <v>119</v>
      </c>
      <c r="AE3931" t="s">
        <v>1101</v>
      </c>
      <c r="AF3931">
        <v>12</v>
      </c>
      <c r="AH3931" s="160">
        <v>41374</v>
      </c>
      <c r="AI3931">
        <v>8</v>
      </c>
      <c r="AJ3931">
        <v>135</v>
      </c>
      <c r="AK3931" s="160" t="s">
        <v>1101</v>
      </c>
      <c r="AL3931" s="28">
        <f t="shared" si="55"/>
        <v>14</v>
      </c>
      <c r="AN3931" s="160">
        <v>36991</v>
      </c>
      <c r="AO3931">
        <v>8</v>
      </c>
      <c r="AP3931">
        <v>168</v>
      </c>
      <c r="AQ3931" s="160" t="s">
        <v>1101</v>
      </c>
      <c r="AR3931" s="28">
        <f t="shared" si="56"/>
        <v>17</v>
      </c>
      <c r="AT3931" s="160">
        <v>35895</v>
      </c>
      <c r="AU3931">
        <v>8</v>
      </c>
      <c r="AV3931">
        <v>108</v>
      </c>
      <c r="AW3931" s="160" t="s">
        <v>1101</v>
      </c>
      <c r="AX3931" s="28">
        <f t="shared" si="57"/>
        <v>11</v>
      </c>
    </row>
    <row r="3932" spans="28:50" x14ac:dyDescent="0.3">
      <c r="AB3932" s="160">
        <v>39913</v>
      </c>
      <c r="AC3932">
        <v>9</v>
      </c>
      <c r="AD3932">
        <v>129</v>
      </c>
      <c r="AE3932" t="s">
        <v>1101</v>
      </c>
      <c r="AF3932">
        <v>13</v>
      </c>
      <c r="AH3932" s="160">
        <v>41374</v>
      </c>
      <c r="AI3932">
        <v>9</v>
      </c>
      <c r="AJ3932">
        <v>154</v>
      </c>
      <c r="AK3932" s="160" t="s">
        <v>1101</v>
      </c>
      <c r="AL3932" s="28">
        <f t="shared" si="55"/>
        <v>15</v>
      </c>
      <c r="AN3932" s="160">
        <v>36991</v>
      </c>
      <c r="AO3932">
        <v>9</v>
      </c>
      <c r="AP3932">
        <v>180</v>
      </c>
      <c r="AQ3932" s="160" t="s">
        <v>1101</v>
      </c>
      <c r="AR3932" s="28">
        <f t="shared" si="56"/>
        <v>18</v>
      </c>
      <c r="AT3932" s="160">
        <v>35895</v>
      </c>
      <c r="AU3932">
        <v>9</v>
      </c>
      <c r="AV3932">
        <v>136</v>
      </c>
      <c r="AW3932" s="160" t="s">
        <v>1101</v>
      </c>
      <c r="AX3932" s="28">
        <f t="shared" si="57"/>
        <v>14</v>
      </c>
    </row>
    <row r="3933" spans="28:50" x14ac:dyDescent="0.3">
      <c r="AB3933" s="160">
        <v>39913</v>
      </c>
      <c r="AC3933">
        <v>10</v>
      </c>
      <c r="AD3933">
        <v>134</v>
      </c>
      <c r="AE3933" t="s">
        <v>1101</v>
      </c>
      <c r="AF3933">
        <v>13</v>
      </c>
      <c r="AH3933" s="160">
        <v>41374</v>
      </c>
      <c r="AI3933">
        <v>10</v>
      </c>
      <c r="AJ3933">
        <v>176</v>
      </c>
      <c r="AK3933" s="160" t="s">
        <v>1101</v>
      </c>
      <c r="AL3933" s="28">
        <f t="shared" si="55"/>
        <v>18</v>
      </c>
      <c r="AN3933" s="160">
        <v>36991</v>
      </c>
      <c r="AO3933">
        <v>10</v>
      </c>
      <c r="AP3933">
        <v>190</v>
      </c>
      <c r="AQ3933" s="160" t="s">
        <v>1101</v>
      </c>
      <c r="AR3933" s="28">
        <f t="shared" si="56"/>
        <v>19</v>
      </c>
      <c r="AT3933" s="160">
        <v>35895</v>
      </c>
      <c r="AU3933">
        <v>10</v>
      </c>
      <c r="AV3933">
        <v>158</v>
      </c>
      <c r="AW3933" s="160" t="s">
        <v>1101</v>
      </c>
      <c r="AX3933" s="28">
        <f t="shared" si="57"/>
        <v>16</v>
      </c>
    </row>
    <row r="3934" spans="28:50" x14ac:dyDescent="0.3">
      <c r="AB3934" s="160">
        <v>39913</v>
      </c>
      <c r="AC3934">
        <v>11</v>
      </c>
      <c r="AD3934">
        <v>148</v>
      </c>
      <c r="AE3934" t="s">
        <v>1101</v>
      </c>
      <c r="AF3934">
        <v>15</v>
      </c>
      <c r="AH3934" s="160">
        <v>41374</v>
      </c>
      <c r="AI3934">
        <v>11</v>
      </c>
      <c r="AJ3934">
        <v>210</v>
      </c>
      <c r="AK3934" s="160" t="s">
        <v>1101</v>
      </c>
      <c r="AL3934" s="28">
        <f t="shared" si="55"/>
        <v>21</v>
      </c>
      <c r="AN3934" s="160">
        <v>36991</v>
      </c>
      <c r="AO3934">
        <v>11</v>
      </c>
      <c r="AP3934">
        <v>195</v>
      </c>
      <c r="AQ3934" s="160" t="s">
        <v>1101</v>
      </c>
      <c r="AR3934" s="28">
        <f t="shared" si="56"/>
        <v>20</v>
      </c>
      <c r="AT3934" s="160">
        <v>35895</v>
      </c>
      <c r="AU3934">
        <v>11</v>
      </c>
      <c r="AV3934">
        <v>170</v>
      </c>
      <c r="AW3934" s="160" t="s">
        <v>1101</v>
      </c>
      <c r="AX3934" s="28">
        <f t="shared" si="57"/>
        <v>17</v>
      </c>
    </row>
    <row r="3935" spans="28:50" x14ac:dyDescent="0.3">
      <c r="AB3935" s="160">
        <v>39913</v>
      </c>
      <c r="AC3935">
        <v>12</v>
      </c>
      <c r="AD3935">
        <v>161</v>
      </c>
      <c r="AE3935" t="s">
        <v>1101</v>
      </c>
      <c r="AF3935">
        <v>16</v>
      </c>
      <c r="AH3935" s="160">
        <v>41374</v>
      </c>
      <c r="AI3935">
        <v>12</v>
      </c>
      <c r="AJ3935">
        <v>218</v>
      </c>
      <c r="AK3935" s="160" t="s">
        <v>1101</v>
      </c>
      <c r="AL3935" s="28">
        <f t="shared" si="55"/>
        <v>22</v>
      </c>
      <c r="AN3935" s="160">
        <v>36991</v>
      </c>
      <c r="AO3935">
        <v>12</v>
      </c>
      <c r="AP3935">
        <v>210</v>
      </c>
      <c r="AQ3935" s="160" t="s">
        <v>1101</v>
      </c>
      <c r="AR3935" s="28">
        <f t="shared" si="56"/>
        <v>21</v>
      </c>
      <c r="AT3935" s="160">
        <v>35895</v>
      </c>
      <c r="AU3935">
        <v>12</v>
      </c>
      <c r="AV3935">
        <v>160</v>
      </c>
      <c r="AW3935" s="160" t="s">
        <v>1101</v>
      </c>
      <c r="AX3935" s="28">
        <f t="shared" si="57"/>
        <v>16</v>
      </c>
    </row>
    <row r="3936" spans="28:50" x14ac:dyDescent="0.3">
      <c r="AB3936" s="160">
        <v>39913</v>
      </c>
      <c r="AC3936">
        <v>13</v>
      </c>
      <c r="AD3936">
        <v>181</v>
      </c>
      <c r="AE3936" t="s">
        <v>1101</v>
      </c>
      <c r="AF3936">
        <v>18</v>
      </c>
      <c r="AH3936" s="160">
        <v>41374</v>
      </c>
      <c r="AI3936">
        <v>13</v>
      </c>
      <c r="AJ3936">
        <v>224</v>
      </c>
      <c r="AK3936" s="160" t="s">
        <v>1101</v>
      </c>
      <c r="AL3936" s="28">
        <f t="shared" si="55"/>
        <v>22</v>
      </c>
      <c r="AN3936" s="160">
        <v>36991</v>
      </c>
      <c r="AO3936">
        <v>13</v>
      </c>
      <c r="AP3936">
        <v>200</v>
      </c>
      <c r="AQ3936" s="160" t="s">
        <v>1101</v>
      </c>
      <c r="AR3936" s="28">
        <f t="shared" si="56"/>
        <v>20</v>
      </c>
      <c r="AT3936" s="160">
        <v>35895</v>
      </c>
      <c r="AU3936">
        <v>13</v>
      </c>
      <c r="AV3936">
        <v>171</v>
      </c>
      <c r="AW3936" s="160" t="s">
        <v>1101</v>
      </c>
      <c r="AX3936" s="28">
        <f t="shared" si="57"/>
        <v>17</v>
      </c>
    </row>
    <row r="3937" spans="28:50" x14ac:dyDescent="0.3">
      <c r="AB3937" s="160">
        <v>39913</v>
      </c>
      <c r="AC3937">
        <v>14</v>
      </c>
      <c r="AD3937">
        <v>191</v>
      </c>
      <c r="AE3937" t="s">
        <v>1101</v>
      </c>
      <c r="AF3937">
        <v>19</v>
      </c>
      <c r="AH3937" s="160">
        <v>41374</v>
      </c>
      <c r="AI3937">
        <v>14</v>
      </c>
      <c r="AJ3937">
        <v>226</v>
      </c>
      <c r="AK3937" s="160" t="s">
        <v>1101</v>
      </c>
      <c r="AL3937" s="28">
        <f t="shared" si="55"/>
        <v>23</v>
      </c>
      <c r="AN3937" s="160">
        <v>36991</v>
      </c>
      <c r="AO3937">
        <v>14</v>
      </c>
      <c r="AP3937">
        <v>203</v>
      </c>
      <c r="AQ3937" s="160" t="s">
        <v>1101</v>
      </c>
      <c r="AR3937" s="28">
        <f t="shared" si="56"/>
        <v>20</v>
      </c>
      <c r="AT3937" s="160">
        <v>35895</v>
      </c>
      <c r="AU3937">
        <v>14</v>
      </c>
      <c r="AV3937">
        <v>188</v>
      </c>
      <c r="AW3937" s="160" t="s">
        <v>1101</v>
      </c>
      <c r="AX3937" s="28">
        <f t="shared" si="57"/>
        <v>19</v>
      </c>
    </row>
    <row r="3938" spans="28:50" x14ac:dyDescent="0.3">
      <c r="AB3938" s="160">
        <v>39913</v>
      </c>
      <c r="AC3938">
        <v>15</v>
      </c>
      <c r="AD3938">
        <v>200</v>
      </c>
      <c r="AE3938" t="s">
        <v>1101</v>
      </c>
      <c r="AF3938">
        <v>20</v>
      </c>
      <c r="AH3938" s="160">
        <v>41374</v>
      </c>
      <c r="AI3938">
        <v>15</v>
      </c>
      <c r="AJ3938">
        <v>240</v>
      </c>
      <c r="AK3938" s="160" t="s">
        <v>1101</v>
      </c>
      <c r="AL3938" s="28">
        <f t="shared" si="55"/>
        <v>24</v>
      </c>
      <c r="AN3938" s="160">
        <v>36991</v>
      </c>
      <c r="AO3938">
        <v>15</v>
      </c>
      <c r="AP3938">
        <v>190</v>
      </c>
      <c r="AQ3938" s="160" t="s">
        <v>1101</v>
      </c>
      <c r="AR3938" s="28">
        <f t="shared" si="56"/>
        <v>19</v>
      </c>
      <c r="AT3938" s="160">
        <v>35895</v>
      </c>
      <c r="AU3938">
        <v>15</v>
      </c>
      <c r="AV3938">
        <v>155</v>
      </c>
      <c r="AW3938" s="160" t="s">
        <v>1101</v>
      </c>
      <c r="AX3938" s="28">
        <f t="shared" si="57"/>
        <v>16</v>
      </c>
    </row>
    <row r="3939" spans="28:50" x14ac:dyDescent="0.3">
      <c r="AB3939" s="160">
        <v>39913</v>
      </c>
      <c r="AC3939">
        <v>16</v>
      </c>
      <c r="AD3939">
        <v>205</v>
      </c>
      <c r="AE3939" t="s">
        <v>1101</v>
      </c>
      <c r="AF3939">
        <v>21</v>
      </c>
      <c r="AH3939" s="160">
        <v>41374</v>
      </c>
      <c r="AI3939">
        <v>16</v>
      </c>
      <c r="AJ3939">
        <v>240</v>
      </c>
      <c r="AK3939" s="160" t="s">
        <v>1101</v>
      </c>
      <c r="AL3939" s="28">
        <f t="shared" si="55"/>
        <v>24</v>
      </c>
      <c r="AN3939" s="160">
        <v>36991</v>
      </c>
      <c r="AO3939">
        <v>16</v>
      </c>
      <c r="AP3939">
        <v>190</v>
      </c>
      <c r="AQ3939" s="160" t="s">
        <v>1101</v>
      </c>
      <c r="AR3939" s="28">
        <f t="shared" si="56"/>
        <v>19</v>
      </c>
      <c r="AT3939" s="160">
        <v>35895</v>
      </c>
      <c r="AU3939">
        <v>16</v>
      </c>
      <c r="AV3939">
        <v>147</v>
      </c>
      <c r="AW3939" s="160" t="s">
        <v>1101</v>
      </c>
      <c r="AX3939" s="28">
        <f t="shared" si="57"/>
        <v>15</v>
      </c>
    </row>
    <row r="3940" spans="28:50" x14ac:dyDescent="0.3">
      <c r="AB3940" s="160">
        <v>39913</v>
      </c>
      <c r="AC3940">
        <v>17</v>
      </c>
      <c r="AD3940">
        <v>197</v>
      </c>
      <c r="AE3940" t="s">
        <v>1101</v>
      </c>
      <c r="AF3940">
        <v>20</v>
      </c>
      <c r="AH3940" s="160">
        <v>41374</v>
      </c>
      <c r="AI3940">
        <v>17</v>
      </c>
      <c r="AJ3940">
        <v>227</v>
      </c>
      <c r="AK3940" s="160" t="s">
        <v>1101</v>
      </c>
      <c r="AL3940" s="28">
        <f t="shared" si="55"/>
        <v>23</v>
      </c>
      <c r="AN3940" s="160">
        <v>36991</v>
      </c>
      <c r="AO3940">
        <v>17</v>
      </c>
      <c r="AP3940">
        <v>179</v>
      </c>
      <c r="AQ3940" s="160" t="s">
        <v>1101</v>
      </c>
      <c r="AR3940" s="28">
        <f t="shared" si="56"/>
        <v>18</v>
      </c>
      <c r="AT3940" s="160">
        <v>35895</v>
      </c>
      <c r="AU3940">
        <v>17</v>
      </c>
      <c r="AV3940">
        <v>130</v>
      </c>
      <c r="AW3940" s="160" t="s">
        <v>1101</v>
      </c>
      <c r="AX3940" s="28">
        <f t="shared" si="57"/>
        <v>13</v>
      </c>
    </row>
    <row r="3941" spans="28:50" x14ac:dyDescent="0.3">
      <c r="AB3941" s="160">
        <v>39913</v>
      </c>
      <c r="AC3941">
        <v>18</v>
      </c>
      <c r="AD3941">
        <v>177</v>
      </c>
      <c r="AE3941" t="s">
        <v>1101</v>
      </c>
      <c r="AF3941">
        <v>18</v>
      </c>
      <c r="AH3941" s="160">
        <v>41374</v>
      </c>
      <c r="AI3941">
        <v>18</v>
      </c>
      <c r="AJ3941">
        <v>219</v>
      </c>
      <c r="AK3941" s="160" t="s">
        <v>1101</v>
      </c>
      <c r="AL3941" s="28">
        <f t="shared" si="55"/>
        <v>22</v>
      </c>
      <c r="AN3941" s="160">
        <v>36991</v>
      </c>
      <c r="AO3941">
        <v>18</v>
      </c>
      <c r="AP3941">
        <v>170</v>
      </c>
      <c r="AQ3941" s="160" t="s">
        <v>1101</v>
      </c>
      <c r="AR3941" s="28">
        <f t="shared" si="56"/>
        <v>17</v>
      </c>
      <c r="AT3941" s="160">
        <v>35895</v>
      </c>
      <c r="AU3941">
        <v>18</v>
      </c>
      <c r="AV3941">
        <v>122</v>
      </c>
      <c r="AW3941" s="160" t="s">
        <v>1101</v>
      </c>
      <c r="AX3941" s="28">
        <f t="shared" si="57"/>
        <v>12</v>
      </c>
    </row>
    <row r="3942" spans="28:50" x14ac:dyDescent="0.3">
      <c r="AB3942" s="160">
        <v>39913</v>
      </c>
      <c r="AC3942">
        <v>19</v>
      </c>
      <c r="AD3942">
        <v>167</v>
      </c>
      <c r="AE3942" t="s">
        <v>1101</v>
      </c>
      <c r="AF3942">
        <v>17</v>
      </c>
      <c r="AH3942" s="160">
        <v>41374</v>
      </c>
      <c r="AI3942">
        <v>19</v>
      </c>
      <c r="AJ3942">
        <v>207</v>
      </c>
      <c r="AK3942" s="160" t="s">
        <v>1101</v>
      </c>
      <c r="AL3942" s="28">
        <f t="shared" si="55"/>
        <v>21</v>
      </c>
      <c r="AN3942" s="160">
        <v>36991</v>
      </c>
      <c r="AO3942">
        <v>19</v>
      </c>
      <c r="AP3942">
        <v>170</v>
      </c>
      <c r="AQ3942" s="160" t="s">
        <v>1101</v>
      </c>
      <c r="AR3942" s="28">
        <f t="shared" si="56"/>
        <v>17</v>
      </c>
      <c r="AT3942" s="160">
        <v>35895</v>
      </c>
      <c r="AU3942">
        <v>19</v>
      </c>
      <c r="AV3942">
        <v>118</v>
      </c>
      <c r="AW3942" s="160" t="s">
        <v>1101</v>
      </c>
      <c r="AX3942" s="28">
        <f t="shared" si="57"/>
        <v>12</v>
      </c>
    </row>
    <row r="3943" spans="28:50" x14ac:dyDescent="0.3">
      <c r="AB3943" s="160">
        <v>39913</v>
      </c>
      <c r="AC3943">
        <v>20</v>
      </c>
      <c r="AD3943">
        <v>160</v>
      </c>
      <c r="AE3943" t="s">
        <v>1101</v>
      </c>
      <c r="AF3943">
        <v>16</v>
      </c>
      <c r="AH3943" s="160">
        <v>41374</v>
      </c>
      <c r="AI3943">
        <v>20</v>
      </c>
      <c r="AJ3943">
        <v>202</v>
      </c>
      <c r="AK3943" s="160" t="s">
        <v>1101</v>
      </c>
      <c r="AL3943" s="28">
        <f t="shared" si="55"/>
        <v>20</v>
      </c>
      <c r="AN3943" s="160">
        <v>36991</v>
      </c>
      <c r="AO3943">
        <v>20</v>
      </c>
      <c r="AP3943">
        <v>171</v>
      </c>
      <c r="AQ3943" s="160" t="s">
        <v>1101</v>
      </c>
      <c r="AR3943" s="28">
        <f t="shared" si="56"/>
        <v>17</v>
      </c>
      <c r="AT3943" s="160">
        <v>35895</v>
      </c>
      <c r="AU3943">
        <v>20</v>
      </c>
      <c r="AV3943">
        <v>115</v>
      </c>
      <c r="AW3943" s="160" t="s">
        <v>1101</v>
      </c>
      <c r="AX3943" s="28">
        <f t="shared" si="57"/>
        <v>12</v>
      </c>
    </row>
    <row r="3944" spans="28:50" x14ac:dyDescent="0.3">
      <c r="AB3944" s="160">
        <v>39913</v>
      </c>
      <c r="AC3944">
        <v>21</v>
      </c>
      <c r="AD3944">
        <v>154</v>
      </c>
      <c r="AE3944" t="s">
        <v>1101</v>
      </c>
      <c r="AF3944">
        <v>15</v>
      </c>
      <c r="AH3944" s="160">
        <v>41374</v>
      </c>
      <c r="AI3944">
        <v>21</v>
      </c>
      <c r="AJ3944">
        <v>189</v>
      </c>
      <c r="AK3944" s="160" t="s">
        <v>1101</v>
      </c>
      <c r="AL3944" s="28">
        <f t="shared" si="55"/>
        <v>19</v>
      </c>
      <c r="AN3944" s="160">
        <v>36991</v>
      </c>
      <c r="AO3944">
        <v>21</v>
      </c>
      <c r="AP3944">
        <v>170</v>
      </c>
      <c r="AQ3944" s="160" t="s">
        <v>1101</v>
      </c>
      <c r="AR3944" s="28">
        <f t="shared" si="56"/>
        <v>17</v>
      </c>
      <c r="AT3944" s="160">
        <v>35895</v>
      </c>
      <c r="AU3944">
        <v>21</v>
      </c>
      <c r="AV3944">
        <v>110</v>
      </c>
      <c r="AW3944" s="160" t="s">
        <v>1101</v>
      </c>
      <c r="AX3944" s="28">
        <f t="shared" si="57"/>
        <v>11</v>
      </c>
    </row>
    <row r="3945" spans="28:50" x14ac:dyDescent="0.3">
      <c r="AB3945" s="160">
        <v>39913</v>
      </c>
      <c r="AC3945">
        <v>22</v>
      </c>
      <c r="AD3945">
        <v>133</v>
      </c>
      <c r="AE3945" t="s">
        <v>1101</v>
      </c>
      <c r="AF3945">
        <v>13</v>
      </c>
      <c r="AH3945" s="160">
        <v>41374</v>
      </c>
      <c r="AI3945">
        <v>22</v>
      </c>
      <c r="AJ3945">
        <v>179</v>
      </c>
      <c r="AK3945" s="160" t="s">
        <v>1101</v>
      </c>
      <c r="AL3945" s="28">
        <f t="shared" si="55"/>
        <v>18</v>
      </c>
      <c r="AN3945" s="160">
        <v>36991</v>
      </c>
      <c r="AO3945">
        <v>22</v>
      </c>
      <c r="AP3945">
        <v>160</v>
      </c>
      <c r="AQ3945" s="160" t="s">
        <v>1101</v>
      </c>
      <c r="AR3945" s="28">
        <f t="shared" si="56"/>
        <v>16</v>
      </c>
      <c r="AT3945" s="160">
        <v>35895</v>
      </c>
      <c r="AU3945">
        <v>22</v>
      </c>
      <c r="AV3945">
        <v>103</v>
      </c>
      <c r="AW3945" s="160" t="s">
        <v>1101</v>
      </c>
      <c r="AX3945" s="28">
        <f t="shared" si="57"/>
        <v>10</v>
      </c>
    </row>
    <row r="3946" spans="28:50" x14ac:dyDescent="0.3">
      <c r="AB3946" s="160">
        <v>39913</v>
      </c>
      <c r="AC3946">
        <v>23</v>
      </c>
      <c r="AD3946">
        <v>121</v>
      </c>
      <c r="AE3946" t="s">
        <v>1101</v>
      </c>
      <c r="AF3946">
        <v>12</v>
      </c>
      <c r="AH3946" s="160">
        <v>41374</v>
      </c>
      <c r="AI3946">
        <v>23</v>
      </c>
      <c r="AJ3946">
        <v>175</v>
      </c>
      <c r="AK3946" s="160" t="s">
        <v>1101</v>
      </c>
      <c r="AL3946" s="28">
        <f t="shared" si="55"/>
        <v>18</v>
      </c>
      <c r="AN3946" s="160">
        <v>36991</v>
      </c>
      <c r="AO3946">
        <v>23</v>
      </c>
      <c r="AP3946">
        <v>155</v>
      </c>
      <c r="AQ3946" s="160" t="s">
        <v>1101</v>
      </c>
      <c r="AR3946" s="28">
        <f t="shared" si="56"/>
        <v>16</v>
      </c>
      <c r="AT3946" s="160">
        <v>35895</v>
      </c>
      <c r="AU3946">
        <v>23</v>
      </c>
      <c r="AV3946">
        <v>95</v>
      </c>
      <c r="AW3946" s="160" t="s">
        <v>1101</v>
      </c>
      <c r="AX3946" s="28">
        <f t="shared" si="57"/>
        <v>10</v>
      </c>
    </row>
    <row r="3947" spans="28:50" x14ac:dyDescent="0.3">
      <c r="AB3947" s="160">
        <v>39914</v>
      </c>
      <c r="AC3947">
        <v>0</v>
      </c>
      <c r="AD3947">
        <v>112</v>
      </c>
      <c r="AE3947" t="s">
        <v>1101</v>
      </c>
      <c r="AF3947">
        <v>11</v>
      </c>
      <c r="AH3947" s="160">
        <v>41375</v>
      </c>
      <c r="AI3947">
        <v>0</v>
      </c>
      <c r="AJ3947">
        <v>164</v>
      </c>
      <c r="AK3947" s="160" t="s">
        <v>1101</v>
      </c>
      <c r="AL3947" s="28">
        <f t="shared" si="55"/>
        <v>16</v>
      </c>
      <c r="AN3947" s="160">
        <v>36992</v>
      </c>
      <c r="AO3947">
        <v>0</v>
      </c>
      <c r="AP3947">
        <v>160</v>
      </c>
      <c r="AQ3947" s="160" t="s">
        <v>1101</v>
      </c>
      <c r="AR3947" s="28">
        <f t="shared" si="56"/>
        <v>16</v>
      </c>
      <c r="AT3947" s="160">
        <v>35896</v>
      </c>
      <c r="AU3947">
        <v>0</v>
      </c>
      <c r="AV3947">
        <v>91</v>
      </c>
      <c r="AW3947" s="160" t="s">
        <v>1101</v>
      </c>
      <c r="AX3947" s="28">
        <f t="shared" si="57"/>
        <v>9</v>
      </c>
    </row>
    <row r="3948" spans="28:50" x14ac:dyDescent="0.3">
      <c r="AB3948" s="160">
        <v>39914</v>
      </c>
      <c r="AC3948">
        <v>1</v>
      </c>
      <c r="AD3948">
        <v>109</v>
      </c>
      <c r="AE3948" t="s">
        <v>1101</v>
      </c>
      <c r="AF3948">
        <v>11</v>
      </c>
      <c r="AH3948" s="160">
        <v>41375</v>
      </c>
      <c r="AI3948">
        <v>1</v>
      </c>
      <c r="AJ3948">
        <v>158</v>
      </c>
      <c r="AK3948" s="160" t="s">
        <v>1101</v>
      </c>
      <c r="AL3948" s="28">
        <f t="shared" si="55"/>
        <v>16</v>
      </c>
      <c r="AN3948" s="160">
        <v>36992</v>
      </c>
      <c r="AO3948">
        <v>1</v>
      </c>
      <c r="AP3948">
        <v>160</v>
      </c>
      <c r="AQ3948" s="160" t="s">
        <v>1101</v>
      </c>
      <c r="AR3948" s="28">
        <f t="shared" si="56"/>
        <v>16</v>
      </c>
      <c r="AT3948" s="160">
        <v>35896</v>
      </c>
      <c r="AU3948">
        <v>1</v>
      </c>
      <c r="AV3948">
        <v>83</v>
      </c>
      <c r="AW3948" s="160" t="s">
        <v>1101</v>
      </c>
      <c r="AX3948" s="28">
        <f t="shared" si="57"/>
        <v>8</v>
      </c>
    </row>
    <row r="3949" spans="28:50" x14ac:dyDescent="0.3">
      <c r="AB3949" s="160">
        <v>39914</v>
      </c>
      <c r="AC3949">
        <v>2</v>
      </c>
      <c r="AD3949">
        <v>98</v>
      </c>
      <c r="AE3949" t="s">
        <v>1101</v>
      </c>
      <c r="AF3949">
        <v>10</v>
      </c>
      <c r="AH3949" s="160">
        <v>41375</v>
      </c>
      <c r="AI3949">
        <v>2</v>
      </c>
      <c r="AJ3949">
        <v>154</v>
      </c>
      <c r="AK3949" s="160" t="s">
        <v>1101</v>
      </c>
      <c r="AL3949" s="28">
        <f t="shared" si="55"/>
        <v>15</v>
      </c>
      <c r="AN3949" s="160">
        <v>36992</v>
      </c>
      <c r="AO3949">
        <v>2</v>
      </c>
      <c r="AP3949">
        <v>160</v>
      </c>
      <c r="AQ3949" s="160" t="s">
        <v>1101</v>
      </c>
      <c r="AR3949" s="28">
        <f t="shared" si="56"/>
        <v>16</v>
      </c>
      <c r="AT3949" s="160">
        <v>35896</v>
      </c>
      <c r="AU3949">
        <v>2</v>
      </c>
      <c r="AV3949">
        <v>70</v>
      </c>
      <c r="AW3949" s="160" t="s">
        <v>1101</v>
      </c>
      <c r="AX3949" s="28">
        <f t="shared" si="57"/>
        <v>7</v>
      </c>
    </row>
    <row r="3950" spans="28:50" x14ac:dyDescent="0.3">
      <c r="AB3950" s="160">
        <v>39914</v>
      </c>
      <c r="AC3950">
        <v>3</v>
      </c>
      <c r="AD3950">
        <v>96</v>
      </c>
      <c r="AE3950" t="s">
        <v>1101</v>
      </c>
      <c r="AF3950">
        <v>10</v>
      </c>
      <c r="AH3950" s="160">
        <v>41375</v>
      </c>
      <c r="AI3950">
        <v>3</v>
      </c>
      <c r="AJ3950">
        <v>147</v>
      </c>
      <c r="AK3950" s="160" t="s">
        <v>1101</v>
      </c>
      <c r="AL3950" s="28">
        <f t="shared" si="55"/>
        <v>15</v>
      </c>
      <c r="AN3950" s="160">
        <v>36992</v>
      </c>
      <c r="AO3950">
        <v>3</v>
      </c>
      <c r="AP3950">
        <v>150</v>
      </c>
      <c r="AQ3950" s="160" t="s">
        <v>1101</v>
      </c>
      <c r="AR3950" s="28">
        <f t="shared" si="56"/>
        <v>15</v>
      </c>
      <c r="AT3950" s="160">
        <v>35896</v>
      </c>
      <c r="AU3950">
        <v>3</v>
      </c>
      <c r="AV3950">
        <v>70</v>
      </c>
      <c r="AW3950" s="160" t="s">
        <v>1101</v>
      </c>
      <c r="AX3950" s="28">
        <f t="shared" si="57"/>
        <v>7</v>
      </c>
    </row>
    <row r="3951" spans="28:50" x14ac:dyDescent="0.3">
      <c r="AB3951" s="160">
        <v>39914</v>
      </c>
      <c r="AC3951">
        <v>4</v>
      </c>
      <c r="AD3951">
        <v>88</v>
      </c>
      <c r="AE3951" t="s">
        <v>1101</v>
      </c>
      <c r="AF3951">
        <v>9</v>
      </c>
      <c r="AH3951" s="160">
        <v>41375</v>
      </c>
      <c r="AI3951">
        <v>4</v>
      </c>
      <c r="AJ3951">
        <v>165</v>
      </c>
      <c r="AK3951" s="160" t="s">
        <v>1101</v>
      </c>
      <c r="AL3951" s="28">
        <f t="shared" si="55"/>
        <v>17</v>
      </c>
      <c r="AN3951" s="160">
        <v>36992</v>
      </c>
      <c r="AO3951">
        <v>4</v>
      </c>
      <c r="AP3951">
        <v>150</v>
      </c>
      <c r="AQ3951" s="160" t="s">
        <v>1101</v>
      </c>
      <c r="AR3951" s="28">
        <f t="shared" si="56"/>
        <v>15</v>
      </c>
      <c r="AT3951" s="160">
        <v>35896</v>
      </c>
      <c r="AU3951">
        <v>4</v>
      </c>
      <c r="AV3951">
        <v>69</v>
      </c>
      <c r="AW3951" s="160" t="s">
        <v>1101</v>
      </c>
      <c r="AX3951" s="28">
        <f t="shared" si="57"/>
        <v>7</v>
      </c>
    </row>
    <row r="3952" spans="28:50" x14ac:dyDescent="0.3">
      <c r="AB3952" s="160">
        <v>39914</v>
      </c>
      <c r="AC3952">
        <v>5</v>
      </c>
      <c r="AD3952">
        <v>88</v>
      </c>
      <c r="AE3952" t="s">
        <v>1101</v>
      </c>
      <c r="AF3952">
        <v>9</v>
      </c>
      <c r="AH3952" s="160">
        <v>41375</v>
      </c>
      <c r="AI3952">
        <v>5</v>
      </c>
      <c r="AJ3952">
        <v>160</v>
      </c>
      <c r="AK3952" s="160" t="s">
        <v>1101</v>
      </c>
      <c r="AL3952" s="28">
        <f t="shared" si="55"/>
        <v>16</v>
      </c>
      <c r="AN3952" s="160">
        <v>36992</v>
      </c>
      <c r="AO3952">
        <v>5</v>
      </c>
      <c r="AP3952">
        <v>149</v>
      </c>
      <c r="AQ3952" s="160" t="s">
        <v>1101</v>
      </c>
      <c r="AR3952" s="28">
        <f t="shared" si="56"/>
        <v>15</v>
      </c>
      <c r="AT3952" s="160">
        <v>35896</v>
      </c>
      <c r="AU3952">
        <v>5</v>
      </c>
      <c r="AV3952">
        <v>50</v>
      </c>
      <c r="AW3952" s="160" t="s">
        <v>1101</v>
      </c>
      <c r="AX3952" s="28">
        <f t="shared" si="57"/>
        <v>5</v>
      </c>
    </row>
    <row r="3953" spans="28:50" x14ac:dyDescent="0.3">
      <c r="AB3953" s="160">
        <v>39914</v>
      </c>
      <c r="AC3953">
        <v>6</v>
      </c>
      <c r="AD3953">
        <v>85</v>
      </c>
      <c r="AE3953" t="s">
        <v>1101</v>
      </c>
      <c r="AF3953">
        <v>9</v>
      </c>
      <c r="AH3953" s="160">
        <v>41375</v>
      </c>
      <c r="AI3953">
        <v>6</v>
      </c>
      <c r="AJ3953">
        <v>158</v>
      </c>
      <c r="AK3953" s="160" t="s">
        <v>1101</v>
      </c>
      <c r="AL3953" s="28">
        <f t="shared" si="55"/>
        <v>16</v>
      </c>
      <c r="AN3953" s="160">
        <v>36992</v>
      </c>
      <c r="AO3953">
        <v>6</v>
      </c>
      <c r="AP3953">
        <v>160</v>
      </c>
      <c r="AQ3953" s="160" t="s">
        <v>1101</v>
      </c>
      <c r="AR3953" s="28">
        <f t="shared" si="56"/>
        <v>16</v>
      </c>
      <c r="AT3953" s="160">
        <v>35896</v>
      </c>
      <c r="AU3953">
        <v>6</v>
      </c>
      <c r="AV3953">
        <v>50</v>
      </c>
      <c r="AW3953" s="160" t="s">
        <v>1101</v>
      </c>
      <c r="AX3953" s="28">
        <f t="shared" si="57"/>
        <v>5</v>
      </c>
    </row>
    <row r="3954" spans="28:50" x14ac:dyDescent="0.3">
      <c r="AB3954" s="160">
        <v>39914</v>
      </c>
      <c r="AC3954">
        <v>7</v>
      </c>
      <c r="AD3954">
        <v>83</v>
      </c>
      <c r="AE3954" t="s">
        <v>1101</v>
      </c>
      <c r="AF3954">
        <v>8</v>
      </c>
      <c r="AH3954" s="160">
        <v>41375</v>
      </c>
      <c r="AI3954">
        <v>7</v>
      </c>
      <c r="AJ3954">
        <v>160</v>
      </c>
      <c r="AK3954" s="160" t="s">
        <v>1101</v>
      </c>
      <c r="AL3954" s="28">
        <f t="shared" si="55"/>
        <v>16</v>
      </c>
      <c r="AN3954" s="160">
        <v>36992</v>
      </c>
      <c r="AO3954">
        <v>7</v>
      </c>
      <c r="AP3954">
        <v>170</v>
      </c>
      <c r="AQ3954" s="160" t="s">
        <v>1101</v>
      </c>
      <c r="AR3954" s="28">
        <f t="shared" si="56"/>
        <v>17</v>
      </c>
      <c r="AT3954" s="160">
        <v>35896</v>
      </c>
      <c r="AU3954">
        <v>7</v>
      </c>
      <c r="AV3954">
        <v>79</v>
      </c>
      <c r="AW3954" s="160" t="s">
        <v>1101</v>
      </c>
      <c r="AX3954" s="28">
        <f t="shared" si="57"/>
        <v>8</v>
      </c>
    </row>
    <row r="3955" spans="28:50" x14ac:dyDescent="0.3">
      <c r="AB3955" s="160">
        <v>39914</v>
      </c>
      <c r="AC3955">
        <v>8</v>
      </c>
      <c r="AD3955">
        <v>105</v>
      </c>
      <c r="AE3955" t="s">
        <v>1101</v>
      </c>
      <c r="AF3955">
        <v>11</v>
      </c>
      <c r="AH3955" s="160">
        <v>41375</v>
      </c>
      <c r="AI3955">
        <v>8</v>
      </c>
      <c r="AJ3955">
        <v>164</v>
      </c>
      <c r="AK3955" s="160" t="s">
        <v>1101</v>
      </c>
      <c r="AL3955" s="28">
        <f t="shared" si="55"/>
        <v>16</v>
      </c>
      <c r="AN3955" s="160">
        <v>36992</v>
      </c>
      <c r="AO3955">
        <v>8</v>
      </c>
      <c r="AP3955">
        <v>152</v>
      </c>
      <c r="AQ3955" s="160" t="s">
        <v>1101</v>
      </c>
      <c r="AR3955" s="28">
        <f t="shared" si="56"/>
        <v>15</v>
      </c>
      <c r="AT3955" s="160">
        <v>35896</v>
      </c>
      <c r="AU3955">
        <v>8</v>
      </c>
      <c r="AV3955">
        <v>96</v>
      </c>
      <c r="AW3955" s="160" t="s">
        <v>1101</v>
      </c>
      <c r="AX3955" s="28">
        <f t="shared" si="57"/>
        <v>10</v>
      </c>
    </row>
    <row r="3956" spans="28:50" x14ac:dyDescent="0.3">
      <c r="AB3956" s="160">
        <v>39914</v>
      </c>
      <c r="AC3956">
        <v>9</v>
      </c>
      <c r="AD3956">
        <v>132</v>
      </c>
      <c r="AE3956" t="s">
        <v>1101</v>
      </c>
      <c r="AF3956">
        <v>13</v>
      </c>
      <c r="AH3956" s="160">
        <v>41375</v>
      </c>
      <c r="AI3956">
        <v>9</v>
      </c>
      <c r="AJ3956">
        <v>168</v>
      </c>
      <c r="AK3956" s="160" t="s">
        <v>1101</v>
      </c>
      <c r="AL3956" s="28">
        <f t="shared" si="55"/>
        <v>17</v>
      </c>
      <c r="AN3956" s="160">
        <v>36992</v>
      </c>
      <c r="AO3956">
        <v>9</v>
      </c>
      <c r="AP3956">
        <v>160</v>
      </c>
      <c r="AQ3956" s="160" t="s">
        <v>1101</v>
      </c>
      <c r="AR3956" s="28">
        <f t="shared" si="56"/>
        <v>16</v>
      </c>
      <c r="AT3956" s="160">
        <v>35896</v>
      </c>
      <c r="AU3956">
        <v>9</v>
      </c>
      <c r="AV3956">
        <v>101</v>
      </c>
      <c r="AW3956" s="160" t="s">
        <v>1101</v>
      </c>
      <c r="AX3956" s="28">
        <f t="shared" si="57"/>
        <v>10</v>
      </c>
    </row>
    <row r="3957" spans="28:50" x14ac:dyDescent="0.3">
      <c r="AB3957" s="160">
        <v>39914</v>
      </c>
      <c r="AC3957">
        <v>10</v>
      </c>
      <c r="AD3957">
        <v>180</v>
      </c>
      <c r="AE3957" t="s">
        <v>1101</v>
      </c>
      <c r="AF3957">
        <v>18</v>
      </c>
      <c r="AH3957" s="160">
        <v>41375</v>
      </c>
      <c r="AI3957">
        <v>10</v>
      </c>
      <c r="AJ3957">
        <v>164</v>
      </c>
      <c r="AK3957" s="160" t="s">
        <v>1101</v>
      </c>
      <c r="AL3957" s="28">
        <f t="shared" si="55"/>
        <v>16</v>
      </c>
      <c r="AN3957" s="160">
        <v>36992</v>
      </c>
      <c r="AO3957">
        <v>10</v>
      </c>
      <c r="AP3957">
        <v>180</v>
      </c>
      <c r="AQ3957" s="160" t="s">
        <v>1101</v>
      </c>
      <c r="AR3957" s="28">
        <f t="shared" si="56"/>
        <v>18</v>
      </c>
      <c r="AT3957" s="160">
        <v>35896</v>
      </c>
      <c r="AU3957">
        <v>10</v>
      </c>
      <c r="AV3957">
        <v>105</v>
      </c>
      <c r="AW3957" s="160" t="s">
        <v>1101</v>
      </c>
      <c r="AX3957" s="28">
        <f t="shared" si="57"/>
        <v>11</v>
      </c>
    </row>
    <row r="3958" spans="28:50" x14ac:dyDescent="0.3">
      <c r="AB3958" s="160">
        <v>39914</v>
      </c>
      <c r="AC3958">
        <v>11</v>
      </c>
      <c r="AD3958">
        <v>210</v>
      </c>
      <c r="AE3958" t="s">
        <v>1101</v>
      </c>
      <c r="AF3958">
        <v>21</v>
      </c>
      <c r="AH3958" s="160">
        <v>41375</v>
      </c>
      <c r="AI3958">
        <v>11</v>
      </c>
      <c r="AJ3958">
        <v>179</v>
      </c>
      <c r="AK3958" s="160" t="s">
        <v>1101</v>
      </c>
      <c r="AL3958" s="28">
        <f t="shared" si="55"/>
        <v>18</v>
      </c>
      <c r="AN3958" s="160">
        <v>36992</v>
      </c>
      <c r="AO3958">
        <v>11</v>
      </c>
      <c r="AP3958">
        <v>180</v>
      </c>
      <c r="AQ3958" s="160" t="s">
        <v>1101</v>
      </c>
      <c r="AR3958" s="28">
        <f t="shared" si="56"/>
        <v>18</v>
      </c>
      <c r="AT3958" s="160">
        <v>35896</v>
      </c>
      <c r="AU3958">
        <v>11</v>
      </c>
      <c r="AV3958">
        <v>112</v>
      </c>
      <c r="AW3958" s="160" t="s">
        <v>1101</v>
      </c>
      <c r="AX3958" s="28">
        <f t="shared" si="57"/>
        <v>11</v>
      </c>
    </row>
    <row r="3959" spans="28:50" x14ac:dyDescent="0.3">
      <c r="AB3959" s="160">
        <v>39914</v>
      </c>
      <c r="AC3959">
        <v>12</v>
      </c>
      <c r="AD3959">
        <v>212</v>
      </c>
      <c r="AE3959" t="s">
        <v>1101</v>
      </c>
      <c r="AF3959">
        <v>21</v>
      </c>
      <c r="AH3959" s="160">
        <v>41375</v>
      </c>
      <c r="AI3959">
        <v>12</v>
      </c>
      <c r="AJ3959">
        <v>168</v>
      </c>
      <c r="AK3959" s="160" t="s">
        <v>1101</v>
      </c>
      <c r="AL3959" s="28">
        <f t="shared" si="55"/>
        <v>17</v>
      </c>
      <c r="AN3959" s="160">
        <v>36992</v>
      </c>
      <c r="AO3959">
        <v>12</v>
      </c>
      <c r="AP3959">
        <v>180</v>
      </c>
      <c r="AQ3959" s="160" t="s">
        <v>1101</v>
      </c>
      <c r="AR3959" s="28">
        <f t="shared" si="56"/>
        <v>18</v>
      </c>
      <c r="AT3959" s="160">
        <v>35896</v>
      </c>
      <c r="AU3959">
        <v>12</v>
      </c>
      <c r="AV3959">
        <v>116</v>
      </c>
      <c r="AW3959" s="160" t="s">
        <v>1101</v>
      </c>
      <c r="AX3959" s="28">
        <f t="shared" si="57"/>
        <v>12</v>
      </c>
    </row>
    <row r="3960" spans="28:50" x14ac:dyDescent="0.3">
      <c r="AB3960" s="160">
        <v>39914</v>
      </c>
      <c r="AC3960">
        <v>13</v>
      </c>
      <c r="AD3960">
        <v>220</v>
      </c>
      <c r="AE3960" t="s">
        <v>1101</v>
      </c>
      <c r="AF3960">
        <v>22</v>
      </c>
      <c r="AH3960" s="160">
        <v>41375</v>
      </c>
      <c r="AI3960">
        <v>13</v>
      </c>
      <c r="AJ3960">
        <v>162</v>
      </c>
      <c r="AK3960" s="160" t="s">
        <v>1101</v>
      </c>
      <c r="AL3960" s="28">
        <f t="shared" si="55"/>
        <v>16</v>
      </c>
      <c r="AN3960" s="160">
        <v>36992</v>
      </c>
      <c r="AO3960">
        <v>13</v>
      </c>
      <c r="AP3960">
        <v>190</v>
      </c>
      <c r="AQ3960" s="160" t="s">
        <v>1101</v>
      </c>
      <c r="AR3960" s="28">
        <f t="shared" si="56"/>
        <v>19</v>
      </c>
      <c r="AT3960" s="160">
        <v>35896</v>
      </c>
      <c r="AU3960">
        <v>13</v>
      </c>
      <c r="AV3960">
        <v>116</v>
      </c>
      <c r="AW3960" s="160" t="s">
        <v>1101</v>
      </c>
      <c r="AX3960" s="28">
        <f t="shared" si="57"/>
        <v>12</v>
      </c>
    </row>
    <row r="3961" spans="28:50" x14ac:dyDescent="0.3">
      <c r="AB3961" s="160">
        <v>39914</v>
      </c>
      <c r="AC3961">
        <v>14</v>
      </c>
      <c r="AD3961">
        <v>232</v>
      </c>
      <c r="AE3961" t="s">
        <v>1101</v>
      </c>
      <c r="AF3961">
        <v>23</v>
      </c>
      <c r="AH3961" s="160">
        <v>41375</v>
      </c>
      <c r="AI3961">
        <v>14</v>
      </c>
      <c r="AJ3961">
        <v>162</v>
      </c>
      <c r="AK3961" s="160" t="s">
        <v>1101</v>
      </c>
      <c r="AL3961" s="28">
        <f t="shared" si="55"/>
        <v>16</v>
      </c>
      <c r="AN3961" s="160">
        <v>36992</v>
      </c>
      <c r="AO3961">
        <v>14</v>
      </c>
      <c r="AP3961">
        <v>196</v>
      </c>
      <c r="AQ3961" s="160" t="s">
        <v>1101</v>
      </c>
      <c r="AR3961" s="28">
        <f t="shared" si="56"/>
        <v>20</v>
      </c>
      <c r="AT3961" s="160">
        <v>35896</v>
      </c>
      <c r="AU3961">
        <v>14</v>
      </c>
      <c r="AV3961">
        <v>119</v>
      </c>
      <c r="AW3961" s="160" t="s">
        <v>1101</v>
      </c>
      <c r="AX3961" s="28">
        <f t="shared" si="57"/>
        <v>12</v>
      </c>
    </row>
    <row r="3962" spans="28:50" x14ac:dyDescent="0.3">
      <c r="AB3962" s="160">
        <v>39914</v>
      </c>
      <c r="AC3962">
        <v>15</v>
      </c>
      <c r="AD3962">
        <v>217</v>
      </c>
      <c r="AE3962" t="s">
        <v>1101</v>
      </c>
      <c r="AF3962">
        <v>22</v>
      </c>
      <c r="AH3962" s="160">
        <v>41375</v>
      </c>
      <c r="AI3962">
        <v>15</v>
      </c>
      <c r="AJ3962">
        <v>164</v>
      </c>
      <c r="AK3962" s="160" t="s">
        <v>1101</v>
      </c>
      <c r="AL3962" s="28">
        <f t="shared" si="55"/>
        <v>16</v>
      </c>
      <c r="AN3962" s="160">
        <v>36992</v>
      </c>
      <c r="AO3962">
        <v>15</v>
      </c>
      <c r="AP3962">
        <v>200</v>
      </c>
      <c r="AQ3962" s="160" t="s">
        <v>1101</v>
      </c>
      <c r="AR3962" s="28">
        <f t="shared" si="56"/>
        <v>20</v>
      </c>
      <c r="AT3962" s="160">
        <v>35896</v>
      </c>
      <c r="AU3962">
        <v>15</v>
      </c>
      <c r="AV3962">
        <v>109</v>
      </c>
      <c r="AW3962" s="160" t="s">
        <v>1101</v>
      </c>
      <c r="AX3962" s="28">
        <f t="shared" si="57"/>
        <v>11</v>
      </c>
    </row>
    <row r="3963" spans="28:50" x14ac:dyDescent="0.3">
      <c r="AB3963" s="160">
        <v>39914</v>
      </c>
      <c r="AC3963">
        <v>16</v>
      </c>
      <c r="AD3963">
        <v>196</v>
      </c>
      <c r="AE3963" t="s">
        <v>1101</v>
      </c>
      <c r="AF3963">
        <v>20</v>
      </c>
      <c r="AH3963" s="160">
        <v>41375</v>
      </c>
      <c r="AI3963">
        <v>16</v>
      </c>
      <c r="AJ3963">
        <v>171</v>
      </c>
      <c r="AK3963" s="160" t="s">
        <v>1101</v>
      </c>
      <c r="AL3963" s="28">
        <f t="shared" ref="AL3963:AL4026" si="58">ROUND(AJ3963/10,0)</f>
        <v>17</v>
      </c>
      <c r="AN3963" s="160">
        <v>36992</v>
      </c>
      <c r="AO3963">
        <v>16</v>
      </c>
      <c r="AP3963">
        <v>190</v>
      </c>
      <c r="AQ3963" s="160" t="s">
        <v>1101</v>
      </c>
      <c r="AR3963" s="28">
        <f t="shared" ref="AR3963:AR4026" si="59">ROUND(AP3963/10,0)</f>
        <v>19</v>
      </c>
      <c r="AT3963" s="160">
        <v>35896</v>
      </c>
      <c r="AU3963">
        <v>16</v>
      </c>
      <c r="AV3963">
        <v>106</v>
      </c>
      <c r="AW3963" s="160" t="s">
        <v>1101</v>
      </c>
      <c r="AX3963" s="28">
        <f t="shared" ref="AX3963:AX4026" si="60">ROUND(AV3963/10,0)</f>
        <v>11</v>
      </c>
    </row>
    <row r="3964" spans="28:50" x14ac:dyDescent="0.3">
      <c r="AB3964" s="160">
        <v>39914</v>
      </c>
      <c r="AC3964">
        <v>17</v>
      </c>
      <c r="AD3964">
        <v>201</v>
      </c>
      <c r="AE3964" t="s">
        <v>1101</v>
      </c>
      <c r="AF3964">
        <v>20</v>
      </c>
      <c r="AH3964" s="160">
        <v>41375</v>
      </c>
      <c r="AI3964">
        <v>17</v>
      </c>
      <c r="AJ3964">
        <v>174</v>
      </c>
      <c r="AK3964" s="160" t="s">
        <v>1101</v>
      </c>
      <c r="AL3964" s="28">
        <f t="shared" si="58"/>
        <v>17</v>
      </c>
      <c r="AN3964" s="160">
        <v>36992</v>
      </c>
      <c r="AO3964">
        <v>17</v>
      </c>
      <c r="AP3964">
        <v>176</v>
      </c>
      <c r="AQ3964" s="160" t="s">
        <v>1101</v>
      </c>
      <c r="AR3964" s="28">
        <f t="shared" si="59"/>
        <v>18</v>
      </c>
      <c r="AT3964" s="160">
        <v>35896</v>
      </c>
      <c r="AU3964">
        <v>17</v>
      </c>
      <c r="AV3964">
        <v>103</v>
      </c>
      <c r="AW3964" s="160" t="s">
        <v>1101</v>
      </c>
      <c r="AX3964" s="28">
        <f t="shared" si="60"/>
        <v>10</v>
      </c>
    </row>
    <row r="3965" spans="28:50" x14ac:dyDescent="0.3">
      <c r="AB3965" s="160">
        <v>39914</v>
      </c>
      <c r="AC3965">
        <v>18</v>
      </c>
      <c r="AD3965">
        <v>178</v>
      </c>
      <c r="AE3965" t="s">
        <v>1101</v>
      </c>
      <c r="AF3965">
        <v>18</v>
      </c>
      <c r="AH3965" s="160">
        <v>41375</v>
      </c>
      <c r="AI3965">
        <v>18</v>
      </c>
      <c r="AJ3965">
        <v>174</v>
      </c>
      <c r="AK3965" s="160" t="s">
        <v>1101</v>
      </c>
      <c r="AL3965" s="28">
        <f t="shared" si="58"/>
        <v>17</v>
      </c>
      <c r="AN3965" s="160">
        <v>36992</v>
      </c>
      <c r="AO3965">
        <v>18</v>
      </c>
      <c r="AP3965">
        <v>170</v>
      </c>
      <c r="AQ3965" s="160" t="s">
        <v>1101</v>
      </c>
      <c r="AR3965" s="28">
        <f t="shared" si="59"/>
        <v>17</v>
      </c>
      <c r="AT3965" s="160">
        <v>35896</v>
      </c>
      <c r="AU3965">
        <v>18</v>
      </c>
      <c r="AV3965">
        <v>102</v>
      </c>
      <c r="AW3965" s="160" t="s">
        <v>1101</v>
      </c>
      <c r="AX3965" s="28">
        <f t="shared" si="60"/>
        <v>10</v>
      </c>
    </row>
    <row r="3966" spans="28:50" x14ac:dyDescent="0.3">
      <c r="AB3966" s="160">
        <v>39914</v>
      </c>
      <c r="AC3966">
        <v>19</v>
      </c>
      <c r="AD3966">
        <v>149</v>
      </c>
      <c r="AE3966" t="s">
        <v>1101</v>
      </c>
      <c r="AF3966">
        <v>15</v>
      </c>
      <c r="AH3966" s="160">
        <v>41375</v>
      </c>
      <c r="AI3966">
        <v>19</v>
      </c>
      <c r="AJ3966">
        <v>168</v>
      </c>
      <c r="AK3966" s="160" t="s">
        <v>1101</v>
      </c>
      <c r="AL3966" s="28">
        <f t="shared" si="58"/>
        <v>17</v>
      </c>
      <c r="AN3966" s="160">
        <v>36992</v>
      </c>
      <c r="AO3966">
        <v>19</v>
      </c>
      <c r="AP3966">
        <v>160</v>
      </c>
      <c r="AQ3966" s="160" t="s">
        <v>1101</v>
      </c>
      <c r="AR3966" s="28">
        <f t="shared" si="59"/>
        <v>16</v>
      </c>
      <c r="AT3966" s="160">
        <v>35896</v>
      </c>
      <c r="AU3966">
        <v>19</v>
      </c>
      <c r="AV3966">
        <v>102</v>
      </c>
      <c r="AW3966" s="160" t="s">
        <v>1101</v>
      </c>
      <c r="AX3966" s="28">
        <f t="shared" si="60"/>
        <v>10</v>
      </c>
    </row>
    <row r="3967" spans="28:50" x14ac:dyDescent="0.3">
      <c r="AB3967" s="160">
        <v>39914</v>
      </c>
      <c r="AC3967">
        <v>20</v>
      </c>
      <c r="AD3967">
        <v>148</v>
      </c>
      <c r="AE3967" t="s">
        <v>1101</v>
      </c>
      <c r="AF3967">
        <v>15</v>
      </c>
      <c r="AH3967" s="160">
        <v>41375</v>
      </c>
      <c r="AI3967">
        <v>20</v>
      </c>
      <c r="AJ3967">
        <v>167</v>
      </c>
      <c r="AK3967" s="160" t="s">
        <v>1101</v>
      </c>
      <c r="AL3967" s="28">
        <f t="shared" si="58"/>
        <v>17</v>
      </c>
      <c r="AN3967" s="160">
        <v>36992</v>
      </c>
      <c r="AO3967">
        <v>20</v>
      </c>
      <c r="AP3967">
        <v>162</v>
      </c>
      <c r="AQ3967" s="160" t="s">
        <v>1101</v>
      </c>
      <c r="AR3967" s="28">
        <f t="shared" si="59"/>
        <v>16</v>
      </c>
      <c r="AT3967" s="160">
        <v>35896</v>
      </c>
      <c r="AU3967">
        <v>20</v>
      </c>
      <c r="AV3967">
        <v>111</v>
      </c>
      <c r="AW3967" s="160" t="s">
        <v>1101</v>
      </c>
      <c r="AX3967" s="28">
        <f t="shared" si="60"/>
        <v>11</v>
      </c>
    </row>
    <row r="3968" spans="28:50" x14ac:dyDescent="0.3">
      <c r="AB3968" s="160">
        <v>39914</v>
      </c>
      <c r="AC3968">
        <v>21</v>
      </c>
      <c r="AD3968">
        <v>148</v>
      </c>
      <c r="AE3968" t="s">
        <v>1101</v>
      </c>
      <c r="AF3968">
        <v>15</v>
      </c>
      <c r="AH3968" s="160">
        <v>41375</v>
      </c>
      <c r="AI3968">
        <v>21</v>
      </c>
      <c r="AJ3968">
        <v>165</v>
      </c>
      <c r="AK3968" s="160" t="s">
        <v>1101</v>
      </c>
      <c r="AL3968" s="28">
        <f t="shared" si="58"/>
        <v>17</v>
      </c>
      <c r="AN3968" s="160">
        <v>36992</v>
      </c>
      <c r="AO3968">
        <v>21</v>
      </c>
      <c r="AP3968">
        <v>160</v>
      </c>
      <c r="AQ3968" s="160" t="s">
        <v>1101</v>
      </c>
      <c r="AR3968" s="28">
        <f t="shared" si="59"/>
        <v>16</v>
      </c>
      <c r="AT3968" s="160">
        <v>35896</v>
      </c>
      <c r="AU3968">
        <v>21</v>
      </c>
      <c r="AV3968">
        <v>112</v>
      </c>
      <c r="AW3968" s="160" t="s">
        <v>1101</v>
      </c>
      <c r="AX3968" s="28">
        <f t="shared" si="60"/>
        <v>11</v>
      </c>
    </row>
    <row r="3969" spans="28:50" x14ac:dyDescent="0.3">
      <c r="AB3969" s="160">
        <v>39914</v>
      </c>
      <c r="AC3969">
        <v>22</v>
      </c>
      <c r="AD3969">
        <v>147</v>
      </c>
      <c r="AE3969" t="s">
        <v>1101</v>
      </c>
      <c r="AF3969">
        <v>15</v>
      </c>
      <c r="AH3969" s="160">
        <v>41375</v>
      </c>
      <c r="AI3969">
        <v>22</v>
      </c>
      <c r="AJ3969">
        <v>162</v>
      </c>
      <c r="AK3969" s="160" t="s">
        <v>1101</v>
      </c>
      <c r="AL3969" s="28">
        <f t="shared" si="58"/>
        <v>16</v>
      </c>
      <c r="AN3969" s="160">
        <v>36992</v>
      </c>
      <c r="AO3969">
        <v>22</v>
      </c>
      <c r="AP3969">
        <v>160</v>
      </c>
      <c r="AQ3969" s="160" t="s">
        <v>1101</v>
      </c>
      <c r="AR3969" s="28">
        <f t="shared" si="59"/>
        <v>16</v>
      </c>
      <c r="AT3969" s="160">
        <v>35896</v>
      </c>
      <c r="AU3969">
        <v>22</v>
      </c>
      <c r="AV3969">
        <v>112</v>
      </c>
      <c r="AW3969" s="160" t="s">
        <v>1101</v>
      </c>
      <c r="AX3969" s="28">
        <f t="shared" si="60"/>
        <v>11</v>
      </c>
    </row>
    <row r="3970" spans="28:50" x14ac:dyDescent="0.3">
      <c r="AB3970" s="160">
        <v>39914</v>
      </c>
      <c r="AC3970">
        <v>23</v>
      </c>
      <c r="AD3970">
        <v>147</v>
      </c>
      <c r="AE3970" t="s">
        <v>1101</v>
      </c>
      <c r="AF3970">
        <v>15</v>
      </c>
      <c r="AH3970" s="160">
        <v>41375</v>
      </c>
      <c r="AI3970">
        <v>23</v>
      </c>
      <c r="AJ3970">
        <v>153</v>
      </c>
      <c r="AK3970" s="160" t="s">
        <v>1101</v>
      </c>
      <c r="AL3970" s="28">
        <f t="shared" si="58"/>
        <v>15</v>
      </c>
      <c r="AN3970" s="160">
        <v>36992</v>
      </c>
      <c r="AO3970">
        <v>23</v>
      </c>
      <c r="AP3970">
        <v>163</v>
      </c>
      <c r="AQ3970" s="160" t="s">
        <v>1101</v>
      </c>
      <c r="AR3970" s="28">
        <f t="shared" si="59"/>
        <v>16</v>
      </c>
      <c r="AT3970" s="160">
        <v>35896</v>
      </c>
      <c r="AU3970">
        <v>23</v>
      </c>
      <c r="AV3970">
        <v>113</v>
      </c>
      <c r="AW3970" s="160" t="s">
        <v>1101</v>
      </c>
      <c r="AX3970" s="28">
        <f t="shared" si="60"/>
        <v>11</v>
      </c>
    </row>
    <row r="3971" spans="28:50" x14ac:dyDescent="0.3">
      <c r="AB3971" s="160">
        <v>39915</v>
      </c>
      <c r="AC3971">
        <v>0</v>
      </c>
      <c r="AD3971">
        <v>147</v>
      </c>
      <c r="AE3971" t="s">
        <v>1101</v>
      </c>
      <c r="AF3971">
        <v>15</v>
      </c>
      <c r="AH3971" s="160">
        <v>41376</v>
      </c>
      <c r="AI3971">
        <v>0</v>
      </c>
      <c r="AJ3971">
        <v>143</v>
      </c>
      <c r="AK3971" s="160" t="s">
        <v>1101</v>
      </c>
      <c r="AL3971" s="28">
        <f t="shared" si="58"/>
        <v>14</v>
      </c>
      <c r="AN3971" s="160">
        <v>36993</v>
      </c>
      <c r="AO3971">
        <v>0</v>
      </c>
      <c r="AP3971">
        <v>160</v>
      </c>
      <c r="AQ3971" s="160" t="s">
        <v>1101</v>
      </c>
      <c r="AR3971" s="28">
        <f t="shared" si="59"/>
        <v>16</v>
      </c>
      <c r="AT3971" s="160">
        <v>35897</v>
      </c>
      <c r="AU3971">
        <v>0</v>
      </c>
      <c r="AV3971">
        <v>111</v>
      </c>
      <c r="AW3971" s="160" t="s">
        <v>1101</v>
      </c>
      <c r="AX3971" s="28">
        <f t="shared" si="60"/>
        <v>11</v>
      </c>
    </row>
    <row r="3972" spans="28:50" x14ac:dyDescent="0.3">
      <c r="AB3972" s="160">
        <v>39915</v>
      </c>
      <c r="AC3972">
        <v>1</v>
      </c>
      <c r="AD3972">
        <v>147</v>
      </c>
      <c r="AE3972" t="s">
        <v>1101</v>
      </c>
      <c r="AF3972">
        <v>15</v>
      </c>
      <c r="AH3972" s="160">
        <v>41376</v>
      </c>
      <c r="AI3972">
        <v>1</v>
      </c>
      <c r="AJ3972">
        <v>138</v>
      </c>
      <c r="AK3972" s="160" t="s">
        <v>1101</v>
      </c>
      <c r="AL3972" s="28">
        <f t="shared" si="58"/>
        <v>14</v>
      </c>
      <c r="AN3972" s="160">
        <v>36993</v>
      </c>
      <c r="AO3972">
        <v>1</v>
      </c>
      <c r="AP3972">
        <v>170</v>
      </c>
      <c r="AQ3972" s="160" t="s">
        <v>1101</v>
      </c>
      <c r="AR3972" s="28">
        <f t="shared" si="59"/>
        <v>17</v>
      </c>
      <c r="AT3972" s="160">
        <v>35897</v>
      </c>
      <c r="AU3972">
        <v>1</v>
      </c>
      <c r="AV3972">
        <v>110</v>
      </c>
      <c r="AW3972" s="160" t="s">
        <v>1101</v>
      </c>
      <c r="AX3972" s="28">
        <f t="shared" si="60"/>
        <v>11</v>
      </c>
    </row>
    <row r="3973" spans="28:50" x14ac:dyDescent="0.3">
      <c r="AB3973" s="160">
        <v>39915</v>
      </c>
      <c r="AC3973">
        <v>2</v>
      </c>
      <c r="AD3973">
        <v>140</v>
      </c>
      <c r="AE3973" t="s">
        <v>1101</v>
      </c>
      <c r="AF3973">
        <v>14</v>
      </c>
      <c r="AH3973" s="160">
        <v>41376</v>
      </c>
      <c r="AI3973">
        <v>2</v>
      </c>
      <c r="AJ3973">
        <v>131</v>
      </c>
      <c r="AK3973" s="160" t="s">
        <v>1101</v>
      </c>
      <c r="AL3973" s="28">
        <f t="shared" si="58"/>
        <v>13</v>
      </c>
      <c r="AN3973" s="160">
        <v>36993</v>
      </c>
      <c r="AO3973">
        <v>2</v>
      </c>
      <c r="AP3973">
        <v>160</v>
      </c>
      <c r="AQ3973" s="160" t="s">
        <v>1101</v>
      </c>
      <c r="AR3973" s="28">
        <f t="shared" si="59"/>
        <v>16</v>
      </c>
      <c r="AT3973" s="160">
        <v>35897</v>
      </c>
      <c r="AU3973">
        <v>2</v>
      </c>
      <c r="AV3973">
        <v>110</v>
      </c>
      <c r="AW3973" s="160" t="s">
        <v>1101</v>
      </c>
      <c r="AX3973" s="28">
        <f t="shared" si="60"/>
        <v>11</v>
      </c>
    </row>
    <row r="3974" spans="28:50" x14ac:dyDescent="0.3">
      <c r="AB3974" s="160">
        <v>39915</v>
      </c>
      <c r="AC3974">
        <v>3</v>
      </c>
      <c r="AD3974">
        <v>137</v>
      </c>
      <c r="AE3974" t="s">
        <v>1101</v>
      </c>
      <c r="AF3974">
        <v>14</v>
      </c>
      <c r="AH3974" s="160">
        <v>41376</v>
      </c>
      <c r="AI3974">
        <v>3</v>
      </c>
      <c r="AJ3974">
        <v>128</v>
      </c>
      <c r="AK3974" s="160" t="s">
        <v>1101</v>
      </c>
      <c r="AL3974" s="28">
        <f t="shared" si="58"/>
        <v>13</v>
      </c>
      <c r="AN3974" s="160">
        <v>36993</v>
      </c>
      <c r="AO3974">
        <v>3</v>
      </c>
      <c r="AP3974">
        <v>160</v>
      </c>
      <c r="AQ3974" s="160" t="s">
        <v>1101</v>
      </c>
      <c r="AR3974" s="28">
        <f t="shared" si="59"/>
        <v>16</v>
      </c>
      <c r="AT3974" s="160">
        <v>35897</v>
      </c>
      <c r="AU3974">
        <v>3</v>
      </c>
      <c r="AV3974">
        <v>108</v>
      </c>
      <c r="AW3974" s="160" t="s">
        <v>1101</v>
      </c>
      <c r="AX3974" s="28">
        <f t="shared" si="60"/>
        <v>11</v>
      </c>
    </row>
    <row r="3975" spans="28:50" x14ac:dyDescent="0.3">
      <c r="AB3975" s="160">
        <v>39915</v>
      </c>
      <c r="AC3975">
        <v>4</v>
      </c>
      <c r="AD3975">
        <v>136</v>
      </c>
      <c r="AE3975" t="s">
        <v>1101</v>
      </c>
      <c r="AF3975">
        <v>14</v>
      </c>
      <c r="AH3975" s="160">
        <v>41376</v>
      </c>
      <c r="AI3975">
        <v>4</v>
      </c>
      <c r="AJ3975">
        <v>125</v>
      </c>
      <c r="AK3975" s="160" t="s">
        <v>1101</v>
      </c>
      <c r="AL3975" s="28">
        <f t="shared" si="58"/>
        <v>13</v>
      </c>
      <c r="AN3975" s="160">
        <v>36993</v>
      </c>
      <c r="AO3975">
        <v>4</v>
      </c>
      <c r="AP3975">
        <v>160</v>
      </c>
      <c r="AQ3975" s="160" t="s">
        <v>1101</v>
      </c>
      <c r="AR3975" s="28">
        <f t="shared" si="59"/>
        <v>16</v>
      </c>
      <c r="AT3975" s="160">
        <v>35897</v>
      </c>
      <c r="AU3975">
        <v>4</v>
      </c>
      <c r="AV3975">
        <v>105</v>
      </c>
      <c r="AW3975" s="160" t="s">
        <v>1101</v>
      </c>
      <c r="AX3975" s="28">
        <f t="shared" si="60"/>
        <v>11</v>
      </c>
    </row>
    <row r="3976" spans="28:50" x14ac:dyDescent="0.3">
      <c r="AB3976" s="160">
        <v>39915</v>
      </c>
      <c r="AC3976">
        <v>5</v>
      </c>
      <c r="AD3976">
        <v>134</v>
      </c>
      <c r="AE3976" t="s">
        <v>1101</v>
      </c>
      <c r="AF3976">
        <v>13</v>
      </c>
      <c r="AH3976" s="160">
        <v>41376</v>
      </c>
      <c r="AI3976">
        <v>5</v>
      </c>
      <c r="AJ3976">
        <v>125</v>
      </c>
      <c r="AK3976" s="160" t="s">
        <v>1101</v>
      </c>
      <c r="AL3976" s="28">
        <f t="shared" si="58"/>
        <v>13</v>
      </c>
      <c r="AN3976" s="160">
        <v>36993</v>
      </c>
      <c r="AO3976">
        <v>5</v>
      </c>
      <c r="AP3976">
        <v>165</v>
      </c>
      <c r="AQ3976" s="160" t="s">
        <v>1101</v>
      </c>
      <c r="AR3976" s="28">
        <f t="shared" si="59"/>
        <v>17</v>
      </c>
      <c r="AT3976" s="160">
        <v>35897</v>
      </c>
      <c r="AU3976">
        <v>5</v>
      </c>
      <c r="AV3976">
        <v>107</v>
      </c>
      <c r="AW3976" s="160" t="s">
        <v>1101</v>
      </c>
      <c r="AX3976" s="28">
        <f t="shared" si="60"/>
        <v>11</v>
      </c>
    </row>
    <row r="3977" spans="28:50" x14ac:dyDescent="0.3">
      <c r="AB3977" s="160">
        <v>39915</v>
      </c>
      <c r="AC3977">
        <v>6</v>
      </c>
      <c r="AD3977">
        <v>126</v>
      </c>
      <c r="AE3977" t="s">
        <v>1101</v>
      </c>
      <c r="AF3977">
        <v>13</v>
      </c>
      <c r="AH3977" s="160">
        <v>41376</v>
      </c>
      <c r="AI3977">
        <v>6</v>
      </c>
      <c r="AJ3977">
        <v>124</v>
      </c>
      <c r="AK3977" s="160" t="s">
        <v>1101</v>
      </c>
      <c r="AL3977" s="28">
        <f t="shared" si="58"/>
        <v>12</v>
      </c>
      <c r="AN3977" s="160">
        <v>36993</v>
      </c>
      <c r="AO3977">
        <v>6</v>
      </c>
      <c r="AP3977">
        <v>170</v>
      </c>
      <c r="AQ3977" s="160" t="s">
        <v>1101</v>
      </c>
      <c r="AR3977" s="28">
        <f t="shared" si="59"/>
        <v>17</v>
      </c>
      <c r="AT3977" s="160">
        <v>35897</v>
      </c>
      <c r="AU3977">
        <v>6</v>
      </c>
      <c r="AV3977">
        <v>106</v>
      </c>
      <c r="AW3977" s="160" t="s">
        <v>1101</v>
      </c>
      <c r="AX3977" s="28">
        <f t="shared" si="60"/>
        <v>11</v>
      </c>
    </row>
    <row r="3978" spans="28:50" x14ac:dyDescent="0.3">
      <c r="AB3978" s="160">
        <v>39915</v>
      </c>
      <c r="AC3978">
        <v>7</v>
      </c>
      <c r="AD3978">
        <v>119</v>
      </c>
      <c r="AE3978" t="s">
        <v>1101</v>
      </c>
      <c r="AF3978">
        <v>12</v>
      </c>
      <c r="AH3978" s="160">
        <v>41376</v>
      </c>
      <c r="AI3978">
        <v>7</v>
      </c>
      <c r="AJ3978">
        <v>126</v>
      </c>
      <c r="AK3978" s="160" t="s">
        <v>1101</v>
      </c>
      <c r="AL3978" s="28">
        <f t="shared" si="58"/>
        <v>13</v>
      </c>
      <c r="AN3978" s="160">
        <v>36993</v>
      </c>
      <c r="AO3978">
        <v>7</v>
      </c>
      <c r="AP3978">
        <v>180</v>
      </c>
      <c r="AQ3978" s="160" t="s">
        <v>1101</v>
      </c>
      <c r="AR3978" s="28">
        <f t="shared" si="59"/>
        <v>18</v>
      </c>
      <c r="AT3978" s="160">
        <v>35897</v>
      </c>
      <c r="AU3978">
        <v>7</v>
      </c>
      <c r="AV3978">
        <v>108</v>
      </c>
      <c r="AW3978" s="160" t="s">
        <v>1101</v>
      </c>
      <c r="AX3978" s="28">
        <f t="shared" si="60"/>
        <v>11</v>
      </c>
    </row>
    <row r="3979" spans="28:50" x14ac:dyDescent="0.3">
      <c r="AB3979" s="160">
        <v>39915</v>
      </c>
      <c r="AC3979">
        <v>8</v>
      </c>
      <c r="AD3979">
        <v>148</v>
      </c>
      <c r="AE3979" t="s">
        <v>1101</v>
      </c>
      <c r="AF3979">
        <v>15</v>
      </c>
      <c r="AH3979" s="160">
        <v>41376</v>
      </c>
      <c r="AI3979">
        <v>8</v>
      </c>
      <c r="AJ3979">
        <v>138</v>
      </c>
      <c r="AK3979" s="160" t="s">
        <v>1101</v>
      </c>
      <c r="AL3979" s="28">
        <f t="shared" si="58"/>
        <v>14</v>
      </c>
      <c r="AN3979" s="160">
        <v>36993</v>
      </c>
      <c r="AO3979">
        <v>8</v>
      </c>
      <c r="AP3979">
        <v>183</v>
      </c>
      <c r="AQ3979" s="160" t="s">
        <v>1101</v>
      </c>
      <c r="AR3979" s="28">
        <f t="shared" si="59"/>
        <v>18</v>
      </c>
      <c r="AT3979" s="160">
        <v>35897</v>
      </c>
      <c r="AU3979">
        <v>8</v>
      </c>
      <c r="AV3979">
        <v>113</v>
      </c>
      <c r="AW3979" s="160" t="s">
        <v>1101</v>
      </c>
      <c r="AX3979" s="28">
        <f t="shared" si="60"/>
        <v>11</v>
      </c>
    </row>
    <row r="3980" spans="28:50" x14ac:dyDescent="0.3">
      <c r="AB3980" s="160">
        <v>39915</v>
      </c>
      <c r="AC3980">
        <v>9</v>
      </c>
      <c r="AD3980">
        <v>160</v>
      </c>
      <c r="AE3980" t="s">
        <v>1101</v>
      </c>
      <c r="AF3980">
        <v>16</v>
      </c>
      <c r="AH3980" s="160">
        <v>41376</v>
      </c>
      <c r="AI3980">
        <v>9</v>
      </c>
      <c r="AJ3980">
        <v>152</v>
      </c>
      <c r="AK3980" s="160" t="s">
        <v>1101</v>
      </c>
      <c r="AL3980" s="28">
        <f t="shared" si="58"/>
        <v>15</v>
      </c>
      <c r="AN3980" s="160">
        <v>36993</v>
      </c>
      <c r="AO3980">
        <v>9</v>
      </c>
      <c r="AP3980">
        <v>190</v>
      </c>
      <c r="AQ3980" s="160" t="s">
        <v>1101</v>
      </c>
      <c r="AR3980" s="28">
        <f t="shared" si="59"/>
        <v>19</v>
      </c>
      <c r="AT3980" s="160">
        <v>35897</v>
      </c>
      <c r="AU3980">
        <v>9</v>
      </c>
      <c r="AV3980">
        <v>120</v>
      </c>
      <c r="AW3980" s="160" t="s">
        <v>1101</v>
      </c>
      <c r="AX3980" s="28">
        <f t="shared" si="60"/>
        <v>12</v>
      </c>
    </row>
    <row r="3981" spans="28:50" x14ac:dyDescent="0.3">
      <c r="AB3981" s="160">
        <v>39915</v>
      </c>
      <c r="AC3981">
        <v>10</v>
      </c>
      <c r="AD3981">
        <v>176</v>
      </c>
      <c r="AE3981" t="s">
        <v>1101</v>
      </c>
      <c r="AF3981">
        <v>18</v>
      </c>
      <c r="AH3981" s="160">
        <v>41376</v>
      </c>
      <c r="AI3981">
        <v>10</v>
      </c>
      <c r="AJ3981">
        <v>172</v>
      </c>
      <c r="AK3981" s="160" t="s">
        <v>1101</v>
      </c>
      <c r="AL3981" s="28">
        <f t="shared" si="58"/>
        <v>17</v>
      </c>
      <c r="AN3981" s="160">
        <v>36993</v>
      </c>
      <c r="AO3981">
        <v>10</v>
      </c>
      <c r="AP3981">
        <v>190</v>
      </c>
      <c r="AQ3981" s="160" t="s">
        <v>1101</v>
      </c>
      <c r="AR3981" s="28">
        <f t="shared" si="59"/>
        <v>19</v>
      </c>
      <c r="AT3981" s="160">
        <v>35897</v>
      </c>
      <c r="AU3981">
        <v>10</v>
      </c>
      <c r="AV3981">
        <v>126</v>
      </c>
      <c r="AW3981" s="160" t="s">
        <v>1101</v>
      </c>
      <c r="AX3981" s="28">
        <f t="shared" si="60"/>
        <v>13</v>
      </c>
    </row>
    <row r="3982" spans="28:50" x14ac:dyDescent="0.3">
      <c r="AB3982" s="160">
        <v>39915</v>
      </c>
      <c r="AC3982">
        <v>11</v>
      </c>
      <c r="AD3982">
        <v>191</v>
      </c>
      <c r="AE3982" t="s">
        <v>1101</v>
      </c>
      <c r="AF3982">
        <v>19</v>
      </c>
      <c r="AH3982" s="160">
        <v>41376</v>
      </c>
      <c r="AI3982">
        <v>11</v>
      </c>
      <c r="AJ3982">
        <v>219</v>
      </c>
      <c r="AK3982" s="160" t="s">
        <v>1101</v>
      </c>
      <c r="AL3982" s="28">
        <f t="shared" si="58"/>
        <v>22</v>
      </c>
      <c r="AN3982" s="160">
        <v>36993</v>
      </c>
      <c r="AO3982">
        <v>11</v>
      </c>
      <c r="AP3982">
        <v>189</v>
      </c>
      <c r="AQ3982" s="160" t="s">
        <v>1101</v>
      </c>
      <c r="AR3982" s="28">
        <f t="shared" si="59"/>
        <v>19</v>
      </c>
      <c r="AT3982" s="160">
        <v>35897</v>
      </c>
      <c r="AU3982">
        <v>11</v>
      </c>
      <c r="AV3982">
        <v>128</v>
      </c>
      <c r="AW3982" s="160" t="s">
        <v>1101</v>
      </c>
      <c r="AX3982" s="28">
        <f t="shared" si="60"/>
        <v>13</v>
      </c>
    </row>
    <row r="3983" spans="28:50" x14ac:dyDescent="0.3">
      <c r="AB3983" s="160">
        <v>39915</v>
      </c>
      <c r="AC3983">
        <v>12</v>
      </c>
      <c r="AD3983">
        <v>202</v>
      </c>
      <c r="AE3983" t="s">
        <v>1101</v>
      </c>
      <c r="AF3983">
        <v>20</v>
      </c>
      <c r="AH3983" s="160">
        <v>41376</v>
      </c>
      <c r="AI3983">
        <v>12</v>
      </c>
      <c r="AJ3983">
        <v>245</v>
      </c>
      <c r="AK3983" s="160" t="s">
        <v>1101</v>
      </c>
      <c r="AL3983" s="28">
        <f t="shared" si="58"/>
        <v>25</v>
      </c>
      <c r="AN3983" s="160">
        <v>36993</v>
      </c>
      <c r="AO3983">
        <v>12</v>
      </c>
      <c r="AP3983">
        <v>190</v>
      </c>
      <c r="AQ3983" s="160" t="s">
        <v>1101</v>
      </c>
      <c r="AR3983" s="28">
        <f t="shared" si="59"/>
        <v>19</v>
      </c>
      <c r="AT3983" s="160">
        <v>35897</v>
      </c>
      <c r="AU3983">
        <v>12</v>
      </c>
      <c r="AV3983">
        <v>136</v>
      </c>
      <c r="AW3983" s="160" t="s">
        <v>1101</v>
      </c>
      <c r="AX3983" s="28">
        <f t="shared" si="60"/>
        <v>14</v>
      </c>
    </row>
    <row r="3984" spans="28:50" x14ac:dyDescent="0.3">
      <c r="AB3984" s="160">
        <v>39915</v>
      </c>
      <c r="AC3984">
        <v>13</v>
      </c>
      <c r="AD3984">
        <v>220</v>
      </c>
      <c r="AE3984" t="s">
        <v>1101</v>
      </c>
      <c r="AF3984">
        <v>22</v>
      </c>
      <c r="AH3984" s="160">
        <v>41376</v>
      </c>
      <c r="AI3984">
        <v>13</v>
      </c>
      <c r="AJ3984">
        <v>229</v>
      </c>
      <c r="AK3984" s="160" t="s">
        <v>1101</v>
      </c>
      <c r="AL3984" s="28">
        <f t="shared" si="58"/>
        <v>23</v>
      </c>
      <c r="AN3984" s="160">
        <v>36993</v>
      </c>
      <c r="AO3984">
        <v>13</v>
      </c>
      <c r="AP3984">
        <v>190</v>
      </c>
      <c r="AQ3984" s="160" t="s">
        <v>1101</v>
      </c>
      <c r="AR3984" s="28">
        <f t="shared" si="59"/>
        <v>19</v>
      </c>
      <c r="AT3984" s="160">
        <v>35897</v>
      </c>
      <c r="AU3984">
        <v>13</v>
      </c>
      <c r="AV3984">
        <v>141</v>
      </c>
      <c r="AW3984" s="160" t="s">
        <v>1101</v>
      </c>
      <c r="AX3984" s="28">
        <f t="shared" si="60"/>
        <v>14</v>
      </c>
    </row>
    <row r="3985" spans="28:50" x14ac:dyDescent="0.3">
      <c r="AB3985" s="160">
        <v>39915</v>
      </c>
      <c r="AC3985">
        <v>14</v>
      </c>
      <c r="AD3985">
        <v>211</v>
      </c>
      <c r="AE3985" t="s">
        <v>1101</v>
      </c>
      <c r="AF3985">
        <v>21</v>
      </c>
      <c r="AH3985" s="160">
        <v>41376</v>
      </c>
      <c r="AI3985">
        <v>14</v>
      </c>
      <c r="AJ3985">
        <v>237</v>
      </c>
      <c r="AK3985" s="160" t="s">
        <v>1101</v>
      </c>
      <c r="AL3985" s="28">
        <f t="shared" si="58"/>
        <v>24</v>
      </c>
      <c r="AN3985" s="160">
        <v>36993</v>
      </c>
      <c r="AO3985">
        <v>14</v>
      </c>
      <c r="AP3985">
        <v>184</v>
      </c>
      <c r="AQ3985" s="160" t="s">
        <v>1101</v>
      </c>
      <c r="AR3985" s="28">
        <f t="shared" si="59"/>
        <v>18</v>
      </c>
      <c r="AT3985" s="160">
        <v>35897</v>
      </c>
      <c r="AU3985">
        <v>14</v>
      </c>
      <c r="AV3985">
        <v>145</v>
      </c>
      <c r="AW3985" s="160" t="s">
        <v>1101</v>
      </c>
      <c r="AX3985" s="28">
        <f t="shared" si="60"/>
        <v>15</v>
      </c>
    </row>
    <row r="3986" spans="28:50" x14ac:dyDescent="0.3">
      <c r="AB3986" s="160">
        <v>39915</v>
      </c>
      <c r="AC3986">
        <v>15</v>
      </c>
      <c r="AD3986">
        <v>226</v>
      </c>
      <c r="AE3986" t="s">
        <v>1101</v>
      </c>
      <c r="AF3986">
        <v>23</v>
      </c>
      <c r="AH3986" s="160">
        <v>41376</v>
      </c>
      <c r="AI3986">
        <v>15</v>
      </c>
      <c r="AJ3986">
        <v>232</v>
      </c>
      <c r="AK3986" s="160" t="s">
        <v>1101</v>
      </c>
      <c r="AL3986" s="28">
        <f t="shared" si="58"/>
        <v>23</v>
      </c>
      <c r="AN3986" s="160">
        <v>36993</v>
      </c>
      <c r="AO3986">
        <v>15</v>
      </c>
      <c r="AP3986">
        <v>180</v>
      </c>
      <c r="AQ3986" s="160" t="s">
        <v>1101</v>
      </c>
      <c r="AR3986" s="28">
        <f t="shared" si="59"/>
        <v>18</v>
      </c>
      <c r="AT3986" s="160">
        <v>35897</v>
      </c>
      <c r="AU3986">
        <v>15</v>
      </c>
      <c r="AV3986">
        <v>140</v>
      </c>
      <c r="AW3986" s="160" t="s">
        <v>1101</v>
      </c>
      <c r="AX3986" s="28">
        <f t="shared" si="60"/>
        <v>14</v>
      </c>
    </row>
    <row r="3987" spans="28:50" x14ac:dyDescent="0.3">
      <c r="AB3987" s="160">
        <v>39915</v>
      </c>
      <c r="AC3987">
        <v>16</v>
      </c>
      <c r="AD3987">
        <v>232</v>
      </c>
      <c r="AE3987" t="s">
        <v>1101</v>
      </c>
      <c r="AF3987">
        <v>23</v>
      </c>
      <c r="AH3987" s="160">
        <v>41376</v>
      </c>
      <c r="AI3987">
        <v>16</v>
      </c>
      <c r="AJ3987">
        <v>225</v>
      </c>
      <c r="AK3987" s="160" t="s">
        <v>1101</v>
      </c>
      <c r="AL3987" s="28">
        <f t="shared" si="58"/>
        <v>23</v>
      </c>
      <c r="AN3987" s="160">
        <v>36993</v>
      </c>
      <c r="AO3987">
        <v>16</v>
      </c>
      <c r="AP3987">
        <v>170</v>
      </c>
      <c r="AQ3987" s="160" t="s">
        <v>1101</v>
      </c>
      <c r="AR3987" s="28">
        <f t="shared" si="59"/>
        <v>17</v>
      </c>
      <c r="AT3987" s="160">
        <v>35897</v>
      </c>
      <c r="AU3987">
        <v>16</v>
      </c>
      <c r="AV3987">
        <v>137</v>
      </c>
      <c r="AW3987" s="160" t="s">
        <v>1101</v>
      </c>
      <c r="AX3987" s="28">
        <f t="shared" si="60"/>
        <v>14</v>
      </c>
    </row>
    <row r="3988" spans="28:50" x14ac:dyDescent="0.3">
      <c r="AB3988" s="160">
        <v>39915</v>
      </c>
      <c r="AC3988">
        <v>17</v>
      </c>
      <c r="AD3988">
        <v>216</v>
      </c>
      <c r="AE3988" t="s">
        <v>1101</v>
      </c>
      <c r="AF3988">
        <v>22</v>
      </c>
      <c r="AH3988" s="160">
        <v>41376</v>
      </c>
      <c r="AI3988">
        <v>17</v>
      </c>
      <c r="AJ3988">
        <v>230</v>
      </c>
      <c r="AK3988" s="160" t="s">
        <v>1101</v>
      </c>
      <c r="AL3988" s="28">
        <f t="shared" si="58"/>
        <v>23</v>
      </c>
      <c r="AN3988" s="160">
        <v>36993</v>
      </c>
      <c r="AO3988">
        <v>17</v>
      </c>
      <c r="AP3988">
        <v>175</v>
      </c>
      <c r="AQ3988" s="160" t="s">
        <v>1101</v>
      </c>
      <c r="AR3988" s="28">
        <f t="shared" si="59"/>
        <v>18</v>
      </c>
      <c r="AT3988" s="160">
        <v>35897</v>
      </c>
      <c r="AU3988">
        <v>17</v>
      </c>
      <c r="AV3988">
        <v>130</v>
      </c>
      <c r="AW3988" s="160" t="s">
        <v>1101</v>
      </c>
      <c r="AX3988" s="28">
        <f t="shared" si="60"/>
        <v>13</v>
      </c>
    </row>
    <row r="3989" spans="28:50" x14ac:dyDescent="0.3">
      <c r="AB3989" s="160">
        <v>39915</v>
      </c>
      <c r="AC3989">
        <v>18</v>
      </c>
      <c r="AD3989">
        <v>196</v>
      </c>
      <c r="AE3989" t="s">
        <v>1101</v>
      </c>
      <c r="AF3989">
        <v>20</v>
      </c>
      <c r="AH3989" s="160">
        <v>41376</v>
      </c>
      <c r="AI3989">
        <v>18</v>
      </c>
      <c r="AJ3989">
        <v>234</v>
      </c>
      <c r="AK3989" s="160" t="s">
        <v>1101</v>
      </c>
      <c r="AL3989" s="28">
        <f t="shared" si="58"/>
        <v>23</v>
      </c>
      <c r="AN3989" s="160">
        <v>36993</v>
      </c>
      <c r="AO3989">
        <v>18</v>
      </c>
      <c r="AP3989">
        <v>180</v>
      </c>
      <c r="AQ3989" s="160" t="s">
        <v>1101</v>
      </c>
      <c r="AR3989" s="28">
        <f t="shared" si="59"/>
        <v>18</v>
      </c>
      <c r="AT3989" s="160">
        <v>35897</v>
      </c>
      <c r="AU3989">
        <v>18</v>
      </c>
      <c r="AV3989">
        <v>115</v>
      </c>
      <c r="AW3989" s="160" t="s">
        <v>1101</v>
      </c>
      <c r="AX3989" s="28">
        <f t="shared" si="60"/>
        <v>12</v>
      </c>
    </row>
    <row r="3990" spans="28:50" x14ac:dyDescent="0.3">
      <c r="AB3990" s="160">
        <v>39915</v>
      </c>
      <c r="AC3990">
        <v>19</v>
      </c>
      <c r="AD3990">
        <v>168</v>
      </c>
      <c r="AE3990" t="s">
        <v>1101</v>
      </c>
      <c r="AF3990">
        <v>17</v>
      </c>
      <c r="AH3990" s="160">
        <v>41376</v>
      </c>
      <c r="AI3990">
        <v>19</v>
      </c>
      <c r="AJ3990">
        <v>227</v>
      </c>
      <c r="AK3990" s="160" t="s">
        <v>1101</v>
      </c>
      <c r="AL3990" s="28">
        <f t="shared" si="58"/>
        <v>23</v>
      </c>
      <c r="AN3990" s="160">
        <v>36993</v>
      </c>
      <c r="AO3990">
        <v>19</v>
      </c>
      <c r="AP3990">
        <v>170</v>
      </c>
      <c r="AQ3990" s="160" t="s">
        <v>1101</v>
      </c>
      <c r="AR3990" s="28">
        <f t="shared" si="59"/>
        <v>17</v>
      </c>
      <c r="AT3990" s="160">
        <v>35897</v>
      </c>
      <c r="AU3990">
        <v>19</v>
      </c>
      <c r="AV3990">
        <v>102</v>
      </c>
      <c r="AW3990" s="160" t="s">
        <v>1101</v>
      </c>
      <c r="AX3990" s="28">
        <f t="shared" si="60"/>
        <v>10</v>
      </c>
    </row>
    <row r="3991" spans="28:50" x14ac:dyDescent="0.3">
      <c r="AB3991" s="160">
        <v>39915</v>
      </c>
      <c r="AC3991">
        <v>20</v>
      </c>
      <c r="AD3991">
        <v>169</v>
      </c>
      <c r="AE3991" t="s">
        <v>1101</v>
      </c>
      <c r="AF3991">
        <v>17</v>
      </c>
      <c r="AH3991" s="160">
        <v>41376</v>
      </c>
      <c r="AI3991">
        <v>20</v>
      </c>
      <c r="AJ3991">
        <v>220</v>
      </c>
      <c r="AK3991" s="160" t="s">
        <v>1101</v>
      </c>
      <c r="AL3991" s="28">
        <f t="shared" si="58"/>
        <v>22</v>
      </c>
      <c r="AN3991" s="160">
        <v>36993</v>
      </c>
      <c r="AO3991">
        <v>20</v>
      </c>
      <c r="AP3991">
        <v>177</v>
      </c>
      <c r="AQ3991" s="160" t="s">
        <v>1101</v>
      </c>
      <c r="AR3991" s="28">
        <f t="shared" si="59"/>
        <v>18</v>
      </c>
      <c r="AT3991" s="160">
        <v>35897</v>
      </c>
      <c r="AU3991">
        <v>20</v>
      </c>
      <c r="AV3991">
        <v>97</v>
      </c>
      <c r="AW3991" s="160" t="s">
        <v>1101</v>
      </c>
      <c r="AX3991" s="28">
        <f t="shared" si="60"/>
        <v>10</v>
      </c>
    </row>
    <row r="3992" spans="28:50" x14ac:dyDescent="0.3">
      <c r="AB3992" s="160">
        <v>39915</v>
      </c>
      <c r="AC3992">
        <v>21</v>
      </c>
      <c r="AD3992">
        <v>124</v>
      </c>
      <c r="AE3992" t="s">
        <v>1101</v>
      </c>
      <c r="AF3992">
        <v>12</v>
      </c>
      <c r="AH3992" s="160">
        <v>41376</v>
      </c>
      <c r="AI3992">
        <v>21</v>
      </c>
      <c r="AJ3992">
        <v>202</v>
      </c>
      <c r="AK3992" s="160" t="s">
        <v>1101</v>
      </c>
      <c r="AL3992" s="28">
        <f t="shared" si="58"/>
        <v>20</v>
      </c>
      <c r="AN3992" s="160">
        <v>36993</v>
      </c>
      <c r="AO3992">
        <v>21</v>
      </c>
      <c r="AP3992">
        <v>180</v>
      </c>
      <c r="AQ3992" s="160" t="s">
        <v>1101</v>
      </c>
      <c r="AR3992" s="28">
        <f t="shared" si="59"/>
        <v>18</v>
      </c>
      <c r="AT3992" s="160">
        <v>35897</v>
      </c>
      <c r="AU3992">
        <v>21</v>
      </c>
      <c r="AV3992">
        <v>89</v>
      </c>
      <c r="AW3992" s="160" t="s">
        <v>1101</v>
      </c>
      <c r="AX3992" s="28">
        <f t="shared" si="60"/>
        <v>9</v>
      </c>
    </row>
    <row r="3993" spans="28:50" x14ac:dyDescent="0.3">
      <c r="AB3993" s="160">
        <v>39915</v>
      </c>
      <c r="AC3993">
        <v>22</v>
      </c>
      <c r="AD3993">
        <v>125</v>
      </c>
      <c r="AE3993" t="s">
        <v>1101</v>
      </c>
      <c r="AF3993">
        <v>13</v>
      </c>
      <c r="AH3993" s="160">
        <v>41376</v>
      </c>
      <c r="AI3993">
        <v>22</v>
      </c>
      <c r="AJ3993">
        <v>202</v>
      </c>
      <c r="AK3993" s="160" t="s">
        <v>1101</v>
      </c>
      <c r="AL3993" s="28">
        <f t="shared" si="58"/>
        <v>20</v>
      </c>
      <c r="AN3993" s="160">
        <v>36993</v>
      </c>
      <c r="AO3993">
        <v>22</v>
      </c>
      <c r="AP3993">
        <v>190</v>
      </c>
      <c r="AQ3993" s="160" t="s">
        <v>1101</v>
      </c>
      <c r="AR3993" s="28">
        <f t="shared" si="59"/>
        <v>19</v>
      </c>
      <c r="AT3993" s="160">
        <v>35897</v>
      </c>
      <c r="AU3993">
        <v>22</v>
      </c>
      <c r="AV3993">
        <v>78</v>
      </c>
      <c r="AW3993" s="160" t="s">
        <v>1101</v>
      </c>
      <c r="AX3993" s="28">
        <f t="shared" si="60"/>
        <v>8</v>
      </c>
    </row>
    <row r="3994" spans="28:50" x14ac:dyDescent="0.3">
      <c r="AB3994" s="160">
        <v>39915</v>
      </c>
      <c r="AC3994">
        <v>23</v>
      </c>
      <c r="AD3994">
        <v>120</v>
      </c>
      <c r="AE3994" t="s">
        <v>1101</v>
      </c>
      <c r="AF3994">
        <v>12</v>
      </c>
      <c r="AH3994" s="160">
        <v>41376</v>
      </c>
      <c r="AI3994">
        <v>23</v>
      </c>
      <c r="AJ3994">
        <v>199</v>
      </c>
      <c r="AK3994" s="160" t="s">
        <v>1101</v>
      </c>
      <c r="AL3994" s="28">
        <f t="shared" si="58"/>
        <v>20</v>
      </c>
      <c r="AN3994" s="160">
        <v>36993</v>
      </c>
      <c r="AO3994">
        <v>23</v>
      </c>
      <c r="AP3994">
        <v>187</v>
      </c>
      <c r="AQ3994" s="160" t="s">
        <v>1101</v>
      </c>
      <c r="AR3994" s="28">
        <f t="shared" si="59"/>
        <v>19</v>
      </c>
      <c r="AT3994" s="160">
        <v>35897</v>
      </c>
      <c r="AU3994">
        <v>23</v>
      </c>
      <c r="AV3994">
        <v>93</v>
      </c>
      <c r="AW3994" s="160" t="s">
        <v>1101</v>
      </c>
      <c r="AX3994" s="28">
        <f t="shared" si="60"/>
        <v>9</v>
      </c>
    </row>
    <row r="3995" spans="28:50" x14ac:dyDescent="0.3">
      <c r="AB3995" s="160">
        <v>39916</v>
      </c>
      <c r="AC3995">
        <v>0</v>
      </c>
      <c r="AD3995">
        <v>131</v>
      </c>
      <c r="AE3995" t="s">
        <v>1101</v>
      </c>
      <c r="AF3995">
        <v>13</v>
      </c>
      <c r="AH3995" s="160">
        <v>41377</v>
      </c>
      <c r="AI3995">
        <v>0</v>
      </c>
      <c r="AJ3995">
        <v>199</v>
      </c>
      <c r="AK3995" s="160" t="s">
        <v>1101</v>
      </c>
      <c r="AL3995" s="28">
        <f t="shared" si="58"/>
        <v>20</v>
      </c>
      <c r="AN3995" s="160">
        <v>36994</v>
      </c>
      <c r="AO3995">
        <v>0</v>
      </c>
      <c r="AP3995">
        <v>200</v>
      </c>
      <c r="AQ3995" s="160" t="s">
        <v>1101</v>
      </c>
      <c r="AR3995" s="28">
        <f t="shared" si="59"/>
        <v>20</v>
      </c>
      <c r="AT3995" s="160">
        <v>35898</v>
      </c>
      <c r="AU3995">
        <v>0</v>
      </c>
      <c r="AV3995">
        <v>96</v>
      </c>
      <c r="AW3995" s="160" t="s">
        <v>1101</v>
      </c>
      <c r="AX3995" s="28">
        <f t="shared" si="60"/>
        <v>10</v>
      </c>
    </row>
    <row r="3996" spans="28:50" x14ac:dyDescent="0.3">
      <c r="AB3996" s="160">
        <v>39916</v>
      </c>
      <c r="AC3996">
        <v>1</v>
      </c>
      <c r="AD3996">
        <v>106</v>
      </c>
      <c r="AE3996" t="s">
        <v>1101</v>
      </c>
      <c r="AF3996">
        <v>11</v>
      </c>
      <c r="AH3996" s="160">
        <v>41377</v>
      </c>
      <c r="AI3996">
        <v>1</v>
      </c>
      <c r="AJ3996">
        <v>194</v>
      </c>
      <c r="AK3996" s="160" t="s">
        <v>1101</v>
      </c>
      <c r="AL3996" s="28">
        <f t="shared" si="58"/>
        <v>19</v>
      </c>
      <c r="AN3996" s="160">
        <v>36994</v>
      </c>
      <c r="AO3996">
        <v>1</v>
      </c>
      <c r="AP3996">
        <v>210</v>
      </c>
      <c r="AQ3996" s="160" t="s">
        <v>1101</v>
      </c>
      <c r="AR3996" s="28">
        <f t="shared" si="59"/>
        <v>21</v>
      </c>
      <c r="AT3996" s="160">
        <v>35898</v>
      </c>
      <c r="AU3996">
        <v>1</v>
      </c>
      <c r="AV3996">
        <v>92</v>
      </c>
      <c r="AW3996" s="160" t="s">
        <v>1101</v>
      </c>
      <c r="AX3996" s="28">
        <f t="shared" si="60"/>
        <v>9</v>
      </c>
    </row>
    <row r="3997" spans="28:50" x14ac:dyDescent="0.3">
      <c r="AB3997" s="160">
        <v>39916</v>
      </c>
      <c r="AC3997">
        <v>2</v>
      </c>
      <c r="AD3997">
        <v>101</v>
      </c>
      <c r="AE3997" t="s">
        <v>1101</v>
      </c>
      <c r="AF3997">
        <v>10</v>
      </c>
      <c r="AH3997" s="160">
        <v>41377</v>
      </c>
      <c r="AI3997">
        <v>2</v>
      </c>
      <c r="AJ3997">
        <v>202</v>
      </c>
      <c r="AK3997" s="160" t="s">
        <v>1101</v>
      </c>
      <c r="AL3997" s="28">
        <f t="shared" si="58"/>
        <v>20</v>
      </c>
      <c r="AN3997" s="160">
        <v>36994</v>
      </c>
      <c r="AO3997">
        <v>2</v>
      </c>
      <c r="AP3997">
        <v>210</v>
      </c>
      <c r="AQ3997" s="160" t="s">
        <v>1101</v>
      </c>
      <c r="AR3997" s="28">
        <f t="shared" si="59"/>
        <v>21</v>
      </c>
      <c r="AT3997" s="160">
        <v>35898</v>
      </c>
      <c r="AU3997">
        <v>2</v>
      </c>
      <c r="AV3997">
        <v>86</v>
      </c>
      <c r="AW3997" s="160" t="s">
        <v>1101</v>
      </c>
      <c r="AX3997" s="28">
        <f t="shared" si="60"/>
        <v>9</v>
      </c>
    </row>
    <row r="3998" spans="28:50" x14ac:dyDescent="0.3">
      <c r="AB3998" s="160">
        <v>39916</v>
      </c>
      <c r="AC3998">
        <v>3</v>
      </c>
      <c r="AD3998">
        <v>118</v>
      </c>
      <c r="AE3998" t="s">
        <v>1101</v>
      </c>
      <c r="AF3998">
        <v>12</v>
      </c>
      <c r="AH3998" s="160">
        <v>41377</v>
      </c>
      <c r="AI3998">
        <v>3</v>
      </c>
      <c r="AJ3998">
        <v>214</v>
      </c>
      <c r="AK3998" s="160" t="s">
        <v>1101</v>
      </c>
      <c r="AL3998" s="28">
        <f t="shared" si="58"/>
        <v>21</v>
      </c>
      <c r="AN3998" s="160">
        <v>36994</v>
      </c>
      <c r="AO3998">
        <v>3</v>
      </c>
      <c r="AP3998">
        <v>210</v>
      </c>
      <c r="AQ3998" s="160" t="s">
        <v>1101</v>
      </c>
      <c r="AR3998" s="28">
        <f t="shared" si="59"/>
        <v>21</v>
      </c>
      <c r="AT3998" s="160">
        <v>35898</v>
      </c>
      <c r="AU3998">
        <v>3</v>
      </c>
      <c r="AV3998">
        <v>87</v>
      </c>
      <c r="AW3998" s="160" t="s">
        <v>1101</v>
      </c>
      <c r="AX3998" s="28">
        <f t="shared" si="60"/>
        <v>9</v>
      </c>
    </row>
    <row r="3999" spans="28:50" x14ac:dyDescent="0.3">
      <c r="AB3999" s="160">
        <v>39916</v>
      </c>
      <c r="AC3999">
        <v>4</v>
      </c>
      <c r="AD3999">
        <v>117</v>
      </c>
      <c r="AE3999" t="s">
        <v>1101</v>
      </c>
      <c r="AF3999">
        <v>12</v>
      </c>
      <c r="AH3999" s="160">
        <v>41377</v>
      </c>
      <c r="AI3999">
        <v>4</v>
      </c>
      <c r="AJ3999">
        <v>211</v>
      </c>
      <c r="AK3999" s="160" t="s">
        <v>1101</v>
      </c>
      <c r="AL3999" s="28">
        <f t="shared" si="58"/>
        <v>21</v>
      </c>
      <c r="AN3999" s="160">
        <v>36994</v>
      </c>
      <c r="AO3999">
        <v>4</v>
      </c>
      <c r="AP3999">
        <v>210</v>
      </c>
      <c r="AQ3999" s="160" t="s">
        <v>1101</v>
      </c>
      <c r="AR3999" s="28">
        <f t="shared" si="59"/>
        <v>21</v>
      </c>
      <c r="AT3999" s="160">
        <v>35898</v>
      </c>
      <c r="AU3999">
        <v>4</v>
      </c>
      <c r="AV3999">
        <v>86</v>
      </c>
      <c r="AW3999" s="160" t="s">
        <v>1101</v>
      </c>
      <c r="AX3999" s="28">
        <f t="shared" si="60"/>
        <v>9</v>
      </c>
    </row>
    <row r="4000" spans="28:50" x14ac:dyDescent="0.3">
      <c r="AB4000" s="160">
        <v>39916</v>
      </c>
      <c r="AC4000">
        <v>5</v>
      </c>
      <c r="AD4000">
        <v>110</v>
      </c>
      <c r="AE4000" t="s">
        <v>1101</v>
      </c>
      <c r="AF4000">
        <v>11</v>
      </c>
      <c r="AH4000" s="160">
        <v>41377</v>
      </c>
      <c r="AI4000">
        <v>5</v>
      </c>
      <c r="AJ4000">
        <v>206</v>
      </c>
      <c r="AK4000" s="160" t="s">
        <v>1101</v>
      </c>
      <c r="AL4000" s="28">
        <f t="shared" si="58"/>
        <v>21</v>
      </c>
      <c r="AN4000" s="160">
        <v>36994</v>
      </c>
      <c r="AO4000">
        <v>5</v>
      </c>
      <c r="AP4000">
        <v>198</v>
      </c>
      <c r="AQ4000" s="160" t="s">
        <v>1101</v>
      </c>
      <c r="AR4000" s="28">
        <f t="shared" si="59"/>
        <v>20</v>
      </c>
      <c r="AT4000" s="160">
        <v>35898</v>
      </c>
      <c r="AU4000">
        <v>5</v>
      </c>
      <c r="AV4000">
        <v>92</v>
      </c>
      <c r="AW4000" s="160" t="s">
        <v>1101</v>
      </c>
      <c r="AX4000" s="28">
        <f t="shared" si="60"/>
        <v>9</v>
      </c>
    </row>
    <row r="4001" spans="28:50" x14ac:dyDescent="0.3">
      <c r="AB4001" s="160">
        <v>39916</v>
      </c>
      <c r="AC4001">
        <v>6</v>
      </c>
      <c r="AD4001">
        <v>111</v>
      </c>
      <c r="AE4001" t="s">
        <v>1101</v>
      </c>
      <c r="AF4001">
        <v>11</v>
      </c>
      <c r="AH4001" s="160">
        <v>41377</v>
      </c>
      <c r="AI4001">
        <v>6</v>
      </c>
      <c r="AJ4001">
        <v>205</v>
      </c>
      <c r="AK4001" s="160" t="s">
        <v>1101</v>
      </c>
      <c r="AL4001" s="28">
        <f t="shared" si="58"/>
        <v>21</v>
      </c>
      <c r="AN4001" s="160">
        <v>36994</v>
      </c>
      <c r="AO4001">
        <v>6</v>
      </c>
      <c r="AP4001">
        <v>190</v>
      </c>
      <c r="AQ4001" s="160" t="s">
        <v>1101</v>
      </c>
      <c r="AR4001" s="28">
        <f t="shared" si="59"/>
        <v>19</v>
      </c>
      <c r="AT4001" s="160">
        <v>35898</v>
      </c>
      <c r="AU4001">
        <v>6</v>
      </c>
      <c r="AV4001">
        <v>89</v>
      </c>
      <c r="AW4001" s="160" t="s">
        <v>1101</v>
      </c>
      <c r="AX4001" s="28">
        <f t="shared" si="60"/>
        <v>9</v>
      </c>
    </row>
    <row r="4002" spans="28:50" x14ac:dyDescent="0.3">
      <c r="AB4002" s="160">
        <v>39916</v>
      </c>
      <c r="AC4002">
        <v>7</v>
      </c>
      <c r="AD4002">
        <v>97</v>
      </c>
      <c r="AE4002" t="s">
        <v>1101</v>
      </c>
      <c r="AF4002">
        <v>10</v>
      </c>
      <c r="AH4002" s="160">
        <v>41377</v>
      </c>
      <c r="AI4002">
        <v>7</v>
      </c>
      <c r="AJ4002">
        <v>204</v>
      </c>
      <c r="AK4002" s="160" t="s">
        <v>1101</v>
      </c>
      <c r="AL4002" s="28">
        <f t="shared" si="58"/>
        <v>20</v>
      </c>
      <c r="AN4002" s="160">
        <v>36994</v>
      </c>
      <c r="AO4002">
        <v>7</v>
      </c>
      <c r="AP4002">
        <v>200</v>
      </c>
      <c r="AQ4002" s="160" t="s">
        <v>1101</v>
      </c>
      <c r="AR4002" s="28">
        <f t="shared" si="59"/>
        <v>20</v>
      </c>
      <c r="AT4002" s="160">
        <v>35898</v>
      </c>
      <c r="AU4002">
        <v>7</v>
      </c>
      <c r="AV4002">
        <v>100</v>
      </c>
      <c r="AW4002" s="160" t="s">
        <v>1101</v>
      </c>
      <c r="AX4002" s="28">
        <f t="shared" si="60"/>
        <v>10</v>
      </c>
    </row>
    <row r="4003" spans="28:50" x14ac:dyDescent="0.3">
      <c r="AB4003" s="160">
        <v>39916</v>
      </c>
      <c r="AC4003">
        <v>8</v>
      </c>
      <c r="AD4003">
        <v>111</v>
      </c>
      <c r="AE4003" t="s">
        <v>1101</v>
      </c>
      <c r="AF4003">
        <v>11</v>
      </c>
      <c r="AH4003" s="160">
        <v>41377</v>
      </c>
      <c r="AI4003">
        <v>8</v>
      </c>
      <c r="AJ4003">
        <v>200</v>
      </c>
      <c r="AK4003" s="160" t="s">
        <v>1101</v>
      </c>
      <c r="AL4003" s="28">
        <f t="shared" si="58"/>
        <v>20</v>
      </c>
      <c r="AN4003" s="160">
        <v>36994</v>
      </c>
      <c r="AO4003">
        <v>8</v>
      </c>
      <c r="AP4003">
        <v>204</v>
      </c>
      <c r="AQ4003" s="160" t="s">
        <v>1101</v>
      </c>
      <c r="AR4003" s="28">
        <f t="shared" si="59"/>
        <v>20</v>
      </c>
      <c r="AT4003" s="160">
        <v>35898</v>
      </c>
      <c r="AU4003">
        <v>8</v>
      </c>
      <c r="AV4003">
        <v>111</v>
      </c>
      <c r="AW4003" s="160" t="s">
        <v>1101</v>
      </c>
      <c r="AX4003" s="28">
        <f t="shared" si="60"/>
        <v>11</v>
      </c>
    </row>
    <row r="4004" spans="28:50" x14ac:dyDescent="0.3">
      <c r="AB4004" s="160">
        <v>39916</v>
      </c>
      <c r="AC4004">
        <v>9</v>
      </c>
      <c r="AD4004">
        <v>131</v>
      </c>
      <c r="AE4004" t="s">
        <v>1101</v>
      </c>
      <c r="AF4004">
        <v>13</v>
      </c>
      <c r="AH4004" s="160">
        <v>41377</v>
      </c>
      <c r="AI4004">
        <v>9</v>
      </c>
      <c r="AJ4004">
        <v>200</v>
      </c>
      <c r="AK4004" s="160" t="s">
        <v>1101</v>
      </c>
      <c r="AL4004" s="28">
        <f t="shared" si="58"/>
        <v>20</v>
      </c>
      <c r="AN4004" s="160">
        <v>36994</v>
      </c>
      <c r="AO4004">
        <v>9</v>
      </c>
      <c r="AP4004">
        <v>200</v>
      </c>
      <c r="AQ4004" s="160" t="s">
        <v>1101</v>
      </c>
      <c r="AR4004" s="28">
        <f t="shared" si="59"/>
        <v>20</v>
      </c>
      <c r="AT4004" s="160">
        <v>35898</v>
      </c>
      <c r="AU4004">
        <v>9</v>
      </c>
      <c r="AV4004">
        <v>125</v>
      </c>
      <c r="AW4004" s="160" t="s">
        <v>1101</v>
      </c>
      <c r="AX4004" s="28">
        <f t="shared" si="60"/>
        <v>13</v>
      </c>
    </row>
    <row r="4005" spans="28:50" x14ac:dyDescent="0.3">
      <c r="AB4005" s="160">
        <v>39916</v>
      </c>
      <c r="AC4005">
        <v>10</v>
      </c>
      <c r="AD4005">
        <v>146</v>
      </c>
      <c r="AE4005" t="s">
        <v>1101</v>
      </c>
      <c r="AF4005">
        <v>15</v>
      </c>
      <c r="AH4005" s="160">
        <v>41377</v>
      </c>
      <c r="AI4005">
        <v>10</v>
      </c>
      <c r="AJ4005">
        <v>208</v>
      </c>
      <c r="AK4005" s="160" t="s">
        <v>1101</v>
      </c>
      <c r="AL4005" s="28">
        <f t="shared" si="58"/>
        <v>21</v>
      </c>
      <c r="AN4005" s="160">
        <v>36994</v>
      </c>
      <c r="AO4005">
        <v>10</v>
      </c>
      <c r="AP4005">
        <v>200</v>
      </c>
      <c r="AQ4005" s="160" t="s">
        <v>1101</v>
      </c>
      <c r="AR4005" s="28">
        <f t="shared" si="59"/>
        <v>20</v>
      </c>
      <c r="AT4005" s="160">
        <v>35898</v>
      </c>
      <c r="AU4005">
        <v>10</v>
      </c>
      <c r="AV4005">
        <v>130</v>
      </c>
      <c r="AW4005" s="160" t="s">
        <v>1101</v>
      </c>
      <c r="AX4005" s="28">
        <f t="shared" si="60"/>
        <v>13</v>
      </c>
    </row>
    <row r="4006" spans="28:50" x14ac:dyDescent="0.3">
      <c r="AB4006" s="160">
        <v>39916</v>
      </c>
      <c r="AC4006">
        <v>11</v>
      </c>
      <c r="AD4006">
        <v>169</v>
      </c>
      <c r="AE4006" t="s">
        <v>1101</v>
      </c>
      <c r="AF4006">
        <v>17</v>
      </c>
      <c r="AH4006" s="160">
        <v>41377</v>
      </c>
      <c r="AI4006">
        <v>11</v>
      </c>
      <c r="AJ4006">
        <v>213</v>
      </c>
      <c r="AK4006" s="160" t="s">
        <v>1101</v>
      </c>
      <c r="AL4006" s="28">
        <f t="shared" si="58"/>
        <v>21</v>
      </c>
      <c r="AN4006" s="160">
        <v>36994</v>
      </c>
      <c r="AO4006">
        <v>11</v>
      </c>
      <c r="AP4006">
        <v>220</v>
      </c>
      <c r="AQ4006" s="160" t="s">
        <v>1101</v>
      </c>
      <c r="AR4006" s="28">
        <f t="shared" si="59"/>
        <v>22</v>
      </c>
      <c r="AT4006" s="160">
        <v>35898</v>
      </c>
      <c r="AU4006">
        <v>11</v>
      </c>
      <c r="AV4006">
        <v>141</v>
      </c>
      <c r="AW4006" s="160" t="s">
        <v>1101</v>
      </c>
      <c r="AX4006" s="28">
        <f t="shared" si="60"/>
        <v>14</v>
      </c>
    </row>
    <row r="4007" spans="28:50" x14ac:dyDescent="0.3">
      <c r="AB4007" s="160">
        <v>39916</v>
      </c>
      <c r="AC4007">
        <v>12</v>
      </c>
      <c r="AD4007">
        <v>188</v>
      </c>
      <c r="AE4007" t="s">
        <v>1101</v>
      </c>
      <c r="AF4007">
        <v>19</v>
      </c>
      <c r="AH4007" s="160">
        <v>41377</v>
      </c>
      <c r="AI4007">
        <v>12</v>
      </c>
      <c r="AJ4007">
        <v>220</v>
      </c>
      <c r="AK4007" s="160" t="s">
        <v>1101</v>
      </c>
      <c r="AL4007" s="28">
        <f t="shared" si="58"/>
        <v>22</v>
      </c>
      <c r="AN4007" s="160">
        <v>36994</v>
      </c>
      <c r="AO4007">
        <v>12</v>
      </c>
      <c r="AP4007">
        <v>230</v>
      </c>
      <c r="AQ4007" s="160" t="s">
        <v>1101</v>
      </c>
      <c r="AR4007" s="28">
        <f t="shared" si="59"/>
        <v>23</v>
      </c>
      <c r="AT4007" s="160">
        <v>35898</v>
      </c>
      <c r="AU4007">
        <v>12</v>
      </c>
      <c r="AV4007">
        <v>141</v>
      </c>
      <c r="AW4007" s="160" t="s">
        <v>1101</v>
      </c>
      <c r="AX4007" s="28">
        <f t="shared" si="60"/>
        <v>14</v>
      </c>
    </row>
    <row r="4008" spans="28:50" x14ac:dyDescent="0.3">
      <c r="AB4008" s="160">
        <v>39916</v>
      </c>
      <c r="AC4008">
        <v>13</v>
      </c>
      <c r="AD4008">
        <v>198</v>
      </c>
      <c r="AE4008" t="s">
        <v>1101</v>
      </c>
      <c r="AF4008">
        <v>20</v>
      </c>
      <c r="AH4008" s="160">
        <v>41377</v>
      </c>
      <c r="AI4008">
        <v>13</v>
      </c>
      <c r="AJ4008">
        <v>223</v>
      </c>
      <c r="AK4008" s="160" t="s">
        <v>1101</v>
      </c>
      <c r="AL4008" s="28">
        <f t="shared" si="58"/>
        <v>22</v>
      </c>
      <c r="AN4008" s="160">
        <v>36994</v>
      </c>
      <c r="AO4008">
        <v>13</v>
      </c>
      <c r="AP4008">
        <v>220</v>
      </c>
      <c r="AQ4008" s="160" t="s">
        <v>1101</v>
      </c>
      <c r="AR4008" s="28">
        <f t="shared" si="59"/>
        <v>22</v>
      </c>
      <c r="AT4008" s="160">
        <v>35898</v>
      </c>
      <c r="AU4008">
        <v>13</v>
      </c>
      <c r="AV4008">
        <v>143</v>
      </c>
      <c r="AW4008" s="160" t="s">
        <v>1101</v>
      </c>
      <c r="AX4008" s="28">
        <f t="shared" si="60"/>
        <v>14</v>
      </c>
    </row>
    <row r="4009" spans="28:50" x14ac:dyDescent="0.3">
      <c r="AB4009" s="160">
        <v>39916</v>
      </c>
      <c r="AC4009">
        <v>14</v>
      </c>
      <c r="AD4009">
        <v>177</v>
      </c>
      <c r="AE4009" t="s">
        <v>1101</v>
      </c>
      <c r="AF4009">
        <v>18</v>
      </c>
      <c r="AH4009" s="160">
        <v>41377</v>
      </c>
      <c r="AI4009">
        <v>14</v>
      </c>
      <c r="AJ4009">
        <v>227</v>
      </c>
      <c r="AK4009" s="160" t="s">
        <v>1101</v>
      </c>
      <c r="AL4009" s="28">
        <f t="shared" si="58"/>
        <v>23</v>
      </c>
      <c r="AN4009" s="160">
        <v>36994</v>
      </c>
      <c r="AO4009">
        <v>14</v>
      </c>
      <c r="AP4009">
        <v>211</v>
      </c>
      <c r="AQ4009" s="160" t="s">
        <v>1101</v>
      </c>
      <c r="AR4009" s="28">
        <f t="shared" si="59"/>
        <v>21</v>
      </c>
      <c r="AT4009" s="160">
        <v>35898</v>
      </c>
      <c r="AU4009">
        <v>14</v>
      </c>
      <c r="AV4009">
        <v>128</v>
      </c>
      <c r="AW4009" s="160" t="s">
        <v>1101</v>
      </c>
      <c r="AX4009" s="28">
        <f t="shared" si="60"/>
        <v>13</v>
      </c>
    </row>
    <row r="4010" spans="28:50" x14ac:dyDescent="0.3">
      <c r="AB4010" s="160">
        <v>39916</v>
      </c>
      <c r="AC4010">
        <v>15</v>
      </c>
      <c r="AD4010">
        <v>183</v>
      </c>
      <c r="AE4010" t="s">
        <v>1101</v>
      </c>
      <c r="AF4010">
        <v>18</v>
      </c>
      <c r="AH4010" s="160">
        <v>41377</v>
      </c>
      <c r="AI4010">
        <v>15</v>
      </c>
      <c r="AJ4010">
        <v>233</v>
      </c>
      <c r="AK4010" s="160" t="s">
        <v>1101</v>
      </c>
      <c r="AL4010" s="28">
        <f t="shared" si="58"/>
        <v>23</v>
      </c>
      <c r="AN4010" s="160">
        <v>36994</v>
      </c>
      <c r="AO4010">
        <v>15</v>
      </c>
      <c r="AP4010">
        <v>210</v>
      </c>
      <c r="AQ4010" s="160" t="s">
        <v>1101</v>
      </c>
      <c r="AR4010" s="28">
        <f t="shared" si="59"/>
        <v>21</v>
      </c>
      <c r="AT4010" s="160">
        <v>35898</v>
      </c>
      <c r="AU4010">
        <v>15</v>
      </c>
      <c r="AV4010">
        <v>132</v>
      </c>
      <c r="AW4010" s="160" t="s">
        <v>1101</v>
      </c>
      <c r="AX4010" s="28">
        <f t="shared" si="60"/>
        <v>13</v>
      </c>
    </row>
    <row r="4011" spans="28:50" x14ac:dyDescent="0.3">
      <c r="AB4011" s="160">
        <v>39916</v>
      </c>
      <c r="AC4011">
        <v>16</v>
      </c>
      <c r="AD4011">
        <v>177</v>
      </c>
      <c r="AE4011" t="s">
        <v>1101</v>
      </c>
      <c r="AF4011">
        <v>18</v>
      </c>
      <c r="AH4011" s="160">
        <v>41377</v>
      </c>
      <c r="AI4011">
        <v>16</v>
      </c>
      <c r="AJ4011">
        <v>234</v>
      </c>
      <c r="AK4011" s="160" t="s">
        <v>1101</v>
      </c>
      <c r="AL4011" s="28">
        <f t="shared" si="58"/>
        <v>23</v>
      </c>
      <c r="AN4011" s="160">
        <v>36994</v>
      </c>
      <c r="AO4011">
        <v>16</v>
      </c>
      <c r="AP4011">
        <v>200</v>
      </c>
      <c r="AQ4011" s="160" t="s">
        <v>1101</v>
      </c>
      <c r="AR4011" s="28">
        <f t="shared" si="59"/>
        <v>20</v>
      </c>
      <c r="AT4011" s="160">
        <v>35898</v>
      </c>
      <c r="AU4011">
        <v>16</v>
      </c>
      <c r="AV4011">
        <v>131</v>
      </c>
      <c r="AW4011" s="160" t="s">
        <v>1101</v>
      </c>
      <c r="AX4011" s="28">
        <f t="shared" si="60"/>
        <v>13</v>
      </c>
    </row>
    <row r="4012" spans="28:50" x14ac:dyDescent="0.3">
      <c r="AB4012" s="160">
        <v>39916</v>
      </c>
      <c r="AC4012">
        <v>17</v>
      </c>
      <c r="AD4012">
        <v>166</v>
      </c>
      <c r="AE4012" t="s">
        <v>1101</v>
      </c>
      <c r="AF4012">
        <v>17</v>
      </c>
      <c r="AH4012" s="160">
        <v>41377</v>
      </c>
      <c r="AI4012">
        <v>17</v>
      </c>
      <c r="AJ4012">
        <v>242</v>
      </c>
      <c r="AK4012" s="160" t="s">
        <v>1101</v>
      </c>
      <c r="AL4012" s="28">
        <f t="shared" si="58"/>
        <v>24</v>
      </c>
      <c r="AN4012" s="160">
        <v>36994</v>
      </c>
      <c r="AO4012">
        <v>17</v>
      </c>
      <c r="AP4012">
        <v>184</v>
      </c>
      <c r="AQ4012" s="160" t="s">
        <v>1101</v>
      </c>
      <c r="AR4012" s="28">
        <f t="shared" si="59"/>
        <v>18</v>
      </c>
      <c r="AT4012" s="160">
        <v>35898</v>
      </c>
      <c r="AU4012">
        <v>17</v>
      </c>
      <c r="AV4012">
        <v>129</v>
      </c>
      <c r="AW4012" s="160" t="s">
        <v>1101</v>
      </c>
      <c r="AX4012" s="28">
        <f t="shared" si="60"/>
        <v>13</v>
      </c>
    </row>
    <row r="4013" spans="28:50" x14ac:dyDescent="0.3">
      <c r="AB4013" s="160">
        <v>39916</v>
      </c>
      <c r="AC4013">
        <v>18</v>
      </c>
      <c r="AD4013">
        <v>155</v>
      </c>
      <c r="AE4013" t="s">
        <v>1101</v>
      </c>
      <c r="AF4013">
        <v>16</v>
      </c>
      <c r="AH4013" s="160">
        <v>41377</v>
      </c>
      <c r="AI4013">
        <v>18</v>
      </c>
      <c r="AJ4013">
        <v>238</v>
      </c>
      <c r="AK4013" s="160" t="s">
        <v>1101</v>
      </c>
      <c r="AL4013" s="28">
        <f t="shared" si="58"/>
        <v>24</v>
      </c>
      <c r="AN4013" s="160">
        <v>36994</v>
      </c>
      <c r="AO4013">
        <v>18</v>
      </c>
      <c r="AP4013">
        <v>180</v>
      </c>
      <c r="AQ4013" s="160" t="s">
        <v>1101</v>
      </c>
      <c r="AR4013" s="28">
        <f t="shared" si="59"/>
        <v>18</v>
      </c>
      <c r="AT4013" s="160">
        <v>35898</v>
      </c>
      <c r="AU4013">
        <v>18</v>
      </c>
      <c r="AV4013">
        <v>130</v>
      </c>
      <c r="AW4013" s="160" t="s">
        <v>1101</v>
      </c>
      <c r="AX4013" s="28">
        <f t="shared" si="60"/>
        <v>13</v>
      </c>
    </row>
    <row r="4014" spans="28:50" x14ac:dyDescent="0.3">
      <c r="AB4014" s="160">
        <v>39916</v>
      </c>
      <c r="AC4014">
        <v>19</v>
      </c>
      <c r="AD4014">
        <v>152</v>
      </c>
      <c r="AE4014" t="s">
        <v>1101</v>
      </c>
      <c r="AF4014">
        <v>15</v>
      </c>
      <c r="AH4014" s="160">
        <v>41377</v>
      </c>
      <c r="AI4014">
        <v>19</v>
      </c>
      <c r="AJ4014">
        <v>218</v>
      </c>
      <c r="AK4014" s="160" t="s">
        <v>1101</v>
      </c>
      <c r="AL4014" s="28">
        <f t="shared" si="58"/>
        <v>22</v>
      </c>
      <c r="AN4014" s="160">
        <v>36994</v>
      </c>
      <c r="AO4014">
        <v>19</v>
      </c>
      <c r="AP4014">
        <v>170</v>
      </c>
      <c r="AQ4014" s="160" t="s">
        <v>1101</v>
      </c>
      <c r="AR4014" s="28">
        <f t="shared" si="59"/>
        <v>17</v>
      </c>
      <c r="AT4014" s="160">
        <v>35898</v>
      </c>
      <c r="AU4014">
        <v>19</v>
      </c>
      <c r="AV4014">
        <v>130</v>
      </c>
      <c r="AW4014" s="160" t="s">
        <v>1101</v>
      </c>
      <c r="AX4014" s="28">
        <f t="shared" si="60"/>
        <v>13</v>
      </c>
    </row>
    <row r="4015" spans="28:50" x14ac:dyDescent="0.3">
      <c r="AB4015" s="160">
        <v>39916</v>
      </c>
      <c r="AC4015">
        <v>20</v>
      </c>
      <c r="AD4015">
        <v>149</v>
      </c>
      <c r="AE4015" t="s">
        <v>1101</v>
      </c>
      <c r="AF4015">
        <v>15</v>
      </c>
      <c r="AH4015" s="160">
        <v>41377</v>
      </c>
      <c r="AI4015">
        <v>20</v>
      </c>
      <c r="AJ4015">
        <v>213</v>
      </c>
      <c r="AK4015" s="160" t="s">
        <v>1101</v>
      </c>
      <c r="AL4015" s="28">
        <f t="shared" si="58"/>
        <v>21</v>
      </c>
      <c r="AN4015" s="160">
        <v>36994</v>
      </c>
      <c r="AO4015">
        <v>20</v>
      </c>
      <c r="AP4015">
        <v>174</v>
      </c>
      <c r="AQ4015" s="160" t="s">
        <v>1101</v>
      </c>
      <c r="AR4015" s="28">
        <f t="shared" si="59"/>
        <v>17</v>
      </c>
      <c r="AT4015" s="160">
        <v>35898</v>
      </c>
      <c r="AU4015">
        <v>20</v>
      </c>
      <c r="AV4015">
        <v>132</v>
      </c>
      <c r="AW4015" s="160" t="s">
        <v>1101</v>
      </c>
      <c r="AX4015" s="28">
        <f t="shared" si="60"/>
        <v>13</v>
      </c>
    </row>
    <row r="4016" spans="28:50" x14ac:dyDescent="0.3">
      <c r="AB4016" s="160">
        <v>39916</v>
      </c>
      <c r="AC4016">
        <v>21</v>
      </c>
      <c r="AD4016">
        <v>149</v>
      </c>
      <c r="AE4016" t="s">
        <v>1101</v>
      </c>
      <c r="AF4016">
        <v>15</v>
      </c>
      <c r="AH4016" s="160">
        <v>41377</v>
      </c>
      <c r="AI4016">
        <v>21</v>
      </c>
      <c r="AJ4016">
        <v>208</v>
      </c>
      <c r="AK4016" s="160" t="s">
        <v>1101</v>
      </c>
      <c r="AL4016" s="28">
        <f t="shared" si="58"/>
        <v>21</v>
      </c>
      <c r="AN4016" s="160">
        <v>36994</v>
      </c>
      <c r="AO4016">
        <v>21</v>
      </c>
      <c r="AP4016">
        <v>170</v>
      </c>
      <c r="AQ4016" s="160" t="s">
        <v>1101</v>
      </c>
      <c r="AR4016" s="28">
        <f t="shared" si="59"/>
        <v>17</v>
      </c>
      <c r="AT4016" s="160">
        <v>35898</v>
      </c>
      <c r="AU4016">
        <v>21</v>
      </c>
      <c r="AV4016">
        <v>136</v>
      </c>
      <c r="AW4016" s="160" t="s">
        <v>1101</v>
      </c>
      <c r="AX4016" s="28">
        <f t="shared" si="60"/>
        <v>14</v>
      </c>
    </row>
    <row r="4017" spans="28:50" x14ac:dyDescent="0.3">
      <c r="AB4017" s="160">
        <v>39916</v>
      </c>
      <c r="AC4017">
        <v>22</v>
      </c>
      <c r="AD4017">
        <v>145</v>
      </c>
      <c r="AE4017" t="s">
        <v>1101</v>
      </c>
      <c r="AF4017">
        <v>15</v>
      </c>
      <c r="AH4017" s="160">
        <v>41377</v>
      </c>
      <c r="AI4017">
        <v>22</v>
      </c>
      <c r="AJ4017">
        <v>205</v>
      </c>
      <c r="AK4017" s="160" t="s">
        <v>1101</v>
      </c>
      <c r="AL4017" s="28">
        <f t="shared" si="58"/>
        <v>21</v>
      </c>
      <c r="AN4017" s="160">
        <v>36994</v>
      </c>
      <c r="AO4017">
        <v>22</v>
      </c>
      <c r="AP4017">
        <v>170</v>
      </c>
      <c r="AQ4017" s="160" t="s">
        <v>1101</v>
      </c>
      <c r="AR4017" s="28">
        <f t="shared" si="59"/>
        <v>17</v>
      </c>
      <c r="AT4017" s="160">
        <v>35898</v>
      </c>
      <c r="AU4017">
        <v>22</v>
      </c>
      <c r="AV4017">
        <v>138</v>
      </c>
      <c r="AW4017" s="160" t="s">
        <v>1101</v>
      </c>
      <c r="AX4017" s="28">
        <f t="shared" si="60"/>
        <v>14</v>
      </c>
    </row>
    <row r="4018" spans="28:50" x14ac:dyDescent="0.3">
      <c r="AB4018" s="160">
        <v>39916</v>
      </c>
      <c r="AC4018">
        <v>23</v>
      </c>
      <c r="AD4018">
        <v>143</v>
      </c>
      <c r="AE4018" t="s">
        <v>1101</v>
      </c>
      <c r="AF4018">
        <v>14</v>
      </c>
      <c r="AH4018" s="160">
        <v>41377</v>
      </c>
      <c r="AI4018">
        <v>23</v>
      </c>
      <c r="AJ4018">
        <v>201</v>
      </c>
      <c r="AK4018" s="160" t="s">
        <v>1101</v>
      </c>
      <c r="AL4018" s="28">
        <f t="shared" si="58"/>
        <v>20</v>
      </c>
      <c r="AN4018" s="160">
        <v>36994</v>
      </c>
      <c r="AO4018">
        <v>23</v>
      </c>
      <c r="AP4018">
        <v>171</v>
      </c>
      <c r="AQ4018" s="160" t="s">
        <v>1101</v>
      </c>
      <c r="AR4018" s="28">
        <f t="shared" si="59"/>
        <v>17</v>
      </c>
      <c r="AT4018" s="160">
        <v>35898</v>
      </c>
      <c r="AU4018">
        <v>23</v>
      </c>
      <c r="AV4018">
        <v>139</v>
      </c>
      <c r="AW4018" s="160" t="s">
        <v>1101</v>
      </c>
      <c r="AX4018" s="28">
        <f t="shared" si="60"/>
        <v>14</v>
      </c>
    </row>
    <row r="4019" spans="28:50" x14ac:dyDescent="0.3">
      <c r="AB4019" s="160">
        <v>39917</v>
      </c>
      <c r="AC4019">
        <v>0</v>
      </c>
      <c r="AD4019">
        <v>142</v>
      </c>
      <c r="AE4019" t="s">
        <v>1101</v>
      </c>
      <c r="AF4019">
        <v>14</v>
      </c>
      <c r="AH4019" s="160">
        <v>41378</v>
      </c>
      <c r="AI4019">
        <v>0</v>
      </c>
      <c r="AJ4019">
        <v>196</v>
      </c>
      <c r="AK4019" s="160" t="s">
        <v>1101</v>
      </c>
      <c r="AL4019" s="28">
        <f t="shared" si="58"/>
        <v>20</v>
      </c>
      <c r="AN4019" s="160">
        <v>36995</v>
      </c>
      <c r="AO4019">
        <v>0</v>
      </c>
      <c r="AP4019">
        <v>170</v>
      </c>
      <c r="AQ4019" s="160" t="s">
        <v>1101</v>
      </c>
      <c r="AR4019" s="28">
        <f t="shared" si="59"/>
        <v>17</v>
      </c>
      <c r="AT4019" s="160">
        <v>35899</v>
      </c>
      <c r="AU4019">
        <v>0</v>
      </c>
      <c r="AV4019">
        <v>139</v>
      </c>
      <c r="AW4019" s="160" t="s">
        <v>1101</v>
      </c>
      <c r="AX4019" s="28">
        <f t="shared" si="60"/>
        <v>14</v>
      </c>
    </row>
    <row r="4020" spans="28:50" x14ac:dyDescent="0.3">
      <c r="AB4020" s="160">
        <v>39917</v>
      </c>
      <c r="AC4020">
        <v>1</v>
      </c>
      <c r="AD4020">
        <v>140</v>
      </c>
      <c r="AE4020" t="s">
        <v>1101</v>
      </c>
      <c r="AF4020">
        <v>14</v>
      </c>
      <c r="AH4020" s="160">
        <v>41378</v>
      </c>
      <c r="AI4020">
        <v>1</v>
      </c>
      <c r="AJ4020">
        <v>184</v>
      </c>
      <c r="AK4020" s="160" t="s">
        <v>1101</v>
      </c>
      <c r="AL4020" s="28">
        <f t="shared" si="58"/>
        <v>18</v>
      </c>
      <c r="AN4020" s="160">
        <v>36995</v>
      </c>
      <c r="AO4020">
        <v>1</v>
      </c>
      <c r="AP4020">
        <v>170</v>
      </c>
      <c r="AQ4020" s="160" t="s">
        <v>1101</v>
      </c>
      <c r="AR4020" s="28">
        <f t="shared" si="59"/>
        <v>17</v>
      </c>
      <c r="AT4020" s="160">
        <v>35899</v>
      </c>
      <c r="AU4020">
        <v>1</v>
      </c>
      <c r="AV4020">
        <v>142</v>
      </c>
      <c r="AW4020" s="160" t="s">
        <v>1101</v>
      </c>
      <c r="AX4020" s="28">
        <f t="shared" si="60"/>
        <v>14</v>
      </c>
    </row>
    <row r="4021" spans="28:50" x14ac:dyDescent="0.3">
      <c r="AB4021" s="160">
        <v>39917</v>
      </c>
      <c r="AC4021">
        <v>2</v>
      </c>
      <c r="AD4021">
        <v>138</v>
      </c>
      <c r="AE4021" t="s">
        <v>1101</v>
      </c>
      <c r="AF4021">
        <v>14</v>
      </c>
      <c r="AH4021" s="160">
        <v>41378</v>
      </c>
      <c r="AI4021">
        <v>2</v>
      </c>
      <c r="AJ4021">
        <v>174</v>
      </c>
      <c r="AK4021" s="160" t="s">
        <v>1101</v>
      </c>
      <c r="AL4021" s="28">
        <f t="shared" si="58"/>
        <v>17</v>
      </c>
      <c r="AN4021" s="160">
        <v>36995</v>
      </c>
      <c r="AO4021">
        <v>2</v>
      </c>
      <c r="AP4021">
        <v>173</v>
      </c>
      <c r="AQ4021" s="160" t="s">
        <v>1101</v>
      </c>
      <c r="AR4021" s="28">
        <f t="shared" si="59"/>
        <v>17</v>
      </c>
      <c r="AT4021" s="160">
        <v>35899</v>
      </c>
      <c r="AU4021">
        <v>2</v>
      </c>
      <c r="AV4021">
        <v>144</v>
      </c>
      <c r="AW4021" s="160" t="s">
        <v>1101</v>
      </c>
      <c r="AX4021" s="28">
        <f t="shared" si="60"/>
        <v>14</v>
      </c>
    </row>
    <row r="4022" spans="28:50" x14ac:dyDescent="0.3">
      <c r="AB4022" s="160">
        <v>39917</v>
      </c>
      <c r="AC4022">
        <v>3</v>
      </c>
      <c r="AD4022">
        <v>138</v>
      </c>
      <c r="AE4022" t="s">
        <v>1101</v>
      </c>
      <c r="AF4022">
        <v>14</v>
      </c>
      <c r="AH4022" s="160">
        <v>41378</v>
      </c>
      <c r="AI4022">
        <v>3</v>
      </c>
      <c r="AJ4022">
        <v>170</v>
      </c>
      <c r="AK4022" s="160" t="s">
        <v>1101</v>
      </c>
      <c r="AL4022" s="28">
        <f t="shared" si="58"/>
        <v>17</v>
      </c>
      <c r="AN4022" s="160">
        <v>36995</v>
      </c>
      <c r="AO4022">
        <v>3</v>
      </c>
      <c r="AP4022">
        <v>170</v>
      </c>
      <c r="AQ4022" s="160" t="s">
        <v>1101</v>
      </c>
      <c r="AR4022" s="28">
        <f t="shared" si="59"/>
        <v>17</v>
      </c>
      <c r="AT4022" s="160">
        <v>35899</v>
      </c>
      <c r="AU4022">
        <v>3</v>
      </c>
      <c r="AV4022">
        <v>150</v>
      </c>
      <c r="AW4022" s="160" t="s">
        <v>1101</v>
      </c>
      <c r="AX4022" s="28">
        <f t="shared" si="60"/>
        <v>15</v>
      </c>
    </row>
    <row r="4023" spans="28:50" x14ac:dyDescent="0.3">
      <c r="AB4023" s="160">
        <v>39917</v>
      </c>
      <c r="AC4023">
        <v>4</v>
      </c>
      <c r="AD4023">
        <v>140</v>
      </c>
      <c r="AE4023" t="s">
        <v>1101</v>
      </c>
      <c r="AF4023">
        <v>14</v>
      </c>
      <c r="AH4023" s="160">
        <v>41378</v>
      </c>
      <c r="AI4023">
        <v>4</v>
      </c>
      <c r="AJ4023">
        <v>168</v>
      </c>
      <c r="AK4023" s="160" t="s">
        <v>1101</v>
      </c>
      <c r="AL4023" s="28">
        <f t="shared" si="58"/>
        <v>17</v>
      </c>
      <c r="AN4023" s="160">
        <v>36995</v>
      </c>
      <c r="AO4023">
        <v>4</v>
      </c>
      <c r="AP4023">
        <v>150</v>
      </c>
      <c r="AQ4023" s="160" t="s">
        <v>1101</v>
      </c>
      <c r="AR4023" s="28">
        <f t="shared" si="59"/>
        <v>15</v>
      </c>
      <c r="AT4023" s="160">
        <v>35899</v>
      </c>
      <c r="AU4023">
        <v>4</v>
      </c>
      <c r="AV4023">
        <v>157</v>
      </c>
      <c r="AW4023" s="160" t="s">
        <v>1101</v>
      </c>
      <c r="AX4023" s="28">
        <f t="shared" si="60"/>
        <v>16</v>
      </c>
    </row>
    <row r="4024" spans="28:50" x14ac:dyDescent="0.3">
      <c r="AB4024" s="160">
        <v>39917</v>
      </c>
      <c r="AC4024">
        <v>5</v>
      </c>
      <c r="AD4024">
        <v>136</v>
      </c>
      <c r="AE4024" t="s">
        <v>1101</v>
      </c>
      <c r="AF4024">
        <v>14</v>
      </c>
      <c r="AH4024" s="160">
        <v>41378</v>
      </c>
      <c r="AI4024">
        <v>5</v>
      </c>
      <c r="AJ4024">
        <v>166</v>
      </c>
      <c r="AK4024" s="160" t="s">
        <v>1101</v>
      </c>
      <c r="AL4024" s="28">
        <f t="shared" si="58"/>
        <v>17</v>
      </c>
      <c r="AN4024" s="160">
        <v>36995</v>
      </c>
      <c r="AO4024">
        <v>5</v>
      </c>
      <c r="AP4024">
        <v>148</v>
      </c>
      <c r="AQ4024" s="160" t="s">
        <v>1101</v>
      </c>
      <c r="AR4024" s="28">
        <f t="shared" si="59"/>
        <v>15</v>
      </c>
      <c r="AT4024" s="160">
        <v>35899</v>
      </c>
      <c r="AU4024">
        <v>5</v>
      </c>
      <c r="AV4024">
        <v>156</v>
      </c>
      <c r="AW4024" s="160" t="s">
        <v>1101</v>
      </c>
      <c r="AX4024" s="28">
        <f t="shared" si="60"/>
        <v>16</v>
      </c>
    </row>
    <row r="4025" spans="28:50" x14ac:dyDescent="0.3">
      <c r="AB4025" s="160">
        <v>39917</v>
      </c>
      <c r="AC4025">
        <v>6</v>
      </c>
      <c r="AD4025">
        <v>131</v>
      </c>
      <c r="AE4025" t="s">
        <v>1101</v>
      </c>
      <c r="AF4025">
        <v>13</v>
      </c>
      <c r="AH4025" s="160">
        <v>41378</v>
      </c>
      <c r="AI4025">
        <v>6</v>
      </c>
      <c r="AJ4025">
        <v>165</v>
      </c>
      <c r="AK4025" s="160" t="s">
        <v>1101</v>
      </c>
      <c r="AL4025" s="28">
        <f t="shared" si="58"/>
        <v>17</v>
      </c>
      <c r="AN4025" s="160">
        <v>36995</v>
      </c>
      <c r="AO4025">
        <v>6</v>
      </c>
      <c r="AP4025">
        <v>140</v>
      </c>
      <c r="AQ4025" s="160" t="s">
        <v>1101</v>
      </c>
      <c r="AR4025" s="28">
        <f t="shared" si="59"/>
        <v>14</v>
      </c>
      <c r="AT4025" s="160">
        <v>35899</v>
      </c>
      <c r="AU4025">
        <v>6</v>
      </c>
      <c r="AV4025">
        <v>155</v>
      </c>
      <c r="AW4025" s="160" t="s">
        <v>1101</v>
      </c>
      <c r="AX4025" s="28">
        <f t="shared" si="60"/>
        <v>16</v>
      </c>
    </row>
    <row r="4026" spans="28:50" x14ac:dyDescent="0.3">
      <c r="AB4026" s="160">
        <v>39917</v>
      </c>
      <c r="AC4026">
        <v>7</v>
      </c>
      <c r="AD4026">
        <v>135</v>
      </c>
      <c r="AE4026" t="s">
        <v>1101</v>
      </c>
      <c r="AF4026">
        <v>14</v>
      </c>
      <c r="AH4026" s="160">
        <v>41378</v>
      </c>
      <c r="AI4026">
        <v>7</v>
      </c>
      <c r="AJ4026">
        <v>164</v>
      </c>
      <c r="AK4026" s="160" t="s">
        <v>1101</v>
      </c>
      <c r="AL4026" s="28">
        <f t="shared" si="58"/>
        <v>16</v>
      </c>
      <c r="AN4026" s="160">
        <v>36995</v>
      </c>
      <c r="AO4026">
        <v>7</v>
      </c>
      <c r="AP4026">
        <v>140</v>
      </c>
      <c r="AQ4026" s="160" t="s">
        <v>1101</v>
      </c>
      <c r="AR4026" s="28">
        <f t="shared" si="59"/>
        <v>14</v>
      </c>
      <c r="AT4026" s="160">
        <v>35899</v>
      </c>
      <c r="AU4026">
        <v>7</v>
      </c>
      <c r="AV4026">
        <v>155</v>
      </c>
      <c r="AW4026" s="160" t="s">
        <v>1101</v>
      </c>
      <c r="AX4026" s="28">
        <f t="shared" si="60"/>
        <v>16</v>
      </c>
    </row>
    <row r="4027" spans="28:50" x14ac:dyDescent="0.3">
      <c r="AB4027" s="160">
        <v>39917</v>
      </c>
      <c r="AC4027">
        <v>8</v>
      </c>
      <c r="AD4027">
        <v>141</v>
      </c>
      <c r="AE4027" t="s">
        <v>1101</v>
      </c>
      <c r="AF4027">
        <v>14</v>
      </c>
      <c r="AH4027" s="160">
        <v>41378</v>
      </c>
      <c r="AI4027">
        <v>8</v>
      </c>
      <c r="AJ4027">
        <v>170</v>
      </c>
      <c r="AK4027" s="160" t="s">
        <v>1101</v>
      </c>
      <c r="AL4027" s="28">
        <f t="shared" ref="AL4027:AL4090" si="61">ROUND(AJ4027/10,0)</f>
        <v>17</v>
      </c>
      <c r="AN4027" s="160">
        <v>36995</v>
      </c>
      <c r="AO4027">
        <v>8</v>
      </c>
      <c r="AP4027">
        <v>151</v>
      </c>
      <c r="AQ4027" s="160" t="s">
        <v>1101</v>
      </c>
      <c r="AR4027" s="28">
        <f t="shared" ref="AR4027:AR4090" si="62">ROUND(AP4027/10,0)</f>
        <v>15</v>
      </c>
      <c r="AT4027" s="160">
        <v>35899</v>
      </c>
      <c r="AU4027">
        <v>8</v>
      </c>
      <c r="AV4027">
        <v>154</v>
      </c>
      <c r="AW4027" s="160" t="s">
        <v>1101</v>
      </c>
      <c r="AX4027" s="28">
        <f t="shared" ref="AX4027:AX4090" si="63">ROUND(AV4027/10,0)</f>
        <v>15</v>
      </c>
    </row>
    <row r="4028" spans="28:50" x14ac:dyDescent="0.3">
      <c r="AB4028" s="160">
        <v>39917</v>
      </c>
      <c r="AC4028">
        <v>9</v>
      </c>
      <c r="AD4028">
        <v>146</v>
      </c>
      <c r="AE4028" t="s">
        <v>1101</v>
      </c>
      <c r="AF4028">
        <v>15</v>
      </c>
      <c r="AH4028" s="160">
        <v>41378</v>
      </c>
      <c r="AI4028">
        <v>9</v>
      </c>
      <c r="AJ4028">
        <v>174</v>
      </c>
      <c r="AK4028" s="160" t="s">
        <v>1101</v>
      </c>
      <c r="AL4028" s="28">
        <f t="shared" si="61"/>
        <v>17</v>
      </c>
      <c r="AN4028" s="160">
        <v>36995</v>
      </c>
      <c r="AO4028">
        <v>9</v>
      </c>
      <c r="AP4028">
        <v>150</v>
      </c>
      <c r="AQ4028" s="160" t="s">
        <v>1101</v>
      </c>
      <c r="AR4028" s="28">
        <f t="shared" si="62"/>
        <v>15</v>
      </c>
      <c r="AT4028" s="160">
        <v>35899</v>
      </c>
      <c r="AU4028">
        <v>9</v>
      </c>
      <c r="AV4028">
        <v>173</v>
      </c>
      <c r="AW4028" s="160" t="s">
        <v>1101</v>
      </c>
      <c r="AX4028" s="28">
        <f t="shared" si="63"/>
        <v>17</v>
      </c>
    </row>
    <row r="4029" spans="28:50" x14ac:dyDescent="0.3">
      <c r="AB4029" s="160">
        <v>39917</v>
      </c>
      <c r="AC4029">
        <v>10</v>
      </c>
      <c r="AD4029">
        <v>158</v>
      </c>
      <c r="AE4029" t="s">
        <v>1101</v>
      </c>
      <c r="AF4029">
        <v>16</v>
      </c>
      <c r="AH4029" s="160">
        <v>41378</v>
      </c>
      <c r="AI4029">
        <v>10</v>
      </c>
      <c r="AJ4029">
        <v>188</v>
      </c>
      <c r="AK4029" s="160" t="s">
        <v>1101</v>
      </c>
      <c r="AL4029" s="28">
        <f t="shared" si="61"/>
        <v>19</v>
      </c>
      <c r="AN4029" s="160">
        <v>36995</v>
      </c>
      <c r="AO4029">
        <v>10</v>
      </c>
      <c r="AP4029">
        <v>170</v>
      </c>
      <c r="AQ4029" s="160" t="s">
        <v>1101</v>
      </c>
      <c r="AR4029" s="28">
        <f t="shared" si="62"/>
        <v>17</v>
      </c>
      <c r="AT4029" s="160">
        <v>35899</v>
      </c>
      <c r="AU4029">
        <v>10</v>
      </c>
      <c r="AV4029">
        <v>175</v>
      </c>
      <c r="AW4029" s="160" t="s">
        <v>1101</v>
      </c>
      <c r="AX4029" s="28">
        <f t="shared" si="63"/>
        <v>18</v>
      </c>
    </row>
    <row r="4030" spans="28:50" x14ac:dyDescent="0.3">
      <c r="AB4030" s="160">
        <v>39917</v>
      </c>
      <c r="AC4030">
        <v>11</v>
      </c>
      <c r="AD4030">
        <v>176</v>
      </c>
      <c r="AE4030" t="s">
        <v>1101</v>
      </c>
      <c r="AF4030">
        <v>18</v>
      </c>
      <c r="AH4030" s="160">
        <v>41378</v>
      </c>
      <c r="AI4030">
        <v>11</v>
      </c>
      <c r="AJ4030">
        <v>199</v>
      </c>
      <c r="AK4030" s="160" t="s">
        <v>1101</v>
      </c>
      <c r="AL4030" s="28">
        <f t="shared" si="61"/>
        <v>20</v>
      </c>
      <c r="AN4030" s="160">
        <v>36995</v>
      </c>
      <c r="AO4030">
        <v>11</v>
      </c>
      <c r="AP4030">
        <v>179</v>
      </c>
      <c r="AQ4030" s="160" t="s">
        <v>1101</v>
      </c>
      <c r="AR4030" s="28">
        <f t="shared" si="62"/>
        <v>18</v>
      </c>
      <c r="AT4030" s="160">
        <v>35899</v>
      </c>
      <c r="AU4030">
        <v>11</v>
      </c>
      <c r="AV4030">
        <v>199</v>
      </c>
      <c r="AW4030" s="160" t="s">
        <v>1101</v>
      </c>
      <c r="AX4030" s="28">
        <f t="shared" si="63"/>
        <v>20</v>
      </c>
    </row>
    <row r="4031" spans="28:50" x14ac:dyDescent="0.3">
      <c r="AB4031" s="160">
        <v>39917</v>
      </c>
      <c r="AC4031">
        <v>12</v>
      </c>
      <c r="AD4031">
        <v>195</v>
      </c>
      <c r="AE4031" t="s">
        <v>1101</v>
      </c>
      <c r="AF4031">
        <v>20</v>
      </c>
      <c r="AH4031" s="160">
        <v>41378</v>
      </c>
      <c r="AI4031">
        <v>12</v>
      </c>
      <c r="AJ4031">
        <v>206</v>
      </c>
      <c r="AK4031" s="160" t="s">
        <v>1101</v>
      </c>
      <c r="AL4031" s="28">
        <f t="shared" si="61"/>
        <v>21</v>
      </c>
      <c r="AN4031" s="160">
        <v>36995</v>
      </c>
      <c r="AO4031">
        <v>12</v>
      </c>
      <c r="AP4031">
        <v>190</v>
      </c>
      <c r="AQ4031" s="160" t="s">
        <v>1101</v>
      </c>
      <c r="AR4031" s="28">
        <f t="shared" si="62"/>
        <v>19</v>
      </c>
      <c r="AT4031" s="160">
        <v>35899</v>
      </c>
      <c r="AU4031">
        <v>12</v>
      </c>
      <c r="AV4031">
        <v>199</v>
      </c>
      <c r="AW4031" s="160" t="s">
        <v>1101</v>
      </c>
      <c r="AX4031" s="28">
        <f t="shared" si="63"/>
        <v>20</v>
      </c>
    </row>
    <row r="4032" spans="28:50" x14ac:dyDescent="0.3">
      <c r="AB4032" s="160">
        <v>39917</v>
      </c>
      <c r="AC4032">
        <v>13</v>
      </c>
      <c r="AD4032">
        <v>204</v>
      </c>
      <c r="AE4032" t="s">
        <v>1101</v>
      </c>
      <c r="AF4032">
        <v>20</v>
      </c>
      <c r="AH4032" s="160">
        <v>41378</v>
      </c>
      <c r="AI4032">
        <v>13</v>
      </c>
      <c r="AJ4032">
        <v>211</v>
      </c>
      <c r="AK4032" s="160" t="s">
        <v>1101</v>
      </c>
      <c r="AL4032" s="28">
        <f t="shared" si="61"/>
        <v>21</v>
      </c>
      <c r="AN4032" s="160">
        <v>36995</v>
      </c>
      <c r="AO4032">
        <v>13</v>
      </c>
      <c r="AP4032">
        <v>190</v>
      </c>
      <c r="AQ4032" s="160" t="s">
        <v>1101</v>
      </c>
      <c r="AR4032" s="28">
        <f t="shared" si="62"/>
        <v>19</v>
      </c>
      <c r="AT4032" s="160">
        <v>35899</v>
      </c>
      <c r="AU4032">
        <v>13</v>
      </c>
      <c r="AV4032">
        <v>147</v>
      </c>
      <c r="AW4032" s="160" t="s">
        <v>1101</v>
      </c>
      <c r="AX4032" s="28">
        <f t="shared" si="63"/>
        <v>15</v>
      </c>
    </row>
    <row r="4033" spans="28:50" x14ac:dyDescent="0.3">
      <c r="AB4033" s="160">
        <v>39917</v>
      </c>
      <c r="AC4033">
        <v>14</v>
      </c>
      <c r="AD4033">
        <v>208</v>
      </c>
      <c r="AE4033" t="s">
        <v>1101</v>
      </c>
      <c r="AF4033">
        <v>21</v>
      </c>
      <c r="AH4033" s="160">
        <v>41378</v>
      </c>
      <c r="AI4033">
        <v>14</v>
      </c>
      <c r="AJ4033">
        <v>224</v>
      </c>
      <c r="AK4033" s="160" t="s">
        <v>1101</v>
      </c>
      <c r="AL4033" s="28">
        <f t="shared" si="61"/>
        <v>22</v>
      </c>
      <c r="AN4033" s="160">
        <v>36995</v>
      </c>
      <c r="AO4033">
        <v>14</v>
      </c>
      <c r="AP4033">
        <v>178</v>
      </c>
      <c r="AQ4033" s="160" t="s">
        <v>1101</v>
      </c>
      <c r="AR4033" s="28">
        <f t="shared" si="62"/>
        <v>18</v>
      </c>
      <c r="AT4033" s="160">
        <v>35899</v>
      </c>
      <c r="AU4033">
        <v>14</v>
      </c>
      <c r="AV4033">
        <v>143</v>
      </c>
      <c r="AW4033" s="160" t="s">
        <v>1101</v>
      </c>
      <c r="AX4033" s="28">
        <f t="shared" si="63"/>
        <v>14</v>
      </c>
    </row>
    <row r="4034" spans="28:50" x14ac:dyDescent="0.3">
      <c r="AB4034" s="160">
        <v>39917</v>
      </c>
      <c r="AC4034">
        <v>15</v>
      </c>
      <c r="AD4034">
        <v>169</v>
      </c>
      <c r="AE4034" t="s">
        <v>1101</v>
      </c>
      <c r="AF4034">
        <v>17</v>
      </c>
      <c r="AH4034" s="160">
        <v>41378</v>
      </c>
      <c r="AI4034">
        <v>15</v>
      </c>
      <c r="AJ4034">
        <v>208</v>
      </c>
      <c r="AK4034" s="160" t="s">
        <v>1101</v>
      </c>
      <c r="AL4034" s="28">
        <f t="shared" si="61"/>
        <v>21</v>
      </c>
      <c r="AN4034" s="160">
        <v>36995</v>
      </c>
      <c r="AO4034">
        <v>15</v>
      </c>
      <c r="AP4034">
        <v>190</v>
      </c>
      <c r="AQ4034" s="160" t="s">
        <v>1101</v>
      </c>
      <c r="AR4034" s="28">
        <f t="shared" si="62"/>
        <v>19</v>
      </c>
      <c r="AT4034" s="160">
        <v>35899</v>
      </c>
      <c r="AU4034">
        <v>15</v>
      </c>
      <c r="AV4034">
        <v>135</v>
      </c>
      <c r="AW4034" s="160" t="s">
        <v>1101</v>
      </c>
      <c r="AX4034" s="28">
        <f t="shared" si="63"/>
        <v>14</v>
      </c>
    </row>
    <row r="4035" spans="28:50" x14ac:dyDescent="0.3">
      <c r="AB4035" s="160">
        <v>39917</v>
      </c>
      <c r="AC4035">
        <v>16</v>
      </c>
      <c r="AD4035">
        <v>181</v>
      </c>
      <c r="AE4035" t="s">
        <v>1101</v>
      </c>
      <c r="AF4035">
        <v>18</v>
      </c>
      <c r="AH4035" s="160">
        <v>41378</v>
      </c>
      <c r="AI4035">
        <v>16</v>
      </c>
      <c r="AJ4035">
        <v>168</v>
      </c>
      <c r="AK4035" s="160" t="s">
        <v>1101</v>
      </c>
      <c r="AL4035" s="28">
        <f t="shared" si="61"/>
        <v>17</v>
      </c>
      <c r="AN4035" s="160">
        <v>36995</v>
      </c>
      <c r="AO4035">
        <v>16</v>
      </c>
      <c r="AP4035">
        <v>180</v>
      </c>
      <c r="AQ4035" s="160" t="s">
        <v>1101</v>
      </c>
      <c r="AR4035" s="28">
        <f t="shared" si="62"/>
        <v>18</v>
      </c>
      <c r="AT4035" s="160">
        <v>35899</v>
      </c>
      <c r="AU4035">
        <v>16</v>
      </c>
      <c r="AV4035">
        <v>133</v>
      </c>
      <c r="AW4035" s="160" t="s">
        <v>1101</v>
      </c>
      <c r="AX4035" s="28">
        <f t="shared" si="63"/>
        <v>13</v>
      </c>
    </row>
    <row r="4036" spans="28:50" x14ac:dyDescent="0.3">
      <c r="AB4036" s="160">
        <v>39917</v>
      </c>
      <c r="AC4036">
        <v>17</v>
      </c>
      <c r="AD4036">
        <v>186</v>
      </c>
      <c r="AE4036" t="s">
        <v>1101</v>
      </c>
      <c r="AF4036">
        <v>19</v>
      </c>
      <c r="AH4036" s="160">
        <v>41378</v>
      </c>
      <c r="AI4036">
        <v>17</v>
      </c>
      <c r="AJ4036">
        <v>167</v>
      </c>
      <c r="AK4036" s="160" t="s">
        <v>1101</v>
      </c>
      <c r="AL4036" s="28">
        <f t="shared" si="61"/>
        <v>17</v>
      </c>
      <c r="AN4036" s="160">
        <v>36995</v>
      </c>
      <c r="AO4036">
        <v>17</v>
      </c>
      <c r="AP4036">
        <v>162</v>
      </c>
      <c r="AQ4036" s="160" t="s">
        <v>1101</v>
      </c>
      <c r="AR4036" s="28">
        <f t="shared" si="62"/>
        <v>16</v>
      </c>
      <c r="AT4036" s="160">
        <v>35899</v>
      </c>
      <c r="AU4036">
        <v>17</v>
      </c>
      <c r="AV4036">
        <v>124</v>
      </c>
      <c r="AW4036" s="160" t="s">
        <v>1101</v>
      </c>
      <c r="AX4036" s="28">
        <f t="shared" si="63"/>
        <v>12</v>
      </c>
    </row>
    <row r="4037" spans="28:50" x14ac:dyDescent="0.3">
      <c r="AB4037" s="160">
        <v>39917</v>
      </c>
      <c r="AC4037">
        <v>18</v>
      </c>
      <c r="AD4037">
        <v>173</v>
      </c>
      <c r="AE4037" t="s">
        <v>1101</v>
      </c>
      <c r="AF4037">
        <v>17</v>
      </c>
      <c r="AH4037" s="160">
        <v>41378</v>
      </c>
      <c r="AI4037">
        <v>18</v>
      </c>
      <c r="AJ4037">
        <v>179</v>
      </c>
      <c r="AK4037" s="160" t="s">
        <v>1101</v>
      </c>
      <c r="AL4037" s="28">
        <f t="shared" si="61"/>
        <v>18</v>
      </c>
      <c r="AN4037" s="160">
        <v>36995</v>
      </c>
      <c r="AO4037">
        <v>18</v>
      </c>
      <c r="AP4037">
        <v>160</v>
      </c>
      <c r="AQ4037" s="160" t="s">
        <v>1101</v>
      </c>
      <c r="AR4037" s="28">
        <f t="shared" si="62"/>
        <v>16</v>
      </c>
      <c r="AT4037" s="160">
        <v>35899</v>
      </c>
      <c r="AU4037">
        <v>18</v>
      </c>
      <c r="AV4037">
        <v>126</v>
      </c>
      <c r="AW4037" s="160" t="s">
        <v>1101</v>
      </c>
      <c r="AX4037" s="28">
        <f t="shared" si="63"/>
        <v>13</v>
      </c>
    </row>
    <row r="4038" spans="28:50" x14ac:dyDescent="0.3">
      <c r="AB4038" s="160">
        <v>39917</v>
      </c>
      <c r="AC4038">
        <v>19</v>
      </c>
      <c r="AD4038">
        <v>166</v>
      </c>
      <c r="AE4038" t="s">
        <v>1101</v>
      </c>
      <c r="AF4038">
        <v>17</v>
      </c>
      <c r="AH4038" s="160">
        <v>41378</v>
      </c>
      <c r="AI4038">
        <v>19</v>
      </c>
      <c r="AJ4038">
        <v>179</v>
      </c>
      <c r="AK4038" s="160" t="s">
        <v>1101</v>
      </c>
      <c r="AL4038" s="28">
        <f t="shared" si="61"/>
        <v>18</v>
      </c>
      <c r="AN4038" s="160">
        <v>36995</v>
      </c>
      <c r="AO4038">
        <v>19</v>
      </c>
      <c r="AP4038">
        <v>140</v>
      </c>
      <c r="AQ4038" s="160" t="s">
        <v>1101</v>
      </c>
      <c r="AR4038" s="28">
        <f t="shared" si="62"/>
        <v>14</v>
      </c>
      <c r="AT4038" s="160">
        <v>35899</v>
      </c>
      <c r="AU4038">
        <v>19</v>
      </c>
      <c r="AV4038">
        <v>123</v>
      </c>
      <c r="AW4038" s="160" t="s">
        <v>1101</v>
      </c>
      <c r="AX4038" s="28">
        <f t="shared" si="63"/>
        <v>12</v>
      </c>
    </row>
    <row r="4039" spans="28:50" x14ac:dyDescent="0.3">
      <c r="AB4039" s="160">
        <v>39917</v>
      </c>
      <c r="AC4039">
        <v>20</v>
      </c>
      <c r="AD4039">
        <v>169</v>
      </c>
      <c r="AE4039" t="s">
        <v>1101</v>
      </c>
      <c r="AF4039">
        <v>17</v>
      </c>
      <c r="AH4039" s="160">
        <v>41378</v>
      </c>
      <c r="AI4039">
        <v>20</v>
      </c>
      <c r="AJ4039">
        <v>173</v>
      </c>
      <c r="AK4039" s="160" t="s">
        <v>1101</v>
      </c>
      <c r="AL4039" s="28">
        <f t="shared" si="61"/>
        <v>17</v>
      </c>
      <c r="AN4039" s="160">
        <v>36995</v>
      </c>
      <c r="AO4039">
        <v>20</v>
      </c>
      <c r="AP4039">
        <v>136</v>
      </c>
      <c r="AQ4039" s="160" t="s">
        <v>1101</v>
      </c>
      <c r="AR4039" s="28">
        <f t="shared" si="62"/>
        <v>14</v>
      </c>
      <c r="AT4039" s="160">
        <v>35899</v>
      </c>
      <c r="AU4039">
        <v>20</v>
      </c>
      <c r="AV4039">
        <v>118</v>
      </c>
      <c r="AW4039" s="160" t="s">
        <v>1101</v>
      </c>
      <c r="AX4039" s="28">
        <f t="shared" si="63"/>
        <v>12</v>
      </c>
    </row>
    <row r="4040" spans="28:50" x14ac:dyDescent="0.3">
      <c r="AB4040" s="160">
        <v>39917</v>
      </c>
      <c r="AC4040">
        <v>21</v>
      </c>
      <c r="AD4040">
        <v>157</v>
      </c>
      <c r="AE4040" t="s">
        <v>1101</v>
      </c>
      <c r="AF4040">
        <v>16</v>
      </c>
      <c r="AH4040" s="160">
        <v>41378</v>
      </c>
      <c r="AI4040">
        <v>21</v>
      </c>
      <c r="AJ4040">
        <v>170</v>
      </c>
      <c r="AK4040" s="160" t="s">
        <v>1101</v>
      </c>
      <c r="AL4040" s="28">
        <f t="shared" si="61"/>
        <v>17</v>
      </c>
      <c r="AN4040" s="160">
        <v>36995</v>
      </c>
      <c r="AO4040">
        <v>21</v>
      </c>
      <c r="AP4040">
        <v>130</v>
      </c>
      <c r="AQ4040" s="160" t="s">
        <v>1101</v>
      </c>
      <c r="AR4040" s="28">
        <f t="shared" si="62"/>
        <v>13</v>
      </c>
      <c r="AT4040" s="160">
        <v>35899</v>
      </c>
      <c r="AU4040">
        <v>21</v>
      </c>
      <c r="AV4040">
        <v>111</v>
      </c>
      <c r="AW4040" s="160" t="s">
        <v>1101</v>
      </c>
      <c r="AX4040" s="28">
        <f t="shared" si="63"/>
        <v>11</v>
      </c>
    </row>
    <row r="4041" spans="28:50" x14ac:dyDescent="0.3">
      <c r="AB4041" s="160">
        <v>39917</v>
      </c>
      <c r="AC4041">
        <v>22</v>
      </c>
      <c r="AD4041">
        <v>140</v>
      </c>
      <c r="AE4041" t="s">
        <v>1101</v>
      </c>
      <c r="AF4041">
        <v>14</v>
      </c>
      <c r="AH4041" s="160">
        <v>41378</v>
      </c>
      <c r="AI4041">
        <v>22</v>
      </c>
      <c r="AJ4041">
        <v>167</v>
      </c>
      <c r="AK4041" s="160" t="s">
        <v>1101</v>
      </c>
      <c r="AL4041" s="28">
        <f t="shared" si="61"/>
        <v>17</v>
      </c>
      <c r="AN4041" s="160">
        <v>36995</v>
      </c>
      <c r="AO4041">
        <v>22</v>
      </c>
      <c r="AP4041">
        <v>120</v>
      </c>
      <c r="AQ4041" s="160" t="s">
        <v>1101</v>
      </c>
      <c r="AR4041" s="28">
        <f t="shared" si="62"/>
        <v>12</v>
      </c>
      <c r="AT4041" s="160">
        <v>35899</v>
      </c>
      <c r="AU4041">
        <v>22</v>
      </c>
      <c r="AV4041">
        <v>111</v>
      </c>
      <c r="AW4041" s="160" t="s">
        <v>1101</v>
      </c>
      <c r="AX4041" s="28">
        <f t="shared" si="63"/>
        <v>11</v>
      </c>
    </row>
    <row r="4042" spans="28:50" x14ac:dyDescent="0.3">
      <c r="AB4042" s="160">
        <v>39917</v>
      </c>
      <c r="AC4042">
        <v>23</v>
      </c>
      <c r="AD4042">
        <v>134</v>
      </c>
      <c r="AE4042" t="s">
        <v>1101</v>
      </c>
      <c r="AF4042">
        <v>13</v>
      </c>
      <c r="AH4042" s="160">
        <v>41378</v>
      </c>
      <c r="AI4042">
        <v>23</v>
      </c>
      <c r="AJ4042">
        <v>165</v>
      </c>
      <c r="AK4042" s="160" t="s">
        <v>1101</v>
      </c>
      <c r="AL4042" s="28">
        <f t="shared" si="61"/>
        <v>17</v>
      </c>
      <c r="AN4042" s="160">
        <v>36995</v>
      </c>
      <c r="AO4042">
        <v>23</v>
      </c>
      <c r="AP4042">
        <v>117</v>
      </c>
      <c r="AQ4042" s="160" t="s">
        <v>1101</v>
      </c>
      <c r="AR4042" s="28">
        <f t="shared" si="62"/>
        <v>12</v>
      </c>
      <c r="AT4042" s="160">
        <v>35899</v>
      </c>
      <c r="AU4042">
        <v>23</v>
      </c>
      <c r="AV4042">
        <v>97</v>
      </c>
      <c r="AW4042" s="160" t="s">
        <v>1101</v>
      </c>
      <c r="AX4042" s="28">
        <f t="shared" si="63"/>
        <v>10</v>
      </c>
    </row>
    <row r="4043" spans="28:50" x14ac:dyDescent="0.3">
      <c r="AB4043" s="160">
        <v>39918</v>
      </c>
      <c r="AC4043">
        <v>0</v>
      </c>
      <c r="AD4043">
        <v>131</v>
      </c>
      <c r="AE4043" t="s">
        <v>1101</v>
      </c>
      <c r="AF4043">
        <v>13</v>
      </c>
      <c r="AH4043" s="160">
        <v>41379</v>
      </c>
      <c r="AI4043">
        <v>0</v>
      </c>
      <c r="AJ4043">
        <v>163</v>
      </c>
      <c r="AK4043" s="160" t="s">
        <v>1101</v>
      </c>
      <c r="AL4043" s="28">
        <f t="shared" si="61"/>
        <v>16</v>
      </c>
      <c r="AN4043" s="160">
        <v>36996</v>
      </c>
      <c r="AO4043">
        <v>0</v>
      </c>
      <c r="AP4043">
        <v>120</v>
      </c>
      <c r="AQ4043" s="160" t="s">
        <v>1101</v>
      </c>
      <c r="AR4043" s="28">
        <f t="shared" si="62"/>
        <v>12</v>
      </c>
      <c r="AT4043" s="160">
        <v>35900</v>
      </c>
      <c r="AU4043">
        <v>0</v>
      </c>
      <c r="AV4043">
        <v>89</v>
      </c>
      <c r="AW4043" s="160" t="s">
        <v>1101</v>
      </c>
      <c r="AX4043" s="28">
        <f t="shared" si="63"/>
        <v>9</v>
      </c>
    </row>
    <row r="4044" spans="28:50" x14ac:dyDescent="0.3">
      <c r="AB4044" s="160">
        <v>39918</v>
      </c>
      <c r="AC4044">
        <v>1</v>
      </c>
      <c r="AD4044">
        <v>113</v>
      </c>
      <c r="AE4044" t="s">
        <v>1101</v>
      </c>
      <c r="AF4044">
        <v>11</v>
      </c>
      <c r="AH4044" s="160">
        <v>41379</v>
      </c>
      <c r="AI4044">
        <v>1</v>
      </c>
      <c r="AJ4044">
        <v>154</v>
      </c>
      <c r="AK4044" s="160" t="s">
        <v>1101</v>
      </c>
      <c r="AL4044" s="28">
        <f t="shared" si="61"/>
        <v>15</v>
      </c>
      <c r="AN4044" s="160">
        <v>36996</v>
      </c>
      <c r="AO4044">
        <v>1</v>
      </c>
      <c r="AP4044">
        <v>110</v>
      </c>
      <c r="AQ4044" s="160" t="s">
        <v>1101</v>
      </c>
      <c r="AR4044" s="28">
        <f t="shared" si="62"/>
        <v>11</v>
      </c>
      <c r="AT4044" s="160">
        <v>35900</v>
      </c>
      <c r="AU4044">
        <v>1</v>
      </c>
      <c r="AV4044">
        <v>91</v>
      </c>
      <c r="AW4044" s="160" t="s">
        <v>1101</v>
      </c>
      <c r="AX4044" s="28">
        <f t="shared" si="63"/>
        <v>9</v>
      </c>
    </row>
    <row r="4045" spans="28:50" x14ac:dyDescent="0.3">
      <c r="AB4045" s="160">
        <v>39918</v>
      </c>
      <c r="AC4045">
        <v>2</v>
      </c>
      <c r="AD4045">
        <v>103</v>
      </c>
      <c r="AE4045" t="s">
        <v>1101</v>
      </c>
      <c r="AF4045">
        <v>10</v>
      </c>
      <c r="AH4045" s="160">
        <v>41379</v>
      </c>
      <c r="AI4045">
        <v>2</v>
      </c>
      <c r="AJ4045">
        <v>149</v>
      </c>
      <c r="AK4045" s="160" t="s">
        <v>1101</v>
      </c>
      <c r="AL4045" s="28">
        <f t="shared" si="61"/>
        <v>15</v>
      </c>
      <c r="AN4045" s="160">
        <v>36996</v>
      </c>
      <c r="AO4045">
        <v>2</v>
      </c>
      <c r="AP4045">
        <v>97</v>
      </c>
      <c r="AQ4045" s="160" t="s">
        <v>1101</v>
      </c>
      <c r="AR4045" s="28">
        <f t="shared" si="62"/>
        <v>10</v>
      </c>
      <c r="AT4045" s="160">
        <v>35900</v>
      </c>
      <c r="AU4045">
        <v>2</v>
      </c>
      <c r="AV4045">
        <v>88</v>
      </c>
      <c r="AW4045" s="160" t="s">
        <v>1101</v>
      </c>
      <c r="AX4045" s="28">
        <f t="shared" si="63"/>
        <v>9</v>
      </c>
    </row>
    <row r="4046" spans="28:50" x14ac:dyDescent="0.3">
      <c r="AB4046" s="160">
        <v>39918</v>
      </c>
      <c r="AC4046">
        <v>3</v>
      </c>
      <c r="AD4046">
        <v>98</v>
      </c>
      <c r="AE4046" t="s">
        <v>1101</v>
      </c>
      <c r="AF4046">
        <v>10</v>
      </c>
      <c r="AH4046" s="160">
        <v>41379</v>
      </c>
      <c r="AI4046">
        <v>3</v>
      </c>
      <c r="AJ4046">
        <v>144</v>
      </c>
      <c r="AK4046" s="160" t="s">
        <v>1101</v>
      </c>
      <c r="AL4046" s="28">
        <f t="shared" si="61"/>
        <v>14</v>
      </c>
      <c r="AN4046" s="160">
        <v>36996</v>
      </c>
      <c r="AO4046">
        <v>3</v>
      </c>
      <c r="AP4046">
        <v>110</v>
      </c>
      <c r="AQ4046" s="160" t="s">
        <v>1101</v>
      </c>
      <c r="AR4046" s="28">
        <f t="shared" si="62"/>
        <v>11</v>
      </c>
      <c r="AT4046" s="160">
        <v>35900</v>
      </c>
      <c r="AU4046">
        <v>3</v>
      </c>
      <c r="AV4046">
        <v>78</v>
      </c>
      <c r="AW4046" s="160" t="s">
        <v>1101</v>
      </c>
      <c r="AX4046" s="28">
        <f t="shared" si="63"/>
        <v>8</v>
      </c>
    </row>
    <row r="4047" spans="28:50" x14ac:dyDescent="0.3">
      <c r="AB4047" s="160">
        <v>39918</v>
      </c>
      <c r="AC4047">
        <v>4</v>
      </c>
      <c r="AD4047">
        <v>95</v>
      </c>
      <c r="AE4047" t="s">
        <v>1101</v>
      </c>
      <c r="AF4047">
        <v>10</v>
      </c>
      <c r="AH4047" s="160">
        <v>41379</v>
      </c>
      <c r="AI4047">
        <v>4</v>
      </c>
      <c r="AJ4047">
        <v>142</v>
      </c>
      <c r="AK4047" s="160" t="s">
        <v>1101</v>
      </c>
      <c r="AL4047" s="28">
        <f t="shared" si="61"/>
        <v>14</v>
      </c>
      <c r="AN4047" s="160">
        <v>36996</v>
      </c>
      <c r="AO4047">
        <v>4</v>
      </c>
      <c r="AP4047">
        <v>100</v>
      </c>
      <c r="AQ4047" s="160" t="s">
        <v>1101</v>
      </c>
      <c r="AR4047" s="28">
        <f t="shared" si="62"/>
        <v>10</v>
      </c>
      <c r="AT4047" s="160">
        <v>35900</v>
      </c>
      <c r="AU4047">
        <v>4</v>
      </c>
      <c r="AV4047">
        <v>73</v>
      </c>
      <c r="AW4047" s="160" t="s">
        <v>1101</v>
      </c>
      <c r="AX4047" s="28">
        <f t="shared" si="63"/>
        <v>7</v>
      </c>
    </row>
    <row r="4048" spans="28:50" x14ac:dyDescent="0.3">
      <c r="AB4048" s="160">
        <v>39918</v>
      </c>
      <c r="AC4048">
        <v>5</v>
      </c>
      <c r="AD4048">
        <v>89</v>
      </c>
      <c r="AE4048" t="s">
        <v>1101</v>
      </c>
      <c r="AF4048">
        <v>9</v>
      </c>
      <c r="AH4048" s="160">
        <v>41379</v>
      </c>
      <c r="AI4048">
        <v>5</v>
      </c>
      <c r="AJ4048">
        <v>141</v>
      </c>
      <c r="AK4048" s="160" t="s">
        <v>1101</v>
      </c>
      <c r="AL4048" s="28">
        <f t="shared" si="61"/>
        <v>14</v>
      </c>
      <c r="AN4048" s="160">
        <v>36996</v>
      </c>
      <c r="AO4048">
        <v>5</v>
      </c>
      <c r="AP4048">
        <v>102</v>
      </c>
      <c r="AQ4048" s="160" t="s">
        <v>1101</v>
      </c>
      <c r="AR4048" s="28">
        <f t="shared" si="62"/>
        <v>10</v>
      </c>
      <c r="AT4048" s="160">
        <v>35900</v>
      </c>
      <c r="AU4048">
        <v>5</v>
      </c>
      <c r="AV4048">
        <v>76</v>
      </c>
      <c r="AW4048" s="160" t="s">
        <v>1101</v>
      </c>
      <c r="AX4048" s="28">
        <f t="shared" si="63"/>
        <v>8</v>
      </c>
    </row>
    <row r="4049" spans="28:50" x14ac:dyDescent="0.3">
      <c r="AB4049" s="160">
        <v>39918</v>
      </c>
      <c r="AC4049">
        <v>6</v>
      </c>
      <c r="AD4049">
        <v>78</v>
      </c>
      <c r="AE4049" t="s">
        <v>1101</v>
      </c>
      <c r="AF4049">
        <v>8</v>
      </c>
      <c r="AH4049" s="160">
        <v>41379</v>
      </c>
      <c r="AI4049">
        <v>6</v>
      </c>
      <c r="AJ4049">
        <v>143</v>
      </c>
      <c r="AK4049" s="160" t="s">
        <v>1101</v>
      </c>
      <c r="AL4049" s="28">
        <f t="shared" si="61"/>
        <v>14</v>
      </c>
      <c r="AN4049" s="160">
        <v>36996</v>
      </c>
      <c r="AO4049">
        <v>6</v>
      </c>
      <c r="AP4049">
        <v>100</v>
      </c>
      <c r="AQ4049" s="160" t="s">
        <v>1101</v>
      </c>
      <c r="AR4049" s="28">
        <f t="shared" si="62"/>
        <v>10</v>
      </c>
      <c r="AT4049" s="160">
        <v>35900</v>
      </c>
      <c r="AU4049">
        <v>6</v>
      </c>
      <c r="AV4049">
        <v>77</v>
      </c>
      <c r="AW4049" s="160" t="s">
        <v>1101</v>
      </c>
      <c r="AX4049" s="28">
        <f t="shared" si="63"/>
        <v>8</v>
      </c>
    </row>
    <row r="4050" spans="28:50" x14ac:dyDescent="0.3">
      <c r="AB4050" s="160">
        <v>39918</v>
      </c>
      <c r="AC4050">
        <v>7</v>
      </c>
      <c r="AD4050">
        <v>86</v>
      </c>
      <c r="AE4050" t="s">
        <v>1101</v>
      </c>
      <c r="AF4050">
        <v>9</v>
      </c>
      <c r="AH4050" s="160">
        <v>41379</v>
      </c>
      <c r="AI4050">
        <v>7</v>
      </c>
      <c r="AJ4050">
        <v>138</v>
      </c>
      <c r="AK4050" s="160" t="s">
        <v>1101</v>
      </c>
      <c r="AL4050" s="28">
        <f t="shared" si="61"/>
        <v>14</v>
      </c>
      <c r="AN4050" s="160">
        <v>36996</v>
      </c>
      <c r="AO4050">
        <v>7</v>
      </c>
      <c r="AP4050">
        <v>110</v>
      </c>
      <c r="AQ4050" s="160" t="s">
        <v>1101</v>
      </c>
      <c r="AR4050" s="28">
        <f t="shared" si="62"/>
        <v>11</v>
      </c>
      <c r="AT4050" s="160">
        <v>35900</v>
      </c>
      <c r="AU4050">
        <v>7</v>
      </c>
      <c r="AV4050">
        <v>66</v>
      </c>
      <c r="AW4050" s="160" t="s">
        <v>1101</v>
      </c>
      <c r="AX4050" s="28">
        <f t="shared" si="63"/>
        <v>7</v>
      </c>
    </row>
    <row r="4051" spans="28:50" x14ac:dyDescent="0.3">
      <c r="AB4051" s="160">
        <v>39918</v>
      </c>
      <c r="AC4051">
        <v>8</v>
      </c>
      <c r="AD4051">
        <v>113</v>
      </c>
      <c r="AE4051" t="s">
        <v>1101</v>
      </c>
      <c r="AF4051">
        <v>11</v>
      </c>
      <c r="AH4051" s="160">
        <v>41379</v>
      </c>
      <c r="AI4051">
        <v>8</v>
      </c>
      <c r="AJ4051">
        <v>139</v>
      </c>
      <c r="AK4051" s="160" t="s">
        <v>1101</v>
      </c>
      <c r="AL4051" s="28">
        <f t="shared" si="61"/>
        <v>14</v>
      </c>
      <c r="AN4051" s="160">
        <v>36996</v>
      </c>
      <c r="AO4051">
        <v>8</v>
      </c>
      <c r="AP4051">
        <v>133</v>
      </c>
      <c r="AQ4051" s="160" t="s">
        <v>1101</v>
      </c>
      <c r="AR4051" s="28">
        <f t="shared" si="62"/>
        <v>13</v>
      </c>
      <c r="AT4051" s="160">
        <v>35900</v>
      </c>
      <c r="AU4051">
        <v>8</v>
      </c>
      <c r="AV4051">
        <v>95</v>
      </c>
      <c r="AW4051" s="160" t="s">
        <v>1101</v>
      </c>
      <c r="AX4051" s="28">
        <f t="shared" si="63"/>
        <v>10</v>
      </c>
    </row>
    <row r="4052" spans="28:50" x14ac:dyDescent="0.3">
      <c r="AB4052" s="160">
        <v>39918</v>
      </c>
      <c r="AC4052">
        <v>9</v>
      </c>
      <c r="AD4052">
        <v>156</v>
      </c>
      <c r="AE4052" t="s">
        <v>1101</v>
      </c>
      <c r="AF4052">
        <v>16</v>
      </c>
      <c r="AH4052" s="160">
        <v>41379</v>
      </c>
      <c r="AI4052">
        <v>9</v>
      </c>
      <c r="AJ4052">
        <v>143</v>
      </c>
      <c r="AK4052" s="160" t="s">
        <v>1101</v>
      </c>
      <c r="AL4052" s="28">
        <f t="shared" si="61"/>
        <v>14</v>
      </c>
      <c r="AN4052" s="160">
        <v>36996</v>
      </c>
      <c r="AO4052">
        <v>9</v>
      </c>
      <c r="AP4052">
        <v>150</v>
      </c>
      <c r="AQ4052" s="160" t="s">
        <v>1101</v>
      </c>
      <c r="AR4052" s="28">
        <f t="shared" si="62"/>
        <v>15</v>
      </c>
      <c r="AT4052" s="160">
        <v>35900</v>
      </c>
      <c r="AU4052">
        <v>9</v>
      </c>
      <c r="AV4052">
        <v>109</v>
      </c>
      <c r="AW4052" s="160" t="s">
        <v>1101</v>
      </c>
      <c r="AX4052" s="28">
        <f t="shared" si="63"/>
        <v>11</v>
      </c>
    </row>
    <row r="4053" spans="28:50" x14ac:dyDescent="0.3">
      <c r="AB4053" s="160">
        <v>39918</v>
      </c>
      <c r="AC4053">
        <v>10</v>
      </c>
      <c r="AD4053">
        <v>173</v>
      </c>
      <c r="AE4053" t="s">
        <v>1101</v>
      </c>
      <c r="AF4053">
        <v>17</v>
      </c>
      <c r="AH4053" s="160">
        <v>41379</v>
      </c>
      <c r="AI4053">
        <v>10</v>
      </c>
      <c r="AJ4053">
        <v>151</v>
      </c>
      <c r="AK4053" s="160" t="s">
        <v>1101</v>
      </c>
      <c r="AL4053" s="28">
        <f t="shared" si="61"/>
        <v>15</v>
      </c>
      <c r="AN4053" s="160">
        <v>36996</v>
      </c>
      <c r="AO4053">
        <v>10</v>
      </c>
      <c r="AP4053">
        <v>170</v>
      </c>
      <c r="AQ4053" s="160" t="s">
        <v>1101</v>
      </c>
      <c r="AR4053" s="28">
        <f t="shared" si="62"/>
        <v>17</v>
      </c>
      <c r="AT4053" s="160">
        <v>35900</v>
      </c>
      <c r="AU4053">
        <v>10</v>
      </c>
      <c r="AV4053">
        <v>124</v>
      </c>
      <c r="AW4053" s="160" t="s">
        <v>1101</v>
      </c>
      <c r="AX4053" s="28">
        <f t="shared" si="63"/>
        <v>12</v>
      </c>
    </row>
    <row r="4054" spans="28:50" x14ac:dyDescent="0.3">
      <c r="AB4054" s="160">
        <v>39918</v>
      </c>
      <c r="AC4054">
        <v>11</v>
      </c>
      <c r="AD4054">
        <v>194</v>
      </c>
      <c r="AE4054" t="s">
        <v>1101</v>
      </c>
      <c r="AF4054">
        <v>19</v>
      </c>
      <c r="AH4054" s="160">
        <v>41379</v>
      </c>
      <c r="AI4054">
        <v>11</v>
      </c>
      <c r="AJ4054">
        <v>144</v>
      </c>
      <c r="AK4054" s="160" t="s">
        <v>1101</v>
      </c>
      <c r="AL4054" s="28">
        <f t="shared" si="61"/>
        <v>14</v>
      </c>
      <c r="AN4054" s="160">
        <v>36996</v>
      </c>
      <c r="AO4054">
        <v>11</v>
      </c>
      <c r="AP4054">
        <v>170</v>
      </c>
      <c r="AQ4054" s="160" t="s">
        <v>1101</v>
      </c>
      <c r="AR4054" s="28">
        <f t="shared" si="62"/>
        <v>17</v>
      </c>
      <c r="AT4054" s="160">
        <v>35900</v>
      </c>
      <c r="AU4054">
        <v>11</v>
      </c>
      <c r="AV4054">
        <v>134</v>
      </c>
      <c r="AW4054" s="160" t="s">
        <v>1101</v>
      </c>
      <c r="AX4054" s="28">
        <f t="shared" si="63"/>
        <v>13</v>
      </c>
    </row>
    <row r="4055" spans="28:50" x14ac:dyDescent="0.3">
      <c r="AB4055" s="160">
        <v>39918</v>
      </c>
      <c r="AC4055">
        <v>12</v>
      </c>
      <c r="AD4055">
        <v>222</v>
      </c>
      <c r="AE4055" t="s">
        <v>1101</v>
      </c>
      <c r="AF4055">
        <v>22</v>
      </c>
      <c r="AH4055" s="160">
        <v>41379</v>
      </c>
      <c r="AI4055">
        <v>12</v>
      </c>
      <c r="AJ4055">
        <v>149</v>
      </c>
      <c r="AK4055" s="160" t="s">
        <v>1101</v>
      </c>
      <c r="AL4055" s="28">
        <f t="shared" si="61"/>
        <v>15</v>
      </c>
      <c r="AN4055" s="160">
        <v>36996</v>
      </c>
      <c r="AO4055">
        <v>12</v>
      </c>
      <c r="AP4055">
        <v>170</v>
      </c>
      <c r="AQ4055" s="160" t="s">
        <v>1101</v>
      </c>
      <c r="AR4055" s="28">
        <f t="shared" si="62"/>
        <v>17</v>
      </c>
      <c r="AT4055" s="160">
        <v>35900</v>
      </c>
      <c r="AU4055">
        <v>12</v>
      </c>
      <c r="AV4055">
        <v>144</v>
      </c>
      <c r="AW4055" s="160" t="s">
        <v>1101</v>
      </c>
      <c r="AX4055" s="28">
        <f t="shared" si="63"/>
        <v>14</v>
      </c>
    </row>
    <row r="4056" spans="28:50" x14ac:dyDescent="0.3">
      <c r="AB4056" s="160">
        <v>39918</v>
      </c>
      <c r="AC4056">
        <v>13</v>
      </c>
      <c r="AD4056">
        <v>226</v>
      </c>
      <c r="AE4056" t="s">
        <v>1101</v>
      </c>
      <c r="AF4056">
        <v>23</v>
      </c>
      <c r="AH4056" s="160">
        <v>41379</v>
      </c>
      <c r="AI4056">
        <v>13</v>
      </c>
      <c r="AJ4056">
        <v>139</v>
      </c>
      <c r="AK4056" s="160" t="s">
        <v>1101</v>
      </c>
      <c r="AL4056" s="28">
        <f t="shared" si="61"/>
        <v>14</v>
      </c>
      <c r="AN4056" s="160">
        <v>36996</v>
      </c>
      <c r="AO4056">
        <v>13</v>
      </c>
      <c r="AP4056">
        <v>180</v>
      </c>
      <c r="AQ4056" s="160" t="s">
        <v>1101</v>
      </c>
      <c r="AR4056" s="28">
        <f t="shared" si="62"/>
        <v>18</v>
      </c>
      <c r="AT4056" s="160">
        <v>35900</v>
      </c>
      <c r="AU4056">
        <v>13</v>
      </c>
      <c r="AV4056">
        <v>146</v>
      </c>
      <c r="AW4056" s="160" t="s">
        <v>1101</v>
      </c>
      <c r="AX4056" s="28">
        <f t="shared" si="63"/>
        <v>15</v>
      </c>
    </row>
    <row r="4057" spans="28:50" x14ac:dyDescent="0.3">
      <c r="AB4057" s="160">
        <v>39918</v>
      </c>
      <c r="AC4057">
        <v>14</v>
      </c>
      <c r="AD4057">
        <v>226</v>
      </c>
      <c r="AE4057" t="s">
        <v>1101</v>
      </c>
      <c r="AF4057">
        <v>23</v>
      </c>
      <c r="AH4057" s="160">
        <v>41379</v>
      </c>
      <c r="AI4057">
        <v>14</v>
      </c>
      <c r="AJ4057">
        <v>148</v>
      </c>
      <c r="AK4057" s="160" t="s">
        <v>1101</v>
      </c>
      <c r="AL4057" s="28">
        <f t="shared" si="61"/>
        <v>15</v>
      </c>
      <c r="AN4057" s="160">
        <v>36996</v>
      </c>
      <c r="AO4057">
        <v>14</v>
      </c>
      <c r="AP4057">
        <v>179</v>
      </c>
      <c r="AQ4057" s="160" t="s">
        <v>1101</v>
      </c>
      <c r="AR4057" s="28">
        <f t="shared" si="62"/>
        <v>18</v>
      </c>
      <c r="AT4057" s="160">
        <v>35900</v>
      </c>
      <c r="AU4057">
        <v>14</v>
      </c>
      <c r="AV4057">
        <v>130</v>
      </c>
      <c r="AW4057" s="160" t="s">
        <v>1101</v>
      </c>
      <c r="AX4057" s="28">
        <f t="shared" si="63"/>
        <v>13</v>
      </c>
    </row>
    <row r="4058" spans="28:50" x14ac:dyDescent="0.3">
      <c r="AB4058" s="160">
        <v>39918</v>
      </c>
      <c r="AC4058">
        <v>15</v>
      </c>
      <c r="AD4058">
        <v>212</v>
      </c>
      <c r="AE4058" t="s">
        <v>1101</v>
      </c>
      <c r="AF4058">
        <v>21</v>
      </c>
      <c r="AH4058" s="160">
        <v>41379</v>
      </c>
      <c r="AI4058">
        <v>15</v>
      </c>
      <c r="AJ4058">
        <v>149</v>
      </c>
      <c r="AK4058" s="160" t="s">
        <v>1101</v>
      </c>
      <c r="AL4058" s="28">
        <f t="shared" si="61"/>
        <v>15</v>
      </c>
      <c r="AN4058" s="160">
        <v>36996</v>
      </c>
      <c r="AO4058">
        <v>15</v>
      </c>
      <c r="AP4058">
        <v>180</v>
      </c>
      <c r="AQ4058" s="160" t="s">
        <v>1101</v>
      </c>
      <c r="AR4058" s="28">
        <f t="shared" si="62"/>
        <v>18</v>
      </c>
      <c r="AT4058" s="160">
        <v>35900</v>
      </c>
      <c r="AU4058">
        <v>15</v>
      </c>
      <c r="AV4058">
        <v>126</v>
      </c>
      <c r="AW4058" s="160" t="s">
        <v>1101</v>
      </c>
      <c r="AX4058" s="28">
        <f t="shared" si="63"/>
        <v>13</v>
      </c>
    </row>
    <row r="4059" spans="28:50" x14ac:dyDescent="0.3">
      <c r="AB4059" s="160">
        <v>39918</v>
      </c>
      <c r="AC4059">
        <v>16</v>
      </c>
      <c r="AD4059">
        <v>200</v>
      </c>
      <c r="AE4059" t="s">
        <v>1101</v>
      </c>
      <c r="AF4059">
        <v>20</v>
      </c>
      <c r="AH4059" s="160">
        <v>41379</v>
      </c>
      <c r="AI4059">
        <v>16</v>
      </c>
      <c r="AJ4059">
        <v>152</v>
      </c>
      <c r="AK4059" s="160" t="s">
        <v>1101</v>
      </c>
      <c r="AL4059" s="28">
        <f t="shared" si="61"/>
        <v>15</v>
      </c>
      <c r="AN4059" s="160">
        <v>36996</v>
      </c>
      <c r="AO4059">
        <v>16</v>
      </c>
      <c r="AP4059">
        <v>180</v>
      </c>
      <c r="AQ4059" s="160" t="s">
        <v>1101</v>
      </c>
      <c r="AR4059" s="28">
        <f t="shared" si="62"/>
        <v>18</v>
      </c>
      <c r="AT4059" s="160">
        <v>35900</v>
      </c>
      <c r="AU4059">
        <v>16</v>
      </c>
      <c r="AV4059">
        <v>126</v>
      </c>
      <c r="AW4059" s="160" t="s">
        <v>1101</v>
      </c>
      <c r="AX4059" s="28">
        <f t="shared" si="63"/>
        <v>13</v>
      </c>
    </row>
    <row r="4060" spans="28:50" x14ac:dyDescent="0.3">
      <c r="AB4060" s="160">
        <v>39918</v>
      </c>
      <c r="AC4060">
        <v>17</v>
      </c>
      <c r="AD4060">
        <v>178</v>
      </c>
      <c r="AE4060" t="s">
        <v>1101</v>
      </c>
      <c r="AF4060">
        <v>18</v>
      </c>
      <c r="AH4060" s="160">
        <v>41379</v>
      </c>
      <c r="AI4060">
        <v>17</v>
      </c>
      <c r="AJ4060">
        <v>158</v>
      </c>
      <c r="AK4060" s="160" t="s">
        <v>1101</v>
      </c>
      <c r="AL4060" s="28">
        <f t="shared" si="61"/>
        <v>16</v>
      </c>
      <c r="AN4060" s="160">
        <v>36996</v>
      </c>
      <c r="AO4060">
        <v>17</v>
      </c>
      <c r="AP4060">
        <v>157</v>
      </c>
      <c r="AQ4060" s="160" t="s">
        <v>1101</v>
      </c>
      <c r="AR4060" s="28">
        <f t="shared" si="62"/>
        <v>16</v>
      </c>
      <c r="AT4060" s="160">
        <v>35900</v>
      </c>
      <c r="AU4060">
        <v>17</v>
      </c>
      <c r="AV4060">
        <v>115</v>
      </c>
      <c r="AW4060" s="160" t="s">
        <v>1101</v>
      </c>
      <c r="AX4060" s="28">
        <f t="shared" si="63"/>
        <v>12</v>
      </c>
    </row>
    <row r="4061" spans="28:50" x14ac:dyDescent="0.3">
      <c r="AB4061" s="160">
        <v>39918</v>
      </c>
      <c r="AC4061">
        <v>18</v>
      </c>
      <c r="AD4061">
        <v>158</v>
      </c>
      <c r="AE4061" t="s">
        <v>1101</v>
      </c>
      <c r="AF4061">
        <v>16</v>
      </c>
      <c r="AH4061" s="160">
        <v>41379</v>
      </c>
      <c r="AI4061">
        <v>18</v>
      </c>
      <c r="AJ4061">
        <v>151</v>
      </c>
      <c r="AK4061" s="160" t="s">
        <v>1101</v>
      </c>
      <c r="AL4061" s="28">
        <f t="shared" si="61"/>
        <v>15</v>
      </c>
      <c r="AN4061" s="160">
        <v>36996</v>
      </c>
      <c r="AO4061">
        <v>18</v>
      </c>
      <c r="AP4061">
        <v>150</v>
      </c>
      <c r="AQ4061" s="160" t="s">
        <v>1101</v>
      </c>
      <c r="AR4061" s="28">
        <f t="shared" si="62"/>
        <v>15</v>
      </c>
      <c r="AT4061" s="160">
        <v>35900</v>
      </c>
      <c r="AU4061">
        <v>18</v>
      </c>
      <c r="AV4061">
        <v>113</v>
      </c>
      <c r="AW4061" s="160" t="s">
        <v>1101</v>
      </c>
      <c r="AX4061" s="28">
        <f t="shared" si="63"/>
        <v>11</v>
      </c>
    </row>
    <row r="4062" spans="28:50" x14ac:dyDescent="0.3">
      <c r="AB4062" s="160">
        <v>39918</v>
      </c>
      <c r="AC4062">
        <v>19</v>
      </c>
      <c r="AD4062">
        <v>146</v>
      </c>
      <c r="AE4062" t="s">
        <v>1101</v>
      </c>
      <c r="AF4062">
        <v>15</v>
      </c>
      <c r="AH4062" s="160">
        <v>41379</v>
      </c>
      <c r="AI4062">
        <v>19</v>
      </c>
      <c r="AJ4062">
        <v>146</v>
      </c>
      <c r="AK4062" s="160" t="s">
        <v>1101</v>
      </c>
      <c r="AL4062" s="28">
        <f t="shared" si="61"/>
        <v>15</v>
      </c>
      <c r="AN4062" s="160">
        <v>36996</v>
      </c>
      <c r="AO4062">
        <v>19</v>
      </c>
      <c r="AP4062">
        <v>140</v>
      </c>
      <c r="AQ4062" s="160" t="s">
        <v>1101</v>
      </c>
      <c r="AR4062" s="28">
        <f t="shared" si="62"/>
        <v>14</v>
      </c>
      <c r="AT4062" s="160">
        <v>35900</v>
      </c>
      <c r="AU4062">
        <v>19</v>
      </c>
      <c r="AV4062">
        <v>97</v>
      </c>
      <c r="AW4062" s="160" t="s">
        <v>1101</v>
      </c>
      <c r="AX4062" s="28">
        <f t="shared" si="63"/>
        <v>10</v>
      </c>
    </row>
    <row r="4063" spans="28:50" x14ac:dyDescent="0.3">
      <c r="AB4063" s="160">
        <v>39918</v>
      </c>
      <c r="AC4063">
        <v>20</v>
      </c>
      <c r="AD4063">
        <v>136</v>
      </c>
      <c r="AE4063" t="s">
        <v>1101</v>
      </c>
      <c r="AF4063">
        <v>14</v>
      </c>
      <c r="AH4063" s="160">
        <v>41379</v>
      </c>
      <c r="AI4063">
        <v>20</v>
      </c>
      <c r="AJ4063">
        <v>149</v>
      </c>
      <c r="AK4063" s="160" t="s">
        <v>1101</v>
      </c>
      <c r="AL4063" s="28">
        <f t="shared" si="61"/>
        <v>15</v>
      </c>
      <c r="AN4063" s="160">
        <v>36996</v>
      </c>
      <c r="AO4063">
        <v>20</v>
      </c>
      <c r="AP4063">
        <v>132</v>
      </c>
      <c r="AQ4063" s="160" t="s">
        <v>1101</v>
      </c>
      <c r="AR4063" s="28">
        <f t="shared" si="62"/>
        <v>13</v>
      </c>
      <c r="AT4063" s="160">
        <v>35900</v>
      </c>
      <c r="AU4063">
        <v>20</v>
      </c>
      <c r="AV4063">
        <v>89</v>
      </c>
      <c r="AW4063" s="160" t="s">
        <v>1101</v>
      </c>
      <c r="AX4063" s="28">
        <f t="shared" si="63"/>
        <v>9</v>
      </c>
    </row>
    <row r="4064" spans="28:50" x14ac:dyDescent="0.3">
      <c r="AB4064" s="160">
        <v>39918</v>
      </c>
      <c r="AC4064">
        <v>21</v>
      </c>
      <c r="AD4064">
        <v>128</v>
      </c>
      <c r="AE4064" t="s">
        <v>1101</v>
      </c>
      <c r="AF4064">
        <v>13</v>
      </c>
      <c r="AH4064" s="160">
        <v>41379</v>
      </c>
      <c r="AI4064">
        <v>21</v>
      </c>
      <c r="AJ4064">
        <v>147</v>
      </c>
      <c r="AK4064" s="160" t="s">
        <v>1101</v>
      </c>
      <c r="AL4064" s="28">
        <f t="shared" si="61"/>
        <v>15</v>
      </c>
      <c r="AN4064" s="160">
        <v>36996</v>
      </c>
      <c r="AO4064">
        <v>21</v>
      </c>
      <c r="AP4064">
        <v>120</v>
      </c>
      <c r="AQ4064" s="160" t="s">
        <v>1101</v>
      </c>
      <c r="AR4064" s="28">
        <f t="shared" si="62"/>
        <v>12</v>
      </c>
      <c r="AT4064" s="160">
        <v>35900</v>
      </c>
      <c r="AU4064">
        <v>21</v>
      </c>
      <c r="AV4064">
        <v>87</v>
      </c>
      <c r="AW4064" s="160" t="s">
        <v>1101</v>
      </c>
      <c r="AX4064" s="28">
        <f t="shared" si="63"/>
        <v>9</v>
      </c>
    </row>
    <row r="4065" spans="28:50" x14ac:dyDescent="0.3">
      <c r="AB4065" s="160">
        <v>39918</v>
      </c>
      <c r="AC4065">
        <v>22</v>
      </c>
      <c r="AD4065">
        <v>113</v>
      </c>
      <c r="AE4065" t="s">
        <v>1101</v>
      </c>
      <c r="AF4065">
        <v>11</v>
      </c>
      <c r="AH4065" s="160">
        <v>41379</v>
      </c>
      <c r="AI4065">
        <v>22</v>
      </c>
      <c r="AJ4065">
        <v>144</v>
      </c>
      <c r="AK4065" s="160" t="s">
        <v>1101</v>
      </c>
      <c r="AL4065" s="28">
        <f t="shared" si="61"/>
        <v>14</v>
      </c>
      <c r="AN4065" s="160">
        <v>36996</v>
      </c>
      <c r="AO4065">
        <v>22</v>
      </c>
      <c r="AP4065">
        <v>120</v>
      </c>
      <c r="AQ4065" s="160" t="s">
        <v>1101</v>
      </c>
      <c r="AR4065" s="28">
        <f t="shared" si="62"/>
        <v>12</v>
      </c>
      <c r="AT4065" s="160">
        <v>35900</v>
      </c>
      <c r="AU4065">
        <v>22</v>
      </c>
      <c r="AV4065">
        <v>89</v>
      </c>
      <c r="AW4065" s="160" t="s">
        <v>1101</v>
      </c>
      <c r="AX4065" s="28">
        <f t="shared" si="63"/>
        <v>9</v>
      </c>
    </row>
    <row r="4066" spans="28:50" x14ac:dyDescent="0.3">
      <c r="AB4066" s="160">
        <v>39918</v>
      </c>
      <c r="AC4066">
        <v>23</v>
      </c>
      <c r="AD4066">
        <v>102</v>
      </c>
      <c r="AE4066" t="s">
        <v>1101</v>
      </c>
      <c r="AF4066">
        <v>10</v>
      </c>
      <c r="AH4066" s="160">
        <v>41379</v>
      </c>
      <c r="AI4066">
        <v>23</v>
      </c>
      <c r="AJ4066">
        <v>142</v>
      </c>
      <c r="AK4066" s="160" t="s">
        <v>1101</v>
      </c>
      <c r="AL4066" s="28">
        <f t="shared" si="61"/>
        <v>14</v>
      </c>
      <c r="AN4066" s="160">
        <v>36996</v>
      </c>
      <c r="AO4066">
        <v>23</v>
      </c>
      <c r="AP4066">
        <v>120</v>
      </c>
      <c r="AQ4066" s="160" t="s">
        <v>1101</v>
      </c>
      <c r="AR4066" s="28">
        <f t="shared" si="62"/>
        <v>12</v>
      </c>
      <c r="AT4066" s="160">
        <v>35900</v>
      </c>
      <c r="AU4066">
        <v>23</v>
      </c>
      <c r="AV4066">
        <v>102</v>
      </c>
      <c r="AW4066" s="160" t="s">
        <v>1101</v>
      </c>
      <c r="AX4066" s="28">
        <f t="shared" si="63"/>
        <v>10</v>
      </c>
    </row>
    <row r="4067" spans="28:50" x14ac:dyDescent="0.3">
      <c r="AB4067" s="160">
        <v>39919</v>
      </c>
      <c r="AC4067">
        <v>0</v>
      </c>
      <c r="AD4067">
        <v>93</v>
      </c>
      <c r="AE4067" t="s">
        <v>1101</v>
      </c>
      <c r="AF4067">
        <v>9</v>
      </c>
      <c r="AH4067" s="160">
        <v>41380</v>
      </c>
      <c r="AI4067">
        <v>0</v>
      </c>
      <c r="AJ4067">
        <v>140</v>
      </c>
      <c r="AK4067" s="160" t="s">
        <v>1101</v>
      </c>
      <c r="AL4067" s="28">
        <f t="shared" si="61"/>
        <v>14</v>
      </c>
      <c r="AN4067" s="160">
        <v>36997</v>
      </c>
      <c r="AO4067">
        <v>0</v>
      </c>
      <c r="AP4067">
        <v>120</v>
      </c>
      <c r="AQ4067" s="160" t="s">
        <v>1101</v>
      </c>
      <c r="AR4067" s="28">
        <f t="shared" si="62"/>
        <v>12</v>
      </c>
      <c r="AT4067" s="160">
        <v>35901</v>
      </c>
      <c r="AU4067">
        <v>0</v>
      </c>
      <c r="AV4067">
        <v>133</v>
      </c>
      <c r="AW4067" s="160" t="s">
        <v>1101</v>
      </c>
      <c r="AX4067" s="28">
        <f t="shared" si="63"/>
        <v>13</v>
      </c>
    </row>
    <row r="4068" spans="28:50" x14ac:dyDescent="0.3">
      <c r="AB4068" s="160">
        <v>39919</v>
      </c>
      <c r="AC4068">
        <v>1</v>
      </c>
      <c r="AD4068">
        <v>83</v>
      </c>
      <c r="AE4068" t="s">
        <v>1101</v>
      </c>
      <c r="AF4068">
        <v>8</v>
      </c>
      <c r="AH4068" s="160">
        <v>41380</v>
      </c>
      <c r="AI4068">
        <v>1</v>
      </c>
      <c r="AJ4068">
        <v>131</v>
      </c>
      <c r="AK4068" s="160" t="s">
        <v>1101</v>
      </c>
      <c r="AL4068" s="28">
        <f t="shared" si="61"/>
        <v>13</v>
      </c>
      <c r="AN4068" s="160">
        <v>36997</v>
      </c>
      <c r="AO4068">
        <v>1</v>
      </c>
      <c r="AP4068">
        <v>120</v>
      </c>
      <c r="AQ4068" s="160" t="s">
        <v>1101</v>
      </c>
      <c r="AR4068" s="28">
        <f t="shared" si="62"/>
        <v>12</v>
      </c>
      <c r="AT4068" s="160">
        <v>35901</v>
      </c>
      <c r="AU4068">
        <v>1</v>
      </c>
      <c r="AV4068">
        <v>119</v>
      </c>
      <c r="AW4068" s="160" t="s">
        <v>1101</v>
      </c>
      <c r="AX4068" s="28">
        <f t="shared" si="63"/>
        <v>12</v>
      </c>
    </row>
    <row r="4069" spans="28:50" x14ac:dyDescent="0.3">
      <c r="AB4069" s="160">
        <v>39919</v>
      </c>
      <c r="AC4069">
        <v>2</v>
      </c>
      <c r="AD4069">
        <v>80</v>
      </c>
      <c r="AE4069" t="s">
        <v>1101</v>
      </c>
      <c r="AF4069">
        <v>8</v>
      </c>
      <c r="AH4069" s="160">
        <v>41380</v>
      </c>
      <c r="AI4069">
        <v>2</v>
      </c>
      <c r="AJ4069">
        <v>126</v>
      </c>
      <c r="AK4069" s="160" t="s">
        <v>1101</v>
      </c>
      <c r="AL4069" s="28">
        <f t="shared" si="61"/>
        <v>13</v>
      </c>
      <c r="AN4069" s="160">
        <v>36997</v>
      </c>
      <c r="AO4069">
        <v>2</v>
      </c>
      <c r="AP4069">
        <v>117</v>
      </c>
      <c r="AQ4069" s="160" t="s">
        <v>1101</v>
      </c>
      <c r="AR4069" s="28">
        <f t="shared" si="62"/>
        <v>12</v>
      </c>
      <c r="AT4069" s="160">
        <v>35901</v>
      </c>
      <c r="AU4069">
        <v>2</v>
      </c>
      <c r="AV4069">
        <v>105</v>
      </c>
      <c r="AW4069" s="160" t="s">
        <v>1101</v>
      </c>
      <c r="AX4069" s="28">
        <f t="shared" si="63"/>
        <v>11</v>
      </c>
    </row>
    <row r="4070" spans="28:50" x14ac:dyDescent="0.3">
      <c r="AB4070" s="160">
        <v>39919</v>
      </c>
      <c r="AC4070">
        <v>3</v>
      </c>
      <c r="AD4070">
        <v>62</v>
      </c>
      <c r="AE4070" t="s">
        <v>1101</v>
      </c>
      <c r="AF4070">
        <v>6</v>
      </c>
      <c r="AH4070" s="160">
        <v>41380</v>
      </c>
      <c r="AI4070">
        <v>3</v>
      </c>
      <c r="AJ4070">
        <v>119</v>
      </c>
      <c r="AK4070" s="160" t="s">
        <v>1101</v>
      </c>
      <c r="AL4070" s="28">
        <f t="shared" si="61"/>
        <v>12</v>
      </c>
      <c r="AN4070" s="160">
        <v>36997</v>
      </c>
      <c r="AO4070">
        <v>3</v>
      </c>
      <c r="AP4070">
        <v>110</v>
      </c>
      <c r="AQ4070" s="160" t="s">
        <v>1101</v>
      </c>
      <c r="AR4070" s="28">
        <f t="shared" si="62"/>
        <v>11</v>
      </c>
      <c r="AT4070" s="160">
        <v>35901</v>
      </c>
      <c r="AU4070">
        <v>3</v>
      </c>
      <c r="AV4070">
        <v>107</v>
      </c>
      <c r="AW4070" s="160" t="s">
        <v>1101</v>
      </c>
      <c r="AX4070" s="28">
        <f t="shared" si="63"/>
        <v>11</v>
      </c>
    </row>
    <row r="4071" spans="28:50" x14ac:dyDescent="0.3">
      <c r="AB4071" s="160">
        <v>39919</v>
      </c>
      <c r="AC4071">
        <v>4</v>
      </c>
      <c r="AD4071">
        <v>53</v>
      </c>
      <c r="AE4071" t="s">
        <v>1101</v>
      </c>
      <c r="AF4071">
        <v>5</v>
      </c>
      <c r="AH4071" s="160">
        <v>41380</v>
      </c>
      <c r="AI4071">
        <v>4</v>
      </c>
      <c r="AJ4071">
        <v>118</v>
      </c>
      <c r="AK4071" s="160" t="s">
        <v>1101</v>
      </c>
      <c r="AL4071" s="28">
        <f t="shared" si="61"/>
        <v>12</v>
      </c>
      <c r="AN4071" s="160">
        <v>36997</v>
      </c>
      <c r="AO4071">
        <v>4</v>
      </c>
      <c r="AP4071">
        <v>110</v>
      </c>
      <c r="AQ4071" s="160" t="s">
        <v>1101</v>
      </c>
      <c r="AR4071" s="28">
        <f t="shared" si="62"/>
        <v>11</v>
      </c>
      <c r="AT4071" s="160">
        <v>35901</v>
      </c>
      <c r="AU4071">
        <v>4</v>
      </c>
      <c r="AV4071">
        <v>94</v>
      </c>
      <c r="AW4071" s="160" t="s">
        <v>1101</v>
      </c>
      <c r="AX4071" s="28">
        <f t="shared" si="63"/>
        <v>9</v>
      </c>
    </row>
    <row r="4072" spans="28:50" x14ac:dyDescent="0.3">
      <c r="AB4072" s="160">
        <v>39919</v>
      </c>
      <c r="AC4072">
        <v>5</v>
      </c>
      <c r="AD4072">
        <v>50</v>
      </c>
      <c r="AE4072" t="s">
        <v>1101</v>
      </c>
      <c r="AF4072">
        <v>5</v>
      </c>
      <c r="AH4072" s="160">
        <v>41380</v>
      </c>
      <c r="AI4072">
        <v>5</v>
      </c>
      <c r="AJ4072">
        <v>120</v>
      </c>
      <c r="AK4072" s="160" t="s">
        <v>1101</v>
      </c>
      <c r="AL4072" s="28">
        <f t="shared" si="61"/>
        <v>12</v>
      </c>
      <c r="AN4072" s="160">
        <v>36997</v>
      </c>
      <c r="AO4072">
        <v>5</v>
      </c>
      <c r="AP4072">
        <v>115</v>
      </c>
      <c r="AQ4072" s="160" t="s">
        <v>1101</v>
      </c>
      <c r="AR4072" s="28">
        <f t="shared" si="62"/>
        <v>12</v>
      </c>
      <c r="AT4072" s="160">
        <v>35901</v>
      </c>
      <c r="AU4072">
        <v>5</v>
      </c>
      <c r="AV4072">
        <v>93</v>
      </c>
      <c r="AW4072" s="160" t="s">
        <v>1101</v>
      </c>
      <c r="AX4072" s="28">
        <f t="shared" si="63"/>
        <v>9</v>
      </c>
    </row>
    <row r="4073" spans="28:50" x14ac:dyDescent="0.3">
      <c r="AB4073" s="160">
        <v>39919</v>
      </c>
      <c r="AC4073">
        <v>6</v>
      </c>
      <c r="AD4073">
        <v>29</v>
      </c>
      <c r="AE4073" t="s">
        <v>1101</v>
      </c>
      <c r="AF4073">
        <v>3</v>
      </c>
      <c r="AH4073" s="160">
        <v>41380</v>
      </c>
      <c r="AI4073">
        <v>6</v>
      </c>
      <c r="AJ4073">
        <v>121</v>
      </c>
      <c r="AK4073" s="160" t="s">
        <v>1101</v>
      </c>
      <c r="AL4073" s="28">
        <f t="shared" si="61"/>
        <v>12</v>
      </c>
      <c r="AN4073" s="160">
        <v>36997</v>
      </c>
      <c r="AO4073">
        <v>6</v>
      </c>
      <c r="AP4073">
        <v>120</v>
      </c>
      <c r="AQ4073" s="160" t="s">
        <v>1101</v>
      </c>
      <c r="AR4073" s="28">
        <f t="shared" si="62"/>
        <v>12</v>
      </c>
      <c r="AT4073" s="160">
        <v>35901</v>
      </c>
      <c r="AU4073">
        <v>6</v>
      </c>
      <c r="AV4073">
        <v>85</v>
      </c>
      <c r="AW4073" s="160" t="s">
        <v>1101</v>
      </c>
      <c r="AX4073" s="28">
        <f t="shared" si="63"/>
        <v>9</v>
      </c>
    </row>
    <row r="4074" spans="28:50" x14ac:dyDescent="0.3">
      <c r="AB4074" s="160">
        <v>39919</v>
      </c>
      <c r="AC4074">
        <v>7</v>
      </c>
      <c r="AD4074">
        <v>41</v>
      </c>
      <c r="AE4074" t="s">
        <v>1101</v>
      </c>
      <c r="AF4074">
        <v>4</v>
      </c>
      <c r="AH4074" s="160">
        <v>41380</v>
      </c>
      <c r="AI4074">
        <v>7</v>
      </c>
      <c r="AJ4074">
        <v>125</v>
      </c>
      <c r="AK4074" s="160" t="s">
        <v>1101</v>
      </c>
      <c r="AL4074" s="28">
        <f t="shared" si="61"/>
        <v>13</v>
      </c>
      <c r="AN4074" s="160">
        <v>36997</v>
      </c>
      <c r="AO4074">
        <v>7</v>
      </c>
      <c r="AP4074">
        <v>120</v>
      </c>
      <c r="AQ4074" s="160" t="s">
        <v>1101</v>
      </c>
      <c r="AR4074" s="28">
        <f t="shared" si="62"/>
        <v>12</v>
      </c>
      <c r="AT4074" s="160">
        <v>35901</v>
      </c>
      <c r="AU4074">
        <v>7</v>
      </c>
      <c r="AV4074">
        <v>90</v>
      </c>
      <c r="AW4074" s="160" t="s">
        <v>1101</v>
      </c>
      <c r="AX4074" s="28">
        <f t="shared" si="63"/>
        <v>9</v>
      </c>
    </row>
    <row r="4075" spans="28:50" x14ac:dyDescent="0.3">
      <c r="AB4075" s="160">
        <v>39919</v>
      </c>
      <c r="AC4075">
        <v>8</v>
      </c>
      <c r="AD4075">
        <v>65</v>
      </c>
      <c r="AE4075" t="s">
        <v>1101</v>
      </c>
      <c r="AF4075">
        <v>7</v>
      </c>
      <c r="AH4075" s="160">
        <v>41380</v>
      </c>
      <c r="AI4075">
        <v>8</v>
      </c>
      <c r="AJ4075">
        <v>133</v>
      </c>
      <c r="AK4075" s="160" t="s">
        <v>1101</v>
      </c>
      <c r="AL4075" s="28">
        <f t="shared" si="61"/>
        <v>13</v>
      </c>
      <c r="AN4075" s="160">
        <v>36997</v>
      </c>
      <c r="AO4075">
        <v>8</v>
      </c>
      <c r="AP4075">
        <v>131</v>
      </c>
      <c r="AQ4075" s="160" t="s">
        <v>1101</v>
      </c>
      <c r="AR4075" s="28">
        <f t="shared" si="62"/>
        <v>13</v>
      </c>
      <c r="AT4075" s="160">
        <v>35901</v>
      </c>
      <c r="AU4075">
        <v>8</v>
      </c>
      <c r="AV4075">
        <v>98</v>
      </c>
      <c r="AW4075" s="160" t="s">
        <v>1101</v>
      </c>
      <c r="AX4075" s="28">
        <f t="shared" si="63"/>
        <v>10</v>
      </c>
    </row>
    <row r="4076" spans="28:50" x14ac:dyDescent="0.3">
      <c r="AB4076" s="160">
        <v>39919</v>
      </c>
      <c r="AC4076">
        <v>9</v>
      </c>
      <c r="AD4076">
        <v>99</v>
      </c>
      <c r="AE4076" t="s">
        <v>1101</v>
      </c>
      <c r="AF4076">
        <v>10</v>
      </c>
      <c r="AH4076" s="160">
        <v>41380</v>
      </c>
      <c r="AI4076">
        <v>9</v>
      </c>
      <c r="AJ4076">
        <v>147</v>
      </c>
      <c r="AK4076" s="160" t="s">
        <v>1101</v>
      </c>
      <c r="AL4076" s="28">
        <f t="shared" si="61"/>
        <v>15</v>
      </c>
      <c r="AN4076" s="160">
        <v>36997</v>
      </c>
      <c r="AO4076">
        <v>9</v>
      </c>
      <c r="AP4076">
        <v>150</v>
      </c>
      <c r="AQ4076" s="160" t="s">
        <v>1101</v>
      </c>
      <c r="AR4076" s="28">
        <f t="shared" si="62"/>
        <v>15</v>
      </c>
      <c r="AT4076" s="160">
        <v>35901</v>
      </c>
      <c r="AU4076">
        <v>9</v>
      </c>
      <c r="AV4076">
        <v>111</v>
      </c>
      <c r="AW4076" s="160" t="s">
        <v>1101</v>
      </c>
      <c r="AX4076" s="28">
        <f t="shared" si="63"/>
        <v>11</v>
      </c>
    </row>
    <row r="4077" spans="28:50" x14ac:dyDescent="0.3">
      <c r="AB4077" s="160">
        <v>39919</v>
      </c>
      <c r="AC4077">
        <v>10</v>
      </c>
      <c r="AD4077">
        <v>128</v>
      </c>
      <c r="AE4077" t="s">
        <v>1101</v>
      </c>
      <c r="AF4077">
        <v>13</v>
      </c>
      <c r="AH4077" s="160">
        <v>41380</v>
      </c>
      <c r="AI4077">
        <v>10</v>
      </c>
      <c r="AJ4077">
        <v>159</v>
      </c>
      <c r="AK4077" s="160" t="s">
        <v>1101</v>
      </c>
      <c r="AL4077" s="28">
        <f t="shared" si="61"/>
        <v>16</v>
      </c>
      <c r="AN4077" s="160">
        <v>36997</v>
      </c>
      <c r="AO4077">
        <v>10</v>
      </c>
      <c r="AP4077">
        <v>160</v>
      </c>
      <c r="AQ4077" s="160" t="s">
        <v>1101</v>
      </c>
      <c r="AR4077" s="28">
        <f t="shared" si="62"/>
        <v>16</v>
      </c>
      <c r="AT4077" s="160">
        <v>35901</v>
      </c>
      <c r="AU4077">
        <v>10</v>
      </c>
      <c r="AV4077">
        <v>113</v>
      </c>
      <c r="AW4077" s="160" t="s">
        <v>1101</v>
      </c>
      <c r="AX4077" s="28">
        <f t="shared" si="63"/>
        <v>11</v>
      </c>
    </row>
    <row r="4078" spans="28:50" x14ac:dyDescent="0.3">
      <c r="AB4078" s="160">
        <v>39919</v>
      </c>
      <c r="AC4078">
        <v>11</v>
      </c>
      <c r="AD4078">
        <v>152</v>
      </c>
      <c r="AE4078" t="s">
        <v>1101</v>
      </c>
      <c r="AF4078">
        <v>15</v>
      </c>
      <c r="AH4078" s="160">
        <v>41380</v>
      </c>
      <c r="AI4078">
        <v>11</v>
      </c>
      <c r="AJ4078">
        <v>178</v>
      </c>
      <c r="AK4078" s="160" t="s">
        <v>1101</v>
      </c>
      <c r="AL4078" s="28">
        <f t="shared" si="61"/>
        <v>18</v>
      </c>
      <c r="AN4078" s="160">
        <v>36997</v>
      </c>
      <c r="AO4078">
        <v>11</v>
      </c>
      <c r="AP4078">
        <v>166</v>
      </c>
      <c r="AQ4078" s="160" t="s">
        <v>1101</v>
      </c>
      <c r="AR4078" s="28">
        <f t="shared" si="62"/>
        <v>17</v>
      </c>
      <c r="AT4078" s="160">
        <v>35901</v>
      </c>
      <c r="AU4078">
        <v>11</v>
      </c>
      <c r="AV4078">
        <v>118</v>
      </c>
      <c r="AW4078" s="160" t="s">
        <v>1101</v>
      </c>
      <c r="AX4078" s="28">
        <f t="shared" si="63"/>
        <v>12</v>
      </c>
    </row>
    <row r="4079" spans="28:50" x14ac:dyDescent="0.3">
      <c r="AB4079" s="160">
        <v>39919</v>
      </c>
      <c r="AC4079">
        <v>12</v>
      </c>
      <c r="AD4079">
        <v>161</v>
      </c>
      <c r="AE4079" t="s">
        <v>1101</v>
      </c>
      <c r="AF4079">
        <v>16</v>
      </c>
      <c r="AH4079" s="160">
        <v>41380</v>
      </c>
      <c r="AI4079">
        <v>12</v>
      </c>
      <c r="AJ4079">
        <v>181</v>
      </c>
      <c r="AK4079" s="160" t="s">
        <v>1101</v>
      </c>
      <c r="AL4079" s="28">
        <f t="shared" si="61"/>
        <v>18</v>
      </c>
      <c r="AN4079" s="160">
        <v>36997</v>
      </c>
      <c r="AO4079">
        <v>12</v>
      </c>
      <c r="AP4079">
        <v>170</v>
      </c>
      <c r="AQ4079" s="160" t="s">
        <v>1101</v>
      </c>
      <c r="AR4079" s="28">
        <f t="shared" si="62"/>
        <v>17</v>
      </c>
      <c r="AT4079" s="160">
        <v>35901</v>
      </c>
      <c r="AU4079">
        <v>12</v>
      </c>
      <c r="AV4079">
        <v>120</v>
      </c>
      <c r="AW4079" s="160" t="s">
        <v>1101</v>
      </c>
      <c r="AX4079" s="28">
        <f t="shared" si="63"/>
        <v>12</v>
      </c>
    </row>
    <row r="4080" spans="28:50" x14ac:dyDescent="0.3">
      <c r="AB4080" s="160">
        <v>39919</v>
      </c>
      <c r="AC4080">
        <v>13</v>
      </c>
      <c r="AD4080">
        <v>172</v>
      </c>
      <c r="AE4080" t="s">
        <v>1101</v>
      </c>
      <c r="AF4080">
        <v>17</v>
      </c>
      <c r="AH4080" s="160">
        <v>41380</v>
      </c>
      <c r="AI4080">
        <v>13</v>
      </c>
      <c r="AJ4080">
        <v>187</v>
      </c>
      <c r="AK4080" s="160" t="s">
        <v>1101</v>
      </c>
      <c r="AL4080" s="28">
        <f t="shared" si="61"/>
        <v>19</v>
      </c>
      <c r="AN4080" s="160">
        <v>36997</v>
      </c>
      <c r="AO4080">
        <v>13</v>
      </c>
      <c r="AP4080">
        <v>180</v>
      </c>
      <c r="AQ4080" s="160" t="s">
        <v>1101</v>
      </c>
      <c r="AR4080" s="28">
        <f t="shared" si="62"/>
        <v>18</v>
      </c>
      <c r="AT4080" s="160">
        <v>35901</v>
      </c>
      <c r="AU4080">
        <v>13</v>
      </c>
      <c r="AV4080">
        <v>129</v>
      </c>
      <c r="AW4080" s="160" t="s">
        <v>1101</v>
      </c>
      <c r="AX4080" s="28">
        <f t="shared" si="63"/>
        <v>13</v>
      </c>
    </row>
    <row r="4081" spans="28:50" x14ac:dyDescent="0.3">
      <c r="AB4081" s="160">
        <v>39919</v>
      </c>
      <c r="AC4081">
        <v>14</v>
      </c>
      <c r="AD4081">
        <v>174</v>
      </c>
      <c r="AE4081" t="s">
        <v>1101</v>
      </c>
      <c r="AF4081">
        <v>17</v>
      </c>
      <c r="AH4081" s="160">
        <v>41380</v>
      </c>
      <c r="AI4081">
        <v>14</v>
      </c>
      <c r="AJ4081">
        <v>194</v>
      </c>
      <c r="AK4081" s="160" t="s">
        <v>1101</v>
      </c>
      <c r="AL4081" s="28">
        <f t="shared" si="61"/>
        <v>19</v>
      </c>
      <c r="AN4081" s="160">
        <v>36997</v>
      </c>
      <c r="AO4081">
        <v>14</v>
      </c>
      <c r="AP4081">
        <v>180</v>
      </c>
      <c r="AQ4081" s="160" t="s">
        <v>1101</v>
      </c>
      <c r="AR4081" s="28">
        <f t="shared" si="62"/>
        <v>18</v>
      </c>
      <c r="AT4081" s="160">
        <v>35901</v>
      </c>
      <c r="AU4081">
        <v>14</v>
      </c>
      <c r="AV4081">
        <v>128</v>
      </c>
      <c r="AW4081" s="160" t="s">
        <v>1101</v>
      </c>
      <c r="AX4081" s="28">
        <f t="shared" si="63"/>
        <v>13</v>
      </c>
    </row>
    <row r="4082" spans="28:50" x14ac:dyDescent="0.3">
      <c r="AB4082" s="160">
        <v>39919</v>
      </c>
      <c r="AC4082">
        <v>15</v>
      </c>
      <c r="AD4082">
        <v>183</v>
      </c>
      <c r="AE4082" t="s">
        <v>1101</v>
      </c>
      <c r="AF4082">
        <v>18</v>
      </c>
      <c r="AH4082" s="160">
        <v>41380</v>
      </c>
      <c r="AI4082">
        <v>15</v>
      </c>
      <c r="AJ4082">
        <v>194</v>
      </c>
      <c r="AK4082" s="160" t="s">
        <v>1101</v>
      </c>
      <c r="AL4082" s="28">
        <f t="shared" si="61"/>
        <v>19</v>
      </c>
      <c r="AN4082" s="160">
        <v>36997</v>
      </c>
      <c r="AO4082">
        <v>15</v>
      </c>
      <c r="AP4082">
        <v>180</v>
      </c>
      <c r="AQ4082" s="160" t="s">
        <v>1101</v>
      </c>
      <c r="AR4082" s="28">
        <f t="shared" si="62"/>
        <v>18</v>
      </c>
      <c r="AT4082" s="160">
        <v>35901</v>
      </c>
      <c r="AU4082">
        <v>15</v>
      </c>
      <c r="AV4082">
        <v>129</v>
      </c>
      <c r="AW4082" s="160" t="s">
        <v>1101</v>
      </c>
      <c r="AX4082" s="28">
        <f t="shared" si="63"/>
        <v>13</v>
      </c>
    </row>
    <row r="4083" spans="28:50" x14ac:dyDescent="0.3">
      <c r="AB4083" s="160">
        <v>39919</v>
      </c>
      <c r="AC4083">
        <v>16</v>
      </c>
      <c r="AD4083">
        <v>181</v>
      </c>
      <c r="AE4083" t="s">
        <v>1101</v>
      </c>
      <c r="AF4083">
        <v>18</v>
      </c>
      <c r="AH4083" s="160">
        <v>41380</v>
      </c>
      <c r="AI4083">
        <v>16</v>
      </c>
      <c r="AJ4083">
        <v>184</v>
      </c>
      <c r="AK4083" s="160" t="s">
        <v>1101</v>
      </c>
      <c r="AL4083" s="28">
        <f t="shared" si="61"/>
        <v>18</v>
      </c>
      <c r="AN4083" s="160">
        <v>36997</v>
      </c>
      <c r="AO4083">
        <v>16</v>
      </c>
      <c r="AP4083">
        <v>170</v>
      </c>
      <c r="AQ4083" s="160" t="s">
        <v>1101</v>
      </c>
      <c r="AR4083" s="28">
        <f t="shared" si="62"/>
        <v>17</v>
      </c>
      <c r="AT4083" s="160">
        <v>35901</v>
      </c>
      <c r="AU4083">
        <v>16</v>
      </c>
      <c r="AV4083">
        <v>121</v>
      </c>
      <c r="AW4083" s="160" t="s">
        <v>1101</v>
      </c>
      <c r="AX4083" s="28">
        <f t="shared" si="63"/>
        <v>12</v>
      </c>
    </row>
    <row r="4084" spans="28:50" x14ac:dyDescent="0.3">
      <c r="AB4084" s="160">
        <v>39919</v>
      </c>
      <c r="AC4084">
        <v>17</v>
      </c>
      <c r="AD4084">
        <v>165</v>
      </c>
      <c r="AE4084" t="s">
        <v>1101</v>
      </c>
      <c r="AF4084">
        <v>17</v>
      </c>
      <c r="AH4084" s="160">
        <v>41380</v>
      </c>
      <c r="AI4084">
        <v>17</v>
      </c>
      <c r="AJ4084">
        <v>177</v>
      </c>
      <c r="AK4084" s="160" t="s">
        <v>1101</v>
      </c>
      <c r="AL4084" s="28">
        <f t="shared" si="61"/>
        <v>18</v>
      </c>
      <c r="AN4084" s="160">
        <v>36997</v>
      </c>
      <c r="AO4084">
        <v>17</v>
      </c>
      <c r="AP4084">
        <v>171</v>
      </c>
      <c r="AQ4084" s="160" t="s">
        <v>1101</v>
      </c>
      <c r="AR4084" s="28">
        <f t="shared" si="62"/>
        <v>17</v>
      </c>
      <c r="AT4084" s="160">
        <v>35901</v>
      </c>
      <c r="AU4084">
        <v>17</v>
      </c>
      <c r="AV4084">
        <v>107</v>
      </c>
      <c r="AW4084" s="160" t="s">
        <v>1101</v>
      </c>
      <c r="AX4084" s="28">
        <f t="shared" si="63"/>
        <v>11</v>
      </c>
    </row>
    <row r="4085" spans="28:50" x14ac:dyDescent="0.3">
      <c r="AB4085" s="160">
        <v>39919</v>
      </c>
      <c r="AC4085">
        <v>18</v>
      </c>
      <c r="AD4085">
        <v>146</v>
      </c>
      <c r="AE4085" t="s">
        <v>1101</v>
      </c>
      <c r="AF4085">
        <v>15</v>
      </c>
      <c r="AH4085" s="160">
        <v>41380</v>
      </c>
      <c r="AI4085">
        <v>18</v>
      </c>
      <c r="AJ4085">
        <v>169</v>
      </c>
      <c r="AK4085" s="160" t="s">
        <v>1101</v>
      </c>
      <c r="AL4085" s="28">
        <f t="shared" si="61"/>
        <v>17</v>
      </c>
      <c r="AN4085" s="160">
        <v>36997</v>
      </c>
      <c r="AO4085">
        <v>18</v>
      </c>
      <c r="AP4085">
        <v>170</v>
      </c>
      <c r="AQ4085" s="160" t="s">
        <v>1101</v>
      </c>
      <c r="AR4085" s="28">
        <f t="shared" si="62"/>
        <v>17</v>
      </c>
      <c r="AT4085" s="160">
        <v>35901</v>
      </c>
      <c r="AU4085">
        <v>18</v>
      </c>
      <c r="AV4085">
        <v>94</v>
      </c>
      <c r="AW4085" s="160" t="s">
        <v>1101</v>
      </c>
      <c r="AX4085" s="28">
        <f t="shared" si="63"/>
        <v>9</v>
      </c>
    </row>
    <row r="4086" spans="28:50" x14ac:dyDescent="0.3">
      <c r="AB4086" s="160">
        <v>39919</v>
      </c>
      <c r="AC4086">
        <v>19</v>
      </c>
      <c r="AD4086">
        <v>139</v>
      </c>
      <c r="AE4086" t="s">
        <v>1101</v>
      </c>
      <c r="AF4086">
        <v>14</v>
      </c>
      <c r="AH4086" s="160">
        <v>41380</v>
      </c>
      <c r="AI4086">
        <v>19</v>
      </c>
      <c r="AJ4086">
        <v>162</v>
      </c>
      <c r="AK4086" s="160" t="s">
        <v>1101</v>
      </c>
      <c r="AL4086" s="28">
        <f t="shared" si="61"/>
        <v>16</v>
      </c>
      <c r="AN4086" s="160">
        <v>36997</v>
      </c>
      <c r="AO4086">
        <v>19</v>
      </c>
      <c r="AP4086">
        <v>160</v>
      </c>
      <c r="AQ4086" s="160" t="s">
        <v>1101</v>
      </c>
      <c r="AR4086" s="28">
        <f t="shared" si="62"/>
        <v>16</v>
      </c>
      <c r="AT4086" s="160">
        <v>35901</v>
      </c>
      <c r="AU4086">
        <v>19</v>
      </c>
      <c r="AV4086">
        <v>79</v>
      </c>
      <c r="AW4086" s="160" t="s">
        <v>1101</v>
      </c>
      <c r="AX4086" s="28">
        <f t="shared" si="63"/>
        <v>8</v>
      </c>
    </row>
    <row r="4087" spans="28:50" x14ac:dyDescent="0.3">
      <c r="AB4087" s="160">
        <v>39919</v>
      </c>
      <c r="AC4087">
        <v>20</v>
      </c>
      <c r="AD4087">
        <v>105</v>
      </c>
      <c r="AE4087" t="s">
        <v>1101</v>
      </c>
      <c r="AF4087">
        <v>11</v>
      </c>
      <c r="AH4087" s="160">
        <v>41380</v>
      </c>
      <c r="AI4087">
        <v>20</v>
      </c>
      <c r="AJ4087">
        <v>159</v>
      </c>
      <c r="AK4087" s="160" t="s">
        <v>1101</v>
      </c>
      <c r="AL4087" s="28">
        <f t="shared" si="61"/>
        <v>16</v>
      </c>
      <c r="AN4087" s="160">
        <v>36997</v>
      </c>
      <c r="AO4087">
        <v>20</v>
      </c>
      <c r="AP4087">
        <v>162</v>
      </c>
      <c r="AQ4087" s="160" t="s">
        <v>1101</v>
      </c>
      <c r="AR4087" s="28">
        <f t="shared" si="62"/>
        <v>16</v>
      </c>
      <c r="AT4087" s="160">
        <v>35901</v>
      </c>
      <c r="AU4087">
        <v>20</v>
      </c>
      <c r="AV4087">
        <v>79</v>
      </c>
      <c r="AW4087" s="160" t="s">
        <v>1101</v>
      </c>
      <c r="AX4087" s="28">
        <f t="shared" si="63"/>
        <v>8</v>
      </c>
    </row>
    <row r="4088" spans="28:50" x14ac:dyDescent="0.3">
      <c r="AB4088" s="160">
        <v>39919</v>
      </c>
      <c r="AC4088">
        <v>21</v>
      </c>
      <c r="AD4088">
        <v>96</v>
      </c>
      <c r="AE4088" t="s">
        <v>1101</v>
      </c>
      <c r="AF4088">
        <v>10</v>
      </c>
      <c r="AH4088" s="160">
        <v>41380</v>
      </c>
      <c r="AI4088">
        <v>21</v>
      </c>
      <c r="AJ4088">
        <v>154</v>
      </c>
      <c r="AK4088" s="160" t="s">
        <v>1101</v>
      </c>
      <c r="AL4088" s="28">
        <f t="shared" si="61"/>
        <v>15</v>
      </c>
      <c r="AN4088" s="160">
        <v>36997</v>
      </c>
      <c r="AO4088">
        <v>21</v>
      </c>
      <c r="AP4088">
        <v>160</v>
      </c>
      <c r="AQ4088" s="160" t="s">
        <v>1101</v>
      </c>
      <c r="AR4088" s="28">
        <f t="shared" si="62"/>
        <v>16</v>
      </c>
      <c r="AT4088" s="160">
        <v>35901</v>
      </c>
      <c r="AU4088">
        <v>21</v>
      </c>
      <c r="AV4088">
        <v>91</v>
      </c>
      <c r="AW4088" s="160" t="s">
        <v>1101</v>
      </c>
      <c r="AX4088" s="28">
        <f t="shared" si="63"/>
        <v>9</v>
      </c>
    </row>
    <row r="4089" spans="28:50" x14ac:dyDescent="0.3">
      <c r="AB4089" s="160">
        <v>39919</v>
      </c>
      <c r="AC4089">
        <v>22</v>
      </c>
      <c r="AD4089">
        <v>81</v>
      </c>
      <c r="AE4089" t="s">
        <v>1101</v>
      </c>
      <c r="AF4089">
        <v>8</v>
      </c>
      <c r="AH4089" s="160">
        <v>41380</v>
      </c>
      <c r="AI4089">
        <v>22</v>
      </c>
      <c r="AJ4089">
        <v>152</v>
      </c>
      <c r="AK4089" s="160" t="s">
        <v>1101</v>
      </c>
      <c r="AL4089" s="28">
        <f t="shared" si="61"/>
        <v>15</v>
      </c>
      <c r="AN4089" s="160">
        <v>36997</v>
      </c>
      <c r="AO4089">
        <v>22</v>
      </c>
      <c r="AP4089">
        <v>160</v>
      </c>
      <c r="AQ4089" s="160" t="s">
        <v>1101</v>
      </c>
      <c r="AR4089" s="28">
        <f t="shared" si="62"/>
        <v>16</v>
      </c>
      <c r="AT4089" s="160">
        <v>35901</v>
      </c>
      <c r="AU4089">
        <v>22</v>
      </c>
      <c r="AV4089">
        <v>89</v>
      </c>
      <c r="AW4089" s="160" t="s">
        <v>1101</v>
      </c>
      <c r="AX4089" s="28">
        <f t="shared" si="63"/>
        <v>9</v>
      </c>
    </row>
    <row r="4090" spans="28:50" x14ac:dyDescent="0.3">
      <c r="AB4090" s="160">
        <v>39919</v>
      </c>
      <c r="AC4090">
        <v>23</v>
      </c>
      <c r="AD4090">
        <v>65</v>
      </c>
      <c r="AE4090" t="s">
        <v>1101</v>
      </c>
      <c r="AF4090">
        <v>7</v>
      </c>
      <c r="AH4090" s="160">
        <v>41380</v>
      </c>
      <c r="AI4090">
        <v>23</v>
      </c>
      <c r="AJ4090">
        <v>147</v>
      </c>
      <c r="AK4090" s="160" t="s">
        <v>1101</v>
      </c>
      <c r="AL4090" s="28">
        <f t="shared" si="61"/>
        <v>15</v>
      </c>
      <c r="AN4090" s="160">
        <v>36997</v>
      </c>
      <c r="AO4090">
        <v>23</v>
      </c>
      <c r="AP4090">
        <v>150</v>
      </c>
      <c r="AQ4090" s="160" t="s">
        <v>1101</v>
      </c>
      <c r="AR4090" s="28">
        <f t="shared" si="62"/>
        <v>15</v>
      </c>
      <c r="AT4090" s="160">
        <v>35901</v>
      </c>
      <c r="AU4090">
        <v>23</v>
      </c>
      <c r="AV4090">
        <v>92</v>
      </c>
      <c r="AW4090" s="160" t="s">
        <v>1101</v>
      </c>
      <c r="AX4090" s="28">
        <f t="shared" si="63"/>
        <v>9</v>
      </c>
    </row>
    <row r="4091" spans="28:50" x14ac:dyDescent="0.3">
      <c r="AB4091" s="160">
        <v>39920</v>
      </c>
      <c r="AC4091">
        <v>0</v>
      </c>
      <c r="AD4091">
        <v>62</v>
      </c>
      <c r="AE4091" t="s">
        <v>1101</v>
      </c>
      <c r="AF4091">
        <v>6</v>
      </c>
      <c r="AH4091" s="160">
        <v>41381</v>
      </c>
      <c r="AI4091">
        <v>0</v>
      </c>
      <c r="AJ4091">
        <v>144</v>
      </c>
      <c r="AK4091" s="160" t="s">
        <v>1101</v>
      </c>
      <c r="AL4091" s="28">
        <f t="shared" ref="AL4091:AL4154" si="64">ROUND(AJ4091/10,0)</f>
        <v>14</v>
      </c>
      <c r="AN4091" s="160">
        <v>36998</v>
      </c>
      <c r="AO4091">
        <v>0</v>
      </c>
      <c r="AP4091">
        <v>140</v>
      </c>
      <c r="AQ4091" s="160" t="s">
        <v>1101</v>
      </c>
      <c r="AR4091" s="28">
        <f t="shared" ref="AR4091:AR4154" si="65">ROUND(AP4091/10,0)</f>
        <v>14</v>
      </c>
      <c r="AT4091" s="160">
        <v>35902</v>
      </c>
      <c r="AU4091">
        <v>0</v>
      </c>
      <c r="AV4091">
        <v>88</v>
      </c>
      <c r="AW4091" s="160" t="s">
        <v>1101</v>
      </c>
      <c r="AX4091" s="28">
        <f t="shared" ref="AX4091:AX4154" si="66">ROUND(AV4091/10,0)</f>
        <v>9</v>
      </c>
    </row>
    <row r="4092" spans="28:50" x14ac:dyDescent="0.3">
      <c r="AB4092" s="160">
        <v>39920</v>
      </c>
      <c r="AC4092">
        <v>1</v>
      </c>
      <c r="AD4092">
        <v>54</v>
      </c>
      <c r="AE4092" t="s">
        <v>1101</v>
      </c>
      <c r="AF4092">
        <v>5</v>
      </c>
      <c r="AH4092" s="160">
        <v>41381</v>
      </c>
      <c r="AI4092">
        <v>1</v>
      </c>
      <c r="AJ4092">
        <v>145</v>
      </c>
      <c r="AK4092" s="160" t="s">
        <v>1101</v>
      </c>
      <c r="AL4092" s="28">
        <f t="shared" si="64"/>
        <v>15</v>
      </c>
      <c r="AN4092" s="160">
        <v>36998</v>
      </c>
      <c r="AO4092">
        <v>1</v>
      </c>
      <c r="AP4092">
        <v>130</v>
      </c>
      <c r="AQ4092" s="160" t="s">
        <v>1101</v>
      </c>
      <c r="AR4092" s="28">
        <f t="shared" si="65"/>
        <v>13</v>
      </c>
      <c r="AT4092" s="160">
        <v>35902</v>
      </c>
      <c r="AU4092">
        <v>1</v>
      </c>
      <c r="AV4092">
        <v>99</v>
      </c>
      <c r="AW4092" s="160" t="s">
        <v>1101</v>
      </c>
      <c r="AX4092" s="28">
        <f t="shared" si="66"/>
        <v>10</v>
      </c>
    </row>
    <row r="4093" spans="28:50" x14ac:dyDescent="0.3">
      <c r="AB4093" s="160">
        <v>39920</v>
      </c>
      <c r="AC4093">
        <v>2</v>
      </c>
      <c r="AD4093">
        <v>54</v>
      </c>
      <c r="AE4093" t="s">
        <v>1101</v>
      </c>
      <c r="AF4093">
        <v>5</v>
      </c>
      <c r="AH4093" s="160">
        <v>41381</v>
      </c>
      <c r="AI4093">
        <v>2</v>
      </c>
      <c r="AJ4093">
        <v>143</v>
      </c>
      <c r="AK4093" s="160" t="s">
        <v>1101</v>
      </c>
      <c r="AL4093" s="28">
        <f t="shared" si="64"/>
        <v>14</v>
      </c>
      <c r="AN4093" s="160">
        <v>36998</v>
      </c>
      <c r="AO4093">
        <v>2</v>
      </c>
      <c r="AP4093">
        <v>119</v>
      </c>
      <c r="AQ4093" s="160" t="s">
        <v>1101</v>
      </c>
      <c r="AR4093" s="28">
        <f t="shared" si="65"/>
        <v>12</v>
      </c>
      <c r="AT4093" s="160">
        <v>35902</v>
      </c>
      <c r="AU4093">
        <v>2</v>
      </c>
      <c r="AV4093">
        <v>100</v>
      </c>
      <c r="AW4093" s="160" t="s">
        <v>1101</v>
      </c>
      <c r="AX4093" s="28">
        <f t="shared" si="66"/>
        <v>10</v>
      </c>
    </row>
    <row r="4094" spans="28:50" x14ac:dyDescent="0.3">
      <c r="AB4094" s="160">
        <v>39920</v>
      </c>
      <c r="AC4094">
        <v>3</v>
      </c>
      <c r="AD4094">
        <v>47</v>
      </c>
      <c r="AE4094" t="s">
        <v>1101</v>
      </c>
      <c r="AF4094">
        <v>5</v>
      </c>
      <c r="AH4094" s="160">
        <v>41381</v>
      </c>
      <c r="AI4094">
        <v>3</v>
      </c>
      <c r="AJ4094">
        <v>142</v>
      </c>
      <c r="AK4094" s="160" t="s">
        <v>1101</v>
      </c>
      <c r="AL4094" s="28">
        <f t="shared" si="64"/>
        <v>14</v>
      </c>
      <c r="AN4094" s="160">
        <v>36998</v>
      </c>
      <c r="AO4094">
        <v>3</v>
      </c>
      <c r="AP4094">
        <v>120</v>
      </c>
      <c r="AQ4094" s="160" t="s">
        <v>1101</v>
      </c>
      <c r="AR4094" s="28">
        <f t="shared" si="65"/>
        <v>12</v>
      </c>
      <c r="AT4094" s="160">
        <v>35902</v>
      </c>
      <c r="AU4094">
        <v>3</v>
      </c>
      <c r="AV4094">
        <v>77</v>
      </c>
      <c r="AW4094" s="160" t="s">
        <v>1101</v>
      </c>
      <c r="AX4094" s="28">
        <f t="shared" si="66"/>
        <v>8</v>
      </c>
    </row>
    <row r="4095" spans="28:50" x14ac:dyDescent="0.3">
      <c r="AB4095" s="160">
        <v>39920</v>
      </c>
      <c r="AC4095">
        <v>4</v>
      </c>
      <c r="AD4095">
        <v>37</v>
      </c>
      <c r="AE4095" t="s">
        <v>1101</v>
      </c>
      <c r="AF4095">
        <v>4</v>
      </c>
      <c r="AH4095" s="160">
        <v>41381</v>
      </c>
      <c r="AI4095">
        <v>4</v>
      </c>
      <c r="AJ4095">
        <v>129</v>
      </c>
      <c r="AK4095" s="160" t="s">
        <v>1101</v>
      </c>
      <c r="AL4095" s="28">
        <f t="shared" si="64"/>
        <v>13</v>
      </c>
      <c r="AN4095" s="160">
        <v>36998</v>
      </c>
      <c r="AO4095">
        <v>4</v>
      </c>
      <c r="AP4095">
        <v>110</v>
      </c>
      <c r="AQ4095" s="160" t="s">
        <v>1101</v>
      </c>
      <c r="AR4095" s="28">
        <f t="shared" si="65"/>
        <v>11</v>
      </c>
      <c r="AT4095" s="160">
        <v>35902</v>
      </c>
      <c r="AU4095">
        <v>4</v>
      </c>
      <c r="AV4095">
        <v>67</v>
      </c>
      <c r="AW4095" s="160" t="s">
        <v>1101</v>
      </c>
      <c r="AX4095" s="28">
        <f t="shared" si="66"/>
        <v>7</v>
      </c>
    </row>
    <row r="4096" spans="28:50" x14ac:dyDescent="0.3">
      <c r="AB4096" s="160">
        <v>39920</v>
      </c>
      <c r="AC4096">
        <v>5</v>
      </c>
      <c r="AD4096">
        <v>38</v>
      </c>
      <c r="AE4096" t="s">
        <v>1101</v>
      </c>
      <c r="AF4096">
        <v>4</v>
      </c>
      <c r="AH4096" s="160">
        <v>41381</v>
      </c>
      <c r="AI4096">
        <v>5</v>
      </c>
      <c r="AJ4096">
        <v>123</v>
      </c>
      <c r="AK4096" s="160" t="s">
        <v>1101</v>
      </c>
      <c r="AL4096" s="28">
        <f t="shared" si="64"/>
        <v>12</v>
      </c>
      <c r="AN4096" s="160">
        <v>36998</v>
      </c>
      <c r="AO4096">
        <v>5</v>
      </c>
      <c r="AP4096">
        <v>110</v>
      </c>
      <c r="AQ4096" s="160" t="s">
        <v>1101</v>
      </c>
      <c r="AR4096" s="28">
        <f t="shared" si="65"/>
        <v>11</v>
      </c>
      <c r="AT4096" s="160">
        <v>35902</v>
      </c>
      <c r="AU4096">
        <v>5</v>
      </c>
      <c r="AV4096">
        <v>50</v>
      </c>
      <c r="AW4096" s="160" t="s">
        <v>1101</v>
      </c>
      <c r="AX4096" s="28">
        <f t="shared" si="66"/>
        <v>5</v>
      </c>
    </row>
    <row r="4097" spans="28:50" x14ac:dyDescent="0.3">
      <c r="AB4097" s="160">
        <v>39920</v>
      </c>
      <c r="AC4097">
        <v>6</v>
      </c>
      <c r="AD4097">
        <v>40</v>
      </c>
      <c r="AE4097" t="s">
        <v>1101</v>
      </c>
      <c r="AF4097">
        <v>4</v>
      </c>
      <c r="AH4097" s="160">
        <v>41381</v>
      </c>
      <c r="AI4097">
        <v>6</v>
      </c>
      <c r="AJ4097">
        <v>117</v>
      </c>
      <c r="AK4097" s="160" t="s">
        <v>1101</v>
      </c>
      <c r="AL4097" s="28">
        <f t="shared" si="64"/>
        <v>12</v>
      </c>
      <c r="AN4097" s="160">
        <v>36998</v>
      </c>
      <c r="AO4097">
        <v>6</v>
      </c>
      <c r="AP4097">
        <v>130</v>
      </c>
      <c r="AQ4097" s="160" t="s">
        <v>1101</v>
      </c>
      <c r="AR4097" s="28">
        <f t="shared" si="65"/>
        <v>13</v>
      </c>
      <c r="AT4097" s="160">
        <v>35902</v>
      </c>
      <c r="AU4097">
        <v>6</v>
      </c>
      <c r="AV4097">
        <v>52</v>
      </c>
      <c r="AW4097" s="160" t="s">
        <v>1101</v>
      </c>
      <c r="AX4097" s="28">
        <f t="shared" si="66"/>
        <v>5</v>
      </c>
    </row>
    <row r="4098" spans="28:50" x14ac:dyDescent="0.3">
      <c r="AB4098" s="160">
        <v>39920</v>
      </c>
      <c r="AC4098">
        <v>7</v>
      </c>
      <c r="AD4098">
        <v>35</v>
      </c>
      <c r="AE4098" t="s">
        <v>1101</v>
      </c>
      <c r="AF4098">
        <v>4</v>
      </c>
      <c r="AH4098" s="160">
        <v>41381</v>
      </c>
      <c r="AI4098">
        <v>7</v>
      </c>
      <c r="AJ4098">
        <v>121</v>
      </c>
      <c r="AK4098" s="160" t="s">
        <v>1101</v>
      </c>
      <c r="AL4098" s="28">
        <f t="shared" si="64"/>
        <v>12</v>
      </c>
      <c r="AN4098" s="160">
        <v>36998</v>
      </c>
      <c r="AO4098">
        <v>7</v>
      </c>
      <c r="AP4098">
        <v>130</v>
      </c>
      <c r="AQ4098" s="160" t="s">
        <v>1101</v>
      </c>
      <c r="AR4098" s="28">
        <f t="shared" si="65"/>
        <v>13</v>
      </c>
      <c r="AT4098" s="160">
        <v>35902</v>
      </c>
      <c r="AU4098">
        <v>7</v>
      </c>
      <c r="AV4098">
        <v>58</v>
      </c>
      <c r="AW4098" s="160" t="s">
        <v>1101</v>
      </c>
      <c r="AX4098" s="28">
        <f t="shared" si="66"/>
        <v>6</v>
      </c>
    </row>
    <row r="4099" spans="28:50" x14ac:dyDescent="0.3">
      <c r="AB4099" s="160">
        <v>39920</v>
      </c>
      <c r="AC4099">
        <v>8</v>
      </c>
      <c r="AD4099">
        <v>67</v>
      </c>
      <c r="AE4099" t="s">
        <v>1101</v>
      </c>
      <c r="AF4099">
        <v>7</v>
      </c>
      <c r="AH4099" s="160">
        <v>41381</v>
      </c>
      <c r="AI4099">
        <v>8</v>
      </c>
      <c r="AJ4099">
        <v>126</v>
      </c>
      <c r="AK4099" s="160" t="s">
        <v>1101</v>
      </c>
      <c r="AL4099" s="28">
        <f t="shared" si="64"/>
        <v>13</v>
      </c>
      <c r="AN4099" s="160">
        <v>36998</v>
      </c>
      <c r="AO4099">
        <v>8</v>
      </c>
      <c r="AP4099">
        <v>145</v>
      </c>
      <c r="AQ4099" s="160" t="s">
        <v>1101</v>
      </c>
      <c r="AR4099" s="28">
        <f t="shared" si="65"/>
        <v>15</v>
      </c>
      <c r="AT4099" s="160">
        <v>35902</v>
      </c>
      <c r="AU4099">
        <v>8</v>
      </c>
      <c r="AV4099">
        <v>90</v>
      </c>
      <c r="AW4099" s="160" t="s">
        <v>1101</v>
      </c>
      <c r="AX4099" s="28">
        <f t="shared" si="66"/>
        <v>9</v>
      </c>
    </row>
    <row r="4100" spans="28:50" x14ac:dyDescent="0.3">
      <c r="AB4100" s="160">
        <v>39920</v>
      </c>
      <c r="AC4100">
        <v>9</v>
      </c>
      <c r="AD4100">
        <v>100</v>
      </c>
      <c r="AE4100" t="s">
        <v>1101</v>
      </c>
      <c r="AF4100">
        <v>10</v>
      </c>
      <c r="AH4100" s="160">
        <v>41381</v>
      </c>
      <c r="AI4100">
        <v>9</v>
      </c>
      <c r="AJ4100">
        <v>138</v>
      </c>
      <c r="AK4100" s="160" t="s">
        <v>1101</v>
      </c>
      <c r="AL4100" s="28">
        <f t="shared" si="64"/>
        <v>14</v>
      </c>
      <c r="AN4100" s="160">
        <v>36998</v>
      </c>
      <c r="AO4100">
        <v>9</v>
      </c>
      <c r="AP4100">
        <v>170</v>
      </c>
      <c r="AQ4100" s="160" t="s">
        <v>1101</v>
      </c>
      <c r="AR4100" s="28">
        <f t="shared" si="65"/>
        <v>17</v>
      </c>
      <c r="AT4100" s="160">
        <v>35902</v>
      </c>
      <c r="AU4100">
        <v>9</v>
      </c>
      <c r="AV4100">
        <v>115</v>
      </c>
      <c r="AW4100" s="160" t="s">
        <v>1101</v>
      </c>
      <c r="AX4100" s="28">
        <f t="shared" si="66"/>
        <v>12</v>
      </c>
    </row>
    <row r="4101" spans="28:50" x14ac:dyDescent="0.3">
      <c r="AB4101" s="160">
        <v>39920</v>
      </c>
      <c r="AC4101">
        <v>10</v>
      </c>
      <c r="AD4101">
        <v>138</v>
      </c>
      <c r="AE4101" t="s">
        <v>1101</v>
      </c>
      <c r="AF4101">
        <v>14</v>
      </c>
      <c r="AH4101" s="160">
        <v>41381</v>
      </c>
      <c r="AI4101">
        <v>10</v>
      </c>
      <c r="AJ4101">
        <v>152</v>
      </c>
      <c r="AK4101" s="160" t="s">
        <v>1101</v>
      </c>
      <c r="AL4101" s="28">
        <f t="shared" si="64"/>
        <v>15</v>
      </c>
      <c r="AN4101" s="160">
        <v>36998</v>
      </c>
      <c r="AO4101">
        <v>10</v>
      </c>
      <c r="AP4101">
        <v>180</v>
      </c>
      <c r="AQ4101" s="160" t="s">
        <v>1101</v>
      </c>
      <c r="AR4101" s="28">
        <f t="shared" si="65"/>
        <v>18</v>
      </c>
      <c r="AT4101" s="160">
        <v>35902</v>
      </c>
      <c r="AU4101">
        <v>10</v>
      </c>
      <c r="AV4101">
        <v>128</v>
      </c>
      <c r="AW4101" s="160" t="s">
        <v>1101</v>
      </c>
      <c r="AX4101" s="28">
        <f t="shared" si="66"/>
        <v>13</v>
      </c>
    </row>
    <row r="4102" spans="28:50" x14ac:dyDescent="0.3">
      <c r="AB4102" s="160">
        <v>39920</v>
      </c>
      <c r="AC4102">
        <v>11</v>
      </c>
      <c r="AD4102">
        <v>165</v>
      </c>
      <c r="AE4102" t="s">
        <v>1101</v>
      </c>
      <c r="AF4102">
        <v>17</v>
      </c>
      <c r="AH4102" s="160">
        <v>41381</v>
      </c>
      <c r="AI4102">
        <v>11</v>
      </c>
      <c r="AJ4102">
        <v>170</v>
      </c>
      <c r="AK4102" s="160" t="s">
        <v>1101</v>
      </c>
      <c r="AL4102" s="28">
        <f t="shared" si="64"/>
        <v>17</v>
      </c>
      <c r="AN4102" s="160">
        <v>36998</v>
      </c>
      <c r="AO4102">
        <v>11</v>
      </c>
      <c r="AP4102">
        <v>194</v>
      </c>
      <c r="AQ4102" s="160" t="s">
        <v>1101</v>
      </c>
      <c r="AR4102" s="28">
        <f t="shared" si="65"/>
        <v>19</v>
      </c>
      <c r="AT4102" s="160">
        <v>35902</v>
      </c>
      <c r="AU4102">
        <v>11</v>
      </c>
      <c r="AV4102">
        <v>144</v>
      </c>
      <c r="AW4102" s="160" t="s">
        <v>1101</v>
      </c>
      <c r="AX4102" s="28">
        <f t="shared" si="66"/>
        <v>14</v>
      </c>
    </row>
    <row r="4103" spans="28:50" x14ac:dyDescent="0.3">
      <c r="AB4103" s="160">
        <v>39920</v>
      </c>
      <c r="AC4103">
        <v>12</v>
      </c>
      <c r="AD4103">
        <v>179</v>
      </c>
      <c r="AE4103" t="s">
        <v>1101</v>
      </c>
      <c r="AF4103">
        <v>18</v>
      </c>
      <c r="AH4103" s="160">
        <v>41381</v>
      </c>
      <c r="AI4103">
        <v>12</v>
      </c>
      <c r="AJ4103">
        <v>190</v>
      </c>
      <c r="AK4103" s="160" t="s">
        <v>1101</v>
      </c>
      <c r="AL4103" s="28">
        <f t="shared" si="64"/>
        <v>19</v>
      </c>
      <c r="AN4103" s="160">
        <v>36998</v>
      </c>
      <c r="AO4103">
        <v>12</v>
      </c>
      <c r="AP4103">
        <v>190</v>
      </c>
      <c r="AQ4103" s="160" t="s">
        <v>1101</v>
      </c>
      <c r="AR4103" s="28">
        <f t="shared" si="65"/>
        <v>19</v>
      </c>
      <c r="AT4103" s="160">
        <v>35902</v>
      </c>
      <c r="AU4103">
        <v>12</v>
      </c>
      <c r="AV4103">
        <v>134</v>
      </c>
      <c r="AW4103" s="160" t="s">
        <v>1101</v>
      </c>
      <c r="AX4103" s="28">
        <f t="shared" si="66"/>
        <v>13</v>
      </c>
    </row>
    <row r="4104" spans="28:50" x14ac:dyDescent="0.3">
      <c r="AB4104" s="160">
        <v>39920</v>
      </c>
      <c r="AC4104">
        <v>13</v>
      </c>
      <c r="AD4104">
        <v>195</v>
      </c>
      <c r="AE4104" t="s">
        <v>1101</v>
      </c>
      <c r="AF4104">
        <v>20</v>
      </c>
      <c r="AH4104" s="160">
        <v>41381</v>
      </c>
      <c r="AI4104">
        <v>13</v>
      </c>
      <c r="AJ4104">
        <v>182</v>
      </c>
      <c r="AK4104" s="160" t="s">
        <v>1101</v>
      </c>
      <c r="AL4104" s="28">
        <f t="shared" si="64"/>
        <v>18</v>
      </c>
      <c r="AN4104" s="160">
        <v>36998</v>
      </c>
      <c r="AO4104">
        <v>13</v>
      </c>
      <c r="AP4104">
        <v>190</v>
      </c>
      <c r="AQ4104" s="160" t="s">
        <v>1101</v>
      </c>
      <c r="AR4104" s="28">
        <f t="shared" si="65"/>
        <v>19</v>
      </c>
      <c r="AT4104" s="160">
        <v>35902</v>
      </c>
      <c r="AU4104">
        <v>13</v>
      </c>
      <c r="AV4104">
        <v>133</v>
      </c>
      <c r="AW4104" s="160" t="s">
        <v>1101</v>
      </c>
      <c r="AX4104" s="28">
        <f t="shared" si="66"/>
        <v>13</v>
      </c>
    </row>
    <row r="4105" spans="28:50" x14ac:dyDescent="0.3">
      <c r="AB4105" s="160">
        <v>39920</v>
      </c>
      <c r="AC4105">
        <v>14</v>
      </c>
      <c r="AD4105">
        <v>196</v>
      </c>
      <c r="AE4105" t="s">
        <v>1101</v>
      </c>
      <c r="AF4105">
        <v>20</v>
      </c>
      <c r="AH4105" s="160">
        <v>41381</v>
      </c>
      <c r="AI4105">
        <v>14</v>
      </c>
      <c r="AJ4105">
        <v>180</v>
      </c>
      <c r="AK4105" s="160" t="s">
        <v>1101</v>
      </c>
      <c r="AL4105" s="28">
        <f t="shared" si="64"/>
        <v>18</v>
      </c>
      <c r="AN4105" s="160">
        <v>36998</v>
      </c>
      <c r="AO4105">
        <v>14</v>
      </c>
      <c r="AP4105">
        <v>190</v>
      </c>
      <c r="AQ4105" s="160" t="s">
        <v>1101</v>
      </c>
      <c r="AR4105" s="28">
        <f t="shared" si="65"/>
        <v>19</v>
      </c>
      <c r="AT4105" s="160">
        <v>35902</v>
      </c>
      <c r="AU4105">
        <v>14</v>
      </c>
      <c r="AV4105">
        <v>131</v>
      </c>
      <c r="AW4105" s="160" t="s">
        <v>1101</v>
      </c>
      <c r="AX4105" s="28">
        <f t="shared" si="66"/>
        <v>13</v>
      </c>
    </row>
    <row r="4106" spans="28:50" x14ac:dyDescent="0.3">
      <c r="AB4106" s="160">
        <v>39920</v>
      </c>
      <c r="AC4106">
        <v>15</v>
      </c>
      <c r="AD4106">
        <v>203</v>
      </c>
      <c r="AE4106" t="s">
        <v>1101</v>
      </c>
      <c r="AF4106">
        <v>20</v>
      </c>
      <c r="AH4106" s="160">
        <v>41381</v>
      </c>
      <c r="AI4106">
        <v>15</v>
      </c>
      <c r="AJ4106">
        <v>178</v>
      </c>
      <c r="AK4106" s="160" t="s">
        <v>1101</v>
      </c>
      <c r="AL4106" s="28">
        <f t="shared" si="64"/>
        <v>18</v>
      </c>
      <c r="AN4106" s="160">
        <v>36998</v>
      </c>
      <c r="AO4106">
        <v>15</v>
      </c>
      <c r="AP4106">
        <v>180</v>
      </c>
      <c r="AQ4106" s="160" t="s">
        <v>1101</v>
      </c>
      <c r="AR4106" s="28">
        <f t="shared" si="65"/>
        <v>18</v>
      </c>
      <c r="AT4106" s="160">
        <v>35902</v>
      </c>
      <c r="AU4106">
        <v>15</v>
      </c>
      <c r="AV4106">
        <v>128</v>
      </c>
      <c r="AW4106" s="160" t="s">
        <v>1101</v>
      </c>
      <c r="AX4106" s="28">
        <f t="shared" si="66"/>
        <v>13</v>
      </c>
    </row>
    <row r="4107" spans="28:50" x14ac:dyDescent="0.3">
      <c r="AB4107" s="160">
        <v>39920</v>
      </c>
      <c r="AC4107">
        <v>16</v>
      </c>
      <c r="AD4107">
        <v>204</v>
      </c>
      <c r="AE4107" t="s">
        <v>1101</v>
      </c>
      <c r="AF4107">
        <v>20</v>
      </c>
      <c r="AH4107" s="160">
        <v>41381</v>
      </c>
      <c r="AI4107">
        <v>16</v>
      </c>
      <c r="AJ4107">
        <v>173</v>
      </c>
      <c r="AK4107" s="160" t="s">
        <v>1101</v>
      </c>
      <c r="AL4107" s="28">
        <f t="shared" si="64"/>
        <v>17</v>
      </c>
      <c r="AN4107" s="160">
        <v>36998</v>
      </c>
      <c r="AO4107">
        <v>16</v>
      </c>
      <c r="AP4107">
        <v>180</v>
      </c>
      <c r="AQ4107" s="160" t="s">
        <v>1101</v>
      </c>
      <c r="AR4107" s="28">
        <f t="shared" si="65"/>
        <v>18</v>
      </c>
      <c r="AT4107" s="160">
        <v>35902</v>
      </c>
      <c r="AU4107">
        <v>16</v>
      </c>
      <c r="AV4107">
        <v>123</v>
      </c>
      <c r="AW4107" s="160" t="s">
        <v>1101</v>
      </c>
      <c r="AX4107" s="28">
        <f t="shared" si="66"/>
        <v>12</v>
      </c>
    </row>
    <row r="4108" spans="28:50" x14ac:dyDescent="0.3">
      <c r="AB4108" s="160">
        <v>39920</v>
      </c>
      <c r="AC4108">
        <v>17</v>
      </c>
      <c r="AD4108">
        <v>193</v>
      </c>
      <c r="AE4108" t="s">
        <v>1101</v>
      </c>
      <c r="AF4108">
        <v>19</v>
      </c>
      <c r="AH4108" s="160">
        <v>41381</v>
      </c>
      <c r="AI4108">
        <v>17</v>
      </c>
      <c r="AJ4108">
        <v>170</v>
      </c>
      <c r="AK4108" s="160" t="s">
        <v>1101</v>
      </c>
      <c r="AL4108" s="28">
        <f t="shared" si="64"/>
        <v>17</v>
      </c>
      <c r="AN4108" s="160">
        <v>36998</v>
      </c>
      <c r="AO4108">
        <v>17</v>
      </c>
      <c r="AP4108">
        <v>169</v>
      </c>
      <c r="AQ4108" s="160" t="s">
        <v>1101</v>
      </c>
      <c r="AR4108" s="28">
        <f t="shared" si="65"/>
        <v>17</v>
      </c>
      <c r="AT4108" s="160">
        <v>35902</v>
      </c>
      <c r="AU4108">
        <v>17</v>
      </c>
      <c r="AV4108">
        <v>119</v>
      </c>
      <c r="AW4108" s="160" t="s">
        <v>1101</v>
      </c>
      <c r="AX4108" s="28">
        <f t="shared" si="66"/>
        <v>12</v>
      </c>
    </row>
    <row r="4109" spans="28:50" x14ac:dyDescent="0.3">
      <c r="AB4109" s="160">
        <v>39920</v>
      </c>
      <c r="AC4109">
        <v>18</v>
      </c>
      <c r="AD4109">
        <v>164</v>
      </c>
      <c r="AE4109" t="s">
        <v>1101</v>
      </c>
      <c r="AF4109">
        <v>16</v>
      </c>
      <c r="AH4109" s="160">
        <v>41381</v>
      </c>
      <c r="AI4109">
        <v>18</v>
      </c>
      <c r="AJ4109">
        <v>164</v>
      </c>
      <c r="AK4109" s="160" t="s">
        <v>1101</v>
      </c>
      <c r="AL4109" s="28">
        <f t="shared" si="64"/>
        <v>16</v>
      </c>
      <c r="AN4109" s="160">
        <v>36998</v>
      </c>
      <c r="AO4109">
        <v>18</v>
      </c>
      <c r="AP4109">
        <v>170</v>
      </c>
      <c r="AQ4109" s="160" t="s">
        <v>1101</v>
      </c>
      <c r="AR4109" s="28">
        <f t="shared" si="65"/>
        <v>17</v>
      </c>
      <c r="AT4109" s="160">
        <v>35902</v>
      </c>
      <c r="AU4109">
        <v>18</v>
      </c>
      <c r="AV4109">
        <v>120</v>
      </c>
      <c r="AW4109" s="160" t="s">
        <v>1101</v>
      </c>
      <c r="AX4109" s="28">
        <f t="shared" si="66"/>
        <v>12</v>
      </c>
    </row>
    <row r="4110" spans="28:50" x14ac:dyDescent="0.3">
      <c r="AB4110" s="160">
        <v>39920</v>
      </c>
      <c r="AC4110">
        <v>19</v>
      </c>
      <c r="AD4110">
        <v>155</v>
      </c>
      <c r="AE4110" t="s">
        <v>1101</v>
      </c>
      <c r="AF4110">
        <v>16</v>
      </c>
      <c r="AH4110" s="160">
        <v>41381</v>
      </c>
      <c r="AI4110">
        <v>19</v>
      </c>
      <c r="AJ4110">
        <v>156</v>
      </c>
      <c r="AK4110" s="160" t="s">
        <v>1101</v>
      </c>
      <c r="AL4110" s="28">
        <f t="shared" si="64"/>
        <v>16</v>
      </c>
      <c r="AN4110" s="160">
        <v>36998</v>
      </c>
      <c r="AO4110">
        <v>19</v>
      </c>
      <c r="AP4110">
        <v>170</v>
      </c>
      <c r="AQ4110" s="160" t="s">
        <v>1101</v>
      </c>
      <c r="AR4110" s="28">
        <f t="shared" si="65"/>
        <v>17</v>
      </c>
      <c r="AT4110" s="160">
        <v>35902</v>
      </c>
      <c r="AU4110">
        <v>19</v>
      </c>
      <c r="AV4110">
        <v>129</v>
      </c>
      <c r="AW4110" s="160" t="s">
        <v>1101</v>
      </c>
      <c r="AX4110" s="28">
        <f t="shared" si="66"/>
        <v>13</v>
      </c>
    </row>
    <row r="4111" spans="28:50" x14ac:dyDescent="0.3">
      <c r="AB4111" s="160">
        <v>39920</v>
      </c>
      <c r="AC4111">
        <v>20</v>
      </c>
      <c r="AD4111">
        <v>139</v>
      </c>
      <c r="AE4111" t="s">
        <v>1101</v>
      </c>
      <c r="AF4111">
        <v>14</v>
      </c>
      <c r="AH4111" s="160">
        <v>41381</v>
      </c>
      <c r="AI4111">
        <v>20</v>
      </c>
      <c r="AJ4111">
        <v>153</v>
      </c>
      <c r="AK4111" s="160" t="s">
        <v>1101</v>
      </c>
      <c r="AL4111" s="28">
        <f t="shared" si="64"/>
        <v>15</v>
      </c>
      <c r="AN4111" s="160">
        <v>36998</v>
      </c>
      <c r="AO4111">
        <v>20</v>
      </c>
      <c r="AP4111">
        <v>161</v>
      </c>
      <c r="AQ4111" s="160" t="s">
        <v>1101</v>
      </c>
      <c r="AR4111" s="28">
        <f t="shared" si="65"/>
        <v>16</v>
      </c>
      <c r="AT4111" s="160">
        <v>35902</v>
      </c>
      <c r="AU4111">
        <v>20</v>
      </c>
      <c r="AV4111">
        <v>146</v>
      </c>
      <c r="AW4111" s="160" t="s">
        <v>1101</v>
      </c>
      <c r="AX4111" s="28">
        <f t="shared" si="66"/>
        <v>15</v>
      </c>
    </row>
    <row r="4112" spans="28:50" x14ac:dyDescent="0.3">
      <c r="AB4112" s="160">
        <v>39920</v>
      </c>
      <c r="AC4112">
        <v>21</v>
      </c>
      <c r="AD4112">
        <v>127</v>
      </c>
      <c r="AE4112" t="s">
        <v>1101</v>
      </c>
      <c r="AF4112">
        <v>13</v>
      </c>
      <c r="AH4112" s="160">
        <v>41381</v>
      </c>
      <c r="AI4112">
        <v>21</v>
      </c>
      <c r="AJ4112">
        <v>150</v>
      </c>
      <c r="AK4112" s="160" t="s">
        <v>1101</v>
      </c>
      <c r="AL4112" s="28">
        <f t="shared" si="64"/>
        <v>15</v>
      </c>
      <c r="AN4112" s="160">
        <v>36998</v>
      </c>
      <c r="AO4112">
        <v>21</v>
      </c>
      <c r="AP4112">
        <v>160</v>
      </c>
      <c r="AQ4112" s="160" t="s">
        <v>1101</v>
      </c>
      <c r="AR4112" s="28">
        <f t="shared" si="65"/>
        <v>16</v>
      </c>
      <c r="AT4112" s="160">
        <v>35902</v>
      </c>
      <c r="AU4112">
        <v>21</v>
      </c>
      <c r="AV4112">
        <v>138</v>
      </c>
      <c r="AW4112" s="160" t="s">
        <v>1101</v>
      </c>
      <c r="AX4112" s="28">
        <f t="shared" si="66"/>
        <v>14</v>
      </c>
    </row>
    <row r="4113" spans="28:50" x14ac:dyDescent="0.3">
      <c r="AB4113" s="160">
        <v>39920</v>
      </c>
      <c r="AC4113">
        <v>22</v>
      </c>
      <c r="AD4113">
        <v>112</v>
      </c>
      <c r="AE4113" t="s">
        <v>1101</v>
      </c>
      <c r="AF4113">
        <v>11</v>
      </c>
      <c r="AH4113" s="160">
        <v>41381</v>
      </c>
      <c r="AI4113">
        <v>22</v>
      </c>
      <c r="AJ4113">
        <v>144</v>
      </c>
      <c r="AK4113" s="160" t="s">
        <v>1101</v>
      </c>
      <c r="AL4113" s="28">
        <f t="shared" si="64"/>
        <v>14</v>
      </c>
      <c r="AN4113" s="160">
        <v>36998</v>
      </c>
      <c r="AO4113">
        <v>22</v>
      </c>
      <c r="AP4113">
        <v>160</v>
      </c>
      <c r="AQ4113" s="160" t="s">
        <v>1101</v>
      </c>
      <c r="AR4113" s="28">
        <f t="shared" si="65"/>
        <v>16</v>
      </c>
      <c r="AT4113" s="160">
        <v>35902</v>
      </c>
      <c r="AU4113">
        <v>22</v>
      </c>
      <c r="AV4113">
        <v>136</v>
      </c>
      <c r="AW4113" s="160" t="s">
        <v>1101</v>
      </c>
      <c r="AX4113" s="28">
        <f t="shared" si="66"/>
        <v>14</v>
      </c>
    </row>
    <row r="4114" spans="28:50" x14ac:dyDescent="0.3">
      <c r="AB4114" s="160">
        <v>39920</v>
      </c>
      <c r="AC4114">
        <v>23</v>
      </c>
      <c r="AD4114">
        <v>100</v>
      </c>
      <c r="AE4114" t="s">
        <v>1101</v>
      </c>
      <c r="AF4114">
        <v>10</v>
      </c>
      <c r="AH4114" s="160">
        <v>41381</v>
      </c>
      <c r="AI4114">
        <v>23</v>
      </c>
      <c r="AJ4114">
        <v>142</v>
      </c>
      <c r="AK4114" s="160" t="s">
        <v>1101</v>
      </c>
      <c r="AL4114" s="28">
        <f t="shared" si="64"/>
        <v>14</v>
      </c>
      <c r="AN4114" s="160">
        <v>36998</v>
      </c>
      <c r="AO4114">
        <v>23</v>
      </c>
      <c r="AP4114">
        <v>158</v>
      </c>
      <c r="AQ4114" s="160" t="s">
        <v>1101</v>
      </c>
      <c r="AR4114" s="28">
        <f t="shared" si="65"/>
        <v>16</v>
      </c>
      <c r="AT4114" s="160">
        <v>35902</v>
      </c>
      <c r="AU4114">
        <v>23</v>
      </c>
      <c r="AV4114">
        <v>124</v>
      </c>
      <c r="AW4114" s="160" t="s">
        <v>1101</v>
      </c>
      <c r="AX4114" s="28">
        <f t="shared" si="66"/>
        <v>12</v>
      </c>
    </row>
    <row r="4115" spans="28:50" x14ac:dyDescent="0.3">
      <c r="AB4115" s="160">
        <v>39921</v>
      </c>
      <c r="AC4115">
        <v>0</v>
      </c>
      <c r="AD4115">
        <v>94</v>
      </c>
      <c r="AE4115" t="s">
        <v>1101</v>
      </c>
      <c r="AF4115">
        <v>9</v>
      </c>
      <c r="AH4115" s="160">
        <v>41382</v>
      </c>
      <c r="AI4115">
        <v>0</v>
      </c>
      <c r="AJ4115">
        <v>135</v>
      </c>
      <c r="AK4115" s="160" t="s">
        <v>1101</v>
      </c>
      <c r="AL4115" s="28">
        <f t="shared" si="64"/>
        <v>14</v>
      </c>
      <c r="AN4115" s="160">
        <v>36999</v>
      </c>
      <c r="AO4115">
        <v>0</v>
      </c>
      <c r="AP4115">
        <v>160</v>
      </c>
      <c r="AQ4115" s="160" t="s">
        <v>1101</v>
      </c>
      <c r="AR4115" s="28">
        <f t="shared" si="65"/>
        <v>16</v>
      </c>
      <c r="AT4115" s="160">
        <v>35903</v>
      </c>
      <c r="AU4115">
        <v>0</v>
      </c>
      <c r="AV4115">
        <v>88</v>
      </c>
      <c r="AW4115" s="160" t="s">
        <v>1101</v>
      </c>
      <c r="AX4115" s="28">
        <f t="shared" si="66"/>
        <v>9</v>
      </c>
    </row>
    <row r="4116" spans="28:50" x14ac:dyDescent="0.3">
      <c r="AB4116" s="160">
        <v>39921</v>
      </c>
      <c r="AC4116">
        <v>1</v>
      </c>
      <c r="AD4116">
        <v>82</v>
      </c>
      <c r="AE4116" t="s">
        <v>1101</v>
      </c>
      <c r="AF4116">
        <v>8</v>
      </c>
      <c r="AH4116" s="160">
        <v>41382</v>
      </c>
      <c r="AI4116">
        <v>1</v>
      </c>
      <c r="AJ4116">
        <v>127</v>
      </c>
      <c r="AK4116" s="160" t="s">
        <v>1101</v>
      </c>
      <c r="AL4116" s="28">
        <f t="shared" si="64"/>
        <v>13</v>
      </c>
      <c r="AN4116" s="160">
        <v>36999</v>
      </c>
      <c r="AO4116">
        <v>1</v>
      </c>
      <c r="AP4116">
        <v>160</v>
      </c>
      <c r="AQ4116" s="160" t="s">
        <v>1101</v>
      </c>
      <c r="AR4116" s="28">
        <f t="shared" si="65"/>
        <v>16</v>
      </c>
      <c r="AT4116" s="160">
        <v>35903</v>
      </c>
      <c r="AU4116">
        <v>1</v>
      </c>
      <c r="AV4116">
        <v>84</v>
      </c>
      <c r="AW4116" s="160" t="s">
        <v>1101</v>
      </c>
      <c r="AX4116" s="28">
        <f t="shared" si="66"/>
        <v>8</v>
      </c>
    </row>
    <row r="4117" spans="28:50" x14ac:dyDescent="0.3">
      <c r="AB4117" s="160">
        <v>39921</v>
      </c>
      <c r="AC4117">
        <v>2</v>
      </c>
      <c r="AD4117">
        <v>74</v>
      </c>
      <c r="AE4117" t="s">
        <v>1101</v>
      </c>
      <c r="AF4117">
        <v>7</v>
      </c>
      <c r="AH4117" s="160">
        <v>41382</v>
      </c>
      <c r="AI4117">
        <v>2</v>
      </c>
      <c r="AJ4117">
        <v>122</v>
      </c>
      <c r="AK4117" s="160" t="s">
        <v>1101</v>
      </c>
      <c r="AL4117" s="28">
        <f t="shared" si="64"/>
        <v>12</v>
      </c>
      <c r="AN4117" s="160">
        <v>36999</v>
      </c>
      <c r="AO4117">
        <v>2</v>
      </c>
      <c r="AP4117">
        <v>156</v>
      </c>
      <c r="AQ4117" s="160" t="s">
        <v>1101</v>
      </c>
      <c r="AR4117" s="28">
        <f t="shared" si="65"/>
        <v>16</v>
      </c>
      <c r="AT4117" s="160">
        <v>35903</v>
      </c>
      <c r="AU4117">
        <v>2</v>
      </c>
      <c r="AV4117">
        <v>85</v>
      </c>
      <c r="AW4117" s="160" t="s">
        <v>1101</v>
      </c>
      <c r="AX4117" s="28">
        <f t="shared" si="66"/>
        <v>9</v>
      </c>
    </row>
    <row r="4118" spans="28:50" x14ac:dyDescent="0.3">
      <c r="AB4118" s="160">
        <v>39921</v>
      </c>
      <c r="AC4118">
        <v>3</v>
      </c>
      <c r="AD4118">
        <v>70</v>
      </c>
      <c r="AE4118" t="s">
        <v>1101</v>
      </c>
      <c r="AF4118">
        <v>7</v>
      </c>
      <c r="AH4118" s="160">
        <v>41382</v>
      </c>
      <c r="AI4118">
        <v>3</v>
      </c>
      <c r="AJ4118">
        <v>118</v>
      </c>
      <c r="AK4118" s="160" t="s">
        <v>1101</v>
      </c>
      <c r="AL4118" s="28">
        <f t="shared" si="64"/>
        <v>12</v>
      </c>
      <c r="AN4118" s="160">
        <v>36999</v>
      </c>
      <c r="AO4118">
        <v>3</v>
      </c>
      <c r="AP4118">
        <v>160</v>
      </c>
      <c r="AQ4118" s="160" t="s">
        <v>1101</v>
      </c>
      <c r="AR4118" s="28">
        <f t="shared" si="65"/>
        <v>16</v>
      </c>
      <c r="AT4118" s="160">
        <v>35903</v>
      </c>
      <c r="AU4118">
        <v>3</v>
      </c>
      <c r="AV4118">
        <v>84</v>
      </c>
      <c r="AW4118" s="160" t="s">
        <v>1101</v>
      </c>
      <c r="AX4118" s="28">
        <f t="shared" si="66"/>
        <v>8</v>
      </c>
    </row>
    <row r="4119" spans="28:50" x14ac:dyDescent="0.3">
      <c r="AB4119" s="160">
        <v>39921</v>
      </c>
      <c r="AC4119">
        <v>4</v>
      </c>
      <c r="AD4119">
        <v>60</v>
      </c>
      <c r="AE4119" t="s">
        <v>1101</v>
      </c>
      <c r="AF4119">
        <v>6</v>
      </c>
      <c r="AH4119" s="160">
        <v>41382</v>
      </c>
      <c r="AI4119">
        <v>4</v>
      </c>
      <c r="AJ4119">
        <v>117</v>
      </c>
      <c r="AK4119" s="160" t="s">
        <v>1101</v>
      </c>
      <c r="AL4119" s="28">
        <f t="shared" si="64"/>
        <v>12</v>
      </c>
      <c r="AN4119" s="160">
        <v>36999</v>
      </c>
      <c r="AO4119">
        <v>4</v>
      </c>
      <c r="AP4119">
        <v>160</v>
      </c>
      <c r="AQ4119" s="160" t="s">
        <v>1101</v>
      </c>
      <c r="AR4119" s="28">
        <f t="shared" si="65"/>
        <v>16</v>
      </c>
      <c r="AT4119" s="160">
        <v>35903</v>
      </c>
      <c r="AU4119">
        <v>4</v>
      </c>
      <c r="AV4119">
        <v>74</v>
      </c>
      <c r="AW4119" s="160" t="s">
        <v>1101</v>
      </c>
      <c r="AX4119" s="28">
        <f t="shared" si="66"/>
        <v>7</v>
      </c>
    </row>
    <row r="4120" spans="28:50" x14ac:dyDescent="0.3">
      <c r="AB4120" s="160">
        <v>39921</v>
      </c>
      <c r="AC4120">
        <v>5</v>
      </c>
      <c r="AD4120">
        <v>60</v>
      </c>
      <c r="AE4120" t="s">
        <v>1101</v>
      </c>
      <c r="AF4120">
        <v>6</v>
      </c>
      <c r="AH4120" s="160">
        <v>41382</v>
      </c>
      <c r="AI4120">
        <v>5</v>
      </c>
      <c r="AJ4120">
        <v>113</v>
      </c>
      <c r="AK4120" s="160" t="s">
        <v>1101</v>
      </c>
      <c r="AL4120" s="28">
        <f t="shared" si="64"/>
        <v>11</v>
      </c>
      <c r="AN4120" s="160">
        <v>36999</v>
      </c>
      <c r="AO4120">
        <v>5</v>
      </c>
      <c r="AP4120">
        <v>156</v>
      </c>
      <c r="AQ4120" s="160" t="s">
        <v>1101</v>
      </c>
      <c r="AR4120" s="28">
        <f t="shared" si="65"/>
        <v>16</v>
      </c>
      <c r="AT4120" s="160">
        <v>35903</v>
      </c>
      <c r="AU4120">
        <v>5</v>
      </c>
      <c r="AV4120">
        <v>72</v>
      </c>
      <c r="AW4120" s="160" t="s">
        <v>1101</v>
      </c>
      <c r="AX4120" s="28">
        <f t="shared" si="66"/>
        <v>7</v>
      </c>
    </row>
    <row r="4121" spans="28:50" x14ac:dyDescent="0.3">
      <c r="AB4121" s="160">
        <v>39921</v>
      </c>
      <c r="AC4121">
        <v>6</v>
      </c>
      <c r="AD4121">
        <v>59</v>
      </c>
      <c r="AE4121" t="s">
        <v>1101</v>
      </c>
      <c r="AF4121">
        <v>6</v>
      </c>
      <c r="AH4121" s="160">
        <v>41382</v>
      </c>
      <c r="AI4121">
        <v>6</v>
      </c>
      <c r="AJ4121">
        <v>114</v>
      </c>
      <c r="AK4121" s="160" t="s">
        <v>1101</v>
      </c>
      <c r="AL4121" s="28">
        <f t="shared" si="64"/>
        <v>11</v>
      </c>
      <c r="AN4121" s="160">
        <v>36999</v>
      </c>
      <c r="AO4121">
        <v>6</v>
      </c>
      <c r="AP4121">
        <v>150</v>
      </c>
      <c r="AQ4121" s="160" t="s">
        <v>1101</v>
      </c>
      <c r="AR4121" s="28">
        <f t="shared" si="65"/>
        <v>15</v>
      </c>
      <c r="AT4121" s="160">
        <v>35903</v>
      </c>
      <c r="AU4121">
        <v>6</v>
      </c>
      <c r="AV4121">
        <v>64</v>
      </c>
      <c r="AW4121" s="160" t="s">
        <v>1101</v>
      </c>
      <c r="AX4121" s="28">
        <f t="shared" si="66"/>
        <v>6</v>
      </c>
    </row>
    <row r="4122" spans="28:50" x14ac:dyDescent="0.3">
      <c r="AB4122" s="160">
        <v>39921</v>
      </c>
      <c r="AC4122">
        <v>7</v>
      </c>
      <c r="AD4122">
        <v>59</v>
      </c>
      <c r="AE4122" t="s">
        <v>1101</v>
      </c>
      <c r="AF4122">
        <v>6</v>
      </c>
      <c r="AH4122" s="160">
        <v>41382</v>
      </c>
      <c r="AI4122">
        <v>7</v>
      </c>
      <c r="AJ4122">
        <v>125</v>
      </c>
      <c r="AK4122" s="160" t="s">
        <v>1101</v>
      </c>
      <c r="AL4122" s="28">
        <f t="shared" si="64"/>
        <v>13</v>
      </c>
      <c r="AN4122" s="160">
        <v>36999</v>
      </c>
      <c r="AO4122">
        <v>7</v>
      </c>
      <c r="AP4122">
        <v>160</v>
      </c>
      <c r="AQ4122" s="160" t="s">
        <v>1101</v>
      </c>
      <c r="AR4122" s="28">
        <f t="shared" si="65"/>
        <v>16</v>
      </c>
      <c r="AT4122" s="160">
        <v>35903</v>
      </c>
      <c r="AU4122">
        <v>7</v>
      </c>
      <c r="AV4122">
        <v>73</v>
      </c>
      <c r="AW4122" s="160" t="s">
        <v>1101</v>
      </c>
      <c r="AX4122" s="28">
        <f t="shared" si="66"/>
        <v>7</v>
      </c>
    </row>
    <row r="4123" spans="28:50" x14ac:dyDescent="0.3">
      <c r="AB4123" s="160">
        <v>39921</v>
      </c>
      <c r="AC4123">
        <v>8</v>
      </c>
      <c r="AD4123">
        <v>91</v>
      </c>
      <c r="AE4123" t="s">
        <v>1101</v>
      </c>
      <c r="AF4123">
        <v>9</v>
      </c>
      <c r="AH4123" s="160">
        <v>41382</v>
      </c>
      <c r="AI4123">
        <v>8</v>
      </c>
      <c r="AJ4123">
        <v>133</v>
      </c>
      <c r="AK4123" s="160" t="s">
        <v>1101</v>
      </c>
      <c r="AL4123" s="28">
        <f t="shared" si="64"/>
        <v>13</v>
      </c>
      <c r="AN4123" s="160">
        <v>36999</v>
      </c>
      <c r="AO4123">
        <v>8</v>
      </c>
      <c r="AP4123">
        <v>166</v>
      </c>
      <c r="AQ4123" s="160" t="s">
        <v>1101</v>
      </c>
      <c r="AR4123" s="28">
        <f t="shared" si="65"/>
        <v>17</v>
      </c>
      <c r="AT4123" s="160">
        <v>35903</v>
      </c>
      <c r="AU4123">
        <v>8</v>
      </c>
      <c r="AV4123">
        <v>85</v>
      </c>
      <c r="AW4123" s="160" t="s">
        <v>1101</v>
      </c>
      <c r="AX4123" s="28">
        <f t="shared" si="66"/>
        <v>9</v>
      </c>
    </row>
    <row r="4124" spans="28:50" x14ac:dyDescent="0.3">
      <c r="AB4124" s="160">
        <v>39921</v>
      </c>
      <c r="AC4124">
        <v>9</v>
      </c>
      <c r="AD4124">
        <v>119</v>
      </c>
      <c r="AE4124" t="s">
        <v>1101</v>
      </c>
      <c r="AF4124">
        <v>12</v>
      </c>
      <c r="AH4124" s="160">
        <v>41382</v>
      </c>
      <c r="AI4124">
        <v>9</v>
      </c>
      <c r="AJ4124">
        <v>133</v>
      </c>
      <c r="AK4124" s="160" t="s">
        <v>1101</v>
      </c>
      <c r="AL4124" s="28">
        <f t="shared" si="64"/>
        <v>13</v>
      </c>
      <c r="AN4124" s="160">
        <v>36999</v>
      </c>
      <c r="AO4124">
        <v>9</v>
      </c>
      <c r="AP4124">
        <v>180</v>
      </c>
      <c r="AQ4124" s="160" t="s">
        <v>1101</v>
      </c>
      <c r="AR4124" s="28">
        <f t="shared" si="65"/>
        <v>18</v>
      </c>
      <c r="AT4124" s="160">
        <v>35903</v>
      </c>
      <c r="AU4124">
        <v>9</v>
      </c>
      <c r="AV4124">
        <v>99</v>
      </c>
      <c r="AW4124" s="160" t="s">
        <v>1101</v>
      </c>
      <c r="AX4124" s="28">
        <f t="shared" si="66"/>
        <v>10</v>
      </c>
    </row>
    <row r="4125" spans="28:50" x14ac:dyDescent="0.3">
      <c r="AB4125" s="160">
        <v>39921</v>
      </c>
      <c r="AC4125">
        <v>10</v>
      </c>
      <c r="AD4125">
        <v>141</v>
      </c>
      <c r="AE4125" t="s">
        <v>1101</v>
      </c>
      <c r="AF4125">
        <v>14</v>
      </c>
      <c r="AH4125" s="160">
        <v>41382</v>
      </c>
      <c r="AI4125">
        <v>10</v>
      </c>
      <c r="AJ4125">
        <v>137</v>
      </c>
      <c r="AK4125" s="160" t="s">
        <v>1101</v>
      </c>
      <c r="AL4125" s="28">
        <f t="shared" si="64"/>
        <v>14</v>
      </c>
      <c r="AN4125" s="160">
        <v>36999</v>
      </c>
      <c r="AO4125">
        <v>10</v>
      </c>
      <c r="AP4125">
        <v>190</v>
      </c>
      <c r="AQ4125" s="160" t="s">
        <v>1101</v>
      </c>
      <c r="AR4125" s="28">
        <f t="shared" si="65"/>
        <v>19</v>
      </c>
      <c r="AT4125" s="160">
        <v>35903</v>
      </c>
      <c r="AU4125">
        <v>10</v>
      </c>
      <c r="AV4125">
        <v>116</v>
      </c>
      <c r="AW4125" s="160" t="s">
        <v>1101</v>
      </c>
      <c r="AX4125" s="28">
        <f t="shared" si="66"/>
        <v>12</v>
      </c>
    </row>
    <row r="4126" spans="28:50" x14ac:dyDescent="0.3">
      <c r="AB4126" s="160">
        <v>39921</v>
      </c>
      <c r="AC4126">
        <v>11</v>
      </c>
      <c r="AD4126">
        <v>171</v>
      </c>
      <c r="AE4126" t="s">
        <v>1101</v>
      </c>
      <c r="AF4126">
        <v>17</v>
      </c>
      <c r="AH4126" s="160">
        <v>41382</v>
      </c>
      <c r="AI4126">
        <v>11</v>
      </c>
      <c r="AJ4126">
        <v>147</v>
      </c>
      <c r="AK4126" s="160" t="s">
        <v>1101</v>
      </c>
      <c r="AL4126" s="28">
        <f t="shared" si="64"/>
        <v>15</v>
      </c>
      <c r="AN4126" s="160">
        <v>36999</v>
      </c>
      <c r="AO4126">
        <v>11</v>
      </c>
      <c r="AP4126">
        <v>189</v>
      </c>
      <c r="AQ4126" s="160" t="s">
        <v>1101</v>
      </c>
      <c r="AR4126" s="28">
        <f t="shared" si="65"/>
        <v>19</v>
      </c>
      <c r="AT4126" s="160">
        <v>35903</v>
      </c>
      <c r="AU4126">
        <v>11</v>
      </c>
      <c r="AV4126">
        <v>131</v>
      </c>
      <c r="AW4126" s="160" t="s">
        <v>1101</v>
      </c>
      <c r="AX4126" s="28">
        <f t="shared" si="66"/>
        <v>13</v>
      </c>
    </row>
    <row r="4127" spans="28:50" x14ac:dyDescent="0.3">
      <c r="AB4127" s="160">
        <v>39921</v>
      </c>
      <c r="AC4127">
        <v>12</v>
      </c>
      <c r="AD4127">
        <v>188</v>
      </c>
      <c r="AE4127" t="s">
        <v>1101</v>
      </c>
      <c r="AF4127">
        <v>19</v>
      </c>
      <c r="AH4127" s="160">
        <v>41382</v>
      </c>
      <c r="AI4127">
        <v>12</v>
      </c>
      <c r="AJ4127">
        <v>168</v>
      </c>
      <c r="AK4127" s="160" t="s">
        <v>1101</v>
      </c>
      <c r="AL4127" s="28">
        <f t="shared" si="64"/>
        <v>17</v>
      </c>
      <c r="AN4127" s="160">
        <v>36999</v>
      </c>
      <c r="AO4127">
        <v>12</v>
      </c>
      <c r="AP4127">
        <v>180</v>
      </c>
      <c r="AQ4127" s="160" t="s">
        <v>1101</v>
      </c>
      <c r="AR4127" s="28">
        <f t="shared" si="65"/>
        <v>18</v>
      </c>
      <c r="AT4127" s="160">
        <v>35903</v>
      </c>
      <c r="AU4127">
        <v>12</v>
      </c>
      <c r="AV4127">
        <v>138</v>
      </c>
      <c r="AW4127" s="160" t="s">
        <v>1101</v>
      </c>
      <c r="AX4127" s="28">
        <f t="shared" si="66"/>
        <v>14</v>
      </c>
    </row>
    <row r="4128" spans="28:50" x14ac:dyDescent="0.3">
      <c r="AB4128" s="160">
        <v>39921</v>
      </c>
      <c r="AC4128">
        <v>13</v>
      </c>
      <c r="AD4128">
        <v>197</v>
      </c>
      <c r="AE4128" t="s">
        <v>1101</v>
      </c>
      <c r="AF4128">
        <v>20</v>
      </c>
      <c r="AH4128" s="160">
        <v>41382</v>
      </c>
      <c r="AI4128">
        <v>13</v>
      </c>
      <c r="AJ4128">
        <v>170</v>
      </c>
      <c r="AK4128" s="160" t="s">
        <v>1101</v>
      </c>
      <c r="AL4128" s="28">
        <f t="shared" si="64"/>
        <v>17</v>
      </c>
      <c r="AN4128" s="160">
        <v>36999</v>
      </c>
      <c r="AO4128">
        <v>13</v>
      </c>
      <c r="AP4128">
        <v>180</v>
      </c>
      <c r="AQ4128" s="160" t="s">
        <v>1101</v>
      </c>
      <c r="AR4128" s="28">
        <f t="shared" si="65"/>
        <v>18</v>
      </c>
      <c r="AT4128" s="160">
        <v>35903</v>
      </c>
      <c r="AU4128">
        <v>13</v>
      </c>
      <c r="AV4128">
        <v>151</v>
      </c>
      <c r="AW4128" s="160" t="s">
        <v>1101</v>
      </c>
      <c r="AX4128" s="28">
        <f t="shared" si="66"/>
        <v>15</v>
      </c>
    </row>
    <row r="4129" spans="28:50" x14ac:dyDescent="0.3">
      <c r="AB4129" s="160">
        <v>39921</v>
      </c>
      <c r="AC4129">
        <v>14</v>
      </c>
      <c r="AD4129">
        <v>207</v>
      </c>
      <c r="AE4129" t="s">
        <v>1101</v>
      </c>
      <c r="AF4129">
        <v>21</v>
      </c>
      <c r="AH4129" s="160">
        <v>41382</v>
      </c>
      <c r="AI4129">
        <v>14</v>
      </c>
      <c r="AJ4129">
        <v>179</v>
      </c>
      <c r="AK4129" s="160" t="s">
        <v>1101</v>
      </c>
      <c r="AL4129" s="28">
        <f t="shared" si="64"/>
        <v>18</v>
      </c>
      <c r="AN4129" s="160">
        <v>36999</v>
      </c>
      <c r="AO4129">
        <v>14</v>
      </c>
      <c r="AP4129">
        <v>184</v>
      </c>
      <c r="AQ4129" s="160" t="s">
        <v>1101</v>
      </c>
      <c r="AR4129" s="28">
        <f t="shared" si="65"/>
        <v>18</v>
      </c>
      <c r="AT4129" s="160">
        <v>35903</v>
      </c>
      <c r="AU4129">
        <v>14</v>
      </c>
      <c r="AV4129">
        <v>141</v>
      </c>
      <c r="AW4129" s="160" t="s">
        <v>1101</v>
      </c>
      <c r="AX4129" s="28">
        <f t="shared" si="66"/>
        <v>14</v>
      </c>
    </row>
    <row r="4130" spans="28:50" x14ac:dyDescent="0.3">
      <c r="AB4130" s="160">
        <v>39921</v>
      </c>
      <c r="AC4130">
        <v>15</v>
      </c>
      <c r="AD4130">
        <v>213</v>
      </c>
      <c r="AE4130" t="s">
        <v>1101</v>
      </c>
      <c r="AF4130">
        <v>21</v>
      </c>
      <c r="AH4130" s="160">
        <v>41382</v>
      </c>
      <c r="AI4130">
        <v>15</v>
      </c>
      <c r="AJ4130">
        <v>164</v>
      </c>
      <c r="AK4130" s="160" t="s">
        <v>1101</v>
      </c>
      <c r="AL4130" s="28">
        <f t="shared" si="64"/>
        <v>16</v>
      </c>
      <c r="AN4130" s="160">
        <v>36999</v>
      </c>
      <c r="AO4130">
        <v>15</v>
      </c>
      <c r="AP4130">
        <v>180</v>
      </c>
      <c r="AQ4130" s="160" t="s">
        <v>1101</v>
      </c>
      <c r="AR4130" s="28">
        <f t="shared" si="65"/>
        <v>18</v>
      </c>
      <c r="AT4130" s="160">
        <v>35903</v>
      </c>
      <c r="AU4130">
        <v>15</v>
      </c>
      <c r="AV4130">
        <v>135</v>
      </c>
      <c r="AW4130" s="160" t="s">
        <v>1101</v>
      </c>
      <c r="AX4130" s="28">
        <f t="shared" si="66"/>
        <v>14</v>
      </c>
    </row>
    <row r="4131" spans="28:50" x14ac:dyDescent="0.3">
      <c r="AB4131" s="160">
        <v>39921</v>
      </c>
      <c r="AC4131">
        <v>16</v>
      </c>
      <c r="AD4131">
        <v>214</v>
      </c>
      <c r="AE4131" t="s">
        <v>1101</v>
      </c>
      <c r="AF4131">
        <v>21</v>
      </c>
      <c r="AH4131" s="160">
        <v>41382</v>
      </c>
      <c r="AI4131">
        <v>16</v>
      </c>
      <c r="AJ4131">
        <v>166</v>
      </c>
      <c r="AK4131" s="160" t="s">
        <v>1101</v>
      </c>
      <c r="AL4131" s="28">
        <f t="shared" si="64"/>
        <v>17</v>
      </c>
      <c r="AN4131" s="160">
        <v>36999</v>
      </c>
      <c r="AO4131">
        <v>16</v>
      </c>
      <c r="AP4131">
        <v>170</v>
      </c>
      <c r="AQ4131" s="160" t="s">
        <v>1101</v>
      </c>
      <c r="AR4131" s="28">
        <f t="shared" si="65"/>
        <v>17</v>
      </c>
      <c r="AT4131" s="160">
        <v>35903</v>
      </c>
      <c r="AU4131">
        <v>16</v>
      </c>
      <c r="AV4131">
        <v>126</v>
      </c>
      <c r="AW4131" s="160" t="s">
        <v>1101</v>
      </c>
      <c r="AX4131" s="28">
        <f t="shared" si="66"/>
        <v>13</v>
      </c>
    </row>
    <row r="4132" spans="28:50" x14ac:dyDescent="0.3">
      <c r="AB4132" s="160">
        <v>39921</v>
      </c>
      <c r="AC4132">
        <v>17</v>
      </c>
      <c r="AD4132">
        <v>202</v>
      </c>
      <c r="AE4132" t="s">
        <v>1101</v>
      </c>
      <c r="AF4132">
        <v>20</v>
      </c>
      <c r="AH4132" s="160">
        <v>41382</v>
      </c>
      <c r="AI4132">
        <v>17</v>
      </c>
      <c r="AJ4132">
        <v>154</v>
      </c>
      <c r="AK4132" s="160" t="s">
        <v>1101</v>
      </c>
      <c r="AL4132" s="28">
        <f t="shared" si="64"/>
        <v>15</v>
      </c>
      <c r="AN4132" s="160">
        <v>36999</v>
      </c>
      <c r="AO4132">
        <v>17</v>
      </c>
      <c r="AP4132">
        <v>166</v>
      </c>
      <c r="AQ4132" s="160" t="s">
        <v>1101</v>
      </c>
      <c r="AR4132" s="28">
        <f t="shared" si="65"/>
        <v>17</v>
      </c>
      <c r="AT4132" s="160">
        <v>35903</v>
      </c>
      <c r="AU4132">
        <v>17</v>
      </c>
      <c r="AV4132">
        <v>114</v>
      </c>
      <c r="AW4132" s="160" t="s">
        <v>1101</v>
      </c>
      <c r="AX4132" s="28">
        <f t="shared" si="66"/>
        <v>11</v>
      </c>
    </row>
    <row r="4133" spans="28:50" x14ac:dyDescent="0.3">
      <c r="AB4133" s="160">
        <v>39921</v>
      </c>
      <c r="AC4133">
        <v>18</v>
      </c>
      <c r="AD4133">
        <v>172</v>
      </c>
      <c r="AE4133" t="s">
        <v>1101</v>
      </c>
      <c r="AF4133">
        <v>17</v>
      </c>
      <c r="AH4133" s="160">
        <v>41382</v>
      </c>
      <c r="AI4133">
        <v>18</v>
      </c>
      <c r="AJ4133">
        <v>140</v>
      </c>
      <c r="AK4133" s="160" t="s">
        <v>1101</v>
      </c>
      <c r="AL4133" s="28">
        <f t="shared" si="64"/>
        <v>14</v>
      </c>
      <c r="AN4133" s="160">
        <v>36999</v>
      </c>
      <c r="AO4133">
        <v>18</v>
      </c>
      <c r="AP4133">
        <v>160</v>
      </c>
      <c r="AQ4133" s="160" t="s">
        <v>1101</v>
      </c>
      <c r="AR4133" s="28">
        <f t="shared" si="65"/>
        <v>16</v>
      </c>
      <c r="AT4133" s="160">
        <v>35903</v>
      </c>
      <c r="AU4133">
        <v>18</v>
      </c>
      <c r="AV4133">
        <v>107</v>
      </c>
      <c r="AW4133" s="160" t="s">
        <v>1101</v>
      </c>
      <c r="AX4133" s="28">
        <f t="shared" si="66"/>
        <v>11</v>
      </c>
    </row>
    <row r="4134" spans="28:50" x14ac:dyDescent="0.3">
      <c r="AB4134" s="160">
        <v>39921</v>
      </c>
      <c r="AC4134">
        <v>19</v>
      </c>
      <c r="AD4134">
        <v>153</v>
      </c>
      <c r="AE4134" t="s">
        <v>1101</v>
      </c>
      <c r="AF4134">
        <v>15</v>
      </c>
      <c r="AH4134" s="160">
        <v>41382</v>
      </c>
      <c r="AI4134">
        <v>19</v>
      </c>
      <c r="AJ4134">
        <v>127</v>
      </c>
      <c r="AK4134" s="160" t="s">
        <v>1101</v>
      </c>
      <c r="AL4134" s="28">
        <f t="shared" si="64"/>
        <v>13</v>
      </c>
      <c r="AN4134" s="160">
        <v>36999</v>
      </c>
      <c r="AO4134">
        <v>19</v>
      </c>
      <c r="AP4134">
        <v>150</v>
      </c>
      <c r="AQ4134" s="160" t="s">
        <v>1101</v>
      </c>
      <c r="AR4134" s="28">
        <f t="shared" si="65"/>
        <v>15</v>
      </c>
      <c r="AT4134" s="160">
        <v>35903</v>
      </c>
      <c r="AU4134">
        <v>19</v>
      </c>
      <c r="AV4134">
        <v>90</v>
      </c>
      <c r="AW4134" s="160" t="s">
        <v>1101</v>
      </c>
      <c r="AX4134" s="28">
        <f t="shared" si="66"/>
        <v>9</v>
      </c>
    </row>
    <row r="4135" spans="28:50" x14ac:dyDescent="0.3">
      <c r="AB4135" s="160">
        <v>39921</v>
      </c>
      <c r="AC4135">
        <v>20</v>
      </c>
      <c r="AD4135">
        <v>141</v>
      </c>
      <c r="AE4135" t="s">
        <v>1101</v>
      </c>
      <c r="AF4135">
        <v>14</v>
      </c>
      <c r="AH4135" s="160">
        <v>41382</v>
      </c>
      <c r="AI4135">
        <v>20</v>
      </c>
      <c r="AJ4135">
        <v>135</v>
      </c>
      <c r="AK4135" s="160" t="s">
        <v>1101</v>
      </c>
      <c r="AL4135" s="28">
        <f t="shared" si="64"/>
        <v>14</v>
      </c>
      <c r="AN4135" s="160">
        <v>36999</v>
      </c>
      <c r="AO4135">
        <v>20</v>
      </c>
      <c r="AP4135">
        <v>149</v>
      </c>
      <c r="AQ4135" s="160" t="s">
        <v>1101</v>
      </c>
      <c r="AR4135" s="28">
        <f t="shared" si="65"/>
        <v>15</v>
      </c>
      <c r="AT4135" s="160">
        <v>35903</v>
      </c>
      <c r="AU4135">
        <v>20</v>
      </c>
      <c r="AV4135">
        <v>85</v>
      </c>
      <c r="AW4135" s="160" t="s">
        <v>1101</v>
      </c>
      <c r="AX4135" s="28">
        <f t="shared" si="66"/>
        <v>9</v>
      </c>
    </row>
    <row r="4136" spans="28:50" x14ac:dyDescent="0.3">
      <c r="AB4136" s="160">
        <v>39921</v>
      </c>
      <c r="AC4136">
        <v>21</v>
      </c>
      <c r="AD4136">
        <v>128</v>
      </c>
      <c r="AE4136" t="s">
        <v>1101</v>
      </c>
      <c r="AF4136">
        <v>13</v>
      </c>
      <c r="AH4136" s="160">
        <v>41382</v>
      </c>
      <c r="AI4136">
        <v>21</v>
      </c>
      <c r="AJ4136">
        <v>136</v>
      </c>
      <c r="AK4136" s="160" t="s">
        <v>1101</v>
      </c>
      <c r="AL4136" s="28">
        <f t="shared" si="64"/>
        <v>14</v>
      </c>
      <c r="AN4136" s="160">
        <v>36999</v>
      </c>
      <c r="AO4136">
        <v>21</v>
      </c>
      <c r="AP4136">
        <v>150</v>
      </c>
      <c r="AQ4136" s="160" t="s">
        <v>1101</v>
      </c>
      <c r="AR4136" s="28">
        <f t="shared" si="65"/>
        <v>15</v>
      </c>
      <c r="AT4136" s="160">
        <v>35903</v>
      </c>
      <c r="AU4136">
        <v>21</v>
      </c>
      <c r="AV4136">
        <v>76</v>
      </c>
      <c r="AW4136" s="160" t="s">
        <v>1101</v>
      </c>
      <c r="AX4136" s="28">
        <f t="shared" si="66"/>
        <v>8</v>
      </c>
    </row>
    <row r="4137" spans="28:50" x14ac:dyDescent="0.3">
      <c r="AB4137" s="160">
        <v>39921</v>
      </c>
      <c r="AC4137">
        <v>22</v>
      </c>
      <c r="AD4137">
        <v>105</v>
      </c>
      <c r="AE4137" t="s">
        <v>1101</v>
      </c>
      <c r="AF4137">
        <v>11</v>
      </c>
      <c r="AH4137" s="160">
        <v>41382</v>
      </c>
      <c r="AI4137">
        <v>22</v>
      </c>
      <c r="AJ4137">
        <v>135</v>
      </c>
      <c r="AK4137" s="160" t="s">
        <v>1101</v>
      </c>
      <c r="AL4137" s="28">
        <f t="shared" si="64"/>
        <v>14</v>
      </c>
      <c r="AN4137" s="160">
        <v>36999</v>
      </c>
      <c r="AO4137">
        <v>22</v>
      </c>
      <c r="AP4137">
        <v>140</v>
      </c>
      <c r="AQ4137" s="160" t="s">
        <v>1101</v>
      </c>
      <c r="AR4137" s="28">
        <f t="shared" si="65"/>
        <v>14</v>
      </c>
      <c r="AT4137" s="160">
        <v>35903</v>
      </c>
      <c r="AU4137">
        <v>22</v>
      </c>
      <c r="AV4137">
        <v>70</v>
      </c>
      <c r="AW4137" s="160" t="s">
        <v>1101</v>
      </c>
      <c r="AX4137" s="28">
        <f t="shared" si="66"/>
        <v>7</v>
      </c>
    </row>
    <row r="4138" spans="28:50" x14ac:dyDescent="0.3">
      <c r="AB4138" s="160">
        <v>39921</v>
      </c>
      <c r="AC4138">
        <v>23</v>
      </c>
      <c r="AD4138">
        <v>97</v>
      </c>
      <c r="AE4138" t="s">
        <v>1101</v>
      </c>
      <c r="AF4138">
        <v>10</v>
      </c>
      <c r="AH4138" s="160">
        <v>41382</v>
      </c>
      <c r="AI4138">
        <v>23</v>
      </c>
      <c r="AJ4138">
        <v>129</v>
      </c>
      <c r="AK4138" s="160" t="s">
        <v>1101</v>
      </c>
      <c r="AL4138" s="28">
        <f t="shared" si="64"/>
        <v>13</v>
      </c>
      <c r="AN4138" s="160">
        <v>36999</v>
      </c>
      <c r="AO4138">
        <v>23</v>
      </c>
      <c r="AP4138">
        <v>142</v>
      </c>
      <c r="AQ4138" s="160" t="s">
        <v>1101</v>
      </c>
      <c r="AR4138" s="28">
        <f t="shared" si="65"/>
        <v>14</v>
      </c>
      <c r="AT4138" s="160">
        <v>35903</v>
      </c>
      <c r="AU4138">
        <v>23</v>
      </c>
      <c r="AV4138">
        <v>60</v>
      </c>
      <c r="AW4138" s="160" t="s">
        <v>1101</v>
      </c>
      <c r="AX4138" s="28">
        <f t="shared" si="66"/>
        <v>6</v>
      </c>
    </row>
    <row r="4139" spans="28:50" x14ac:dyDescent="0.3">
      <c r="AB4139" s="160">
        <v>39922</v>
      </c>
      <c r="AC4139">
        <v>0</v>
      </c>
      <c r="AD4139">
        <v>99</v>
      </c>
      <c r="AE4139" t="s">
        <v>1101</v>
      </c>
      <c r="AF4139">
        <v>10</v>
      </c>
      <c r="AH4139" s="160">
        <v>41383</v>
      </c>
      <c r="AI4139">
        <v>0</v>
      </c>
      <c r="AJ4139">
        <v>120</v>
      </c>
      <c r="AK4139" s="160" t="s">
        <v>1101</v>
      </c>
      <c r="AL4139" s="28">
        <f t="shared" si="64"/>
        <v>12</v>
      </c>
      <c r="AN4139" s="160">
        <v>37000</v>
      </c>
      <c r="AO4139">
        <v>0</v>
      </c>
      <c r="AP4139">
        <v>140</v>
      </c>
      <c r="AQ4139" s="160" t="s">
        <v>1101</v>
      </c>
      <c r="AR4139" s="28">
        <f t="shared" si="65"/>
        <v>14</v>
      </c>
      <c r="AT4139" s="160">
        <v>35904</v>
      </c>
      <c r="AU4139">
        <v>0</v>
      </c>
      <c r="AV4139">
        <v>61</v>
      </c>
      <c r="AW4139" s="160" t="s">
        <v>1101</v>
      </c>
      <c r="AX4139" s="28">
        <f t="shared" si="66"/>
        <v>6</v>
      </c>
    </row>
    <row r="4140" spans="28:50" x14ac:dyDescent="0.3">
      <c r="AB4140" s="160">
        <v>39922</v>
      </c>
      <c r="AC4140">
        <v>1</v>
      </c>
      <c r="AD4140">
        <v>88</v>
      </c>
      <c r="AE4140" t="s">
        <v>1101</v>
      </c>
      <c r="AF4140">
        <v>9</v>
      </c>
      <c r="AH4140" s="160">
        <v>41383</v>
      </c>
      <c r="AI4140">
        <v>1</v>
      </c>
      <c r="AJ4140">
        <v>123</v>
      </c>
      <c r="AK4140" s="160" t="s">
        <v>1101</v>
      </c>
      <c r="AL4140" s="28">
        <f t="shared" si="64"/>
        <v>12</v>
      </c>
      <c r="AN4140" s="160">
        <v>37000</v>
      </c>
      <c r="AO4140">
        <v>1</v>
      </c>
      <c r="AP4140">
        <v>140</v>
      </c>
      <c r="AQ4140" s="160" t="s">
        <v>1101</v>
      </c>
      <c r="AR4140" s="28">
        <f t="shared" si="65"/>
        <v>14</v>
      </c>
      <c r="AT4140" s="160">
        <v>35904</v>
      </c>
      <c r="AU4140">
        <v>1</v>
      </c>
      <c r="AV4140">
        <v>65</v>
      </c>
      <c r="AW4140" s="160" t="s">
        <v>1101</v>
      </c>
      <c r="AX4140" s="28">
        <f t="shared" si="66"/>
        <v>7</v>
      </c>
    </row>
    <row r="4141" spans="28:50" x14ac:dyDescent="0.3">
      <c r="AB4141" s="160">
        <v>39922</v>
      </c>
      <c r="AC4141">
        <v>2</v>
      </c>
      <c r="AD4141">
        <v>81</v>
      </c>
      <c r="AE4141" t="s">
        <v>1101</v>
      </c>
      <c r="AF4141">
        <v>8</v>
      </c>
      <c r="AH4141" s="160">
        <v>41383</v>
      </c>
      <c r="AI4141">
        <v>2</v>
      </c>
      <c r="AJ4141">
        <v>122</v>
      </c>
      <c r="AK4141" s="160" t="s">
        <v>1101</v>
      </c>
      <c r="AL4141" s="28">
        <f t="shared" si="64"/>
        <v>12</v>
      </c>
      <c r="AN4141" s="160">
        <v>37000</v>
      </c>
      <c r="AO4141">
        <v>2</v>
      </c>
      <c r="AP4141">
        <v>135</v>
      </c>
      <c r="AQ4141" s="160" t="s">
        <v>1101</v>
      </c>
      <c r="AR4141" s="28">
        <f t="shared" si="65"/>
        <v>14</v>
      </c>
      <c r="AT4141" s="160">
        <v>35904</v>
      </c>
      <c r="AU4141">
        <v>2</v>
      </c>
      <c r="AV4141">
        <v>49</v>
      </c>
      <c r="AW4141" s="160" t="s">
        <v>1101</v>
      </c>
      <c r="AX4141" s="28">
        <f t="shared" si="66"/>
        <v>5</v>
      </c>
    </row>
    <row r="4142" spans="28:50" x14ac:dyDescent="0.3">
      <c r="AB4142" s="160">
        <v>39922</v>
      </c>
      <c r="AC4142">
        <v>3</v>
      </c>
      <c r="AD4142">
        <v>78</v>
      </c>
      <c r="AE4142" t="s">
        <v>1101</v>
      </c>
      <c r="AF4142">
        <v>8</v>
      </c>
      <c r="AH4142" s="160">
        <v>41383</v>
      </c>
      <c r="AI4142">
        <v>3</v>
      </c>
      <c r="AJ4142">
        <v>110</v>
      </c>
      <c r="AK4142" s="160" t="s">
        <v>1101</v>
      </c>
      <c r="AL4142" s="28">
        <f t="shared" si="64"/>
        <v>11</v>
      </c>
      <c r="AN4142" s="160">
        <v>37000</v>
      </c>
      <c r="AO4142">
        <v>3</v>
      </c>
      <c r="AP4142">
        <v>130</v>
      </c>
      <c r="AQ4142" s="160" t="s">
        <v>1101</v>
      </c>
      <c r="AR4142" s="28">
        <f t="shared" si="65"/>
        <v>13</v>
      </c>
      <c r="AT4142" s="160">
        <v>35904</v>
      </c>
      <c r="AU4142">
        <v>3</v>
      </c>
      <c r="AV4142">
        <v>52</v>
      </c>
      <c r="AW4142" s="160" t="s">
        <v>1101</v>
      </c>
      <c r="AX4142" s="28">
        <f t="shared" si="66"/>
        <v>5</v>
      </c>
    </row>
    <row r="4143" spans="28:50" x14ac:dyDescent="0.3">
      <c r="AB4143" s="160">
        <v>39922</v>
      </c>
      <c r="AC4143">
        <v>4</v>
      </c>
      <c r="AD4143">
        <v>77</v>
      </c>
      <c r="AE4143" t="s">
        <v>1101</v>
      </c>
      <c r="AF4143">
        <v>8</v>
      </c>
      <c r="AH4143" s="160">
        <v>41383</v>
      </c>
      <c r="AI4143">
        <v>4</v>
      </c>
      <c r="AJ4143">
        <v>113</v>
      </c>
      <c r="AK4143" s="160" t="s">
        <v>1101</v>
      </c>
      <c r="AL4143" s="28">
        <f t="shared" si="64"/>
        <v>11</v>
      </c>
      <c r="AN4143" s="160">
        <v>37000</v>
      </c>
      <c r="AO4143">
        <v>4</v>
      </c>
      <c r="AP4143">
        <v>140</v>
      </c>
      <c r="AQ4143" s="160" t="s">
        <v>1101</v>
      </c>
      <c r="AR4143" s="28">
        <f t="shared" si="65"/>
        <v>14</v>
      </c>
      <c r="AT4143" s="160">
        <v>35904</v>
      </c>
      <c r="AU4143">
        <v>4</v>
      </c>
      <c r="AV4143">
        <v>57</v>
      </c>
      <c r="AW4143" s="160" t="s">
        <v>1101</v>
      </c>
      <c r="AX4143" s="28">
        <f t="shared" si="66"/>
        <v>6</v>
      </c>
    </row>
    <row r="4144" spans="28:50" x14ac:dyDescent="0.3">
      <c r="AB4144" s="160">
        <v>39922</v>
      </c>
      <c r="AC4144">
        <v>5</v>
      </c>
      <c r="AD4144">
        <v>76</v>
      </c>
      <c r="AE4144" t="s">
        <v>1101</v>
      </c>
      <c r="AF4144">
        <v>8</v>
      </c>
      <c r="AH4144" s="160">
        <v>41383</v>
      </c>
      <c r="AI4144">
        <v>5</v>
      </c>
      <c r="AJ4144">
        <v>110</v>
      </c>
      <c r="AK4144" s="160" t="s">
        <v>1101</v>
      </c>
      <c r="AL4144" s="28">
        <f t="shared" si="64"/>
        <v>11</v>
      </c>
      <c r="AN4144" s="160">
        <v>37000</v>
      </c>
      <c r="AO4144">
        <v>5</v>
      </c>
      <c r="AP4144">
        <v>143</v>
      </c>
      <c r="AQ4144" s="160" t="s">
        <v>1101</v>
      </c>
      <c r="AR4144" s="28">
        <f t="shared" si="65"/>
        <v>14</v>
      </c>
      <c r="AT4144" s="160">
        <v>35904</v>
      </c>
      <c r="AU4144">
        <v>5</v>
      </c>
      <c r="AV4144">
        <v>56</v>
      </c>
      <c r="AW4144" s="160" t="s">
        <v>1101</v>
      </c>
      <c r="AX4144" s="28">
        <f t="shared" si="66"/>
        <v>6</v>
      </c>
    </row>
    <row r="4145" spans="28:50" x14ac:dyDescent="0.3">
      <c r="AB4145" s="160">
        <v>39922</v>
      </c>
      <c r="AC4145">
        <v>6</v>
      </c>
      <c r="AD4145">
        <v>83</v>
      </c>
      <c r="AE4145" t="s">
        <v>1101</v>
      </c>
      <c r="AF4145">
        <v>8</v>
      </c>
      <c r="AH4145" s="160">
        <v>41383</v>
      </c>
      <c r="AI4145">
        <v>6</v>
      </c>
      <c r="AJ4145">
        <v>104</v>
      </c>
      <c r="AK4145" s="160" t="s">
        <v>1101</v>
      </c>
      <c r="AL4145" s="28">
        <f t="shared" si="64"/>
        <v>10</v>
      </c>
      <c r="AN4145" s="160">
        <v>37000</v>
      </c>
      <c r="AO4145">
        <v>6</v>
      </c>
      <c r="AP4145">
        <v>150</v>
      </c>
      <c r="AQ4145" s="160" t="s">
        <v>1101</v>
      </c>
      <c r="AR4145" s="28">
        <f t="shared" si="65"/>
        <v>15</v>
      </c>
      <c r="AT4145" s="160">
        <v>35904</v>
      </c>
      <c r="AU4145">
        <v>6</v>
      </c>
      <c r="AV4145">
        <v>54</v>
      </c>
      <c r="AW4145" s="160" t="s">
        <v>1101</v>
      </c>
      <c r="AX4145" s="28">
        <f t="shared" si="66"/>
        <v>5</v>
      </c>
    </row>
    <row r="4146" spans="28:50" x14ac:dyDescent="0.3">
      <c r="AB4146" s="160">
        <v>39922</v>
      </c>
      <c r="AC4146">
        <v>7</v>
      </c>
      <c r="AD4146">
        <v>82</v>
      </c>
      <c r="AE4146" t="s">
        <v>1101</v>
      </c>
      <c r="AF4146">
        <v>8</v>
      </c>
      <c r="AH4146" s="160">
        <v>41383</v>
      </c>
      <c r="AI4146">
        <v>7</v>
      </c>
      <c r="AJ4146">
        <v>100</v>
      </c>
      <c r="AK4146" s="160" t="s">
        <v>1101</v>
      </c>
      <c r="AL4146" s="28">
        <f t="shared" si="64"/>
        <v>10</v>
      </c>
      <c r="AN4146" s="160">
        <v>37000</v>
      </c>
      <c r="AO4146">
        <v>7</v>
      </c>
      <c r="AP4146">
        <v>150</v>
      </c>
      <c r="AQ4146" s="160" t="s">
        <v>1101</v>
      </c>
      <c r="AR4146" s="28">
        <f t="shared" si="65"/>
        <v>15</v>
      </c>
      <c r="AT4146" s="160">
        <v>35904</v>
      </c>
      <c r="AU4146">
        <v>7</v>
      </c>
      <c r="AV4146">
        <v>56</v>
      </c>
      <c r="AW4146" s="160" t="s">
        <v>1101</v>
      </c>
      <c r="AX4146" s="28">
        <f t="shared" si="66"/>
        <v>6</v>
      </c>
    </row>
    <row r="4147" spans="28:50" x14ac:dyDescent="0.3">
      <c r="AB4147" s="160">
        <v>39922</v>
      </c>
      <c r="AC4147">
        <v>8</v>
      </c>
      <c r="AD4147">
        <v>124</v>
      </c>
      <c r="AE4147" t="s">
        <v>1101</v>
      </c>
      <c r="AF4147">
        <v>12</v>
      </c>
      <c r="AH4147" s="160">
        <v>41383</v>
      </c>
      <c r="AI4147">
        <v>8</v>
      </c>
      <c r="AJ4147">
        <v>109</v>
      </c>
      <c r="AK4147" s="160" t="s">
        <v>1101</v>
      </c>
      <c r="AL4147" s="28">
        <f t="shared" si="64"/>
        <v>11</v>
      </c>
      <c r="AN4147" s="160">
        <v>37000</v>
      </c>
      <c r="AO4147">
        <v>8</v>
      </c>
      <c r="AP4147">
        <v>159</v>
      </c>
      <c r="AQ4147" s="160" t="s">
        <v>1101</v>
      </c>
      <c r="AR4147" s="28">
        <f t="shared" si="65"/>
        <v>16</v>
      </c>
      <c r="AT4147" s="160">
        <v>35904</v>
      </c>
      <c r="AU4147">
        <v>8</v>
      </c>
      <c r="AV4147">
        <v>115</v>
      </c>
      <c r="AW4147" s="160" t="s">
        <v>1101</v>
      </c>
      <c r="AX4147" s="28">
        <f t="shared" si="66"/>
        <v>12</v>
      </c>
    </row>
    <row r="4148" spans="28:50" x14ac:dyDescent="0.3">
      <c r="AB4148" s="160">
        <v>39922</v>
      </c>
      <c r="AC4148">
        <v>9</v>
      </c>
      <c r="AD4148">
        <v>157</v>
      </c>
      <c r="AE4148" t="s">
        <v>1101</v>
      </c>
      <c r="AF4148">
        <v>16</v>
      </c>
      <c r="AH4148" s="160">
        <v>41383</v>
      </c>
      <c r="AI4148">
        <v>9</v>
      </c>
      <c r="AJ4148">
        <v>130</v>
      </c>
      <c r="AK4148" s="160" t="s">
        <v>1101</v>
      </c>
      <c r="AL4148" s="28">
        <f t="shared" si="64"/>
        <v>13</v>
      </c>
      <c r="AN4148" s="160">
        <v>37000</v>
      </c>
      <c r="AO4148">
        <v>9</v>
      </c>
      <c r="AP4148">
        <v>180</v>
      </c>
      <c r="AQ4148" s="160" t="s">
        <v>1101</v>
      </c>
      <c r="AR4148" s="28">
        <f t="shared" si="65"/>
        <v>18</v>
      </c>
      <c r="AT4148" s="160">
        <v>35904</v>
      </c>
      <c r="AU4148">
        <v>9</v>
      </c>
      <c r="AV4148">
        <v>129</v>
      </c>
      <c r="AW4148" s="160" t="s">
        <v>1101</v>
      </c>
      <c r="AX4148" s="28">
        <f t="shared" si="66"/>
        <v>13</v>
      </c>
    </row>
    <row r="4149" spans="28:50" x14ac:dyDescent="0.3">
      <c r="AB4149" s="160">
        <v>39922</v>
      </c>
      <c r="AC4149">
        <v>10</v>
      </c>
      <c r="AD4149">
        <v>167</v>
      </c>
      <c r="AE4149" t="s">
        <v>1101</v>
      </c>
      <c r="AF4149">
        <v>17</v>
      </c>
      <c r="AH4149" s="160">
        <v>41383</v>
      </c>
      <c r="AI4149">
        <v>10</v>
      </c>
      <c r="AJ4149">
        <v>142</v>
      </c>
      <c r="AK4149" s="160" t="s">
        <v>1101</v>
      </c>
      <c r="AL4149" s="28">
        <f t="shared" si="64"/>
        <v>14</v>
      </c>
      <c r="AN4149" s="160">
        <v>37000</v>
      </c>
      <c r="AO4149">
        <v>10</v>
      </c>
      <c r="AP4149">
        <v>190</v>
      </c>
      <c r="AQ4149" s="160" t="s">
        <v>1101</v>
      </c>
      <c r="AR4149" s="28">
        <f t="shared" si="65"/>
        <v>19</v>
      </c>
      <c r="AT4149" s="160">
        <v>35904</v>
      </c>
      <c r="AU4149">
        <v>10</v>
      </c>
      <c r="AV4149">
        <v>151</v>
      </c>
      <c r="AW4149" s="160" t="s">
        <v>1101</v>
      </c>
      <c r="AX4149" s="28">
        <f t="shared" si="66"/>
        <v>15</v>
      </c>
    </row>
    <row r="4150" spans="28:50" x14ac:dyDescent="0.3">
      <c r="AB4150" s="160">
        <v>39922</v>
      </c>
      <c r="AC4150">
        <v>11</v>
      </c>
      <c r="AD4150">
        <v>163</v>
      </c>
      <c r="AE4150" t="s">
        <v>1101</v>
      </c>
      <c r="AF4150">
        <v>16</v>
      </c>
      <c r="AH4150" s="160">
        <v>41383</v>
      </c>
      <c r="AI4150">
        <v>11</v>
      </c>
      <c r="AJ4150">
        <v>156</v>
      </c>
      <c r="AK4150" s="160" t="s">
        <v>1101</v>
      </c>
      <c r="AL4150" s="28">
        <f t="shared" si="64"/>
        <v>16</v>
      </c>
      <c r="AN4150" s="160">
        <v>37000</v>
      </c>
      <c r="AO4150">
        <v>11</v>
      </c>
      <c r="AP4150">
        <v>190</v>
      </c>
      <c r="AQ4150" s="160" t="s">
        <v>1101</v>
      </c>
      <c r="AR4150" s="28">
        <f t="shared" si="65"/>
        <v>19</v>
      </c>
      <c r="AT4150" s="160">
        <v>35904</v>
      </c>
      <c r="AU4150">
        <v>11</v>
      </c>
      <c r="AV4150">
        <v>146</v>
      </c>
      <c r="AW4150" s="160" t="s">
        <v>1101</v>
      </c>
      <c r="AX4150" s="28">
        <f t="shared" si="66"/>
        <v>15</v>
      </c>
    </row>
    <row r="4151" spans="28:50" x14ac:dyDescent="0.3">
      <c r="AB4151" s="160">
        <v>39922</v>
      </c>
      <c r="AC4151">
        <v>12</v>
      </c>
      <c r="AD4151">
        <v>172</v>
      </c>
      <c r="AE4151" t="s">
        <v>1101</v>
      </c>
      <c r="AF4151">
        <v>17</v>
      </c>
      <c r="AH4151" s="160">
        <v>41383</v>
      </c>
      <c r="AI4151">
        <v>12</v>
      </c>
      <c r="AJ4151">
        <v>159</v>
      </c>
      <c r="AK4151" s="160" t="s">
        <v>1101</v>
      </c>
      <c r="AL4151" s="28">
        <f t="shared" si="64"/>
        <v>16</v>
      </c>
      <c r="AN4151" s="160">
        <v>37000</v>
      </c>
      <c r="AO4151">
        <v>12</v>
      </c>
      <c r="AP4151">
        <v>190</v>
      </c>
      <c r="AQ4151" s="160" t="s">
        <v>1101</v>
      </c>
      <c r="AR4151" s="28">
        <f t="shared" si="65"/>
        <v>19</v>
      </c>
      <c r="AT4151" s="160">
        <v>35904</v>
      </c>
      <c r="AU4151">
        <v>12</v>
      </c>
      <c r="AV4151">
        <v>132</v>
      </c>
      <c r="AW4151" s="160" t="s">
        <v>1101</v>
      </c>
      <c r="AX4151" s="28">
        <f t="shared" si="66"/>
        <v>13</v>
      </c>
    </row>
    <row r="4152" spans="28:50" x14ac:dyDescent="0.3">
      <c r="AB4152" s="160">
        <v>39922</v>
      </c>
      <c r="AC4152">
        <v>13</v>
      </c>
      <c r="AD4152">
        <v>186</v>
      </c>
      <c r="AE4152" t="s">
        <v>1101</v>
      </c>
      <c r="AF4152">
        <v>19</v>
      </c>
      <c r="AH4152" s="160">
        <v>41383</v>
      </c>
      <c r="AI4152">
        <v>13</v>
      </c>
      <c r="AJ4152">
        <v>165</v>
      </c>
      <c r="AK4152" s="160" t="s">
        <v>1101</v>
      </c>
      <c r="AL4152" s="28">
        <f t="shared" si="64"/>
        <v>17</v>
      </c>
      <c r="AN4152" s="160">
        <v>37000</v>
      </c>
      <c r="AO4152">
        <v>13</v>
      </c>
      <c r="AP4152">
        <v>200</v>
      </c>
      <c r="AQ4152" s="160" t="s">
        <v>1101</v>
      </c>
      <c r="AR4152" s="28">
        <f t="shared" si="65"/>
        <v>20</v>
      </c>
      <c r="AT4152" s="160">
        <v>35904</v>
      </c>
      <c r="AU4152">
        <v>13</v>
      </c>
      <c r="AV4152">
        <v>129</v>
      </c>
      <c r="AW4152" s="160" t="s">
        <v>1101</v>
      </c>
      <c r="AX4152" s="28">
        <f t="shared" si="66"/>
        <v>13</v>
      </c>
    </row>
    <row r="4153" spans="28:50" x14ac:dyDescent="0.3">
      <c r="AB4153" s="160">
        <v>39922</v>
      </c>
      <c r="AC4153">
        <v>14</v>
      </c>
      <c r="AD4153">
        <v>183</v>
      </c>
      <c r="AE4153" t="s">
        <v>1101</v>
      </c>
      <c r="AF4153">
        <v>18</v>
      </c>
      <c r="AH4153" s="160">
        <v>41383</v>
      </c>
      <c r="AI4153">
        <v>14</v>
      </c>
      <c r="AJ4153">
        <v>173</v>
      </c>
      <c r="AK4153" s="160" t="s">
        <v>1101</v>
      </c>
      <c r="AL4153" s="28">
        <f t="shared" si="64"/>
        <v>17</v>
      </c>
      <c r="AN4153" s="160">
        <v>37000</v>
      </c>
      <c r="AO4153">
        <v>14</v>
      </c>
      <c r="AP4153">
        <v>193</v>
      </c>
      <c r="AQ4153" s="160" t="s">
        <v>1101</v>
      </c>
      <c r="AR4153" s="28">
        <f t="shared" si="65"/>
        <v>19</v>
      </c>
      <c r="AT4153" s="160">
        <v>35904</v>
      </c>
      <c r="AU4153">
        <v>14</v>
      </c>
      <c r="AV4153">
        <v>112</v>
      </c>
      <c r="AW4153" s="160" t="s">
        <v>1101</v>
      </c>
      <c r="AX4153" s="28">
        <f t="shared" si="66"/>
        <v>11</v>
      </c>
    </row>
    <row r="4154" spans="28:50" x14ac:dyDescent="0.3">
      <c r="AB4154" s="160">
        <v>39922</v>
      </c>
      <c r="AC4154">
        <v>15</v>
      </c>
      <c r="AD4154">
        <v>176</v>
      </c>
      <c r="AE4154" t="s">
        <v>1101</v>
      </c>
      <c r="AF4154">
        <v>18</v>
      </c>
      <c r="AH4154" s="160">
        <v>41383</v>
      </c>
      <c r="AI4154">
        <v>15</v>
      </c>
      <c r="AJ4154">
        <v>170</v>
      </c>
      <c r="AK4154" s="160" t="s">
        <v>1101</v>
      </c>
      <c r="AL4154" s="28">
        <f t="shared" si="64"/>
        <v>17</v>
      </c>
      <c r="AN4154" s="160">
        <v>37000</v>
      </c>
      <c r="AO4154">
        <v>15</v>
      </c>
      <c r="AP4154">
        <v>190</v>
      </c>
      <c r="AQ4154" s="160" t="s">
        <v>1101</v>
      </c>
      <c r="AR4154" s="28">
        <f t="shared" si="65"/>
        <v>19</v>
      </c>
      <c r="AT4154" s="160">
        <v>35904</v>
      </c>
      <c r="AU4154">
        <v>15</v>
      </c>
      <c r="AV4154">
        <v>103</v>
      </c>
      <c r="AW4154" s="160" t="s">
        <v>1101</v>
      </c>
      <c r="AX4154" s="28">
        <f t="shared" si="66"/>
        <v>10</v>
      </c>
    </row>
    <row r="4155" spans="28:50" x14ac:dyDescent="0.3">
      <c r="AB4155" s="160">
        <v>39922</v>
      </c>
      <c r="AC4155">
        <v>16</v>
      </c>
      <c r="AD4155">
        <v>177</v>
      </c>
      <c r="AE4155" t="s">
        <v>1101</v>
      </c>
      <c r="AF4155">
        <v>18</v>
      </c>
      <c r="AH4155" s="160">
        <v>41383</v>
      </c>
      <c r="AI4155">
        <v>16</v>
      </c>
      <c r="AJ4155">
        <v>161</v>
      </c>
      <c r="AK4155" s="160" t="s">
        <v>1101</v>
      </c>
      <c r="AL4155" s="28">
        <f t="shared" ref="AL4155:AL4218" si="67">ROUND(AJ4155/10,0)</f>
        <v>16</v>
      </c>
      <c r="AN4155" s="160">
        <v>37000</v>
      </c>
      <c r="AO4155">
        <v>16</v>
      </c>
      <c r="AP4155">
        <v>180</v>
      </c>
      <c r="AQ4155" s="160" t="s">
        <v>1101</v>
      </c>
      <c r="AR4155" s="28">
        <f t="shared" ref="AR4155:AR4218" si="68">ROUND(AP4155/10,0)</f>
        <v>18</v>
      </c>
      <c r="AT4155" s="160">
        <v>35904</v>
      </c>
      <c r="AU4155">
        <v>16</v>
      </c>
      <c r="AV4155">
        <v>105</v>
      </c>
      <c r="AW4155" s="160" t="s">
        <v>1101</v>
      </c>
      <c r="AX4155" s="28">
        <f t="shared" ref="AX4155:AX4218" si="69">ROUND(AV4155/10,0)</f>
        <v>11</v>
      </c>
    </row>
    <row r="4156" spans="28:50" x14ac:dyDescent="0.3">
      <c r="AB4156" s="160">
        <v>39922</v>
      </c>
      <c r="AC4156">
        <v>17</v>
      </c>
      <c r="AD4156">
        <v>155</v>
      </c>
      <c r="AE4156" t="s">
        <v>1101</v>
      </c>
      <c r="AF4156">
        <v>16</v>
      </c>
      <c r="AH4156" s="160">
        <v>41383</v>
      </c>
      <c r="AI4156">
        <v>17</v>
      </c>
      <c r="AJ4156">
        <v>153</v>
      </c>
      <c r="AK4156" s="160" t="s">
        <v>1101</v>
      </c>
      <c r="AL4156" s="28">
        <f t="shared" si="67"/>
        <v>15</v>
      </c>
      <c r="AN4156" s="160">
        <v>37000</v>
      </c>
      <c r="AO4156">
        <v>17</v>
      </c>
      <c r="AP4156">
        <v>174</v>
      </c>
      <c r="AQ4156" s="160" t="s">
        <v>1101</v>
      </c>
      <c r="AR4156" s="28">
        <f t="shared" si="68"/>
        <v>17</v>
      </c>
      <c r="AT4156" s="160">
        <v>35904</v>
      </c>
      <c r="AU4156">
        <v>17</v>
      </c>
      <c r="AV4156">
        <v>95</v>
      </c>
      <c r="AW4156" s="160" t="s">
        <v>1101</v>
      </c>
      <c r="AX4156" s="28">
        <f t="shared" si="69"/>
        <v>10</v>
      </c>
    </row>
    <row r="4157" spans="28:50" x14ac:dyDescent="0.3">
      <c r="AB4157" s="160">
        <v>39922</v>
      </c>
      <c r="AC4157">
        <v>18</v>
      </c>
      <c r="AD4157">
        <v>147</v>
      </c>
      <c r="AE4157" t="s">
        <v>1101</v>
      </c>
      <c r="AF4157">
        <v>15</v>
      </c>
      <c r="AH4157" s="160">
        <v>41383</v>
      </c>
      <c r="AI4157">
        <v>18</v>
      </c>
      <c r="AJ4157">
        <v>141</v>
      </c>
      <c r="AK4157" s="160" t="s">
        <v>1101</v>
      </c>
      <c r="AL4157" s="28">
        <f t="shared" si="67"/>
        <v>14</v>
      </c>
      <c r="AN4157" s="160">
        <v>37000</v>
      </c>
      <c r="AO4157">
        <v>18</v>
      </c>
      <c r="AP4157">
        <v>170</v>
      </c>
      <c r="AQ4157" s="160" t="s">
        <v>1101</v>
      </c>
      <c r="AR4157" s="28">
        <f t="shared" si="68"/>
        <v>17</v>
      </c>
      <c r="AT4157" s="160">
        <v>35904</v>
      </c>
      <c r="AU4157">
        <v>18</v>
      </c>
      <c r="AV4157">
        <v>94</v>
      </c>
      <c r="AW4157" s="160" t="s">
        <v>1101</v>
      </c>
      <c r="AX4157" s="28">
        <f t="shared" si="69"/>
        <v>9</v>
      </c>
    </row>
    <row r="4158" spans="28:50" x14ac:dyDescent="0.3">
      <c r="AB4158" s="160">
        <v>39922</v>
      </c>
      <c r="AC4158">
        <v>19</v>
      </c>
      <c r="AD4158">
        <v>139</v>
      </c>
      <c r="AE4158" t="s">
        <v>1101</v>
      </c>
      <c r="AF4158">
        <v>14</v>
      </c>
      <c r="AH4158" s="160">
        <v>41383</v>
      </c>
      <c r="AI4158">
        <v>19</v>
      </c>
      <c r="AJ4158">
        <v>133</v>
      </c>
      <c r="AK4158" s="160" t="s">
        <v>1101</v>
      </c>
      <c r="AL4158" s="28">
        <f t="shared" si="67"/>
        <v>13</v>
      </c>
      <c r="AN4158" s="160">
        <v>37000</v>
      </c>
      <c r="AO4158">
        <v>19</v>
      </c>
      <c r="AP4158">
        <v>170</v>
      </c>
      <c r="AQ4158" s="160" t="s">
        <v>1101</v>
      </c>
      <c r="AR4158" s="28">
        <f t="shared" si="68"/>
        <v>17</v>
      </c>
      <c r="AT4158" s="160">
        <v>35904</v>
      </c>
      <c r="AU4158">
        <v>19</v>
      </c>
      <c r="AV4158">
        <v>90</v>
      </c>
      <c r="AW4158" s="160" t="s">
        <v>1101</v>
      </c>
      <c r="AX4158" s="28">
        <f t="shared" si="69"/>
        <v>9</v>
      </c>
    </row>
    <row r="4159" spans="28:50" x14ac:dyDescent="0.3">
      <c r="AB4159" s="160">
        <v>39922</v>
      </c>
      <c r="AC4159">
        <v>20</v>
      </c>
      <c r="AD4159">
        <v>130</v>
      </c>
      <c r="AE4159" t="s">
        <v>1101</v>
      </c>
      <c r="AF4159">
        <v>13</v>
      </c>
      <c r="AH4159" s="160">
        <v>41383</v>
      </c>
      <c r="AI4159">
        <v>20</v>
      </c>
      <c r="AJ4159">
        <v>126</v>
      </c>
      <c r="AK4159" s="160" t="s">
        <v>1101</v>
      </c>
      <c r="AL4159" s="28">
        <f t="shared" si="67"/>
        <v>13</v>
      </c>
      <c r="AN4159" s="160">
        <v>37000</v>
      </c>
      <c r="AO4159">
        <v>20</v>
      </c>
      <c r="AP4159">
        <v>168</v>
      </c>
      <c r="AQ4159" s="160" t="s">
        <v>1101</v>
      </c>
      <c r="AR4159" s="28">
        <f t="shared" si="68"/>
        <v>17</v>
      </c>
      <c r="AT4159" s="160">
        <v>35904</v>
      </c>
      <c r="AU4159">
        <v>20</v>
      </c>
      <c r="AV4159">
        <v>90</v>
      </c>
      <c r="AW4159" s="160" t="s">
        <v>1101</v>
      </c>
      <c r="AX4159" s="28">
        <f t="shared" si="69"/>
        <v>9</v>
      </c>
    </row>
    <row r="4160" spans="28:50" x14ac:dyDescent="0.3">
      <c r="AB4160" s="160">
        <v>39922</v>
      </c>
      <c r="AC4160">
        <v>21</v>
      </c>
      <c r="AD4160">
        <v>114</v>
      </c>
      <c r="AE4160" t="s">
        <v>1101</v>
      </c>
      <c r="AF4160">
        <v>11</v>
      </c>
      <c r="AH4160" s="160">
        <v>41383</v>
      </c>
      <c r="AI4160">
        <v>21</v>
      </c>
      <c r="AJ4160">
        <v>121</v>
      </c>
      <c r="AK4160" s="160" t="s">
        <v>1101</v>
      </c>
      <c r="AL4160" s="28">
        <f t="shared" si="67"/>
        <v>12</v>
      </c>
      <c r="AN4160" s="160">
        <v>37000</v>
      </c>
      <c r="AO4160">
        <v>21</v>
      </c>
      <c r="AP4160">
        <v>160</v>
      </c>
      <c r="AQ4160" s="160" t="s">
        <v>1101</v>
      </c>
      <c r="AR4160" s="28">
        <f t="shared" si="68"/>
        <v>16</v>
      </c>
      <c r="AT4160" s="160">
        <v>35904</v>
      </c>
      <c r="AU4160">
        <v>21</v>
      </c>
      <c r="AV4160">
        <v>92</v>
      </c>
      <c r="AW4160" s="160" t="s">
        <v>1101</v>
      </c>
      <c r="AX4160" s="28">
        <f t="shared" si="69"/>
        <v>9</v>
      </c>
    </row>
    <row r="4161" spans="28:50" x14ac:dyDescent="0.3">
      <c r="AB4161" s="160">
        <v>39922</v>
      </c>
      <c r="AC4161">
        <v>22</v>
      </c>
      <c r="AD4161">
        <v>116</v>
      </c>
      <c r="AE4161" t="s">
        <v>1101</v>
      </c>
      <c r="AF4161">
        <v>12</v>
      </c>
      <c r="AH4161" s="160">
        <v>41383</v>
      </c>
      <c r="AI4161">
        <v>22</v>
      </c>
      <c r="AJ4161">
        <v>115</v>
      </c>
      <c r="AK4161" s="160" t="s">
        <v>1101</v>
      </c>
      <c r="AL4161" s="28">
        <f t="shared" si="67"/>
        <v>12</v>
      </c>
      <c r="AN4161" s="160">
        <v>37000</v>
      </c>
      <c r="AO4161">
        <v>22</v>
      </c>
      <c r="AP4161">
        <v>160</v>
      </c>
      <c r="AQ4161" s="160" t="s">
        <v>1101</v>
      </c>
      <c r="AR4161" s="28">
        <f t="shared" si="68"/>
        <v>16</v>
      </c>
      <c r="AT4161" s="160">
        <v>35904</v>
      </c>
      <c r="AU4161">
        <v>22</v>
      </c>
      <c r="AV4161">
        <v>87</v>
      </c>
      <c r="AW4161" s="160" t="s">
        <v>1101</v>
      </c>
      <c r="AX4161" s="28">
        <f t="shared" si="69"/>
        <v>9</v>
      </c>
    </row>
    <row r="4162" spans="28:50" x14ac:dyDescent="0.3">
      <c r="AB4162" s="160">
        <v>39922</v>
      </c>
      <c r="AC4162">
        <v>23</v>
      </c>
      <c r="AD4162">
        <v>116</v>
      </c>
      <c r="AE4162" t="s">
        <v>1101</v>
      </c>
      <c r="AF4162">
        <v>12</v>
      </c>
      <c r="AH4162" s="160">
        <v>41383</v>
      </c>
      <c r="AI4162">
        <v>23</v>
      </c>
      <c r="AJ4162">
        <v>111</v>
      </c>
      <c r="AK4162" s="160" t="s">
        <v>1101</v>
      </c>
      <c r="AL4162" s="28">
        <f t="shared" si="67"/>
        <v>11</v>
      </c>
      <c r="AN4162" s="160">
        <v>37000</v>
      </c>
      <c r="AO4162">
        <v>23</v>
      </c>
      <c r="AP4162">
        <v>154</v>
      </c>
      <c r="AQ4162" s="160" t="s">
        <v>1101</v>
      </c>
      <c r="AR4162" s="28">
        <f t="shared" si="68"/>
        <v>15</v>
      </c>
      <c r="AT4162" s="160">
        <v>35904</v>
      </c>
      <c r="AU4162">
        <v>23</v>
      </c>
      <c r="AV4162">
        <v>83</v>
      </c>
      <c r="AW4162" s="160" t="s">
        <v>1101</v>
      </c>
      <c r="AX4162" s="28">
        <f t="shared" si="69"/>
        <v>8</v>
      </c>
    </row>
    <row r="4163" spans="28:50" x14ac:dyDescent="0.3">
      <c r="AB4163" s="160">
        <v>39923</v>
      </c>
      <c r="AC4163">
        <v>0</v>
      </c>
      <c r="AD4163">
        <v>117</v>
      </c>
      <c r="AE4163" t="s">
        <v>1101</v>
      </c>
      <c r="AF4163">
        <v>12</v>
      </c>
      <c r="AH4163" s="160">
        <v>41384</v>
      </c>
      <c r="AI4163">
        <v>0</v>
      </c>
      <c r="AJ4163">
        <v>106</v>
      </c>
      <c r="AK4163" s="160" t="s">
        <v>1101</v>
      </c>
      <c r="AL4163" s="28">
        <f t="shared" si="67"/>
        <v>11</v>
      </c>
      <c r="AN4163" s="160">
        <v>37001</v>
      </c>
      <c r="AO4163">
        <v>0</v>
      </c>
      <c r="AP4163">
        <v>150</v>
      </c>
      <c r="AQ4163" s="160" t="s">
        <v>1101</v>
      </c>
      <c r="AR4163" s="28">
        <f t="shared" si="68"/>
        <v>15</v>
      </c>
      <c r="AT4163" s="160">
        <v>35905</v>
      </c>
      <c r="AU4163">
        <v>0</v>
      </c>
      <c r="AV4163">
        <v>79</v>
      </c>
      <c r="AW4163" s="160" t="s">
        <v>1101</v>
      </c>
      <c r="AX4163" s="28">
        <f t="shared" si="69"/>
        <v>8</v>
      </c>
    </row>
    <row r="4164" spans="28:50" x14ac:dyDescent="0.3">
      <c r="AB4164" s="160">
        <v>39923</v>
      </c>
      <c r="AC4164">
        <v>1</v>
      </c>
      <c r="AD4164">
        <v>107</v>
      </c>
      <c r="AE4164" t="s">
        <v>1101</v>
      </c>
      <c r="AF4164">
        <v>11</v>
      </c>
      <c r="AH4164" s="160">
        <v>41384</v>
      </c>
      <c r="AI4164">
        <v>1</v>
      </c>
      <c r="AJ4164">
        <v>106</v>
      </c>
      <c r="AK4164" s="160" t="s">
        <v>1101</v>
      </c>
      <c r="AL4164" s="28">
        <f t="shared" si="67"/>
        <v>11</v>
      </c>
      <c r="AN4164" s="160">
        <v>37001</v>
      </c>
      <c r="AO4164">
        <v>1</v>
      </c>
      <c r="AP4164">
        <v>150</v>
      </c>
      <c r="AQ4164" s="160" t="s">
        <v>1101</v>
      </c>
      <c r="AR4164" s="28">
        <f t="shared" si="68"/>
        <v>15</v>
      </c>
      <c r="AT4164" s="160">
        <v>35905</v>
      </c>
      <c r="AU4164">
        <v>1</v>
      </c>
      <c r="AV4164">
        <v>76</v>
      </c>
      <c r="AW4164" s="160" t="s">
        <v>1101</v>
      </c>
      <c r="AX4164" s="28">
        <f t="shared" si="69"/>
        <v>8</v>
      </c>
    </row>
    <row r="4165" spans="28:50" x14ac:dyDescent="0.3">
      <c r="AB4165" s="160">
        <v>39923</v>
      </c>
      <c r="AC4165">
        <v>2</v>
      </c>
      <c r="AD4165">
        <v>106</v>
      </c>
      <c r="AE4165" t="s">
        <v>1101</v>
      </c>
      <c r="AF4165">
        <v>11</v>
      </c>
      <c r="AH4165" s="160">
        <v>41384</v>
      </c>
      <c r="AI4165">
        <v>2</v>
      </c>
      <c r="AJ4165">
        <v>107</v>
      </c>
      <c r="AK4165" s="160" t="s">
        <v>1101</v>
      </c>
      <c r="AL4165" s="28">
        <f t="shared" si="67"/>
        <v>11</v>
      </c>
      <c r="AN4165" s="160">
        <v>37001</v>
      </c>
      <c r="AO4165">
        <v>2</v>
      </c>
      <c r="AP4165">
        <v>143</v>
      </c>
      <c r="AQ4165" s="160" t="s">
        <v>1101</v>
      </c>
      <c r="AR4165" s="28">
        <f t="shared" si="68"/>
        <v>14</v>
      </c>
      <c r="AT4165" s="160">
        <v>35905</v>
      </c>
      <c r="AU4165">
        <v>2</v>
      </c>
      <c r="AV4165">
        <v>74</v>
      </c>
      <c r="AW4165" s="160" t="s">
        <v>1101</v>
      </c>
      <c r="AX4165" s="28">
        <f t="shared" si="69"/>
        <v>7</v>
      </c>
    </row>
    <row r="4166" spans="28:50" x14ac:dyDescent="0.3">
      <c r="AB4166" s="160">
        <v>39923</v>
      </c>
      <c r="AC4166">
        <v>3</v>
      </c>
      <c r="AD4166">
        <v>101</v>
      </c>
      <c r="AE4166" t="s">
        <v>1101</v>
      </c>
      <c r="AF4166">
        <v>10</v>
      </c>
      <c r="AH4166" s="160">
        <v>41384</v>
      </c>
      <c r="AI4166">
        <v>3</v>
      </c>
      <c r="AJ4166">
        <v>105</v>
      </c>
      <c r="AK4166" s="160" t="s">
        <v>1101</v>
      </c>
      <c r="AL4166" s="28">
        <f t="shared" si="67"/>
        <v>11</v>
      </c>
      <c r="AN4166" s="160">
        <v>37001</v>
      </c>
      <c r="AO4166">
        <v>3</v>
      </c>
      <c r="AP4166">
        <v>140</v>
      </c>
      <c r="AQ4166" s="160" t="s">
        <v>1101</v>
      </c>
      <c r="AR4166" s="28">
        <f t="shared" si="68"/>
        <v>14</v>
      </c>
      <c r="AT4166" s="160">
        <v>35905</v>
      </c>
      <c r="AU4166">
        <v>3</v>
      </c>
      <c r="AV4166">
        <v>74</v>
      </c>
      <c r="AW4166" s="160" t="s">
        <v>1101</v>
      </c>
      <c r="AX4166" s="28">
        <f t="shared" si="69"/>
        <v>7</v>
      </c>
    </row>
    <row r="4167" spans="28:50" x14ac:dyDescent="0.3">
      <c r="AB4167" s="160">
        <v>39923</v>
      </c>
      <c r="AC4167">
        <v>4</v>
      </c>
      <c r="AD4167">
        <v>96</v>
      </c>
      <c r="AE4167" t="s">
        <v>1101</v>
      </c>
      <c r="AF4167">
        <v>10</v>
      </c>
      <c r="AH4167" s="160">
        <v>41384</v>
      </c>
      <c r="AI4167">
        <v>4</v>
      </c>
      <c r="AJ4167">
        <v>109</v>
      </c>
      <c r="AK4167" s="160" t="s">
        <v>1101</v>
      </c>
      <c r="AL4167" s="28">
        <f t="shared" si="67"/>
        <v>11</v>
      </c>
      <c r="AN4167" s="160">
        <v>37001</v>
      </c>
      <c r="AO4167">
        <v>4</v>
      </c>
      <c r="AP4167">
        <v>140</v>
      </c>
      <c r="AQ4167" s="160" t="s">
        <v>1101</v>
      </c>
      <c r="AR4167" s="28">
        <f t="shared" si="68"/>
        <v>14</v>
      </c>
      <c r="AT4167" s="160">
        <v>35905</v>
      </c>
      <c r="AU4167">
        <v>4</v>
      </c>
      <c r="AV4167">
        <v>72</v>
      </c>
      <c r="AW4167" s="160" t="s">
        <v>1101</v>
      </c>
      <c r="AX4167" s="28">
        <f t="shared" si="69"/>
        <v>7</v>
      </c>
    </row>
    <row r="4168" spans="28:50" x14ac:dyDescent="0.3">
      <c r="AB4168" s="160">
        <v>39923</v>
      </c>
      <c r="AC4168">
        <v>5</v>
      </c>
      <c r="AD4168">
        <v>96</v>
      </c>
      <c r="AE4168" t="s">
        <v>1101</v>
      </c>
      <c r="AF4168">
        <v>10</v>
      </c>
      <c r="AH4168" s="160">
        <v>41384</v>
      </c>
      <c r="AI4168">
        <v>5</v>
      </c>
      <c r="AJ4168">
        <v>105</v>
      </c>
      <c r="AK4168" s="160" t="s">
        <v>1101</v>
      </c>
      <c r="AL4168" s="28">
        <f t="shared" si="67"/>
        <v>11</v>
      </c>
      <c r="AN4168" s="160">
        <v>37001</v>
      </c>
      <c r="AO4168">
        <v>5</v>
      </c>
      <c r="AP4168">
        <v>139</v>
      </c>
      <c r="AQ4168" s="160" t="s">
        <v>1101</v>
      </c>
      <c r="AR4168" s="28">
        <f t="shared" si="68"/>
        <v>14</v>
      </c>
      <c r="AT4168" s="160">
        <v>35905</v>
      </c>
      <c r="AU4168">
        <v>5</v>
      </c>
      <c r="AV4168">
        <v>72</v>
      </c>
      <c r="AW4168" s="160" t="s">
        <v>1101</v>
      </c>
      <c r="AX4168" s="28">
        <f t="shared" si="69"/>
        <v>7</v>
      </c>
    </row>
    <row r="4169" spans="28:50" x14ac:dyDescent="0.3">
      <c r="AB4169" s="160">
        <v>39923</v>
      </c>
      <c r="AC4169">
        <v>6</v>
      </c>
      <c r="AD4169">
        <v>102</v>
      </c>
      <c r="AE4169" t="s">
        <v>1101</v>
      </c>
      <c r="AF4169">
        <v>10</v>
      </c>
      <c r="AH4169" s="160">
        <v>41384</v>
      </c>
      <c r="AI4169">
        <v>6</v>
      </c>
      <c r="AJ4169">
        <v>102</v>
      </c>
      <c r="AK4169" s="160" t="s">
        <v>1101</v>
      </c>
      <c r="AL4169" s="28">
        <f t="shared" si="67"/>
        <v>10</v>
      </c>
      <c r="AN4169" s="160">
        <v>37001</v>
      </c>
      <c r="AO4169">
        <v>6</v>
      </c>
      <c r="AP4169">
        <v>140</v>
      </c>
      <c r="AQ4169" s="160" t="s">
        <v>1101</v>
      </c>
      <c r="AR4169" s="28">
        <f t="shared" si="68"/>
        <v>14</v>
      </c>
      <c r="AT4169" s="160">
        <v>35905</v>
      </c>
      <c r="AU4169">
        <v>6</v>
      </c>
      <c r="AV4169">
        <v>72</v>
      </c>
      <c r="AW4169" s="160" t="s">
        <v>1101</v>
      </c>
      <c r="AX4169" s="28">
        <f t="shared" si="69"/>
        <v>7</v>
      </c>
    </row>
    <row r="4170" spans="28:50" x14ac:dyDescent="0.3">
      <c r="AB4170" s="160">
        <v>39923</v>
      </c>
      <c r="AC4170">
        <v>7</v>
      </c>
      <c r="AD4170">
        <v>100</v>
      </c>
      <c r="AE4170" t="s">
        <v>1101</v>
      </c>
      <c r="AF4170">
        <v>10</v>
      </c>
      <c r="AH4170" s="160">
        <v>41384</v>
      </c>
      <c r="AI4170">
        <v>7</v>
      </c>
      <c r="AJ4170">
        <v>100</v>
      </c>
      <c r="AK4170" s="160" t="s">
        <v>1101</v>
      </c>
      <c r="AL4170" s="28">
        <f t="shared" si="67"/>
        <v>10</v>
      </c>
      <c r="AN4170" s="160">
        <v>37001</v>
      </c>
      <c r="AO4170">
        <v>7</v>
      </c>
      <c r="AP4170">
        <v>150</v>
      </c>
      <c r="AQ4170" s="160" t="s">
        <v>1101</v>
      </c>
      <c r="AR4170" s="28">
        <f t="shared" si="68"/>
        <v>15</v>
      </c>
      <c r="AT4170" s="160">
        <v>35905</v>
      </c>
      <c r="AU4170">
        <v>7</v>
      </c>
      <c r="AV4170">
        <v>72</v>
      </c>
      <c r="AW4170" s="160" t="s">
        <v>1101</v>
      </c>
      <c r="AX4170" s="28">
        <f t="shared" si="69"/>
        <v>7</v>
      </c>
    </row>
    <row r="4171" spans="28:50" x14ac:dyDescent="0.3">
      <c r="AB4171" s="160">
        <v>39923</v>
      </c>
      <c r="AC4171">
        <v>8</v>
      </c>
      <c r="AD4171">
        <v>119</v>
      </c>
      <c r="AE4171" t="s">
        <v>1101</v>
      </c>
      <c r="AF4171">
        <v>12</v>
      </c>
      <c r="AH4171" s="160">
        <v>41384</v>
      </c>
      <c r="AI4171">
        <v>8</v>
      </c>
      <c r="AJ4171">
        <v>105</v>
      </c>
      <c r="AK4171" s="160" t="s">
        <v>1101</v>
      </c>
      <c r="AL4171" s="28">
        <f t="shared" si="67"/>
        <v>11</v>
      </c>
      <c r="AN4171" s="160">
        <v>37001</v>
      </c>
      <c r="AO4171">
        <v>8</v>
      </c>
      <c r="AP4171">
        <v>168</v>
      </c>
      <c r="AQ4171" s="160" t="s">
        <v>1101</v>
      </c>
      <c r="AR4171" s="28">
        <f t="shared" si="68"/>
        <v>17</v>
      </c>
      <c r="AT4171" s="160">
        <v>35905</v>
      </c>
      <c r="AU4171">
        <v>8</v>
      </c>
      <c r="AV4171">
        <v>77</v>
      </c>
      <c r="AW4171" s="160" t="s">
        <v>1101</v>
      </c>
      <c r="AX4171" s="28">
        <f t="shared" si="69"/>
        <v>8</v>
      </c>
    </row>
    <row r="4172" spans="28:50" x14ac:dyDescent="0.3">
      <c r="AB4172" s="160">
        <v>39923</v>
      </c>
      <c r="AC4172">
        <v>9</v>
      </c>
      <c r="AD4172">
        <v>134</v>
      </c>
      <c r="AE4172" t="s">
        <v>1101</v>
      </c>
      <c r="AF4172">
        <v>13</v>
      </c>
      <c r="AH4172" s="160">
        <v>41384</v>
      </c>
      <c r="AI4172">
        <v>9</v>
      </c>
      <c r="AJ4172">
        <v>121</v>
      </c>
      <c r="AK4172" s="160" t="s">
        <v>1101</v>
      </c>
      <c r="AL4172" s="28">
        <f t="shared" si="67"/>
        <v>12</v>
      </c>
      <c r="AN4172" s="160">
        <v>37001</v>
      </c>
      <c r="AO4172">
        <v>9</v>
      </c>
      <c r="AP4172">
        <v>180</v>
      </c>
      <c r="AQ4172" s="160" t="s">
        <v>1101</v>
      </c>
      <c r="AR4172" s="28">
        <f t="shared" si="68"/>
        <v>18</v>
      </c>
      <c r="AT4172" s="160">
        <v>35905</v>
      </c>
      <c r="AU4172">
        <v>9</v>
      </c>
      <c r="AV4172">
        <v>81</v>
      </c>
      <c r="AW4172" s="160" t="s">
        <v>1101</v>
      </c>
      <c r="AX4172" s="28">
        <f t="shared" si="69"/>
        <v>8</v>
      </c>
    </row>
    <row r="4173" spans="28:50" x14ac:dyDescent="0.3">
      <c r="AB4173" s="160">
        <v>39923</v>
      </c>
      <c r="AC4173">
        <v>10</v>
      </c>
      <c r="AD4173">
        <v>142</v>
      </c>
      <c r="AE4173" t="s">
        <v>1101</v>
      </c>
      <c r="AF4173">
        <v>14</v>
      </c>
      <c r="AH4173" s="160">
        <v>41384</v>
      </c>
      <c r="AI4173">
        <v>10</v>
      </c>
      <c r="AJ4173">
        <v>144</v>
      </c>
      <c r="AK4173" s="160" t="s">
        <v>1101</v>
      </c>
      <c r="AL4173" s="28">
        <f t="shared" si="67"/>
        <v>14</v>
      </c>
      <c r="AN4173" s="160">
        <v>37001</v>
      </c>
      <c r="AO4173">
        <v>10</v>
      </c>
      <c r="AP4173">
        <v>200</v>
      </c>
      <c r="AQ4173" s="160" t="s">
        <v>1101</v>
      </c>
      <c r="AR4173" s="28">
        <f t="shared" si="68"/>
        <v>20</v>
      </c>
      <c r="AT4173" s="160">
        <v>35905</v>
      </c>
      <c r="AU4173">
        <v>10</v>
      </c>
      <c r="AV4173">
        <v>85</v>
      </c>
      <c r="AW4173" s="160" t="s">
        <v>1101</v>
      </c>
      <c r="AX4173" s="28">
        <f t="shared" si="69"/>
        <v>9</v>
      </c>
    </row>
    <row r="4174" spans="28:50" x14ac:dyDescent="0.3">
      <c r="AB4174" s="160">
        <v>39923</v>
      </c>
      <c r="AC4174">
        <v>11</v>
      </c>
      <c r="AD4174">
        <v>146</v>
      </c>
      <c r="AE4174" t="s">
        <v>1101</v>
      </c>
      <c r="AF4174">
        <v>15</v>
      </c>
      <c r="AH4174" s="160">
        <v>41384</v>
      </c>
      <c r="AI4174">
        <v>11</v>
      </c>
      <c r="AJ4174">
        <v>157</v>
      </c>
      <c r="AK4174" s="160" t="s">
        <v>1101</v>
      </c>
      <c r="AL4174" s="28">
        <f t="shared" si="67"/>
        <v>16</v>
      </c>
      <c r="AN4174" s="160">
        <v>37001</v>
      </c>
      <c r="AO4174">
        <v>11</v>
      </c>
      <c r="AP4174">
        <v>215</v>
      </c>
      <c r="AQ4174" s="160" t="s">
        <v>1101</v>
      </c>
      <c r="AR4174" s="28">
        <f t="shared" si="68"/>
        <v>22</v>
      </c>
      <c r="AT4174" s="160">
        <v>35905</v>
      </c>
      <c r="AU4174">
        <v>11</v>
      </c>
      <c r="AV4174">
        <v>94</v>
      </c>
      <c r="AW4174" s="160" t="s">
        <v>1101</v>
      </c>
      <c r="AX4174" s="28">
        <f t="shared" si="69"/>
        <v>9</v>
      </c>
    </row>
    <row r="4175" spans="28:50" x14ac:dyDescent="0.3">
      <c r="AB4175" s="160">
        <v>39923</v>
      </c>
      <c r="AC4175">
        <v>12</v>
      </c>
      <c r="AD4175">
        <v>154</v>
      </c>
      <c r="AE4175" t="s">
        <v>1101</v>
      </c>
      <c r="AF4175">
        <v>15</v>
      </c>
      <c r="AH4175" s="160">
        <v>41384</v>
      </c>
      <c r="AI4175">
        <v>12</v>
      </c>
      <c r="AJ4175">
        <v>168</v>
      </c>
      <c r="AK4175" s="160" t="s">
        <v>1101</v>
      </c>
      <c r="AL4175" s="28">
        <f t="shared" si="67"/>
        <v>17</v>
      </c>
      <c r="AN4175" s="160">
        <v>37001</v>
      </c>
      <c r="AO4175">
        <v>12</v>
      </c>
      <c r="AP4175">
        <v>220</v>
      </c>
      <c r="AQ4175" s="160" t="s">
        <v>1101</v>
      </c>
      <c r="AR4175" s="28">
        <f t="shared" si="68"/>
        <v>22</v>
      </c>
      <c r="AT4175" s="160">
        <v>35905</v>
      </c>
      <c r="AU4175">
        <v>12</v>
      </c>
      <c r="AV4175">
        <v>94</v>
      </c>
      <c r="AW4175" s="160" t="s">
        <v>1101</v>
      </c>
      <c r="AX4175" s="28">
        <f t="shared" si="69"/>
        <v>9</v>
      </c>
    </row>
    <row r="4176" spans="28:50" x14ac:dyDescent="0.3">
      <c r="AB4176" s="160">
        <v>39923</v>
      </c>
      <c r="AC4176">
        <v>13</v>
      </c>
      <c r="AD4176">
        <v>158</v>
      </c>
      <c r="AE4176" t="s">
        <v>1101</v>
      </c>
      <c r="AF4176">
        <v>16</v>
      </c>
      <c r="AH4176" s="160">
        <v>41384</v>
      </c>
      <c r="AI4176">
        <v>13</v>
      </c>
      <c r="AJ4176">
        <v>181</v>
      </c>
      <c r="AK4176" s="160" t="s">
        <v>1101</v>
      </c>
      <c r="AL4176" s="28">
        <f t="shared" si="67"/>
        <v>18</v>
      </c>
      <c r="AN4176" s="160">
        <v>37001</v>
      </c>
      <c r="AO4176">
        <v>13</v>
      </c>
      <c r="AP4176">
        <v>220</v>
      </c>
      <c r="AQ4176" s="160" t="s">
        <v>1101</v>
      </c>
      <c r="AR4176" s="28">
        <f t="shared" si="68"/>
        <v>22</v>
      </c>
      <c r="AT4176" s="160">
        <v>35905</v>
      </c>
      <c r="AU4176">
        <v>13</v>
      </c>
      <c r="AV4176">
        <v>99</v>
      </c>
      <c r="AW4176" s="160" t="s">
        <v>1101</v>
      </c>
      <c r="AX4176" s="28">
        <f t="shared" si="69"/>
        <v>10</v>
      </c>
    </row>
    <row r="4177" spans="28:50" x14ac:dyDescent="0.3">
      <c r="AB4177" s="160">
        <v>39923</v>
      </c>
      <c r="AC4177">
        <v>14</v>
      </c>
      <c r="AD4177">
        <v>164</v>
      </c>
      <c r="AE4177" t="s">
        <v>1101</v>
      </c>
      <c r="AF4177">
        <v>16</v>
      </c>
      <c r="AH4177" s="160">
        <v>41384</v>
      </c>
      <c r="AI4177">
        <v>14</v>
      </c>
      <c r="AJ4177">
        <v>179</v>
      </c>
      <c r="AK4177" s="160" t="s">
        <v>1101</v>
      </c>
      <c r="AL4177" s="28">
        <f t="shared" si="67"/>
        <v>18</v>
      </c>
      <c r="AN4177" s="160">
        <v>37001</v>
      </c>
      <c r="AO4177">
        <v>14</v>
      </c>
      <c r="AP4177">
        <v>203</v>
      </c>
      <c r="AQ4177" s="160" t="s">
        <v>1101</v>
      </c>
      <c r="AR4177" s="28">
        <f t="shared" si="68"/>
        <v>20</v>
      </c>
      <c r="AT4177" s="160">
        <v>35905</v>
      </c>
      <c r="AU4177">
        <v>14</v>
      </c>
      <c r="AV4177">
        <v>98</v>
      </c>
      <c r="AW4177" s="160" t="s">
        <v>1101</v>
      </c>
      <c r="AX4177" s="28">
        <f t="shared" si="69"/>
        <v>10</v>
      </c>
    </row>
    <row r="4178" spans="28:50" x14ac:dyDescent="0.3">
      <c r="AB4178" s="160">
        <v>39923</v>
      </c>
      <c r="AC4178">
        <v>15</v>
      </c>
      <c r="AD4178">
        <v>161</v>
      </c>
      <c r="AE4178" t="s">
        <v>1101</v>
      </c>
      <c r="AF4178">
        <v>16</v>
      </c>
      <c r="AH4178" s="160">
        <v>41384</v>
      </c>
      <c r="AI4178">
        <v>15</v>
      </c>
      <c r="AJ4178">
        <v>184</v>
      </c>
      <c r="AK4178" s="160" t="s">
        <v>1101</v>
      </c>
      <c r="AL4178" s="28">
        <f t="shared" si="67"/>
        <v>18</v>
      </c>
      <c r="AN4178" s="160">
        <v>37001</v>
      </c>
      <c r="AO4178">
        <v>15</v>
      </c>
      <c r="AP4178">
        <v>210</v>
      </c>
      <c r="AQ4178" s="160" t="s">
        <v>1101</v>
      </c>
      <c r="AR4178" s="28">
        <f t="shared" si="68"/>
        <v>21</v>
      </c>
      <c r="AT4178" s="160">
        <v>35905</v>
      </c>
      <c r="AU4178">
        <v>15</v>
      </c>
      <c r="AV4178">
        <v>94</v>
      </c>
      <c r="AW4178" s="160" t="s">
        <v>1101</v>
      </c>
      <c r="AX4178" s="28">
        <f t="shared" si="69"/>
        <v>9</v>
      </c>
    </row>
    <row r="4179" spans="28:50" x14ac:dyDescent="0.3">
      <c r="AB4179" s="160">
        <v>39923</v>
      </c>
      <c r="AC4179">
        <v>16</v>
      </c>
      <c r="AD4179">
        <v>159</v>
      </c>
      <c r="AE4179" t="s">
        <v>1101</v>
      </c>
      <c r="AF4179">
        <v>16</v>
      </c>
      <c r="AH4179" s="160">
        <v>41384</v>
      </c>
      <c r="AI4179">
        <v>16</v>
      </c>
      <c r="AJ4179">
        <v>177</v>
      </c>
      <c r="AK4179" s="160" t="s">
        <v>1101</v>
      </c>
      <c r="AL4179" s="28">
        <f t="shared" si="67"/>
        <v>18</v>
      </c>
      <c r="AN4179" s="160">
        <v>37001</v>
      </c>
      <c r="AO4179">
        <v>16</v>
      </c>
      <c r="AP4179">
        <v>200</v>
      </c>
      <c r="AQ4179" s="160" t="s">
        <v>1101</v>
      </c>
      <c r="AR4179" s="28">
        <f t="shared" si="68"/>
        <v>20</v>
      </c>
      <c r="AT4179" s="160">
        <v>35905</v>
      </c>
      <c r="AU4179">
        <v>16</v>
      </c>
      <c r="AV4179">
        <v>93</v>
      </c>
      <c r="AW4179" s="160" t="s">
        <v>1101</v>
      </c>
      <c r="AX4179" s="28">
        <f t="shared" si="69"/>
        <v>9</v>
      </c>
    </row>
    <row r="4180" spans="28:50" x14ac:dyDescent="0.3">
      <c r="AB4180" s="160">
        <v>39923</v>
      </c>
      <c r="AC4180">
        <v>17</v>
      </c>
      <c r="AD4180">
        <v>151</v>
      </c>
      <c r="AE4180" t="s">
        <v>1101</v>
      </c>
      <c r="AF4180">
        <v>15</v>
      </c>
      <c r="AH4180" s="160">
        <v>41384</v>
      </c>
      <c r="AI4180">
        <v>17</v>
      </c>
      <c r="AJ4180">
        <v>169</v>
      </c>
      <c r="AK4180" s="160" t="s">
        <v>1101</v>
      </c>
      <c r="AL4180" s="28">
        <f t="shared" si="67"/>
        <v>17</v>
      </c>
      <c r="AN4180" s="160">
        <v>37001</v>
      </c>
      <c r="AO4180">
        <v>17</v>
      </c>
      <c r="AP4180">
        <v>189</v>
      </c>
      <c r="AQ4180" s="160" t="s">
        <v>1101</v>
      </c>
      <c r="AR4180" s="28">
        <f t="shared" si="68"/>
        <v>19</v>
      </c>
      <c r="AT4180" s="160">
        <v>35905</v>
      </c>
      <c r="AU4180">
        <v>17</v>
      </c>
      <c r="AV4180">
        <v>87</v>
      </c>
      <c r="AW4180" s="160" t="s">
        <v>1101</v>
      </c>
      <c r="AX4180" s="28">
        <f t="shared" si="69"/>
        <v>9</v>
      </c>
    </row>
    <row r="4181" spans="28:50" x14ac:dyDescent="0.3">
      <c r="AB4181" s="160">
        <v>39923</v>
      </c>
      <c r="AC4181">
        <v>18</v>
      </c>
      <c r="AD4181">
        <v>131</v>
      </c>
      <c r="AE4181" t="s">
        <v>1101</v>
      </c>
      <c r="AF4181">
        <v>13</v>
      </c>
      <c r="AH4181" s="160">
        <v>41384</v>
      </c>
      <c r="AI4181">
        <v>18</v>
      </c>
      <c r="AJ4181">
        <v>157</v>
      </c>
      <c r="AK4181" s="160" t="s">
        <v>1101</v>
      </c>
      <c r="AL4181" s="28">
        <f t="shared" si="67"/>
        <v>16</v>
      </c>
      <c r="AN4181" s="160">
        <v>37001</v>
      </c>
      <c r="AO4181">
        <v>18</v>
      </c>
      <c r="AP4181">
        <v>190</v>
      </c>
      <c r="AQ4181" s="160" t="s">
        <v>1101</v>
      </c>
      <c r="AR4181" s="28">
        <f t="shared" si="68"/>
        <v>19</v>
      </c>
      <c r="AT4181" s="160">
        <v>35905</v>
      </c>
      <c r="AU4181">
        <v>18</v>
      </c>
      <c r="AV4181">
        <v>83</v>
      </c>
      <c r="AW4181" s="160" t="s">
        <v>1101</v>
      </c>
      <c r="AX4181" s="28">
        <f t="shared" si="69"/>
        <v>8</v>
      </c>
    </row>
    <row r="4182" spans="28:50" x14ac:dyDescent="0.3">
      <c r="AB4182" s="160">
        <v>39923</v>
      </c>
      <c r="AC4182">
        <v>19</v>
      </c>
      <c r="AD4182">
        <v>123</v>
      </c>
      <c r="AE4182" t="s">
        <v>1101</v>
      </c>
      <c r="AF4182">
        <v>12</v>
      </c>
      <c r="AH4182" s="160">
        <v>41384</v>
      </c>
      <c r="AI4182">
        <v>19</v>
      </c>
      <c r="AJ4182">
        <v>147</v>
      </c>
      <c r="AK4182" s="160" t="s">
        <v>1101</v>
      </c>
      <c r="AL4182" s="28">
        <f t="shared" si="67"/>
        <v>15</v>
      </c>
      <c r="AN4182" s="160">
        <v>37001</v>
      </c>
      <c r="AO4182">
        <v>19</v>
      </c>
      <c r="AP4182">
        <v>180</v>
      </c>
      <c r="AQ4182" s="160" t="s">
        <v>1101</v>
      </c>
      <c r="AR4182" s="28">
        <f t="shared" si="68"/>
        <v>18</v>
      </c>
      <c r="AT4182" s="160">
        <v>35905</v>
      </c>
      <c r="AU4182">
        <v>19</v>
      </c>
      <c r="AV4182">
        <v>89</v>
      </c>
      <c r="AW4182" s="160" t="s">
        <v>1101</v>
      </c>
      <c r="AX4182" s="28">
        <f t="shared" si="69"/>
        <v>9</v>
      </c>
    </row>
    <row r="4183" spans="28:50" x14ac:dyDescent="0.3">
      <c r="AB4183" s="160">
        <v>39923</v>
      </c>
      <c r="AC4183">
        <v>20</v>
      </c>
      <c r="AD4183">
        <v>122</v>
      </c>
      <c r="AE4183" t="s">
        <v>1101</v>
      </c>
      <c r="AF4183">
        <v>12</v>
      </c>
      <c r="AH4183" s="160">
        <v>41384</v>
      </c>
      <c r="AI4183">
        <v>20</v>
      </c>
      <c r="AJ4183">
        <v>140</v>
      </c>
      <c r="AK4183" s="160" t="s">
        <v>1101</v>
      </c>
      <c r="AL4183" s="28">
        <f t="shared" si="67"/>
        <v>14</v>
      </c>
      <c r="AN4183" s="160">
        <v>37001</v>
      </c>
      <c r="AO4183">
        <v>20</v>
      </c>
      <c r="AP4183">
        <v>172</v>
      </c>
      <c r="AQ4183" s="160" t="s">
        <v>1101</v>
      </c>
      <c r="AR4183" s="28">
        <f t="shared" si="68"/>
        <v>17</v>
      </c>
      <c r="AT4183" s="160">
        <v>35905</v>
      </c>
      <c r="AU4183">
        <v>20</v>
      </c>
      <c r="AV4183">
        <v>87</v>
      </c>
      <c r="AW4183" s="160" t="s">
        <v>1101</v>
      </c>
      <c r="AX4183" s="28">
        <f t="shared" si="69"/>
        <v>9</v>
      </c>
    </row>
    <row r="4184" spans="28:50" x14ac:dyDescent="0.3">
      <c r="AB4184" s="160">
        <v>39923</v>
      </c>
      <c r="AC4184">
        <v>21</v>
      </c>
      <c r="AD4184">
        <v>122</v>
      </c>
      <c r="AE4184" t="s">
        <v>1101</v>
      </c>
      <c r="AF4184">
        <v>12</v>
      </c>
      <c r="AH4184" s="160">
        <v>41384</v>
      </c>
      <c r="AI4184">
        <v>21</v>
      </c>
      <c r="AJ4184">
        <v>133</v>
      </c>
      <c r="AK4184" s="160" t="s">
        <v>1101</v>
      </c>
      <c r="AL4184" s="28">
        <f t="shared" si="67"/>
        <v>13</v>
      </c>
      <c r="AN4184" s="160">
        <v>37001</v>
      </c>
      <c r="AO4184">
        <v>21</v>
      </c>
      <c r="AP4184">
        <v>170</v>
      </c>
      <c r="AQ4184" s="160" t="s">
        <v>1101</v>
      </c>
      <c r="AR4184" s="28">
        <f t="shared" si="68"/>
        <v>17</v>
      </c>
      <c r="AT4184" s="160">
        <v>35905</v>
      </c>
      <c r="AU4184">
        <v>21</v>
      </c>
      <c r="AV4184">
        <v>92</v>
      </c>
      <c r="AW4184" s="160" t="s">
        <v>1101</v>
      </c>
      <c r="AX4184" s="28">
        <f t="shared" si="69"/>
        <v>9</v>
      </c>
    </row>
    <row r="4185" spans="28:50" x14ac:dyDescent="0.3">
      <c r="AB4185" s="160">
        <v>39923</v>
      </c>
      <c r="AC4185">
        <v>22</v>
      </c>
      <c r="AD4185">
        <v>118</v>
      </c>
      <c r="AE4185" t="s">
        <v>1101</v>
      </c>
      <c r="AF4185">
        <v>12</v>
      </c>
      <c r="AH4185" s="160">
        <v>41384</v>
      </c>
      <c r="AI4185">
        <v>22</v>
      </c>
      <c r="AJ4185">
        <v>121</v>
      </c>
      <c r="AK4185" s="160" t="s">
        <v>1101</v>
      </c>
      <c r="AL4185" s="28">
        <f t="shared" si="67"/>
        <v>12</v>
      </c>
      <c r="AN4185" s="160">
        <v>37001</v>
      </c>
      <c r="AO4185">
        <v>22</v>
      </c>
      <c r="AP4185">
        <v>170</v>
      </c>
      <c r="AQ4185" s="160" t="s">
        <v>1101</v>
      </c>
      <c r="AR4185" s="28">
        <f t="shared" si="68"/>
        <v>17</v>
      </c>
      <c r="AT4185" s="160">
        <v>35905</v>
      </c>
      <c r="AU4185">
        <v>22</v>
      </c>
      <c r="AV4185">
        <v>89</v>
      </c>
      <c r="AW4185" s="160" t="s">
        <v>1101</v>
      </c>
      <c r="AX4185" s="28">
        <f t="shared" si="69"/>
        <v>9</v>
      </c>
    </row>
    <row r="4186" spans="28:50" x14ac:dyDescent="0.3">
      <c r="AB4186" s="160">
        <v>39923</v>
      </c>
      <c r="AC4186">
        <v>23</v>
      </c>
      <c r="AD4186">
        <v>117</v>
      </c>
      <c r="AE4186" t="s">
        <v>1101</v>
      </c>
      <c r="AF4186">
        <v>12</v>
      </c>
      <c r="AH4186" s="160">
        <v>41384</v>
      </c>
      <c r="AI4186">
        <v>23</v>
      </c>
      <c r="AJ4186">
        <v>117</v>
      </c>
      <c r="AK4186" s="160" t="s">
        <v>1101</v>
      </c>
      <c r="AL4186" s="28">
        <f t="shared" si="67"/>
        <v>12</v>
      </c>
      <c r="AN4186" s="160">
        <v>37001</v>
      </c>
      <c r="AO4186">
        <v>23</v>
      </c>
      <c r="AP4186">
        <v>166</v>
      </c>
      <c r="AQ4186" s="160" t="s">
        <v>1101</v>
      </c>
      <c r="AR4186" s="28">
        <f t="shared" si="68"/>
        <v>17</v>
      </c>
      <c r="AT4186" s="160">
        <v>35905</v>
      </c>
      <c r="AU4186">
        <v>23</v>
      </c>
      <c r="AV4186">
        <v>90</v>
      </c>
      <c r="AW4186" s="160" t="s">
        <v>1101</v>
      </c>
      <c r="AX4186" s="28">
        <f t="shared" si="69"/>
        <v>9</v>
      </c>
    </row>
    <row r="4187" spans="28:50" x14ac:dyDescent="0.3">
      <c r="AB4187" s="160">
        <v>39924</v>
      </c>
      <c r="AC4187">
        <v>0</v>
      </c>
      <c r="AD4187">
        <v>111</v>
      </c>
      <c r="AE4187" t="s">
        <v>1101</v>
      </c>
      <c r="AF4187">
        <v>11</v>
      </c>
      <c r="AH4187" s="160">
        <v>41385</v>
      </c>
      <c r="AI4187">
        <v>0</v>
      </c>
      <c r="AJ4187">
        <v>110</v>
      </c>
      <c r="AK4187" s="160" t="s">
        <v>1101</v>
      </c>
      <c r="AL4187" s="28">
        <f t="shared" si="67"/>
        <v>11</v>
      </c>
      <c r="AN4187" s="160">
        <v>37002</v>
      </c>
      <c r="AO4187">
        <v>0</v>
      </c>
      <c r="AP4187">
        <v>160</v>
      </c>
      <c r="AQ4187" s="160" t="s">
        <v>1101</v>
      </c>
      <c r="AR4187" s="28">
        <f t="shared" si="68"/>
        <v>16</v>
      </c>
      <c r="AT4187" s="160">
        <v>35906</v>
      </c>
      <c r="AU4187">
        <v>0</v>
      </c>
      <c r="AV4187">
        <v>92</v>
      </c>
      <c r="AW4187" s="160" t="s">
        <v>1101</v>
      </c>
      <c r="AX4187" s="28">
        <f t="shared" si="69"/>
        <v>9</v>
      </c>
    </row>
    <row r="4188" spans="28:50" x14ac:dyDescent="0.3">
      <c r="AB4188" s="160">
        <v>39924</v>
      </c>
      <c r="AC4188">
        <v>1</v>
      </c>
      <c r="AD4188">
        <v>110</v>
      </c>
      <c r="AE4188" t="s">
        <v>1101</v>
      </c>
      <c r="AF4188">
        <v>11</v>
      </c>
      <c r="AH4188" s="160">
        <v>41385</v>
      </c>
      <c r="AI4188">
        <v>1</v>
      </c>
      <c r="AJ4188">
        <v>101</v>
      </c>
      <c r="AK4188" s="160" t="s">
        <v>1101</v>
      </c>
      <c r="AL4188" s="28">
        <f t="shared" si="67"/>
        <v>10</v>
      </c>
      <c r="AN4188" s="160">
        <v>37002</v>
      </c>
      <c r="AO4188">
        <v>1</v>
      </c>
      <c r="AP4188">
        <v>160</v>
      </c>
      <c r="AQ4188" s="160" t="s">
        <v>1101</v>
      </c>
      <c r="AR4188" s="28">
        <f t="shared" si="68"/>
        <v>16</v>
      </c>
      <c r="AT4188" s="160">
        <v>35906</v>
      </c>
      <c r="AU4188">
        <v>1</v>
      </c>
      <c r="AV4188">
        <v>92</v>
      </c>
      <c r="AW4188" s="160" t="s">
        <v>1101</v>
      </c>
      <c r="AX4188" s="28">
        <f t="shared" si="69"/>
        <v>9</v>
      </c>
    </row>
    <row r="4189" spans="28:50" x14ac:dyDescent="0.3">
      <c r="AB4189" s="160">
        <v>39924</v>
      </c>
      <c r="AC4189">
        <v>2</v>
      </c>
      <c r="AD4189">
        <v>103</v>
      </c>
      <c r="AE4189" t="s">
        <v>1101</v>
      </c>
      <c r="AF4189">
        <v>10</v>
      </c>
      <c r="AH4189" s="160">
        <v>41385</v>
      </c>
      <c r="AI4189">
        <v>2</v>
      </c>
      <c r="AJ4189">
        <v>89</v>
      </c>
      <c r="AK4189" s="160" t="s">
        <v>1101</v>
      </c>
      <c r="AL4189" s="28">
        <f t="shared" si="67"/>
        <v>9</v>
      </c>
      <c r="AN4189" s="160">
        <v>37002</v>
      </c>
      <c r="AO4189">
        <v>2</v>
      </c>
      <c r="AP4189">
        <v>154</v>
      </c>
      <c r="AQ4189" s="160" t="s">
        <v>1101</v>
      </c>
      <c r="AR4189" s="28">
        <f t="shared" si="68"/>
        <v>15</v>
      </c>
      <c r="AT4189" s="160">
        <v>35906</v>
      </c>
      <c r="AU4189">
        <v>2</v>
      </c>
      <c r="AV4189">
        <v>96</v>
      </c>
      <c r="AW4189" s="160" t="s">
        <v>1101</v>
      </c>
      <c r="AX4189" s="28">
        <f t="shared" si="69"/>
        <v>10</v>
      </c>
    </row>
    <row r="4190" spans="28:50" x14ac:dyDescent="0.3">
      <c r="AB4190" s="160">
        <v>39924</v>
      </c>
      <c r="AC4190">
        <v>3</v>
      </c>
      <c r="AD4190">
        <v>102</v>
      </c>
      <c r="AE4190" t="s">
        <v>1101</v>
      </c>
      <c r="AF4190">
        <v>10</v>
      </c>
      <c r="AH4190" s="160">
        <v>41385</v>
      </c>
      <c r="AI4190">
        <v>3</v>
      </c>
      <c r="AJ4190">
        <v>80</v>
      </c>
      <c r="AK4190" s="160" t="s">
        <v>1101</v>
      </c>
      <c r="AL4190" s="28">
        <f t="shared" si="67"/>
        <v>8</v>
      </c>
      <c r="AN4190" s="160">
        <v>37002</v>
      </c>
      <c r="AO4190">
        <v>3</v>
      </c>
      <c r="AP4190">
        <v>150</v>
      </c>
      <c r="AQ4190" s="160" t="s">
        <v>1101</v>
      </c>
      <c r="AR4190" s="28">
        <f t="shared" si="68"/>
        <v>15</v>
      </c>
      <c r="AT4190" s="160">
        <v>35906</v>
      </c>
      <c r="AU4190">
        <v>3</v>
      </c>
      <c r="AV4190">
        <v>98</v>
      </c>
      <c r="AW4190" s="160" t="s">
        <v>1101</v>
      </c>
      <c r="AX4190" s="28">
        <f t="shared" si="69"/>
        <v>10</v>
      </c>
    </row>
    <row r="4191" spans="28:50" x14ac:dyDescent="0.3">
      <c r="AB4191" s="160">
        <v>39924</v>
      </c>
      <c r="AC4191">
        <v>4</v>
      </c>
      <c r="AD4191">
        <v>115</v>
      </c>
      <c r="AE4191" t="s">
        <v>1101</v>
      </c>
      <c r="AF4191">
        <v>12</v>
      </c>
      <c r="AH4191" s="160">
        <v>41385</v>
      </c>
      <c r="AI4191">
        <v>4</v>
      </c>
      <c r="AJ4191">
        <v>80</v>
      </c>
      <c r="AK4191" s="160" t="s">
        <v>1101</v>
      </c>
      <c r="AL4191" s="28">
        <f t="shared" si="67"/>
        <v>8</v>
      </c>
      <c r="AN4191" s="160">
        <v>37002</v>
      </c>
      <c r="AO4191">
        <v>4</v>
      </c>
      <c r="AP4191">
        <v>140</v>
      </c>
      <c r="AQ4191" s="160" t="s">
        <v>1101</v>
      </c>
      <c r="AR4191" s="28">
        <f t="shared" si="68"/>
        <v>14</v>
      </c>
      <c r="AT4191" s="160">
        <v>35906</v>
      </c>
      <c r="AU4191">
        <v>4</v>
      </c>
      <c r="AV4191">
        <v>101</v>
      </c>
      <c r="AW4191" s="160" t="s">
        <v>1101</v>
      </c>
      <c r="AX4191" s="28">
        <f t="shared" si="69"/>
        <v>10</v>
      </c>
    </row>
    <row r="4192" spans="28:50" x14ac:dyDescent="0.3">
      <c r="AB4192" s="160">
        <v>39924</v>
      </c>
      <c r="AC4192">
        <v>5</v>
      </c>
      <c r="AD4192">
        <v>114</v>
      </c>
      <c r="AE4192" t="s">
        <v>1101</v>
      </c>
      <c r="AF4192">
        <v>11</v>
      </c>
      <c r="AH4192" s="160">
        <v>41385</v>
      </c>
      <c r="AI4192">
        <v>5</v>
      </c>
      <c r="AJ4192">
        <v>78</v>
      </c>
      <c r="AK4192" s="160" t="s">
        <v>1101</v>
      </c>
      <c r="AL4192" s="28">
        <f t="shared" si="67"/>
        <v>8</v>
      </c>
      <c r="AN4192" s="160">
        <v>37002</v>
      </c>
      <c r="AO4192">
        <v>5</v>
      </c>
      <c r="AP4192">
        <v>134</v>
      </c>
      <c r="AQ4192" s="160" t="s">
        <v>1101</v>
      </c>
      <c r="AR4192" s="28">
        <f t="shared" si="68"/>
        <v>13</v>
      </c>
      <c r="AT4192" s="160">
        <v>35906</v>
      </c>
      <c r="AU4192">
        <v>5</v>
      </c>
      <c r="AV4192">
        <v>103</v>
      </c>
      <c r="AW4192" s="160" t="s">
        <v>1101</v>
      </c>
      <c r="AX4192" s="28">
        <f t="shared" si="69"/>
        <v>10</v>
      </c>
    </row>
    <row r="4193" spans="28:50" x14ac:dyDescent="0.3">
      <c r="AB4193" s="160">
        <v>39924</v>
      </c>
      <c r="AC4193">
        <v>6</v>
      </c>
      <c r="AD4193">
        <v>113</v>
      </c>
      <c r="AE4193" t="s">
        <v>1101</v>
      </c>
      <c r="AF4193">
        <v>11</v>
      </c>
      <c r="AH4193" s="160">
        <v>41385</v>
      </c>
      <c r="AI4193">
        <v>6</v>
      </c>
      <c r="AJ4193">
        <v>80</v>
      </c>
      <c r="AK4193" s="160" t="s">
        <v>1101</v>
      </c>
      <c r="AL4193" s="28">
        <f t="shared" si="67"/>
        <v>8</v>
      </c>
      <c r="AN4193" s="160">
        <v>37002</v>
      </c>
      <c r="AO4193">
        <v>6</v>
      </c>
      <c r="AP4193">
        <v>130</v>
      </c>
      <c r="AQ4193" s="160" t="s">
        <v>1101</v>
      </c>
      <c r="AR4193" s="28">
        <f t="shared" si="68"/>
        <v>13</v>
      </c>
      <c r="AT4193" s="160">
        <v>35906</v>
      </c>
      <c r="AU4193">
        <v>6</v>
      </c>
      <c r="AV4193">
        <v>103</v>
      </c>
      <c r="AW4193" s="160" t="s">
        <v>1101</v>
      </c>
      <c r="AX4193" s="28">
        <f t="shared" si="69"/>
        <v>10</v>
      </c>
    </row>
    <row r="4194" spans="28:50" x14ac:dyDescent="0.3">
      <c r="AB4194" s="160">
        <v>39924</v>
      </c>
      <c r="AC4194">
        <v>7</v>
      </c>
      <c r="AD4194">
        <v>111</v>
      </c>
      <c r="AE4194" t="s">
        <v>1101</v>
      </c>
      <c r="AF4194">
        <v>11</v>
      </c>
      <c r="AH4194" s="160">
        <v>41385</v>
      </c>
      <c r="AI4194">
        <v>7</v>
      </c>
      <c r="AJ4194">
        <v>71</v>
      </c>
      <c r="AK4194" s="160" t="s">
        <v>1101</v>
      </c>
      <c r="AL4194" s="28">
        <f t="shared" si="67"/>
        <v>7</v>
      </c>
      <c r="AN4194" s="160">
        <v>37002</v>
      </c>
      <c r="AO4194">
        <v>7</v>
      </c>
      <c r="AP4194">
        <v>150</v>
      </c>
      <c r="AQ4194" s="160" t="s">
        <v>1101</v>
      </c>
      <c r="AR4194" s="28">
        <f t="shared" si="68"/>
        <v>15</v>
      </c>
      <c r="AT4194" s="160">
        <v>35906</v>
      </c>
      <c r="AU4194">
        <v>7</v>
      </c>
      <c r="AV4194">
        <v>107</v>
      </c>
      <c r="AW4194" s="160" t="s">
        <v>1101</v>
      </c>
      <c r="AX4194" s="28">
        <f t="shared" si="69"/>
        <v>11</v>
      </c>
    </row>
    <row r="4195" spans="28:50" x14ac:dyDescent="0.3">
      <c r="AB4195" s="160">
        <v>39924</v>
      </c>
      <c r="AC4195">
        <v>8</v>
      </c>
      <c r="AD4195">
        <v>125</v>
      </c>
      <c r="AE4195" t="s">
        <v>1101</v>
      </c>
      <c r="AF4195">
        <v>13</v>
      </c>
      <c r="AH4195" s="160">
        <v>41385</v>
      </c>
      <c r="AI4195">
        <v>8</v>
      </c>
      <c r="AJ4195">
        <v>84</v>
      </c>
      <c r="AK4195" s="160" t="s">
        <v>1101</v>
      </c>
      <c r="AL4195" s="28">
        <f t="shared" si="67"/>
        <v>8</v>
      </c>
      <c r="AN4195" s="160">
        <v>37002</v>
      </c>
      <c r="AO4195">
        <v>8</v>
      </c>
      <c r="AP4195">
        <v>162</v>
      </c>
      <c r="AQ4195" s="160" t="s">
        <v>1101</v>
      </c>
      <c r="AR4195" s="28">
        <f t="shared" si="68"/>
        <v>16</v>
      </c>
      <c r="AT4195" s="160">
        <v>35906</v>
      </c>
      <c r="AU4195">
        <v>8</v>
      </c>
      <c r="AV4195">
        <v>118</v>
      </c>
      <c r="AW4195" s="160" t="s">
        <v>1101</v>
      </c>
      <c r="AX4195" s="28">
        <f t="shared" si="69"/>
        <v>12</v>
      </c>
    </row>
    <row r="4196" spans="28:50" x14ac:dyDescent="0.3">
      <c r="AB4196" s="160">
        <v>39924</v>
      </c>
      <c r="AC4196">
        <v>9</v>
      </c>
      <c r="AD4196">
        <v>145</v>
      </c>
      <c r="AE4196" t="s">
        <v>1101</v>
      </c>
      <c r="AF4196">
        <v>15</v>
      </c>
      <c r="AH4196" s="160">
        <v>41385</v>
      </c>
      <c r="AI4196">
        <v>9</v>
      </c>
      <c r="AJ4196">
        <v>109</v>
      </c>
      <c r="AK4196" s="160" t="s">
        <v>1101</v>
      </c>
      <c r="AL4196" s="28">
        <f t="shared" si="67"/>
        <v>11</v>
      </c>
      <c r="AN4196" s="160">
        <v>37002</v>
      </c>
      <c r="AO4196">
        <v>9</v>
      </c>
      <c r="AP4196">
        <v>170</v>
      </c>
      <c r="AQ4196" s="160" t="s">
        <v>1101</v>
      </c>
      <c r="AR4196" s="28">
        <f t="shared" si="68"/>
        <v>17</v>
      </c>
      <c r="AT4196" s="160">
        <v>35906</v>
      </c>
      <c r="AU4196">
        <v>9</v>
      </c>
      <c r="AV4196">
        <v>124</v>
      </c>
      <c r="AW4196" s="160" t="s">
        <v>1101</v>
      </c>
      <c r="AX4196" s="28">
        <f t="shared" si="69"/>
        <v>12</v>
      </c>
    </row>
    <row r="4197" spans="28:50" x14ac:dyDescent="0.3">
      <c r="AB4197" s="160">
        <v>39924</v>
      </c>
      <c r="AC4197">
        <v>10</v>
      </c>
      <c r="AD4197">
        <v>155</v>
      </c>
      <c r="AE4197" t="s">
        <v>1101</v>
      </c>
      <c r="AF4197">
        <v>16</v>
      </c>
      <c r="AH4197" s="160">
        <v>41385</v>
      </c>
      <c r="AI4197">
        <v>10</v>
      </c>
      <c r="AJ4197">
        <v>136</v>
      </c>
      <c r="AK4197" s="160" t="s">
        <v>1101</v>
      </c>
      <c r="AL4197" s="28">
        <f t="shared" si="67"/>
        <v>14</v>
      </c>
      <c r="AN4197" s="160">
        <v>37002</v>
      </c>
      <c r="AO4197">
        <v>10</v>
      </c>
      <c r="AP4197">
        <v>190</v>
      </c>
      <c r="AQ4197" s="160" t="s">
        <v>1101</v>
      </c>
      <c r="AR4197" s="28">
        <f t="shared" si="68"/>
        <v>19</v>
      </c>
      <c r="AT4197" s="160">
        <v>35906</v>
      </c>
      <c r="AU4197">
        <v>10</v>
      </c>
      <c r="AV4197">
        <v>129</v>
      </c>
      <c r="AW4197" s="160" t="s">
        <v>1101</v>
      </c>
      <c r="AX4197" s="28">
        <f t="shared" si="69"/>
        <v>13</v>
      </c>
    </row>
    <row r="4198" spans="28:50" x14ac:dyDescent="0.3">
      <c r="AB4198" s="160">
        <v>39924</v>
      </c>
      <c r="AC4198">
        <v>11</v>
      </c>
      <c r="AD4198">
        <v>165</v>
      </c>
      <c r="AE4198" t="s">
        <v>1101</v>
      </c>
      <c r="AF4198">
        <v>17</v>
      </c>
      <c r="AH4198" s="160">
        <v>41385</v>
      </c>
      <c r="AI4198">
        <v>11</v>
      </c>
      <c r="AJ4198">
        <v>173</v>
      </c>
      <c r="AK4198" s="160" t="s">
        <v>1101</v>
      </c>
      <c r="AL4198" s="28">
        <f t="shared" si="67"/>
        <v>17</v>
      </c>
      <c r="AN4198" s="160">
        <v>37002</v>
      </c>
      <c r="AO4198">
        <v>11</v>
      </c>
      <c r="AP4198">
        <v>194</v>
      </c>
      <c r="AQ4198" s="160" t="s">
        <v>1101</v>
      </c>
      <c r="AR4198" s="28">
        <f t="shared" si="68"/>
        <v>19</v>
      </c>
      <c r="AT4198" s="160">
        <v>35906</v>
      </c>
      <c r="AU4198">
        <v>11</v>
      </c>
      <c r="AV4198">
        <v>136</v>
      </c>
      <c r="AW4198" s="160" t="s">
        <v>1101</v>
      </c>
      <c r="AX4198" s="28">
        <f t="shared" si="69"/>
        <v>14</v>
      </c>
    </row>
    <row r="4199" spans="28:50" x14ac:dyDescent="0.3">
      <c r="AB4199" s="160">
        <v>39924</v>
      </c>
      <c r="AC4199">
        <v>12</v>
      </c>
      <c r="AD4199">
        <v>156</v>
      </c>
      <c r="AE4199" t="s">
        <v>1101</v>
      </c>
      <c r="AF4199">
        <v>16</v>
      </c>
      <c r="AH4199" s="160">
        <v>41385</v>
      </c>
      <c r="AI4199">
        <v>12</v>
      </c>
      <c r="AJ4199">
        <v>186</v>
      </c>
      <c r="AK4199" s="160" t="s">
        <v>1101</v>
      </c>
      <c r="AL4199" s="28">
        <f t="shared" si="67"/>
        <v>19</v>
      </c>
      <c r="AN4199" s="160">
        <v>37002</v>
      </c>
      <c r="AO4199">
        <v>12</v>
      </c>
      <c r="AP4199">
        <v>200</v>
      </c>
      <c r="AQ4199" s="160" t="s">
        <v>1101</v>
      </c>
      <c r="AR4199" s="28">
        <f t="shared" si="68"/>
        <v>20</v>
      </c>
      <c r="AT4199" s="160">
        <v>35906</v>
      </c>
      <c r="AU4199">
        <v>12</v>
      </c>
      <c r="AV4199">
        <v>137</v>
      </c>
      <c r="AW4199" s="160" t="s">
        <v>1101</v>
      </c>
      <c r="AX4199" s="28">
        <f t="shared" si="69"/>
        <v>14</v>
      </c>
    </row>
    <row r="4200" spans="28:50" x14ac:dyDescent="0.3">
      <c r="AB4200" s="160">
        <v>39924</v>
      </c>
      <c r="AC4200">
        <v>13</v>
      </c>
      <c r="AD4200">
        <v>165</v>
      </c>
      <c r="AE4200" t="s">
        <v>1101</v>
      </c>
      <c r="AF4200">
        <v>17</v>
      </c>
      <c r="AH4200" s="160">
        <v>41385</v>
      </c>
      <c r="AI4200">
        <v>13</v>
      </c>
      <c r="AJ4200">
        <v>198</v>
      </c>
      <c r="AK4200" s="160" t="s">
        <v>1101</v>
      </c>
      <c r="AL4200" s="28">
        <f t="shared" si="67"/>
        <v>20</v>
      </c>
      <c r="AN4200" s="160">
        <v>37002</v>
      </c>
      <c r="AO4200">
        <v>13</v>
      </c>
      <c r="AP4200">
        <v>210</v>
      </c>
      <c r="AQ4200" s="160" t="s">
        <v>1101</v>
      </c>
      <c r="AR4200" s="28">
        <f t="shared" si="68"/>
        <v>21</v>
      </c>
      <c r="AT4200" s="160">
        <v>35906</v>
      </c>
      <c r="AU4200">
        <v>13</v>
      </c>
      <c r="AV4200">
        <v>136</v>
      </c>
      <c r="AW4200" s="160" t="s">
        <v>1101</v>
      </c>
      <c r="AX4200" s="28">
        <f t="shared" si="69"/>
        <v>14</v>
      </c>
    </row>
    <row r="4201" spans="28:50" x14ac:dyDescent="0.3">
      <c r="AB4201" s="160">
        <v>39924</v>
      </c>
      <c r="AC4201">
        <v>14</v>
      </c>
      <c r="AD4201">
        <v>170</v>
      </c>
      <c r="AE4201" t="s">
        <v>1101</v>
      </c>
      <c r="AF4201">
        <v>17</v>
      </c>
      <c r="AH4201" s="160">
        <v>41385</v>
      </c>
      <c r="AI4201">
        <v>14</v>
      </c>
      <c r="AJ4201">
        <v>200</v>
      </c>
      <c r="AK4201" s="160" t="s">
        <v>1101</v>
      </c>
      <c r="AL4201" s="28">
        <f t="shared" si="67"/>
        <v>20</v>
      </c>
      <c r="AN4201" s="160">
        <v>37002</v>
      </c>
      <c r="AO4201">
        <v>14</v>
      </c>
      <c r="AP4201">
        <v>199</v>
      </c>
      <c r="AQ4201" s="160" t="s">
        <v>1101</v>
      </c>
      <c r="AR4201" s="28">
        <f t="shared" si="68"/>
        <v>20</v>
      </c>
      <c r="AT4201" s="160">
        <v>35906</v>
      </c>
      <c r="AU4201">
        <v>14</v>
      </c>
      <c r="AV4201">
        <v>134</v>
      </c>
      <c r="AW4201" s="160" t="s">
        <v>1101</v>
      </c>
      <c r="AX4201" s="28">
        <f t="shared" si="69"/>
        <v>13</v>
      </c>
    </row>
    <row r="4202" spans="28:50" x14ac:dyDescent="0.3">
      <c r="AB4202" s="160">
        <v>39924</v>
      </c>
      <c r="AC4202">
        <v>15</v>
      </c>
      <c r="AD4202">
        <v>165</v>
      </c>
      <c r="AE4202" t="s">
        <v>1101</v>
      </c>
      <c r="AF4202">
        <v>17</v>
      </c>
      <c r="AH4202" s="160">
        <v>41385</v>
      </c>
      <c r="AI4202">
        <v>15</v>
      </c>
      <c r="AJ4202">
        <v>199</v>
      </c>
      <c r="AK4202" s="160" t="s">
        <v>1101</v>
      </c>
      <c r="AL4202" s="28">
        <f t="shared" si="67"/>
        <v>20</v>
      </c>
      <c r="AN4202" s="160">
        <v>37002</v>
      </c>
      <c r="AO4202">
        <v>15</v>
      </c>
      <c r="AP4202">
        <v>210</v>
      </c>
      <c r="AQ4202" s="160" t="s">
        <v>1101</v>
      </c>
      <c r="AR4202" s="28">
        <f t="shared" si="68"/>
        <v>21</v>
      </c>
      <c r="AT4202" s="160">
        <v>35906</v>
      </c>
      <c r="AU4202">
        <v>15</v>
      </c>
      <c r="AV4202">
        <v>126</v>
      </c>
      <c r="AW4202" s="160" t="s">
        <v>1101</v>
      </c>
      <c r="AX4202" s="28">
        <f t="shared" si="69"/>
        <v>13</v>
      </c>
    </row>
    <row r="4203" spans="28:50" x14ac:dyDescent="0.3">
      <c r="AB4203" s="160">
        <v>39924</v>
      </c>
      <c r="AC4203">
        <v>16</v>
      </c>
      <c r="AD4203">
        <v>160</v>
      </c>
      <c r="AE4203" t="s">
        <v>1101</v>
      </c>
      <c r="AF4203">
        <v>16</v>
      </c>
      <c r="AH4203" s="160">
        <v>41385</v>
      </c>
      <c r="AI4203">
        <v>16</v>
      </c>
      <c r="AJ4203">
        <v>200</v>
      </c>
      <c r="AK4203" s="160" t="s">
        <v>1101</v>
      </c>
      <c r="AL4203" s="28">
        <f t="shared" si="67"/>
        <v>20</v>
      </c>
      <c r="AN4203" s="160">
        <v>37002</v>
      </c>
      <c r="AO4203">
        <v>16</v>
      </c>
      <c r="AP4203">
        <v>200</v>
      </c>
      <c r="AQ4203" s="160" t="s">
        <v>1101</v>
      </c>
      <c r="AR4203" s="28">
        <f t="shared" si="68"/>
        <v>20</v>
      </c>
      <c r="AT4203" s="160">
        <v>35906</v>
      </c>
      <c r="AU4203">
        <v>16</v>
      </c>
      <c r="AV4203">
        <v>126</v>
      </c>
      <c r="AW4203" s="160" t="s">
        <v>1101</v>
      </c>
      <c r="AX4203" s="28">
        <f t="shared" si="69"/>
        <v>13</v>
      </c>
    </row>
    <row r="4204" spans="28:50" x14ac:dyDescent="0.3">
      <c r="AB4204" s="160">
        <v>39924</v>
      </c>
      <c r="AC4204">
        <v>17</v>
      </c>
      <c r="AD4204">
        <v>151</v>
      </c>
      <c r="AE4204" t="s">
        <v>1101</v>
      </c>
      <c r="AF4204">
        <v>15</v>
      </c>
      <c r="AH4204" s="160">
        <v>41385</v>
      </c>
      <c r="AI4204">
        <v>17</v>
      </c>
      <c r="AJ4204">
        <v>200</v>
      </c>
      <c r="AK4204" s="160" t="s">
        <v>1101</v>
      </c>
      <c r="AL4204" s="28">
        <f t="shared" si="67"/>
        <v>20</v>
      </c>
      <c r="AN4204" s="160">
        <v>37002</v>
      </c>
      <c r="AO4204">
        <v>17</v>
      </c>
      <c r="AP4204">
        <v>179</v>
      </c>
      <c r="AQ4204" s="160" t="s">
        <v>1101</v>
      </c>
      <c r="AR4204" s="28">
        <f t="shared" si="68"/>
        <v>18</v>
      </c>
      <c r="AT4204" s="160">
        <v>35906</v>
      </c>
      <c r="AU4204">
        <v>17</v>
      </c>
      <c r="AV4204">
        <v>124</v>
      </c>
      <c r="AW4204" s="160" t="s">
        <v>1101</v>
      </c>
      <c r="AX4204" s="28">
        <f t="shared" si="69"/>
        <v>12</v>
      </c>
    </row>
    <row r="4205" spans="28:50" x14ac:dyDescent="0.3">
      <c r="AB4205" s="160">
        <v>39924</v>
      </c>
      <c r="AC4205">
        <v>18</v>
      </c>
      <c r="AD4205">
        <v>139</v>
      </c>
      <c r="AE4205" t="s">
        <v>1101</v>
      </c>
      <c r="AF4205">
        <v>14</v>
      </c>
      <c r="AH4205" s="160">
        <v>41385</v>
      </c>
      <c r="AI4205">
        <v>18</v>
      </c>
      <c r="AJ4205">
        <v>191</v>
      </c>
      <c r="AK4205" s="160" t="s">
        <v>1101</v>
      </c>
      <c r="AL4205" s="28">
        <f t="shared" si="67"/>
        <v>19</v>
      </c>
      <c r="AN4205" s="160">
        <v>37002</v>
      </c>
      <c r="AO4205">
        <v>18</v>
      </c>
      <c r="AP4205">
        <v>180</v>
      </c>
      <c r="AQ4205" s="160" t="s">
        <v>1101</v>
      </c>
      <c r="AR4205" s="28">
        <f t="shared" si="68"/>
        <v>18</v>
      </c>
      <c r="AT4205" s="160">
        <v>35906</v>
      </c>
      <c r="AU4205">
        <v>18</v>
      </c>
      <c r="AV4205">
        <v>126</v>
      </c>
      <c r="AW4205" s="160" t="s">
        <v>1101</v>
      </c>
      <c r="AX4205" s="28">
        <f t="shared" si="69"/>
        <v>13</v>
      </c>
    </row>
    <row r="4206" spans="28:50" x14ac:dyDescent="0.3">
      <c r="AB4206" s="160">
        <v>39924</v>
      </c>
      <c r="AC4206">
        <v>19</v>
      </c>
      <c r="AD4206">
        <v>127</v>
      </c>
      <c r="AE4206" t="s">
        <v>1101</v>
      </c>
      <c r="AF4206">
        <v>13</v>
      </c>
      <c r="AH4206" s="160">
        <v>41385</v>
      </c>
      <c r="AI4206">
        <v>19</v>
      </c>
      <c r="AJ4206">
        <v>184</v>
      </c>
      <c r="AK4206" s="160" t="s">
        <v>1101</v>
      </c>
      <c r="AL4206" s="28">
        <f t="shared" si="67"/>
        <v>18</v>
      </c>
      <c r="AN4206" s="160">
        <v>37002</v>
      </c>
      <c r="AO4206">
        <v>19</v>
      </c>
      <c r="AP4206">
        <v>170</v>
      </c>
      <c r="AQ4206" s="160" t="s">
        <v>1101</v>
      </c>
      <c r="AR4206" s="28">
        <f t="shared" si="68"/>
        <v>17</v>
      </c>
      <c r="AT4206" s="160">
        <v>35906</v>
      </c>
      <c r="AU4206">
        <v>19</v>
      </c>
      <c r="AV4206">
        <v>127</v>
      </c>
      <c r="AW4206" s="160" t="s">
        <v>1101</v>
      </c>
      <c r="AX4206" s="28">
        <f t="shared" si="69"/>
        <v>13</v>
      </c>
    </row>
    <row r="4207" spans="28:50" x14ac:dyDescent="0.3">
      <c r="AB4207" s="160">
        <v>39924</v>
      </c>
      <c r="AC4207">
        <v>20</v>
      </c>
      <c r="AD4207">
        <v>111</v>
      </c>
      <c r="AE4207" t="s">
        <v>1101</v>
      </c>
      <c r="AF4207">
        <v>11</v>
      </c>
      <c r="AH4207" s="160">
        <v>41385</v>
      </c>
      <c r="AI4207">
        <v>20</v>
      </c>
      <c r="AJ4207">
        <v>176</v>
      </c>
      <c r="AK4207" s="160" t="s">
        <v>1101</v>
      </c>
      <c r="AL4207" s="28">
        <f t="shared" si="67"/>
        <v>18</v>
      </c>
      <c r="AN4207" s="160">
        <v>37002</v>
      </c>
      <c r="AO4207">
        <v>20</v>
      </c>
      <c r="AP4207">
        <v>168</v>
      </c>
      <c r="AQ4207" s="160" t="s">
        <v>1101</v>
      </c>
      <c r="AR4207" s="28">
        <f t="shared" si="68"/>
        <v>17</v>
      </c>
      <c r="AT4207" s="160">
        <v>35906</v>
      </c>
      <c r="AU4207">
        <v>20</v>
      </c>
      <c r="AV4207">
        <v>129</v>
      </c>
      <c r="AW4207" s="160" t="s">
        <v>1101</v>
      </c>
      <c r="AX4207" s="28">
        <f t="shared" si="69"/>
        <v>13</v>
      </c>
    </row>
    <row r="4208" spans="28:50" x14ac:dyDescent="0.3">
      <c r="AB4208" s="160">
        <v>39924</v>
      </c>
      <c r="AC4208">
        <v>21</v>
      </c>
      <c r="AD4208">
        <v>118</v>
      </c>
      <c r="AE4208" t="s">
        <v>1101</v>
      </c>
      <c r="AF4208">
        <v>12</v>
      </c>
      <c r="AH4208" s="160">
        <v>41385</v>
      </c>
      <c r="AI4208">
        <v>21</v>
      </c>
      <c r="AJ4208">
        <v>172</v>
      </c>
      <c r="AK4208" s="160" t="s">
        <v>1101</v>
      </c>
      <c r="AL4208" s="28">
        <f t="shared" si="67"/>
        <v>17</v>
      </c>
      <c r="AN4208" s="160">
        <v>37002</v>
      </c>
      <c r="AO4208">
        <v>21</v>
      </c>
      <c r="AP4208">
        <v>170</v>
      </c>
      <c r="AQ4208" s="160" t="s">
        <v>1101</v>
      </c>
      <c r="AR4208" s="28">
        <f t="shared" si="68"/>
        <v>17</v>
      </c>
      <c r="AT4208" s="160">
        <v>35906</v>
      </c>
      <c r="AU4208">
        <v>21</v>
      </c>
      <c r="AV4208">
        <v>129</v>
      </c>
      <c r="AW4208" s="160" t="s">
        <v>1101</v>
      </c>
      <c r="AX4208" s="28">
        <f t="shared" si="69"/>
        <v>13</v>
      </c>
    </row>
    <row r="4209" spans="28:50" x14ac:dyDescent="0.3">
      <c r="AB4209" s="160">
        <v>39924</v>
      </c>
      <c r="AC4209">
        <v>22</v>
      </c>
      <c r="AD4209">
        <v>94</v>
      </c>
      <c r="AE4209" t="s">
        <v>1101</v>
      </c>
      <c r="AF4209">
        <v>9</v>
      </c>
      <c r="AH4209" s="160">
        <v>41385</v>
      </c>
      <c r="AI4209">
        <v>22</v>
      </c>
      <c r="AJ4209">
        <v>170</v>
      </c>
      <c r="AK4209" s="160" t="s">
        <v>1101</v>
      </c>
      <c r="AL4209" s="28">
        <f t="shared" si="67"/>
        <v>17</v>
      </c>
      <c r="AN4209" s="160">
        <v>37002</v>
      </c>
      <c r="AO4209">
        <v>22</v>
      </c>
      <c r="AP4209">
        <v>170</v>
      </c>
      <c r="AQ4209" s="160" t="s">
        <v>1101</v>
      </c>
      <c r="AR4209" s="28">
        <f t="shared" si="68"/>
        <v>17</v>
      </c>
      <c r="AT4209" s="160">
        <v>35906</v>
      </c>
      <c r="AU4209">
        <v>22</v>
      </c>
      <c r="AV4209">
        <v>129</v>
      </c>
      <c r="AW4209" s="160" t="s">
        <v>1101</v>
      </c>
      <c r="AX4209" s="28">
        <f t="shared" si="69"/>
        <v>13</v>
      </c>
    </row>
    <row r="4210" spans="28:50" x14ac:dyDescent="0.3">
      <c r="AB4210" s="160">
        <v>39924</v>
      </c>
      <c r="AC4210">
        <v>23</v>
      </c>
      <c r="AD4210">
        <v>87</v>
      </c>
      <c r="AE4210" t="s">
        <v>1101</v>
      </c>
      <c r="AF4210">
        <v>9</v>
      </c>
      <c r="AH4210" s="160">
        <v>41385</v>
      </c>
      <c r="AI4210">
        <v>23</v>
      </c>
      <c r="AJ4210">
        <v>157</v>
      </c>
      <c r="AK4210" s="160" t="s">
        <v>1101</v>
      </c>
      <c r="AL4210" s="28">
        <f t="shared" si="67"/>
        <v>16</v>
      </c>
      <c r="AN4210" s="160">
        <v>37002</v>
      </c>
      <c r="AO4210">
        <v>23</v>
      </c>
      <c r="AP4210">
        <v>152</v>
      </c>
      <c r="AQ4210" s="160" t="s">
        <v>1101</v>
      </c>
      <c r="AR4210" s="28">
        <f t="shared" si="68"/>
        <v>15</v>
      </c>
      <c r="AT4210" s="160">
        <v>35906</v>
      </c>
      <c r="AU4210">
        <v>23</v>
      </c>
      <c r="AV4210">
        <v>125</v>
      </c>
      <c r="AW4210" s="160" t="s">
        <v>1101</v>
      </c>
      <c r="AX4210" s="28">
        <f t="shared" si="69"/>
        <v>13</v>
      </c>
    </row>
    <row r="4211" spans="28:50" x14ac:dyDescent="0.3">
      <c r="AB4211" s="160">
        <v>39925</v>
      </c>
      <c r="AC4211">
        <v>0</v>
      </c>
      <c r="AD4211">
        <v>91</v>
      </c>
      <c r="AE4211" t="s">
        <v>1101</v>
      </c>
      <c r="AF4211">
        <v>9</v>
      </c>
      <c r="AH4211" s="160">
        <v>41386</v>
      </c>
      <c r="AI4211">
        <v>0</v>
      </c>
      <c r="AJ4211">
        <v>147</v>
      </c>
      <c r="AK4211" s="160" t="s">
        <v>1101</v>
      </c>
      <c r="AL4211" s="28">
        <f t="shared" si="67"/>
        <v>15</v>
      </c>
      <c r="AN4211" s="160">
        <v>37003</v>
      </c>
      <c r="AO4211">
        <v>0</v>
      </c>
      <c r="AP4211">
        <v>150</v>
      </c>
      <c r="AQ4211" s="160" t="s">
        <v>1101</v>
      </c>
      <c r="AR4211" s="28">
        <f t="shared" si="68"/>
        <v>15</v>
      </c>
      <c r="AT4211" s="160">
        <v>35907</v>
      </c>
      <c r="AU4211">
        <v>0</v>
      </c>
      <c r="AV4211">
        <v>124</v>
      </c>
      <c r="AW4211" s="160" t="s">
        <v>1101</v>
      </c>
      <c r="AX4211" s="28">
        <f t="shared" si="69"/>
        <v>12</v>
      </c>
    </row>
    <row r="4212" spans="28:50" x14ac:dyDescent="0.3">
      <c r="AB4212" s="160">
        <v>39925</v>
      </c>
      <c r="AC4212">
        <v>1</v>
      </c>
      <c r="AD4212">
        <v>84</v>
      </c>
      <c r="AE4212" t="s">
        <v>1101</v>
      </c>
      <c r="AF4212">
        <v>8</v>
      </c>
      <c r="AH4212" s="160">
        <v>41386</v>
      </c>
      <c r="AI4212">
        <v>1</v>
      </c>
      <c r="AJ4212">
        <v>143</v>
      </c>
      <c r="AK4212" s="160" t="s">
        <v>1101</v>
      </c>
      <c r="AL4212" s="28">
        <f t="shared" si="67"/>
        <v>14</v>
      </c>
      <c r="AN4212" s="160">
        <v>37003</v>
      </c>
      <c r="AO4212">
        <v>1</v>
      </c>
      <c r="AP4212">
        <v>140</v>
      </c>
      <c r="AQ4212" s="160" t="s">
        <v>1101</v>
      </c>
      <c r="AR4212" s="28">
        <f t="shared" si="68"/>
        <v>14</v>
      </c>
      <c r="AT4212" s="160">
        <v>35907</v>
      </c>
      <c r="AU4212">
        <v>1</v>
      </c>
      <c r="AV4212">
        <v>122</v>
      </c>
      <c r="AW4212" s="160" t="s">
        <v>1101</v>
      </c>
      <c r="AX4212" s="28">
        <f t="shared" si="69"/>
        <v>12</v>
      </c>
    </row>
    <row r="4213" spans="28:50" x14ac:dyDescent="0.3">
      <c r="AB4213" s="160">
        <v>39925</v>
      </c>
      <c r="AC4213">
        <v>2</v>
      </c>
      <c r="AD4213">
        <v>75</v>
      </c>
      <c r="AE4213" t="s">
        <v>1101</v>
      </c>
      <c r="AF4213">
        <v>8</v>
      </c>
      <c r="AH4213" s="160">
        <v>41386</v>
      </c>
      <c r="AI4213">
        <v>2</v>
      </c>
      <c r="AJ4213">
        <v>134</v>
      </c>
      <c r="AK4213" s="160" t="s">
        <v>1101</v>
      </c>
      <c r="AL4213" s="28">
        <f t="shared" si="67"/>
        <v>13</v>
      </c>
      <c r="AN4213" s="160">
        <v>37003</v>
      </c>
      <c r="AO4213">
        <v>2</v>
      </c>
      <c r="AP4213">
        <v>146</v>
      </c>
      <c r="AQ4213" s="160" t="s">
        <v>1101</v>
      </c>
      <c r="AR4213" s="28">
        <f t="shared" si="68"/>
        <v>15</v>
      </c>
      <c r="AT4213" s="160">
        <v>35907</v>
      </c>
      <c r="AU4213">
        <v>2</v>
      </c>
      <c r="AV4213">
        <v>122</v>
      </c>
      <c r="AW4213" s="160" t="s">
        <v>1101</v>
      </c>
      <c r="AX4213" s="28">
        <f t="shared" si="69"/>
        <v>12</v>
      </c>
    </row>
    <row r="4214" spans="28:50" x14ac:dyDescent="0.3">
      <c r="AB4214" s="160">
        <v>39925</v>
      </c>
      <c r="AC4214">
        <v>3</v>
      </c>
      <c r="AD4214">
        <v>93</v>
      </c>
      <c r="AE4214" t="s">
        <v>1101</v>
      </c>
      <c r="AF4214">
        <v>9</v>
      </c>
      <c r="AH4214" s="160">
        <v>41386</v>
      </c>
      <c r="AI4214">
        <v>3</v>
      </c>
      <c r="AJ4214">
        <v>126</v>
      </c>
      <c r="AK4214" s="160" t="s">
        <v>1101</v>
      </c>
      <c r="AL4214" s="28">
        <f t="shared" si="67"/>
        <v>13</v>
      </c>
      <c r="AN4214" s="160">
        <v>37003</v>
      </c>
      <c r="AO4214">
        <v>3</v>
      </c>
      <c r="AP4214">
        <v>140</v>
      </c>
      <c r="AQ4214" s="160" t="s">
        <v>1101</v>
      </c>
      <c r="AR4214" s="28">
        <f t="shared" si="68"/>
        <v>14</v>
      </c>
      <c r="AT4214" s="160">
        <v>35907</v>
      </c>
      <c r="AU4214">
        <v>3</v>
      </c>
      <c r="AV4214">
        <v>117</v>
      </c>
      <c r="AW4214" s="160" t="s">
        <v>1101</v>
      </c>
      <c r="AX4214" s="28">
        <f t="shared" si="69"/>
        <v>12</v>
      </c>
    </row>
    <row r="4215" spans="28:50" x14ac:dyDescent="0.3">
      <c r="AB4215" s="160">
        <v>39925</v>
      </c>
      <c r="AC4215">
        <v>4</v>
      </c>
      <c r="AD4215">
        <v>103</v>
      </c>
      <c r="AE4215" t="s">
        <v>1101</v>
      </c>
      <c r="AF4215">
        <v>10</v>
      </c>
      <c r="AH4215" s="160">
        <v>41386</v>
      </c>
      <c r="AI4215">
        <v>4</v>
      </c>
      <c r="AJ4215">
        <v>127</v>
      </c>
      <c r="AK4215" s="160" t="s">
        <v>1101</v>
      </c>
      <c r="AL4215" s="28">
        <f t="shared" si="67"/>
        <v>13</v>
      </c>
      <c r="AN4215" s="160">
        <v>37003</v>
      </c>
      <c r="AO4215">
        <v>4</v>
      </c>
      <c r="AP4215">
        <v>150</v>
      </c>
      <c r="AQ4215" s="160" t="s">
        <v>1101</v>
      </c>
      <c r="AR4215" s="28">
        <f t="shared" si="68"/>
        <v>15</v>
      </c>
      <c r="AT4215" s="160">
        <v>35907</v>
      </c>
      <c r="AU4215">
        <v>4</v>
      </c>
      <c r="AV4215">
        <v>123</v>
      </c>
      <c r="AW4215" s="160" t="s">
        <v>1101</v>
      </c>
      <c r="AX4215" s="28">
        <f t="shared" si="69"/>
        <v>12</v>
      </c>
    </row>
    <row r="4216" spans="28:50" x14ac:dyDescent="0.3">
      <c r="AB4216" s="160">
        <v>39925</v>
      </c>
      <c r="AC4216">
        <v>5</v>
      </c>
      <c r="AD4216">
        <v>107</v>
      </c>
      <c r="AE4216" t="s">
        <v>1101</v>
      </c>
      <c r="AF4216">
        <v>11</v>
      </c>
      <c r="AH4216" s="160">
        <v>41386</v>
      </c>
      <c r="AI4216">
        <v>5</v>
      </c>
      <c r="AJ4216">
        <v>124</v>
      </c>
      <c r="AK4216" s="160" t="s">
        <v>1101</v>
      </c>
      <c r="AL4216" s="28">
        <f t="shared" si="67"/>
        <v>12</v>
      </c>
      <c r="AN4216" s="160">
        <v>37003</v>
      </c>
      <c r="AO4216">
        <v>5</v>
      </c>
      <c r="AP4216">
        <v>153</v>
      </c>
      <c r="AQ4216" s="160" t="s">
        <v>1101</v>
      </c>
      <c r="AR4216" s="28">
        <f t="shared" si="68"/>
        <v>15</v>
      </c>
      <c r="AT4216" s="160">
        <v>35907</v>
      </c>
      <c r="AU4216">
        <v>5</v>
      </c>
      <c r="AV4216">
        <v>117</v>
      </c>
      <c r="AW4216" s="160" t="s">
        <v>1101</v>
      </c>
      <c r="AX4216" s="28">
        <f t="shared" si="69"/>
        <v>12</v>
      </c>
    </row>
    <row r="4217" spans="28:50" x14ac:dyDescent="0.3">
      <c r="AB4217" s="160">
        <v>39925</v>
      </c>
      <c r="AC4217">
        <v>6</v>
      </c>
      <c r="AD4217">
        <v>108</v>
      </c>
      <c r="AE4217" t="s">
        <v>1101</v>
      </c>
      <c r="AF4217">
        <v>11</v>
      </c>
      <c r="AH4217" s="160">
        <v>41386</v>
      </c>
      <c r="AI4217">
        <v>6</v>
      </c>
      <c r="AJ4217">
        <v>127</v>
      </c>
      <c r="AK4217" s="160" t="s">
        <v>1101</v>
      </c>
      <c r="AL4217" s="28">
        <f t="shared" si="67"/>
        <v>13</v>
      </c>
      <c r="AN4217" s="160">
        <v>37003</v>
      </c>
      <c r="AO4217">
        <v>6</v>
      </c>
      <c r="AP4217">
        <v>150</v>
      </c>
      <c r="AQ4217" s="160" t="s">
        <v>1101</v>
      </c>
      <c r="AR4217" s="28">
        <f t="shared" si="68"/>
        <v>15</v>
      </c>
      <c r="AT4217" s="160">
        <v>35907</v>
      </c>
      <c r="AU4217">
        <v>6</v>
      </c>
      <c r="AV4217">
        <v>120</v>
      </c>
      <c r="AW4217" s="160" t="s">
        <v>1101</v>
      </c>
      <c r="AX4217" s="28">
        <f t="shared" si="69"/>
        <v>12</v>
      </c>
    </row>
    <row r="4218" spans="28:50" x14ac:dyDescent="0.3">
      <c r="AB4218" s="160">
        <v>39925</v>
      </c>
      <c r="AC4218">
        <v>7</v>
      </c>
      <c r="AD4218">
        <v>106</v>
      </c>
      <c r="AE4218" t="s">
        <v>1101</v>
      </c>
      <c r="AF4218">
        <v>11</v>
      </c>
      <c r="AH4218" s="160">
        <v>41386</v>
      </c>
      <c r="AI4218">
        <v>7</v>
      </c>
      <c r="AJ4218">
        <v>120</v>
      </c>
      <c r="AK4218" s="160" t="s">
        <v>1101</v>
      </c>
      <c r="AL4218" s="28">
        <f t="shared" si="67"/>
        <v>12</v>
      </c>
      <c r="AN4218" s="160">
        <v>37003</v>
      </c>
      <c r="AO4218">
        <v>7</v>
      </c>
      <c r="AP4218">
        <v>160</v>
      </c>
      <c r="AQ4218" s="160" t="s">
        <v>1101</v>
      </c>
      <c r="AR4218" s="28">
        <f t="shared" si="68"/>
        <v>16</v>
      </c>
      <c r="AT4218" s="160">
        <v>35907</v>
      </c>
      <c r="AU4218">
        <v>7</v>
      </c>
      <c r="AV4218">
        <v>113</v>
      </c>
      <c r="AW4218" s="160" t="s">
        <v>1101</v>
      </c>
      <c r="AX4218" s="28">
        <f t="shared" si="69"/>
        <v>11</v>
      </c>
    </row>
    <row r="4219" spans="28:50" x14ac:dyDescent="0.3">
      <c r="AB4219" s="160">
        <v>39925</v>
      </c>
      <c r="AC4219">
        <v>8</v>
      </c>
      <c r="AD4219">
        <v>125</v>
      </c>
      <c r="AE4219" t="s">
        <v>1101</v>
      </c>
      <c r="AF4219">
        <v>13</v>
      </c>
      <c r="AH4219" s="160">
        <v>41386</v>
      </c>
      <c r="AI4219">
        <v>8</v>
      </c>
      <c r="AJ4219">
        <v>120</v>
      </c>
      <c r="AK4219" s="160" t="s">
        <v>1101</v>
      </c>
      <c r="AL4219" s="28">
        <f t="shared" ref="AL4219:AL4282" si="70">ROUND(AJ4219/10,0)</f>
        <v>12</v>
      </c>
      <c r="AN4219" s="160">
        <v>37003</v>
      </c>
      <c r="AO4219">
        <v>8</v>
      </c>
      <c r="AP4219">
        <v>170</v>
      </c>
      <c r="AQ4219" s="160" t="s">
        <v>1101</v>
      </c>
      <c r="AR4219" s="28">
        <f t="shared" ref="AR4219:AR4282" si="71">ROUND(AP4219/10,0)</f>
        <v>17</v>
      </c>
      <c r="AT4219" s="160">
        <v>35907</v>
      </c>
      <c r="AU4219">
        <v>8</v>
      </c>
      <c r="AV4219">
        <v>127</v>
      </c>
      <c r="AW4219" s="160" t="s">
        <v>1101</v>
      </c>
      <c r="AX4219" s="28">
        <f t="shared" ref="AX4219:AX4282" si="72">ROUND(AV4219/10,0)</f>
        <v>13</v>
      </c>
    </row>
    <row r="4220" spans="28:50" x14ac:dyDescent="0.3">
      <c r="AB4220" s="160">
        <v>39925</v>
      </c>
      <c r="AC4220">
        <v>9</v>
      </c>
      <c r="AD4220">
        <v>137</v>
      </c>
      <c r="AE4220" t="s">
        <v>1101</v>
      </c>
      <c r="AF4220">
        <v>14</v>
      </c>
      <c r="AH4220" s="160">
        <v>41386</v>
      </c>
      <c r="AI4220">
        <v>9</v>
      </c>
      <c r="AJ4220">
        <v>124</v>
      </c>
      <c r="AK4220" s="160" t="s">
        <v>1101</v>
      </c>
      <c r="AL4220" s="28">
        <f t="shared" si="70"/>
        <v>12</v>
      </c>
      <c r="AN4220" s="160">
        <v>37003</v>
      </c>
      <c r="AO4220">
        <v>9</v>
      </c>
      <c r="AP4220">
        <v>170</v>
      </c>
      <c r="AQ4220" s="160" t="s">
        <v>1101</v>
      </c>
      <c r="AR4220" s="28">
        <f t="shared" si="71"/>
        <v>17</v>
      </c>
      <c r="AT4220" s="160">
        <v>35907</v>
      </c>
      <c r="AU4220">
        <v>9</v>
      </c>
      <c r="AV4220">
        <v>145</v>
      </c>
      <c r="AW4220" s="160" t="s">
        <v>1101</v>
      </c>
      <c r="AX4220" s="28">
        <f t="shared" si="72"/>
        <v>15</v>
      </c>
    </row>
    <row r="4221" spans="28:50" x14ac:dyDescent="0.3">
      <c r="AB4221" s="160">
        <v>39925</v>
      </c>
      <c r="AC4221">
        <v>10</v>
      </c>
      <c r="AD4221">
        <v>157</v>
      </c>
      <c r="AE4221" t="s">
        <v>1101</v>
      </c>
      <c r="AF4221">
        <v>16</v>
      </c>
      <c r="AH4221" s="160">
        <v>41386</v>
      </c>
      <c r="AI4221">
        <v>10</v>
      </c>
      <c r="AJ4221">
        <v>133</v>
      </c>
      <c r="AK4221" s="160" t="s">
        <v>1101</v>
      </c>
      <c r="AL4221" s="28">
        <f t="shared" si="70"/>
        <v>13</v>
      </c>
      <c r="AN4221" s="160">
        <v>37003</v>
      </c>
      <c r="AO4221">
        <v>10</v>
      </c>
      <c r="AP4221">
        <v>190</v>
      </c>
      <c r="AQ4221" s="160" t="s">
        <v>1101</v>
      </c>
      <c r="AR4221" s="28">
        <f t="shared" si="71"/>
        <v>19</v>
      </c>
      <c r="AT4221" s="160">
        <v>35907</v>
      </c>
      <c r="AU4221">
        <v>10</v>
      </c>
      <c r="AV4221">
        <v>146</v>
      </c>
      <c r="AW4221" s="160" t="s">
        <v>1101</v>
      </c>
      <c r="AX4221" s="28">
        <f t="shared" si="72"/>
        <v>15</v>
      </c>
    </row>
    <row r="4222" spans="28:50" x14ac:dyDescent="0.3">
      <c r="AB4222" s="160">
        <v>39925</v>
      </c>
      <c r="AC4222">
        <v>11</v>
      </c>
      <c r="AD4222">
        <v>158</v>
      </c>
      <c r="AE4222" t="s">
        <v>1101</v>
      </c>
      <c r="AF4222">
        <v>16</v>
      </c>
      <c r="AH4222" s="160">
        <v>41386</v>
      </c>
      <c r="AI4222">
        <v>11</v>
      </c>
      <c r="AJ4222">
        <v>147</v>
      </c>
      <c r="AK4222" s="160" t="s">
        <v>1101</v>
      </c>
      <c r="AL4222" s="28">
        <f t="shared" si="70"/>
        <v>15</v>
      </c>
      <c r="AN4222" s="160">
        <v>37003</v>
      </c>
      <c r="AO4222">
        <v>11</v>
      </c>
      <c r="AP4222">
        <v>190</v>
      </c>
      <c r="AQ4222" s="160" t="s">
        <v>1101</v>
      </c>
      <c r="AR4222" s="28">
        <f t="shared" si="71"/>
        <v>19</v>
      </c>
      <c r="AT4222" s="160">
        <v>35907</v>
      </c>
      <c r="AU4222">
        <v>11</v>
      </c>
      <c r="AV4222">
        <v>156</v>
      </c>
      <c r="AW4222" s="160" t="s">
        <v>1101</v>
      </c>
      <c r="AX4222" s="28">
        <f t="shared" si="72"/>
        <v>16</v>
      </c>
    </row>
    <row r="4223" spans="28:50" x14ac:dyDescent="0.3">
      <c r="AB4223" s="160">
        <v>39925</v>
      </c>
      <c r="AC4223">
        <v>12</v>
      </c>
      <c r="AD4223">
        <v>173</v>
      </c>
      <c r="AE4223" t="s">
        <v>1101</v>
      </c>
      <c r="AF4223">
        <v>17</v>
      </c>
      <c r="AH4223" s="160">
        <v>41386</v>
      </c>
      <c r="AI4223">
        <v>12</v>
      </c>
      <c r="AJ4223">
        <v>155</v>
      </c>
      <c r="AK4223" s="160" t="s">
        <v>1101</v>
      </c>
      <c r="AL4223" s="28">
        <f t="shared" si="70"/>
        <v>16</v>
      </c>
      <c r="AN4223" s="160">
        <v>37003</v>
      </c>
      <c r="AO4223">
        <v>12</v>
      </c>
      <c r="AP4223">
        <v>200</v>
      </c>
      <c r="AQ4223" s="160" t="s">
        <v>1101</v>
      </c>
      <c r="AR4223" s="28">
        <f t="shared" si="71"/>
        <v>20</v>
      </c>
      <c r="AT4223" s="160">
        <v>35907</v>
      </c>
      <c r="AU4223">
        <v>12</v>
      </c>
      <c r="AV4223">
        <v>152</v>
      </c>
      <c r="AW4223" s="160" t="s">
        <v>1101</v>
      </c>
      <c r="AX4223" s="28">
        <f t="shared" si="72"/>
        <v>15</v>
      </c>
    </row>
    <row r="4224" spans="28:50" x14ac:dyDescent="0.3">
      <c r="AB4224" s="160">
        <v>39925</v>
      </c>
      <c r="AC4224">
        <v>13</v>
      </c>
      <c r="AD4224">
        <v>173</v>
      </c>
      <c r="AE4224" t="s">
        <v>1101</v>
      </c>
      <c r="AF4224">
        <v>17</v>
      </c>
      <c r="AH4224" s="160">
        <v>41386</v>
      </c>
      <c r="AI4224">
        <v>13</v>
      </c>
      <c r="AJ4224">
        <v>146</v>
      </c>
      <c r="AK4224" s="160" t="s">
        <v>1101</v>
      </c>
      <c r="AL4224" s="28">
        <f t="shared" si="70"/>
        <v>15</v>
      </c>
      <c r="AN4224" s="160">
        <v>37003</v>
      </c>
      <c r="AO4224">
        <v>13</v>
      </c>
      <c r="AP4224">
        <v>200</v>
      </c>
      <c r="AQ4224" s="160" t="s">
        <v>1101</v>
      </c>
      <c r="AR4224" s="28">
        <f t="shared" si="71"/>
        <v>20</v>
      </c>
      <c r="AT4224" s="160">
        <v>35907</v>
      </c>
      <c r="AU4224">
        <v>13</v>
      </c>
      <c r="AV4224">
        <v>161</v>
      </c>
      <c r="AW4224" s="160" t="s">
        <v>1101</v>
      </c>
      <c r="AX4224" s="28">
        <f t="shared" si="72"/>
        <v>16</v>
      </c>
    </row>
    <row r="4225" spans="28:50" x14ac:dyDescent="0.3">
      <c r="AB4225" s="160">
        <v>39925</v>
      </c>
      <c r="AC4225">
        <v>14</v>
      </c>
      <c r="AD4225">
        <v>169</v>
      </c>
      <c r="AE4225" t="s">
        <v>1101</v>
      </c>
      <c r="AF4225">
        <v>17</v>
      </c>
      <c r="AH4225" s="160">
        <v>41386</v>
      </c>
      <c r="AI4225">
        <v>14</v>
      </c>
      <c r="AJ4225">
        <v>154</v>
      </c>
      <c r="AK4225" s="160" t="s">
        <v>1101</v>
      </c>
      <c r="AL4225" s="28">
        <f t="shared" si="70"/>
        <v>15</v>
      </c>
      <c r="AN4225" s="160">
        <v>37003</v>
      </c>
      <c r="AO4225">
        <v>14</v>
      </c>
      <c r="AP4225">
        <v>200</v>
      </c>
      <c r="AQ4225" s="160" t="s">
        <v>1101</v>
      </c>
      <c r="AR4225" s="28">
        <f t="shared" si="71"/>
        <v>20</v>
      </c>
      <c r="AT4225" s="160">
        <v>35907</v>
      </c>
      <c r="AU4225">
        <v>14</v>
      </c>
      <c r="AV4225">
        <v>152</v>
      </c>
      <c r="AW4225" s="160" t="s">
        <v>1101</v>
      </c>
      <c r="AX4225" s="28">
        <f t="shared" si="72"/>
        <v>15</v>
      </c>
    </row>
    <row r="4226" spans="28:50" x14ac:dyDescent="0.3">
      <c r="AB4226" s="160">
        <v>39925</v>
      </c>
      <c r="AC4226">
        <v>15</v>
      </c>
      <c r="AD4226">
        <v>162</v>
      </c>
      <c r="AE4226" t="s">
        <v>1101</v>
      </c>
      <c r="AF4226">
        <v>16</v>
      </c>
      <c r="AH4226" s="160">
        <v>41386</v>
      </c>
      <c r="AI4226">
        <v>15</v>
      </c>
      <c r="AJ4226">
        <v>156</v>
      </c>
      <c r="AK4226" s="160" t="s">
        <v>1101</v>
      </c>
      <c r="AL4226" s="28">
        <f t="shared" si="70"/>
        <v>16</v>
      </c>
      <c r="AN4226" s="160">
        <v>37003</v>
      </c>
      <c r="AO4226">
        <v>15</v>
      </c>
      <c r="AP4226">
        <v>190</v>
      </c>
      <c r="AQ4226" s="160" t="s">
        <v>1101</v>
      </c>
      <c r="AR4226" s="28">
        <f t="shared" si="71"/>
        <v>19</v>
      </c>
      <c r="AT4226" s="160">
        <v>35907</v>
      </c>
      <c r="AU4226">
        <v>15</v>
      </c>
      <c r="AV4226">
        <v>146</v>
      </c>
      <c r="AW4226" s="160" t="s">
        <v>1101</v>
      </c>
      <c r="AX4226" s="28">
        <f t="shared" si="72"/>
        <v>15</v>
      </c>
    </row>
    <row r="4227" spans="28:50" x14ac:dyDescent="0.3">
      <c r="AB4227" s="160">
        <v>39925</v>
      </c>
      <c r="AC4227">
        <v>16</v>
      </c>
      <c r="AD4227">
        <v>172</v>
      </c>
      <c r="AE4227" t="s">
        <v>1101</v>
      </c>
      <c r="AF4227">
        <v>17</v>
      </c>
      <c r="AH4227" s="160">
        <v>41386</v>
      </c>
      <c r="AI4227">
        <v>16</v>
      </c>
      <c r="AJ4227">
        <v>170</v>
      </c>
      <c r="AK4227" s="160" t="s">
        <v>1101</v>
      </c>
      <c r="AL4227" s="28">
        <f t="shared" si="70"/>
        <v>17</v>
      </c>
      <c r="AN4227" s="160">
        <v>37003</v>
      </c>
      <c r="AO4227">
        <v>16</v>
      </c>
      <c r="AP4227">
        <v>180</v>
      </c>
      <c r="AQ4227" s="160" t="s">
        <v>1101</v>
      </c>
      <c r="AR4227" s="28">
        <f t="shared" si="71"/>
        <v>18</v>
      </c>
      <c r="AT4227" s="160">
        <v>35907</v>
      </c>
      <c r="AU4227">
        <v>16</v>
      </c>
      <c r="AV4227">
        <v>131</v>
      </c>
      <c r="AW4227" s="160" t="s">
        <v>1101</v>
      </c>
      <c r="AX4227" s="28">
        <f t="shared" si="72"/>
        <v>13</v>
      </c>
    </row>
    <row r="4228" spans="28:50" x14ac:dyDescent="0.3">
      <c r="AB4228" s="160">
        <v>39925</v>
      </c>
      <c r="AC4228">
        <v>17</v>
      </c>
      <c r="AD4228">
        <v>166</v>
      </c>
      <c r="AE4228" t="s">
        <v>1101</v>
      </c>
      <c r="AF4228">
        <v>17</v>
      </c>
      <c r="AH4228" s="160">
        <v>41386</v>
      </c>
      <c r="AI4228">
        <v>17</v>
      </c>
      <c r="AJ4228">
        <v>169</v>
      </c>
      <c r="AK4228" s="160" t="s">
        <v>1101</v>
      </c>
      <c r="AL4228" s="28">
        <f t="shared" si="70"/>
        <v>17</v>
      </c>
      <c r="AN4228" s="160">
        <v>37003</v>
      </c>
      <c r="AO4228">
        <v>17</v>
      </c>
      <c r="AP4228">
        <v>160</v>
      </c>
      <c r="AQ4228" s="160" t="s">
        <v>1101</v>
      </c>
      <c r="AR4228" s="28">
        <f t="shared" si="71"/>
        <v>16</v>
      </c>
      <c r="AT4228" s="160">
        <v>35907</v>
      </c>
      <c r="AU4228">
        <v>17</v>
      </c>
      <c r="AV4228">
        <v>122</v>
      </c>
      <c r="AW4228" s="160" t="s">
        <v>1101</v>
      </c>
      <c r="AX4228" s="28">
        <f t="shared" si="72"/>
        <v>12</v>
      </c>
    </row>
    <row r="4229" spans="28:50" x14ac:dyDescent="0.3">
      <c r="AB4229" s="160">
        <v>39925</v>
      </c>
      <c r="AC4229">
        <v>18</v>
      </c>
      <c r="AD4229">
        <v>147</v>
      </c>
      <c r="AE4229" t="s">
        <v>1101</v>
      </c>
      <c r="AF4229">
        <v>15</v>
      </c>
      <c r="AH4229" s="160">
        <v>41386</v>
      </c>
      <c r="AI4229">
        <v>18</v>
      </c>
      <c r="AJ4229">
        <v>165</v>
      </c>
      <c r="AK4229" s="160" t="s">
        <v>1101</v>
      </c>
      <c r="AL4229" s="28">
        <f t="shared" si="70"/>
        <v>17</v>
      </c>
      <c r="AN4229" s="160">
        <v>37003</v>
      </c>
      <c r="AO4229">
        <v>18</v>
      </c>
      <c r="AP4229">
        <v>160</v>
      </c>
      <c r="AQ4229" s="160" t="s">
        <v>1101</v>
      </c>
      <c r="AR4229" s="28">
        <f t="shared" si="71"/>
        <v>16</v>
      </c>
      <c r="AT4229" s="160">
        <v>35907</v>
      </c>
      <c r="AU4229">
        <v>18</v>
      </c>
      <c r="AV4229">
        <v>115</v>
      </c>
      <c r="AW4229" s="160" t="s">
        <v>1101</v>
      </c>
      <c r="AX4229" s="28">
        <f t="shared" si="72"/>
        <v>12</v>
      </c>
    </row>
    <row r="4230" spans="28:50" x14ac:dyDescent="0.3">
      <c r="AB4230" s="160">
        <v>39925</v>
      </c>
      <c r="AC4230">
        <v>19</v>
      </c>
      <c r="AD4230">
        <v>135</v>
      </c>
      <c r="AE4230" t="s">
        <v>1101</v>
      </c>
      <c r="AF4230">
        <v>14</v>
      </c>
      <c r="AH4230" s="160">
        <v>41386</v>
      </c>
      <c r="AI4230">
        <v>19</v>
      </c>
      <c r="AJ4230">
        <v>160</v>
      </c>
      <c r="AK4230" s="160" t="s">
        <v>1101</v>
      </c>
      <c r="AL4230" s="28">
        <f t="shared" si="70"/>
        <v>16</v>
      </c>
      <c r="AN4230" s="160">
        <v>37003</v>
      </c>
      <c r="AO4230">
        <v>19</v>
      </c>
      <c r="AP4230">
        <v>160</v>
      </c>
      <c r="AQ4230" s="160" t="s">
        <v>1101</v>
      </c>
      <c r="AR4230" s="28">
        <f t="shared" si="71"/>
        <v>16</v>
      </c>
      <c r="AT4230" s="160">
        <v>35907</v>
      </c>
      <c r="AU4230">
        <v>19</v>
      </c>
      <c r="AV4230">
        <v>111</v>
      </c>
      <c r="AW4230" s="160" t="s">
        <v>1101</v>
      </c>
      <c r="AX4230" s="28">
        <f t="shared" si="72"/>
        <v>11</v>
      </c>
    </row>
    <row r="4231" spans="28:50" x14ac:dyDescent="0.3">
      <c r="AB4231" s="160">
        <v>39925</v>
      </c>
      <c r="AC4231">
        <v>20</v>
      </c>
      <c r="AD4231">
        <v>119</v>
      </c>
      <c r="AE4231" t="s">
        <v>1101</v>
      </c>
      <c r="AF4231">
        <v>12</v>
      </c>
      <c r="AH4231" s="160">
        <v>41386</v>
      </c>
      <c r="AI4231">
        <v>20</v>
      </c>
      <c r="AJ4231">
        <v>159</v>
      </c>
      <c r="AK4231" s="160" t="s">
        <v>1101</v>
      </c>
      <c r="AL4231" s="28">
        <f t="shared" si="70"/>
        <v>16</v>
      </c>
      <c r="AN4231" s="160">
        <v>37003</v>
      </c>
      <c r="AO4231">
        <v>20</v>
      </c>
      <c r="AP4231">
        <v>150</v>
      </c>
      <c r="AQ4231" s="160" t="s">
        <v>1101</v>
      </c>
      <c r="AR4231" s="28">
        <f t="shared" si="71"/>
        <v>15</v>
      </c>
      <c r="AT4231" s="160">
        <v>35907</v>
      </c>
      <c r="AU4231">
        <v>20</v>
      </c>
      <c r="AV4231">
        <v>110</v>
      </c>
      <c r="AW4231" s="160" t="s">
        <v>1101</v>
      </c>
      <c r="AX4231" s="28">
        <f t="shared" si="72"/>
        <v>11</v>
      </c>
    </row>
    <row r="4232" spans="28:50" x14ac:dyDescent="0.3">
      <c r="AB4232" s="160">
        <v>39925</v>
      </c>
      <c r="AC4232">
        <v>21</v>
      </c>
      <c r="AD4232">
        <v>120</v>
      </c>
      <c r="AE4232" t="s">
        <v>1101</v>
      </c>
      <c r="AF4232">
        <v>12</v>
      </c>
      <c r="AH4232" s="160">
        <v>41386</v>
      </c>
      <c r="AI4232">
        <v>21</v>
      </c>
      <c r="AJ4232">
        <v>159</v>
      </c>
      <c r="AK4232" s="160" t="s">
        <v>1101</v>
      </c>
      <c r="AL4232" s="28">
        <f t="shared" si="70"/>
        <v>16</v>
      </c>
      <c r="AN4232" s="160">
        <v>37003</v>
      </c>
      <c r="AO4232">
        <v>21</v>
      </c>
      <c r="AP4232">
        <v>150</v>
      </c>
      <c r="AQ4232" s="160" t="s">
        <v>1101</v>
      </c>
      <c r="AR4232" s="28">
        <f t="shared" si="71"/>
        <v>15</v>
      </c>
      <c r="AT4232" s="160">
        <v>35907</v>
      </c>
      <c r="AU4232">
        <v>21</v>
      </c>
      <c r="AV4232">
        <v>106</v>
      </c>
      <c r="AW4232" s="160" t="s">
        <v>1101</v>
      </c>
      <c r="AX4232" s="28">
        <f t="shared" si="72"/>
        <v>11</v>
      </c>
    </row>
    <row r="4233" spans="28:50" x14ac:dyDescent="0.3">
      <c r="AB4233" s="160">
        <v>39925</v>
      </c>
      <c r="AC4233">
        <v>22</v>
      </c>
      <c r="AD4233">
        <v>112</v>
      </c>
      <c r="AE4233" t="s">
        <v>1101</v>
      </c>
      <c r="AF4233">
        <v>11</v>
      </c>
      <c r="AH4233" s="160">
        <v>41386</v>
      </c>
      <c r="AI4233">
        <v>22</v>
      </c>
      <c r="AJ4233">
        <v>161</v>
      </c>
      <c r="AK4233" s="160" t="s">
        <v>1101</v>
      </c>
      <c r="AL4233" s="28">
        <f t="shared" si="70"/>
        <v>16</v>
      </c>
      <c r="AN4233" s="160">
        <v>37003</v>
      </c>
      <c r="AO4233">
        <v>22</v>
      </c>
      <c r="AP4233">
        <v>150</v>
      </c>
      <c r="AQ4233" s="160" t="s">
        <v>1101</v>
      </c>
      <c r="AR4233" s="28">
        <f t="shared" si="71"/>
        <v>15</v>
      </c>
      <c r="AT4233" s="160">
        <v>35907</v>
      </c>
      <c r="AU4233">
        <v>22</v>
      </c>
      <c r="AV4233">
        <v>108</v>
      </c>
      <c r="AW4233" s="160" t="s">
        <v>1101</v>
      </c>
      <c r="AX4233" s="28">
        <f t="shared" si="72"/>
        <v>11</v>
      </c>
    </row>
    <row r="4234" spans="28:50" x14ac:dyDescent="0.3">
      <c r="AB4234" s="160">
        <v>39925</v>
      </c>
      <c r="AC4234">
        <v>23</v>
      </c>
      <c r="AD4234">
        <v>110</v>
      </c>
      <c r="AE4234" t="s">
        <v>1101</v>
      </c>
      <c r="AF4234">
        <v>11</v>
      </c>
      <c r="AH4234" s="160">
        <v>41386</v>
      </c>
      <c r="AI4234">
        <v>23</v>
      </c>
      <c r="AJ4234">
        <v>158</v>
      </c>
      <c r="AK4234" s="160" t="s">
        <v>1101</v>
      </c>
      <c r="AL4234" s="28">
        <f t="shared" si="70"/>
        <v>16</v>
      </c>
      <c r="AN4234" s="160">
        <v>37003</v>
      </c>
      <c r="AO4234">
        <v>23</v>
      </c>
      <c r="AP4234">
        <v>150</v>
      </c>
      <c r="AQ4234" s="160" t="s">
        <v>1101</v>
      </c>
      <c r="AR4234" s="28">
        <f t="shared" si="71"/>
        <v>15</v>
      </c>
      <c r="AT4234" s="160">
        <v>35907</v>
      </c>
      <c r="AU4234">
        <v>23</v>
      </c>
      <c r="AV4234">
        <v>108</v>
      </c>
      <c r="AW4234" s="160" t="s">
        <v>1101</v>
      </c>
      <c r="AX4234" s="28">
        <f t="shared" si="72"/>
        <v>11</v>
      </c>
    </row>
    <row r="4235" spans="28:50" x14ac:dyDescent="0.3">
      <c r="AB4235" s="160">
        <v>39926</v>
      </c>
      <c r="AC4235">
        <v>0</v>
      </c>
      <c r="AD4235">
        <v>107</v>
      </c>
      <c r="AE4235" t="s">
        <v>1101</v>
      </c>
      <c r="AF4235">
        <v>11</v>
      </c>
      <c r="AH4235" s="160">
        <v>41387</v>
      </c>
      <c r="AI4235">
        <v>0</v>
      </c>
      <c r="AJ4235">
        <v>154</v>
      </c>
      <c r="AK4235" s="160" t="s">
        <v>1101</v>
      </c>
      <c r="AL4235" s="28">
        <f t="shared" si="70"/>
        <v>15</v>
      </c>
      <c r="AN4235" s="160">
        <v>37004</v>
      </c>
      <c r="AO4235">
        <v>0</v>
      </c>
      <c r="AP4235">
        <v>150</v>
      </c>
      <c r="AQ4235" s="160" t="s">
        <v>1101</v>
      </c>
      <c r="AR4235" s="28">
        <f t="shared" si="71"/>
        <v>15</v>
      </c>
      <c r="AT4235" s="160">
        <v>35908</v>
      </c>
      <c r="AU4235">
        <v>0</v>
      </c>
      <c r="AV4235">
        <v>112</v>
      </c>
      <c r="AW4235" s="160" t="s">
        <v>1101</v>
      </c>
      <c r="AX4235" s="28">
        <f t="shared" si="72"/>
        <v>11</v>
      </c>
    </row>
    <row r="4236" spans="28:50" x14ac:dyDescent="0.3">
      <c r="AB4236" s="160">
        <v>39926</v>
      </c>
      <c r="AC4236">
        <v>1</v>
      </c>
      <c r="AD4236">
        <v>115</v>
      </c>
      <c r="AE4236" t="s">
        <v>1101</v>
      </c>
      <c r="AF4236">
        <v>12</v>
      </c>
      <c r="AH4236" s="160">
        <v>41387</v>
      </c>
      <c r="AI4236">
        <v>1</v>
      </c>
      <c r="AJ4236">
        <v>151</v>
      </c>
      <c r="AK4236" s="160" t="s">
        <v>1101</v>
      </c>
      <c r="AL4236" s="28">
        <f t="shared" si="70"/>
        <v>15</v>
      </c>
      <c r="AN4236" s="160">
        <v>37004</v>
      </c>
      <c r="AO4236">
        <v>1</v>
      </c>
      <c r="AP4236">
        <v>140</v>
      </c>
      <c r="AQ4236" s="160" t="s">
        <v>1101</v>
      </c>
      <c r="AR4236" s="28">
        <f t="shared" si="71"/>
        <v>14</v>
      </c>
      <c r="AT4236" s="160">
        <v>35908</v>
      </c>
      <c r="AU4236">
        <v>1</v>
      </c>
      <c r="AV4236">
        <v>116</v>
      </c>
      <c r="AW4236" s="160" t="s">
        <v>1101</v>
      </c>
      <c r="AX4236" s="28">
        <f t="shared" si="72"/>
        <v>12</v>
      </c>
    </row>
    <row r="4237" spans="28:50" x14ac:dyDescent="0.3">
      <c r="AB4237" s="160">
        <v>39926</v>
      </c>
      <c r="AC4237">
        <v>2</v>
      </c>
      <c r="AD4237">
        <v>110</v>
      </c>
      <c r="AE4237" t="s">
        <v>1101</v>
      </c>
      <c r="AF4237">
        <v>11</v>
      </c>
      <c r="AH4237" s="160">
        <v>41387</v>
      </c>
      <c r="AI4237">
        <v>2</v>
      </c>
      <c r="AJ4237">
        <v>143</v>
      </c>
      <c r="AK4237" s="160" t="s">
        <v>1101</v>
      </c>
      <c r="AL4237" s="28">
        <f t="shared" si="70"/>
        <v>14</v>
      </c>
      <c r="AN4237" s="160">
        <v>37004</v>
      </c>
      <c r="AO4237">
        <v>2</v>
      </c>
      <c r="AP4237">
        <v>140</v>
      </c>
      <c r="AQ4237" s="160" t="s">
        <v>1101</v>
      </c>
      <c r="AR4237" s="28">
        <f t="shared" si="71"/>
        <v>14</v>
      </c>
      <c r="AT4237" s="160">
        <v>35908</v>
      </c>
      <c r="AU4237">
        <v>2</v>
      </c>
      <c r="AV4237">
        <v>117</v>
      </c>
      <c r="AW4237" s="160" t="s">
        <v>1101</v>
      </c>
      <c r="AX4237" s="28">
        <f t="shared" si="72"/>
        <v>12</v>
      </c>
    </row>
    <row r="4238" spans="28:50" x14ac:dyDescent="0.3">
      <c r="AB4238" s="160">
        <v>39926</v>
      </c>
      <c r="AC4238">
        <v>3</v>
      </c>
      <c r="AD4238">
        <v>112</v>
      </c>
      <c r="AE4238" t="s">
        <v>1101</v>
      </c>
      <c r="AF4238">
        <v>11</v>
      </c>
      <c r="AH4238" s="160">
        <v>41387</v>
      </c>
      <c r="AI4238">
        <v>3</v>
      </c>
      <c r="AJ4238">
        <v>142</v>
      </c>
      <c r="AK4238" s="160" t="s">
        <v>1101</v>
      </c>
      <c r="AL4238" s="28">
        <f t="shared" si="70"/>
        <v>14</v>
      </c>
      <c r="AN4238" s="160">
        <v>37004</v>
      </c>
      <c r="AO4238">
        <v>3</v>
      </c>
      <c r="AP4238">
        <v>140</v>
      </c>
      <c r="AQ4238" s="160" t="s">
        <v>1101</v>
      </c>
      <c r="AR4238" s="28">
        <f t="shared" si="71"/>
        <v>14</v>
      </c>
      <c r="AT4238" s="160">
        <v>35908</v>
      </c>
      <c r="AU4238">
        <v>3</v>
      </c>
      <c r="AV4238">
        <v>136</v>
      </c>
      <c r="AW4238" s="160" t="s">
        <v>1101</v>
      </c>
      <c r="AX4238" s="28">
        <f t="shared" si="72"/>
        <v>14</v>
      </c>
    </row>
    <row r="4239" spans="28:50" x14ac:dyDescent="0.3">
      <c r="AB4239" s="160">
        <v>39926</v>
      </c>
      <c r="AC4239">
        <v>4</v>
      </c>
      <c r="AD4239">
        <v>112</v>
      </c>
      <c r="AE4239" t="s">
        <v>1101</v>
      </c>
      <c r="AF4239">
        <v>11</v>
      </c>
      <c r="AH4239" s="160">
        <v>41387</v>
      </c>
      <c r="AI4239">
        <v>4</v>
      </c>
      <c r="AJ4239">
        <v>141</v>
      </c>
      <c r="AK4239" s="160" t="s">
        <v>1101</v>
      </c>
      <c r="AL4239" s="28">
        <f t="shared" si="70"/>
        <v>14</v>
      </c>
      <c r="AN4239" s="160">
        <v>37004</v>
      </c>
      <c r="AO4239">
        <v>4</v>
      </c>
      <c r="AP4239">
        <v>140</v>
      </c>
      <c r="AQ4239" s="160" t="s">
        <v>1101</v>
      </c>
      <c r="AR4239" s="28">
        <f t="shared" si="71"/>
        <v>14</v>
      </c>
      <c r="AT4239" s="160">
        <v>35908</v>
      </c>
      <c r="AU4239">
        <v>4</v>
      </c>
      <c r="AV4239">
        <v>135</v>
      </c>
      <c r="AW4239" s="160" t="s">
        <v>1101</v>
      </c>
      <c r="AX4239" s="28">
        <f t="shared" si="72"/>
        <v>14</v>
      </c>
    </row>
    <row r="4240" spans="28:50" x14ac:dyDescent="0.3">
      <c r="AB4240" s="160">
        <v>39926</v>
      </c>
      <c r="AC4240">
        <v>5</v>
      </c>
      <c r="AD4240">
        <v>109</v>
      </c>
      <c r="AE4240" t="s">
        <v>1101</v>
      </c>
      <c r="AF4240">
        <v>11</v>
      </c>
      <c r="AH4240" s="160">
        <v>41387</v>
      </c>
      <c r="AI4240">
        <v>5</v>
      </c>
      <c r="AJ4240">
        <v>136</v>
      </c>
      <c r="AK4240" s="160" t="s">
        <v>1101</v>
      </c>
      <c r="AL4240" s="28">
        <f t="shared" si="70"/>
        <v>14</v>
      </c>
      <c r="AN4240" s="160">
        <v>37004</v>
      </c>
      <c r="AO4240">
        <v>5</v>
      </c>
      <c r="AP4240">
        <v>130</v>
      </c>
      <c r="AQ4240" s="160" t="s">
        <v>1101</v>
      </c>
      <c r="AR4240" s="28">
        <f t="shared" si="71"/>
        <v>13</v>
      </c>
      <c r="AT4240" s="160">
        <v>35908</v>
      </c>
      <c r="AU4240">
        <v>5</v>
      </c>
      <c r="AV4240">
        <v>144</v>
      </c>
      <c r="AW4240" s="160" t="s">
        <v>1101</v>
      </c>
      <c r="AX4240" s="28">
        <f t="shared" si="72"/>
        <v>14</v>
      </c>
    </row>
    <row r="4241" spans="28:50" x14ac:dyDescent="0.3">
      <c r="AB4241" s="160">
        <v>39926</v>
      </c>
      <c r="AC4241">
        <v>6</v>
      </c>
      <c r="AD4241">
        <v>100</v>
      </c>
      <c r="AE4241" t="s">
        <v>1101</v>
      </c>
      <c r="AF4241">
        <v>10</v>
      </c>
      <c r="AH4241" s="160">
        <v>41387</v>
      </c>
      <c r="AI4241">
        <v>6</v>
      </c>
      <c r="AJ4241">
        <v>127</v>
      </c>
      <c r="AK4241" s="160" t="s">
        <v>1101</v>
      </c>
      <c r="AL4241" s="28">
        <f t="shared" si="70"/>
        <v>13</v>
      </c>
      <c r="AN4241" s="160">
        <v>37004</v>
      </c>
      <c r="AO4241">
        <v>6</v>
      </c>
      <c r="AP4241">
        <v>130</v>
      </c>
      <c r="AQ4241" s="160" t="s">
        <v>1101</v>
      </c>
      <c r="AR4241" s="28">
        <f t="shared" si="71"/>
        <v>13</v>
      </c>
      <c r="AT4241" s="160">
        <v>35908</v>
      </c>
      <c r="AU4241">
        <v>6</v>
      </c>
      <c r="AV4241">
        <v>146</v>
      </c>
      <c r="AW4241" s="160" t="s">
        <v>1101</v>
      </c>
      <c r="AX4241" s="28">
        <f t="shared" si="72"/>
        <v>15</v>
      </c>
    </row>
    <row r="4242" spans="28:50" x14ac:dyDescent="0.3">
      <c r="AB4242" s="160">
        <v>39926</v>
      </c>
      <c r="AC4242">
        <v>7</v>
      </c>
      <c r="AD4242">
        <v>102</v>
      </c>
      <c r="AE4242" t="s">
        <v>1101</v>
      </c>
      <c r="AF4242">
        <v>10</v>
      </c>
      <c r="AH4242" s="160">
        <v>41387</v>
      </c>
      <c r="AI4242">
        <v>7</v>
      </c>
      <c r="AJ4242">
        <v>122</v>
      </c>
      <c r="AK4242" s="160" t="s">
        <v>1101</v>
      </c>
      <c r="AL4242" s="28">
        <f t="shared" si="70"/>
        <v>12</v>
      </c>
      <c r="AN4242" s="160">
        <v>37004</v>
      </c>
      <c r="AO4242">
        <v>7</v>
      </c>
      <c r="AP4242">
        <v>140</v>
      </c>
      <c r="AQ4242" s="160" t="s">
        <v>1101</v>
      </c>
      <c r="AR4242" s="28">
        <f t="shared" si="71"/>
        <v>14</v>
      </c>
      <c r="AT4242" s="160">
        <v>35908</v>
      </c>
      <c r="AU4242">
        <v>7</v>
      </c>
      <c r="AV4242">
        <v>145</v>
      </c>
      <c r="AW4242" s="160" t="s">
        <v>1101</v>
      </c>
      <c r="AX4242" s="28">
        <f t="shared" si="72"/>
        <v>15</v>
      </c>
    </row>
    <row r="4243" spans="28:50" x14ac:dyDescent="0.3">
      <c r="AB4243" s="160">
        <v>39926</v>
      </c>
      <c r="AC4243">
        <v>8</v>
      </c>
      <c r="AD4243">
        <v>119</v>
      </c>
      <c r="AE4243" t="s">
        <v>1101</v>
      </c>
      <c r="AF4243">
        <v>12</v>
      </c>
      <c r="AH4243" s="160">
        <v>41387</v>
      </c>
      <c r="AI4243">
        <v>8</v>
      </c>
      <c r="AJ4243">
        <v>126</v>
      </c>
      <c r="AK4243" s="160" t="s">
        <v>1101</v>
      </c>
      <c r="AL4243" s="28">
        <f t="shared" si="70"/>
        <v>13</v>
      </c>
      <c r="AN4243" s="160">
        <v>37004</v>
      </c>
      <c r="AO4243">
        <v>8</v>
      </c>
      <c r="AP4243">
        <v>155</v>
      </c>
      <c r="AQ4243" s="160" t="s">
        <v>1101</v>
      </c>
      <c r="AR4243" s="28">
        <f t="shared" si="71"/>
        <v>16</v>
      </c>
      <c r="AT4243" s="160">
        <v>35908</v>
      </c>
      <c r="AU4243">
        <v>8</v>
      </c>
      <c r="AV4243">
        <v>155</v>
      </c>
      <c r="AW4243" s="160" t="s">
        <v>1101</v>
      </c>
      <c r="AX4243" s="28">
        <f t="shared" si="72"/>
        <v>16</v>
      </c>
    </row>
    <row r="4244" spans="28:50" x14ac:dyDescent="0.3">
      <c r="AB4244" s="160">
        <v>39926</v>
      </c>
      <c r="AC4244">
        <v>9</v>
      </c>
      <c r="AD4244">
        <v>140</v>
      </c>
      <c r="AE4244" t="s">
        <v>1101</v>
      </c>
      <c r="AF4244">
        <v>14</v>
      </c>
      <c r="AH4244" s="160">
        <v>41387</v>
      </c>
      <c r="AI4244">
        <v>9</v>
      </c>
      <c r="AJ4244">
        <v>141</v>
      </c>
      <c r="AK4244" s="160" t="s">
        <v>1101</v>
      </c>
      <c r="AL4244" s="28">
        <f t="shared" si="70"/>
        <v>14</v>
      </c>
      <c r="AN4244" s="160">
        <v>37004</v>
      </c>
      <c r="AO4244">
        <v>9</v>
      </c>
      <c r="AP4244">
        <v>160</v>
      </c>
      <c r="AQ4244" s="160" t="s">
        <v>1101</v>
      </c>
      <c r="AR4244" s="28">
        <f t="shared" si="71"/>
        <v>16</v>
      </c>
      <c r="AT4244" s="160">
        <v>35908</v>
      </c>
      <c r="AU4244">
        <v>9</v>
      </c>
      <c r="AV4244">
        <v>161</v>
      </c>
      <c r="AW4244" s="160" t="s">
        <v>1101</v>
      </c>
      <c r="AX4244" s="28">
        <f t="shared" si="72"/>
        <v>16</v>
      </c>
    </row>
    <row r="4245" spans="28:50" x14ac:dyDescent="0.3">
      <c r="AB4245" s="160">
        <v>39926</v>
      </c>
      <c r="AC4245">
        <v>10</v>
      </c>
      <c r="AD4245">
        <v>163</v>
      </c>
      <c r="AE4245" t="s">
        <v>1101</v>
      </c>
      <c r="AF4245">
        <v>16</v>
      </c>
      <c r="AH4245" s="160">
        <v>41387</v>
      </c>
      <c r="AI4245">
        <v>10</v>
      </c>
      <c r="AJ4245">
        <v>165</v>
      </c>
      <c r="AK4245" s="160" t="s">
        <v>1101</v>
      </c>
      <c r="AL4245" s="28">
        <f t="shared" si="70"/>
        <v>17</v>
      </c>
      <c r="AN4245" s="160">
        <v>37004</v>
      </c>
      <c r="AO4245">
        <v>10</v>
      </c>
      <c r="AP4245">
        <v>170</v>
      </c>
      <c r="AQ4245" s="160" t="s">
        <v>1101</v>
      </c>
      <c r="AR4245" s="28">
        <f t="shared" si="71"/>
        <v>17</v>
      </c>
      <c r="AT4245" s="160">
        <v>35908</v>
      </c>
      <c r="AU4245">
        <v>10</v>
      </c>
      <c r="AV4245">
        <v>166</v>
      </c>
      <c r="AW4245" s="160" t="s">
        <v>1101</v>
      </c>
      <c r="AX4245" s="28">
        <f t="shared" si="72"/>
        <v>17</v>
      </c>
    </row>
    <row r="4246" spans="28:50" x14ac:dyDescent="0.3">
      <c r="AB4246" s="160">
        <v>39926</v>
      </c>
      <c r="AC4246">
        <v>11</v>
      </c>
      <c r="AD4246">
        <v>164</v>
      </c>
      <c r="AE4246" t="s">
        <v>1101</v>
      </c>
      <c r="AF4246">
        <v>16</v>
      </c>
      <c r="AH4246" s="160">
        <v>41387</v>
      </c>
      <c r="AI4246">
        <v>11</v>
      </c>
      <c r="AJ4246">
        <v>169</v>
      </c>
      <c r="AK4246" s="160" t="s">
        <v>1101</v>
      </c>
      <c r="AL4246" s="28">
        <f t="shared" si="70"/>
        <v>17</v>
      </c>
      <c r="AN4246" s="160">
        <v>37004</v>
      </c>
      <c r="AO4246">
        <v>11</v>
      </c>
      <c r="AP4246">
        <v>180</v>
      </c>
      <c r="AQ4246" s="160" t="s">
        <v>1101</v>
      </c>
      <c r="AR4246" s="28">
        <f t="shared" si="71"/>
        <v>18</v>
      </c>
      <c r="AT4246" s="160">
        <v>35908</v>
      </c>
      <c r="AU4246">
        <v>11</v>
      </c>
      <c r="AV4246">
        <v>165</v>
      </c>
      <c r="AW4246" s="160" t="s">
        <v>1101</v>
      </c>
      <c r="AX4246" s="28">
        <f t="shared" si="72"/>
        <v>17</v>
      </c>
    </row>
    <row r="4247" spans="28:50" x14ac:dyDescent="0.3">
      <c r="AB4247" s="160">
        <v>39926</v>
      </c>
      <c r="AC4247">
        <v>12</v>
      </c>
      <c r="AD4247">
        <v>164</v>
      </c>
      <c r="AE4247" t="s">
        <v>1101</v>
      </c>
      <c r="AF4247">
        <v>16</v>
      </c>
      <c r="AH4247" s="160">
        <v>41387</v>
      </c>
      <c r="AI4247">
        <v>12</v>
      </c>
      <c r="AJ4247">
        <v>171</v>
      </c>
      <c r="AK4247" s="160" t="s">
        <v>1101</v>
      </c>
      <c r="AL4247" s="28">
        <f t="shared" si="70"/>
        <v>17</v>
      </c>
      <c r="AN4247" s="160">
        <v>37004</v>
      </c>
      <c r="AO4247">
        <v>12</v>
      </c>
      <c r="AP4247">
        <v>190</v>
      </c>
      <c r="AQ4247" s="160" t="s">
        <v>1101</v>
      </c>
      <c r="AR4247" s="28">
        <f t="shared" si="71"/>
        <v>19</v>
      </c>
      <c r="AT4247" s="160">
        <v>35908</v>
      </c>
      <c r="AU4247">
        <v>12</v>
      </c>
      <c r="AV4247">
        <v>166</v>
      </c>
      <c r="AW4247" s="160" t="s">
        <v>1101</v>
      </c>
      <c r="AX4247" s="28">
        <f t="shared" si="72"/>
        <v>17</v>
      </c>
    </row>
    <row r="4248" spans="28:50" x14ac:dyDescent="0.3">
      <c r="AB4248" s="160">
        <v>39926</v>
      </c>
      <c r="AC4248">
        <v>13</v>
      </c>
      <c r="AD4248">
        <v>181</v>
      </c>
      <c r="AE4248" t="s">
        <v>1101</v>
      </c>
      <c r="AF4248">
        <v>18</v>
      </c>
      <c r="AH4248" s="160">
        <v>41387</v>
      </c>
      <c r="AI4248">
        <v>13</v>
      </c>
      <c r="AJ4248">
        <v>169</v>
      </c>
      <c r="AK4248" s="160" t="s">
        <v>1101</v>
      </c>
      <c r="AL4248" s="28">
        <f t="shared" si="70"/>
        <v>17</v>
      </c>
      <c r="AN4248" s="160">
        <v>37004</v>
      </c>
      <c r="AO4248">
        <v>13</v>
      </c>
      <c r="AP4248">
        <v>190</v>
      </c>
      <c r="AQ4248" s="160" t="s">
        <v>1101</v>
      </c>
      <c r="AR4248" s="28">
        <f t="shared" si="71"/>
        <v>19</v>
      </c>
      <c r="AT4248" s="160">
        <v>35908</v>
      </c>
      <c r="AU4248">
        <v>13</v>
      </c>
      <c r="AV4248">
        <v>169</v>
      </c>
      <c r="AW4248" s="160" t="s">
        <v>1101</v>
      </c>
      <c r="AX4248" s="28">
        <f t="shared" si="72"/>
        <v>17</v>
      </c>
    </row>
    <row r="4249" spans="28:50" x14ac:dyDescent="0.3">
      <c r="AB4249" s="160">
        <v>39926</v>
      </c>
      <c r="AC4249">
        <v>14</v>
      </c>
      <c r="AD4249">
        <v>193</v>
      </c>
      <c r="AE4249" t="s">
        <v>1101</v>
      </c>
      <c r="AF4249">
        <v>19</v>
      </c>
      <c r="AH4249" s="160">
        <v>41387</v>
      </c>
      <c r="AI4249">
        <v>14</v>
      </c>
      <c r="AJ4249">
        <v>193</v>
      </c>
      <c r="AK4249" s="160" t="s">
        <v>1101</v>
      </c>
      <c r="AL4249" s="28">
        <f t="shared" si="70"/>
        <v>19</v>
      </c>
      <c r="AN4249" s="160">
        <v>37004</v>
      </c>
      <c r="AO4249">
        <v>14</v>
      </c>
      <c r="AP4249">
        <v>190</v>
      </c>
      <c r="AQ4249" s="160" t="s">
        <v>1101</v>
      </c>
      <c r="AR4249" s="28">
        <f t="shared" si="71"/>
        <v>19</v>
      </c>
      <c r="AT4249" s="160">
        <v>35908</v>
      </c>
      <c r="AU4249">
        <v>14</v>
      </c>
      <c r="AV4249">
        <v>141</v>
      </c>
      <c r="AW4249" s="160" t="s">
        <v>1101</v>
      </c>
      <c r="AX4249" s="28">
        <f t="shared" si="72"/>
        <v>14</v>
      </c>
    </row>
    <row r="4250" spans="28:50" x14ac:dyDescent="0.3">
      <c r="AB4250" s="160">
        <v>39926</v>
      </c>
      <c r="AC4250">
        <v>15</v>
      </c>
      <c r="AD4250">
        <v>182</v>
      </c>
      <c r="AE4250" t="s">
        <v>1101</v>
      </c>
      <c r="AF4250">
        <v>18</v>
      </c>
      <c r="AH4250" s="160">
        <v>41387</v>
      </c>
      <c r="AI4250">
        <v>15</v>
      </c>
      <c r="AJ4250">
        <v>180</v>
      </c>
      <c r="AK4250" s="160" t="s">
        <v>1101</v>
      </c>
      <c r="AL4250" s="28">
        <f t="shared" si="70"/>
        <v>18</v>
      </c>
      <c r="AN4250" s="160">
        <v>37004</v>
      </c>
      <c r="AO4250">
        <v>15</v>
      </c>
      <c r="AP4250">
        <v>190</v>
      </c>
      <c r="AQ4250" s="160" t="s">
        <v>1101</v>
      </c>
      <c r="AR4250" s="28">
        <f t="shared" si="71"/>
        <v>19</v>
      </c>
      <c r="AT4250" s="160">
        <v>35908</v>
      </c>
      <c r="AU4250">
        <v>15</v>
      </c>
      <c r="AV4250">
        <v>126</v>
      </c>
      <c r="AW4250" s="160" t="s">
        <v>1101</v>
      </c>
      <c r="AX4250" s="28">
        <f t="shared" si="72"/>
        <v>13</v>
      </c>
    </row>
    <row r="4251" spans="28:50" x14ac:dyDescent="0.3">
      <c r="AB4251" s="160">
        <v>39926</v>
      </c>
      <c r="AC4251">
        <v>16</v>
      </c>
      <c r="AD4251">
        <v>187</v>
      </c>
      <c r="AE4251" t="s">
        <v>1101</v>
      </c>
      <c r="AF4251">
        <v>19</v>
      </c>
      <c r="AH4251" s="160">
        <v>41387</v>
      </c>
      <c r="AI4251">
        <v>16</v>
      </c>
      <c r="AJ4251">
        <v>171</v>
      </c>
      <c r="AK4251" s="160" t="s">
        <v>1101</v>
      </c>
      <c r="AL4251" s="28">
        <f t="shared" si="70"/>
        <v>17</v>
      </c>
      <c r="AN4251" s="160">
        <v>37004</v>
      </c>
      <c r="AO4251">
        <v>16</v>
      </c>
      <c r="AP4251">
        <v>170</v>
      </c>
      <c r="AQ4251" s="160" t="s">
        <v>1101</v>
      </c>
      <c r="AR4251" s="28">
        <f t="shared" si="71"/>
        <v>17</v>
      </c>
      <c r="AT4251" s="160">
        <v>35908</v>
      </c>
      <c r="AU4251">
        <v>16</v>
      </c>
      <c r="AV4251">
        <v>119</v>
      </c>
      <c r="AW4251" s="160" t="s">
        <v>1101</v>
      </c>
      <c r="AX4251" s="28">
        <f t="shared" si="72"/>
        <v>12</v>
      </c>
    </row>
    <row r="4252" spans="28:50" x14ac:dyDescent="0.3">
      <c r="AB4252" s="160">
        <v>39926</v>
      </c>
      <c r="AC4252">
        <v>17</v>
      </c>
      <c r="AD4252">
        <v>176</v>
      </c>
      <c r="AE4252" t="s">
        <v>1101</v>
      </c>
      <c r="AF4252">
        <v>18</v>
      </c>
      <c r="AH4252" s="160">
        <v>41387</v>
      </c>
      <c r="AI4252">
        <v>17</v>
      </c>
      <c r="AJ4252">
        <v>163</v>
      </c>
      <c r="AK4252" s="160" t="s">
        <v>1101</v>
      </c>
      <c r="AL4252" s="28">
        <f t="shared" si="70"/>
        <v>16</v>
      </c>
      <c r="AN4252" s="160">
        <v>37004</v>
      </c>
      <c r="AO4252">
        <v>17</v>
      </c>
      <c r="AP4252">
        <v>160</v>
      </c>
      <c r="AQ4252" s="160" t="s">
        <v>1101</v>
      </c>
      <c r="AR4252" s="28">
        <f t="shared" si="71"/>
        <v>16</v>
      </c>
      <c r="AT4252" s="160">
        <v>35908</v>
      </c>
      <c r="AU4252">
        <v>17</v>
      </c>
      <c r="AV4252">
        <v>112</v>
      </c>
      <c r="AW4252" s="160" t="s">
        <v>1101</v>
      </c>
      <c r="AX4252" s="28">
        <f t="shared" si="72"/>
        <v>11</v>
      </c>
    </row>
    <row r="4253" spans="28:50" x14ac:dyDescent="0.3">
      <c r="AB4253" s="160">
        <v>39926</v>
      </c>
      <c r="AC4253">
        <v>18</v>
      </c>
      <c r="AD4253">
        <v>155</v>
      </c>
      <c r="AE4253" t="s">
        <v>1101</v>
      </c>
      <c r="AF4253">
        <v>16</v>
      </c>
      <c r="AH4253" s="160">
        <v>41387</v>
      </c>
      <c r="AI4253">
        <v>18</v>
      </c>
      <c r="AJ4253">
        <v>158</v>
      </c>
      <c r="AK4253" s="160" t="s">
        <v>1101</v>
      </c>
      <c r="AL4253" s="28">
        <f t="shared" si="70"/>
        <v>16</v>
      </c>
      <c r="AN4253" s="160">
        <v>37004</v>
      </c>
      <c r="AO4253">
        <v>18</v>
      </c>
      <c r="AP4253">
        <v>150</v>
      </c>
      <c r="AQ4253" s="160" t="s">
        <v>1101</v>
      </c>
      <c r="AR4253" s="28">
        <f t="shared" si="71"/>
        <v>15</v>
      </c>
      <c r="AT4253" s="160">
        <v>35908</v>
      </c>
      <c r="AU4253">
        <v>18</v>
      </c>
      <c r="AV4253">
        <v>111</v>
      </c>
      <c r="AW4253" s="160" t="s">
        <v>1101</v>
      </c>
      <c r="AX4253" s="28">
        <f t="shared" si="72"/>
        <v>11</v>
      </c>
    </row>
    <row r="4254" spans="28:50" x14ac:dyDescent="0.3">
      <c r="AB4254" s="160">
        <v>39926</v>
      </c>
      <c r="AC4254">
        <v>19</v>
      </c>
      <c r="AD4254">
        <v>140</v>
      </c>
      <c r="AE4254" t="s">
        <v>1101</v>
      </c>
      <c r="AF4254">
        <v>14</v>
      </c>
      <c r="AH4254" s="160">
        <v>41387</v>
      </c>
      <c r="AI4254">
        <v>19</v>
      </c>
      <c r="AJ4254">
        <v>159</v>
      </c>
      <c r="AK4254" s="160" t="s">
        <v>1101</v>
      </c>
      <c r="AL4254" s="28">
        <f t="shared" si="70"/>
        <v>16</v>
      </c>
      <c r="AN4254" s="160">
        <v>37004</v>
      </c>
      <c r="AO4254">
        <v>19</v>
      </c>
      <c r="AP4254">
        <v>150</v>
      </c>
      <c r="AQ4254" s="160" t="s">
        <v>1101</v>
      </c>
      <c r="AR4254" s="28">
        <f t="shared" si="71"/>
        <v>15</v>
      </c>
      <c r="AT4254" s="160">
        <v>35908</v>
      </c>
      <c r="AU4254">
        <v>19</v>
      </c>
      <c r="AV4254">
        <v>104</v>
      </c>
      <c r="AW4254" s="160" t="s">
        <v>1101</v>
      </c>
      <c r="AX4254" s="28">
        <f t="shared" si="72"/>
        <v>10</v>
      </c>
    </row>
    <row r="4255" spans="28:50" x14ac:dyDescent="0.3">
      <c r="AB4255" s="160">
        <v>39926</v>
      </c>
      <c r="AC4255">
        <v>20</v>
      </c>
      <c r="AD4255">
        <v>111</v>
      </c>
      <c r="AE4255" t="s">
        <v>1101</v>
      </c>
      <c r="AF4255">
        <v>11</v>
      </c>
      <c r="AH4255" s="160">
        <v>41387</v>
      </c>
      <c r="AI4255">
        <v>20</v>
      </c>
      <c r="AJ4255">
        <v>158</v>
      </c>
      <c r="AK4255" s="160" t="s">
        <v>1101</v>
      </c>
      <c r="AL4255" s="28">
        <f t="shared" si="70"/>
        <v>16</v>
      </c>
      <c r="AN4255" s="160">
        <v>37004</v>
      </c>
      <c r="AO4255">
        <v>20</v>
      </c>
      <c r="AP4255">
        <v>150</v>
      </c>
      <c r="AQ4255" s="160" t="s">
        <v>1101</v>
      </c>
      <c r="AR4255" s="28">
        <f t="shared" si="71"/>
        <v>15</v>
      </c>
      <c r="AT4255" s="160">
        <v>35908</v>
      </c>
      <c r="AU4255">
        <v>20</v>
      </c>
      <c r="AV4255">
        <v>105</v>
      </c>
      <c r="AW4255" s="160" t="s">
        <v>1101</v>
      </c>
      <c r="AX4255" s="28">
        <f t="shared" si="72"/>
        <v>11</v>
      </c>
    </row>
    <row r="4256" spans="28:50" x14ac:dyDescent="0.3">
      <c r="AB4256" s="160">
        <v>39926</v>
      </c>
      <c r="AC4256">
        <v>21</v>
      </c>
      <c r="AD4256">
        <v>109</v>
      </c>
      <c r="AE4256" t="s">
        <v>1101</v>
      </c>
      <c r="AF4256">
        <v>11</v>
      </c>
      <c r="AH4256" s="160">
        <v>41387</v>
      </c>
      <c r="AI4256">
        <v>21</v>
      </c>
      <c r="AJ4256">
        <v>154</v>
      </c>
      <c r="AK4256" s="160" t="s">
        <v>1101</v>
      </c>
      <c r="AL4256" s="28">
        <f t="shared" si="70"/>
        <v>15</v>
      </c>
      <c r="AN4256" s="160">
        <v>37004</v>
      </c>
      <c r="AO4256">
        <v>21</v>
      </c>
      <c r="AP4256">
        <v>150</v>
      </c>
      <c r="AQ4256" s="160" t="s">
        <v>1101</v>
      </c>
      <c r="AR4256" s="28">
        <f t="shared" si="71"/>
        <v>15</v>
      </c>
      <c r="AT4256" s="160">
        <v>35908</v>
      </c>
      <c r="AU4256">
        <v>21</v>
      </c>
      <c r="AV4256">
        <v>95</v>
      </c>
      <c r="AW4256" s="160" t="s">
        <v>1101</v>
      </c>
      <c r="AX4256" s="28">
        <f t="shared" si="72"/>
        <v>10</v>
      </c>
    </row>
    <row r="4257" spans="28:50" x14ac:dyDescent="0.3">
      <c r="AB4257" s="160">
        <v>39926</v>
      </c>
      <c r="AC4257">
        <v>22</v>
      </c>
      <c r="AD4257">
        <v>106</v>
      </c>
      <c r="AE4257" t="s">
        <v>1101</v>
      </c>
      <c r="AF4257">
        <v>11</v>
      </c>
      <c r="AH4257" s="160">
        <v>41387</v>
      </c>
      <c r="AI4257">
        <v>22</v>
      </c>
      <c r="AJ4257">
        <v>153</v>
      </c>
      <c r="AK4257" s="160" t="s">
        <v>1101</v>
      </c>
      <c r="AL4257" s="28">
        <f t="shared" si="70"/>
        <v>15</v>
      </c>
      <c r="AN4257" s="160">
        <v>37004</v>
      </c>
      <c r="AO4257">
        <v>22</v>
      </c>
      <c r="AP4257">
        <v>150</v>
      </c>
      <c r="AQ4257" s="160" t="s">
        <v>1101</v>
      </c>
      <c r="AR4257" s="28">
        <f t="shared" si="71"/>
        <v>15</v>
      </c>
      <c r="AT4257" s="160">
        <v>35908</v>
      </c>
      <c r="AU4257">
        <v>22</v>
      </c>
      <c r="AV4257">
        <v>99</v>
      </c>
      <c r="AW4257" s="160" t="s">
        <v>1101</v>
      </c>
      <c r="AX4257" s="28">
        <f t="shared" si="72"/>
        <v>10</v>
      </c>
    </row>
    <row r="4258" spans="28:50" x14ac:dyDescent="0.3">
      <c r="AB4258" s="160">
        <v>39926</v>
      </c>
      <c r="AC4258">
        <v>23</v>
      </c>
      <c r="AD4258">
        <v>103</v>
      </c>
      <c r="AE4258" t="s">
        <v>1101</v>
      </c>
      <c r="AF4258">
        <v>10</v>
      </c>
      <c r="AH4258" s="160">
        <v>41387</v>
      </c>
      <c r="AI4258">
        <v>23</v>
      </c>
      <c r="AJ4258">
        <v>148</v>
      </c>
      <c r="AK4258" s="160" t="s">
        <v>1101</v>
      </c>
      <c r="AL4258" s="28">
        <f t="shared" si="70"/>
        <v>15</v>
      </c>
      <c r="AN4258" s="160">
        <v>37004</v>
      </c>
      <c r="AO4258">
        <v>23</v>
      </c>
      <c r="AP4258">
        <v>150</v>
      </c>
      <c r="AQ4258" s="160" t="s">
        <v>1101</v>
      </c>
      <c r="AR4258" s="28">
        <f t="shared" si="71"/>
        <v>15</v>
      </c>
      <c r="AT4258" s="160">
        <v>35908</v>
      </c>
      <c r="AU4258">
        <v>23</v>
      </c>
      <c r="AV4258">
        <v>92</v>
      </c>
      <c r="AW4258" s="160" t="s">
        <v>1101</v>
      </c>
      <c r="AX4258" s="28">
        <f t="shared" si="72"/>
        <v>9</v>
      </c>
    </row>
    <row r="4259" spans="28:50" x14ac:dyDescent="0.3">
      <c r="AB4259" s="160">
        <v>39927</v>
      </c>
      <c r="AC4259">
        <v>0</v>
      </c>
      <c r="AD4259">
        <v>94</v>
      </c>
      <c r="AE4259" t="s">
        <v>1101</v>
      </c>
      <c r="AF4259">
        <v>9</v>
      </c>
      <c r="AH4259" s="160">
        <v>41388</v>
      </c>
      <c r="AI4259">
        <v>0</v>
      </c>
      <c r="AJ4259">
        <v>144</v>
      </c>
      <c r="AK4259" s="160" t="s">
        <v>1101</v>
      </c>
      <c r="AL4259" s="28">
        <f t="shared" si="70"/>
        <v>14</v>
      </c>
      <c r="AN4259" s="160">
        <v>37005</v>
      </c>
      <c r="AO4259">
        <v>0</v>
      </c>
      <c r="AP4259">
        <v>140</v>
      </c>
      <c r="AQ4259" s="160" t="s">
        <v>1101</v>
      </c>
      <c r="AR4259" s="28">
        <f t="shared" si="71"/>
        <v>14</v>
      </c>
      <c r="AT4259" s="160">
        <v>35909</v>
      </c>
      <c r="AU4259">
        <v>0</v>
      </c>
      <c r="AV4259">
        <v>92</v>
      </c>
      <c r="AW4259" s="160" t="s">
        <v>1101</v>
      </c>
      <c r="AX4259" s="28">
        <f t="shared" si="72"/>
        <v>9</v>
      </c>
    </row>
    <row r="4260" spans="28:50" x14ac:dyDescent="0.3">
      <c r="AB4260" s="160">
        <v>39927</v>
      </c>
      <c r="AC4260">
        <v>1</v>
      </c>
      <c r="AD4260">
        <v>87</v>
      </c>
      <c r="AE4260" t="s">
        <v>1101</v>
      </c>
      <c r="AF4260">
        <v>9</v>
      </c>
      <c r="AH4260" s="160">
        <v>41388</v>
      </c>
      <c r="AI4260">
        <v>1</v>
      </c>
      <c r="AJ4260">
        <v>142</v>
      </c>
      <c r="AK4260" s="160" t="s">
        <v>1101</v>
      </c>
      <c r="AL4260" s="28">
        <f t="shared" si="70"/>
        <v>14</v>
      </c>
      <c r="AN4260" s="160">
        <v>37005</v>
      </c>
      <c r="AO4260">
        <v>1</v>
      </c>
      <c r="AP4260">
        <v>140</v>
      </c>
      <c r="AQ4260" s="160" t="s">
        <v>1101</v>
      </c>
      <c r="AR4260" s="28">
        <f t="shared" si="71"/>
        <v>14</v>
      </c>
      <c r="AT4260" s="160">
        <v>35909</v>
      </c>
      <c r="AU4260">
        <v>1</v>
      </c>
      <c r="AV4260">
        <v>113</v>
      </c>
      <c r="AW4260" s="160" t="s">
        <v>1101</v>
      </c>
      <c r="AX4260" s="28">
        <f t="shared" si="72"/>
        <v>11</v>
      </c>
    </row>
    <row r="4261" spans="28:50" x14ac:dyDescent="0.3">
      <c r="AB4261" s="160">
        <v>39927</v>
      </c>
      <c r="AC4261">
        <v>2</v>
      </c>
      <c r="AD4261">
        <v>80</v>
      </c>
      <c r="AE4261" t="s">
        <v>1101</v>
      </c>
      <c r="AF4261">
        <v>8</v>
      </c>
      <c r="AH4261" s="160">
        <v>41388</v>
      </c>
      <c r="AI4261">
        <v>2</v>
      </c>
      <c r="AJ4261">
        <v>141</v>
      </c>
      <c r="AK4261" s="160" t="s">
        <v>1101</v>
      </c>
      <c r="AL4261" s="28">
        <f t="shared" si="70"/>
        <v>14</v>
      </c>
      <c r="AN4261" s="160">
        <v>37005</v>
      </c>
      <c r="AO4261">
        <v>2</v>
      </c>
      <c r="AP4261">
        <v>150</v>
      </c>
      <c r="AQ4261" s="160" t="s">
        <v>1101</v>
      </c>
      <c r="AR4261" s="28">
        <f t="shared" si="71"/>
        <v>15</v>
      </c>
      <c r="AT4261" s="160">
        <v>35909</v>
      </c>
      <c r="AU4261">
        <v>2</v>
      </c>
      <c r="AV4261">
        <v>94</v>
      </c>
      <c r="AW4261" s="160" t="s">
        <v>1101</v>
      </c>
      <c r="AX4261" s="28">
        <f t="shared" si="72"/>
        <v>9</v>
      </c>
    </row>
    <row r="4262" spans="28:50" x14ac:dyDescent="0.3">
      <c r="AB4262" s="160">
        <v>39927</v>
      </c>
      <c r="AC4262">
        <v>3</v>
      </c>
      <c r="AD4262">
        <v>71</v>
      </c>
      <c r="AE4262" t="s">
        <v>1101</v>
      </c>
      <c r="AF4262">
        <v>7</v>
      </c>
      <c r="AH4262" s="160">
        <v>41388</v>
      </c>
      <c r="AI4262">
        <v>3</v>
      </c>
      <c r="AJ4262">
        <v>138</v>
      </c>
      <c r="AK4262" s="160" t="s">
        <v>1101</v>
      </c>
      <c r="AL4262" s="28">
        <f t="shared" si="70"/>
        <v>14</v>
      </c>
      <c r="AN4262" s="160">
        <v>37005</v>
      </c>
      <c r="AO4262">
        <v>3</v>
      </c>
      <c r="AP4262">
        <v>150</v>
      </c>
      <c r="AQ4262" s="160" t="s">
        <v>1101</v>
      </c>
      <c r="AR4262" s="28">
        <f t="shared" si="71"/>
        <v>15</v>
      </c>
      <c r="AT4262" s="160">
        <v>35909</v>
      </c>
      <c r="AU4262">
        <v>3</v>
      </c>
      <c r="AV4262">
        <v>113</v>
      </c>
      <c r="AW4262" s="160" t="s">
        <v>1101</v>
      </c>
      <c r="AX4262" s="28">
        <f t="shared" si="72"/>
        <v>11</v>
      </c>
    </row>
    <row r="4263" spans="28:50" x14ac:dyDescent="0.3">
      <c r="AB4263" s="160">
        <v>39927</v>
      </c>
      <c r="AC4263">
        <v>4</v>
      </c>
      <c r="AD4263">
        <v>77</v>
      </c>
      <c r="AE4263" t="s">
        <v>1101</v>
      </c>
      <c r="AF4263">
        <v>8</v>
      </c>
      <c r="AH4263" s="160">
        <v>41388</v>
      </c>
      <c r="AI4263">
        <v>4</v>
      </c>
      <c r="AJ4263">
        <v>139</v>
      </c>
      <c r="AK4263" s="160" t="s">
        <v>1101</v>
      </c>
      <c r="AL4263" s="28">
        <f t="shared" si="70"/>
        <v>14</v>
      </c>
      <c r="AN4263" s="160">
        <v>37005</v>
      </c>
      <c r="AO4263">
        <v>4</v>
      </c>
      <c r="AP4263">
        <v>140</v>
      </c>
      <c r="AQ4263" s="160" t="s">
        <v>1101</v>
      </c>
      <c r="AR4263" s="28">
        <f t="shared" si="71"/>
        <v>14</v>
      </c>
      <c r="AT4263" s="160">
        <v>35909</v>
      </c>
      <c r="AU4263">
        <v>4</v>
      </c>
      <c r="AV4263">
        <v>111</v>
      </c>
      <c r="AW4263" s="160" t="s">
        <v>1101</v>
      </c>
      <c r="AX4263" s="28">
        <f t="shared" si="72"/>
        <v>11</v>
      </c>
    </row>
    <row r="4264" spans="28:50" x14ac:dyDescent="0.3">
      <c r="AB4264" s="160">
        <v>39927</v>
      </c>
      <c r="AC4264">
        <v>5</v>
      </c>
      <c r="AD4264">
        <v>75</v>
      </c>
      <c r="AE4264" t="s">
        <v>1101</v>
      </c>
      <c r="AF4264">
        <v>8</v>
      </c>
      <c r="AH4264" s="160">
        <v>41388</v>
      </c>
      <c r="AI4264">
        <v>5</v>
      </c>
      <c r="AJ4264">
        <v>139</v>
      </c>
      <c r="AK4264" s="160" t="s">
        <v>1101</v>
      </c>
      <c r="AL4264" s="28">
        <f t="shared" si="70"/>
        <v>14</v>
      </c>
      <c r="AN4264" s="160">
        <v>37005</v>
      </c>
      <c r="AO4264">
        <v>5</v>
      </c>
      <c r="AP4264">
        <v>140</v>
      </c>
      <c r="AQ4264" s="160" t="s">
        <v>1101</v>
      </c>
      <c r="AR4264" s="28">
        <f t="shared" si="71"/>
        <v>14</v>
      </c>
      <c r="AT4264" s="160">
        <v>35909</v>
      </c>
      <c r="AU4264">
        <v>5</v>
      </c>
      <c r="AV4264">
        <v>110</v>
      </c>
      <c r="AW4264" s="160" t="s">
        <v>1101</v>
      </c>
      <c r="AX4264" s="28">
        <f t="shared" si="72"/>
        <v>11</v>
      </c>
    </row>
    <row r="4265" spans="28:50" x14ac:dyDescent="0.3">
      <c r="AB4265" s="160">
        <v>39927</v>
      </c>
      <c r="AC4265">
        <v>6</v>
      </c>
      <c r="AD4265">
        <v>73</v>
      </c>
      <c r="AE4265" t="s">
        <v>1101</v>
      </c>
      <c r="AF4265">
        <v>7</v>
      </c>
      <c r="AH4265" s="160">
        <v>41388</v>
      </c>
      <c r="AI4265">
        <v>6</v>
      </c>
      <c r="AJ4265">
        <v>138</v>
      </c>
      <c r="AK4265" s="160" t="s">
        <v>1101</v>
      </c>
      <c r="AL4265" s="28">
        <f t="shared" si="70"/>
        <v>14</v>
      </c>
      <c r="AN4265" s="160">
        <v>37005</v>
      </c>
      <c r="AO4265">
        <v>6</v>
      </c>
      <c r="AP4265">
        <v>140</v>
      </c>
      <c r="AQ4265" s="160" t="s">
        <v>1101</v>
      </c>
      <c r="AR4265" s="28">
        <f t="shared" si="71"/>
        <v>14</v>
      </c>
      <c r="AT4265" s="160">
        <v>35909</v>
      </c>
      <c r="AU4265">
        <v>6</v>
      </c>
      <c r="AV4265">
        <v>113</v>
      </c>
      <c r="AW4265" s="160" t="s">
        <v>1101</v>
      </c>
      <c r="AX4265" s="28">
        <f t="shared" si="72"/>
        <v>11</v>
      </c>
    </row>
    <row r="4266" spans="28:50" x14ac:dyDescent="0.3">
      <c r="AB4266" s="160">
        <v>39927</v>
      </c>
      <c r="AC4266">
        <v>7</v>
      </c>
      <c r="AD4266">
        <v>76</v>
      </c>
      <c r="AE4266" t="s">
        <v>1101</v>
      </c>
      <c r="AF4266">
        <v>8</v>
      </c>
      <c r="AH4266" s="160">
        <v>41388</v>
      </c>
      <c r="AI4266">
        <v>7</v>
      </c>
      <c r="AJ4266">
        <v>138</v>
      </c>
      <c r="AK4266" s="160" t="s">
        <v>1101</v>
      </c>
      <c r="AL4266" s="28">
        <f t="shared" si="70"/>
        <v>14</v>
      </c>
      <c r="AN4266" s="160">
        <v>37005</v>
      </c>
      <c r="AO4266">
        <v>7</v>
      </c>
      <c r="AP4266">
        <v>140</v>
      </c>
      <c r="AQ4266" s="160" t="s">
        <v>1101</v>
      </c>
      <c r="AR4266" s="28">
        <f t="shared" si="71"/>
        <v>14</v>
      </c>
      <c r="AT4266" s="160">
        <v>35909</v>
      </c>
      <c r="AU4266">
        <v>7</v>
      </c>
      <c r="AV4266">
        <v>117</v>
      </c>
      <c r="AW4266" s="160" t="s">
        <v>1101</v>
      </c>
      <c r="AX4266" s="28">
        <f t="shared" si="72"/>
        <v>12</v>
      </c>
    </row>
    <row r="4267" spans="28:50" x14ac:dyDescent="0.3">
      <c r="AB4267" s="160">
        <v>39927</v>
      </c>
      <c r="AC4267">
        <v>8</v>
      </c>
      <c r="AD4267">
        <v>85</v>
      </c>
      <c r="AE4267" t="s">
        <v>1101</v>
      </c>
      <c r="AF4267">
        <v>9</v>
      </c>
      <c r="AH4267" s="160">
        <v>41388</v>
      </c>
      <c r="AI4267">
        <v>8</v>
      </c>
      <c r="AJ4267">
        <v>143</v>
      </c>
      <c r="AK4267" s="160" t="s">
        <v>1101</v>
      </c>
      <c r="AL4267" s="28">
        <f t="shared" si="70"/>
        <v>14</v>
      </c>
      <c r="AN4267" s="160">
        <v>37005</v>
      </c>
      <c r="AO4267">
        <v>8</v>
      </c>
      <c r="AP4267">
        <v>145</v>
      </c>
      <c r="AQ4267" s="160" t="s">
        <v>1101</v>
      </c>
      <c r="AR4267" s="28">
        <f t="shared" si="71"/>
        <v>15</v>
      </c>
      <c r="AT4267" s="160">
        <v>35909</v>
      </c>
      <c r="AU4267">
        <v>8</v>
      </c>
      <c r="AV4267">
        <v>121</v>
      </c>
      <c r="AW4267" s="160" t="s">
        <v>1101</v>
      </c>
      <c r="AX4267" s="28">
        <f t="shared" si="72"/>
        <v>12</v>
      </c>
    </row>
    <row r="4268" spans="28:50" x14ac:dyDescent="0.3">
      <c r="AB4268" s="160">
        <v>39927</v>
      </c>
      <c r="AC4268">
        <v>9</v>
      </c>
      <c r="AD4268">
        <v>104</v>
      </c>
      <c r="AE4268" t="s">
        <v>1101</v>
      </c>
      <c r="AF4268">
        <v>10</v>
      </c>
      <c r="AH4268" s="160">
        <v>41388</v>
      </c>
      <c r="AI4268">
        <v>9</v>
      </c>
      <c r="AJ4268">
        <v>154</v>
      </c>
      <c r="AK4268" s="160" t="s">
        <v>1101</v>
      </c>
      <c r="AL4268" s="28">
        <f t="shared" si="70"/>
        <v>15</v>
      </c>
      <c r="AN4268" s="160">
        <v>37005</v>
      </c>
      <c r="AO4268">
        <v>9</v>
      </c>
      <c r="AP4268">
        <v>150</v>
      </c>
      <c r="AQ4268" s="160" t="s">
        <v>1101</v>
      </c>
      <c r="AR4268" s="28">
        <f t="shared" si="71"/>
        <v>15</v>
      </c>
      <c r="AT4268" s="160">
        <v>35909</v>
      </c>
      <c r="AU4268">
        <v>9</v>
      </c>
      <c r="AV4268">
        <v>123</v>
      </c>
      <c r="AW4268" s="160" t="s">
        <v>1101</v>
      </c>
      <c r="AX4268" s="28">
        <f t="shared" si="72"/>
        <v>12</v>
      </c>
    </row>
    <row r="4269" spans="28:50" x14ac:dyDescent="0.3">
      <c r="AB4269" s="160">
        <v>39927</v>
      </c>
      <c r="AC4269">
        <v>10</v>
      </c>
      <c r="AD4269">
        <v>130</v>
      </c>
      <c r="AE4269" t="s">
        <v>1101</v>
      </c>
      <c r="AF4269">
        <v>13</v>
      </c>
      <c r="AH4269" s="160">
        <v>41388</v>
      </c>
      <c r="AI4269">
        <v>10</v>
      </c>
      <c r="AJ4269">
        <v>170</v>
      </c>
      <c r="AK4269" s="160" t="s">
        <v>1101</v>
      </c>
      <c r="AL4269" s="28">
        <f t="shared" si="70"/>
        <v>17</v>
      </c>
      <c r="AN4269" s="160">
        <v>37005</v>
      </c>
      <c r="AO4269">
        <v>10</v>
      </c>
      <c r="AP4269">
        <v>160</v>
      </c>
      <c r="AQ4269" s="160" t="s">
        <v>1101</v>
      </c>
      <c r="AR4269" s="28">
        <f t="shared" si="71"/>
        <v>16</v>
      </c>
      <c r="AT4269" s="160">
        <v>35909</v>
      </c>
      <c r="AU4269">
        <v>10</v>
      </c>
      <c r="AV4269">
        <v>132</v>
      </c>
      <c r="AW4269" s="160" t="s">
        <v>1101</v>
      </c>
      <c r="AX4269" s="28">
        <f t="shared" si="72"/>
        <v>13</v>
      </c>
    </row>
    <row r="4270" spans="28:50" x14ac:dyDescent="0.3">
      <c r="AB4270" s="160">
        <v>39927</v>
      </c>
      <c r="AC4270">
        <v>11</v>
      </c>
      <c r="AD4270">
        <v>148</v>
      </c>
      <c r="AE4270" t="s">
        <v>1101</v>
      </c>
      <c r="AF4270">
        <v>15</v>
      </c>
      <c r="AH4270" s="160">
        <v>41388</v>
      </c>
      <c r="AI4270">
        <v>11</v>
      </c>
      <c r="AJ4270">
        <v>184</v>
      </c>
      <c r="AK4270" s="160" t="s">
        <v>1101</v>
      </c>
      <c r="AL4270" s="28">
        <f t="shared" si="70"/>
        <v>18</v>
      </c>
      <c r="AN4270" s="160">
        <v>37005</v>
      </c>
      <c r="AO4270">
        <v>11</v>
      </c>
      <c r="AP4270">
        <v>174</v>
      </c>
      <c r="AQ4270" s="160" t="s">
        <v>1101</v>
      </c>
      <c r="AR4270" s="28">
        <f t="shared" si="71"/>
        <v>17</v>
      </c>
      <c r="AT4270" s="160">
        <v>35909</v>
      </c>
      <c r="AU4270">
        <v>11</v>
      </c>
      <c r="AV4270">
        <v>137</v>
      </c>
      <c r="AW4270" s="160" t="s">
        <v>1101</v>
      </c>
      <c r="AX4270" s="28">
        <f t="shared" si="72"/>
        <v>14</v>
      </c>
    </row>
    <row r="4271" spans="28:50" x14ac:dyDescent="0.3">
      <c r="AB4271" s="160">
        <v>39927</v>
      </c>
      <c r="AC4271">
        <v>12</v>
      </c>
      <c r="AD4271">
        <v>160</v>
      </c>
      <c r="AE4271" t="s">
        <v>1101</v>
      </c>
      <c r="AF4271">
        <v>16</v>
      </c>
      <c r="AH4271" s="160">
        <v>41388</v>
      </c>
      <c r="AI4271">
        <v>12</v>
      </c>
      <c r="AJ4271">
        <v>186</v>
      </c>
      <c r="AK4271" s="160" t="s">
        <v>1101</v>
      </c>
      <c r="AL4271" s="28">
        <f t="shared" si="70"/>
        <v>19</v>
      </c>
      <c r="AN4271" s="160">
        <v>37005</v>
      </c>
      <c r="AO4271">
        <v>12</v>
      </c>
      <c r="AP4271">
        <v>190</v>
      </c>
      <c r="AQ4271" s="160" t="s">
        <v>1101</v>
      </c>
      <c r="AR4271" s="28">
        <f t="shared" si="71"/>
        <v>19</v>
      </c>
      <c r="AT4271" s="160">
        <v>35909</v>
      </c>
      <c r="AU4271">
        <v>12</v>
      </c>
      <c r="AV4271">
        <v>146</v>
      </c>
      <c r="AW4271" s="160" t="s">
        <v>1101</v>
      </c>
      <c r="AX4271" s="28">
        <f t="shared" si="72"/>
        <v>15</v>
      </c>
    </row>
    <row r="4272" spans="28:50" x14ac:dyDescent="0.3">
      <c r="AB4272" s="160">
        <v>39927</v>
      </c>
      <c r="AC4272">
        <v>13</v>
      </c>
      <c r="AD4272">
        <v>167</v>
      </c>
      <c r="AE4272" t="s">
        <v>1101</v>
      </c>
      <c r="AF4272">
        <v>17</v>
      </c>
      <c r="AH4272" s="160">
        <v>41388</v>
      </c>
      <c r="AI4272">
        <v>13</v>
      </c>
      <c r="AJ4272">
        <v>191</v>
      </c>
      <c r="AK4272" s="160" t="s">
        <v>1101</v>
      </c>
      <c r="AL4272" s="28">
        <f t="shared" si="70"/>
        <v>19</v>
      </c>
      <c r="AN4272" s="160">
        <v>37005</v>
      </c>
      <c r="AO4272">
        <v>13</v>
      </c>
      <c r="AP4272">
        <v>190</v>
      </c>
      <c r="AQ4272" s="160" t="s">
        <v>1101</v>
      </c>
      <c r="AR4272" s="28">
        <f t="shared" si="71"/>
        <v>19</v>
      </c>
      <c r="AT4272" s="160">
        <v>35909</v>
      </c>
      <c r="AU4272">
        <v>13</v>
      </c>
      <c r="AV4272">
        <v>137</v>
      </c>
      <c r="AW4272" s="160" t="s">
        <v>1101</v>
      </c>
      <c r="AX4272" s="28">
        <f t="shared" si="72"/>
        <v>14</v>
      </c>
    </row>
    <row r="4273" spans="28:50" x14ac:dyDescent="0.3">
      <c r="AB4273" s="160">
        <v>39927</v>
      </c>
      <c r="AC4273">
        <v>14</v>
      </c>
      <c r="AD4273">
        <v>152</v>
      </c>
      <c r="AE4273" t="s">
        <v>1101</v>
      </c>
      <c r="AF4273">
        <v>15</v>
      </c>
      <c r="AH4273" s="160">
        <v>41388</v>
      </c>
      <c r="AI4273">
        <v>14</v>
      </c>
      <c r="AJ4273">
        <v>203</v>
      </c>
      <c r="AK4273" s="160" t="s">
        <v>1101</v>
      </c>
      <c r="AL4273" s="28">
        <f t="shared" si="70"/>
        <v>20</v>
      </c>
      <c r="AN4273" s="160">
        <v>37005</v>
      </c>
      <c r="AO4273">
        <v>14</v>
      </c>
      <c r="AP4273">
        <v>197</v>
      </c>
      <c r="AQ4273" s="160" t="s">
        <v>1101</v>
      </c>
      <c r="AR4273" s="28">
        <f t="shared" si="71"/>
        <v>20</v>
      </c>
      <c r="AT4273" s="160">
        <v>35909</v>
      </c>
      <c r="AU4273">
        <v>14</v>
      </c>
      <c r="AV4273">
        <v>133</v>
      </c>
      <c r="AW4273" s="160" t="s">
        <v>1101</v>
      </c>
      <c r="AX4273" s="28">
        <f t="shared" si="72"/>
        <v>13</v>
      </c>
    </row>
    <row r="4274" spans="28:50" x14ac:dyDescent="0.3">
      <c r="AB4274" s="160">
        <v>39927</v>
      </c>
      <c r="AC4274">
        <v>15</v>
      </c>
      <c r="AD4274">
        <v>151</v>
      </c>
      <c r="AE4274" t="s">
        <v>1101</v>
      </c>
      <c r="AF4274">
        <v>15</v>
      </c>
      <c r="AH4274" s="160">
        <v>41388</v>
      </c>
      <c r="AI4274">
        <v>15</v>
      </c>
      <c r="AJ4274">
        <v>179</v>
      </c>
      <c r="AK4274" s="160" t="s">
        <v>1101</v>
      </c>
      <c r="AL4274" s="28">
        <f t="shared" si="70"/>
        <v>18</v>
      </c>
      <c r="AN4274" s="160">
        <v>37005</v>
      </c>
      <c r="AO4274">
        <v>15</v>
      </c>
      <c r="AP4274">
        <v>190</v>
      </c>
      <c r="AQ4274" s="160" t="s">
        <v>1101</v>
      </c>
      <c r="AR4274" s="28">
        <f t="shared" si="71"/>
        <v>19</v>
      </c>
      <c r="AT4274" s="160">
        <v>35909</v>
      </c>
      <c r="AU4274">
        <v>15</v>
      </c>
      <c r="AV4274">
        <v>123</v>
      </c>
      <c r="AW4274" s="160" t="s">
        <v>1101</v>
      </c>
      <c r="AX4274" s="28">
        <f t="shared" si="72"/>
        <v>12</v>
      </c>
    </row>
    <row r="4275" spans="28:50" x14ac:dyDescent="0.3">
      <c r="AB4275" s="160">
        <v>39927</v>
      </c>
      <c r="AC4275">
        <v>16</v>
      </c>
      <c r="AD4275">
        <v>148</v>
      </c>
      <c r="AE4275" t="s">
        <v>1101</v>
      </c>
      <c r="AF4275">
        <v>15</v>
      </c>
      <c r="AH4275" s="160">
        <v>41388</v>
      </c>
      <c r="AI4275">
        <v>16</v>
      </c>
      <c r="AJ4275">
        <v>165</v>
      </c>
      <c r="AK4275" s="160" t="s">
        <v>1101</v>
      </c>
      <c r="AL4275" s="28">
        <f t="shared" si="70"/>
        <v>17</v>
      </c>
      <c r="AN4275" s="160">
        <v>37005</v>
      </c>
      <c r="AO4275">
        <v>16</v>
      </c>
      <c r="AP4275">
        <v>170</v>
      </c>
      <c r="AQ4275" s="160" t="s">
        <v>1101</v>
      </c>
      <c r="AR4275" s="28">
        <f t="shared" si="71"/>
        <v>17</v>
      </c>
      <c r="AT4275" s="160">
        <v>35909</v>
      </c>
      <c r="AU4275">
        <v>16</v>
      </c>
      <c r="AV4275">
        <v>120</v>
      </c>
      <c r="AW4275" s="160" t="s">
        <v>1101</v>
      </c>
      <c r="AX4275" s="28">
        <f t="shared" si="72"/>
        <v>12</v>
      </c>
    </row>
    <row r="4276" spans="28:50" x14ac:dyDescent="0.3">
      <c r="AB4276" s="160">
        <v>39927</v>
      </c>
      <c r="AC4276">
        <v>17</v>
      </c>
      <c r="AD4276">
        <v>144</v>
      </c>
      <c r="AE4276" t="s">
        <v>1101</v>
      </c>
      <c r="AF4276">
        <v>14</v>
      </c>
      <c r="AH4276" s="160">
        <v>41388</v>
      </c>
      <c r="AI4276">
        <v>17</v>
      </c>
      <c r="AJ4276">
        <v>162</v>
      </c>
      <c r="AK4276" s="160" t="s">
        <v>1101</v>
      </c>
      <c r="AL4276" s="28">
        <f t="shared" si="70"/>
        <v>16</v>
      </c>
      <c r="AN4276" s="160">
        <v>37005</v>
      </c>
      <c r="AO4276">
        <v>17</v>
      </c>
      <c r="AP4276">
        <v>158</v>
      </c>
      <c r="AQ4276" s="160" t="s">
        <v>1101</v>
      </c>
      <c r="AR4276" s="28">
        <f t="shared" si="71"/>
        <v>16</v>
      </c>
      <c r="AT4276" s="160">
        <v>35909</v>
      </c>
      <c r="AU4276">
        <v>17</v>
      </c>
      <c r="AV4276">
        <v>112</v>
      </c>
      <c r="AW4276" s="160" t="s">
        <v>1101</v>
      </c>
      <c r="AX4276" s="28">
        <f t="shared" si="72"/>
        <v>11</v>
      </c>
    </row>
    <row r="4277" spans="28:50" x14ac:dyDescent="0.3">
      <c r="AB4277" s="160">
        <v>39927</v>
      </c>
      <c r="AC4277">
        <v>18</v>
      </c>
      <c r="AD4277">
        <v>141</v>
      </c>
      <c r="AE4277" t="s">
        <v>1101</v>
      </c>
      <c r="AF4277">
        <v>14</v>
      </c>
      <c r="AH4277" s="160">
        <v>41388</v>
      </c>
      <c r="AI4277">
        <v>18</v>
      </c>
      <c r="AJ4277">
        <v>161</v>
      </c>
      <c r="AK4277" s="160" t="s">
        <v>1101</v>
      </c>
      <c r="AL4277" s="28">
        <f t="shared" si="70"/>
        <v>16</v>
      </c>
      <c r="AN4277" s="160">
        <v>37005</v>
      </c>
      <c r="AO4277">
        <v>18</v>
      </c>
      <c r="AP4277">
        <v>150</v>
      </c>
      <c r="AQ4277" s="160" t="s">
        <v>1101</v>
      </c>
      <c r="AR4277" s="28">
        <f t="shared" si="71"/>
        <v>15</v>
      </c>
      <c r="AT4277" s="160">
        <v>35909</v>
      </c>
      <c r="AU4277">
        <v>18</v>
      </c>
      <c r="AV4277">
        <v>110</v>
      </c>
      <c r="AW4277" s="160" t="s">
        <v>1101</v>
      </c>
      <c r="AX4277" s="28">
        <f t="shared" si="72"/>
        <v>11</v>
      </c>
    </row>
    <row r="4278" spans="28:50" x14ac:dyDescent="0.3">
      <c r="AB4278" s="160">
        <v>39927</v>
      </c>
      <c r="AC4278">
        <v>19</v>
      </c>
      <c r="AD4278">
        <v>136</v>
      </c>
      <c r="AE4278" t="s">
        <v>1101</v>
      </c>
      <c r="AF4278">
        <v>14</v>
      </c>
      <c r="AH4278" s="160">
        <v>41388</v>
      </c>
      <c r="AI4278">
        <v>19</v>
      </c>
      <c r="AJ4278">
        <v>151</v>
      </c>
      <c r="AK4278" s="160" t="s">
        <v>1101</v>
      </c>
      <c r="AL4278" s="28">
        <f t="shared" si="70"/>
        <v>15</v>
      </c>
      <c r="AN4278" s="160">
        <v>37005</v>
      </c>
      <c r="AO4278">
        <v>19</v>
      </c>
      <c r="AP4278">
        <v>150</v>
      </c>
      <c r="AQ4278" s="160" t="s">
        <v>1101</v>
      </c>
      <c r="AR4278" s="28">
        <f t="shared" si="71"/>
        <v>15</v>
      </c>
      <c r="AT4278" s="160">
        <v>35909</v>
      </c>
      <c r="AU4278">
        <v>19</v>
      </c>
      <c r="AV4278">
        <v>104</v>
      </c>
      <c r="AW4278" s="160" t="s">
        <v>1101</v>
      </c>
      <c r="AX4278" s="28">
        <f t="shared" si="72"/>
        <v>10</v>
      </c>
    </row>
    <row r="4279" spans="28:50" x14ac:dyDescent="0.3">
      <c r="AB4279" s="160">
        <v>39927</v>
      </c>
      <c r="AC4279">
        <v>20</v>
      </c>
      <c r="AD4279">
        <v>132</v>
      </c>
      <c r="AE4279" t="s">
        <v>1101</v>
      </c>
      <c r="AF4279">
        <v>13</v>
      </c>
      <c r="AH4279" s="160">
        <v>41388</v>
      </c>
      <c r="AI4279">
        <v>20</v>
      </c>
      <c r="AJ4279">
        <v>145</v>
      </c>
      <c r="AK4279" s="160" t="s">
        <v>1101</v>
      </c>
      <c r="AL4279" s="28">
        <f t="shared" si="70"/>
        <v>15</v>
      </c>
      <c r="AN4279" s="160">
        <v>37005</v>
      </c>
      <c r="AO4279">
        <v>20</v>
      </c>
      <c r="AP4279">
        <v>151</v>
      </c>
      <c r="AQ4279" s="160" t="s">
        <v>1101</v>
      </c>
      <c r="AR4279" s="28">
        <f t="shared" si="71"/>
        <v>15</v>
      </c>
      <c r="AT4279" s="160">
        <v>35909</v>
      </c>
      <c r="AU4279">
        <v>20</v>
      </c>
      <c r="AV4279">
        <v>107</v>
      </c>
      <c r="AW4279" s="160" t="s">
        <v>1101</v>
      </c>
      <c r="AX4279" s="28">
        <f t="shared" si="72"/>
        <v>11</v>
      </c>
    </row>
    <row r="4280" spans="28:50" x14ac:dyDescent="0.3">
      <c r="AB4280" s="160">
        <v>39927</v>
      </c>
      <c r="AC4280">
        <v>21</v>
      </c>
      <c r="AD4280">
        <v>117</v>
      </c>
      <c r="AE4280" t="s">
        <v>1101</v>
      </c>
      <c r="AF4280">
        <v>12</v>
      </c>
      <c r="AH4280" s="160">
        <v>41388</v>
      </c>
      <c r="AI4280">
        <v>21</v>
      </c>
      <c r="AJ4280">
        <v>149</v>
      </c>
      <c r="AK4280" s="160" t="s">
        <v>1101</v>
      </c>
      <c r="AL4280" s="28">
        <f t="shared" si="70"/>
        <v>15</v>
      </c>
      <c r="AN4280" s="160">
        <v>37005</v>
      </c>
      <c r="AO4280">
        <v>21</v>
      </c>
      <c r="AP4280">
        <v>150</v>
      </c>
      <c r="AQ4280" s="160" t="s">
        <v>1101</v>
      </c>
      <c r="AR4280" s="28">
        <f t="shared" si="71"/>
        <v>15</v>
      </c>
      <c r="AT4280" s="160">
        <v>35909</v>
      </c>
      <c r="AU4280">
        <v>21</v>
      </c>
      <c r="AV4280">
        <v>106</v>
      </c>
      <c r="AW4280" s="160" t="s">
        <v>1101</v>
      </c>
      <c r="AX4280" s="28">
        <f t="shared" si="72"/>
        <v>11</v>
      </c>
    </row>
    <row r="4281" spans="28:50" x14ac:dyDescent="0.3">
      <c r="AB4281" s="160">
        <v>39927</v>
      </c>
      <c r="AC4281">
        <v>22</v>
      </c>
      <c r="AD4281">
        <v>111</v>
      </c>
      <c r="AE4281" t="s">
        <v>1101</v>
      </c>
      <c r="AF4281">
        <v>11</v>
      </c>
      <c r="AH4281" s="160">
        <v>41388</v>
      </c>
      <c r="AI4281">
        <v>22</v>
      </c>
      <c r="AJ4281">
        <v>143</v>
      </c>
      <c r="AK4281" s="160" t="s">
        <v>1101</v>
      </c>
      <c r="AL4281" s="28">
        <f t="shared" si="70"/>
        <v>14</v>
      </c>
      <c r="AN4281" s="160">
        <v>37005</v>
      </c>
      <c r="AO4281">
        <v>22</v>
      </c>
      <c r="AP4281">
        <v>150</v>
      </c>
      <c r="AQ4281" s="160" t="s">
        <v>1101</v>
      </c>
      <c r="AR4281" s="28">
        <f t="shared" si="71"/>
        <v>15</v>
      </c>
      <c r="AT4281" s="160">
        <v>35909</v>
      </c>
      <c r="AU4281">
        <v>22</v>
      </c>
      <c r="AV4281">
        <v>106</v>
      </c>
      <c r="AW4281" s="160" t="s">
        <v>1101</v>
      </c>
      <c r="AX4281" s="28">
        <f t="shared" si="72"/>
        <v>11</v>
      </c>
    </row>
    <row r="4282" spans="28:50" x14ac:dyDescent="0.3">
      <c r="AB4282" s="160">
        <v>39927</v>
      </c>
      <c r="AC4282">
        <v>23</v>
      </c>
      <c r="AD4282">
        <v>116</v>
      </c>
      <c r="AE4282" t="s">
        <v>1101</v>
      </c>
      <c r="AF4282">
        <v>12</v>
      </c>
      <c r="AH4282" s="160">
        <v>41388</v>
      </c>
      <c r="AI4282">
        <v>23</v>
      </c>
      <c r="AJ4282">
        <v>136</v>
      </c>
      <c r="AK4282" s="160" t="s">
        <v>1101</v>
      </c>
      <c r="AL4282" s="28">
        <f t="shared" si="70"/>
        <v>14</v>
      </c>
      <c r="AN4282" s="160">
        <v>37005</v>
      </c>
      <c r="AO4282">
        <v>23</v>
      </c>
      <c r="AP4282">
        <v>141</v>
      </c>
      <c r="AQ4282" s="160" t="s">
        <v>1101</v>
      </c>
      <c r="AR4282" s="28">
        <f t="shared" si="71"/>
        <v>14</v>
      </c>
      <c r="AT4282" s="160">
        <v>35909</v>
      </c>
      <c r="AU4282">
        <v>23</v>
      </c>
      <c r="AV4282">
        <v>106</v>
      </c>
      <c r="AW4282" s="160" t="s">
        <v>1101</v>
      </c>
      <c r="AX4282" s="28">
        <f t="shared" si="72"/>
        <v>11</v>
      </c>
    </row>
    <row r="4283" spans="28:50" x14ac:dyDescent="0.3">
      <c r="AB4283" s="160">
        <v>39928</v>
      </c>
      <c r="AC4283">
        <v>0</v>
      </c>
      <c r="AD4283">
        <v>119</v>
      </c>
      <c r="AE4283" t="s">
        <v>1101</v>
      </c>
      <c r="AF4283">
        <v>12</v>
      </c>
      <c r="AH4283" s="160">
        <v>41389</v>
      </c>
      <c r="AI4283">
        <v>0</v>
      </c>
      <c r="AJ4283">
        <v>124</v>
      </c>
      <c r="AK4283" s="160" t="s">
        <v>1101</v>
      </c>
      <c r="AL4283" s="28">
        <f t="shared" ref="AL4283:AL4346" si="73">ROUND(AJ4283/10,0)</f>
        <v>12</v>
      </c>
      <c r="AN4283" s="160">
        <v>37006</v>
      </c>
      <c r="AO4283">
        <v>0</v>
      </c>
      <c r="AP4283">
        <v>140</v>
      </c>
      <c r="AQ4283" s="160" t="s">
        <v>1101</v>
      </c>
      <c r="AR4283" s="28">
        <f t="shared" ref="AR4283:AR4346" si="74">ROUND(AP4283/10,0)</f>
        <v>14</v>
      </c>
      <c r="AT4283" s="160">
        <v>35910</v>
      </c>
      <c r="AU4283">
        <v>0</v>
      </c>
      <c r="AV4283">
        <v>107</v>
      </c>
      <c r="AW4283" s="160" t="s">
        <v>1101</v>
      </c>
      <c r="AX4283" s="28">
        <f t="shared" ref="AX4283:AX4346" si="75">ROUND(AV4283/10,0)</f>
        <v>11</v>
      </c>
    </row>
    <row r="4284" spans="28:50" x14ac:dyDescent="0.3">
      <c r="AB4284" s="160">
        <v>39928</v>
      </c>
      <c r="AC4284">
        <v>1</v>
      </c>
      <c r="AD4284">
        <v>117</v>
      </c>
      <c r="AE4284" t="s">
        <v>1101</v>
      </c>
      <c r="AF4284">
        <v>12</v>
      </c>
      <c r="AH4284" s="160">
        <v>41389</v>
      </c>
      <c r="AI4284">
        <v>1</v>
      </c>
      <c r="AJ4284">
        <v>119</v>
      </c>
      <c r="AK4284" s="160" t="s">
        <v>1101</v>
      </c>
      <c r="AL4284" s="28">
        <f t="shared" si="73"/>
        <v>12</v>
      </c>
      <c r="AN4284" s="160">
        <v>37006</v>
      </c>
      <c r="AO4284">
        <v>1</v>
      </c>
      <c r="AP4284">
        <v>140</v>
      </c>
      <c r="AQ4284" s="160" t="s">
        <v>1101</v>
      </c>
      <c r="AR4284" s="28">
        <f t="shared" si="74"/>
        <v>14</v>
      </c>
      <c r="AT4284" s="160">
        <v>35910</v>
      </c>
      <c r="AU4284">
        <v>1</v>
      </c>
      <c r="AV4284">
        <v>104</v>
      </c>
      <c r="AW4284" s="160" t="s">
        <v>1101</v>
      </c>
      <c r="AX4284" s="28">
        <f t="shared" si="75"/>
        <v>10</v>
      </c>
    </row>
    <row r="4285" spans="28:50" x14ac:dyDescent="0.3">
      <c r="AB4285" s="160">
        <v>39928</v>
      </c>
      <c r="AC4285">
        <v>2</v>
      </c>
      <c r="AD4285">
        <v>116</v>
      </c>
      <c r="AE4285" t="s">
        <v>1101</v>
      </c>
      <c r="AF4285">
        <v>12</v>
      </c>
      <c r="AH4285" s="160">
        <v>41389</v>
      </c>
      <c r="AI4285">
        <v>2</v>
      </c>
      <c r="AJ4285">
        <v>119</v>
      </c>
      <c r="AK4285" s="160" t="s">
        <v>1101</v>
      </c>
      <c r="AL4285" s="28">
        <f t="shared" si="73"/>
        <v>12</v>
      </c>
      <c r="AN4285" s="160">
        <v>37006</v>
      </c>
      <c r="AO4285">
        <v>2</v>
      </c>
      <c r="AP4285">
        <v>133</v>
      </c>
      <c r="AQ4285" s="160" t="s">
        <v>1101</v>
      </c>
      <c r="AR4285" s="28">
        <f t="shared" si="74"/>
        <v>13</v>
      </c>
      <c r="AT4285" s="160">
        <v>35910</v>
      </c>
      <c r="AU4285">
        <v>2</v>
      </c>
      <c r="AV4285">
        <v>104</v>
      </c>
      <c r="AW4285" s="160" t="s">
        <v>1101</v>
      </c>
      <c r="AX4285" s="28">
        <f t="shared" si="75"/>
        <v>10</v>
      </c>
    </row>
    <row r="4286" spans="28:50" x14ac:dyDescent="0.3">
      <c r="AB4286" s="160">
        <v>39928</v>
      </c>
      <c r="AC4286">
        <v>3</v>
      </c>
      <c r="AD4286">
        <v>119</v>
      </c>
      <c r="AE4286" t="s">
        <v>1101</v>
      </c>
      <c r="AF4286">
        <v>12</v>
      </c>
      <c r="AH4286" s="160">
        <v>41389</v>
      </c>
      <c r="AI4286">
        <v>3</v>
      </c>
      <c r="AJ4286">
        <v>113</v>
      </c>
      <c r="AK4286" s="160" t="s">
        <v>1101</v>
      </c>
      <c r="AL4286" s="28">
        <f t="shared" si="73"/>
        <v>11</v>
      </c>
      <c r="AN4286" s="160">
        <v>37006</v>
      </c>
      <c r="AO4286">
        <v>3</v>
      </c>
      <c r="AP4286">
        <v>130</v>
      </c>
      <c r="AQ4286" s="160" t="s">
        <v>1101</v>
      </c>
      <c r="AR4286" s="28">
        <f t="shared" si="74"/>
        <v>13</v>
      </c>
      <c r="AT4286" s="160">
        <v>35910</v>
      </c>
      <c r="AU4286">
        <v>3</v>
      </c>
      <c r="AV4286">
        <v>106</v>
      </c>
      <c r="AW4286" s="160" t="s">
        <v>1101</v>
      </c>
      <c r="AX4286" s="28">
        <f t="shared" si="75"/>
        <v>11</v>
      </c>
    </row>
    <row r="4287" spans="28:50" x14ac:dyDescent="0.3">
      <c r="AB4287" s="160">
        <v>39928</v>
      </c>
      <c r="AC4287">
        <v>4</v>
      </c>
      <c r="AD4287">
        <v>118</v>
      </c>
      <c r="AE4287" t="s">
        <v>1101</v>
      </c>
      <c r="AF4287">
        <v>12</v>
      </c>
      <c r="AH4287" s="160">
        <v>41389</v>
      </c>
      <c r="AI4287">
        <v>4</v>
      </c>
      <c r="AJ4287">
        <v>116</v>
      </c>
      <c r="AK4287" s="160" t="s">
        <v>1101</v>
      </c>
      <c r="AL4287" s="28">
        <f t="shared" si="73"/>
        <v>12</v>
      </c>
      <c r="AN4287" s="160">
        <v>37006</v>
      </c>
      <c r="AO4287">
        <v>4</v>
      </c>
      <c r="AP4287">
        <v>120</v>
      </c>
      <c r="AQ4287" s="160" t="s">
        <v>1101</v>
      </c>
      <c r="AR4287" s="28">
        <f t="shared" si="74"/>
        <v>12</v>
      </c>
      <c r="AT4287" s="160">
        <v>35910</v>
      </c>
      <c r="AU4287">
        <v>4</v>
      </c>
      <c r="AV4287">
        <v>106</v>
      </c>
      <c r="AW4287" s="160" t="s">
        <v>1101</v>
      </c>
      <c r="AX4287" s="28">
        <f t="shared" si="75"/>
        <v>11</v>
      </c>
    </row>
    <row r="4288" spans="28:50" x14ac:dyDescent="0.3">
      <c r="AB4288" s="160">
        <v>39928</v>
      </c>
      <c r="AC4288">
        <v>5</v>
      </c>
      <c r="AD4288">
        <v>113</v>
      </c>
      <c r="AE4288" t="s">
        <v>1101</v>
      </c>
      <c r="AF4288">
        <v>11</v>
      </c>
      <c r="AH4288" s="160">
        <v>41389</v>
      </c>
      <c r="AI4288">
        <v>5</v>
      </c>
      <c r="AJ4288">
        <v>119</v>
      </c>
      <c r="AK4288" s="160" t="s">
        <v>1101</v>
      </c>
      <c r="AL4288" s="28">
        <f t="shared" si="73"/>
        <v>12</v>
      </c>
      <c r="AN4288" s="160">
        <v>37006</v>
      </c>
      <c r="AO4288">
        <v>5</v>
      </c>
      <c r="AP4288">
        <v>122</v>
      </c>
      <c r="AQ4288" s="160" t="s">
        <v>1101</v>
      </c>
      <c r="AR4288" s="28">
        <f t="shared" si="74"/>
        <v>12</v>
      </c>
      <c r="AT4288" s="160">
        <v>35910</v>
      </c>
      <c r="AU4288">
        <v>5</v>
      </c>
      <c r="AV4288">
        <v>103</v>
      </c>
      <c r="AW4288" s="160" t="s">
        <v>1101</v>
      </c>
      <c r="AX4288" s="28">
        <f t="shared" si="75"/>
        <v>10</v>
      </c>
    </row>
    <row r="4289" spans="28:50" x14ac:dyDescent="0.3">
      <c r="AB4289" s="160">
        <v>39928</v>
      </c>
      <c r="AC4289">
        <v>6</v>
      </c>
      <c r="AD4289">
        <v>116</v>
      </c>
      <c r="AE4289" t="s">
        <v>1101</v>
      </c>
      <c r="AF4289">
        <v>12</v>
      </c>
      <c r="AH4289" s="160">
        <v>41389</v>
      </c>
      <c r="AI4289">
        <v>6</v>
      </c>
      <c r="AJ4289">
        <v>121</v>
      </c>
      <c r="AK4289" s="160" t="s">
        <v>1101</v>
      </c>
      <c r="AL4289" s="28">
        <f t="shared" si="73"/>
        <v>12</v>
      </c>
      <c r="AN4289" s="160">
        <v>37006</v>
      </c>
      <c r="AO4289">
        <v>6</v>
      </c>
      <c r="AP4289">
        <v>120</v>
      </c>
      <c r="AQ4289" s="160" t="s">
        <v>1101</v>
      </c>
      <c r="AR4289" s="28">
        <f t="shared" si="74"/>
        <v>12</v>
      </c>
      <c r="AT4289" s="160">
        <v>35910</v>
      </c>
      <c r="AU4289">
        <v>6</v>
      </c>
      <c r="AV4289">
        <v>104</v>
      </c>
      <c r="AW4289" s="160" t="s">
        <v>1101</v>
      </c>
      <c r="AX4289" s="28">
        <f t="shared" si="75"/>
        <v>10</v>
      </c>
    </row>
    <row r="4290" spans="28:50" x14ac:dyDescent="0.3">
      <c r="AB4290" s="160">
        <v>39928</v>
      </c>
      <c r="AC4290">
        <v>7</v>
      </c>
      <c r="AD4290">
        <v>115</v>
      </c>
      <c r="AE4290" t="s">
        <v>1101</v>
      </c>
      <c r="AF4290">
        <v>12</v>
      </c>
      <c r="AH4290" s="160">
        <v>41389</v>
      </c>
      <c r="AI4290">
        <v>7</v>
      </c>
      <c r="AJ4290">
        <v>124</v>
      </c>
      <c r="AK4290" s="160" t="s">
        <v>1101</v>
      </c>
      <c r="AL4290" s="28">
        <f t="shared" si="73"/>
        <v>12</v>
      </c>
      <c r="AN4290" s="160">
        <v>37006</v>
      </c>
      <c r="AO4290">
        <v>7</v>
      </c>
      <c r="AP4290">
        <v>120</v>
      </c>
      <c r="AQ4290" s="160" t="s">
        <v>1101</v>
      </c>
      <c r="AR4290" s="28">
        <f t="shared" si="74"/>
        <v>12</v>
      </c>
      <c r="AT4290" s="160">
        <v>35910</v>
      </c>
      <c r="AU4290">
        <v>7</v>
      </c>
      <c r="AV4290">
        <v>104</v>
      </c>
      <c r="AW4290" s="160" t="s">
        <v>1101</v>
      </c>
      <c r="AX4290" s="28">
        <f t="shared" si="75"/>
        <v>10</v>
      </c>
    </row>
    <row r="4291" spans="28:50" x14ac:dyDescent="0.3">
      <c r="AB4291" s="160">
        <v>39928</v>
      </c>
      <c r="AC4291">
        <v>8</v>
      </c>
      <c r="AD4291">
        <v>120</v>
      </c>
      <c r="AE4291" t="s">
        <v>1101</v>
      </c>
      <c r="AF4291">
        <v>12</v>
      </c>
      <c r="AH4291" s="160">
        <v>41389</v>
      </c>
      <c r="AI4291">
        <v>8</v>
      </c>
      <c r="AJ4291">
        <v>126</v>
      </c>
      <c r="AK4291" s="160" t="s">
        <v>1101</v>
      </c>
      <c r="AL4291" s="28">
        <f t="shared" si="73"/>
        <v>13</v>
      </c>
      <c r="AN4291" s="160">
        <v>37006</v>
      </c>
      <c r="AO4291">
        <v>8</v>
      </c>
      <c r="AP4291">
        <v>130</v>
      </c>
      <c r="AQ4291" s="160" t="s">
        <v>1101</v>
      </c>
      <c r="AR4291" s="28">
        <f t="shared" si="74"/>
        <v>13</v>
      </c>
      <c r="AT4291" s="160">
        <v>35910</v>
      </c>
      <c r="AU4291">
        <v>8</v>
      </c>
      <c r="AV4291">
        <v>107</v>
      </c>
      <c r="AW4291" s="160" t="s">
        <v>1101</v>
      </c>
      <c r="AX4291" s="28">
        <f t="shared" si="75"/>
        <v>11</v>
      </c>
    </row>
    <row r="4292" spans="28:50" x14ac:dyDescent="0.3">
      <c r="AB4292" s="160">
        <v>39928</v>
      </c>
      <c r="AC4292">
        <v>9</v>
      </c>
      <c r="AD4292">
        <v>120</v>
      </c>
      <c r="AE4292" t="s">
        <v>1101</v>
      </c>
      <c r="AF4292">
        <v>12</v>
      </c>
      <c r="AH4292" s="160">
        <v>41389</v>
      </c>
      <c r="AI4292">
        <v>9</v>
      </c>
      <c r="AJ4292">
        <v>139</v>
      </c>
      <c r="AK4292" s="160" t="s">
        <v>1101</v>
      </c>
      <c r="AL4292" s="28">
        <f t="shared" si="73"/>
        <v>14</v>
      </c>
      <c r="AN4292" s="160">
        <v>37006</v>
      </c>
      <c r="AO4292">
        <v>9</v>
      </c>
      <c r="AP4292">
        <v>150</v>
      </c>
      <c r="AQ4292" s="160" t="s">
        <v>1101</v>
      </c>
      <c r="AR4292" s="28">
        <f t="shared" si="74"/>
        <v>15</v>
      </c>
      <c r="AT4292" s="160">
        <v>35910</v>
      </c>
      <c r="AU4292">
        <v>9</v>
      </c>
      <c r="AV4292">
        <v>112</v>
      </c>
      <c r="AW4292" s="160" t="s">
        <v>1101</v>
      </c>
      <c r="AX4292" s="28">
        <f t="shared" si="75"/>
        <v>11</v>
      </c>
    </row>
    <row r="4293" spans="28:50" x14ac:dyDescent="0.3">
      <c r="AB4293" s="160">
        <v>39928</v>
      </c>
      <c r="AC4293">
        <v>10</v>
      </c>
      <c r="AD4293">
        <v>124</v>
      </c>
      <c r="AE4293" t="s">
        <v>1101</v>
      </c>
      <c r="AF4293">
        <v>12</v>
      </c>
      <c r="AH4293" s="160">
        <v>41389</v>
      </c>
      <c r="AI4293">
        <v>10</v>
      </c>
      <c r="AJ4293">
        <v>162</v>
      </c>
      <c r="AK4293" s="160" t="s">
        <v>1101</v>
      </c>
      <c r="AL4293" s="28">
        <f t="shared" si="73"/>
        <v>16</v>
      </c>
      <c r="AN4293" s="160">
        <v>37006</v>
      </c>
      <c r="AO4293">
        <v>10</v>
      </c>
      <c r="AP4293">
        <v>160</v>
      </c>
      <c r="AQ4293" s="160" t="s">
        <v>1101</v>
      </c>
      <c r="AR4293" s="28">
        <f t="shared" si="74"/>
        <v>16</v>
      </c>
      <c r="AT4293" s="160">
        <v>35910</v>
      </c>
      <c r="AU4293">
        <v>10</v>
      </c>
      <c r="AV4293">
        <v>114</v>
      </c>
      <c r="AW4293" s="160" t="s">
        <v>1101</v>
      </c>
      <c r="AX4293" s="28">
        <f t="shared" si="75"/>
        <v>11</v>
      </c>
    </row>
    <row r="4294" spans="28:50" x14ac:dyDescent="0.3">
      <c r="AB4294" s="160">
        <v>39928</v>
      </c>
      <c r="AC4294">
        <v>11</v>
      </c>
      <c r="AD4294">
        <v>135</v>
      </c>
      <c r="AE4294" t="s">
        <v>1101</v>
      </c>
      <c r="AF4294">
        <v>14</v>
      </c>
      <c r="AH4294" s="160">
        <v>41389</v>
      </c>
      <c r="AI4294">
        <v>11</v>
      </c>
      <c r="AJ4294">
        <v>174</v>
      </c>
      <c r="AK4294" s="160" t="s">
        <v>1101</v>
      </c>
      <c r="AL4294" s="28">
        <f t="shared" si="73"/>
        <v>17</v>
      </c>
      <c r="AN4294" s="160">
        <v>37006</v>
      </c>
      <c r="AO4294">
        <v>11</v>
      </c>
      <c r="AP4294">
        <v>174</v>
      </c>
      <c r="AQ4294" s="160" t="s">
        <v>1101</v>
      </c>
      <c r="AR4294" s="28">
        <f t="shared" si="74"/>
        <v>17</v>
      </c>
      <c r="AT4294" s="160">
        <v>35910</v>
      </c>
      <c r="AU4294">
        <v>11</v>
      </c>
      <c r="AV4294">
        <v>122</v>
      </c>
      <c r="AW4294" s="160" t="s">
        <v>1101</v>
      </c>
      <c r="AX4294" s="28">
        <f t="shared" si="75"/>
        <v>12</v>
      </c>
    </row>
    <row r="4295" spans="28:50" x14ac:dyDescent="0.3">
      <c r="AB4295" s="160">
        <v>39928</v>
      </c>
      <c r="AC4295">
        <v>12</v>
      </c>
      <c r="AD4295">
        <v>138</v>
      </c>
      <c r="AE4295" t="s">
        <v>1101</v>
      </c>
      <c r="AF4295">
        <v>14</v>
      </c>
      <c r="AH4295" s="160">
        <v>41389</v>
      </c>
      <c r="AI4295">
        <v>12</v>
      </c>
      <c r="AJ4295">
        <v>192</v>
      </c>
      <c r="AK4295" s="160" t="s">
        <v>1101</v>
      </c>
      <c r="AL4295" s="28">
        <f t="shared" si="73"/>
        <v>19</v>
      </c>
      <c r="AN4295" s="160">
        <v>37006</v>
      </c>
      <c r="AO4295">
        <v>12</v>
      </c>
      <c r="AP4295">
        <v>180</v>
      </c>
      <c r="AQ4295" s="160" t="s">
        <v>1101</v>
      </c>
      <c r="AR4295" s="28">
        <f t="shared" si="74"/>
        <v>18</v>
      </c>
      <c r="AT4295" s="160">
        <v>35910</v>
      </c>
      <c r="AU4295">
        <v>12</v>
      </c>
      <c r="AV4295">
        <v>121</v>
      </c>
      <c r="AW4295" s="160" t="s">
        <v>1101</v>
      </c>
      <c r="AX4295" s="28">
        <f t="shared" si="75"/>
        <v>12</v>
      </c>
    </row>
    <row r="4296" spans="28:50" x14ac:dyDescent="0.3">
      <c r="AB4296" s="160">
        <v>39928</v>
      </c>
      <c r="AC4296">
        <v>13</v>
      </c>
      <c r="AD4296">
        <v>135</v>
      </c>
      <c r="AE4296" t="s">
        <v>1101</v>
      </c>
      <c r="AF4296">
        <v>14</v>
      </c>
      <c r="AH4296" s="160">
        <v>41389</v>
      </c>
      <c r="AI4296">
        <v>13</v>
      </c>
      <c r="AJ4296">
        <v>202</v>
      </c>
      <c r="AK4296" s="160" t="s">
        <v>1101</v>
      </c>
      <c r="AL4296" s="28">
        <f t="shared" si="73"/>
        <v>20</v>
      </c>
      <c r="AN4296" s="160">
        <v>37006</v>
      </c>
      <c r="AO4296">
        <v>13</v>
      </c>
      <c r="AP4296">
        <v>170</v>
      </c>
      <c r="AQ4296" s="160" t="s">
        <v>1101</v>
      </c>
      <c r="AR4296" s="28">
        <f t="shared" si="74"/>
        <v>17</v>
      </c>
      <c r="AT4296" s="160">
        <v>35910</v>
      </c>
      <c r="AU4296">
        <v>13</v>
      </c>
      <c r="AV4296">
        <v>120</v>
      </c>
      <c r="AW4296" s="160" t="s">
        <v>1101</v>
      </c>
      <c r="AX4296" s="28">
        <f t="shared" si="75"/>
        <v>12</v>
      </c>
    </row>
    <row r="4297" spans="28:50" x14ac:dyDescent="0.3">
      <c r="AB4297" s="160">
        <v>39928</v>
      </c>
      <c r="AC4297">
        <v>14</v>
      </c>
      <c r="AD4297">
        <v>135</v>
      </c>
      <c r="AE4297" t="s">
        <v>1101</v>
      </c>
      <c r="AF4297">
        <v>14</v>
      </c>
      <c r="AH4297" s="160">
        <v>41389</v>
      </c>
      <c r="AI4297">
        <v>14</v>
      </c>
      <c r="AJ4297">
        <v>209</v>
      </c>
      <c r="AK4297" s="160" t="s">
        <v>1101</v>
      </c>
      <c r="AL4297" s="28">
        <f t="shared" si="73"/>
        <v>21</v>
      </c>
      <c r="AN4297" s="160">
        <v>37006</v>
      </c>
      <c r="AO4297">
        <v>14</v>
      </c>
      <c r="AP4297">
        <v>181</v>
      </c>
      <c r="AQ4297" s="160" t="s">
        <v>1101</v>
      </c>
      <c r="AR4297" s="28">
        <f t="shared" si="74"/>
        <v>18</v>
      </c>
      <c r="AT4297" s="160">
        <v>35910</v>
      </c>
      <c r="AU4297">
        <v>14</v>
      </c>
      <c r="AV4297">
        <v>113</v>
      </c>
      <c r="AW4297" s="160" t="s">
        <v>1101</v>
      </c>
      <c r="AX4297" s="28">
        <f t="shared" si="75"/>
        <v>11</v>
      </c>
    </row>
    <row r="4298" spans="28:50" x14ac:dyDescent="0.3">
      <c r="AB4298" s="160">
        <v>39928</v>
      </c>
      <c r="AC4298">
        <v>15</v>
      </c>
      <c r="AD4298">
        <v>128</v>
      </c>
      <c r="AE4298" t="s">
        <v>1101</v>
      </c>
      <c r="AF4298">
        <v>13</v>
      </c>
      <c r="AH4298" s="160">
        <v>41389</v>
      </c>
      <c r="AI4298">
        <v>15</v>
      </c>
      <c r="AJ4298">
        <v>196</v>
      </c>
      <c r="AK4298" s="160" t="s">
        <v>1101</v>
      </c>
      <c r="AL4298" s="28">
        <f t="shared" si="73"/>
        <v>20</v>
      </c>
      <c r="AN4298" s="160">
        <v>37006</v>
      </c>
      <c r="AO4298">
        <v>15</v>
      </c>
      <c r="AP4298">
        <v>180</v>
      </c>
      <c r="AQ4298" s="160" t="s">
        <v>1101</v>
      </c>
      <c r="AR4298" s="28">
        <f t="shared" si="74"/>
        <v>18</v>
      </c>
      <c r="AT4298" s="160">
        <v>35910</v>
      </c>
      <c r="AU4298">
        <v>15</v>
      </c>
      <c r="AV4298">
        <v>108</v>
      </c>
      <c r="AW4298" s="160" t="s">
        <v>1101</v>
      </c>
      <c r="AX4298" s="28">
        <f t="shared" si="75"/>
        <v>11</v>
      </c>
    </row>
    <row r="4299" spans="28:50" x14ac:dyDescent="0.3">
      <c r="AB4299" s="160">
        <v>39928</v>
      </c>
      <c r="AC4299">
        <v>16</v>
      </c>
      <c r="AD4299">
        <v>127</v>
      </c>
      <c r="AE4299" t="s">
        <v>1101</v>
      </c>
      <c r="AF4299">
        <v>13</v>
      </c>
      <c r="AH4299" s="160">
        <v>41389</v>
      </c>
      <c r="AI4299">
        <v>16</v>
      </c>
      <c r="AJ4299">
        <v>198</v>
      </c>
      <c r="AK4299" s="160" t="s">
        <v>1101</v>
      </c>
      <c r="AL4299" s="28">
        <f t="shared" si="73"/>
        <v>20</v>
      </c>
      <c r="AN4299" s="160">
        <v>37006</v>
      </c>
      <c r="AO4299">
        <v>16</v>
      </c>
      <c r="AP4299">
        <v>180</v>
      </c>
      <c r="AQ4299" s="160" t="s">
        <v>1101</v>
      </c>
      <c r="AR4299" s="28">
        <f t="shared" si="74"/>
        <v>18</v>
      </c>
      <c r="AT4299" s="160">
        <v>35910</v>
      </c>
      <c r="AU4299">
        <v>16</v>
      </c>
      <c r="AV4299">
        <v>106</v>
      </c>
      <c r="AW4299" s="160" t="s">
        <v>1101</v>
      </c>
      <c r="AX4299" s="28">
        <f t="shared" si="75"/>
        <v>11</v>
      </c>
    </row>
    <row r="4300" spans="28:50" x14ac:dyDescent="0.3">
      <c r="AB4300" s="160">
        <v>39928</v>
      </c>
      <c r="AC4300">
        <v>17</v>
      </c>
      <c r="AD4300">
        <v>122</v>
      </c>
      <c r="AE4300" t="s">
        <v>1101</v>
      </c>
      <c r="AF4300">
        <v>12</v>
      </c>
      <c r="AH4300" s="160">
        <v>41389</v>
      </c>
      <c r="AI4300">
        <v>17</v>
      </c>
      <c r="AJ4300">
        <v>195</v>
      </c>
      <c r="AK4300" s="160" t="s">
        <v>1101</v>
      </c>
      <c r="AL4300" s="28">
        <f t="shared" si="73"/>
        <v>20</v>
      </c>
      <c r="AN4300" s="160">
        <v>37006</v>
      </c>
      <c r="AO4300">
        <v>17</v>
      </c>
      <c r="AP4300">
        <v>148</v>
      </c>
      <c r="AQ4300" s="160" t="s">
        <v>1101</v>
      </c>
      <c r="AR4300" s="28">
        <f t="shared" si="74"/>
        <v>15</v>
      </c>
      <c r="AT4300" s="160">
        <v>35910</v>
      </c>
      <c r="AU4300">
        <v>17</v>
      </c>
      <c r="AV4300">
        <v>104</v>
      </c>
      <c r="AW4300" s="160" t="s">
        <v>1101</v>
      </c>
      <c r="AX4300" s="28">
        <f t="shared" si="75"/>
        <v>10</v>
      </c>
    </row>
    <row r="4301" spans="28:50" x14ac:dyDescent="0.3">
      <c r="AB4301" s="160">
        <v>39928</v>
      </c>
      <c r="AC4301">
        <v>18</v>
      </c>
      <c r="AD4301">
        <v>116</v>
      </c>
      <c r="AE4301" t="s">
        <v>1101</v>
      </c>
      <c r="AF4301">
        <v>12</v>
      </c>
      <c r="AH4301" s="160">
        <v>41389</v>
      </c>
      <c r="AI4301">
        <v>18</v>
      </c>
      <c r="AJ4301">
        <v>193</v>
      </c>
      <c r="AK4301" s="160" t="s">
        <v>1101</v>
      </c>
      <c r="AL4301" s="28">
        <f t="shared" si="73"/>
        <v>19</v>
      </c>
      <c r="AN4301" s="160">
        <v>37006</v>
      </c>
      <c r="AO4301">
        <v>18</v>
      </c>
      <c r="AP4301">
        <v>140</v>
      </c>
      <c r="AQ4301" s="160" t="s">
        <v>1101</v>
      </c>
      <c r="AR4301" s="28">
        <f t="shared" si="74"/>
        <v>14</v>
      </c>
      <c r="AT4301" s="160">
        <v>35910</v>
      </c>
      <c r="AU4301">
        <v>18</v>
      </c>
      <c r="AV4301">
        <v>102</v>
      </c>
      <c r="AW4301" s="160" t="s">
        <v>1101</v>
      </c>
      <c r="AX4301" s="28">
        <f t="shared" si="75"/>
        <v>10</v>
      </c>
    </row>
    <row r="4302" spans="28:50" x14ac:dyDescent="0.3">
      <c r="AB4302" s="160">
        <v>39928</v>
      </c>
      <c r="AC4302">
        <v>19</v>
      </c>
      <c r="AD4302">
        <v>115</v>
      </c>
      <c r="AE4302" t="s">
        <v>1101</v>
      </c>
      <c r="AF4302">
        <v>12</v>
      </c>
      <c r="AH4302" s="160">
        <v>41389</v>
      </c>
      <c r="AI4302">
        <v>19</v>
      </c>
      <c r="AJ4302">
        <v>188</v>
      </c>
      <c r="AK4302" s="160" t="s">
        <v>1101</v>
      </c>
      <c r="AL4302" s="28">
        <f t="shared" si="73"/>
        <v>19</v>
      </c>
      <c r="AN4302" s="160">
        <v>37006</v>
      </c>
      <c r="AO4302">
        <v>19</v>
      </c>
      <c r="AP4302">
        <v>130</v>
      </c>
      <c r="AQ4302" s="160" t="s">
        <v>1101</v>
      </c>
      <c r="AR4302" s="28">
        <f t="shared" si="74"/>
        <v>13</v>
      </c>
      <c r="AT4302" s="160">
        <v>35910</v>
      </c>
      <c r="AU4302">
        <v>19</v>
      </c>
      <c r="AV4302">
        <v>102</v>
      </c>
      <c r="AW4302" s="160" t="s">
        <v>1101</v>
      </c>
      <c r="AX4302" s="28">
        <f t="shared" si="75"/>
        <v>10</v>
      </c>
    </row>
    <row r="4303" spans="28:50" x14ac:dyDescent="0.3">
      <c r="AB4303" s="160">
        <v>39928</v>
      </c>
      <c r="AC4303">
        <v>20</v>
      </c>
      <c r="AD4303">
        <v>121</v>
      </c>
      <c r="AE4303" t="s">
        <v>1101</v>
      </c>
      <c r="AF4303">
        <v>12</v>
      </c>
      <c r="AH4303" s="160">
        <v>41389</v>
      </c>
      <c r="AI4303">
        <v>20</v>
      </c>
      <c r="AJ4303">
        <v>186</v>
      </c>
      <c r="AK4303" s="160" t="s">
        <v>1101</v>
      </c>
      <c r="AL4303" s="28">
        <f t="shared" si="73"/>
        <v>19</v>
      </c>
      <c r="AN4303" s="160">
        <v>37006</v>
      </c>
      <c r="AO4303">
        <v>20</v>
      </c>
      <c r="AP4303">
        <v>124</v>
      </c>
      <c r="AQ4303" s="160" t="s">
        <v>1101</v>
      </c>
      <c r="AR4303" s="28">
        <f t="shared" si="74"/>
        <v>12</v>
      </c>
      <c r="AT4303" s="160">
        <v>35910</v>
      </c>
      <c r="AU4303">
        <v>20</v>
      </c>
      <c r="AV4303">
        <v>101</v>
      </c>
      <c r="AW4303" s="160" t="s">
        <v>1101</v>
      </c>
      <c r="AX4303" s="28">
        <f t="shared" si="75"/>
        <v>10</v>
      </c>
    </row>
    <row r="4304" spans="28:50" x14ac:dyDescent="0.3">
      <c r="AB4304" s="160">
        <v>39928</v>
      </c>
      <c r="AC4304">
        <v>21</v>
      </c>
      <c r="AD4304">
        <v>120</v>
      </c>
      <c r="AE4304" t="s">
        <v>1101</v>
      </c>
      <c r="AF4304">
        <v>12</v>
      </c>
      <c r="AH4304" s="160">
        <v>41389</v>
      </c>
      <c r="AI4304">
        <v>21</v>
      </c>
      <c r="AJ4304">
        <v>181</v>
      </c>
      <c r="AK4304" s="160" t="s">
        <v>1101</v>
      </c>
      <c r="AL4304" s="28">
        <f t="shared" si="73"/>
        <v>18</v>
      </c>
      <c r="AN4304" s="160">
        <v>37006</v>
      </c>
      <c r="AO4304">
        <v>21</v>
      </c>
      <c r="AP4304">
        <v>120</v>
      </c>
      <c r="AQ4304" s="160" t="s">
        <v>1101</v>
      </c>
      <c r="AR4304" s="28">
        <f t="shared" si="74"/>
        <v>12</v>
      </c>
      <c r="AT4304" s="160">
        <v>35910</v>
      </c>
      <c r="AU4304">
        <v>21</v>
      </c>
      <c r="AV4304">
        <v>102</v>
      </c>
      <c r="AW4304" s="160" t="s">
        <v>1101</v>
      </c>
      <c r="AX4304" s="28">
        <f t="shared" si="75"/>
        <v>10</v>
      </c>
    </row>
    <row r="4305" spans="28:50" x14ac:dyDescent="0.3">
      <c r="AB4305" s="160">
        <v>39928</v>
      </c>
      <c r="AC4305">
        <v>22</v>
      </c>
      <c r="AD4305">
        <v>121</v>
      </c>
      <c r="AE4305" t="s">
        <v>1101</v>
      </c>
      <c r="AF4305">
        <v>12</v>
      </c>
      <c r="AH4305" s="160">
        <v>41389</v>
      </c>
      <c r="AI4305">
        <v>22</v>
      </c>
      <c r="AJ4305">
        <v>174</v>
      </c>
      <c r="AK4305" s="160" t="s">
        <v>1101</v>
      </c>
      <c r="AL4305" s="28">
        <f t="shared" si="73"/>
        <v>17</v>
      </c>
      <c r="AN4305" s="160">
        <v>37006</v>
      </c>
      <c r="AO4305">
        <v>22</v>
      </c>
      <c r="AP4305">
        <v>110</v>
      </c>
      <c r="AQ4305" s="160" t="s">
        <v>1101</v>
      </c>
      <c r="AR4305" s="28">
        <f t="shared" si="74"/>
        <v>11</v>
      </c>
      <c r="AT4305" s="160">
        <v>35910</v>
      </c>
      <c r="AU4305">
        <v>22</v>
      </c>
      <c r="AV4305">
        <v>102</v>
      </c>
      <c r="AW4305" s="160" t="s">
        <v>1101</v>
      </c>
      <c r="AX4305" s="28">
        <f t="shared" si="75"/>
        <v>10</v>
      </c>
    </row>
    <row r="4306" spans="28:50" x14ac:dyDescent="0.3">
      <c r="AB4306" s="160">
        <v>39928</v>
      </c>
      <c r="AC4306">
        <v>23</v>
      </c>
      <c r="AD4306">
        <v>126</v>
      </c>
      <c r="AE4306" t="s">
        <v>1101</v>
      </c>
      <c r="AF4306">
        <v>13</v>
      </c>
      <c r="AH4306" s="160">
        <v>41389</v>
      </c>
      <c r="AI4306">
        <v>23</v>
      </c>
      <c r="AJ4306">
        <v>166</v>
      </c>
      <c r="AK4306" s="160" t="s">
        <v>1101</v>
      </c>
      <c r="AL4306" s="28">
        <f t="shared" si="73"/>
        <v>17</v>
      </c>
      <c r="AN4306" s="160">
        <v>37006</v>
      </c>
      <c r="AO4306">
        <v>23</v>
      </c>
      <c r="AP4306">
        <v>117</v>
      </c>
      <c r="AQ4306" s="160" t="s">
        <v>1101</v>
      </c>
      <c r="AR4306" s="28">
        <f t="shared" si="74"/>
        <v>12</v>
      </c>
      <c r="AT4306" s="160">
        <v>35910</v>
      </c>
      <c r="AU4306">
        <v>23</v>
      </c>
      <c r="AV4306">
        <v>102</v>
      </c>
      <c r="AW4306" s="160" t="s">
        <v>1101</v>
      </c>
      <c r="AX4306" s="28">
        <f t="shared" si="75"/>
        <v>10</v>
      </c>
    </row>
    <row r="4307" spans="28:50" x14ac:dyDescent="0.3">
      <c r="AB4307" s="160">
        <v>39929</v>
      </c>
      <c r="AC4307">
        <v>0</v>
      </c>
      <c r="AD4307">
        <v>132</v>
      </c>
      <c r="AE4307" t="s">
        <v>1101</v>
      </c>
      <c r="AF4307">
        <v>13</v>
      </c>
      <c r="AH4307" s="160">
        <v>41390</v>
      </c>
      <c r="AI4307">
        <v>0</v>
      </c>
      <c r="AJ4307">
        <v>165</v>
      </c>
      <c r="AK4307" s="160" t="s">
        <v>1101</v>
      </c>
      <c r="AL4307" s="28">
        <f t="shared" si="73"/>
        <v>17</v>
      </c>
      <c r="AN4307" s="160">
        <v>37007</v>
      </c>
      <c r="AO4307">
        <v>0</v>
      </c>
      <c r="AP4307">
        <v>100</v>
      </c>
      <c r="AQ4307" s="160" t="s">
        <v>1101</v>
      </c>
      <c r="AR4307" s="28">
        <f t="shared" si="74"/>
        <v>10</v>
      </c>
      <c r="AT4307" s="160">
        <v>35911</v>
      </c>
      <c r="AU4307">
        <v>0</v>
      </c>
      <c r="AV4307">
        <v>102</v>
      </c>
      <c r="AW4307" s="160" t="s">
        <v>1101</v>
      </c>
      <c r="AX4307" s="28">
        <f t="shared" si="75"/>
        <v>10</v>
      </c>
    </row>
    <row r="4308" spans="28:50" x14ac:dyDescent="0.3">
      <c r="AB4308" s="160">
        <v>39929</v>
      </c>
      <c r="AC4308">
        <v>1</v>
      </c>
      <c r="AD4308">
        <v>99</v>
      </c>
      <c r="AE4308" t="s">
        <v>1101</v>
      </c>
      <c r="AF4308">
        <v>10</v>
      </c>
      <c r="AH4308" s="160">
        <v>41390</v>
      </c>
      <c r="AI4308">
        <v>1</v>
      </c>
      <c r="AJ4308">
        <v>166</v>
      </c>
      <c r="AK4308" s="160" t="s">
        <v>1101</v>
      </c>
      <c r="AL4308" s="28">
        <f t="shared" si="73"/>
        <v>17</v>
      </c>
      <c r="AN4308" s="160">
        <v>37007</v>
      </c>
      <c r="AO4308">
        <v>1</v>
      </c>
      <c r="AP4308">
        <v>100</v>
      </c>
      <c r="AQ4308" s="160" t="s">
        <v>1101</v>
      </c>
      <c r="AR4308" s="28">
        <f t="shared" si="74"/>
        <v>10</v>
      </c>
      <c r="AT4308" s="160">
        <v>35911</v>
      </c>
      <c r="AU4308">
        <v>1</v>
      </c>
      <c r="AV4308">
        <v>101</v>
      </c>
      <c r="AW4308" s="160" t="s">
        <v>1101</v>
      </c>
      <c r="AX4308" s="28">
        <f t="shared" si="75"/>
        <v>10</v>
      </c>
    </row>
    <row r="4309" spans="28:50" x14ac:dyDescent="0.3">
      <c r="AB4309" s="160">
        <v>39929</v>
      </c>
      <c r="AC4309">
        <v>2</v>
      </c>
      <c r="AD4309">
        <v>88</v>
      </c>
      <c r="AE4309" t="s">
        <v>1101</v>
      </c>
      <c r="AF4309">
        <v>9</v>
      </c>
      <c r="AH4309" s="160">
        <v>41390</v>
      </c>
      <c r="AI4309">
        <v>2</v>
      </c>
      <c r="AJ4309">
        <v>164</v>
      </c>
      <c r="AK4309" s="160" t="s">
        <v>1101</v>
      </c>
      <c r="AL4309" s="28">
        <f t="shared" si="73"/>
        <v>16</v>
      </c>
      <c r="AN4309" s="160">
        <v>37007</v>
      </c>
      <c r="AO4309">
        <v>2</v>
      </c>
      <c r="AP4309">
        <v>105</v>
      </c>
      <c r="AQ4309" s="160" t="s">
        <v>1101</v>
      </c>
      <c r="AR4309" s="28">
        <f t="shared" si="74"/>
        <v>11</v>
      </c>
      <c r="AT4309" s="160">
        <v>35911</v>
      </c>
      <c r="AU4309">
        <v>2</v>
      </c>
      <c r="AV4309">
        <v>98</v>
      </c>
      <c r="AW4309" s="160" t="s">
        <v>1101</v>
      </c>
      <c r="AX4309" s="28">
        <f t="shared" si="75"/>
        <v>10</v>
      </c>
    </row>
    <row r="4310" spans="28:50" x14ac:dyDescent="0.3">
      <c r="AB4310" s="160">
        <v>39929</v>
      </c>
      <c r="AC4310">
        <v>3</v>
      </c>
      <c r="AD4310">
        <v>88</v>
      </c>
      <c r="AE4310" t="s">
        <v>1101</v>
      </c>
      <c r="AF4310">
        <v>9</v>
      </c>
      <c r="AH4310" s="160">
        <v>41390</v>
      </c>
      <c r="AI4310">
        <v>3</v>
      </c>
      <c r="AJ4310">
        <v>165</v>
      </c>
      <c r="AK4310" s="160" t="s">
        <v>1101</v>
      </c>
      <c r="AL4310" s="28">
        <f t="shared" si="73"/>
        <v>17</v>
      </c>
      <c r="AN4310" s="160">
        <v>37007</v>
      </c>
      <c r="AO4310">
        <v>3</v>
      </c>
      <c r="AP4310">
        <v>90</v>
      </c>
      <c r="AQ4310" s="160" t="s">
        <v>1101</v>
      </c>
      <c r="AR4310" s="28">
        <f t="shared" si="74"/>
        <v>9</v>
      </c>
      <c r="AT4310" s="160">
        <v>35911</v>
      </c>
      <c r="AU4310">
        <v>3</v>
      </c>
      <c r="AV4310">
        <v>91</v>
      </c>
      <c r="AW4310" s="160" t="s">
        <v>1101</v>
      </c>
      <c r="AX4310" s="28">
        <f t="shared" si="75"/>
        <v>9</v>
      </c>
    </row>
    <row r="4311" spans="28:50" x14ac:dyDescent="0.3">
      <c r="AB4311" s="160">
        <v>39929</v>
      </c>
      <c r="AC4311">
        <v>4</v>
      </c>
      <c r="AD4311">
        <v>87</v>
      </c>
      <c r="AE4311" t="s">
        <v>1101</v>
      </c>
      <c r="AF4311">
        <v>9</v>
      </c>
      <c r="AH4311" s="160">
        <v>41390</v>
      </c>
      <c r="AI4311">
        <v>4</v>
      </c>
      <c r="AJ4311">
        <v>162</v>
      </c>
      <c r="AK4311" s="160" t="s">
        <v>1101</v>
      </c>
      <c r="AL4311" s="28">
        <f t="shared" si="73"/>
        <v>16</v>
      </c>
      <c r="AN4311" s="160">
        <v>37007</v>
      </c>
      <c r="AO4311">
        <v>4</v>
      </c>
      <c r="AP4311">
        <v>100</v>
      </c>
      <c r="AQ4311" s="160" t="s">
        <v>1101</v>
      </c>
      <c r="AR4311" s="28">
        <f t="shared" si="74"/>
        <v>10</v>
      </c>
      <c r="AT4311" s="160">
        <v>35911</v>
      </c>
      <c r="AU4311">
        <v>4</v>
      </c>
      <c r="AV4311">
        <v>83</v>
      </c>
      <c r="AW4311" s="160" t="s">
        <v>1101</v>
      </c>
      <c r="AX4311" s="28">
        <f t="shared" si="75"/>
        <v>8</v>
      </c>
    </row>
    <row r="4312" spans="28:50" x14ac:dyDescent="0.3">
      <c r="AB4312" s="160">
        <v>39929</v>
      </c>
      <c r="AC4312">
        <v>5</v>
      </c>
      <c r="AD4312">
        <v>86</v>
      </c>
      <c r="AE4312" t="s">
        <v>1101</v>
      </c>
      <c r="AF4312">
        <v>9</v>
      </c>
      <c r="AH4312" s="160">
        <v>41390</v>
      </c>
      <c r="AI4312">
        <v>5</v>
      </c>
      <c r="AJ4312">
        <v>158</v>
      </c>
      <c r="AK4312" s="160" t="s">
        <v>1101</v>
      </c>
      <c r="AL4312" s="28">
        <f t="shared" si="73"/>
        <v>16</v>
      </c>
      <c r="AN4312" s="160">
        <v>37007</v>
      </c>
      <c r="AO4312">
        <v>5</v>
      </c>
      <c r="AP4312">
        <v>92</v>
      </c>
      <c r="AQ4312" s="160" t="s">
        <v>1101</v>
      </c>
      <c r="AR4312" s="28">
        <f t="shared" si="74"/>
        <v>9</v>
      </c>
      <c r="AT4312" s="160">
        <v>35911</v>
      </c>
      <c r="AU4312">
        <v>5</v>
      </c>
      <c r="AV4312">
        <v>77</v>
      </c>
      <c r="AW4312" s="160" t="s">
        <v>1101</v>
      </c>
      <c r="AX4312" s="28">
        <f t="shared" si="75"/>
        <v>8</v>
      </c>
    </row>
    <row r="4313" spans="28:50" x14ac:dyDescent="0.3">
      <c r="AB4313" s="160">
        <v>39929</v>
      </c>
      <c r="AC4313">
        <v>6</v>
      </c>
      <c r="AD4313">
        <v>79</v>
      </c>
      <c r="AE4313" t="s">
        <v>1101</v>
      </c>
      <c r="AF4313">
        <v>8</v>
      </c>
      <c r="AH4313" s="160">
        <v>41390</v>
      </c>
      <c r="AI4313">
        <v>6</v>
      </c>
      <c r="AJ4313">
        <v>160</v>
      </c>
      <c r="AK4313" s="160" t="s">
        <v>1101</v>
      </c>
      <c r="AL4313" s="28">
        <f t="shared" si="73"/>
        <v>16</v>
      </c>
      <c r="AN4313" s="160">
        <v>37007</v>
      </c>
      <c r="AO4313">
        <v>6</v>
      </c>
      <c r="AP4313">
        <v>90</v>
      </c>
      <c r="AQ4313" s="160" t="s">
        <v>1101</v>
      </c>
      <c r="AR4313" s="28">
        <f t="shared" si="74"/>
        <v>9</v>
      </c>
      <c r="AT4313" s="160">
        <v>35911</v>
      </c>
      <c r="AU4313">
        <v>6</v>
      </c>
      <c r="AV4313">
        <v>73</v>
      </c>
      <c r="AW4313" s="160" t="s">
        <v>1101</v>
      </c>
      <c r="AX4313" s="28">
        <f t="shared" si="75"/>
        <v>7</v>
      </c>
    </row>
    <row r="4314" spans="28:50" x14ac:dyDescent="0.3">
      <c r="AB4314" s="160">
        <v>39929</v>
      </c>
      <c r="AC4314">
        <v>7</v>
      </c>
      <c r="AD4314">
        <v>73</v>
      </c>
      <c r="AE4314" t="s">
        <v>1101</v>
      </c>
      <c r="AF4314">
        <v>7</v>
      </c>
      <c r="AH4314" s="160">
        <v>41390</v>
      </c>
      <c r="AI4314">
        <v>7</v>
      </c>
      <c r="AJ4314">
        <v>161</v>
      </c>
      <c r="AK4314" s="160" t="s">
        <v>1101</v>
      </c>
      <c r="AL4314" s="28">
        <f t="shared" si="73"/>
        <v>16</v>
      </c>
      <c r="AN4314" s="160">
        <v>37007</v>
      </c>
      <c r="AO4314">
        <v>7</v>
      </c>
      <c r="AP4314">
        <v>100</v>
      </c>
      <c r="AQ4314" s="160" t="s">
        <v>1101</v>
      </c>
      <c r="AR4314" s="28">
        <f t="shared" si="74"/>
        <v>10</v>
      </c>
      <c r="AT4314" s="160">
        <v>35911</v>
      </c>
      <c r="AU4314">
        <v>7</v>
      </c>
      <c r="AV4314">
        <v>78</v>
      </c>
      <c r="AW4314" s="160" t="s">
        <v>1101</v>
      </c>
      <c r="AX4314" s="28">
        <f t="shared" si="75"/>
        <v>8</v>
      </c>
    </row>
    <row r="4315" spans="28:50" x14ac:dyDescent="0.3">
      <c r="AB4315" s="160">
        <v>39929</v>
      </c>
      <c r="AC4315">
        <v>8</v>
      </c>
      <c r="AD4315">
        <v>81</v>
      </c>
      <c r="AE4315" t="s">
        <v>1101</v>
      </c>
      <c r="AF4315">
        <v>8</v>
      </c>
      <c r="AH4315" s="160">
        <v>41390</v>
      </c>
      <c r="AI4315">
        <v>8</v>
      </c>
      <c r="AJ4315">
        <v>161</v>
      </c>
      <c r="AK4315" s="160" t="s">
        <v>1101</v>
      </c>
      <c r="AL4315" s="28">
        <f t="shared" si="73"/>
        <v>16</v>
      </c>
      <c r="AN4315" s="160">
        <v>37007</v>
      </c>
      <c r="AO4315">
        <v>8</v>
      </c>
      <c r="AP4315">
        <v>134</v>
      </c>
      <c r="AQ4315" s="160" t="s">
        <v>1101</v>
      </c>
      <c r="AR4315" s="28">
        <f t="shared" si="74"/>
        <v>13</v>
      </c>
      <c r="AT4315" s="160">
        <v>35911</v>
      </c>
      <c r="AU4315">
        <v>8</v>
      </c>
      <c r="AV4315">
        <v>89</v>
      </c>
      <c r="AW4315" s="160" t="s">
        <v>1101</v>
      </c>
      <c r="AX4315" s="28">
        <f t="shared" si="75"/>
        <v>9</v>
      </c>
    </row>
    <row r="4316" spans="28:50" x14ac:dyDescent="0.3">
      <c r="AB4316" s="160">
        <v>39929</v>
      </c>
      <c r="AC4316">
        <v>9</v>
      </c>
      <c r="AD4316">
        <v>83</v>
      </c>
      <c r="AE4316" t="s">
        <v>1101</v>
      </c>
      <c r="AF4316">
        <v>8</v>
      </c>
      <c r="AH4316" s="160">
        <v>41390</v>
      </c>
      <c r="AI4316">
        <v>9</v>
      </c>
      <c r="AJ4316">
        <v>179</v>
      </c>
      <c r="AK4316" s="160" t="s">
        <v>1101</v>
      </c>
      <c r="AL4316" s="28">
        <f t="shared" si="73"/>
        <v>18</v>
      </c>
      <c r="AN4316" s="160">
        <v>37007</v>
      </c>
      <c r="AO4316">
        <v>9</v>
      </c>
      <c r="AP4316">
        <v>160</v>
      </c>
      <c r="AQ4316" s="160" t="s">
        <v>1101</v>
      </c>
      <c r="AR4316" s="28">
        <f t="shared" si="74"/>
        <v>16</v>
      </c>
      <c r="AT4316" s="160">
        <v>35911</v>
      </c>
      <c r="AU4316">
        <v>9</v>
      </c>
      <c r="AV4316">
        <v>99</v>
      </c>
      <c r="AW4316" s="160" t="s">
        <v>1101</v>
      </c>
      <c r="AX4316" s="28">
        <f t="shared" si="75"/>
        <v>10</v>
      </c>
    </row>
    <row r="4317" spans="28:50" x14ac:dyDescent="0.3">
      <c r="AB4317" s="160">
        <v>39929</v>
      </c>
      <c r="AC4317">
        <v>10</v>
      </c>
      <c r="AD4317">
        <v>94</v>
      </c>
      <c r="AE4317" t="s">
        <v>1101</v>
      </c>
      <c r="AF4317">
        <v>9</v>
      </c>
      <c r="AH4317" s="160">
        <v>41390</v>
      </c>
      <c r="AI4317">
        <v>10</v>
      </c>
      <c r="AJ4317">
        <v>186</v>
      </c>
      <c r="AK4317" s="160" t="s">
        <v>1101</v>
      </c>
      <c r="AL4317" s="28">
        <f t="shared" si="73"/>
        <v>19</v>
      </c>
      <c r="AN4317" s="160">
        <v>37007</v>
      </c>
      <c r="AO4317">
        <v>10</v>
      </c>
      <c r="AP4317">
        <v>180</v>
      </c>
      <c r="AQ4317" s="160" t="s">
        <v>1101</v>
      </c>
      <c r="AR4317" s="28">
        <f t="shared" si="74"/>
        <v>18</v>
      </c>
      <c r="AT4317" s="160">
        <v>35911</v>
      </c>
      <c r="AU4317">
        <v>10</v>
      </c>
      <c r="AV4317">
        <v>110</v>
      </c>
      <c r="AW4317" s="160" t="s">
        <v>1101</v>
      </c>
      <c r="AX4317" s="28">
        <f t="shared" si="75"/>
        <v>11</v>
      </c>
    </row>
    <row r="4318" spans="28:50" x14ac:dyDescent="0.3">
      <c r="AB4318" s="160">
        <v>39929</v>
      </c>
      <c r="AC4318">
        <v>11</v>
      </c>
      <c r="AD4318">
        <v>99</v>
      </c>
      <c r="AE4318" t="s">
        <v>1101</v>
      </c>
      <c r="AF4318">
        <v>10</v>
      </c>
      <c r="AH4318" s="160">
        <v>41390</v>
      </c>
      <c r="AI4318">
        <v>11</v>
      </c>
      <c r="AJ4318">
        <v>196</v>
      </c>
      <c r="AK4318" s="160" t="s">
        <v>1101</v>
      </c>
      <c r="AL4318" s="28">
        <f t="shared" si="73"/>
        <v>20</v>
      </c>
      <c r="AN4318" s="160">
        <v>37007</v>
      </c>
      <c r="AO4318">
        <v>11</v>
      </c>
      <c r="AP4318">
        <v>186</v>
      </c>
      <c r="AQ4318" s="160" t="s">
        <v>1101</v>
      </c>
      <c r="AR4318" s="28">
        <f t="shared" si="74"/>
        <v>19</v>
      </c>
      <c r="AT4318" s="160">
        <v>35911</v>
      </c>
      <c r="AU4318">
        <v>11</v>
      </c>
      <c r="AV4318">
        <v>123</v>
      </c>
      <c r="AW4318" s="160" t="s">
        <v>1101</v>
      </c>
      <c r="AX4318" s="28">
        <f t="shared" si="75"/>
        <v>12</v>
      </c>
    </row>
    <row r="4319" spans="28:50" x14ac:dyDescent="0.3">
      <c r="AB4319" s="160">
        <v>39929</v>
      </c>
      <c r="AC4319">
        <v>12</v>
      </c>
      <c r="AD4319">
        <v>104</v>
      </c>
      <c r="AE4319" t="s">
        <v>1101</v>
      </c>
      <c r="AF4319">
        <v>10</v>
      </c>
      <c r="AH4319" s="160">
        <v>41390</v>
      </c>
      <c r="AI4319">
        <v>12</v>
      </c>
      <c r="AJ4319">
        <v>209</v>
      </c>
      <c r="AK4319" s="160" t="s">
        <v>1101</v>
      </c>
      <c r="AL4319" s="28">
        <f t="shared" si="73"/>
        <v>21</v>
      </c>
      <c r="AN4319" s="160">
        <v>37007</v>
      </c>
      <c r="AO4319">
        <v>12</v>
      </c>
      <c r="AP4319">
        <v>190</v>
      </c>
      <c r="AQ4319" s="160" t="s">
        <v>1101</v>
      </c>
      <c r="AR4319" s="28">
        <f t="shared" si="74"/>
        <v>19</v>
      </c>
      <c r="AT4319" s="160">
        <v>35911</v>
      </c>
      <c r="AU4319">
        <v>12</v>
      </c>
      <c r="AV4319">
        <v>119</v>
      </c>
      <c r="AW4319" s="160" t="s">
        <v>1101</v>
      </c>
      <c r="AX4319" s="28">
        <f t="shared" si="75"/>
        <v>12</v>
      </c>
    </row>
    <row r="4320" spans="28:50" x14ac:dyDescent="0.3">
      <c r="AB4320" s="160">
        <v>39929</v>
      </c>
      <c r="AC4320">
        <v>13</v>
      </c>
      <c r="AD4320">
        <v>89</v>
      </c>
      <c r="AE4320" t="s">
        <v>1101</v>
      </c>
      <c r="AF4320">
        <v>9</v>
      </c>
      <c r="AH4320" s="160">
        <v>41390</v>
      </c>
      <c r="AI4320">
        <v>13</v>
      </c>
      <c r="AJ4320">
        <v>211</v>
      </c>
      <c r="AK4320" s="160" t="s">
        <v>1101</v>
      </c>
      <c r="AL4320" s="28">
        <f t="shared" si="73"/>
        <v>21</v>
      </c>
      <c r="AN4320" s="160">
        <v>37007</v>
      </c>
      <c r="AO4320">
        <v>13</v>
      </c>
      <c r="AP4320">
        <v>180</v>
      </c>
      <c r="AQ4320" s="160" t="s">
        <v>1101</v>
      </c>
      <c r="AR4320" s="28">
        <f t="shared" si="74"/>
        <v>18</v>
      </c>
      <c r="AT4320" s="160">
        <v>35911</v>
      </c>
      <c r="AU4320">
        <v>13</v>
      </c>
      <c r="AV4320">
        <v>130</v>
      </c>
      <c r="AW4320" s="160" t="s">
        <v>1101</v>
      </c>
      <c r="AX4320" s="28">
        <f t="shared" si="75"/>
        <v>13</v>
      </c>
    </row>
    <row r="4321" spans="28:50" x14ac:dyDescent="0.3">
      <c r="AB4321" s="160">
        <v>39929</v>
      </c>
      <c r="AC4321">
        <v>14</v>
      </c>
      <c r="AD4321">
        <v>74</v>
      </c>
      <c r="AE4321" t="s">
        <v>1101</v>
      </c>
      <c r="AF4321">
        <v>7</v>
      </c>
      <c r="AH4321" s="160">
        <v>41390</v>
      </c>
      <c r="AI4321">
        <v>14</v>
      </c>
      <c r="AJ4321">
        <v>218</v>
      </c>
      <c r="AK4321" s="160" t="s">
        <v>1101</v>
      </c>
      <c r="AL4321" s="28">
        <f t="shared" si="73"/>
        <v>22</v>
      </c>
      <c r="AN4321" s="160">
        <v>37007</v>
      </c>
      <c r="AO4321">
        <v>14</v>
      </c>
      <c r="AP4321">
        <v>175</v>
      </c>
      <c r="AQ4321" s="160" t="s">
        <v>1101</v>
      </c>
      <c r="AR4321" s="28">
        <f t="shared" si="74"/>
        <v>18</v>
      </c>
      <c r="AT4321" s="160">
        <v>35911</v>
      </c>
      <c r="AU4321">
        <v>14</v>
      </c>
      <c r="AV4321">
        <v>121</v>
      </c>
      <c r="AW4321" s="160" t="s">
        <v>1101</v>
      </c>
      <c r="AX4321" s="28">
        <f t="shared" si="75"/>
        <v>12</v>
      </c>
    </row>
    <row r="4322" spans="28:50" x14ac:dyDescent="0.3">
      <c r="AB4322" s="160">
        <v>39929</v>
      </c>
      <c r="AC4322">
        <v>15</v>
      </c>
      <c r="AD4322">
        <v>93</v>
      </c>
      <c r="AE4322" t="s">
        <v>1101</v>
      </c>
      <c r="AF4322">
        <v>9</v>
      </c>
      <c r="AH4322" s="160">
        <v>41390</v>
      </c>
      <c r="AI4322">
        <v>15</v>
      </c>
      <c r="AJ4322">
        <v>229</v>
      </c>
      <c r="AK4322" s="160" t="s">
        <v>1101</v>
      </c>
      <c r="AL4322" s="28">
        <f t="shared" si="73"/>
        <v>23</v>
      </c>
      <c r="AN4322" s="160">
        <v>37007</v>
      </c>
      <c r="AO4322">
        <v>15</v>
      </c>
      <c r="AP4322">
        <v>180</v>
      </c>
      <c r="AQ4322" s="160" t="s">
        <v>1101</v>
      </c>
      <c r="AR4322" s="28">
        <f t="shared" si="74"/>
        <v>18</v>
      </c>
      <c r="AT4322" s="160">
        <v>35911</v>
      </c>
      <c r="AU4322">
        <v>15</v>
      </c>
      <c r="AV4322">
        <v>120</v>
      </c>
      <c r="AW4322" s="160" t="s">
        <v>1101</v>
      </c>
      <c r="AX4322" s="28">
        <f t="shared" si="75"/>
        <v>12</v>
      </c>
    </row>
    <row r="4323" spans="28:50" x14ac:dyDescent="0.3">
      <c r="AB4323" s="160">
        <v>39929</v>
      </c>
      <c r="AC4323">
        <v>16</v>
      </c>
      <c r="AD4323">
        <v>94</v>
      </c>
      <c r="AE4323" t="s">
        <v>1101</v>
      </c>
      <c r="AF4323">
        <v>9</v>
      </c>
      <c r="AH4323" s="160">
        <v>41390</v>
      </c>
      <c r="AI4323">
        <v>16</v>
      </c>
      <c r="AJ4323">
        <v>225</v>
      </c>
      <c r="AK4323" s="160" t="s">
        <v>1101</v>
      </c>
      <c r="AL4323" s="28">
        <f t="shared" si="73"/>
        <v>23</v>
      </c>
      <c r="AN4323" s="160">
        <v>37007</v>
      </c>
      <c r="AO4323">
        <v>16</v>
      </c>
      <c r="AP4323">
        <v>170</v>
      </c>
      <c r="AQ4323" s="160" t="s">
        <v>1101</v>
      </c>
      <c r="AR4323" s="28">
        <f t="shared" si="74"/>
        <v>17</v>
      </c>
      <c r="AT4323" s="160">
        <v>35911</v>
      </c>
      <c r="AU4323">
        <v>16</v>
      </c>
      <c r="AV4323">
        <v>118</v>
      </c>
      <c r="AW4323" s="160" t="s">
        <v>1101</v>
      </c>
      <c r="AX4323" s="28">
        <f t="shared" si="75"/>
        <v>12</v>
      </c>
    </row>
    <row r="4324" spans="28:50" x14ac:dyDescent="0.3">
      <c r="AB4324" s="160">
        <v>39929</v>
      </c>
      <c r="AC4324">
        <v>17</v>
      </c>
      <c r="AD4324">
        <v>71</v>
      </c>
      <c r="AE4324" t="s">
        <v>1101</v>
      </c>
      <c r="AF4324">
        <v>7</v>
      </c>
      <c r="AH4324" s="160">
        <v>41390</v>
      </c>
      <c r="AI4324">
        <v>17</v>
      </c>
      <c r="AJ4324">
        <v>216</v>
      </c>
      <c r="AK4324" s="160" t="s">
        <v>1101</v>
      </c>
      <c r="AL4324" s="28">
        <f t="shared" si="73"/>
        <v>22</v>
      </c>
      <c r="AN4324" s="160">
        <v>37007</v>
      </c>
      <c r="AO4324">
        <v>17</v>
      </c>
      <c r="AP4324">
        <v>147</v>
      </c>
      <c r="AQ4324" s="160" t="s">
        <v>1101</v>
      </c>
      <c r="AR4324" s="28">
        <f t="shared" si="74"/>
        <v>15</v>
      </c>
      <c r="AT4324" s="160">
        <v>35911</v>
      </c>
      <c r="AU4324">
        <v>17</v>
      </c>
      <c r="AV4324">
        <v>115</v>
      </c>
      <c r="AW4324" s="160" t="s">
        <v>1101</v>
      </c>
      <c r="AX4324" s="28">
        <f t="shared" si="75"/>
        <v>12</v>
      </c>
    </row>
    <row r="4325" spans="28:50" x14ac:dyDescent="0.3">
      <c r="AB4325" s="160">
        <v>39929</v>
      </c>
      <c r="AC4325">
        <v>18</v>
      </c>
      <c r="AD4325">
        <v>75</v>
      </c>
      <c r="AE4325" t="s">
        <v>1101</v>
      </c>
      <c r="AF4325">
        <v>8</v>
      </c>
      <c r="AH4325" s="160">
        <v>41390</v>
      </c>
      <c r="AI4325">
        <v>18</v>
      </c>
      <c r="AJ4325">
        <v>210</v>
      </c>
      <c r="AK4325" s="160" t="s">
        <v>1101</v>
      </c>
      <c r="AL4325" s="28">
        <f t="shared" si="73"/>
        <v>21</v>
      </c>
      <c r="AN4325" s="160">
        <v>37007</v>
      </c>
      <c r="AO4325">
        <v>18</v>
      </c>
      <c r="AP4325">
        <v>140</v>
      </c>
      <c r="AQ4325" s="160" t="s">
        <v>1101</v>
      </c>
      <c r="AR4325" s="28">
        <f t="shared" si="74"/>
        <v>14</v>
      </c>
      <c r="AT4325" s="160">
        <v>35911</v>
      </c>
      <c r="AU4325">
        <v>18</v>
      </c>
      <c r="AV4325">
        <v>110</v>
      </c>
      <c r="AW4325" s="160" t="s">
        <v>1101</v>
      </c>
      <c r="AX4325" s="28">
        <f t="shared" si="75"/>
        <v>11</v>
      </c>
    </row>
    <row r="4326" spans="28:50" x14ac:dyDescent="0.3">
      <c r="AB4326" s="160">
        <v>39929</v>
      </c>
      <c r="AC4326">
        <v>19</v>
      </c>
      <c r="AD4326">
        <v>73</v>
      </c>
      <c r="AE4326" t="s">
        <v>1101</v>
      </c>
      <c r="AF4326">
        <v>7</v>
      </c>
      <c r="AH4326" s="160">
        <v>41390</v>
      </c>
      <c r="AI4326">
        <v>19</v>
      </c>
      <c r="AJ4326">
        <v>197</v>
      </c>
      <c r="AK4326" s="160" t="s">
        <v>1101</v>
      </c>
      <c r="AL4326" s="28">
        <f t="shared" si="73"/>
        <v>20</v>
      </c>
      <c r="AN4326" s="160">
        <v>37007</v>
      </c>
      <c r="AO4326">
        <v>19</v>
      </c>
      <c r="AP4326">
        <v>130</v>
      </c>
      <c r="AQ4326" s="160" t="s">
        <v>1101</v>
      </c>
      <c r="AR4326" s="28">
        <f t="shared" si="74"/>
        <v>13</v>
      </c>
      <c r="AT4326" s="160">
        <v>35911</v>
      </c>
      <c r="AU4326">
        <v>19</v>
      </c>
      <c r="AV4326">
        <v>99</v>
      </c>
      <c r="AW4326" s="160" t="s">
        <v>1101</v>
      </c>
      <c r="AX4326" s="28">
        <f t="shared" si="75"/>
        <v>10</v>
      </c>
    </row>
    <row r="4327" spans="28:50" x14ac:dyDescent="0.3">
      <c r="AB4327" s="160">
        <v>39929</v>
      </c>
      <c r="AC4327">
        <v>20</v>
      </c>
      <c r="AD4327">
        <v>60</v>
      </c>
      <c r="AE4327" t="s">
        <v>1101</v>
      </c>
      <c r="AF4327">
        <v>6</v>
      </c>
      <c r="AH4327" s="160">
        <v>41390</v>
      </c>
      <c r="AI4327">
        <v>20</v>
      </c>
      <c r="AJ4327">
        <v>187</v>
      </c>
      <c r="AK4327" s="160" t="s">
        <v>1101</v>
      </c>
      <c r="AL4327" s="28">
        <f t="shared" si="73"/>
        <v>19</v>
      </c>
      <c r="AN4327" s="160">
        <v>37007</v>
      </c>
      <c r="AO4327">
        <v>20</v>
      </c>
      <c r="AP4327">
        <v>111</v>
      </c>
      <c r="AQ4327" s="160" t="s">
        <v>1101</v>
      </c>
      <c r="AR4327" s="28">
        <f t="shared" si="74"/>
        <v>11</v>
      </c>
      <c r="AT4327" s="160">
        <v>35911</v>
      </c>
      <c r="AU4327">
        <v>20</v>
      </c>
      <c r="AV4327">
        <v>94</v>
      </c>
      <c r="AW4327" s="160" t="s">
        <v>1101</v>
      </c>
      <c r="AX4327" s="28">
        <f t="shared" si="75"/>
        <v>9</v>
      </c>
    </row>
    <row r="4328" spans="28:50" x14ac:dyDescent="0.3">
      <c r="AB4328" s="160">
        <v>39929</v>
      </c>
      <c r="AC4328">
        <v>21</v>
      </c>
      <c r="AD4328">
        <v>74</v>
      </c>
      <c r="AE4328" t="s">
        <v>1101</v>
      </c>
      <c r="AF4328">
        <v>7</v>
      </c>
      <c r="AH4328" s="160">
        <v>41390</v>
      </c>
      <c r="AI4328">
        <v>21</v>
      </c>
      <c r="AJ4328">
        <v>180</v>
      </c>
      <c r="AK4328" s="160" t="s">
        <v>1101</v>
      </c>
      <c r="AL4328" s="28">
        <f t="shared" si="73"/>
        <v>18</v>
      </c>
      <c r="AN4328" s="160">
        <v>37007</v>
      </c>
      <c r="AO4328">
        <v>21</v>
      </c>
      <c r="AP4328">
        <v>110</v>
      </c>
      <c r="AQ4328" s="160" t="s">
        <v>1101</v>
      </c>
      <c r="AR4328" s="28">
        <f t="shared" si="74"/>
        <v>11</v>
      </c>
      <c r="AT4328" s="160">
        <v>35911</v>
      </c>
      <c r="AU4328">
        <v>21</v>
      </c>
      <c r="AV4328">
        <v>85</v>
      </c>
      <c r="AW4328" s="160" t="s">
        <v>1101</v>
      </c>
      <c r="AX4328" s="28">
        <f t="shared" si="75"/>
        <v>9</v>
      </c>
    </row>
    <row r="4329" spans="28:50" x14ac:dyDescent="0.3">
      <c r="AB4329" s="160">
        <v>39929</v>
      </c>
      <c r="AC4329">
        <v>22</v>
      </c>
      <c r="AD4329">
        <v>76</v>
      </c>
      <c r="AE4329" t="s">
        <v>1101</v>
      </c>
      <c r="AF4329">
        <v>8</v>
      </c>
      <c r="AH4329" s="160">
        <v>41390</v>
      </c>
      <c r="AI4329">
        <v>22</v>
      </c>
      <c r="AJ4329">
        <v>170</v>
      </c>
      <c r="AK4329" s="160" t="s">
        <v>1101</v>
      </c>
      <c r="AL4329" s="28">
        <f t="shared" si="73"/>
        <v>17</v>
      </c>
      <c r="AN4329" s="160">
        <v>37007</v>
      </c>
      <c r="AO4329">
        <v>22</v>
      </c>
      <c r="AP4329">
        <v>110</v>
      </c>
      <c r="AQ4329" s="160" t="s">
        <v>1101</v>
      </c>
      <c r="AR4329" s="28">
        <f t="shared" si="74"/>
        <v>11</v>
      </c>
      <c r="AT4329" s="160">
        <v>35911</v>
      </c>
      <c r="AU4329">
        <v>22</v>
      </c>
      <c r="AV4329">
        <v>85</v>
      </c>
      <c r="AW4329" s="160" t="s">
        <v>1101</v>
      </c>
      <c r="AX4329" s="28">
        <f t="shared" si="75"/>
        <v>9</v>
      </c>
    </row>
    <row r="4330" spans="28:50" x14ac:dyDescent="0.3">
      <c r="AB4330" s="160">
        <v>39929</v>
      </c>
      <c r="AC4330">
        <v>23</v>
      </c>
      <c r="AD4330">
        <v>73</v>
      </c>
      <c r="AE4330" t="s">
        <v>1101</v>
      </c>
      <c r="AF4330">
        <v>7</v>
      </c>
      <c r="AH4330" s="160">
        <v>41390</v>
      </c>
      <c r="AI4330">
        <v>23</v>
      </c>
      <c r="AJ4330">
        <v>171</v>
      </c>
      <c r="AK4330" s="160" t="s">
        <v>1101</v>
      </c>
      <c r="AL4330" s="28">
        <f t="shared" si="73"/>
        <v>17</v>
      </c>
      <c r="AN4330" s="160">
        <v>37007</v>
      </c>
      <c r="AO4330">
        <v>23</v>
      </c>
      <c r="AP4330">
        <v>110</v>
      </c>
      <c r="AQ4330" s="160" t="s">
        <v>1101</v>
      </c>
      <c r="AR4330" s="28">
        <f t="shared" si="74"/>
        <v>11</v>
      </c>
      <c r="AT4330" s="160">
        <v>35911</v>
      </c>
      <c r="AU4330">
        <v>23</v>
      </c>
      <c r="AV4330">
        <v>79</v>
      </c>
      <c r="AW4330" s="160" t="s">
        <v>1101</v>
      </c>
      <c r="AX4330" s="28">
        <f t="shared" si="75"/>
        <v>8</v>
      </c>
    </row>
    <row r="4331" spans="28:50" x14ac:dyDescent="0.3">
      <c r="AB4331" s="160">
        <v>39930</v>
      </c>
      <c r="AC4331">
        <v>0</v>
      </c>
      <c r="AD4331">
        <v>74</v>
      </c>
      <c r="AE4331" t="s">
        <v>1101</v>
      </c>
      <c r="AF4331">
        <v>7</v>
      </c>
      <c r="AH4331" s="160">
        <v>41391</v>
      </c>
      <c r="AI4331">
        <v>0</v>
      </c>
      <c r="AJ4331">
        <v>168</v>
      </c>
      <c r="AK4331" s="160" t="s">
        <v>1101</v>
      </c>
      <c r="AL4331" s="28">
        <f t="shared" si="73"/>
        <v>17</v>
      </c>
      <c r="AN4331" s="160">
        <v>37008</v>
      </c>
      <c r="AO4331">
        <v>0</v>
      </c>
      <c r="AP4331">
        <v>110</v>
      </c>
      <c r="AQ4331" s="160" t="s">
        <v>1101</v>
      </c>
      <c r="AR4331" s="28">
        <f t="shared" si="74"/>
        <v>11</v>
      </c>
      <c r="AT4331" s="160">
        <v>35912</v>
      </c>
      <c r="AU4331">
        <v>0</v>
      </c>
      <c r="AV4331">
        <v>71</v>
      </c>
      <c r="AW4331" s="160" t="s">
        <v>1101</v>
      </c>
      <c r="AX4331" s="28">
        <f t="shared" si="75"/>
        <v>7</v>
      </c>
    </row>
    <row r="4332" spans="28:50" x14ac:dyDescent="0.3">
      <c r="AB4332" s="160">
        <v>39930</v>
      </c>
      <c r="AC4332">
        <v>1</v>
      </c>
      <c r="AD4332">
        <v>72</v>
      </c>
      <c r="AE4332" t="s">
        <v>1101</v>
      </c>
      <c r="AF4332">
        <v>7</v>
      </c>
      <c r="AH4332" s="160">
        <v>41391</v>
      </c>
      <c r="AI4332">
        <v>1</v>
      </c>
      <c r="AJ4332">
        <v>161</v>
      </c>
      <c r="AK4332" s="160" t="s">
        <v>1101</v>
      </c>
      <c r="AL4332" s="28">
        <f t="shared" si="73"/>
        <v>16</v>
      </c>
      <c r="AN4332" s="160">
        <v>37008</v>
      </c>
      <c r="AO4332">
        <v>1</v>
      </c>
      <c r="AP4332">
        <v>90</v>
      </c>
      <c r="AQ4332" s="160" t="s">
        <v>1101</v>
      </c>
      <c r="AR4332" s="28">
        <f t="shared" si="74"/>
        <v>9</v>
      </c>
      <c r="AT4332" s="160">
        <v>35912</v>
      </c>
      <c r="AU4332">
        <v>1</v>
      </c>
      <c r="AV4332">
        <v>67</v>
      </c>
      <c r="AW4332" s="160" t="s">
        <v>1101</v>
      </c>
      <c r="AX4332" s="28">
        <f t="shared" si="75"/>
        <v>7</v>
      </c>
    </row>
    <row r="4333" spans="28:50" x14ac:dyDescent="0.3">
      <c r="AB4333" s="160">
        <v>39930</v>
      </c>
      <c r="AC4333">
        <v>2</v>
      </c>
      <c r="AD4333">
        <v>74</v>
      </c>
      <c r="AE4333" t="s">
        <v>1101</v>
      </c>
      <c r="AF4333">
        <v>7</v>
      </c>
      <c r="AH4333" s="160">
        <v>41391</v>
      </c>
      <c r="AI4333">
        <v>2</v>
      </c>
      <c r="AJ4333">
        <v>156</v>
      </c>
      <c r="AK4333" s="160" t="s">
        <v>1101</v>
      </c>
      <c r="AL4333" s="28">
        <f t="shared" si="73"/>
        <v>16</v>
      </c>
      <c r="AN4333" s="160">
        <v>37008</v>
      </c>
      <c r="AO4333">
        <v>2</v>
      </c>
      <c r="AP4333">
        <v>108</v>
      </c>
      <c r="AQ4333" s="160" t="s">
        <v>1101</v>
      </c>
      <c r="AR4333" s="28">
        <f t="shared" si="74"/>
        <v>11</v>
      </c>
      <c r="AT4333" s="160">
        <v>35912</v>
      </c>
      <c r="AU4333">
        <v>2</v>
      </c>
      <c r="AV4333">
        <v>68</v>
      </c>
      <c r="AW4333" s="160" t="s">
        <v>1101</v>
      </c>
      <c r="AX4333" s="28">
        <f t="shared" si="75"/>
        <v>7</v>
      </c>
    </row>
    <row r="4334" spans="28:50" x14ac:dyDescent="0.3">
      <c r="AB4334" s="160">
        <v>39930</v>
      </c>
      <c r="AC4334">
        <v>3</v>
      </c>
      <c r="AD4334">
        <v>71</v>
      </c>
      <c r="AE4334" t="s">
        <v>1101</v>
      </c>
      <c r="AF4334">
        <v>7</v>
      </c>
      <c r="AH4334" s="160">
        <v>41391</v>
      </c>
      <c r="AI4334">
        <v>3</v>
      </c>
      <c r="AJ4334">
        <v>154</v>
      </c>
      <c r="AK4334" s="160" t="s">
        <v>1101</v>
      </c>
      <c r="AL4334" s="28">
        <f t="shared" si="73"/>
        <v>15</v>
      </c>
      <c r="AN4334" s="160">
        <v>37008</v>
      </c>
      <c r="AO4334">
        <v>3</v>
      </c>
      <c r="AP4334">
        <v>120</v>
      </c>
      <c r="AQ4334" s="160" t="s">
        <v>1101</v>
      </c>
      <c r="AR4334" s="28">
        <f t="shared" si="74"/>
        <v>12</v>
      </c>
      <c r="AT4334" s="160">
        <v>35912</v>
      </c>
      <c r="AU4334">
        <v>3</v>
      </c>
      <c r="AV4334">
        <v>69</v>
      </c>
      <c r="AW4334" s="160" t="s">
        <v>1101</v>
      </c>
      <c r="AX4334" s="28">
        <f t="shared" si="75"/>
        <v>7</v>
      </c>
    </row>
    <row r="4335" spans="28:50" x14ac:dyDescent="0.3">
      <c r="AB4335" s="160">
        <v>39930</v>
      </c>
      <c r="AC4335">
        <v>4</v>
      </c>
      <c r="AD4335">
        <v>69</v>
      </c>
      <c r="AE4335" t="s">
        <v>1101</v>
      </c>
      <c r="AF4335">
        <v>7</v>
      </c>
      <c r="AH4335" s="160">
        <v>41391</v>
      </c>
      <c r="AI4335">
        <v>4</v>
      </c>
      <c r="AJ4335">
        <v>150</v>
      </c>
      <c r="AK4335" s="160" t="s">
        <v>1101</v>
      </c>
      <c r="AL4335" s="28">
        <f t="shared" si="73"/>
        <v>15</v>
      </c>
      <c r="AN4335" s="160">
        <v>37008</v>
      </c>
      <c r="AO4335">
        <v>4</v>
      </c>
      <c r="AP4335">
        <v>120</v>
      </c>
      <c r="AQ4335" s="160" t="s">
        <v>1101</v>
      </c>
      <c r="AR4335" s="28">
        <f t="shared" si="74"/>
        <v>12</v>
      </c>
      <c r="AT4335" s="160">
        <v>35912</v>
      </c>
      <c r="AU4335">
        <v>4</v>
      </c>
      <c r="AV4335">
        <v>60</v>
      </c>
      <c r="AW4335" s="160" t="s">
        <v>1101</v>
      </c>
      <c r="AX4335" s="28">
        <f t="shared" si="75"/>
        <v>6</v>
      </c>
    </row>
    <row r="4336" spans="28:50" x14ac:dyDescent="0.3">
      <c r="AB4336" s="160">
        <v>39930</v>
      </c>
      <c r="AC4336">
        <v>5</v>
      </c>
      <c r="AD4336">
        <v>68</v>
      </c>
      <c r="AE4336" t="s">
        <v>1101</v>
      </c>
      <c r="AF4336">
        <v>7</v>
      </c>
      <c r="AH4336" s="160">
        <v>41391</v>
      </c>
      <c r="AI4336">
        <v>5</v>
      </c>
      <c r="AJ4336">
        <v>148</v>
      </c>
      <c r="AK4336" s="160" t="s">
        <v>1101</v>
      </c>
      <c r="AL4336" s="28">
        <f t="shared" si="73"/>
        <v>15</v>
      </c>
      <c r="AN4336" s="160">
        <v>37008</v>
      </c>
      <c r="AO4336">
        <v>5</v>
      </c>
      <c r="AP4336">
        <v>120</v>
      </c>
      <c r="AQ4336" s="160" t="s">
        <v>1101</v>
      </c>
      <c r="AR4336" s="28">
        <f t="shared" si="74"/>
        <v>12</v>
      </c>
      <c r="AT4336" s="160">
        <v>35912</v>
      </c>
      <c r="AU4336">
        <v>5</v>
      </c>
      <c r="AV4336">
        <v>92</v>
      </c>
      <c r="AW4336" s="160" t="s">
        <v>1101</v>
      </c>
      <c r="AX4336" s="28">
        <f t="shared" si="75"/>
        <v>9</v>
      </c>
    </row>
    <row r="4337" spans="28:50" x14ac:dyDescent="0.3">
      <c r="AB4337" s="160">
        <v>39930</v>
      </c>
      <c r="AC4337">
        <v>6</v>
      </c>
      <c r="AD4337">
        <v>68</v>
      </c>
      <c r="AE4337" t="s">
        <v>1101</v>
      </c>
      <c r="AF4337">
        <v>7</v>
      </c>
      <c r="AH4337" s="160">
        <v>41391</v>
      </c>
      <c r="AI4337">
        <v>6</v>
      </c>
      <c r="AJ4337">
        <v>150</v>
      </c>
      <c r="AK4337" s="160" t="s">
        <v>1101</v>
      </c>
      <c r="AL4337" s="28">
        <f t="shared" si="73"/>
        <v>15</v>
      </c>
      <c r="AN4337" s="160">
        <v>37008</v>
      </c>
      <c r="AO4337">
        <v>6</v>
      </c>
      <c r="AP4337">
        <v>130</v>
      </c>
      <c r="AQ4337" s="160" t="s">
        <v>1101</v>
      </c>
      <c r="AR4337" s="28">
        <f t="shared" si="74"/>
        <v>13</v>
      </c>
      <c r="AT4337" s="160">
        <v>35912</v>
      </c>
      <c r="AU4337">
        <v>6</v>
      </c>
      <c r="AV4337">
        <v>97</v>
      </c>
      <c r="AW4337" s="160" t="s">
        <v>1101</v>
      </c>
      <c r="AX4337" s="28">
        <f t="shared" si="75"/>
        <v>10</v>
      </c>
    </row>
    <row r="4338" spans="28:50" x14ac:dyDescent="0.3">
      <c r="AB4338" s="160">
        <v>39930</v>
      </c>
      <c r="AC4338">
        <v>7</v>
      </c>
      <c r="AD4338">
        <v>65</v>
      </c>
      <c r="AE4338" t="s">
        <v>1101</v>
      </c>
      <c r="AF4338">
        <v>7</v>
      </c>
      <c r="AH4338" s="160">
        <v>41391</v>
      </c>
      <c r="AI4338">
        <v>7</v>
      </c>
      <c r="AJ4338">
        <v>150</v>
      </c>
      <c r="AK4338" s="160" t="s">
        <v>1101</v>
      </c>
      <c r="AL4338" s="28">
        <f t="shared" si="73"/>
        <v>15</v>
      </c>
      <c r="AN4338" s="160">
        <v>37008</v>
      </c>
      <c r="AO4338">
        <v>7</v>
      </c>
      <c r="AP4338">
        <v>130</v>
      </c>
      <c r="AQ4338" s="160" t="s">
        <v>1101</v>
      </c>
      <c r="AR4338" s="28">
        <f t="shared" si="74"/>
        <v>13</v>
      </c>
      <c r="AT4338" s="160">
        <v>35912</v>
      </c>
      <c r="AU4338">
        <v>7</v>
      </c>
      <c r="AV4338">
        <v>101</v>
      </c>
      <c r="AW4338" s="160" t="s">
        <v>1101</v>
      </c>
      <c r="AX4338" s="28">
        <f t="shared" si="75"/>
        <v>10</v>
      </c>
    </row>
    <row r="4339" spans="28:50" x14ac:dyDescent="0.3">
      <c r="AB4339" s="160">
        <v>39930</v>
      </c>
      <c r="AC4339">
        <v>8</v>
      </c>
      <c r="AD4339">
        <v>77</v>
      </c>
      <c r="AE4339" t="s">
        <v>1101</v>
      </c>
      <c r="AF4339">
        <v>8</v>
      </c>
      <c r="AH4339" s="160">
        <v>41391</v>
      </c>
      <c r="AI4339">
        <v>8</v>
      </c>
      <c r="AJ4339">
        <v>157</v>
      </c>
      <c r="AK4339" s="160" t="s">
        <v>1101</v>
      </c>
      <c r="AL4339" s="28">
        <f t="shared" si="73"/>
        <v>16</v>
      </c>
      <c r="AN4339" s="160">
        <v>37008</v>
      </c>
      <c r="AO4339">
        <v>8</v>
      </c>
      <c r="AP4339">
        <v>137</v>
      </c>
      <c r="AQ4339" s="160" t="s">
        <v>1101</v>
      </c>
      <c r="AR4339" s="28">
        <f t="shared" si="74"/>
        <v>14</v>
      </c>
      <c r="AT4339" s="160">
        <v>35912</v>
      </c>
      <c r="AU4339">
        <v>8</v>
      </c>
      <c r="AV4339">
        <v>112</v>
      </c>
      <c r="AW4339" s="160" t="s">
        <v>1101</v>
      </c>
      <c r="AX4339" s="28">
        <f t="shared" si="75"/>
        <v>11</v>
      </c>
    </row>
    <row r="4340" spans="28:50" x14ac:dyDescent="0.3">
      <c r="AB4340" s="160">
        <v>39930</v>
      </c>
      <c r="AC4340">
        <v>9</v>
      </c>
      <c r="AD4340">
        <v>89</v>
      </c>
      <c r="AE4340" t="s">
        <v>1101</v>
      </c>
      <c r="AF4340">
        <v>9</v>
      </c>
      <c r="AH4340" s="160">
        <v>41391</v>
      </c>
      <c r="AI4340">
        <v>9</v>
      </c>
      <c r="AJ4340">
        <v>166</v>
      </c>
      <c r="AK4340" s="160" t="s">
        <v>1101</v>
      </c>
      <c r="AL4340" s="28">
        <f t="shared" si="73"/>
        <v>17</v>
      </c>
      <c r="AN4340" s="160">
        <v>37008</v>
      </c>
      <c r="AO4340">
        <v>9</v>
      </c>
      <c r="AP4340">
        <v>150</v>
      </c>
      <c r="AQ4340" s="160" t="s">
        <v>1101</v>
      </c>
      <c r="AR4340" s="28">
        <f t="shared" si="74"/>
        <v>15</v>
      </c>
      <c r="AT4340" s="160">
        <v>35912</v>
      </c>
      <c r="AU4340">
        <v>9</v>
      </c>
      <c r="AV4340">
        <v>119</v>
      </c>
      <c r="AW4340" s="160" t="s">
        <v>1101</v>
      </c>
      <c r="AX4340" s="28">
        <f t="shared" si="75"/>
        <v>12</v>
      </c>
    </row>
    <row r="4341" spans="28:50" x14ac:dyDescent="0.3">
      <c r="AB4341" s="160">
        <v>39930</v>
      </c>
      <c r="AC4341">
        <v>10</v>
      </c>
      <c r="AD4341">
        <v>83</v>
      </c>
      <c r="AE4341" t="s">
        <v>1101</v>
      </c>
      <c r="AF4341">
        <v>8</v>
      </c>
      <c r="AH4341" s="160">
        <v>41391</v>
      </c>
      <c r="AI4341">
        <v>10</v>
      </c>
      <c r="AJ4341">
        <v>191</v>
      </c>
      <c r="AK4341" s="160" t="s">
        <v>1101</v>
      </c>
      <c r="AL4341" s="28">
        <f t="shared" si="73"/>
        <v>19</v>
      </c>
      <c r="AN4341" s="160">
        <v>37008</v>
      </c>
      <c r="AO4341">
        <v>10</v>
      </c>
      <c r="AP4341">
        <v>160</v>
      </c>
      <c r="AQ4341" s="160" t="s">
        <v>1101</v>
      </c>
      <c r="AR4341" s="28">
        <f t="shared" si="74"/>
        <v>16</v>
      </c>
      <c r="AT4341" s="160">
        <v>35912</v>
      </c>
      <c r="AU4341">
        <v>10</v>
      </c>
      <c r="AV4341">
        <v>123</v>
      </c>
      <c r="AW4341" s="160" t="s">
        <v>1101</v>
      </c>
      <c r="AX4341" s="28">
        <f t="shared" si="75"/>
        <v>12</v>
      </c>
    </row>
    <row r="4342" spans="28:50" x14ac:dyDescent="0.3">
      <c r="AB4342" s="160">
        <v>39930</v>
      </c>
      <c r="AC4342">
        <v>11</v>
      </c>
      <c r="AD4342">
        <v>88</v>
      </c>
      <c r="AE4342" t="s">
        <v>1101</v>
      </c>
      <c r="AF4342">
        <v>9</v>
      </c>
      <c r="AH4342" s="160">
        <v>41391</v>
      </c>
      <c r="AI4342">
        <v>11</v>
      </c>
      <c r="AJ4342">
        <v>202</v>
      </c>
      <c r="AK4342" s="160" t="s">
        <v>1101</v>
      </c>
      <c r="AL4342" s="28">
        <f t="shared" si="73"/>
        <v>20</v>
      </c>
      <c r="AN4342" s="160">
        <v>37008</v>
      </c>
      <c r="AO4342">
        <v>11</v>
      </c>
      <c r="AP4342">
        <v>175</v>
      </c>
      <c r="AQ4342" s="160" t="s">
        <v>1101</v>
      </c>
      <c r="AR4342" s="28">
        <f t="shared" si="74"/>
        <v>18</v>
      </c>
      <c r="AT4342" s="160">
        <v>35912</v>
      </c>
      <c r="AU4342">
        <v>11</v>
      </c>
      <c r="AV4342">
        <v>128</v>
      </c>
      <c r="AW4342" s="160" t="s">
        <v>1101</v>
      </c>
      <c r="AX4342" s="28">
        <f t="shared" si="75"/>
        <v>13</v>
      </c>
    </row>
    <row r="4343" spans="28:50" x14ac:dyDescent="0.3">
      <c r="AB4343" s="160">
        <v>39930</v>
      </c>
      <c r="AC4343">
        <v>12</v>
      </c>
      <c r="AD4343">
        <v>91</v>
      </c>
      <c r="AE4343" t="s">
        <v>1101</v>
      </c>
      <c r="AF4343">
        <v>9</v>
      </c>
      <c r="AH4343" s="160">
        <v>41391</v>
      </c>
      <c r="AI4343">
        <v>12</v>
      </c>
      <c r="AJ4343">
        <v>197</v>
      </c>
      <c r="AK4343" s="160" t="s">
        <v>1101</v>
      </c>
      <c r="AL4343" s="28">
        <f t="shared" si="73"/>
        <v>20</v>
      </c>
      <c r="AN4343" s="160">
        <v>37008</v>
      </c>
      <c r="AO4343">
        <v>12</v>
      </c>
      <c r="AP4343">
        <v>180</v>
      </c>
      <c r="AQ4343" s="160" t="s">
        <v>1101</v>
      </c>
      <c r="AR4343" s="28">
        <f t="shared" si="74"/>
        <v>18</v>
      </c>
      <c r="AT4343" s="160">
        <v>35912</v>
      </c>
      <c r="AU4343">
        <v>12</v>
      </c>
      <c r="AV4343">
        <v>127</v>
      </c>
      <c r="AW4343" s="160" t="s">
        <v>1101</v>
      </c>
      <c r="AX4343" s="28">
        <f t="shared" si="75"/>
        <v>13</v>
      </c>
    </row>
    <row r="4344" spans="28:50" x14ac:dyDescent="0.3">
      <c r="AB4344" s="160">
        <v>39930</v>
      </c>
      <c r="AC4344">
        <v>13</v>
      </c>
      <c r="AD4344">
        <v>87</v>
      </c>
      <c r="AE4344" t="s">
        <v>1101</v>
      </c>
      <c r="AF4344">
        <v>9</v>
      </c>
      <c r="AH4344" s="160">
        <v>41391</v>
      </c>
      <c r="AI4344">
        <v>13</v>
      </c>
      <c r="AJ4344">
        <v>215</v>
      </c>
      <c r="AK4344" s="160" t="s">
        <v>1101</v>
      </c>
      <c r="AL4344" s="28">
        <f t="shared" si="73"/>
        <v>22</v>
      </c>
      <c r="AN4344" s="160">
        <v>37008</v>
      </c>
      <c r="AO4344">
        <v>13</v>
      </c>
      <c r="AP4344">
        <v>180</v>
      </c>
      <c r="AQ4344" s="160" t="s">
        <v>1101</v>
      </c>
      <c r="AR4344" s="28">
        <f t="shared" si="74"/>
        <v>18</v>
      </c>
      <c r="AT4344" s="160">
        <v>35912</v>
      </c>
      <c r="AU4344">
        <v>13</v>
      </c>
      <c r="AV4344">
        <v>125</v>
      </c>
      <c r="AW4344" s="160" t="s">
        <v>1101</v>
      </c>
      <c r="AX4344" s="28">
        <f t="shared" si="75"/>
        <v>13</v>
      </c>
    </row>
    <row r="4345" spans="28:50" x14ac:dyDescent="0.3">
      <c r="AB4345" s="160">
        <v>39930</v>
      </c>
      <c r="AC4345">
        <v>14</v>
      </c>
      <c r="AD4345">
        <v>91</v>
      </c>
      <c r="AE4345" t="s">
        <v>1101</v>
      </c>
      <c r="AF4345">
        <v>9</v>
      </c>
      <c r="AH4345" s="160">
        <v>41391</v>
      </c>
      <c r="AI4345">
        <v>14</v>
      </c>
      <c r="AJ4345">
        <v>235</v>
      </c>
      <c r="AK4345" s="160" t="s">
        <v>1101</v>
      </c>
      <c r="AL4345" s="28">
        <f t="shared" si="73"/>
        <v>24</v>
      </c>
      <c r="AN4345" s="160">
        <v>37008</v>
      </c>
      <c r="AO4345">
        <v>14</v>
      </c>
      <c r="AP4345">
        <v>180</v>
      </c>
      <c r="AQ4345" s="160" t="s">
        <v>1101</v>
      </c>
      <c r="AR4345" s="28">
        <f t="shared" si="74"/>
        <v>18</v>
      </c>
      <c r="AT4345" s="160">
        <v>35912</v>
      </c>
      <c r="AU4345">
        <v>14</v>
      </c>
      <c r="AV4345">
        <v>126</v>
      </c>
      <c r="AW4345" s="160" t="s">
        <v>1101</v>
      </c>
      <c r="AX4345" s="28">
        <f t="shared" si="75"/>
        <v>13</v>
      </c>
    </row>
    <row r="4346" spans="28:50" x14ac:dyDescent="0.3">
      <c r="AB4346" s="160">
        <v>39930</v>
      </c>
      <c r="AC4346">
        <v>15</v>
      </c>
      <c r="AD4346">
        <v>100</v>
      </c>
      <c r="AE4346" t="s">
        <v>1101</v>
      </c>
      <c r="AF4346">
        <v>10</v>
      </c>
      <c r="AH4346" s="160">
        <v>41391</v>
      </c>
      <c r="AI4346">
        <v>15</v>
      </c>
      <c r="AJ4346">
        <v>243</v>
      </c>
      <c r="AK4346" s="160" t="s">
        <v>1101</v>
      </c>
      <c r="AL4346" s="28">
        <f t="shared" si="73"/>
        <v>24</v>
      </c>
      <c r="AN4346" s="160">
        <v>37008</v>
      </c>
      <c r="AO4346">
        <v>15</v>
      </c>
      <c r="AP4346">
        <v>167</v>
      </c>
      <c r="AQ4346" s="160" t="s">
        <v>1101</v>
      </c>
      <c r="AR4346" s="28">
        <f t="shared" si="74"/>
        <v>17</v>
      </c>
      <c r="AT4346" s="160">
        <v>35912</v>
      </c>
      <c r="AU4346">
        <v>15</v>
      </c>
      <c r="AV4346">
        <v>126</v>
      </c>
      <c r="AW4346" s="160" t="s">
        <v>1101</v>
      </c>
      <c r="AX4346" s="28">
        <f t="shared" si="75"/>
        <v>13</v>
      </c>
    </row>
    <row r="4347" spans="28:50" x14ac:dyDescent="0.3">
      <c r="AB4347" s="160">
        <v>39930</v>
      </c>
      <c r="AC4347">
        <v>16</v>
      </c>
      <c r="AD4347">
        <v>84</v>
      </c>
      <c r="AE4347" t="s">
        <v>1101</v>
      </c>
      <c r="AF4347">
        <v>8</v>
      </c>
      <c r="AH4347" s="160">
        <v>41391</v>
      </c>
      <c r="AI4347">
        <v>16</v>
      </c>
      <c r="AJ4347">
        <v>237</v>
      </c>
      <c r="AK4347" s="160" t="s">
        <v>1101</v>
      </c>
      <c r="AL4347" s="28">
        <f t="shared" ref="AL4347:AL4410" si="76">ROUND(AJ4347/10,0)</f>
        <v>24</v>
      </c>
      <c r="AN4347" s="160">
        <v>37008</v>
      </c>
      <c r="AO4347">
        <v>16</v>
      </c>
      <c r="AP4347">
        <v>160</v>
      </c>
      <c r="AQ4347" s="160" t="s">
        <v>1101</v>
      </c>
      <c r="AR4347" s="28">
        <f t="shared" ref="AR4347:AR4410" si="77">ROUND(AP4347/10,0)</f>
        <v>16</v>
      </c>
      <c r="AT4347" s="160">
        <v>35912</v>
      </c>
      <c r="AU4347">
        <v>16</v>
      </c>
      <c r="AV4347">
        <v>124</v>
      </c>
      <c r="AW4347" s="160" t="s">
        <v>1101</v>
      </c>
      <c r="AX4347" s="28">
        <f t="shared" ref="AX4347:AX4410" si="78">ROUND(AV4347/10,0)</f>
        <v>12</v>
      </c>
    </row>
    <row r="4348" spans="28:50" x14ac:dyDescent="0.3">
      <c r="AB4348" s="160">
        <v>39930</v>
      </c>
      <c r="AC4348">
        <v>17</v>
      </c>
      <c r="AD4348">
        <v>83</v>
      </c>
      <c r="AE4348" t="s">
        <v>1101</v>
      </c>
      <c r="AF4348">
        <v>8</v>
      </c>
      <c r="AH4348" s="160">
        <v>41391</v>
      </c>
      <c r="AI4348">
        <v>17</v>
      </c>
      <c r="AJ4348">
        <v>244</v>
      </c>
      <c r="AK4348" s="160" t="s">
        <v>1101</v>
      </c>
      <c r="AL4348" s="28">
        <f t="shared" si="76"/>
        <v>24</v>
      </c>
      <c r="AN4348" s="160">
        <v>37008</v>
      </c>
      <c r="AO4348">
        <v>17</v>
      </c>
      <c r="AP4348">
        <v>155</v>
      </c>
      <c r="AQ4348" s="160" t="s">
        <v>1101</v>
      </c>
      <c r="AR4348" s="28">
        <f t="shared" si="77"/>
        <v>16</v>
      </c>
      <c r="AT4348" s="160">
        <v>35912</v>
      </c>
      <c r="AU4348">
        <v>17</v>
      </c>
      <c r="AV4348">
        <v>123</v>
      </c>
      <c r="AW4348" s="160" t="s">
        <v>1101</v>
      </c>
      <c r="AX4348" s="28">
        <f t="shared" si="78"/>
        <v>12</v>
      </c>
    </row>
    <row r="4349" spans="28:50" x14ac:dyDescent="0.3">
      <c r="AB4349" s="160">
        <v>39930</v>
      </c>
      <c r="AC4349">
        <v>18</v>
      </c>
      <c r="AD4349">
        <v>80</v>
      </c>
      <c r="AE4349" t="s">
        <v>1101</v>
      </c>
      <c r="AF4349">
        <v>8</v>
      </c>
      <c r="AH4349" s="160">
        <v>41391</v>
      </c>
      <c r="AI4349">
        <v>18</v>
      </c>
      <c r="AJ4349">
        <v>237</v>
      </c>
      <c r="AK4349" s="160" t="s">
        <v>1101</v>
      </c>
      <c r="AL4349" s="28">
        <f t="shared" si="76"/>
        <v>24</v>
      </c>
      <c r="AN4349" s="160">
        <v>37008</v>
      </c>
      <c r="AO4349">
        <v>18</v>
      </c>
      <c r="AP4349">
        <v>150</v>
      </c>
      <c r="AQ4349" s="160" t="s">
        <v>1101</v>
      </c>
      <c r="AR4349" s="28">
        <f t="shared" si="77"/>
        <v>15</v>
      </c>
      <c r="AT4349" s="160">
        <v>35912</v>
      </c>
      <c r="AU4349">
        <v>18</v>
      </c>
      <c r="AV4349">
        <v>120</v>
      </c>
      <c r="AW4349" s="160" t="s">
        <v>1101</v>
      </c>
      <c r="AX4349" s="28">
        <f t="shared" si="78"/>
        <v>12</v>
      </c>
    </row>
    <row r="4350" spans="28:50" x14ac:dyDescent="0.3">
      <c r="AB4350" s="160">
        <v>39930</v>
      </c>
      <c r="AC4350">
        <v>19</v>
      </c>
      <c r="AD4350">
        <v>78</v>
      </c>
      <c r="AE4350" t="s">
        <v>1101</v>
      </c>
      <c r="AF4350">
        <v>8</v>
      </c>
      <c r="AH4350" s="160">
        <v>41391</v>
      </c>
      <c r="AI4350">
        <v>19</v>
      </c>
      <c r="AJ4350">
        <v>226</v>
      </c>
      <c r="AK4350" s="160" t="s">
        <v>1101</v>
      </c>
      <c r="AL4350" s="28">
        <f t="shared" si="76"/>
        <v>23</v>
      </c>
      <c r="AN4350" s="160">
        <v>37008</v>
      </c>
      <c r="AO4350">
        <v>19</v>
      </c>
      <c r="AP4350">
        <v>150</v>
      </c>
      <c r="AQ4350" s="160" t="s">
        <v>1101</v>
      </c>
      <c r="AR4350" s="28">
        <f t="shared" si="77"/>
        <v>15</v>
      </c>
      <c r="AT4350" s="160">
        <v>35912</v>
      </c>
      <c r="AU4350">
        <v>19</v>
      </c>
      <c r="AV4350">
        <v>118</v>
      </c>
      <c r="AW4350" s="160" t="s">
        <v>1101</v>
      </c>
      <c r="AX4350" s="28">
        <f t="shared" si="78"/>
        <v>12</v>
      </c>
    </row>
    <row r="4351" spans="28:50" x14ac:dyDescent="0.3">
      <c r="AB4351" s="160">
        <v>39930</v>
      </c>
      <c r="AC4351">
        <v>20</v>
      </c>
      <c r="AD4351">
        <v>69</v>
      </c>
      <c r="AE4351" t="s">
        <v>1101</v>
      </c>
      <c r="AF4351">
        <v>7</v>
      </c>
      <c r="AH4351" s="160">
        <v>41391</v>
      </c>
      <c r="AI4351">
        <v>20</v>
      </c>
      <c r="AJ4351">
        <v>225</v>
      </c>
      <c r="AK4351" s="160" t="s">
        <v>1101</v>
      </c>
      <c r="AL4351" s="28">
        <f t="shared" si="76"/>
        <v>23</v>
      </c>
      <c r="AN4351" s="160">
        <v>37008</v>
      </c>
      <c r="AO4351">
        <v>20</v>
      </c>
      <c r="AP4351">
        <v>146</v>
      </c>
      <c r="AQ4351" s="160" t="s">
        <v>1101</v>
      </c>
      <c r="AR4351" s="28">
        <f t="shared" si="77"/>
        <v>15</v>
      </c>
      <c r="AT4351" s="160">
        <v>35912</v>
      </c>
      <c r="AU4351">
        <v>20</v>
      </c>
      <c r="AV4351">
        <v>118</v>
      </c>
      <c r="AW4351" s="160" t="s">
        <v>1101</v>
      </c>
      <c r="AX4351" s="28">
        <f t="shared" si="78"/>
        <v>12</v>
      </c>
    </row>
    <row r="4352" spans="28:50" x14ac:dyDescent="0.3">
      <c r="AB4352" s="160">
        <v>39930</v>
      </c>
      <c r="AC4352">
        <v>21</v>
      </c>
      <c r="AD4352">
        <v>70</v>
      </c>
      <c r="AE4352" t="s">
        <v>1101</v>
      </c>
      <c r="AF4352">
        <v>7</v>
      </c>
      <c r="AH4352" s="160">
        <v>41391</v>
      </c>
      <c r="AI4352">
        <v>21</v>
      </c>
      <c r="AJ4352">
        <v>225</v>
      </c>
      <c r="AK4352" s="160" t="s">
        <v>1101</v>
      </c>
      <c r="AL4352" s="28">
        <f t="shared" si="76"/>
        <v>23</v>
      </c>
      <c r="AN4352" s="160">
        <v>37008</v>
      </c>
      <c r="AO4352">
        <v>21</v>
      </c>
      <c r="AP4352">
        <v>150</v>
      </c>
      <c r="AQ4352" s="160" t="s">
        <v>1101</v>
      </c>
      <c r="AR4352" s="28">
        <f t="shared" si="77"/>
        <v>15</v>
      </c>
      <c r="AT4352" s="160">
        <v>35912</v>
      </c>
      <c r="AU4352">
        <v>21</v>
      </c>
      <c r="AV4352">
        <v>111</v>
      </c>
      <c r="AW4352" s="160" t="s">
        <v>1101</v>
      </c>
      <c r="AX4352" s="28">
        <f t="shared" si="78"/>
        <v>11</v>
      </c>
    </row>
    <row r="4353" spans="28:50" x14ac:dyDescent="0.3">
      <c r="AB4353" s="160">
        <v>39930</v>
      </c>
      <c r="AC4353">
        <v>22</v>
      </c>
      <c r="AD4353">
        <v>68</v>
      </c>
      <c r="AE4353" t="s">
        <v>1101</v>
      </c>
      <c r="AF4353">
        <v>7</v>
      </c>
      <c r="AH4353" s="160">
        <v>41391</v>
      </c>
      <c r="AI4353">
        <v>22</v>
      </c>
      <c r="AJ4353">
        <v>217</v>
      </c>
      <c r="AK4353" s="160" t="s">
        <v>1101</v>
      </c>
      <c r="AL4353" s="28">
        <f t="shared" si="76"/>
        <v>22</v>
      </c>
      <c r="AN4353" s="160">
        <v>37008</v>
      </c>
      <c r="AO4353">
        <v>22</v>
      </c>
      <c r="AP4353">
        <v>150</v>
      </c>
      <c r="AQ4353" s="160" t="s">
        <v>1101</v>
      </c>
      <c r="AR4353" s="28">
        <f t="shared" si="77"/>
        <v>15</v>
      </c>
      <c r="AT4353" s="160">
        <v>35912</v>
      </c>
      <c r="AU4353">
        <v>22</v>
      </c>
      <c r="AV4353">
        <v>112</v>
      </c>
      <c r="AW4353" s="160" t="s">
        <v>1101</v>
      </c>
      <c r="AX4353" s="28">
        <f t="shared" si="78"/>
        <v>11</v>
      </c>
    </row>
    <row r="4354" spans="28:50" x14ac:dyDescent="0.3">
      <c r="AB4354" s="160">
        <v>39930</v>
      </c>
      <c r="AC4354">
        <v>23</v>
      </c>
      <c r="AD4354">
        <v>67</v>
      </c>
      <c r="AE4354" t="s">
        <v>1101</v>
      </c>
      <c r="AF4354">
        <v>7</v>
      </c>
      <c r="AH4354" s="160">
        <v>41391</v>
      </c>
      <c r="AI4354">
        <v>23</v>
      </c>
      <c r="AJ4354">
        <v>226</v>
      </c>
      <c r="AK4354" s="160" t="s">
        <v>1101</v>
      </c>
      <c r="AL4354" s="28">
        <f t="shared" si="76"/>
        <v>23</v>
      </c>
      <c r="AN4354" s="160">
        <v>37008</v>
      </c>
      <c r="AO4354">
        <v>23</v>
      </c>
      <c r="AP4354">
        <v>147</v>
      </c>
      <c r="AQ4354" s="160" t="s">
        <v>1101</v>
      </c>
      <c r="AR4354" s="28">
        <f t="shared" si="77"/>
        <v>15</v>
      </c>
      <c r="AT4354" s="160">
        <v>35912</v>
      </c>
      <c r="AU4354">
        <v>23</v>
      </c>
      <c r="AV4354">
        <v>113</v>
      </c>
      <c r="AW4354" s="160" t="s">
        <v>1101</v>
      </c>
      <c r="AX4354" s="28">
        <f t="shared" si="78"/>
        <v>11</v>
      </c>
    </row>
    <row r="4355" spans="28:50" x14ac:dyDescent="0.3">
      <c r="AB4355" s="160">
        <v>39931</v>
      </c>
      <c r="AC4355">
        <v>0</v>
      </c>
      <c r="AD4355">
        <v>68</v>
      </c>
      <c r="AE4355" t="s">
        <v>1101</v>
      </c>
      <c r="AF4355">
        <v>7</v>
      </c>
      <c r="AH4355" s="160">
        <v>41392</v>
      </c>
      <c r="AI4355">
        <v>0</v>
      </c>
      <c r="AJ4355">
        <v>227</v>
      </c>
      <c r="AK4355" s="160" t="s">
        <v>1101</v>
      </c>
      <c r="AL4355" s="28">
        <f t="shared" si="76"/>
        <v>23</v>
      </c>
      <c r="AN4355" s="160">
        <v>37009</v>
      </c>
      <c r="AO4355">
        <v>0</v>
      </c>
      <c r="AP4355">
        <v>150</v>
      </c>
      <c r="AQ4355" s="160" t="s">
        <v>1101</v>
      </c>
      <c r="AR4355" s="28">
        <f t="shared" si="77"/>
        <v>15</v>
      </c>
      <c r="AT4355" s="160">
        <v>35913</v>
      </c>
      <c r="AU4355">
        <v>0</v>
      </c>
      <c r="AV4355">
        <v>112</v>
      </c>
      <c r="AW4355" s="160" t="s">
        <v>1101</v>
      </c>
      <c r="AX4355" s="28">
        <f t="shared" si="78"/>
        <v>11</v>
      </c>
    </row>
    <row r="4356" spans="28:50" x14ac:dyDescent="0.3">
      <c r="AB4356" s="160">
        <v>39931</v>
      </c>
      <c r="AC4356">
        <v>1</v>
      </c>
      <c r="AD4356">
        <v>69</v>
      </c>
      <c r="AE4356" t="s">
        <v>1101</v>
      </c>
      <c r="AF4356">
        <v>7</v>
      </c>
      <c r="AH4356" s="160">
        <v>41392</v>
      </c>
      <c r="AI4356">
        <v>1</v>
      </c>
      <c r="AJ4356">
        <v>223</v>
      </c>
      <c r="AK4356" s="160" t="s">
        <v>1101</v>
      </c>
      <c r="AL4356" s="28">
        <f t="shared" si="76"/>
        <v>22</v>
      </c>
      <c r="AN4356" s="160">
        <v>37009</v>
      </c>
      <c r="AO4356">
        <v>1</v>
      </c>
      <c r="AP4356">
        <v>150</v>
      </c>
      <c r="AQ4356" s="160" t="s">
        <v>1101</v>
      </c>
      <c r="AR4356" s="28">
        <f t="shared" si="77"/>
        <v>15</v>
      </c>
      <c r="AT4356" s="160">
        <v>35913</v>
      </c>
      <c r="AU4356">
        <v>1</v>
      </c>
      <c r="AV4356">
        <v>113</v>
      </c>
      <c r="AW4356" s="160" t="s">
        <v>1101</v>
      </c>
      <c r="AX4356" s="28">
        <f t="shared" si="78"/>
        <v>11</v>
      </c>
    </row>
    <row r="4357" spans="28:50" x14ac:dyDescent="0.3">
      <c r="AB4357" s="160">
        <v>39931</v>
      </c>
      <c r="AC4357">
        <v>2</v>
      </c>
      <c r="AD4357">
        <v>71</v>
      </c>
      <c r="AE4357" t="s">
        <v>1101</v>
      </c>
      <c r="AF4357">
        <v>7</v>
      </c>
      <c r="AH4357" s="160">
        <v>41392</v>
      </c>
      <c r="AI4357">
        <v>2</v>
      </c>
      <c r="AJ4357">
        <v>218</v>
      </c>
      <c r="AK4357" s="160" t="s">
        <v>1101</v>
      </c>
      <c r="AL4357" s="28">
        <f t="shared" si="76"/>
        <v>22</v>
      </c>
      <c r="AN4357" s="160">
        <v>37009</v>
      </c>
      <c r="AO4357">
        <v>2</v>
      </c>
      <c r="AP4357">
        <v>147</v>
      </c>
      <c r="AQ4357" s="160" t="s">
        <v>1101</v>
      </c>
      <c r="AR4357" s="28">
        <f t="shared" si="77"/>
        <v>15</v>
      </c>
      <c r="AT4357" s="160">
        <v>35913</v>
      </c>
      <c r="AU4357">
        <v>2</v>
      </c>
      <c r="AV4357">
        <v>115</v>
      </c>
      <c r="AW4357" s="160" t="s">
        <v>1101</v>
      </c>
      <c r="AX4357" s="28">
        <f t="shared" si="78"/>
        <v>12</v>
      </c>
    </row>
    <row r="4358" spans="28:50" x14ac:dyDescent="0.3">
      <c r="AB4358" s="160">
        <v>39931</v>
      </c>
      <c r="AC4358">
        <v>3</v>
      </c>
      <c r="AD4358">
        <v>72</v>
      </c>
      <c r="AE4358" t="s">
        <v>1101</v>
      </c>
      <c r="AF4358">
        <v>7</v>
      </c>
      <c r="AH4358" s="160">
        <v>41392</v>
      </c>
      <c r="AI4358">
        <v>3</v>
      </c>
      <c r="AJ4358">
        <v>215</v>
      </c>
      <c r="AK4358" s="160" t="s">
        <v>1101</v>
      </c>
      <c r="AL4358" s="28">
        <f t="shared" si="76"/>
        <v>22</v>
      </c>
      <c r="AN4358" s="160">
        <v>37009</v>
      </c>
      <c r="AO4358">
        <v>3</v>
      </c>
      <c r="AP4358">
        <v>150</v>
      </c>
      <c r="AQ4358" s="160" t="s">
        <v>1101</v>
      </c>
      <c r="AR4358" s="28">
        <f t="shared" si="77"/>
        <v>15</v>
      </c>
      <c r="AT4358" s="160">
        <v>35913</v>
      </c>
      <c r="AU4358">
        <v>3</v>
      </c>
      <c r="AV4358">
        <v>116</v>
      </c>
      <c r="AW4358" s="160" t="s">
        <v>1101</v>
      </c>
      <c r="AX4358" s="28">
        <f t="shared" si="78"/>
        <v>12</v>
      </c>
    </row>
    <row r="4359" spans="28:50" x14ac:dyDescent="0.3">
      <c r="AB4359" s="160">
        <v>39931</v>
      </c>
      <c r="AC4359">
        <v>4</v>
      </c>
      <c r="AD4359">
        <v>74</v>
      </c>
      <c r="AE4359" t="s">
        <v>1101</v>
      </c>
      <c r="AF4359">
        <v>7</v>
      </c>
      <c r="AH4359" s="160">
        <v>41392</v>
      </c>
      <c r="AI4359">
        <v>4</v>
      </c>
      <c r="AJ4359">
        <v>210</v>
      </c>
      <c r="AK4359" s="160" t="s">
        <v>1101</v>
      </c>
      <c r="AL4359" s="28">
        <f t="shared" si="76"/>
        <v>21</v>
      </c>
      <c r="AN4359" s="160">
        <v>37009</v>
      </c>
      <c r="AO4359">
        <v>4</v>
      </c>
      <c r="AP4359">
        <v>150</v>
      </c>
      <c r="AQ4359" s="160" t="s">
        <v>1101</v>
      </c>
      <c r="AR4359" s="28">
        <f t="shared" si="77"/>
        <v>15</v>
      </c>
      <c r="AT4359" s="160">
        <v>35913</v>
      </c>
      <c r="AU4359">
        <v>4</v>
      </c>
      <c r="AV4359">
        <v>108</v>
      </c>
      <c r="AW4359" s="160" t="s">
        <v>1101</v>
      </c>
      <c r="AX4359" s="28">
        <f t="shared" si="78"/>
        <v>11</v>
      </c>
    </row>
    <row r="4360" spans="28:50" x14ac:dyDescent="0.3">
      <c r="AB4360" s="160">
        <v>39931</v>
      </c>
      <c r="AC4360">
        <v>5</v>
      </c>
      <c r="AD4360">
        <v>76</v>
      </c>
      <c r="AE4360" t="s">
        <v>1101</v>
      </c>
      <c r="AF4360">
        <v>8</v>
      </c>
      <c r="AH4360" s="160">
        <v>41392</v>
      </c>
      <c r="AI4360">
        <v>5</v>
      </c>
      <c r="AJ4360">
        <v>201</v>
      </c>
      <c r="AK4360" s="160" t="s">
        <v>1101</v>
      </c>
      <c r="AL4360" s="28">
        <f t="shared" si="76"/>
        <v>20</v>
      </c>
      <c r="AN4360" s="160">
        <v>37009</v>
      </c>
      <c r="AO4360">
        <v>5</v>
      </c>
      <c r="AP4360">
        <v>147</v>
      </c>
      <c r="AQ4360" s="160" t="s">
        <v>1101</v>
      </c>
      <c r="AR4360" s="28">
        <f t="shared" si="77"/>
        <v>15</v>
      </c>
      <c r="AT4360" s="160">
        <v>35913</v>
      </c>
      <c r="AU4360">
        <v>5</v>
      </c>
      <c r="AV4360">
        <v>107</v>
      </c>
      <c r="AW4360" s="160" t="s">
        <v>1101</v>
      </c>
      <c r="AX4360" s="28">
        <f t="shared" si="78"/>
        <v>11</v>
      </c>
    </row>
    <row r="4361" spans="28:50" x14ac:dyDescent="0.3">
      <c r="AB4361" s="160">
        <v>39931</v>
      </c>
      <c r="AC4361">
        <v>6</v>
      </c>
      <c r="AD4361">
        <v>70</v>
      </c>
      <c r="AE4361" t="s">
        <v>1101</v>
      </c>
      <c r="AF4361">
        <v>7</v>
      </c>
      <c r="AH4361" s="160">
        <v>41392</v>
      </c>
      <c r="AI4361">
        <v>6</v>
      </c>
      <c r="AJ4361">
        <v>194</v>
      </c>
      <c r="AK4361" s="160" t="s">
        <v>1101</v>
      </c>
      <c r="AL4361" s="28">
        <f t="shared" si="76"/>
        <v>19</v>
      </c>
      <c r="AN4361" s="160">
        <v>37009</v>
      </c>
      <c r="AO4361">
        <v>6</v>
      </c>
      <c r="AP4361">
        <v>140</v>
      </c>
      <c r="AQ4361" s="160" t="s">
        <v>1101</v>
      </c>
      <c r="AR4361" s="28">
        <f t="shared" si="77"/>
        <v>14</v>
      </c>
      <c r="AT4361" s="160">
        <v>35913</v>
      </c>
      <c r="AU4361">
        <v>6</v>
      </c>
      <c r="AV4361">
        <v>100</v>
      </c>
      <c r="AW4361" s="160" t="s">
        <v>1101</v>
      </c>
      <c r="AX4361" s="28">
        <f t="shared" si="78"/>
        <v>10</v>
      </c>
    </row>
    <row r="4362" spans="28:50" x14ac:dyDescent="0.3">
      <c r="AB4362" s="160">
        <v>39931</v>
      </c>
      <c r="AC4362">
        <v>7</v>
      </c>
      <c r="AD4362">
        <v>74</v>
      </c>
      <c r="AE4362" t="s">
        <v>1101</v>
      </c>
      <c r="AF4362">
        <v>7</v>
      </c>
      <c r="AH4362" s="160">
        <v>41392</v>
      </c>
      <c r="AI4362">
        <v>7</v>
      </c>
      <c r="AJ4362">
        <v>179</v>
      </c>
      <c r="AK4362" s="160" t="s">
        <v>1101</v>
      </c>
      <c r="AL4362" s="28">
        <f t="shared" si="76"/>
        <v>18</v>
      </c>
      <c r="AN4362" s="160">
        <v>37009</v>
      </c>
      <c r="AO4362">
        <v>7</v>
      </c>
      <c r="AP4362">
        <v>140</v>
      </c>
      <c r="AQ4362" s="160" t="s">
        <v>1101</v>
      </c>
      <c r="AR4362" s="28">
        <f t="shared" si="77"/>
        <v>14</v>
      </c>
      <c r="AT4362" s="160">
        <v>35913</v>
      </c>
      <c r="AU4362">
        <v>7</v>
      </c>
      <c r="AV4362">
        <v>103</v>
      </c>
      <c r="AW4362" s="160" t="s">
        <v>1101</v>
      </c>
      <c r="AX4362" s="28">
        <f t="shared" si="78"/>
        <v>10</v>
      </c>
    </row>
    <row r="4363" spans="28:50" x14ac:dyDescent="0.3">
      <c r="AB4363" s="160">
        <v>39931</v>
      </c>
      <c r="AC4363">
        <v>8</v>
      </c>
      <c r="AD4363">
        <v>93</v>
      </c>
      <c r="AE4363" t="s">
        <v>1101</v>
      </c>
      <c r="AF4363">
        <v>9</v>
      </c>
      <c r="AH4363" s="160">
        <v>41392</v>
      </c>
      <c r="AI4363">
        <v>8</v>
      </c>
      <c r="AJ4363">
        <v>184</v>
      </c>
      <c r="AK4363" s="160" t="s">
        <v>1101</v>
      </c>
      <c r="AL4363" s="28">
        <f t="shared" si="76"/>
        <v>18</v>
      </c>
      <c r="AN4363" s="160">
        <v>37009</v>
      </c>
      <c r="AO4363">
        <v>8</v>
      </c>
      <c r="AP4363">
        <v>153</v>
      </c>
      <c r="AQ4363" s="160" t="s">
        <v>1101</v>
      </c>
      <c r="AR4363" s="28">
        <f t="shared" si="77"/>
        <v>15</v>
      </c>
      <c r="AT4363" s="160">
        <v>35913</v>
      </c>
      <c r="AU4363">
        <v>8</v>
      </c>
      <c r="AV4363">
        <v>113</v>
      </c>
      <c r="AW4363" s="160" t="s">
        <v>1101</v>
      </c>
      <c r="AX4363" s="28">
        <f t="shared" si="78"/>
        <v>11</v>
      </c>
    </row>
    <row r="4364" spans="28:50" x14ac:dyDescent="0.3">
      <c r="AB4364" s="160">
        <v>39931</v>
      </c>
      <c r="AC4364">
        <v>9</v>
      </c>
      <c r="AD4364">
        <v>99</v>
      </c>
      <c r="AE4364" t="s">
        <v>1101</v>
      </c>
      <c r="AF4364">
        <v>10</v>
      </c>
      <c r="AH4364" s="160">
        <v>41392</v>
      </c>
      <c r="AI4364">
        <v>9</v>
      </c>
      <c r="AJ4364">
        <v>181</v>
      </c>
      <c r="AK4364" s="160" t="s">
        <v>1101</v>
      </c>
      <c r="AL4364" s="28">
        <f t="shared" si="76"/>
        <v>18</v>
      </c>
      <c r="AN4364" s="160">
        <v>37009</v>
      </c>
      <c r="AO4364">
        <v>9</v>
      </c>
      <c r="AP4364">
        <v>170</v>
      </c>
      <c r="AQ4364" s="160" t="s">
        <v>1101</v>
      </c>
      <c r="AR4364" s="28">
        <f t="shared" si="77"/>
        <v>17</v>
      </c>
      <c r="AT4364" s="160">
        <v>35913</v>
      </c>
      <c r="AU4364">
        <v>9</v>
      </c>
      <c r="AV4364">
        <v>125</v>
      </c>
      <c r="AW4364" s="160" t="s">
        <v>1101</v>
      </c>
      <c r="AX4364" s="28">
        <f t="shared" si="78"/>
        <v>13</v>
      </c>
    </row>
    <row r="4365" spans="28:50" x14ac:dyDescent="0.3">
      <c r="AB4365" s="160">
        <v>39931</v>
      </c>
      <c r="AC4365">
        <v>10</v>
      </c>
      <c r="AD4365">
        <v>102</v>
      </c>
      <c r="AE4365" t="s">
        <v>1101</v>
      </c>
      <c r="AF4365">
        <v>10</v>
      </c>
      <c r="AH4365" s="160">
        <v>41392</v>
      </c>
      <c r="AI4365">
        <v>10</v>
      </c>
      <c r="AJ4365">
        <v>163</v>
      </c>
      <c r="AK4365" s="160" t="s">
        <v>1101</v>
      </c>
      <c r="AL4365" s="28">
        <f t="shared" si="76"/>
        <v>16</v>
      </c>
      <c r="AN4365" s="160">
        <v>37009</v>
      </c>
      <c r="AO4365">
        <v>10</v>
      </c>
      <c r="AP4365">
        <v>180</v>
      </c>
      <c r="AQ4365" s="160" t="s">
        <v>1101</v>
      </c>
      <c r="AR4365" s="28">
        <f t="shared" si="77"/>
        <v>18</v>
      </c>
      <c r="AT4365" s="160">
        <v>35913</v>
      </c>
      <c r="AU4365">
        <v>10</v>
      </c>
      <c r="AV4365">
        <v>130</v>
      </c>
      <c r="AW4365" s="160" t="s">
        <v>1101</v>
      </c>
      <c r="AX4365" s="28">
        <f t="shared" si="78"/>
        <v>13</v>
      </c>
    </row>
    <row r="4366" spans="28:50" x14ac:dyDescent="0.3">
      <c r="AB4366" s="160">
        <v>39931</v>
      </c>
      <c r="AC4366">
        <v>11</v>
      </c>
      <c r="AD4366">
        <v>117</v>
      </c>
      <c r="AE4366" t="s">
        <v>1101</v>
      </c>
      <c r="AF4366">
        <v>12</v>
      </c>
      <c r="AH4366" s="160">
        <v>41392</v>
      </c>
      <c r="AI4366">
        <v>11</v>
      </c>
      <c r="AJ4366">
        <v>170</v>
      </c>
      <c r="AK4366" s="160" t="s">
        <v>1101</v>
      </c>
      <c r="AL4366" s="28">
        <f t="shared" si="76"/>
        <v>17</v>
      </c>
      <c r="AN4366" s="160">
        <v>37009</v>
      </c>
      <c r="AO4366">
        <v>11</v>
      </c>
      <c r="AP4366">
        <v>182</v>
      </c>
      <c r="AQ4366" s="160" t="s">
        <v>1101</v>
      </c>
      <c r="AR4366" s="28">
        <f t="shared" si="77"/>
        <v>18</v>
      </c>
      <c r="AT4366" s="160">
        <v>35913</v>
      </c>
      <c r="AU4366">
        <v>11</v>
      </c>
      <c r="AV4366">
        <v>127</v>
      </c>
      <c r="AW4366" s="160" t="s">
        <v>1101</v>
      </c>
      <c r="AX4366" s="28">
        <f t="shared" si="78"/>
        <v>13</v>
      </c>
    </row>
    <row r="4367" spans="28:50" x14ac:dyDescent="0.3">
      <c r="AB4367" s="160">
        <v>39931</v>
      </c>
      <c r="AC4367">
        <v>12</v>
      </c>
      <c r="AD4367">
        <v>128</v>
      </c>
      <c r="AE4367" t="s">
        <v>1101</v>
      </c>
      <c r="AF4367">
        <v>13</v>
      </c>
      <c r="AH4367" s="160">
        <v>41392</v>
      </c>
      <c r="AI4367">
        <v>12</v>
      </c>
      <c r="AJ4367">
        <v>176</v>
      </c>
      <c r="AK4367" s="160" t="s">
        <v>1101</v>
      </c>
      <c r="AL4367" s="28">
        <f t="shared" si="76"/>
        <v>18</v>
      </c>
      <c r="AN4367" s="160">
        <v>37009</v>
      </c>
      <c r="AO4367">
        <v>12</v>
      </c>
      <c r="AP4367">
        <v>180</v>
      </c>
      <c r="AQ4367" s="160" t="s">
        <v>1101</v>
      </c>
      <c r="AR4367" s="28">
        <f t="shared" si="77"/>
        <v>18</v>
      </c>
      <c r="AT4367" s="160">
        <v>35913</v>
      </c>
      <c r="AU4367">
        <v>12</v>
      </c>
      <c r="AV4367">
        <v>129</v>
      </c>
      <c r="AW4367" s="160" t="s">
        <v>1101</v>
      </c>
      <c r="AX4367" s="28">
        <f t="shared" si="78"/>
        <v>13</v>
      </c>
    </row>
    <row r="4368" spans="28:50" x14ac:dyDescent="0.3">
      <c r="AB4368" s="160">
        <v>39931</v>
      </c>
      <c r="AC4368">
        <v>13</v>
      </c>
      <c r="AD4368">
        <v>130</v>
      </c>
      <c r="AE4368" t="s">
        <v>1101</v>
      </c>
      <c r="AF4368">
        <v>13</v>
      </c>
      <c r="AH4368" s="160">
        <v>41392</v>
      </c>
      <c r="AI4368">
        <v>13</v>
      </c>
      <c r="AJ4368">
        <v>171</v>
      </c>
      <c r="AK4368" s="160" t="s">
        <v>1101</v>
      </c>
      <c r="AL4368" s="28">
        <f t="shared" si="76"/>
        <v>17</v>
      </c>
      <c r="AN4368" s="160">
        <v>37009</v>
      </c>
      <c r="AO4368">
        <v>13</v>
      </c>
      <c r="AP4368">
        <v>190</v>
      </c>
      <c r="AQ4368" s="160" t="s">
        <v>1101</v>
      </c>
      <c r="AR4368" s="28">
        <f t="shared" si="77"/>
        <v>19</v>
      </c>
      <c r="AT4368" s="160">
        <v>35913</v>
      </c>
      <c r="AU4368">
        <v>13</v>
      </c>
      <c r="AV4368">
        <v>133</v>
      </c>
      <c r="AW4368" s="160" t="s">
        <v>1101</v>
      </c>
      <c r="AX4368" s="28">
        <f t="shared" si="78"/>
        <v>13</v>
      </c>
    </row>
    <row r="4369" spans="28:50" x14ac:dyDescent="0.3">
      <c r="AB4369" s="160">
        <v>39931</v>
      </c>
      <c r="AC4369">
        <v>14</v>
      </c>
      <c r="AD4369">
        <v>132</v>
      </c>
      <c r="AE4369" t="s">
        <v>1101</v>
      </c>
      <c r="AF4369">
        <v>13</v>
      </c>
      <c r="AH4369" s="160">
        <v>41392</v>
      </c>
      <c r="AI4369">
        <v>14</v>
      </c>
      <c r="AJ4369">
        <v>175</v>
      </c>
      <c r="AK4369" s="160" t="s">
        <v>1101</v>
      </c>
      <c r="AL4369" s="28">
        <f t="shared" si="76"/>
        <v>18</v>
      </c>
      <c r="AN4369" s="160">
        <v>37009</v>
      </c>
      <c r="AO4369">
        <v>14</v>
      </c>
      <c r="AP4369">
        <v>183</v>
      </c>
      <c r="AQ4369" s="160" t="s">
        <v>1101</v>
      </c>
      <c r="AR4369" s="28">
        <f t="shared" si="77"/>
        <v>18</v>
      </c>
      <c r="AT4369" s="160">
        <v>35913</v>
      </c>
      <c r="AU4369">
        <v>14</v>
      </c>
      <c r="AV4369">
        <v>130</v>
      </c>
      <c r="AW4369" s="160" t="s">
        <v>1101</v>
      </c>
      <c r="AX4369" s="28">
        <f t="shared" si="78"/>
        <v>13</v>
      </c>
    </row>
    <row r="4370" spans="28:50" x14ac:dyDescent="0.3">
      <c r="AB4370" s="160">
        <v>39931</v>
      </c>
      <c r="AC4370">
        <v>15</v>
      </c>
      <c r="AD4370">
        <v>135</v>
      </c>
      <c r="AE4370" t="s">
        <v>1101</v>
      </c>
      <c r="AF4370">
        <v>14</v>
      </c>
      <c r="AH4370" s="160">
        <v>41392</v>
      </c>
      <c r="AI4370">
        <v>15</v>
      </c>
      <c r="AJ4370">
        <v>189</v>
      </c>
      <c r="AK4370" s="160" t="s">
        <v>1101</v>
      </c>
      <c r="AL4370" s="28">
        <f t="shared" si="76"/>
        <v>19</v>
      </c>
      <c r="AN4370" s="160">
        <v>37009</v>
      </c>
      <c r="AO4370">
        <v>15</v>
      </c>
      <c r="AP4370">
        <v>180</v>
      </c>
      <c r="AQ4370" s="160" t="s">
        <v>1101</v>
      </c>
      <c r="AR4370" s="28">
        <f t="shared" si="77"/>
        <v>18</v>
      </c>
      <c r="AT4370" s="160">
        <v>35913</v>
      </c>
      <c r="AU4370">
        <v>15</v>
      </c>
      <c r="AV4370">
        <v>127</v>
      </c>
      <c r="AW4370" s="160" t="s">
        <v>1101</v>
      </c>
      <c r="AX4370" s="28">
        <f t="shared" si="78"/>
        <v>13</v>
      </c>
    </row>
    <row r="4371" spans="28:50" x14ac:dyDescent="0.3">
      <c r="AB4371" s="160">
        <v>39931</v>
      </c>
      <c r="AC4371">
        <v>16</v>
      </c>
      <c r="AD4371">
        <v>120</v>
      </c>
      <c r="AE4371" t="s">
        <v>1101</v>
      </c>
      <c r="AF4371">
        <v>12</v>
      </c>
      <c r="AH4371" s="160">
        <v>41392</v>
      </c>
      <c r="AI4371">
        <v>16</v>
      </c>
      <c r="AJ4371">
        <v>185</v>
      </c>
      <c r="AK4371" s="160" t="s">
        <v>1101</v>
      </c>
      <c r="AL4371" s="28">
        <f t="shared" si="76"/>
        <v>19</v>
      </c>
      <c r="AN4371" s="160">
        <v>37009</v>
      </c>
      <c r="AO4371">
        <v>16</v>
      </c>
      <c r="AP4371">
        <v>170</v>
      </c>
      <c r="AQ4371" s="160" t="s">
        <v>1101</v>
      </c>
      <c r="AR4371" s="28">
        <f t="shared" si="77"/>
        <v>17</v>
      </c>
      <c r="AT4371" s="160">
        <v>35913</v>
      </c>
      <c r="AU4371">
        <v>16</v>
      </c>
      <c r="AV4371">
        <v>124</v>
      </c>
      <c r="AW4371" s="160" t="s">
        <v>1101</v>
      </c>
      <c r="AX4371" s="28">
        <f t="shared" si="78"/>
        <v>12</v>
      </c>
    </row>
    <row r="4372" spans="28:50" x14ac:dyDescent="0.3">
      <c r="AB4372" s="160">
        <v>39931</v>
      </c>
      <c r="AC4372">
        <v>17</v>
      </c>
      <c r="AD4372">
        <v>107</v>
      </c>
      <c r="AE4372" t="s">
        <v>1101</v>
      </c>
      <c r="AF4372">
        <v>11</v>
      </c>
      <c r="AH4372" s="160">
        <v>41392</v>
      </c>
      <c r="AI4372">
        <v>17</v>
      </c>
      <c r="AJ4372">
        <v>187</v>
      </c>
      <c r="AK4372" s="160" t="s">
        <v>1101</v>
      </c>
      <c r="AL4372" s="28">
        <f t="shared" si="76"/>
        <v>19</v>
      </c>
      <c r="AN4372" s="160">
        <v>37009</v>
      </c>
      <c r="AO4372">
        <v>17</v>
      </c>
      <c r="AP4372">
        <v>162</v>
      </c>
      <c r="AQ4372" s="160" t="s">
        <v>1101</v>
      </c>
      <c r="AR4372" s="28">
        <f t="shared" si="77"/>
        <v>16</v>
      </c>
      <c r="AT4372" s="160">
        <v>35913</v>
      </c>
      <c r="AU4372">
        <v>17</v>
      </c>
      <c r="AV4372">
        <v>121</v>
      </c>
      <c r="AW4372" s="160" t="s">
        <v>1101</v>
      </c>
      <c r="AX4372" s="28">
        <f t="shared" si="78"/>
        <v>12</v>
      </c>
    </row>
    <row r="4373" spans="28:50" x14ac:dyDescent="0.3">
      <c r="AB4373" s="160">
        <v>39931</v>
      </c>
      <c r="AC4373">
        <v>18</v>
      </c>
      <c r="AD4373">
        <v>97</v>
      </c>
      <c r="AE4373" t="s">
        <v>1101</v>
      </c>
      <c r="AF4373">
        <v>10</v>
      </c>
      <c r="AH4373" s="160">
        <v>41392</v>
      </c>
      <c r="AI4373">
        <v>18</v>
      </c>
      <c r="AJ4373">
        <v>167</v>
      </c>
      <c r="AK4373" s="160" t="s">
        <v>1101</v>
      </c>
      <c r="AL4373" s="28">
        <f t="shared" si="76"/>
        <v>17</v>
      </c>
      <c r="AN4373" s="160">
        <v>37009</v>
      </c>
      <c r="AO4373">
        <v>18</v>
      </c>
      <c r="AP4373">
        <v>150</v>
      </c>
      <c r="AQ4373" s="160" t="s">
        <v>1101</v>
      </c>
      <c r="AR4373" s="28">
        <f t="shared" si="77"/>
        <v>15</v>
      </c>
      <c r="AT4373" s="160">
        <v>35913</v>
      </c>
      <c r="AU4373">
        <v>18</v>
      </c>
      <c r="AV4373">
        <v>116</v>
      </c>
      <c r="AW4373" s="160" t="s">
        <v>1101</v>
      </c>
      <c r="AX4373" s="28">
        <f t="shared" si="78"/>
        <v>12</v>
      </c>
    </row>
    <row r="4374" spans="28:50" x14ac:dyDescent="0.3">
      <c r="AB4374" s="160">
        <v>39931</v>
      </c>
      <c r="AC4374">
        <v>19</v>
      </c>
      <c r="AD4374">
        <v>78</v>
      </c>
      <c r="AE4374" t="s">
        <v>1101</v>
      </c>
      <c r="AF4374">
        <v>8</v>
      </c>
      <c r="AH4374" s="160">
        <v>41392</v>
      </c>
      <c r="AI4374">
        <v>19</v>
      </c>
      <c r="AJ4374">
        <v>166</v>
      </c>
      <c r="AK4374" s="160" t="s">
        <v>1101</v>
      </c>
      <c r="AL4374" s="28">
        <f t="shared" si="76"/>
        <v>17</v>
      </c>
      <c r="AN4374" s="160">
        <v>37009</v>
      </c>
      <c r="AO4374">
        <v>19</v>
      </c>
      <c r="AP4374">
        <v>140</v>
      </c>
      <c r="AQ4374" s="160" t="s">
        <v>1101</v>
      </c>
      <c r="AR4374" s="28">
        <f t="shared" si="77"/>
        <v>14</v>
      </c>
      <c r="AT4374" s="160">
        <v>35913</v>
      </c>
      <c r="AU4374">
        <v>19</v>
      </c>
      <c r="AV4374">
        <v>112</v>
      </c>
      <c r="AW4374" s="160" t="s">
        <v>1101</v>
      </c>
      <c r="AX4374" s="28">
        <f t="shared" si="78"/>
        <v>11</v>
      </c>
    </row>
    <row r="4375" spans="28:50" x14ac:dyDescent="0.3">
      <c r="AB4375" s="160">
        <v>39931</v>
      </c>
      <c r="AC4375">
        <v>20</v>
      </c>
      <c r="AD4375">
        <v>83</v>
      </c>
      <c r="AE4375" t="s">
        <v>1101</v>
      </c>
      <c r="AF4375">
        <v>8</v>
      </c>
      <c r="AH4375" s="160">
        <v>41392</v>
      </c>
      <c r="AI4375">
        <v>20</v>
      </c>
      <c r="AJ4375">
        <v>159</v>
      </c>
      <c r="AK4375" s="160" t="s">
        <v>1101</v>
      </c>
      <c r="AL4375" s="28">
        <f t="shared" si="76"/>
        <v>16</v>
      </c>
      <c r="AN4375" s="160">
        <v>37009</v>
      </c>
      <c r="AO4375">
        <v>20</v>
      </c>
      <c r="AP4375">
        <v>132</v>
      </c>
      <c r="AQ4375" s="160" t="s">
        <v>1101</v>
      </c>
      <c r="AR4375" s="28">
        <f t="shared" si="77"/>
        <v>13</v>
      </c>
      <c r="AT4375" s="160">
        <v>35913</v>
      </c>
      <c r="AU4375">
        <v>20</v>
      </c>
      <c r="AV4375">
        <v>114</v>
      </c>
      <c r="AW4375" s="160" t="s">
        <v>1101</v>
      </c>
      <c r="AX4375" s="28">
        <f t="shared" si="78"/>
        <v>11</v>
      </c>
    </row>
    <row r="4376" spans="28:50" x14ac:dyDescent="0.3">
      <c r="AB4376" s="160">
        <v>39931</v>
      </c>
      <c r="AC4376">
        <v>21</v>
      </c>
      <c r="AD4376">
        <v>79</v>
      </c>
      <c r="AE4376" t="s">
        <v>1101</v>
      </c>
      <c r="AF4376">
        <v>8</v>
      </c>
      <c r="AH4376" s="160">
        <v>41392</v>
      </c>
      <c r="AI4376">
        <v>21</v>
      </c>
      <c r="AJ4376">
        <v>149</v>
      </c>
      <c r="AK4376" s="160" t="s">
        <v>1101</v>
      </c>
      <c r="AL4376" s="28">
        <f t="shared" si="76"/>
        <v>15</v>
      </c>
      <c r="AN4376" s="160">
        <v>37009</v>
      </c>
      <c r="AO4376">
        <v>21</v>
      </c>
      <c r="AP4376">
        <v>150</v>
      </c>
      <c r="AQ4376" s="160" t="s">
        <v>1101</v>
      </c>
      <c r="AR4376" s="28">
        <f t="shared" si="77"/>
        <v>15</v>
      </c>
      <c r="AT4376" s="160">
        <v>35913</v>
      </c>
      <c r="AU4376">
        <v>21</v>
      </c>
      <c r="AV4376">
        <v>113</v>
      </c>
      <c r="AW4376" s="160" t="s">
        <v>1101</v>
      </c>
      <c r="AX4376" s="28">
        <f t="shared" si="78"/>
        <v>11</v>
      </c>
    </row>
    <row r="4377" spans="28:50" x14ac:dyDescent="0.3">
      <c r="AB4377" s="160">
        <v>39931</v>
      </c>
      <c r="AC4377">
        <v>22</v>
      </c>
      <c r="AD4377">
        <v>65</v>
      </c>
      <c r="AE4377" t="s">
        <v>1101</v>
      </c>
      <c r="AF4377">
        <v>7</v>
      </c>
      <c r="AH4377" s="160">
        <v>41392</v>
      </c>
      <c r="AI4377">
        <v>22</v>
      </c>
      <c r="AJ4377">
        <v>149</v>
      </c>
      <c r="AK4377" s="160" t="s">
        <v>1101</v>
      </c>
      <c r="AL4377" s="28">
        <f t="shared" si="76"/>
        <v>15</v>
      </c>
      <c r="AN4377" s="160">
        <v>37009</v>
      </c>
      <c r="AO4377">
        <v>22</v>
      </c>
      <c r="AP4377">
        <v>140</v>
      </c>
      <c r="AQ4377" s="160" t="s">
        <v>1101</v>
      </c>
      <c r="AR4377" s="28">
        <f t="shared" si="77"/>
        <v>14</v>
      </c>
      <c r="AT4377" s="160">
        <v>35913</v>
      </c>
      <c r="AU4377">
        <v>22</v>
      </c>
      <c r="AV4377">
        <v>109</v>
      </c>
      <c r="AW4377" s="160" t="s">
        <v>1101</v>
      </c>
      <c r="AX4377" s="28">
        <f t="shared" si="78"/>
        <v>11</v>
      </c>
    </row>
    <row r="4378" spans="28:50" x14ac:dyDescent="0.3">
      <c r="AB4378" s="160">
        <v>39931</v>
      </c>
      <c r="AC4378">
        <v>23</v>
      </c>
      <c r="AD4378">
        <v>60</v>
      </c>
      <c r="AE4378" t="s">
        <v>1101</v>
      </c>
      <c r="AF4378">
        <v>6</v>
      </c>
      <c r="AH4378" s="160">
        <v>41392</v>
      </c>
      <c r="AI4378">
        <v>23</v>
      </c>
      <c r="AJ4378">
        <v>149</v>
      </c>
      <c r="AK4378" s="160" t="s">
        <v>1101</v>
      </c>
      <c r="AL4378" s="28">
        <f t="shared" si="76"/>
        <v>15</v>
      </c>
      <c r="AN4378" s="160">
        <v>37009</v>
      </c>
      <c r="AO4378">
        <v>23</v>
      </c>
      <c r="AP4378">
        <v>139</v>
      </c>
      <c r="AQ4378" s="160" t="s">
        <v>1101</v>
      </c>
      <c r="AR4378" s="28">
        <f t="shared" si="77"/>
        <v>14</v>
      </c>
      <c r="AT4378" s="160">
        <v>35913</v>
      </c>
      <c r="AU4378">
        <v>23</v>
      </c>
      <c r="AV4378">
        <v>106</v>
      </c>
      <c r="AW4378" s="160" t="s">
        <v>1101</v>
      </c>
      <c r="AX4378" s="28">
        <f t="shared" si="78"/>
        <v>11</v>
      </c>
    </row>
    <row r="4379" spans="28:50" x14ac:dyDescent="0.3">
      <c r="AB4379" s="160">
        <v>39932</v>
      </c>
      <c r="AC4379">
        <v>0</v>
      </c>
      <c r="AD4379">
        <v>48</v>
      </c>
      <c r="AE4379" t="s">
        <v>1101</v>
      </c>
      <c r="AF4379">
        <v>5</v>
      </c>
      <c r="AH4379" s="160">
        <v>41393</v>
      </c>
      <c r="AI4379">
        <v>0</v>
      </c>
      <c r="AJ4379">
        <v>141</v>
      </c>
      <c r="AK4379" s="160" t="s">
        <v>1101</v>
      </c>
      <c r="AL4379" s="28">
        <f t="shared" si="76"/>
        <v>14</v>
      </c>
      <c r="AN4379" s="160">
        <v>37010</v>
      </c>
      <c r="AO4379">
        <v>0</v>
      </c>
      <c r="AP4379">
        <v>140</v>
      </c>
      <c r="AQ4379" s="160" t="s">
        <v>1101</v>
      </c>
      <c r="AR4379" s="28">
        <f t="shared" si="77"/>
        <v>14</v>
      </c>
      <c r="AT4379" s="160">
        <v>35914</v>
      </c>
      <c r="AU4379">
        <v>0</v>
      </c>
      <c r="AV4379">
        <v>105</v>
      </c>
      <c r="AW4379" s="160" t="s">
        <v>1101</v>
      </c>
      <c r="AX4379" s="28">
        <f t="shared" si="78"/>
        <v>11</v>
      </c>
    </row>
    <row r="4380" spans="28:50" x14ac:dyDescent="0.3">
      <c r="AB4380" s="160">
        <v>39932</v>
      </c>
      <c r="AC4380">
        <v>1</v>
      </c>
      <c r="AD4380">
        <v>33</v>
      </c>
      <c r="AE4380" t="s">
        <v>1101</v>
      </c>
      <c r="AF4380">
        <v>3</v>
      </c>
      <c r="AH4380" s="160">
        <v>41393</v>
      </c>
      <c r="AI4380">
        <v>1</v>
      </c>
      <c r="AJ4380">
        <v>137</v>
      </c>
      <c r="AK4380" s="160" t="s">
        <v>1101</v>
      </c>
      <c r="AL4380" s="28">
        <f t="shared" si="76"/>
        <v>14</v>
      </c>
      <c r="AN4380" s="160">
        <v>37010</v>
      </c>
      <c r="AO4380">
        <v>1</v>
      </c>
      <c r="AP4380">
        <v>140</v>
      </c>
      <c r="AQ4380" s="160" t="s">
        <v>1101</v>
      </c>
      <c r="AR4380" s="28">
        <f t="shared" si="77"/>
        <v>14</v>
      </c>
      <c r="AT4380" s="160">
        <v>35914</v>
      </c>
      <c r="AU4380">
        <v>1</v>
      </c>
      <c r="AV4380">
        <v>102</v>
      </c>
      <c r="AW4380" s="160" t="s">
        <v>1101</v>
      </c>
      <c r="AX4380" s="28">
        <f t="shared" si="78"/>
        <v>10</v>
      </c>
    </row>
    <row r="4381" spans="28:50" x14ac:dyDescent="0.3">
      <c r="AB4381" s="160">
        <v>39932</v>
      </c>
      <c r="AC4381">
        <v>2</v>
      </c>
      <c r="AD4381">
        <v>32</v>
      </c>
      <c r="AE4381" t="s">
        <v>1101</v>
      </c>
      <c r="AF4381">
        <v>3</v>
      </c>
      <c r="AH4381" s="160">
        <v>41393</v>
      </c>
      <c r="AI4381">
        <v>2</v>
      </c>
      <c r="AJ4381">
        <v>122</v>
      </c>
      <c r="AK4381" s="160" t="s">
        <v>1101</v>
      </c>
      <c r="AL4381" s="28">
        <f t="shared" si="76"/>
        <v>12</v>
      </c>
      <c r="AN4381" s="160">
        <v>37010</v>
      </c>
      <c r="AO4381">
        <v>2</v>
      </c>
      <c r="AP4381">
        <v>134</v>
      </c>
      <c r="AQ4381" s="160" t="s">
        <v>1101</v>
      </c>
      <c r="AR4381" s="28">
        <f t="shared" si="77"/>
        <v>13</v>
      </c>
      <c r="AT4381" s="160">
        <v>35914</v>
      </c>
      <c r="AU4381">
        <v>2</v>
      </c>
      <c r="AV4381">
        <v>99</v>
      </c>
      <c r="AW4381" s="160" t="s">
        <v>1101</v>
      </c>
      <c r="AX4381" s="28">
        <f t="shared" si="78"/>
        <v>10</v>
      </c>
    </row>
    <row r="4382" spans="28:50" x14ac:dyDescent="0.3">
      <c r="AB4382" s="160">
        <v>39932</v>
      </c>
      <c r="AC4382">
        <v>3</v>
      </c>
      <c r="AD4382">
        <v>20</v>
      </c>
      <c r="AE4382" t="s">
        <v>1101</v>
      </c>
      <c r="AF4382">
        <v>2</v>
      </c>
      <c r="AH4382" s="160">
        <v>41393</v>
      </c>
      <c r="AI4382">
        <v>3</v>
      </c>
      <c r="AJ4382">
        <v>128</v>
      </c>
      <c r="AK4382" s="160" t="s">
        <v>1101</v>
      </c>
      <c r="AL4382" s="28">
        <f t="shared" si="76"/>
        <v>13</v>
      </c>
      <c r="AN4382" s="160">
        <v>37010</v>
      </c>
      <c r="AO4382">
        <v>3</v>
      </c>
      <c r="AP4382">
        <v>130</v>
      </c>
      <c r="AQ4382" s="160" t="s">
        <v>1101</v>
      </c>
      <c r="AR4382" s="28">
        <f t="shared" si="77"/>
        <v>13</v>
      </c>
      <c r="AT4382" s="160">
        <v>35914</v>
      </c>
      <c r="AU4382">
        <v>3</v>
      </c>
      <c r="AV4382">
        <v>97</v>
      </c>
      <c r="AW4382" s="160" t="s">
        <v>1101</v>
      </c>
      <c r="AX4382" s="28">
        <f t="shared" si="78"/>
        <v>10</v>
      </c>
    </row>
    <row r="4383" spans="28:50" x14ac:dyDescent="0.3">
      <c r="AB4383" s="160">
        <v>39932</v>
      </c>
      <c r="AC4383">
        <v>4</v>
      </c>
      <c r="AD4383">
        <v>36</v>
      </c>
      <c r="AE4383" t="s">
        <v>1101</v>
      </c>
      <c r="AF4383">
        <v>4</v>
      </c>
      <c r="AH4383" s="160">
        <v>41393</v>
      </c>
      <c r="AI4383">
        <v>4</v>
      </c>
      <c r="AJ4383">
        <v>122</v>
      </c>
      <c r="AK4383" s="160" t="s">
        <v>1101</v>
      </c>
      <c r="AL4383" s="28">
        <f t="shared" si="76"/>
        <v>12</v>
      </c>
      <c r="AN4383" s="160">
        <v>37010</v>
      </c>
      <c r="AO4383">
        <v>4</v>
      </c>
      <c r="AP4383">
        <v>120</v>
      </c>
      <c r="AQ4383" s="160" t="s">
        <v>1101</v>
      </c>
      <c r="AR4383" s="28">
        <f t="shared" si="77"/>
        <v>12</v>
      </c>
      <c r="AT4383" s="160">
        <v>35914</v>
      </c>
      <c r="AU4383">
        <v>4</v>
      </c>
      <c r="AV4383">
        <v>101</v>
      </c>
      <c r="AW4383" s="160" t="s">
        <v>1101</v>
      </c>
      <c r="AX4383" s="28">
        <f t="shared" si="78"/>
        <v>10</v>
      </c>
    </row>
    <row r="4384" spans="28:50" x14ac:dyDescent="0.3">
      <c r="AB4384" s="160">
        <v>39932</v>
      </c>
      <c r="AC4384">
        <v>5</v>
      </c>
      <c r="AD4384">
        <v>35</v>
      </c>
      <c r="AE4384" t="s">
        <v>1101</v>
      </c>
      <c r="AF4384">
        <v>4</v>
      </c>
      <c r="AH4384" s="160">
        <v>41393</v>
      </c>
      <c r="AI4384">
        <v>5</v>
      </c>
      <c r="AJ4384">
        <v>124</v>
      </c>
      <c r="AK4384" s="160" t="s">
        <v>1101</v>
      </c>
      <c r="AL4384" s="28">
        <f t="shared" si="76"/>
        <v>12</v>
      </c>
      <c r="AN4384" s="160">
        <v>37010</v>
      </c>
      <c r="AO4384">
        <v>5</v>
      </c>
      <c r="AP4384">
        <v>130</v>
      </c>
      <c r="AQ4384" s="160" t="s">
        <v>1101</v>
      </c>
      <c r="AR4384" s="28">
        <f t="shared" si="77"/>
        <v>13</v>
      </c>
      <c r="AT4384" s="160">
        <v>35914</v>
      </c>
      <c r="AU4384">
        <v>5</v>
      </c>
      <c r="AV4384">
        <v>103</v>
      </c>
      <c r="AW4384" s="160" t="s">
        <v>1101</v>
      </c>
      <c r="AX4384" s="28">
        <f t="shared" si="78"/>
        <v>10</v>
      </c>
    </row>
    <row r="4385" spans="28:50" x14ac:dyDescent="0.3">
      <c r="AB4385" s="160">
        <v>39932</v>
      </c>
      <c r="AC4385">
        <v>6</v>
      </c>
      <c r="AD4385">
        <v>19</v>
      </c>
      <c r="AE4385" t="s">
        <v>1101</v>
      </c>
      <c r="AF4385">
        <v>2</v>
      </c>
      <c r="AH4385" s="160">
        <v>41393</v>
      </c>
      <c r="AI4385">
        <v>6</v>
      </c>
      <c r="AJ4385">
        <v>121</v>
      </c>
      <c r="AK4385" s="160" t="s">
        <v>1101</v>
      </c>
      <c r="AL4385" s="28">
        <f t="shared" si="76"/>
        <v>12</v>
      </c>
      <c r="AN4385" s="160">
        <v>37010</v>
      </c>
      <c r="AO4385">
        <v>6</v>
      </c>
      <c r="AP4385">
        <v>130</v>
      </c>
      <c r="AQ4385" s="160" t="s">
        <v>1101</v>
      </c>
      <c r="AR4385" s="28">
        <f t="shared" si="77"/>
        <v>13</v>
      </c>
      <c r="AT4385" s="160">
        <v>35914</v>
      </c>
      <c r="AU4385">
        <v>6</v>
      </c>
      <c r="AV4385">
        <v>101</v>
      </c>
      <c r="AW4385" s="160" t="s">
        <v>1101</v>
      </c>
      <c r="AX4385" s="28">
        <f t="shared" si="78"/>
        <v>10</v>
      </c>
    </row>
    <row r="4386" spans="28:50" x14ac:dyDescent="0.3">
      <c r="AB4386" s="160">
        <v>39932</v>
      </c>
      <c r="AC4386">
        <v>7</v>
      </c>
      <c r="AD4386">
        <v>24</v>
      </c>
      <c r="AE4386" t="s">
        <v>1101</v>
      </c>
      <c r="AF4386">
        <v>2</v>
      </c>
      <c r="AH4386" s="160">
        <v>41393</v>
      </c>
      <c r="AI4386">
        <v>7</v>
      </c>
      <c r="AJ4386">
        <v>111</v>
      </c>
      <c r="AK4386" s="160" t="s">
        <v>1101</v>
      </c>
      <c r="AL4386" s="28">
        <f t="shared" si="76"/>
        <v>11</v>
      </c>
      <c r="AN4386" s="160">
        <v>37010</v>
      </c>
      <c r="AO4386">
        <v>7</v>
      </c>
      <c r="AP4386">
        <v>130</v>
      </c>
      <c r="AQ4386" s="160" t="s">
        <v>1101</v>
      </c>
      <c r="AR4386" s="28">
        <f t="shared" si="77"/>
        <v>13</v>
      </c>
      <c r="AT4386" s="160">
        <v>35914</v>
      </c>
      <c r="AU4386">
        <v>7</v>
      </c>
      <c r="AV4386">
        <v>99</v>
      </c>
      <c r="AW4386" s="160" t="s">
        <v>1101</v>
      </c>
      <c r="AX4386" s="28">
        <f t="shared" si="78"/>
        <v>10</v>
      </c>
    </row>
    <row r="4387" spans="28:50" x14ac:dyDescent="0.3">
      <c r="AB4387" s="160">
        <v>39932</v>
      </c>
      <c r="AC4387">
        <v>8</v>
      </c>
      <c r="AD4387">
        <v>41</v>
      </c>
      <c r="AE4387" t="s">
        <v>1101</v>
      </c>
      <c r="AF4387">
        <v>4</v>
      </c>
      <c r="AH4387" s="160">
        <v>41393</v>
      </c>
      <c r="AI4387">
        <v>8</v>
      </c>
      <c r="AJ4387">
        <v>113</v>
      </c>
      <c r="AK4387" s="160" t="s">
        <v>1101</v>
      </c>
      <c r="AL4387" s="28">
        <f t="shared" si="76"/>
        <v>11</v>
      </c>
      <c r="AN4387" s="160">
        <v>37010</v>
      </c>
      <c r="AO4387">
        <v>8</v>
      </c>
      <c r="AP4387">
        <v>163</v>
      </c>
      <c r="AQ4387" s="160" t="s">
        <v>1101</v>
      </c>
      <c r="AR4387" s="28">
        <f t="shared" si="77"/>
        <v>16</v>
      </c>
      <c r="AT4387" s="160">
        <v>35914</v>
      </c>
      <c r="AU4387">
        <v>8</v>
      </c>
      <c r="AV4387">
        <v>99</v>
      </c>
      <c r="AW4387" s="160" t="s">
        <v>1101</v>
      </c>
      <c r="AX4387" s="28">
        <f t="shared" si="78"/>
        <v>10</v>
      </c>
    </row>
    <row r="4388" spans="28:50" x14ac:dyDescent="0.3">
      <c r="AB4388" s="160">
        <v>39932</v>
      </c>
      <c r="AC4388">
        <v>9</v>
      </c>
      <c r="AD4388">
        <v>66</v>
      </c>
      <c r="AE4388" t="s">
        <v>1101</v>
      </c>
      <c r="AF4388">
        <v>7</v>
      </c>
      <c r="AH4388" s="160">
        <v>41393</v>
      </c>
      <c r="AI4388">
        <v>9</v>
      </c>
      <c r="AJ4388">
        <v>134</v>
      </c>
      <c r="AK4388" s="160" t="s">
        <v>1101</v>
      </c>
      <c r="AL4388" s="28">
        <f t="shared" si="76"/>
        <v>13</v>
      </c>
      <c r="AN4388" s="160">
        <v>37010</v>
      </c>
      <c r="AO4388">
        <v>9</v>
      </c>
      <c r="AP4388">
        <v>180</v>
      </c>
      <c r="AQ4388" s="160" t="s">
        <v>1101</v>
      </c>
      <c r="AR4388" s="28">
        <f t="shared" si="77"/>
        <v>18</v>
      </c>
      <c r="AT4388" s="160">
        <v>35914</v>
      </c>
      <c r="AU4388">
        <v>9</v>
      </c>
      <c r="AV4388">
        <v>100</v>
      </c>
      <c r="AW4388" s="160" t="s">
        <v>1101</v>
      </c>
      <c r="AX4388" s="28">
        <f t="shared" si="78"/>
        <v>10</v>
      </c>
    </row>
    <row r="4389" spans="28:50" x14ac:dyDescent="0.3">
      <c r="AB4389" s="160">
        <v>39932</v>
      </c>
      <c r="AC4389">
        <v>10</v>
      </c>
      <c r="AD4389">
        <v>85</v>
      </c>
      <c r="AE4389" t="s">
        <v>1101</v>
      </c>
      <c r="AF4389">
        <v>9</v>
      </c>
      <c r="AH4389" s="160">
        <v>41393</v>
      </c>
      <c r="AI4389">
        <v>10</v>
      </c>
      <c r="AJ4389">
        <v>150</v>
      </c>
      <c r="AK4389" s="160" t="s">
        <v>1101</v>
      </c>
      <c r="AL4389" s="28">
        <f t="shared" si="76"/>
        <v>15</v>
      </c>
      <c r="AN4389" s="160">
        <v>37010</v>
      </c>
      <c r="AO4389">
        <v>10</v>
      </c>
      <c r="AP4389">
        <v>180</v>
      </c>
      <c r="AQ4389" s="160" t="s">
        <v>1101</v>
      </c>
      <c r="AR4389" s="28">
        <f t="shared" si="77"/>
        <v>18</v>
      </c>
      <c r="AT4389" s="160">
        <v>35914</v>
      </c>
      <c r="AU4389">
        <v>10</v>
      </c>
      <c r="AV4389">
        <v>100</v>
      </c>
      <c r="AW4389" s="160" t="s">
        <v>1101</v>
      </c>
      <c r="AX4389" s="28">
        <f t="shared" si="78"/>
        <v>10</v>
      </c>
    </row>
    <row r="4390" spans="28:50" x14ac:dyDescent="0.3">
      <c r="AB4390" s="160">
        <v>39932</v>
      </c>
      <c r="AC4390">
        <v>11</v>
      </c>
      <c r="AD4390">
        <v>102</v>
      </c>
      <c r="AE4390" t="s">
        <v>1101</v>
      </c>
      <c r="AF4390">
        <v>10</v>
      </c>
      <c r="AH4390" s="160">
        <v>41393</v>
      </c>
      <c r="AI4390">
        <v>11</v>
      </c>
      <c r="AJ4390">
        <v>175</v>
      </c>
      <c r="AK4390" s="160" t="s">
        <v>1101</v>
      </c>
      <c r="AL4390" s="28">
        <f t="shared" si="76"/>
        <v>18</v>
      </c>
      <c r="AN4390" s="160">
        <v>37010</v>
      </c>
      <c r="AO4390">
        <v>11</v>
      </c>
      <c r="AP4390">
        <v>183</v>
      </c>
      <c r="AQ4390" s="160" t="s">
        <v>1101</v>
      </c>
      <c r="AR4390" s="28">
        <f t="shared" si="77"/>
        <v>18</v>
      </c>
      <c r="AT4390" s="160">
        <v>35914</v>
      </c>
      <c r="AU4390">
        <v>11</v>
      </c>
      <c r="AV4390">
        <v>101</v>
      </c>
      <c r="AW4390" s="160" t="s">
        <v>1101</v>
      </c>
      <c r="AX4390" s="28">
        <f t="shared" si="78"/>
        <v>10</v>
      </c>
    </row>
    <row r="4391" spans="28:50" x14ac:dyDescent="0.3">
      <c r="AB4391" s="160">
        <v>39932</v>
      </c>
      <c r="AC4391">
        <v>12</v>
      </c>
      <c r="AD4391">
        <v>111</v>
      </c>
      <c r="AE4391" t="s">
        <v>1101</v>
      </c>
      <c r="AF4391">
        <v>11</v>
      </c>
      <c r="AH4391" s="160">
        <v>41393</v>
      </c>
      <c r="AI4391">
        <v>12</v>
      </c>
      <c r="AJ4391">
        <v>171</v>
      </c>
      <c r="AK4391" s="160" t="s">
        <v>1101</v>
      </c>
      <c r="AL4391" s="28">
        <f t="shared" si="76"/>
        <v>17</v>
      </c>
      <c r="AN4391" s="160">
        <v>37010</v>
      </c>
      <c r="AO4391">
        <v>12</v>
      </c>
      <c r="AP4391">
        <v>170</v>
      </c>
      <c r="AQ4391" s="160" t="s">
        <v>1101</v>
      </c>
      <c r="AR4391" s="28">
        <f t="shared" si="77"/>
        <v>17</v>
      </c>
      <c r="AT4391" s="160">
        <v>35914</v>
      </c>
      <c r="AU4391">
        <v>12</v>
      </c>
      <c r="AV4391">
        <v>101</v>
      </c>
      <c r="AW4391" s="160" t="s">
        <v>1101</v>
      </c>
      <c r="AX4391" s="28">
        <f t="shared" si="78"/>
        <v>10</v>
      </c>
    </row>
    <row r="4392" spans="28:50" x14ac:dyDescent="0.3">
      <c r="AB4392" s="160">
        <v>39932</v>
      </c>
      <c r="AC4392">
        <v>13</v>
      </c>
      <c r="AD4392">
        <v>121</v>
      </c>
      <c r="AE4392" t="s">
        <v>1101</v>
      </c>
      <c r="AF4392">
        <v>12</v>
      </c>
      <c r="AH4392" s="160">
        <v>41393</v>
      </c>
      <c r="AI4392">
        <v>13</v>
      </c>
      <c r="AJ4392">
        <v>172</v>
      </c>
      <c r="AK4392" s="160" t="s">
        <v>1101</v>
      </c>
      <c r="AL4392" s="28">
        <f t="shared" si="76"/>
        <v>17</v>
      </c>
      <c r="AN4392" s="160">
        <v>37010</v>
      </c>
      <c r="AO4392">
        <v>13</v>
      </c>
      <c r="AP4392">
        <v>170</v>
      </c>
      <c r="AQ4392" s="160" t="s">
        <v>1101</v>
      </c>
      <c r="AR4392" s="28">
        <f t="shared" si="77"/>
        <v>17</v>
      </c>
      <c r="AT4392" s="160">
        <v>35914</v>
      </c>
      <c r="AU4392">
        <v>13</v>
      </c>
      <c r="AV4392">
        <v>100</v>
      </c>
      <c r="AW4392" s="160" t="s">
        <v>1101</v>
      </c>
      <c r="AX4392" s="28">
        <f t="shared" si="78"/>
        <v>10</v>
      </c>
    </row>
    <row r="4393" spans="28:50" x14ac:dyDescent="0.3">
      <c r="AB4393" s="160">
        <v>39932</v>
      </c>
      <c r="AC4393">
        <v>14</v>
      </c>
      <c r="AD4393">
        <v>125</v>
      </c>
      <c r="AE4393" t="s">
        <v>1101</v>
      </c>
      <c r="AF4393">
        <v>13</v>
      </c>
      <c r="AH4393" s="160">
        <v>41393</v>
      </c>
      <c r="AI4393">
        <v>14</v>
      </c>
      <c r="AJ4393">
        <v>181</v>
      </c>
      <c r="AK4393" s="160" t="s">
        <v>1101</v>
      </c>
      <c r="AL4393" s="28">
        <f t="shared" si="76"/>
        <v>18</v>
      </c>
      <c r="AN4393" s="160">
        <v>37010</v>
      </c>
      <c r="AO4393">
        <v>14</v>
      </c>
      <c r="AP4393">
        <v>182</v>
      </c>
      <c r="AQ4393" s="160" t="s">
        <v>1101</v>
      </c>
      <c r="AR4393" s="28">
        <f t="shared" si="77"/>
        <v>18</v>
      </c>
      <c r="AT4393" s="160">
        <v>35914</v>
      </c>
      <c r="AU4393">
        <v>14</v>
      </c>
      <c r="AV4393">
        <v>103</v>
      </c>
      <c r="AW4393" s="160" t="s">
        <v>1101</v>
      </c>
      <c r="AX4393" s="28">
        <f t="shared" si="78"/>
        <v>10</v>
      </c>
    </row>
    <row r="4394" spans="28:50" x14ac:dyDescent="0.3">
      <c r="AB4394" s="160">
        <v>39932</v>
      </c>
      <c r="AC4394">
        <v>15</v>
      </c>
      <c r="AD4394">
        <v>120</v>
      </c>
      <c r="AE4394" t="s">
        <v>1101</v>
      </c>
      <c r="AF4394">
        <v>12</v>
      </c>
      <c r="AH4394" s="160">
        <v>41393</v>
      </c>
      <c r="AI4394">
        <v>15</v>
      </c>
      <c r="AJ4394">
        <v>172</v>
      </c>
      <c r="AK4394" s="160" t="s">
        <v>1101</v>
      </c>
      <c r="AL4394" s="28">
        <f t="shared" si="76"/>
        <v>17</v>
      </c>
      <c r="AN4394" s="160">
        <v>37010</v>
      </c>
      <c r="AO4394">
        <v>15</v>
      </c>
      <c r="AP4394">
        <v>190</v>
      </c>
      <c r="AQ4394" s="160" t="s">
        <v>1101</v>
      </c>
      <c r="AR4394" s="28">
        <f t="shared" si="77"/>
        <v>19</v>
      </c>
      <c r="AT4394" s="160">
        <v>35914</v>
      </c>
      <c r="AU4394">
        <v>15</v>
      </c>
      <c r="AV4394">
        <v>97</v>
      </c>
      <c r="AW4394" s="160" t="s">
        <v>1101</v>
      </c>
      <c r="AX4394" s="28">
        <f t="shared" si="78"/>
        <v>10</v>
      </c>
    </row>
    <row r="4395" spans="28:50" x14ac:dyDescent="0.3">
      <c r="AB4395" s="160">
        <v>39932</v>
      </c>
      <c r="AC4395">
        <v>16</v>
      </c>
      <c r="AD4395">
        <v>119</v>
      </c>
      <c r="AE4395" t="s">
        <v>1101</v>
      </c>
      <c r="AF4395">
        <v>12</v>
      </c>
      <c r="AH4395" s="160">
        <v>41393</v>
      </c>
      <c r="AI4395">
        <v>16</v>
      </c>
      <c r="AJ4395">
        <v>169</v>
      </c>
      <c r="AK4395" s="160" t="s">
        <v>1101</v>
      </c>
      <c r="AL4395" s="28">
        <f t="shared" si="76"/>
        <v>17</v>
      </c>
      <c r="AN4395" s="160">
        <v>37010</v>
      </c>
      <c r="AO4395">
        <v>16</v>
      </c>
      <c r="AP4395">
        <v>180</v>
      </c>
      <c r="AQ4395" s="160" t="s">
        <v>1101</v>
      </c>
      <c r="AR4395" s="28">
        <f t="shared" si="77"/>
        <v>18</v>
      </c>
      <c r="AT4395" s="160">
        <v>35914</v>
      </c>
      <c r="AU4395">
        <v>16</v>
      </c>
      <c r="AV4395">
        <v>93</v>
      </c>
      <c r="AW4395" s="160" t="s">
        <v>1101</v>
      </c>
      <c r="AX4395" s="28">
        <f t="shared" si="78"/>
        <v>9</v>
      </c>
    </row>
    <row r="4396" spans="28:50" x14ac:dyDescent="0.3">
      <c r="AB4396" s="160">
        <v>39932</v>
      </c>
      <c r="AC4396">
        <v>17</v>
      </c>
      <c r="AD4396">
        <v>114</v>
      </c>
      <c r="AE4396" t="s">
        <v>1101</v>
      </c>
      <c r="AF4396">
        <v>11</v>
      </c>
      <c r="AH4396" s="160">
        <v>41393</v>
      </c>
      <c r="AI4396">
        <v>17</v>
      </c>
      <c r="AJ4396">
        <v>165</v>
      </c>
      <c r="AK4396" s="160" t="s">
        <v>1101</v>
      </c>
      <c r="AL4396" s="28">
        <f t="shared" si="76"/>
        <v>17</v>
      </c>
      <c r="AN4396" s="160">
        <v>37010</v>
      </c>
      <c r="AO4396">
        <v>17</v>
      </c>
      <c r="AP4396">
        <v>168</v>
      </c>
      <c r="AQ4396" s="160" t="s">
        <v>1101</v>
      </c>
      <c r="AR4396" s="28">
        <f t="shared" si="77"/>
        <v>17</v>
      </c>
      <c r="AT4396" s="160">
        <v>35914</v>
      </c>
      <c r="AU4396">
        <v>17</v>
      </c>
      <c r="AV4396">
        <v>91</v>
      </c>
      <c r="AW4396" s="160" t="s">
        <v>1101</v>
      </c>
      <c r="AX4396" s="28">
        <f t="shared" si="78"/>
        <v>9</v>
      </c>
    </row>
    <row r="4397" spans="28:50" x14ac:dyDescent="0.3">
      <c r="AB4397" s="160">
        <v>39932</v>
      </c>
      <c r="AC4397">
        <v>18</v>
      </c>
      <c r="AD4397">
        <v>106</v>
      </c>
      <c r="AE4397" t="s">
        <v>1101</v>
      </c>
      <c r="AF4397">
        <v>11</v>
      </c>
      <c r="AH4397" s="160">
        <v>41393</v>
      </c>
      <c r="AI4397">
        <v>18</v>
      </c>
      <c r="AJ4397">
        <v>158</v>
      </c>
      <c r="AK4397" s="160" t="s">
        <v>1101</v>
      </c>
      <c r="AL4397" s="28">
        <f t="shared" si="76"/>
        <v>16</v>
      </c>
      <c r="AN4397" s="160">
        <v>37010</v>
      </c>
      <c r="AO4397">
        <v>18</v>
      </c>
      <c r="AP4397">
        <v>160</v>
      </c>
      <c r="AQ4397" s="160" t="s">
        <v>1101</v>
      </c>
      <c r="AR4397" s="28">
        <f t="shared" si="77"/>
        <v>16</v>
      </c>
      <c r="AT4397" s="160">
        <v>35914</v>
      </c>
      <c r="AU4397">
        <v>18</v>
      </c>
      <c r="AV4397">
        <v>92</v>
      </c>
      <c r="AW4397" s="160" t="s">
        <v>1101</v>
      </c>
      <c r="AX4397" s="28">
        <f t="shared" si="78"/>
        <v>9</v>
      </c>
    </row>
    <row r="4398" spans="28:50" x14ac:dyDescent="0.3">
      <c r="AB4398" s="160">
        <v>39932</v>
      </c>
      <c r="AC4398">
        <v>19</v>
      </c>
      <c r="AD4398">
        <v>100</v>
      </c>
      <c r="AE4398" t="s">
        <v>1101</v>
      </c>
      <c r="AF4398">
        <v>10</v>
      </c>
      <c r="AH4398" s="160">
        <v>41393</v>
      </c>
      <c r="AI4398">
        <v>19</v>
      </c>
      <c r="AJ4398">
        <v>155</v>
      </c>
      <c r="AK4398" s="160" t="s">
        <v>1101</v>
      </c>
      <c r="AL4398" s="28">
        <f t="shared" si="76"/>
        <v>16</v>
      </c>
      <c r="AN4398" s="160">
        <v>37010</v>
      </c>
      <c r="AO4398">
        <v>19</v>
      </c>
      <c r="AP4398">
        <v>150</v>
      </c>
      <c r="AQ4398" s="160" t="s">
        <v>1101</v>
      </c>
      <c r="AR4398" s="28">
        <f t="shared" si="77"/>
        <v>15</v>
      </c>
      <c r="AT4398" s="160">
        <v>35914</v>
      </c>
      <c r="AU4398">
        <v>19</v>
      </c>
      <c r="AV4398">
        <v>92</v>
      </c>
      <c r="AW4398" s="160" t="s">
        <v>1101</v>
      </c>
      <c r="AX4398" s="28">
        <f t="shared" si="78"/>
        <v>9</v>
      </c>
    </row>
    <row r="4399" spans="28:50" x14ac:dyDescent="0.3">
      <c r="AB4399" s="160">
        <v>39932</v>
      </c>
      <c r="AC4399">
        <v>20</v>
      </c>
      <c r="AD4399">
        <v>87</v>
      </c>
      <c r="AE4399" t="s">
        <v>1101</v>
      </c>
      <c r="AF4399">
        <v>9</v>
      </c>
      <c r="AH4399" s="160">
        <v>41393</v>
      </c>
      <c r="AI4399">
        <v>20</v>
      </c>
      <c r="AJ4399">
        <v>149</v>
      </c>
      <c r="AK4399" s="160" t="s">
        <v>1101</v>
      </c>
      <c r="AL4399" s="28">
        <f t="shared" si="76"/>
        <v>15</v>
      </c>
      <c r="AN4399" s="160">
        <v>37010</v>
      </c>
      <c r="AO4399">
        <v>20</v>
      </c>
      <c r="AP4399">
        <v>163</v>
      </c>
      <c r="AQ4399" s="160" t="s">
        <v>1101</v>
      </c>
      <c r="AR4399" s="28">
        <f t="shared" si="77"/>
        <v>16</v>
      </c>
      <c r="AT4399" s="160">
        <v>35914</v>
      </c>
      <c r="AU4399">
        <v>20</v>
      </c>
      <c r="AV4399">
        <v>90</v>
      </c>
      <c r="AW4399" s="160" t="s">
        <v>1101</v>
      </c>
      <c r="AX4399" s="28">
        <f t="shared" si="78"/>
        <v>9</v>
      </c>
    </row>
    <row r="4400" spans="28:50" x14ac:dyDescent="0.3">
      <c r="AB4400" s="160">
        <v>39932</v>
      </c>
      <c r="AC4400">
        <v>21</v>
      </c>
      <c r="AD4400">
        <v>84</v>
      </c>
      <c r="AE4400" t="s">
        <v>1101</v>
      </c>
      <c r="AF4400">
        <v>8</v>
      </c>
      <c r="AH4400" s="160">
        <v>41393</v>
      </c>
      <c r="AI4400">
        <v>21</v>
      </c>
      <c r="AJ4400">
        <v>143</v>
      </c>
      <c r="AK4400" s="160" t="s">
        <v>1101</v>
      </c>
      <c r="AL4400" s="28">
        <f t="shared" si="76"/>
        <v>14</v>
      </c>
      <c r="AN4400" s="160">
        <v>37010</v>
      </c>
      <c r="AO4400">
        <v>21</v>
      </c>
      <c r="AP4400">
        <v>150</v>
      </c>
      <c r="AQ4400" s="160" t="s">
        <v>1101</v>
      </c>
      <c r="AR4400" s="28">
        <f t="shared" si="77"/>
        <v>15</v>
      </c>
      <c r="AT4400" s="160">
        <v>35914</v>
      </c>
      <c r="AU4400">
        <v>21</v>
      </c>
      <c r="AV4400">
        <v>90</v>
      </c>
      <c r="AW4400" s="160" t="s">
        <v>1101</v>
      </c>
      <c r="AX4400" s="28">
        <f t="shared" si="78"/>
        <v>9</v>
      </c>
    </row>
    <row r="4401" spans="28:50" x14ac:dyDescent="0.3">
      <c r="AB4401" s="160">
        <v>39932</v>
      </c>
      <c r="AC4401">
        <v>22</v>
      </c>
      <c r="AD4401">
        <v>69</v>
      </c>
      <c r="AE4401" t="s">
        <v>1101</v>
      </c>
      <c r="AF4401">
        <v>7</v>
      </c>
      <c r="AH4401" s="160">
        <v>41393</v>
      </c>
      <c r="AI4401">
        <v>22</v>
      </c>
      <c r="AJ4401">
        <v>128</v>
      </c>
      <c r="AK4401" s="160" t="s">
        <v>1101</v>
      </c>
      <c r="AL4401" s="28">
        <f t="shared" si="76"/>
        <v>13</v>
      </c>
      <c r="AN4401" s="160">
        <v>37010</v>
      </c>
      <c r="AO4401">
        <v>22</v>
      </c>
      <c r="AP4401">
        <v>160</v>
      </c>
      <c r="AQ4401" s="160" t="s">
        <v>1101</v>
      </c>
      <c r="AR4401" s="28">
        <f t="shared" si="77"/>
        <v>16</v>
      </c>
      <c r="AT4401" s="160">
        <v>35914</v>
      </c>
      <c r="AU4401">
        <v>22</v>
      </c>
      <c r="AV4401">
        <v>88</v>
      </c>
      <c r="AW4401" s="160" t="s">
        <v>1101</v>
      </c>
      <c r="AX4401" s="28">
        <f t="shared" si="78"/>
        <v>9</v>
      </c>
    </row>
    <row r="4402" spans="28:50" x14ac:dyDescent="0.3">
      <c r="AB4402" s="160">
        <v>39932</v>
      </c>
      <c r="AC4402">
        <v>23</v>
      </c>
      <c r="AD4402">
        <v>52</v>
      </c>
      <c r="AE4402" t="s">
        <v>1101</v>
      </c>
      <c r="AF4402">
        <v>5</v>
      </c>
      <c r="AH4402" s="160">
        <v>41393</v>
      </c>
      <c r="AI4402">
        <v>23</v>
      </c>
      <c r="AJ4402">
        <v>138</v>
      </c>
      <c r="AK4402" s="160" t="s">
        <v>1101</v>
      </c>
      <c r="AL4402" s="28">
        <f t="shared" si="76"/>
        <v>14</v>
      </c>
      <c r="AN4402" s="160">
        <v>37010</v>
      </c>
      <c r="AO4402">
        <v>23</v>
      </c>
      <c r="AP4402">
        <v>159</v>
      </c>
      <c r="AQ4402" s="160" t="s">
        <v>1101</v>
      </c>
      <c r="AR4402" s="28">
        <f t="shared" si="77"/>
        <v>16</v>
      </c>
      <c r="AT4402" s="160">
        <v>35914</v>
      </c>
      <c r="AU4402">
        <v>23</v>
      </c>
      <c r="AV4402">
        <v>87</v>
      </c>
      <c r="AW4402" s="160" t="s">
        <v>1101</v>
      </c>
      <c r="AX4402" s="28">
        <f t="shared" si="78"/>
        <v>9</v>
      </c>
    </row>
    <row r="4403" spans="28:50" x14ac:dyDescent="0.3">
      <c r="AB4403" s="160">
        <v>39933</v>
      </c>
      <c r="AC4403">
        <v>0</v>
      </c>
      <c r="AD4403">
        <v>58</v>
      </c>
      <c r="AE4403" t="s">
        <v>1101</v>
      </c>
      <c r="AF4403">
        <v>6</v>
      </c>
      <c r="AH4403" s="160">
        <v>41394</v>
      </c>
      <c r="AI4403">
        <v>0</v>
      </c>
      <c r="AJ4403">
        <v>129</v>
      </c>
      <c r="AK4403" s="160" t="s">
        <v>1101</v>
      </c>
      <c r="AL4403" s="28">
        <f t="shared" si="76"/>
        <v>13</v>
      </c>
      <c r="AN4403" s="160">
        <v>37011</v>
      </c>
      <c r="AO4403">
        <v>0</v>
      </c>
      <c r="AP4403">
        <v>160</v>
      </c>
      <c r="AQ4403" s="160" t="s">
        <v>1101</v>
      </c>
      <c r="AR4403" s="28">
        <f t="shared" si="77"/>
        <v>16</v>
      </c>
      <c r="AT4403" s="160">
        <v>35915</v>
      </c>
      <c r="AU4403">
        <v>0</v>
      </c>
      <c r="AV4403">
        <v>84</v>
      </c>
      <c r="AW4403" s="160" t="s">
        <v>1101</v>
      </c>
      <c r="AX4403" s="28">
        <f t="shared" si="78"/>
        <v>8</v>
      </c>
    </row>
    <row r="4404" spans="28:50" x14ac:dyDescent="0.3">
      <c r="AB4404" s="160">
        <v>39933</v>
      </c>
      <c r="AC4404">
        <v>1</v>
      </c>
      <c r="AD4404">
        <v>70</v>
      </c>
      <c r="AE4404" t="s">
        <v>1101</v>
      </c>
      <c r="AF4404">
        <v>7</v>
      </c>
      <c r="AH4404" s="160">
        <v>41394</v>
      </c>
      <c r="AI4404">
        <v>1</v>
      </c>
      <c r="AJ4404">
        <v>112</v>
      </c>
      <c r="AK4404" s="160" t="s">
        <v>1101</v>
      </c>
      <c r="AL4404" s="28">
        <f t="shared" si="76"/>
        <v>11</v>
      </c>
      <c r="AN4404" s="160">
        <v>37011</v>
      </c>
      <c r="AO4404">
        <v>1</v>
      </c>
      <c r="AP4404">
        <v>160</v>
      </c>
      <c r="AQ4404" s="160" t="s">
        <v>1101</v>
      </c>
      <c r="AR4404" s="28">
        <f t="shared" si="77"/>
        <v>16</v>
      </c>
      <c r="AT4404" s="160">
        <v>35915</v>
      </c>
      <c r="AU4404">
        <v>1</v>
      </c>
      <c r="AV4404">
        <v>84</v>
      </c>
      <c r="AW4404" s="160" t="s">
        <v>1101</v>
      </c>
      <c r="AX4404" s="28">
        <f t="shared" si="78"/>
        <v>8</v>
      </c>
    </row>
    <row r="4405" spans="28:50" x14ac:dyDescent="0.3">
      <c r="AB4405" s="160">
        <v>39933</v>
      </c>
      <c r="AC4405">
        <v>2</v>
      </c>
      <c r="AD4405">
        <v>67</v>
      </c>
      <c r="AE4405" t="s">
        <v>1101</v>
      </c>
      <c r="AF4405">
        <v>7</v>
      </c>
      <c r="AH4405" s="160">
        <v>41394</v>
      </c>
      <c r="AI4405">
        <v>2</v>
      </c>
      <c r="AJ4405">
        <v>106</v>
      </c>
      <c r="AK4405" s="160" t="s">
        <v>1101</v>
      </c>
      <c r="AL4405" s="28">
        <f t="shared" si="76"/>
        <v>11</v>
      </c>
      <c r="AN4405" s="160">
        <v>37011</v>
      </c>
      <c r="AO4405">
        <v>2</v>
      </c>
      <c r="AP4405">
        <v>150</v>
      </c>
      <c r="AQ4405" s="160" t="s">
        <v>1101</v>
      </c>
      <c r="AR4405" s="28">
        <f t="shared" si="77"/>
        <v>15</v>
      </c>
      <c r="AT4405" s="160">
        <v>35915</v>
      </c>
      <c r="AU4405">
        <v>2</v>
      </c>
      <c r="AV4405">
        <v>85</v>
      </c>
      <c r="AW4405" s="160" t="s">
        <v>1101</v>
      </c>
      <c r="AX4405" s="28">
        <f t="shared" si="78"/>
        <v>9</v>
      </c>
    </row>
    <row r="4406" spans="28:50" x14ac:dyDescent="0.3">
      <c r="AB4406" s="160">
        <v>39933</v>
      </c>
      <c r="AC4406">
        <v>3</v>
      </c>
      <c r="AD4406">
        <v>55</v>
      </c>
      <c r="AE4406" t="s">
        <v>1101</v>
      </c>
      <c r="AF4406">
        <v>6</v>
      </c>
      <c r="AH4406" s="160">
        <v>41394</v>
      </c>
      <c r="AI4406">
        <v>3</v>
      </c>
      <c r="AJ4406">
        <v>97</v>
      </c>
      <c r="AK4406" s="160" t="s">
        <v>1101</v>
      </c>
      <c r="AL4406" s="28">
        <f t="shared" si="76"/>
        <v>10</v>
      </c>
      <c r="AN4406" s="160">
        <v>37011</v>
      </c>
      <c r="AO4406">
        <v>3</v>
      </c>
      <c r="AP4406">
        <v>150</v>
      </c>
      <c r="AQ4406" s="160" t="s">
        <v>1101</v>
      </c>
      <c r="AR4406" s="28">
        <f t="shared" si="77"/>
        <v>15</v>
      </c>
      <c r="AT4406" s="160">
        <v>35915</v>
      </c>
      <c r="AU4406">
        <v>3</v>
      </c>
      <c r="AV4406">
        <v>88</v>
      </c>
      <c r="AW4406" s="160" t="s">
        <v>1101</v>
      </c>
      <c r="AX4406" s="28">
        <f t="shared" si="78"/>
        <v>9</v>
      </c>
    </row>
    <row r="4407" spans="28:50" x14ac:dyDescent="0.3">
      <c r="AB4407" s="160">
        <v>39933</v>
      </c>
      <c r="AC4407">
        <v>4</v>
      </c>
      <c r="AD4407">
        <v>48</v>
      </c>
      <c r="AE4407" t="s">
        <v>1101</v>
      </c>
      <c r="AF4407">
        <v>5</v>
      </c>
      <c r="AH4407" s="160">
        <v>41394</v>
      </c>
      <c r="AI4407">
        <v>4</v>
      </c>
      <c r="AJ4407">
        <v>94</v>
      </c>
      <c r="AK4407" s="160" t="s">
        <v>1101</v>
      </c>
      <c r="AL4407" s="28">
        <f t="shared" si="76"/>
        <v>9</v>
      </c>
      <c r="AN4407" s="160">
        <v>37011</v>
      </c>
      <c r="AO4407">
        <v>4</v>
      </c>
      <c r="AP4407">
        <v>160</v>
      </c>
      <c r="AQ4407" s="160" t="s">
        <v>1101</v>
      </c>
      <c r="AR4407" s="28">
        <f t="shared" si="77"/>
        <v>16</v>
      </c>
      <c r="AT4407" s="160">
        <v>35915</v>
      </c>
      <c r="AU4407">
        <v>4</v>
      </c>
      <c r="AV4407">
        <v>89</v>
      </c>
      <c r="AW4407" s="160" t="s">
        <v>1101</v>
      </c>
      <c r="AX4407" s="28">
        <f t="shared" si="78"/>
        <v>9</v>
      </c>
    </row>
    <row r="4408" spans="28:50" x14ac:dyDescent="0.3">
      <c r="AB4408" s="160">
        <v>39933</v>
      </c>
      <c r="AC4408">
        <v>5</v>
      </c>
      <c r="AD4408">
        <v>50</v>
      </c>
      <c r="AE4408" t="s">
        <v>1101</v>
      </c>
      <c r="AF4408">
        <v>5</v>
      </c>
      <c r="AH4408" s="160">
        <v>41394</v>
      </c>
      <c r="AI4408">
        <v>5</v>
      </c>
      <c r="AJ4408">
        <v>84</v>
      </c>
      <c r="AK4408" s="160" t="s">
        <v>1101</v>
      </c>
      <c r="AL4408" s="28">
        <f t="shared" si="76"/>
        <v>8</v>
      </c>
      <c r="AN4408" s="160">
        <v>37011</v>
      </c>
      <c r="AO4408">
        <v>5</v>
      </c>
      <c r="AP4408">
        <v>159</v>
      </c>
      <c r="AQ4408" s="160" t="s">
        <v>1101</v>
      </c>
      <c r="AR4408" s="28">
        <f t="shared" si="77"/>
        <v>16</v>
      </c>
      <c r="AT4408" s="160">
        <v>35915</v>
      </c>
      <c r="AU4408">
        <v>5</v>
      </c>
      <c r="AV4408">
        <v>85</v>
      </c>
      <c r="AW4408" s="160" t="s">
        <v>1101</v>
      </c>
      <c r="AX4408" s="28">
        <f t="shared" si="78"/>
        <v>9</v>
      </c>
    </row>
    <row r="4409" spans="28:50" x14ac:dyDescent="0.3">
      <c r="AB4409" s="160">
        <v>39933</v>
      </c>
      <c r="AC4409">
        <v>6</v>
      </c>
      <c r="AD4409">
        <v>42</v>
      </c>
      <c r="AE4409" t="s">
        <v>1101</v>
      </c>
      <c r="AF4409">
        <v>4</v>
      </c>
      <c r="AH4409" s="160">
        <v>41394</v>
      </c>
      <c r="AI4409">
        <v>6</v>
      </c>
      <c r="AJ4409">
        <v>83</v>
      </c>
      <c r="AK4409" s="160" t="s">
        <v>1101</v>
      </c>
      <c r="AL4409" s="28">
        <f t="shared" si="76"/>
        <v>8</v>
      </c>
      <c r="AN4409" s="160">
        <v>37011</v>
      </c>
      <c r="AO4409">
        <v>6</v>
      </c>
      <c r="AP4409">
        <v>170</v>
      </c>
      <c r="AQ4409" s="160" t="s">
        <v>1101</v>
      </c>
      <c r="AR4409" s="28">
        <f t="shared" si="77"/>
        <v>17</v>
      </c>
      <c r="AT4409" s="160">
        <v>35915</v>
      </c>
      <c r="AU4409">
        <v>6</v>
      </c>
      <c r="AV4409">
        <v>88</v>
      </c>
      <c r="AW4409" s="160" t="s">
        <v>1101</v>
      </c>
      <c r="AX4409" s="28">
        <f t="shared" si="78"/>
        <v>9</v>
      </c>
    </row>
    <row r="4410" spans="28:50" x14ac:dyDescent="0.3">
      <c r="AB4410" s="160">
        <v>39933</v>
      </c>
      <c r="AC4410">
        <v>7</v>
      </c>
      <c r="AD4410">
        <v>33</v>
      </c>
      <c r="AE4410" t="s">
        <v>1101</v>
      </c>
      <c r="AF4410">
        <v>3</v>
      </c>
      <c r="AH4410" s="160">
        <v>41394</v>
      </c>
      <c r="AI4410">
        <v>7</v>
      </c>
      <c r="AJ4410">
        <v>80</v>
      </c>
      <c r="AK4410" s="160" t="s">
        <v>1101</v>
      </c>
      <c r="AL4410" s="28">
        <f t="shared" si="76"/>
        <v>8</v>
      </c>
      <c r="AN4410" s="160">
        <v>37011</v>
      </c>
      <c r="AO4410">
        <v>7</v>
      </c>
      <c r="AP4410">
        <v>170</v>
      </c>
      <c r="AQ4410" s="160" t="s">
        <v>1101</v>
      </c>
      <c r="AR4410" s="28">
        <f t="shared" si="77"/>
        <v>17</v>
      </c>
      <c r="AT4410" s="160">
        <v>35915</v>
      </c>
      <c r="AU4410">
        <v>7</v>
      </c>
      <c r="AV4410">
        <v>91</v>
      </c>
      <c r="AW4410" s="160" t="s">
        <v>1101</v>
      </c>
      <c r="AX4410" s="28">
        <f t="shared" si="78"/>
        <v>9</v>
      </c>
    </row>
    <row r="4411" spans="28:50" x14ac:dyDescent="0.3">
      <c r="AB4411" s="160">
        <v>39933</v>
      </c>
      <c r="AC4411">
        <v>8</v>
      </c>
      <c r="AD4411">
        <v>57</v>
      </c>
      <c r="AE4411" t="s">
        <v>1101</v>
      </c>
      <c r="AF4411">
        <v>6</v>
      </c>
      <c r="AH4411" s="160">
        <v>41394</v>
      </c>
      <c r="AI4411">
        <v>8</v>
      </c>
      <c r="AJ4411">
        <v>88</v>
      </c>
      <c r="AK4411" s="160" t="s">
        <v>1101</v>
      </c>
      <c r="AL4411" s="28">
        <f t="shared" ref="AL4411:AL4474" si="79">ROUND(AJ4411/10,0)</f>
        <v>9</v>
      </c>
      <c r="AN4411" s="160">
        <v>37011</v>
      </c>
      <c r="AO4411">
        <v>8</v>
      </c>
      <c r="AP4411">
        <v>174</v>
      </c>
      <c r="AQ4411" s="160" t="s">
        <v>1101</v>
      </c>
      <c r="AR4411" s="28">
        <f t="shared" ref="AR4411:AR4474" si="80">ROUND(AP4411/10,0)</f>
        <v>17</v>
      </c>
      <c r="AT4411" s="160">
        <v>35915</v>
      </c>
      <c r="AU4411">
        <v>8</v>
      </c>
      <c r="AV4411">
        <v>104</v>
      </c>
      <c r="AW4411" s="160" t="s">
        <v>1101</v>
      </c>
      <c r="AX4411" s="28">
        <f t="shared" ref="AX4411:AX4474" si="81">ROUND(AV4411/10,0)</f>
        <v>10</v>
      </c>
    </row>
    <row r="4412" spans="28:50" x14ac:dyDescent="0.3">
      <c r="AB4412" s="160">
        <v>39933</v>
      </c>
      <c r="AC4412">
        <v>9</v>
      </c>
      <c r="AD4412">
        <v>78</v>
      </c>
      <c r="AE4412" t="s">
        <v>1101</v>
      </c>
      <c r="AF4412">
        <v>8</v>
      </c>
      <c r="AH4412" s="160">
        <v>41394</v>
      </c>
      <c r="AI4412">
        <v>9</v>
      </c>
      <c r="AJ4412">
        <v>104</v>
      </c>
      <c r="AK4412" s="160" t="s">
        <v>1101</v>
      </c>
      <c r="AL4412" s="28">
        <f t="shared" si="79"/>
        <v>10</v>
      </c>
      <c r="AN4412" s="160">
        <v>37011</v>
      </c>
      <c r="AO4412">
        <v>9</v>
      </c>
      <c r="AP4412">
        <v>180</v>
      </c>
      <c r="AQ4412" s="160" t="s">
        <v>1101</v>
      </c>
      <c r="AR4412" s="28">
        <f t="shared" si="80"/>
        <v>18</v>
      </c>
      <c r="AT4412" s="160">
        <v>35915</v>
      </c>
      <c r="AU4412">
        <v>9</v>
      </c>
      <c r="AV4412">
        <v>118</v>
      </c>
      <c r="AW4412" s="160" t="s">
        <v>1101</v>
      </c>
      <c r="AX4412" s="28">
        <f t="shared" si="81"/>
        <v>12</v>
      </c>
    </row>
    <row r="4413" spans="28:50" x14ac:dyDescent="0.3">
      <c r="AB4413" s="160">
        <v>39933</v>
      </c>
      <c r="AC4413">
        <v>10</v>
      </c>
      <c r="AD4413">
        <v>102</v>
      </c>
      <c r="AE4413" t="s">
        <v>1101</v>
      </c>
      <c r="AF4413">
        <v>10</v>
      </c>
      <c r="AH4413" s="160">
        <v>41394</v>
      </c>
      <c r="AI4413">
        <v>10</v>
      </c>
      <c r="AJ4413">
        <v>140</v>
      </c>
      <c r="AK4413" s="160" t="s">
        <v>1101</v>
      </c>
      <c r="AL4413" s="28">
        <f t="shared" si="79"/>
        <v>14</v>
      </c>
      <c r="AN4413" s="160">
        <v>37011</v>
      </c>
      <c r="AO4413">
        <v>10</v>
      </c>
      <c r="AP4413">
        <v>200</v>
      </c>
      <c r="AQ4413" s="160" t="s">
        <v>1101</v>
      </c>
      <c r="AR4413" s="28">
        <f t="shared" si="80"/>
        <v>20</v>
      </c>
      <c r="AT4413" s="160">
        <v>35915</v>
      </c>
      <c r="AU4413">
        <v>10</v>
      </c>
      <c r="AV4413">
        <v>126</v>
      </c>
      <c r="AW4413" s="160" t="s">
        <v>1101</v>
      </c>
      <c r="AX4413" s="28">
        <f t="shared" si="81"/>
        <v>13</v>
      </c>
    </row>
    <row r="4414" spans="28:50" x14ac:dyDescent="0.3">
      <c r="AB4414" s="160">
        <v>39933</v>
      </c>
      <c r="AC4414">
        <v>11</v>
      </c>
      <c r="AD4414">
        <v>118</v>
      </c>
      <c r="AE4414" t="s">
        <v>1101</v>
      </c>
      <c r="AF4414">
        <v>12</v>
      </c>
      <c r="AH4414" s="160">
        <v>41394</v>
      </c>
      <c r="AI4414">
        <v>11</v>
      </c>
      <c r="AJ4414">
        <v>171</v>
      </c>
      <c r="AK4414" s="160" t="s">
        <v>1101</v>
      </c>
      <c r="AL4414" s="28">
        <f t="shared" si="79"/>
        <v>17</v>
      </c>
      <c r="AN4414" s="160">
        <v>37011</v>
      </c>
      <c r="AO4414">
        <v>11</v>
      </c>
      <c r="AP4414">
        <v>190</v>
      </c>
      <c r="AQ4414" s="160" t="s">
        <v>1101</v>
      </c>
      <c r="AR4414" s="28">
        <f t="shared" si="80"/>
        <v>19</v>
      </c>
      <c r="AT4414" s="160">
        <v>35915</v>
      </c>
      <c r="AU4414">
        <v>11</v>
      </c>
      <c r="AV4414">
        <v>132</v>
      </c>
      <c r="AW4414" s="160" t="s">
        <v>1101</v>
      </c>
      <c r="AX4414" s="28">
        <f t="shared" si="81"/>
        <v>13</v>
      </c>
    </row>
    <row r="4415" spans="28:50" x14ac:dyDescent="0.3">
      <c r="AB4415" s="160">
        <v>39933</v>
      </c>
      <c r="AC4415">
        <v>12</v>
      </c>
      <c r="AD4415">
        <v>139</v>
      </c>
      <c r="AE4415" t="s">
        <v>1101</v>
      </c>
      <c r="AF4415">
        <v>14</v>
      </c>
      <c r="AH4415" s="160">
        <v>41394</v>
      </c>
      <c r="AI4415">
        <v>12</v>
      </c>
      <c r="AJ4415">
        <v>192</v>
      </c>
      <c r="AK4415" s="160" t="s">
        <v>1101</v>
      </c>
      <c r="AL4415" s="28">
        <f t="shared" si="79"/>
        <v>19</v>
      </c>
      <c r="AN4415" s="160">
        <v>37011</v>
      </c>
      <c r="AO4415">
        <v>12</v>
      </c>
      <c r="AP4415">
        <v>190</v>
      </c>
      <c r="AQ4415" s="160" t="s">
        <v>1101</v>
      </c>
      <c r="AR4415" s="28">
        <f t="shared" si="80"/>
        <v>19</v>
      </c>
      <c r="AT4415" s="160">
        <v>35915</v>
      </c>
      <c r="AU4415">
        <v>12</v>
      </c>
      <c r="AV4415">
        <v>134</v>
      </c>
      <c r="AW4415" s="160" t="s">
        <v>1101</v>
      </c>
      <c r="AX4415" s="28">
        <f t="shared" si="81"/>
        <v>13</v>
      </c>
    </row>
    <row r="4416" spans="28:50" x14ac:dyDescent="0.3">
      <c r="AB4416" s="160">
        <v>39933</v>
      </c>
      <c r="AC4416">
        <v>13</v>
      </c>
      <c r="AD4416">
        <v>146</v>
      </c>
      <c r="AE4416" t="s">
        <v>1101</v>
      </c>
      <c r="AF4416">
        <v>15</v>
      </c>
      <c r="AH4416" s="160">
        <v>41394</v>
      </c>
      <c r="AI4416">
        <v>13</v>
      </c>
      <c r="AJ4416">
        <v>180</v>
      </c>
      <c r="AK4416" s="160" t="s">
        <v>1101</v>
      </c>
      <c r="AL4416" s="28">
        <f t="shared" si="79"/>
        <v>18</v>
      </c>
      <c r="AN4416" s="160">
        <v>37011</v>
      </c>
      <c r="AO4416">
        <v>13</v>
      </c>
      <c r="AP4416">
        <v>180</v>
      </c>
      <c r="AQ4416" s="160" t="s">
        <v>1101</v>
      </c>
      <c r="AR4416" s="28">
        <f t="shared" si="80"/>
        <v>18</v>
      </c>
      <c r="AT4416" s="160">
        <v>35915</v>
      </c>
      <c r="AU4416">
        <v>13</v>
      </c>
      <c r="AV4416">
        <v>136</v>
      </c>
      <c r="AW4416" s="160" t="s">
        <v>1101</v>
      </c>
      <c r="AX4416" s="28">
        <f t="shared" si="81"/>
        <v>14</v>
      </c>
    </row>
    <row r="4417" spans="28:50" x14ac:dyDescent="0.3">
      <c r="AB4417" s="160">
        <v>39933</v>
      </c>
      <c r="AC4417">
        <v>14</v>
      </c>
      <c r="AD4417">
        <v>155</v>
      </c>
      <c r="AE4417" t="s">
        <v>1101</v>
      </c>
      <c r="AF4417">
        <v>16</v>
      </c>
      <c r="AH4417" s="160">
        <v>41394</v>
      </c>
      <c r="AI4417">
        <v>14</v>
      </c>
      <c r="AJ4417">
        <v>174</v>
      </c>
      <c r="AK4417" s="160" t="s">
        <v>1101</v>
      </c>
      <c r="AL4417" s="28">
        <f t="shared" si="79"/>
        <v>17</v>
      </c>
      <c r="AN4417" s="160">
        <v>37011</v>
      </c>
      <c r="AO4417">
        <v>14</v>
      </c>
      <c r="AP4417">
        <v>187</v>
      </c>
      <c r="AQ4417" s="160" t="s">
        <v>1101</v>
      </c>
      <c r="AR4417" s="28">
        <f t="shared" si="80"/>
        <v>19</v>
      </c>
      <c r="AT4417" s="160">
        <v>35915</v>
      </c>
      <c r="AU4417">
        <v>14</v>
      </c>
      <c r="AV4417">
        <v>127</v>
      </c>
      <c r="AW4417" s="160" t="s">
        <v>1101</v>
      </c>
      <c r="AX4417" s="28">
        <f t="shared" si="81"/>
        <v>13</v>
      </c>
    </row>
    <row r="4418" spans="28:50" x14ac:dyDescent="0.3">
      <c r="AB4418" s="160">
        <v>39933</v>
      </c>
      <c r="AC4418">
        <v>15</v>
      </c>
      <c r="AD4418">
        <v>155</v>
      </c>
      <c r="AE4418" t="s">
        <v>1101</v>
      </c>
      <c r="AF4418">
        <v>16</v>
      </c>
      <c r="AH4418" s="160">
        <v>41394</v>
      </c>
      <c r="AI4418">
        <v>15</v>
      </c>
      <c r="AJ4418">
        <v>176</v>
      </c>
      <c r="AK4418" s="160" t="s">
        <v>1101</v>
      </c>
      <c r="AL4418" s="28">
        <f t="shared" si="79"/>
        <v>18</v>
      </c>
      <c r="AN4418" s="160">
        <v>37011</v>
      </c>
      <c r="AO4418">
        <v>15</v>
      </c>
      <c r="AP4418">
        <v>180</v>
      </c>
      <c r="AQ4418" s="160" t="s">
        <v>1101</v>
      </c>
      <c r="AR4418" s="28">
        <f t="shared" si="80"/>
        <v>18</v>
      </c>
      <c r="AT4418" s="160">
        <v>35915</v>
      </c>
      <c r="AU4418">
        <v>15</v>
      </c>
      <c r="AV4418">
        <v>121</v>
      </c>
      <c r="AW4418" s="160" t="s">
        <v>1101</v>
      </c>
      <c r="AX4418" s="28">
        <f t="shared" si="81"/>
        <v>12</v>
      </c>
    </row>
    <row r="4419" spans="28:50" x14ac:dyDescent="0.3">
      <c r="AB4419" s="160">
        <v>39933</v>
      </c>
      <c r="AC4419">
        <v>16</v>
      </c>
      <c r="AD4419">
        <v>145</v>
      </c>
      <c r="AE4419" t="s">
        <v>1101</v>
      </c>
      <c r="AF4419">
        <v>15</v>
      </c>
      <c r="AH4419" s="160">
        <v>41394</v>
      </c>
      <c r="AI4419">
        <v>16</v>
      </c>
      <c r="AJ4419">
        <v>168</v>
      </c>
      <c r="AK4419" s="160" t="s">
        <v>1101</v>
      </c>
      <c r="AL4419" s="28">
        <f t="shared" si="79"/>
        <v>17</v>
      </c>
      <c r="AN4419" s="160">
        <v>37011</v>
      </c>
      <c r="AO4419">
        <v>16</v>
      </c>
      <c r="AP4419">
        <v>180</v>
      </c>
      <c r="AQ4419" s="160" t="s">
        <v>1101</v>
      </c>
      <c r="AR4419" s="28">
        <f t="shared" si="80"/>
        <v>18</v>
      </c>
      <c r="AT4419" s="160">
        <v>35915</v>
      </c>
      <c r="AU4419">
        <v>16</v>
      </c>
      <c r="AV4419">
        <v>115</v>
      </c>
      <c r="AW4419" s="160" t="s">
        <v>1101</v>
      </c>
      <c r="AX4419" s="28">
        <f t="shared" si="81"/>
        <v>12</v>
      </c>
    </row>
    <row r="4420" spans="28:50" x14ac:dyDescent="0.3">
      <c r="AB4420" s="160">
        <v>39933</v>
      </c>
      <c r="AC4420">
        <v>17</v>
      </c>
      <c r="AD4420">
        <v>145</v>
      </c>
      <c r="AE4420" t="s">
        <v>1101</v>
      </c>
      <c r="AF4420">
        <v>15</v>
      </c>
      <c r="AH4420" s="160">
        <v>41394</v>
      </c>
      <c r="AI4420">
        <v>17</v>
      </c>
      <c r="AJ4420">
        <v>168</v>
      </c>
      <c r="AK4420" s="160" t="s">
        <v>1101</v>
      </c>
      <c r="AL4420" s="28">
        <f t="shared" si="79"/>
        <v>17</v>
      </c>
      <c r="AN4420" s="160">
        <v>37011</v>
      </c>
      <c r="AO4420">
        <v>17</v>
      </c>
      <c r="AP4420">
        <v>173</v>
      </c>
      <c r="AQ4420" s="160" t="s">
        <v>1101</v>
      </c>
      <c r="AR4420" s="28">
        <f t="shared" si="80"/>
        <v>17</v>
      </c>
      <c r="AT4420" s="160">
        <v>35915</v>
      </c>
      <c r="AU4420">
        <v>17</v>
      </c>
      <c r="AV4420">
        <v>109</v>
      </c>
      <c r="AW4420" s="160" t="s">
        <v>1101</v>
      </c>
      <c r="AX4420" s="28">
        <f t="shared" si="81"/>
        <v>11</v>
      </c>
    </row>
    <row r="4421" spans="28:50" x14ac:dyDescent="0.3">
      <c r="AB4421" s="160">
        <v>39933</v>
      </c>
      <c r="AC4421">
        <v>18</v>
      </c>
      <c r="AD4421">
        <v>117</v>
      </c>
      <c r="AE4421" t="s">
        <v>1101</v>
      </c>
      <c r="AF4421">
        <v>12</v>
      </c>
      <c r="AH4421" s="160">
        <v>41394</v>
      </c>
      <c r="AI4421">
        <v>18</v>
      </c>
      <c r="AJ4421">
        <v>156</v>
      </c>
      <c r="AK4421" s="160" t="s">
        <v>1101</v>
      </c>
      <c r="AL4421" s="28">
        <f t="shared" si="79"/>
        <v>16</v>
      </c>
      <c r="AN4421" s="160">
        <v>37011</v>
      </c>
      <c r="AO4421">
        <v>18</v>
      </c>
      <c r="AP4421">
        <v>170</v>
      </c>
      <c r="AQ4421" s="160" t="s">
        <v>1101</v>
      </c>
      <c r="AR4421" s="28">
        <f t="shared" si="80"/>
        <v>17</v>
      </c>
      <c r="AT4421" s="160">
        <v>35915</v>
      </c>
      <c r="AU4421">
        <v>18</v>
      </c>
      <c r="AV4421">
        <v>108</v>
      </c>
      <c r="AW4421" s="160" t="s">
        <v>1101</v>
      </c>
      <c r="AX4421" s="28">
        <f t="shared" si="81"/>
        <v>11</v>
      </c>
    </row>
    <row r="4422" spans="28:50" x14ac:dyDescent="0.3">
      <c r="AB4422" s="160">
        <v>39933</v>
      </c>
      <c r="AC4422">
        <v>19</v>
      </c>
      <c r="AD4422">
        <v>101</v>
      </c>
      <c r="AE4422" t="s">
        <v>1101</v>
      </c>
      <c r="AF4422">
        <v>10</v>
      </c>
      <c r="AH4422" s="160">
        <v>41394</v>
      </c>
      <c r="AI4422">
        <v>19</v>
      </c>
      <c r="AJ4422">
        <v>152</v>
      </c>
      <c r="AK4422" s="160" t="s">
        <v>1101</v>
      </c>
      <c r="AL4422" s="28">
        <f t="shared" si="79"/>
        <v>15</v>
      </c>
      <c r="AN4422" s="160">
        <v>37011</v>
      </c>
      <c r="AO4422">
        <v>19</v>
      </c>
      <c r="AP4422">
        <v>160</v>
      </c>
      <c r="AQ4422" s="160" t="s">
        <v>1101</v>
      </c>
      <c r="AR4422" s="28">
        <f t="shared" si="80"/>
        <v>16</v>
      </c>
      <c r="AT4422" s="160">
        <v>35915</v>
      </c>
      <c r="AU4422">
        <v>19</v>
      </c>
      <c r="AV4422">
        <v>106</v>
      </c>
      <c r="AW4422" s="160" t="s">
        <v>1101</v>
      </c>
      <c r="AX4422" s="28">
        <f t="shared" si="81"/>
        <v>11</v>
      </c>
    </row>
    <row r="4423" spans="28:50" x14ac:dyDescent="0.3">
      <c r="AB4423" s="160">
        <v>39933</v>
      </c>
      <c r="AC4423">
        <v>20</v>
      </c>
      <c r="AD4423">
        <v>78</v>
      </c>
      <c r="AE4423" t="s">
        <v>1101</v>
      </c>
      <c r="AF4423">
        <v>8</v>
      </c>
      <c r="AH4423" s="160">
        <v>41394</v>
      </c>
      <c r="AI4423">
        <v>20</v>
      </c>
      <c r="AJ4423">
        <v>146</v>
      </c>
      <c r="AK4423" s="160" t="s">
        <v>1101</v>
      </c>
      <c r="AL4423" s="28">
        <f t="shared" si="79"/>
        <v>15</v>
      </c>
      <c r="AN4423" s="160">
        <v>37011</v>
      </c>
      <c r="AO4423">
        <v>20</v>
      </c>
      <c r="AP4423">
        <v>168</v>
      </c>
      <c r="AQ4423" s="160" t="s">
        <v>1101</v>
      </c>
      <c r="AR4423" s="28">
        <f t="shared" si="80"/>
        <v>17</v>
      </c>
      <c r="AT4423" s="160">
        <v>35915</v>
      </c>
      <c r="AU4423">
        <v>20</v>
      </c>
      <c r="AV4423">
        <v>102</v>
      </c>
      <c r="AW4423" s="160" t="s">
        <v>1101</v>
      </c>
      <c r="AX4423" s="28">
        <f t="shared" si="81"/>
        <v>10</v>
      </c>
    </row>
    <row r="4424" spans="28:50" x14ac:dyDescent="0.3">
      <c r="AB4424" s="160">
        <v>39933</v>
      </c>
      <c r="AC4424">
        <v>21</v>
      </c>
      <c r="AD4424">
        <v>70</v>
      </c>
      <c r="AE4424" t="s">
        <v>1101</v>
      </c>
      <c r="AF4424">
        <v>7</v>
      </c>
      <c r="AH4424" s="160">
        <v>41394</v>
      </c>
      <c r="AI4424">
        <v>21</v>
      </c>
      <c r="AJ4424">
        <v>138</v>
      </c>
      <c r="AK4424" s="160" t="s">
        <v>1101</v>
      </c>
      <c r="AL4424" s="28">
        <f t="shared" si="79"/>
        <v>14</v>
      </c>
      <c r="AN4424" s="160">
        <v>37011</v>
      </c>
      <c r="AO4424">
        <v>21</v>
      </c>
      <c r="AP4424">
        <v>170</v>
      </c>
      <c r="AQ4424" s="160" t="s">
        <v>1101</v>
      </c>
      <c r="AR4424" s="28">
        <f t="shared" si="80"/>
        <v>17</v>
      </c>
      <c r="AT4424" s="160">
        <v>35915</v>
      </c>
      <c r="AU4424">
        <v>21</v>
      </c>
      <c r="AV4424">
        <v>99</v>
      </c>
      <c r="AW4424" s="160" t="s">
        <v>1101</v>
      </c>
      <c r="AX4424" s="28">
        <f t="shared" si="81"/>
        <v>10</v>
      </c>
    </row>
    <row r="4425" spans="28:50" x14ac:dyDescent="0.3">
      <c r="AB4425" s="160">
        <v>39933</v>
      </c>
      <c r="AC4425">
        <v>22</v>
      </c>
      <c r="AD4425">
        <v>63</v>
      </c>
      <c r="AE4425" t="s">
        <v>1101</v>
      </c>
      <c r="AF4425">
        <v>6</v>
      </c>
      <c r="AH4425" s="160">
        <v>41394</v>
      </c>
      <c r="AI4425">
        <v>22</v>
      </c>
      <c r="AJ4425">
        <v>127</v>
      </c>
      <c r="AK4425" s="160" t="s">
        <v>1101</v>
      </c>
      <c r="AL4425" s="28">
        <f t="shared" si="79"/>
        <v>13</v>
      </c>
      <c r="AN4425" s="160">
        <v>37011</v>
      </c>
      <c r="AO4425">
        <v>22</v>
      </c>
      <c r="AP4425">
        <v>170</v>
      </c>
      <c r="AQ4425" s="160" t="s">
        <v>1101</v>
      </c>
      <c r="AR4425" s="28">
        <f t="shared" si="80"/>
        <v>17</v>
      </c>
      <c r="AT4425" s="160">
        <v>35915</v>
      </c>
      <c r="AU4425">
        <v>22</v>
      </c>
      <c r="AV4425">
        <v>102</v>
      </c>
      <c r="AW4425" s="160" t="s">
        <v>1101</v>
      </c>
      <c r="AX4425" s="28">
        <f t="shared" si="81"/>
        <v>10</v>
      </c>
    </row>
    <row r="4426" spans="28:50" x14ac:dyDescent="0.3">
      <c r="AB4426" s="160">
        <v>39933</v>
      </c>
      <c r="AC4426">
        <v>23</v>
      </c>
      <c r="AD4426">
        <v>55</v>
      </c>
      <c r="AE4426" t="s">
        <v>1101</v>
      </c>
      <c r="AF4426">
        <v>6</v>
      </c>
      <c r="AH4426" s="160">
        <v>41394</v>
      </c>
      <c r="AI4426">
        <v>23</v>
      </c>
      <c r="AJ4426">
        <v>117</v>
      </c>
      <c r="AK4426" s="160" t="s">
        <v>1101</v>
      </c>
      <c r="AL4426" s="28">
        <f t="shared" si="79"/>
        <v>12</v>
      </c>
      <c r="AN4426" s="160">
        <v>37011</v>
      </c>
      <c r="AO4426">
        <v>23</v>
      </c>
      <c r="AP4426">
        <v>171</v>
      </c>
      <c r="AQ4426" s="160" t="s">
        <v>1101</v>
      </c>
      <c r="AR4426" s="28">
        <f t="shared" si="80"/>
        <v>17</v>
      </c>
      <c r="AT4426" s="160">
        <v>35915</v>
      </c>
      <c r="AU4426">
        <v>23</v>
      </c>
      <c r="AV4426">
        <v>88</v>
      </c>
      <c r="AW4426" s="160" t="s">
        <v>1101</v>
      </c>
      <c r="AX4426" s="28">
        <f t="shared" si="81"/>
        <v>9</v>
      </c>
    </row>
    <row r="4427" spans="28:50" x14ac:dyDescent="0.3">
      <c r="AB4427" s="160">
        <v>37377</v>
      </c>
      <c r="AC4427">
        <v>0</v>
      </c>
      <c r="AD4427">
        <v>82</v>
      </c>
      <c r="AE4427" t="s">
        <v>1102</v>
      </c>
      <c r="AF4427">
        <v>8</v>
      </c>
      <c r="AH4427" s="160">
        <v>39569</v>
      </c>
      <c r="AI4427">
        <v>0</v>
      </c>
      <c r="AJ4427">
        <v>133</v>
      </c>
      <c r="AK4427" s="160" t="s">
        <v>1102</v>
      </c>
      <c r="AL4427" s="28">
        <f t="shared" si="79"/>
        <v>13</v>
      </c>
      <c r="AN4427" s="160">
        <v>38838</v>
      </c>
      <c r="AO4427">
        <v>0</v>
      </c>
      <c r="AP4427">
        <v>150</v>
      </c>
      <c r="AQ4427" s="160" t="s">
        <v>1102</v>
      </c>
      <c r="AR4427" s="28">
        <f t="shared" si="80"/>
        <v>15</v>
      </c>
      <c r="AT4427" s="160">
        <v>38108</v>
      </c>
      <c r="AU4427">
        <v>0</v>
      </c>
      <c r="AV4427">
        <v>75</v>
      </c>
      <c r="AW4427" s="160" t="s">
        <v>1102</v>
      </c>
      <c r="AX4427" s="28">
        <f t="shared" si="81"/>
        <v>8</v>
      </c>
    </row>
    <row r="4428" spans="28:50" x14ac:dyDescent="0.3">
      <c r="AB4428" s="160">
        <v>37377</v>
      </c>
      <c r="AC4428">
        <v>1</v>
      </c>
      <c r="AD4428">
        <v>65</v>
      </c>
      <c r="AE4428" t="s">
        <v>1102</v>
      </c>
      <c r="AF4428">
        <v>7</v>
      </c>
      <c r="AH4428" s="160">
        <v>39569</v>
      </c>
      <c r="AI4428">
        <v>1</v>
      </c>
      <c r="AJ4428">
        <v>133</v>
      </c>
      <c r="AK4428" s="160" t="s">
        <v>1102</v>
      </c>
      <c r="AL4428" s="28">
        <f t="shared" si="79"/>
        <v>13</v>
      </c>
      <c r="AN4428" s="160">
        <v>38838</v>
      </c>
      <c r="AO4428">
        <v>1</v>
      </c>
      <c r="AP4428">
        <v>140</v>
      </c>
      <c r="AQ4428" s="160" t="s">
        <v>1102</v>
      </c>
      <c r="AR4428" s="28">
        <f t="shared" si="80"/>
        <v>14</v>
      </c>
      <c r="AT4428" s="160">
        <v>38108</v>
      </c>
      <c r="AU4428">
        <v>1</v>
      </c>
      <c r="AV4428">
        <v>61</v>
      </c>
      <c r="AW4428" s="160" t="s">
        <v>1102</v>
      </c>
      <c r="AX4428" s="28">
        <f t="shared" si="81"/>
        <v>6</v>
      </c>
    </row>
    <row r="4429" spans="28:50" x14ac:dyDescent="0.3">
      <c r="AB4429" s="160">
        <v>37377</v>
      </c>
      <c r="AC4429">
        <v>2</v>
      </c>
      <c r="AD4429">
        <v>79</v>
      </c>
      <c r="AE4429" t="s">
        <v>1102</v>
      </c>
      <c r="AF4429">
        <v>8</v>
      </c>
      <c r="AH4429" s="160">
        <v>39569</v>
      </c>
      <c r="AI4429">
        <v>2</v>
      </c>
      <c r="AJ4429">
        <v>132</v>
      </c>
      <c r="AK4429" s="160" t="s">
        <v>1102</v>
      </c>
      <c r="AL4429" s="28">
        <f t="shared" si="79"/>
        <v>13</v>
      </c>
      <c r="AN4429" s="160">
        <v>38838</v>
      </c>
      <c r="AO4429">
        <v>2</v>
      </c>
      <c r="AP4429">
        <v>141</v>
      </c>
      <c r="AQ4429" s="160" t="s">
        <v>1102</v>
      </c>
      <c r="AR4429" s="28">
        <f t="shared" si="80"/>
        <v>14</v>
      </c>
      <c r="AT4429" s="160">
        <v>38108</v>
      </c>
      <c r="AU4429">
        <v>2</v>
      </c>
      <c r="AV4429">
        <v>78</v>
      </c>
      <c r="AW4429" s="160" t="s">
        <v>1102</v>
      </c>
      <c r="AX4429" s="28">
        <f t="shared" si="81"/>
        <v>8</v>
      </c>
    </row>
    <row r="4430" spans="28:50" x14ac:dyDescent="0.3">
      <c r="AB4430" s="160">
        <v>37377</v>
      </c>
      <c r="AC4430">
        <v>3</v>
      </c>
      <c r="AD4430">
        <v>83</v>
      </c>
      <c r="AE4430" t="s">
        <v>1102</v>
      </c>
      <c r="AF4430">
        <v>8</v>
      </c>
      <c r="AH4430" s="160">
        <v>39569</v>
      </c>
      <c r="AI4430">
        <v>3</v>
      </c>
      <c r="AJ4430">
        <v>126</v>
      </c>
      <c r="AK4430" s="160" t="s">
        <v>1102</v>
      </c>
      <c r="AL4430" s="28">
        <f t="shared" si="79"/>
        <v>13</v>
      </c>
      <c r="AN4430" s="160">
        <v>38838</v>
      </c>
      <c r="AO4430">
        <v>3</v>
      </c>
      <c r="AP4430">
        <v>140</v>
      </c>
      <c r="AQ4430" s="160" t="s">
        <v>1102</v>
      </c>
      <c r="AR4430" s="28">
        <f t="shared" si="80"/>
        <v>14</v>
      </c>
      <c r="AT4430" s="160">
        <v>38108</v>
      </c>
      <c r="AU4430">
        <v>3</v>
      </c>
      <c r="AV4430">
        <v>81</v>
      </c>
      <c r="AW4430" s="160" t="s">
        <v>1102</v>
      </c>
      <c r="AX4430" s="28">
        <f t="shared" si="81"/>
        <v>8</v>
      </c>
    </row>
    <row r="4431" spans="28:50" x14ac:dyDescent="0.3">
      <c r="AB4431" s="160">
        <v>37377</v>
      </c>
      <c r="AC4431">
        <v>4</v>
      </c>
      <c r="AD4431">
        <v>69</v>
      </c>
      <c r="AE4431" t="s">
        <v>1102</v>
      </c>
      <c r="AF4431">
        <v>7</v>
      </c>
      <c r="AH4431" s="160">
        <v>39569</v>
      </c>
      <c r="AI4431">
        <v>4</v>
      </c>
      <c r="AJ4431">
        <v>125</v>
      </c>
      <c r="AK4431" s="160" t="s">
        <v>1102</v>
      </c>
      <c r="AL4431" s="28">
        <f t="shared" si="79"/>
        <v>13</v>
      </c>
      <c r="AN4431" s="160">
        <v>38838</v>
      </c>
      <c r="AO4431">
        <v>4</v>
      </c>
      <c r="AP4431">
        <v>130</v>
      </c>
      <c r="AQ4431" s="160" t="s">
        <v>1102</v>
      </c>
      <c r="AR4431" s="28">
        <f t="shared" si="80"/>
        <v>13</v>
      </c>
      <c r="AT4431" s="160">
        <v>38108</v>
      </c>
      <c r="AU4431">
        <v>4</v>
      </c>
      <c r="AV4431">
        <v>79</v>
      </c>
      <c r="AW4431" s="160" t="s">
        <v>1102</v>
      </c>
      <c r="AX4431" s="28">
        <f t="shared" si="81"/>
        <v>8</v>
      </c>
    </row>
    <row r="4432" spans="28:50" x14ac:dyDescent="0.3">
      <c r="AB4432" s="160">
        <v>37377</v>
      </c>
      <c r="AC4432">
        <v>5</v>
      </c>
      <c r="AD4432">
        <v>65</v>
      </c>
      <c r="AE4432" t="s">
        <v>1102</v>
      </c>
      <c r="AF4432">
        <v>7</v>
      </c>
      <c r="AH4432" s="160">
        <v>39569</v>
      </c>
      <c r="AI4432">
        <v>5</v>
      </c>
      <c r="AJ4432">
        <v>125</v>
      </c>
      <c r="AK4432" s="160" t="s">
        <v>1102</v>
      </c>
      <c r="AL4432" s="28">
        <f t="shared" si="79"/>
        <v>13</v>
      </c>
      <c r="AN4432" s="160">
        <v>38838</v>
      </c>
      <c r="AO4432">
        <v>5</v>
      </c>
      <c r="AP4432">
        <v>124</v>
      </c>
      <c r="AQ4432" s="160" t="s">
        <v>1102</v>
      </c>
      <c r="AR4432" s="28">
        <f t="shared" si="80"/>
        <v>12</v>
      </c>
      <c r="AT4432" s="160">
        <v>38108</v>
      </c>
      <c r="AU4432">
        <v>5</v>
      </c>
      <c r="AV4432">
        <v>82</v>
      </c>
      <c r="AW4432" s="160" t="s">
        <v>1102</v>
      </c>
      <c r="AX4432" s="28">
        <f t="shared" si="81"/>
        <v>8</v>
      </c>
    </row>
    <row r="4433" spans="28:50" x14ac:dyDescent="0.3">
      <c r="AB4433" s="160">
        <v>37377</v>
      </c>
      <c r="AC4433">
        <v>6</v>
      </c>
      <c r="AD4433">
        <v>44</v>
      </c>
      <c r="AE4433" t="s">
        <v>1102</v>
      </c>
      <c r="AF4433">
        <v>4</v>
      </c>
      <c r="AH4433" s="160">
        <v>39569</v>
      </c>
      <c r="AI4433">
        <v>6</v>
      </c>
      <c r="AJ4433">
        <v>122</v>
      </c>
      <c r="AK4433" s="160" t="s">
        <v>1102</v>
      </c>
      <c r="AL4433" s="28">
        <f t="shared" si="79"/>
        <v>12</v>
      </c>
      <c r="AN4433" s="160">
        <v>38838</v>
      </c>
      <c r="AO4433">
        <v>6</v>
      </c>
      <c r="AP4433">
        <v>120</v>
      </c>
      <c r="AQ4433" s="160" t="s">
        <v>1102</v>
      </c>
      <c r="AR4433" s="28">
        <f t="shared" si="80"/>
        <v>12</v>
      </c>
      <c r="AT4433" s="160">
        <v>38108</v>
      </c>
      <c r="AU4433">
        <v>6</v>
      </c>
      <c r="AV4433">
        <v>79</v>
      </c>
      <c r="AW4433" s="160" t="s">
        <v>1102</v>
      </c>
      <c r="AX4433" s="28">
        <f t="shared" si="81"/>
        <v>8</v>
      </c>
    </row>
    <row r="4434" spans="28:50" x14ac:dyDescent="0.3">
      <c r="AB4434" s="160">
        <v>37377</v>
      </c>
      <c r="AC4434">
        <v>7</v>
      </c>
      <c r="AD4434">
        <v>36</v>
      </c>
      <c r="AE4434" t="s">
        <v>1102</v>
      </c>
      <c r="AF4434">
        <v>4</v>
      </c>
      <c r="AH4434" s="160">
        <v>39569</v>
      </c>
      <c r="AI4434">
        <v>7</v>
      </c>
      <c r="AJ4434">
        <v>117</v>
      </c>
      <c r="AK4434" s="160" t="s">
        <v>1102</v>
      </c>
      <c r="AL4434" s="28">
        <f t="shared" si="79"/>
        <v>12</v>
      </c>
      <c r="AN4434" s="160">
        <v>38838</v>
      </c>
      <c r="AO4434">
        <v>7</v>
      </c>
      <c r="AP4434">
        <v>130</v>
      </c>
      <c r="AQ4434" s="160" t="s">
        <v>1102</v>
      </c>
      <c r="AR4434" s="28">
        <f t="shared" si="80"/>
        <v>13</v>
      </c>
      <c r="AT4434" s="160">
        <v>38108</v>
      </c>
      <c r="AU4434">
        <v>7</v>
      </c>
      <c r="AV4434">
        <v>83</v>
      </c>
      <c r="AW4434" s="160" t="s">
        <v>1102</v>
      </c>
      <c r="AX4434" s="28">
        <f t="shared" si="81"/>
        <v>8</v>
      </c>
    </row>
    <row r="4435" spans="28:50" x14ac:dyDescent="0.3">
      <c r="AB4435" s="160">
        <v>37377</v>
      </c>
      <c r="AC4435">
        <v>8</v>
      </c>
      <c r="AD4435">
        <v>75</v>
      </c>
      <c r="AE4435" t="s">
        <v>1102</v>
      </c>
      <c r="AF4435">
        <v>8</v>
      </c>
      <c r="AH4435" s="160">
        <v>39569</v>
      </c>
      <c r="AI4435">
        <v>8</v>
      </c>
      <c r="AJ4435">
        <v>127</v>
      </c>
      <c r="AK4435" s="160" t="s">
        <v>1102</v>
      </c>
      <c r="AL4435" s="28">
        <f t="shared" si="79"/>
        <v>13</v>
      </c>
      <c r="AN4435" s="160">
        <v>38838</v>
      </c>
      <c r="AO4435">
        <v>8</v>
      </c>
      <c r="AP4435">
        <v>142</v>
      </c>
      <c r="AQ4435" s="160" t="s">
        <v>1102</v>
      </c>
      <c r="AR4435" s="28">
        <f t="shared" si="80"/>
        <v>14</v>
      </c>
      <c r="AT4435" s="160">
        <v>38108</v>
      </c>
      <c r="AU4435">
        <v>8</v>
      </c>
      <c r="AV4435">
        <v>91</v>
      </c>
      <c r="AW4435" s="160" t="s">
        <v>1102</v>
      </c>
      <c r="AX4435" s="28">
        <f t="shared" si="81"/>
        <v>9</v>
      </c>
    </row>
    <row r="4436" spans="28:50" x14ac:dyDescent="0.3">
      <c r="AB4436" s="160">
        <v>37377</v>
      </c>
      <c r="AC4436">
        <v>9</v>
      </c>
      <c r="AD4436">
        <v>101</v>
      </c>
      <c r="AE4436" t="s">
        <v>1102</v>
      </c>
      <c r="AF4436">
        <v>10</v>
      </c>
      <c r="AH4436" s="160">
        <v>39569</v>
      </c>
      <c r="AI4436">
        <v>9</v>
      </c>
      <c r="AJ4436">
        <v>125</v>
      </c>
      <c r="AK4436" s="160" t="s">
        <v>1102</v>
      </c>
      <c r="AL4436" s="28">
        <f t="shared" si="79"/>
        <v>13</v>
      </c>
      <c r="AN4436" s="160">
        <v>38838</v>
      </c>
      <c r="AO4436">
        <v>9</v>
      </c>
      <c r="AP4436">
        <v>150</v>
      </c>
      <c r="AQ4436" s="160" t="s">
        <v>1102</v>
      </c>
      <c r="AR4436" s="28">
        <f t="shared" si="80"/>
        <v>15</v>
      </c>
      <c r="AT4436" s="160">
        <v>38108</v>
      </c>
      <c r="AU4436">
        <v>9</v>
      </c>
      <c r="AV4436">
        <v>101</v>
      </c>
      <c r="AW4436" s="160" t="s">
        <v>1102</v>
      </c>
      <c r="AX4436" s="28">
        <f t="shared" si="81"/>
        <v>10</v>
      </c>
    </row>
    <row r="4437" spans="28:50" x14ac:dyDescent="0.3">
      <c r="AB4437" s="160">
        <v>37377</v>
      </c>
      <c r="AC4437">
        <v>10</v>
      </c>
      <c r="AD4437">
        <v>130</v>
      </c>
      <c r="AE4437" t="s">
        <v>1102</v>
      </c>
      <c r="AF4437">
        <v>13</v>
      </c>
      <c r="AH4437" s="160">
        <v>39569</v>
      </c>
      <c r="AI4437">
        <v>10</v>
      </c>
      <c r="AJ4437">
        <v>104</v>
      </c>
      <c r="AK4437" s="160" t="s">
        <v>1102</v>
      </c>
      <c r="AL4437" s="28">
        <f t="shared" si="79"/>
        <v>10</v>
      </c>
      <c r="AN4437" s="160">
        <v>38838</v>
      </c>
      <c r="AO4437">
        <v>10</v>
      </c>
      <c r="AP4437">
        <v>160</v>
      </c>
      <c r="AQ4437" s="160" t="s">
        <v>1102</v>
      </c>
      <c r="AR4437" s="28">
        <f t="shared" si="80"/>
        <v>16</v>
      </c>
      <c r="AT4437" s="160">
        <v>38108</v>
      </c>
      <c r="AU4437">
        <v>10</v>
      </c>
      <c r="AV4437">
        <v>108</v>
      </c>
      <c r="AW4437" s="160" t="s">
        <v>1102</v>
      </c>
      <c r="AX4437" s="28">
        <f t="shared" si="81"/>
        <v>11</v>
      </c>
    </row>
    <row r="4438" spans="28:50" x14ac:dyDescent="0.3">
      <c r="AB4438" s="160">
        <v>37377</v>
      </c>
      <c r="AC4438">
        <v>11</v>
      </c>
      <c r="AD4438">
        <v>154</v>
      </c>
      <c r="AE4438" t="s">
        <v>1102</v>
      </c>
      <c r="AF4438">
        <v>15</v>
      </c>
      <c r="AH4438" s="160">
        <v>39569</v>
      </c>
      <c r="AI4438">
        <v>11</v>
      </c>
      <c r="AJ4438">
        <v>103</v>
      </c>
      <c r="AK4438" s="160" t="s">
        <v>1102</v>
      </c>
      <c r="AL4438" s="28">
        <f t="shared" si="79"/>
        <v>10</v>
      </c>
      <c r="AN4438" s="160">
        <v>38838</v>
      </c>
      <c r="AO4438">
        <v>11</v>
      </c>
      <c r="AP4438">
        <v>172</v>
      </c>
      <c r="AQ4438" s="160" t="s">
        <v>1102</v>
      </c>
      <c r="AR4438" s="28">
        <f t="shared" si="80"/>
        <v>17</v>
      </c>
      <c r="AT4438" s="160">
        <v>38108</v>
      </c>
      <c r="AU4438">
        <v>11</v>
      </c>
      <c r="AV4438">
        <v>110</v>
      </c>
      <c r="AW4438" s="160" t="s">
        <v>1102</v>
      </c>
      <c r="AX4438" s="28">
        <f t="shared" si="81"/>
        <v>11</v>
      </c>
    </row>
    <row r="4439" spans="28:50" x14ac:dyDescent="0.3">
      <c r="AB4439" s="160">
        <v>37377</v>
      </c>
      <c r="AC4439">
        <v>12</v>
      </c>
      <c r="AD4439">
        <v>177</v>
      </c>
      <c r="AE4439" t="s">
        <v>1102</v>
      </c>
      <c r="AF4439">
        <v>18</v>
      </c>
      <c r="AH4439" s="160">
        <v>39569</v>
      </c>
      <c r="AI4439">
        <v>12</v>
      </c>
      <c r="AJ4439">
        <v>109</v>
      </c>
      <c r="AK4439" s="160" t="s">
        <v>1102</v>
      </c>
      <c r="AL4439" s="28">
        <f t="shared" si="79"/>
        <v>11</v>
      </c>
      <c r="AN4439" s="160">
        <v>38838</v>
      </c>
      <c r="AO4439">
        <v>12</v>
      </c>
      <c r="AP4439">
        <v>180</v>
      </c>
      <c r="AQ4439" s="160" t="s">
        <v>1102</v>
      </c>
      <c r="AR4439" s="28">
        <f t="shared" si="80"/>
        <v>18</v>
      </c>
      <c r="AT4439" s="160">
        <v>38108</v>
      </c>
      <c r="AU4439">
        <v>12</v>
      </c>
      <c r="AV4439">
        <v>108</v>
      </c>
      <c r="AW4439" s="160" t="s">
        <v>1102</v>
      </c>
      <c r="AX4439" s="28">
        <f t="shared" si="81"/>
        <v>11</v>
      </c>
    </row>
    <row r="4440" spans="28:50" x14ac:dyDescent="0.3">
      <c r="AB4440" s="160">
        <v>37377</v>
      </c>
      <c r="AC4440">
        <v>13</v>
      </c>
      <c r="AD4440">
        <v>187</v>
      </c>
      <c r="AE4440" t="s">
        <v>1102</v>
      </c>
      <c r="AF4440">
        <v>19</v>
      </c>
      <c r="AH4440" s="160">
        <v>39569</v>
      </c>
      <c r="AI4440">
        <v>13</v>
      </c>
      <c r="AJ4440">
        <v>116</v>
      </c>
      <c r="AK4440" s="160" t="s">
        <v>1102</v>
      </c>
      <c r="AL4440" s="28">
        <f t="shared" si="79"/>
        <v>12</v>
      </c>
      <c r="AN4440" s="160">
        <v>38838</v>
      </c>
      <c r="AO4440">
        <v>13</v>
      </c>
      <c r="AP4440">
        <v>190</v>
      </c>
      <c r="AQ4440" s="160" t="s">
        <v>1102</v>
      </c>
      <c r="AR4440" s="28">
        <f t="shared" si="80"/>
        <v>19</v>
      </c>
      <c r="AT4440" s="160">
        <v>38108</v>
      </c>
      <c r="AU4440">
        <v>13</v>
      </c>
      <c r="AV4440">
        <v>108</v>
      </c>
      <c r="AW4440" s="160" t="s">
        <v>1102</v>
      </c>
      <c r="AX4440" s="28">
        <f t="shared" si="81"/>
        <v>11</v>
      </c>
    </row>
    <row r="4441" spans="28:50" x14ac:dyDescent="0.3">
      <c r="AB4441" s="160">
        <v>37377</v>
      </c>
      <c r="AC4441">
        <v>14</v>
      </c>
      <c r="AD4441">
        <v>193</v>
      </c>
      <c r="AE4441" t="s">
        <v>1102</v>
      </c>
      <c r="AF4441">
        <v>19</v>
      </c>
      <c r="AH4441" s="160">
        <v>39569</v>
      </c>
      <c r="AI4441">
        <v>14</v>
      </c>
      <c r="AJ4441">
        <v>129</v>
      </c>
      <c r="AK4441" s="160" t="s">
        <v>1102</v>
      </c>
      <c r="AL4441" s="28">
        <f t="shared" si="79"/>
        <v>13</v>
      </c>
      <c r="AN4441" s="160">
        <v>38838</v>
      </c>
      <c r="AO4441">
        <v>14</v>
      </c>
      <c r="AP4441">
        <v>195</v>
      </c>
      <c r="AQ4441" s="160" t="s">
        <v>1102</v>
      </c>
      <c r="AR4441" s="28">
        <f t="shared" si="80"/>
        <v>20</v>
      </c>
      <c r="AT4441" s="160">
        <v>38108</v>
      </c>
      <c r="AU4441">
        <v>14</v>
      </c>
      <c r="AV4441">
        <v>108</v>
      </c>
      <c r="AW4441" s="160" t="s">
        <v>1102</v>
      </c>
      <c r="AX4441" s="28">
        <f t="shared" si="81"/>
        <v>11</v>
      </c>
    </row>
    <row r="4442" spans="28:50" x14ac:dyDescent="0.3">
      <c r="AB4442" s="160">
        <v>37377</v>
      </c>
      <c r="AC4442">
        <v>15</v>
      </c>
      <c r="AD4442">
        <v>191</v>
      </c>
      <c r="AE4442" t="s">
        <v>1102</v>
      </c>
      <c r="AF4442">
        <v>19</v>
      </c>
      <c r="AH4442" s="160">
        <v>39569</v>
      </c>
      <c r="AI4442">
        <v>15</v>
      </c>
      <c r="AJ4442">
        <v>133</v>
      </c>
      <c r="AK4442" s="160" t="s">
        <v>1102</v>
      </c>
      <c r="AL4442" s="28">
        <f t="shared" si="79"/>
        <v>13</v>
      </c>
      <c r="AN4442" s="160">
        <v>38838</v>
      </c>
      <c r="AO4442">
        <v>15</v>
      </c>
      <c r="AP4442">
        <v>190</v>
      </c>
      <c r="AQ4442" s="160" t="s">
        <v>1102</v>
      </c>
      <c r="AR4442" s="28">
        <f t="shared" si="80"/>
        <v>19</v>
      </c>
      <c r="AT4442" s="160">
        <v>38108</v>
      </c>
      <c r="AU4442">
        <v>15</v>
      </c>
      <c r="AV4442">
        <v>112</v>
      </c>
      <c r="AW4442" s="160" t="s">
        <v>1102</v>
      </c>
      <c r="AX4442" s="28">
        <f t="shared" si="81"/>
        <v>11</v>
      </c>
    </row>
    <row r="4443" spans="28:50" x14ac:dyDescent="0.3">
      <c r="AB4443" s="160">
        <v>37377</v>
      </c>
      <c r="AC4443">
        <v>16</v>
      </c>
      <c r="AD4443">
        <v>190</v>
      </c>
      <c r="AE4443" t="s">
        <v>1102</v>
      </c>
      <c r="AF4443">
        <v>19</v>
      </c>
      <c r="AH4443" s="160">
        <v>39569</v>
      </c>
      <c r="AI4443">
        <v>16</v>
      </c>
      <c r="AJ4443">
        <v>133</v>
      </c>
      <c r="AK4443" s="160" t="s">
        <v>1102</v>
      </c>
      <c r="AL4443" s="28">
        <f t="shared" si="79"/>
        <v>13</v>
      </c>
      <c r="AN4443" s="160">
        <v>38838</v>
      </c>
      <c r="AO4443">
        <v>16</v>
      </c>
      <c r="AP4443">
        <v>170</v>
      </c>
      <c r="AQ4443" s="160" t="s">
        <v>1102</v>
      </c>
      <c r="AR4443" s="28">
        <f t="shared" si="80"/>
        <v>17</v>
      </c>
      <c r="AT4443" s="160">
        <v>38108</v>
      </c>
      <c r="AU4443">
        <v>16</v>
      </c>
      <c r="AV4443">
        <v>109</v>
      </c>
      <c r="AW4443" s="160" t="s">
        <v>1102</v>
      </c>
      <c r="AX4443" s="28">
        <f t="shared" si="81"/>
        <v>11</v>
      </c>
    </row>
    <row r="4444" spans="28:50" x14ac:dyDescent="0.3">
      <c r="AB4444" s="160">
        <v>37377</v>
      </c>
      <c r="AC4444">
        <v>17</v>
      </c>
      <c r="AD4444">
        <v>176</v>
      </c>
      <c r="AE4444" t="s">
        <v>1102</v>
      </c>
      <c r="AF4444">
        <v>18</v>
      </c>
      <c r="AH4444" s="160">
        <v>39569</v>
      </c>
      <c r="AI4444">
        <v>17</v>
      </c>
      <c r="AJ4444">
        <v>131</v>
      </c>
      <c r="AK4444" s="160" t="s">
        <v>1102</v>
      </c>
      <c r="AL4444" s="28">
        <f t="shared" si="79"/>
        <v>13</v>
      </c>
      <c r="AN4444" s="160">
        <v>38838</v>
      </c>
      <c r="AO4444">
        <v>17</v>
      </c>
      <c r="AP4444">
        <v>162</v>
      </c>
      <c r="AQ4444" s="160" t="s">
        <v>1102</v>
      </c>
      <c r="AR4444" s="28">
        <f t="shared" si="80"/>
        <v>16</v>
      </c>
      <c r="AT4444" s="160">
        <v>38108</v>
      </c>
      <c r="AU4444">
        <v>17</v>
      </c>
      <c r="AV4444">
        <v>106</v>
      </c>
      <c r="AW4444" s="160" t="s">
        <v>1102</v>
      </c>
      <c r="AX4444" s="28">
        <f t="shared" si="81"/>
        <v>11</v>
      </c>
    </row>
    <row r="4445" spans="28:50" x14ac:dyDescent="0.3">
      <c r="AB4445" s="160">
        <v>37377</v>
      </c>
      <c r="AC4445">
        <v>18</v>
      </c>
      <c r="AD4445">
        <v>143</v>
      </c>
      <c r="AE4445" t="s">
        <v>1102</v>
      </c>
      <c r="AF4445">
        <v>14</v>
      </c>
      <c r="AH4445" s="160">
        <v>39569</v>
      </c>
      <c r="AI4445">
        <v>18</v>
      </c>
      <c r="AJ4445">
        <v>120</v>
      </c>
      <c r="AK4445" s="160" t="s">
        <v>1102</v>
      </c>
      <c r="AL4445" s="28">
        <f t="shared" si="79"/>
        <v>12</v>
      </c>
      <c r="AN4445" s="160">
        <v>38838</v>
      </c>
      <c r="AO4445">
        <v>18</v>
      </c>
      <c r="AP4445">
        <v>160</v>
      </c>
      <c r="AQ4445" s="160" t="s">
        <v>1102</v>
      </c>
      <c r="AR4445" s="28">
        <f t="shared" si="80"/>
        <v>16</v>
      </c>
      <c r="AT4445" s="160">
        <v>38108</v>
      </c>
      <c r="AU4445">
        <v>18</v>
      </c>
      <c r="AV4445">
        <v>111</v>
      </c>
      <c r="AW4445" s="160" t="s">
        <v>1102</v>
      </c>
      <c r="AX4445" s="28">
        <f t="shared" si="81"/>
        <v>11</v>
      </c>
    </row>
    <row r="4446" spans="28:50" x14ac:dyDescent="0.3">
      <c r="AB4446" s="160">
        <v>37377</v>
      </c>
      <c r="AC4446">
        <v>19</v>
      </c>
      <c r="AD4446">
        <v>139</v>
      </c>
      <c r="AE4446" t="s">
        <v>1102</v>
      </c>
      <c r="AF4446">
        <v>14</v>
      </c>
      <c r="AH4446" s="160">
        <v>39569</v>
      </c>
      <c r="AI4446">
        <v>19</v>
      </c>
      <c r="AJ4446">
        <v>125</v>
      </c>
      <c r="AK4446" s="160" t="s">
        <v>1102</v>
      </c>
      <c r="AL4446" s="28">
        <f t="shared" si="79"/>
        <v>13</v>
      </c>
      <c r="AN4446" s="160">
        <v>38838</v>
      </c>
      <c r="AO4446">
        <v>19</v>
      </c>
      <c r="AP4446">
        <v>150</v>
      </c>
      <c r="AQ4446" s="160" t="s">
        <v>1102</v>
      </c>
      <c r="AR4446" s="28">
        <f t="shared" si="80"/>
        <v>15</v>
      </c>
      <c r="AT4446" s="160">
        <v>38108</v>
      </c>
      <c r="AU4446">
        <v>19</v>
      </c>
      <c r="AV4446">
        <v>129</v>
      </c>
      <c r="AW4446" s="160" t="s">
        <v>1102</v>
      </c>
      <c r="AX4446" s="28">
        <f t="shared" si="81"/>
        <v>13</v>
      </c>
    </row>
    <row r="4447" spans="28:50" x14ac:dyDescent="0.3">
      <c r="AB4447" s="160">
        <v>37377</v>
      </c>
      <c r="AC4447">
        <v>20</v>
      </c>
      <c r="AD4447">
        <v>114</v>
      </c>
      <c r="AE4447" t="s">
        <v>1102</v>
      </c>
      <c r="AF4447">
        <v>11</v>
      </c>
      <c r="AH4447" s="160">
        <v>39569</v>
      </c>
      <c r="AI4447">
        <v>20</v>
      </c>
      <c r="AJ4447">
        <v>123</v>
      </c>
      <c r="AK4447" s="160" t="s">
        <v>1102</v>
      </c>
      <c r="AL4447" s="28">
        <f t="shared" si="79"/>
        <v>12</v>
      </c>
      <c r="AN4447" s="160">
        <v>38838</v>
      </c>
      <c r="AO4447">
        <v>20</v>
      </c>
      <c r="AP4447">
        <v>143</v>
      </c>
      <c r="AQ4447" s="160" t="s">
        <v>1102</v>
      </c>
      <c r="AR4447" s="28">
        <f t="shared" si="80"/>
        <v>14</v>
      </c>
      <c r="AT4447" s="160">
        <v>38108</v>
      </c>
      <c r="AU4447">
        <v>20</v>
      </c>
      <c r="AV4447">
        <v>137</v>
      </c>
      <c r="AW4447" s="160" t="s">
        <v>1102</v>
      </c>
      <c r="AX4447" s="28">
        <f t="shared" si="81"/>
        <v>14</v>
      </c>
    </row>
    <row r="4448" spans="28:50" x14ac:dyDescent="0.3">
      <c r="AB4448" s="160">
        <v>37377</v>
      </c>
      <c r="AC4448">
        <v>21</v>
      </c>
      <c r="AD4448">
        <v>108</v>
      </c>
      <c r="AE4448" t="s">
        <v>1102</v>
      </c>
      <c r="AF4448">
        <v>11</v>
      </c>
      <c r="AH4448" s="160">
        <v>39569</v>
      </c>
      <c r="AI4448">
        <v>21</v>
      </c>
      <c r="AJ4448">
        <v>120</v>
      </c>
      <c r="AK4448" s="160" t="s">
        <v>1102</v>
      </c>
      <c r="AL4448" s="28">
        <f t="shared" si="79"/>
        <v>12</v>
      </c>
      <c r="AN4448" s="160">
        <v>38838</v>
      </c>
      <c r="AO4448">
        <v>21</v>
      </c>
      <c r="AP4448">
        <v>130</v>
      </c>
      <c r="AQ4448" s="160" t="s">
        <v>1102</v>
      </c>
      <c r="AR4448" s="28">
        <f t="shared" si="80"/>
        <v>13</v>
      </c>
      <c r="AT4448" s="160">
        <v>38108</v>
      </c>
      <c r="AU4448">
        <v>21</v>
      </c>
      <c r="AV4448">
        <v>127</v>
      </c>
      <c r="AW4448" s="160" t="s">
        <v>1102</v>
      </c>
      <c r="AX4448" s="28">
        <f t="shared" si="81"/>
        <v>13</v>
      </c>
    </row>
    <row r="4449" spans="28:50" x14ac:dyDescent="0.3">
      <c r="AB4449" s="160">
        <v>37377</v>
      </c>
      <c r="AC4449">
        <v>22</v>
      </c>
      <c r="AD4449">
        <v>103</v>
      </c>
      <c r="AE4449" t="s">
        <v>1102</v>
      </c>
      <c r="AF4449">
        <v>10</v>
      </c>
      <c r="AH4449" s="160">
        <v>39569</v>
      </c>
      <c r="AI4449">
        <v>22</v>
      </c>
      <c r="AJ4449">
        <v>116</v>
      </c>
      <c r="AK4449" s="160" t="s">
        <v>1102</v>
      </c>
      <c r="AL4449" s="28">
        <f t="shared" si="79"/>
        <v>12</v>
      </c>
      <c r="AN4449" s="160">
        <v>38838</v>
      </c>
      <c r="AO4449">
        <v>22</v>
      </c>
      <c r="AP4449">
        <v>140</v>
      </c>
      <c r="AQ4449" s="160" t="s">
        <v>1102</v>
      </c>
      <c r="AR4449" s="28">
        <f t="shared" si="80"/>
        <v>14</v>
      </c>
      <c r="AT4449" s="160">
        <v>38108</v>
      </c>
      <c r="AU4449">
        <v>22</v>
      </c>
      <c r="AV4449">
        <v>129</v>
      </c>
      <c r="AW4449" s="160" t="s">
        <v>1102</v>
      </c>
      <c r="AX4449" s="28">
        <f t="shared" si="81"/>
        <v>13</v>
      </c>
    </row>
    <row r="4450" spans="28:50" x14ac:dyDescent="0.3">
      <c r="AB4450" s="160">
        <v>37377</v>
      </c>
      <c r="AC4450">
        <v>23</v>
      </c>
      <c r="AD4450">
        <v>87</v>
      </c>
      <c r="AE4450" t="s">
        <v>1102</v>
      </c>
      <c r="AF4450">
        <v>9</v>
      </c>
      <c r="AH4450" s="160">
        <v>39569</v>
      </c>
      <c r="AI4450">
        <v>23</v>
      </c>
      <c r="AJ4450">
        <v>115</v>
      </c>
      <c r="AK4450" s="160" t="s">
        <v>1102</v>
      </c>
      <c r="AL4450" s="28">
        <f t="shared" si="79"/>
        <v>12</v>
      </c>
      <c r="AN4450" s="160">
        <v>38838</v>
      </c>
      <c r="AO4450">
        <v>23</v>
      </c>
      <c r="AP4450">
        <v>140</v>
      </c>
      <c r="AQ4450" s="160" t="s">
        <v>1102</v>
      </c>
      <c r="AR4450" s="28">
        <f t="shared" si="80"/>
        <v>14</v>
      </c>
      <c r="AT4450" s="160">
        <v>38108</v>
      </c>
      <c r="AU4450">
        <v>23</v>
      </c>
      <c r="AV4450">
        <v>114</v>
      </c>
      <c r="AW4450" s="160" t="s">
        <v>1102</v>
      </c>
      <c r="AX4450" s="28">
        <f t="shared" si="81"/>
        <v>11</v>
      </c>
    </row>
    <row r="4451" spans="28:50" x14ac:dyDescent="0.3">
      <c r="AB4451" s="160">
        <v>37378</v>
      </c>
      <c r="AC4451">
        <v>0</v>
      </c>
      <c r="AD4451">
        <v>94</v>
      </c>
      <c r="AE4451" t="s">
        <v>1102</v>
      </c>
      <c r="AF4451">
        <v>9</v>
      </c>
      <c r="AH4451" s="160">
        <v>39570</v>
      </c>
      <c r="AI4451">
        <v>0</v>
      </c>
      <c r="AJ4451">
        <v>118</v>
      </c>
      <c r="AK4451" s="160" t="s">
        <v>1102</v>
      </c>
      <c r="AL4451" s="28">
        <f t="shared" si="79"/>
        <v>12</v>
      </c>
      <c r="AN4451" s="160">
        <v>38839</v>
      </c>
      <c r="AO4451">
        <v>0</v>
      </c>
      <c r="AP4451">
        <v>140</v>
      </c>
      <c r="AQ4451" s="160" t="s">
        <v>1102</v>
      </c>
      <c r="AR4451" s="28">
        <f t="shared" si="80"/>
        <v>14</v>
      </c>
      <c r="AT4451" s="160">
        <v>38109</v>
      </c>
      <c r="AU4451">
        <v>0</v>
      </c>
      <c r="AV4451">
        <v>103</v>
      </c>
      <c r="AW4451" s="160" t="s">
        <v>1102</v>
      </c>
      <c r="AX4451" s="28">
        <f t="shared" si="81"/>
        <v>10</v>
      </c>
    </row>
    <row r="4452" spans="28:50" x14ac:dyDescent="0.3">
      <c r="AB4452" s="160">
        <v>37378</v>
      </c>
      <c r="AC4452">
        <v>1</v>
      </c>
      <c r="AD4452">
        <v>71</v>
      </c>
      <c r="AE4452" t="s">
        <v>1102</v>
      </c>
      <c r="AF4452">
        <v>7</v>
      </c>
      <c r="AH4452" s="160">
        <v>39570</v>
      </c>
      <c r="AI4452">
        <v>1</v>
      </c>
      <c r="AJ4452">
        <v>119</v>
      </c>
      <c r="AK4452" s="160" t="s">
        <v>1102</v>
      </c>
      <c r="AL4452" s="28">
        <f t="shared" si="79"/>
        <v>12</v>
      </c>
      <c r="AN4452" s="160">
        <v>38839</v>
      </c>
      <c r="AO4452">
        <v>1</v>
      </c>
      <c r="AP4452">
        <v>140</v>
      </c>
      <c r="AQ4452" s="160" t="s">
        <v>1102</v>
      </c>
      <c r="AR4452" s="28">
        <f t="shared" si="80"/>
        <v>14</v>
      </c>
      <c r="AT4452" s="160">
        <v>38109</v>
      </c>
      <c r="AU4452">
        <v>1</v>
      </c>
      <c r="AV4452">
        <v>91</v>
      </c>
      <c r="AW4452" s="160" t="s">
        <v>1102</v>
      </c>
      <c r="AX4452" s="28">
        <f t="shared" si="81"/>
        <v>9</v>
      </c>
    </row>
    <row r="4453" spans="28:50" x14ac:dyDescent="0.3">
      <c r="AB4453" s="160">
        <v>37378</v>
      </c>
      <c r="AC4453">
        <v>2</v>
      </c>
      <c r="AD4453">
        <v>65</v>
      </c>
      <c r="AE4453" t="s">
        <v>1102</v>
      </c>
      <c r="AF4453">
        <v>7</v>
      </c>
      <c r="AH4453" s="160">
        <v>39570</v>
      </c>
      <c r="AI4453">
        <v>2</v>
      </c>
      <c r="AJ4453">
        <v>115</v>
      </c>
      <c r="AK4453" s="160" t="s">
        <v>1102</v>
      </c>
      <c r="AL4453" s="28">
        <f t="shared" si="79"/>
        <v>12</v>
      </c>
      <c r="AN4453" s="160">
        <v>38839</v>
      </c>
      <c r="AO4453">
        <v>2</v>
      </c>
      <c r="AP4453">
        <v>135</v>
      </c>
      <c r="AQ4453" s="160" t="s">
        <v>1102</v>
      </c>
      <c r="AR4453" s="28">
        <f t="shared" si="80"/>
        <v>14</v>
      </c>
      <c r="AT4453" s="160">
        <v>38109</v>
      </c>
      <c r="AU4453">
        <v>2</v>
      </c>
      <c r="AV4453">
        <v>93</v>
      </c>
      <c r="AW4453" s="160" t="s">
        <v>1102</v>
      </c>
      <c r="AX4453" s="28">
        <f t="shared" si="81"/>
        <v>9</v>
      </c>
    </row>
    <row r="4454" spans="28:50" x14ac:dyDescent="0.3">
      <c r="AB4454" s="160">
        <v>37378</v>
      </c>
      <c r="AC4454">
        <v>3</v>
      </c>
      <c r="AD4454">
        <v>82</v>
      </c>
      <c r="AE4454" t="s">
        <v>1102</v>
      </c>
      <c r="AF4454">
        <v>8</v>
      </c>
      <c r="AH4454" s="160">
        <v>39570</v>
      </c>
      <c r="AI4454">
        <v>3</v>
      </c>
      <c r="AJ4454">
        <v>114</v>
      </c>
      <c r="AK4454" s="160" t="s">
        <v>1102</v>
      </c>
      <c r="AL4454" s="28">
        <f t="shared" si="79"/>
        <v>11</v>
      </c>
      <c r="AN4454" s="160">
        <v>38839</v>
      </c>
      <c r="AO4454">
        <v>3</v>
      </c>
      <c r="AP4454">
        <v>130</v>
      </c>
      <c r="AQ4454" s="160" t="s">
        <v>1102</v>
      </c>
      <c r="AR4454" s="28">
        <f t="shared" si="80"/>
        <v>13</v>
      </c>
      <c r="AT4454" s="160">
        <v>38109</v>
      </c>
      <c r="AU4454">
        <v>3</v>
      </c>
      <c r="AV4454">
        <v>101</v>
      </c>
      <c r="AW4454" s="160" t="s">
        <v>1102</v>
      </c>
      <c r="AX4454" s="28">
        <f t="shared" si="81"/>
        <v>10</v>
      </c>
    </row>
    <row r="4455" spans="28:50" x14ac:dyDescent="0.3">
      <c r="AB4455" s="160">
        <v>37378</v>
      </c>
      <c r="AC4455">
        <v>4</v>
      </c>
      <c r="AD4455">
        <v>80</v>
      </c>
      <c r="AE4455" t="s">
        <v>1102</v>
      </c>
      <c r="AF4455">
        <v>8</v>
      </c>
      <c r="AH4455" s="160">
        <v>39570</v>
      </c>
      <c r="AI4455">
        <v>4</v>
      </c>
      <c r="AJ4455">
        <v>113</v>
      </c>
      <c r="AK4455" s="160" t="s">
        <v>1102</v>
      </c>
      <c r="AL4455" s="28">
        <f t="shared" si="79"/>
        <v>11</v>
      </c>
      <c r="AN4455" s="160">
        <v>38839</v>
      </c>
      <c r="AO4455">
        <v>4</v>
      </c>
      <c r="AP4455">
        <v>130</v>
      </c>
      <c r="AQ4455" s="160" t="s">
        <v>1102</v>
      </c>
      <c r="AR4455" s="28">
        <f t="shared" si="80"/>
        <v>13</v>
      </c>
      <c r="AT4455" s="160">
        <v>38109</v>
      </c>
      <c r="AU4455">
        <v>4</v>
      </c>
      <c r="AV4455">
        <v>86</v>
      </c>
      <c r="AW4455" s="160" t="s">
        <v>1102</v>
      </c>
      <c r="AX4455" s="28">
        <f t="shared" si="81"/>
        <v>9</v>
      </c>
    </row>
    <row r="4456" spans="28:50" x14ac:dyDescent="0.3">
      <c r="AB4456" s="160">
        <v>37378</v>
      </c>
      <c r="AC4456">
        <v>5</v>
      </c>
      <c r="AD4456">
        <v>89</v>
      </c>
      <c r="AE4456" t="s">
        <v>1102</v>
      </c>
      <c r="AF4456">
        <v>9</v>
      </c>
      <c r="AH4456" s="160">
        <v>39570</v>
      </c>
      <c r="AI4456">
        <v>5</v>
      </c>
      <c r="AJ4456">
        <v>113</v>
      </c>
      <c r="AK4456" s="160" t="s">
        <v>1102</v>
      </c>
      <c r="AL4456" s="28">
        <f t="shared" si="79"/>
        <v>11</v>
      </c>
      <c r="AN4456" s="160">
        <v>38839</v>
      </c>
      <c r="AO4456">
        <v>5</v>
      </c>
      <c r="AP4456">
        <v>130</v>
      </c>
      <c r="AQ4456" s="160" t="s">
        <v>1102</v>
      </c>
      <c r="AR4456" s="28">
        <f t="shared" si="80"/>
        <v>13</v>
      </c>
      <c r="AT4456" s="160">
        <v>38109</v>
      </c>
      <c r="AU4456">
        <v>5</v>
      </c>
      <c r="AV4456">
        <v>83</v>
      </c>
      <c r="AW4456" s="160" t="s">
        <v>1102</v>
      </c>
      <c r="AX4456" s="28">
        <f t="shared" si="81"/>
        <v>8</v>
      </c>
    </row>
    <row r="4457" spans="28:50" x14ac:dyDescent="0.3">
      <c r="AB4457" s="160">
        <v>37378</v>
      </c>
      <c r="AC4457">
        <v>6</v>
      </c>
      <c r="AD4457">
        <v>69</v>
      </c>
      <c r="AE4457" t="s">
        <v>1102</v>
      </c>
      <c r="AF4457">
        <v>7</v>
      </c>
      <c r="AH4457" s="160">
        <v>39570</v>
      </c>
      <c r="AI4457">
        <v>6</v>
      </c>
      <c r="AJ4457">
        <v>112</v>
      </c>
      <c r="AK4457" s="160" t="s">
        <v>1102</v>
      </c>
      <c r="AL4457" s="28">
        <f t="shared" si="79"/>
        <v>11</v>
      </c>
      <c r="AN4457" s="160">
        <v>38839</v>
      </c>
      <c r="AO4457">
        <v>6</v>
      </c>
      <c r="AP4457">
        <v>120</v>
      </c>
      <c r="AQ4457" s="160" t="s">
        <v>1102</v>
      </c>
      <c r="AR4457" s="28">
        <f t="shared" si="80"/>
        <v>12</v>
      </c>
      <c r="AT4457" s="160">
        <v>38109</v>
      </c>
      <c r="AU4457">
        <v>6</v>
      </c>
      <c r="AV4457">
        <v>83</v>
      </c>
      <c r="AW4457" s="160" t="s">
        <v>1102</v>
      </c>
      <c r="AX4457" s="28">
        <f t="shared" si="81"/>
        <v>8</v>
      </c>
    </row>
    <row r="4458" spans="28:50" x14ac:dyDescent="0.3">
      <c r="AB4458" s="160">
        <v>37378</v>
      </c>
      <c r="AC4458">
        <v>7</v>
      </c>
      <c r="AD4458">
        <v>56</v>
      </c>
      <c r="AE4458" t="s">
        <v>1102</v>
      </c>
      <c r="AF4458">
        <v>6</v>
      </c>
      <c r="AH4458" s="160">
        <v>39570</v>
      </c>
      <c r="AI4458">
        <v>7</v>
      </c>
      <c r="AJ4458">
        <v>114</v>
      </c>
      <c r="AK4458" s="160" t="s">
        <v>1102</v>
      </c>
      <c r="AL4458" s="28">
        <f t="shared" si="79"/>
        <v>11</v>
      </c>
      <c r="AN4458" s="160">
        <v>38839</v>
      </c>
      <c r="AO4458">
        <v>7</v>
      </c>
      <c r="AP4458">
        <v>140</v>
      </c>
      <c r="AQ4458" s="160" t="s">
        <v>1102</v>
      </c>
      <c r="AR4458" s="28">
        <f t="shared" si="80"/>
        <v>14</v>
      </c>
      <c r="AT4458" s="160">
        <v>38109</v>
      </c>
      <c r="AU4458">
        <v>7</v>
      </c>
      <c r="AV4458">
        <v>100</v>
      </c>
      <c r="AW4458" s="160" t="s">
        <v>1102</v>
      </c>
      <c r="AX4458" s="28">
        <f t="shared" si="81"/>
        <v>10</v>
      </c>
    </row>
    <row r="4459" spans="28:50" x14ac:dyDescent="0.3">
      <c r="AB4459" s="160">
        <v>37378</v>
      </c>
      <c r="AC4459">
        <v>8</v>
      </c>
      <c r="AD4459">
        <v>77</v>
      </c>
      <c r="AE4459" t="s">
        <v>1102</v>
      </c>
      <c r="AF4459">
        <v>8</v>
      </c>
      <c r="AH4459" s="160">
        <v>39570</v>
      </c>
      <c r="AI4459">
        <v>8</v>
      </c>
      <c r="AJ4459">
        <v>120</v>
      </c>
      <c r="AK4459" s="160" t="s">
        <v>1102</v>
      </c>
      <c r="AL4459" s="28">
        <f t="shared" si="79"/>
        <v>12</v>
      </c>
      <c r="AN4459" s="160">
        <v>38839</v>
      </c>
      <c r="AO4459">
        <v>8</v>
      </c>
      <c r="AP4459">
        <v>142</v>
      </c>
      <c r="AQ4459" s="160" t="s">
        <v>1102</v>
      </c>
      <c r="AR4459" s="28">
        <f t="shared" si="80"/>
        <v>14</v>
      </c>
      <c r="AT4459" s="160">
        <v>38109</v>
      </c>
      <c r="AU4459">
        <v>8</v>
      </c>
      <c r="AV4459">
        <v>126</v>
      </c>
      <c r="AW4459" s="160" t="s">
        <v>1102</v>
      </c>
      <c r="AX4459" s="28">
        <f t="shared" si="81"/>
        <v>13</v>
      </c>
    </row>
    <row r="4460" spans="28:50" x14ac:dyDescent="0.3">
      <c r="AB4460" s="160">
        <v>37378</v>
      </c>
      <c r="AC4460">
        <v>9</v>
      </c>
      <c r="AD4460">
        <v>98</v>
      </c>
      <c r="AE4460" t="s">
        <v>1102</v>
      </c>
      <c r="AF4460">
        <v>10</v>
      </c>
      <c r="AH4460" s="160">
        <v>39570</v>
      </c>
      <c r="AI4460">
        <v>9</v>
      </c>
      <c r="AJ4460">
        <v>134</v>
      </c>
      <c r="AK4460" s="160" t="s">
        <v>1102</v>
      </c>
      <c r="AL4460" s="28">
        <f t="shared" si="79"/>
        <v>13</v>
      </c>
      <c r="AN4460" s="160">
        <v>38839</v>
      </c>
      <c r="AO4460">
        <v>9</v>
      </c>
      <c r="AP4460">
        <v>160</v>
      </c>
      <c r="AQ4460" s="160" t="s">
        <v>1102</v>
      </c>
      <c r="AR4460" s="28">
        <f t="shared" si="80"/>
        <v>16</v>
      </c>
      <c r="AT4460" s="160">
        <v>38109</v>
      </c>
      <c r="AU4460">
        <v>9</v>
      </c>
      <c r="AV4460">
        <v>144</v>
      </c>
      <c r="AW4460" s="160" t="s">
        <v>1102</v>
      </c>
      <c r="AX4460" s="28">
        <f t="shared" si="81"/>
        <v>14</v>
      </c>
    </row>
    <row r="4461" spans="28:50" x14ac:dyDescent="0.3">
      <c r="AB4461" s="160">
        <v>37378</v>
      </c>
      <c r="AC4461">
        <v>10</v>
      </c>
      <c r="AD4461">
        <v>130</v>
      </c>
      <c r="AE4461" t="s">
        <v>1102</v>
      </c>
      <c r="AF4461">
        <v>13</v>
      </c>
      <c r="AH4461" s="160">
        <v>39570</v>
      </c>
      <c r="AI4461">
        <v>10</v>
      </c>
      <c r="AJ4461">
        <v>156</v>
      </c>
      <c r="AK4461" s="160" t="s">
        <v>1102</v>
      </c>
      <c r="AL4461" s="28">
        <f t="shared" si="79"/>
        <v>16</v>
      </c>
      <c r="AN4461" s="160">
        <v>38839</v>
      </c>
      <c r="AO4461">
        <v>10</v>
      </c>
      <c r="AP4461">
        <v>180</v>
      </c>
      <c r="AQ4461" s="160" t="s">
        <v>1102</v>
      </c>
      <c r="AR4461" s="28">
        <f t="shared" si="80"/>
        <v>18</v>
      </c>
      <c r="AT4461" s="160">
        <v>38109</v>
      </c>
      <c r="AU4461">
        <v>10</v>
      </c>
      <c r="AV4461">
        <v>164</v>
      </c>
      <c r="AW4461" s="160" t="s">
        <v>1102</v>
      </c>
      <c r="AX4461" s="28">
        <f t="shared" si="81"/>
        <v>16</v>
      </c>
    </row>
    <row r="4462" spans="28:50" x14ac:dyDescent="0.3">
      <c r="AB4462" s="160">
        <v>37378</v>
      </c>
      <c r="AC4462">
        <v>11</v>
      </c>
      <c r="AD4462">
        <v>162</v>
      </c>
      <c r="AE4462" t="s">
        <v>1102</v>
      </c>
      <c r="AF4462">
        <v>16</v>
      </c>
      <c r="AH4462" s="160">
        <v>39570</v>
      </c>
      <c r="AI4462">
        <v>11</v>
      </c>
      <c r="AJ4462">
        <v>161</v>
      </c>
      <c r="AK4462" s="160" t="s">
        <v>1102</v>
      </c>
      <c r="AL4462" s="28">
        <f t="shared" si="79"/>
        <v>16</v>
      </c>
      <c r="AN4462" s="160">
        <v>38839</v>
      </c>
      <c r="AO4462">
        <v>11</v>
      </c>
      <c r="AP4462">
        <v>186</v>
      </c>
      <c r="AQ4462" s="160" t="s">
        <v>1102</v>
      </c>
      <c r="AR4462" s="28">
        <f t="shared" si="80"/>
        <v>19</v>
      </c>
      <c r="AT4462" s="160">
        <v>38109</v>
      </c>
      <c r="AU4462">
        <v>11</v>
      </c>
      <c r="AV4462">
        <v>176</v>
      </c>
      <c r="AW4462" s="160" t="s">
        <v>1102</v>
      </c>
      <c r="AX4462" s="28">
        <f t="shared" si="81"/>
        <v>18</v>
      </c>
    </row>
    <row r="4463" spans="28:50" x14ac:dyDescent="0.3">
      <c r="AB4463" s="160">
        <v>37378</v>
      </c>
      <c r="AC4463">
        <v>12</v>
      </c>
      <c r="AD4463">
        <v>175</v>
      </c>
      <c r="AE4463" t="s">
        <v>1102</v>
      </c>
      <c r="AF4463">
        <v>18</v>
      </c>
      <c r="AH4463" s="160">
        <v>39570</v>
      </c>
      <c r="AI4463">
        <v>12</v>
      </c>
      <c r="AJ4463">
        <v>175</v>
      </c>
      <c r="AK4463" s="160" t="s">
        <v>1102</v>
      </c>
      <c r="AL4463" s="28">
        <f t="shared" si="79"/>
        <v>18</v>
      </c>
      <c r="AN4463" s="160">
        <v>38839</v>
      </c>
      <c r="AO4463">
        <v>12</v>
      </c>
      <c r="AP4463">
        <v>190</v>
      </c>
      <c r="AQ4463" s="160" t="s">
        <v>1102</v>
      </c>
      <c r="AR4463" s="28">
        <f t="shared" si="80"/>
        <v>19</v>
      </c>
      <c r="AT4463" s="160">
        <v>38109</v>
      </c>
      <c r="AU4463">
        <v>12</v>
      </c>
      <c r="AV4463">
        <v>166</v>
      </c>
      <c r="AW4463" s="160" t="s">
        <v>1102</v>
      </c>
      <c r="AX4463" s="28">
        <f t="shared" si="81"/>
        <v>17</v>
      </c>
    </row>
    <row r="4464" spans="28:50" x14ac:dyDescent="0.3">
      <c r="AB4464" s="160">
        <v>37378</v>
      </c>
      <c r="AC4464">
        <v>13</v>
      </c>
      <c r="AD4464">
        <v>180</v>
      </c>
      <c r="AE4464" t="s">
        <v>1102</v>
      </c>
      <c r="AF4464">
        <v>18</v>
      </c>
      <c r="AH4464" s="160">
        <v>39570</v>
      </c>
      <c r="AI4464">
        <v>13</v>
      </c>
      <c r="AJ4464">
        <v>119</v>
      </c>
      <c r="AK4464" s="160" t="s">
        <v>1102</v>
      </c>
      <c r="AL4464" s="28">
        <f t="shared" si="79"/>
        <v>12</v>
      </c>
      <c r="AN4464" s="160">
        <v>38839</v>
      </c>
      <c r="AO4464">
        <v>13</v>
      </c>
      <c r="AP4464">
        <v>190</v>
      </c>
      <c r="AQ4464" s="160" t="s">
        <v>1102</v>
      </c>
      <c r="AR4464" s="28">
        <f t="shared" si="80"/>
        <v>19</v>
      </c>
      <c r="AT4464" s="160">
        <v>38109</v>
      </c>
      <c r="AU4464">
        <v>13</v>
      </c>
      <c r="AV4464">
        <v>182</v>
      </c>
      <c r="AW4464" s="160" t="s">
        <v>1102</v>
      </c>
      <c r="AX4464" s="28">
        <f t="shared" si="81"/>
        <v>18</v>
      </c>
    </row>
    <row r="4465" spans="28:50" x14ac:dyDescent="0.3">
      <c r="AB4465" s="160">
        <v>37378</v>
      </c>
      <c r="AC4465">
        <v>14</v>
      </c>
      <c r="AD4465">
        <v>195</v>
      </c>
      <c r="AE4465" t="s">
        <v>1102</v>
      </c>
      <c r="AF4465">
        <v>20</v>
      </c>
      <c r="AH4465" s="160">
        <v>39570</v>
      </c>
      <c r="AI4465">
        <v>14</v>
      </c>
      <c r="AJ4465">
        <v>165</v>
      </c>
      <c r="AK4465" s="160" t="s">
        <v>1102</v>
      </c>
      <c r="AL4465" s="28">
        <f t="shared" si="79"/>
        <v>17</v>
      </c>
      <c r="AN4465" s="160">
        <v>38839</v>
      </c>
      <c r="AO4465">
        <v>14</v>
      </c>
      <c r="AP4465">
        <v>184</v>
      </c>
      <c r="AQ4465" s="160" t="s">
        <v>1102</v>
      </c>
      <c r="AR4465" s="28">
        <f t="shared" si="80"/>
        <v>18</v>
      </c>
      <c r="AT4465" s="160">
        <v>38109</v>
      </c>
      <c r="AU4465">
        <v>14</v>
      </c>
      <c r="AV4465">
        <v>175</v>
      </c>
      <c r="AW4465" s="160" t="s">
        <v>1102</v>
      </c>
      <c r="AX4465" s="28">
        <f t="shared" si="81"/>
        <v>18</v>
      </c>
    </row>
    <row r="4466" spans="28:50" x14ac:dyDescent="0.3">
      <c r="AB4466" s="160">
        <v>37378</v>
      </c>
      <c r="AC4466">
        <v>15</v>
      </c>
      <c r="AD4466">
        <v>196</v>
      </c>
      <c r="AE4466" t="s">
        <v>1102</v>
      </c>
      <c r="AF4466">
        <v>20</v>
      </c>
      <c r="AH4466" s="160">
        <v>39570</v>
      </c>
      <c r="AI4466">
        <v>15</v>
      </c>
      <c r="AJ4466">
        <v>155</v>
      </c>
      <c r="AK4466" s="160" t="s">
        <v>1102</v>
      </c>
      <c r="AL4466" s="28">
        <f t="shared" si="79"/>
        <v>16</v>
      </c>
      <c r="AN4466" s="160">
        <v>38839</v>
      </c>
      <c r="AO4466">
        <v>15</v>
      </c>
      <c r="AP4466">
        <v>190</v>
      </c>
      <c r="AQ4466" s="160" t="s">
        <v>1102</v>
      </c>
      <c r="AR4466" s="28">
        <f t="shared" si="80"/>
        <v>19</v>
      </c>
      <c r="AT4466" s="160">
        <v>38109</v>
      </c>
      <c r="AU4466">
        <v>15</v>
      </c>
      <c r="AV4466">
        <v>163</v>
      </c>
      <c r="AW4466" s="160" t="s">
        <v>1102</v>
      </c>
      <c r="AX4466" s="28">
        <f t="shared" si="81"/>
        <v>16</v>
      </c>
    </row>
    <row r="4467" spans="28:50" x14ac:dyDescent="0.3">
      <c r="AB4467" s="160">
        <v>37378</v>
      </c>
      <c r="AC4467">
        <v>16</v>
      </c>
      <c r="AD4467">
        <v>190</v>
      </c>
      <c r="AE4467" t="s">
        <v>1102</v>
      </c>
      <c r="AF4467">
        <v>19</v>
      </c>
      <c r="AH4467" s="160">
        <v>39570</v>
      </c>
      <c r="AI4467">
        <v>16</v>
      </c>
      <c r="AJ4467">
        <v>154</v>
      </c>
      <c r="AK4467" s="160" t="s">
        <v>1102</v>
      </c>
      <c r="AL4467" s="28">
        <f t="shared" si="79"/>
        <v>15</v>
      </c>
      <c r="AN4467" s="160">
        <v>38839</v>
      </c>
      <c r="AO4467">
        <v>16</v>
      </c>
      <c r="AP4467">
        <v>180</v>
      </c>
      <c r="AQ4467" s="160" t="s">
        <v>1102</v>
      </c>
      <c r="AR4467" s="28">
        <f t="shared" si="80"/>
        <v>18</v>
      </c>
      <c r="AT4467" s="160">
        <v>38109</v>
      </c>
      <c r="AU4467">
        <v>16</v>
      </c>
      <c r="AV4467">
        <v>152</v>
      </c>
      <c r="AW4467" s="160" t="s">
        <v>1102</v>
      </c>
      <c r="AX4467" s="28">
        <f t="shared" si="81"/>
        <v>15</v>
      </c>
    </row>
    <row r="4468" spans="28:50" x14ac:dyDescent="0.3">
      <c r="AB4468" s="160">
        <v>37378</v>
      </c>
      <c r="AC4468">
        <v>17</v>
      </c>
      <c r="AD4468">
        <v>162</v>
      </c>
      <c r="AE4468" t="s">
        <v>1102</v>
      </c>
      <c r="AF4468">
        <v>16</v>
      </c>
      <c r="AH4468" s="160">
        <v>39570</v>
      </c>
      <c r="AI4468">
        <v>17</v>
      </c>
      <c r="AJ4468">
        <v>149</v>
      </c>
      <c r="AK4468" s="160" t="s">
        <v>1102</v>
      </c>
      <c r="AL4468" s="28">
        <f t="shared" si="79"/>
        <v>15</v>
      </c>
      <c r="AN4468" s="160">
        <v>38839</v>
      </c>
      <c r="AO4468">
        <v>17</v>
      </c>
      <c r="AP4468">
        <v>173</v>
      </c>
      <c r="AQ4468" s="160" t="s">
        <v>1102</v>
      </c>
      <c r="AR4468" s="28">
        <f t="shared" si="80"/>
        <v>17</v>
      </c>
      <c r="AT4468" s="160">
        <v>38109</v>
      </c>
      <c r="AU4468">
        <v>17</v>
      </c>
      <c r="AV4468">
        <v>137</v>
      </c>
      <c r="AW4468" s="160" t="s">
        <v>1102</v>
      </c>
      <c r="AX4468" s="28">
        <f t="shared" si="81"/>
        <v>14</v>
      </c>
    </row>
    <row r="4469" spans="28:50" x14ac:dyDescent="0.3">
      <c r="AB4469" s="160">
        <v>37378</v>
      </c>
      <c r="AC4469">
        <v>18</v>
      </c>
      <c r="AD4469">
        <v>145</v>
      </c>
      <c r="AE4469" t="s">
        <v>1102</v>
      </c>
      <c r="AF4469">
        <v>15</v>
      </c>
      <c r="AH4469" s="160">
        <v>39570</v>
      </c>
      <c r="AI4469">
        <v>18</v>
      </c>
      <c r="AJ4469">
        <v>147</v>
      </c>
      <c r="AK4469" s="160" t="s">
        <v>1102</v>
      </c>
      <c r="AL4469" s="28">
        <f t="shared" si="79"/>
        <v>15</v>
      </c>
      <c r="AN4469" s="160">
        <v>38839</v>
      </c>
      <c r="AO4469">
        <v>18</v>
      </c>
      <c r="AP4469">
        <v>170</v>
      </c>
      <c r="AQ4469" s="160" t="s">
        <v>1102</v>
      </c>
      <c r="AR4469" s="28">
        <f t="shared" si="80"/>
        <v>17</v>
      </c>
      <c r="AT4469" s="160">
        <v>38109</v>
      </c>
      <c r="AU4469">
        <v>18</v>
      </c>
      <c r="AV4469">
        <v>137</v>
      </c>
      <c r="AW4469" s="160" t="s">
        <v>1102</v>
      </c>
      <c r="AX4469" s="28">
        <f t="shared" si="81"/>
        <v>14</v>
      </c>
    </row>
    <row r="4470" spans="28:50" x14ac:dyDescent="0.3">
      <c r="AB4470" s="160">
        <v>37378</v>
      </c>
      <c r="AC4470">
        <v>19</v>
      </c>
      <c r="AD4470">
        <v>97</v>
      </c>
      <c r="AE4470" t="s">
        <v>1102</v>
      </c>
      <c r="AF4470">
        <v>10</v>
      </c>
      <c r="AH4470" s="160">
        <v>39570</v>
      </c>
      <c r="AI4470">
        <v>19</v>
      </c>
      <c r="AJ4470">
        <v>144</v>
      </c>
      <c r="AK4470" s="160" t="s">
        <v>1102</v>
      </c>
      <c r="AL4470" s="28">
        <f t="shared" si="79"/>
        <v>14</v>
      </c>
      <c r="AN4470" s="160">
        <v>38839</v>
      </c>
      <c r="AO4470">
        <v>19</v>
      </c>
      <c r="AP4470">
        <v>170</v>
      </c>
      <c r="AQ4470" s="160" t="s">
        <v>1102</v>
      </c>
      <c r="AR4470" s="28">
        <f t="shared" si="80"/>
        <v>17</v>
      </c>
      <c r="AT4470" s="160">
        <v>38109</v>
      </c>
      <c r="AU4470">
        <v>19</v>
      </c>
      <c r="AV4470">
        <v>135</v>
      </c>
      <c r="AW4470" s="160" t="s">
        <v>1102</v>
      </c>
      <c r="AX4470" s="28">
        <f t="shared" si="81"/>
        <v>14</v>
      </c>
    </row>
    <row r="4471" spans="28:50" x14ac:dyDescent="0.3">
      <c r="AB4471" s="160">
        <v>37378</v>
      </c>
      <c r="AC4471">
        <v>20</v>
      </c>
      <c r="AD4471">
        <v>105</v>
      </c>
      <c r="AE4471" t="s">
        <v>1102</v>
      </c>
      <c r="AF4471">
        <v>11</v>
      </c>
      <c r="AH4471" s="160">
        <v>39570</v>
      </c>
      <c r="AI4471">
        <v>20</v>
      </c>
      <c r="AJ4471">
        <v>137</v>
      </c>
      <c r="AK4471" s="160" t="s">
        <v>1102</v>
      </c>
      <c r="AL4471" s="28">
        <f t="shared" si="79"/>
        <v>14</v>
      </c>
      <c r="AN4471" s="160">
        <v>38839</v>
      </c>
      <c r="AO4471">
        <v>20</v>
      </c>
      <c r="AP4471">
        <v>169</v>
      </c>
      <c r="AQ4471" s="160" t="s">
        <v>1102</v>
      </c>
      <c r="AR4471" s="28">
        <f t="shared" si="80"/>
        <v>17</v>
      </c>
      <c r="AT4471" s="160">
        <v>38109</v>
      </c>
      <c r="AU4471">
        <v>20</v>
      </c>
      <c r="AV4471">
        <v>159</v>
      </c>
      <c r="AW4471" s="160" t="s">
        <v>1102</v>
      </c>
      <c r="AX4471" s="28">
        <f t="shared" si="81"/>
        <v>16</v>
      </c>
    </row>
    <row r="4472" spans="28:50" x14ac:dyDescent="0.3">
      <c r="AB4472" s="160">
        <v>37378</v>
      </c>
      <c r="AC4472">
        <v>21</v>
      </c>
      <c r="AD4472">
        <v>98</v>
      </c>
      <c r="AE4472" t="s">
        <v>1102</v>
      </c>
      <c r="AF4472">
        <v>10</v>
      </c>
      <c r="AH4472" s="160">
        <v>39570</v>
      </c>
      <c r="AI4472">
        <v>21</v>
      </c>
      <c r="AJ4472">
        <v>131</v>
      </c>
      <c r="AK4472" s="160" t="s">
        <v>1102</v>
      </c>
      <c r="AL4472" s="28">
        <f t="shared" si="79"/>
        <v>13</v>
      </c>
      <c r="AN4472" s="160">
        <v>38839</v>
      </c>
      <c r="AO4472">
        <v>21</v>
      </c>
      <c r="AP4472">
        <v>170</v>
      </c>
      <c r="AQ4472" s="160" t="s">
        <v>1102</v>
      </c>
      <c r="AR4472" s="28">
        <f t="shared" si="80"/>
        <v>17</v>
      </c>
      <c r="AT4472" s="160">
        <v>38109</v>
      </c>
      <c r="AU4472">
        <v>21</v>
      </c>
      <c r="AV4472">
        <v>129</v>
      </c>
      <c r="AW4472" s="160" t="s">
        <v>1102</v>
      </c>
      <c r="AX4472" s="28">
        <f t="shared" si="81"/>
        <v>13</v>
      </c>
    </row>
    <row r="4473" spans="28:50" x14ac:dyDescent="0.3">
      <c r="AB4473" s="160">
        <v>37378</v>
      </c>
      <c r="AC4473">
        <v>22</v>
      </c>
      <c r="AD4473">
        <v>86</v>
      </c>
      <c r="AE4473" t="s">
        <v>1102</v>
      </c>
      <c r="AF4473">
        <v>9</v>
      </c>
      <c r="AH4473" s="160">
        <v>39570</v>
      </c>
      <c r="AI4473">
        <v>22</v>
      </c>
      <c r="AJ4473">
        <v>128</v>
      </c>
      <c r="AK4473" s="160" t="s">
        <v>1102</v>
      </c>
      <c r="AL4473" s="28">
        <f t="shared" si="79"/>
        <v>13</v>
      </c>
      <c r="AN4473" s="160">
        <v>38839</v>
      </c>
      <c r="AO4473">
        <v>22</v>
      </c>
      <c r="AP4473">
        <v>170</v>
      </c>
      <c r="AQ4473" s="160" t="s">
        <v>1102</v>
      </c>
      <c r="AR4473" s="28">
        <f t="shared" si="80"/>
        <v>17</v>
      </c>
      <c r="AT4473" s="160">
        <v>38109</v>
      </c>
      <c r="AU4473">
        <v>22</v>
      </c>
      <c r="AV4473">
        <v>164</v>
      </c>
      <c r="AW4473" s="160" t="s">
        <v>1102</v>
      </c>
      <c r="AX4473" s="28">
        <f t="shared" si="81"/>
        <v>16</v>
      </c>
    </row>
    <row r="4474" spans="28:50" x14ac:dyDescent="0.3">
      <c r="AB4474" s="160">
        <v>37378</v>
      </c>
      <c r="AC4474">
        <v>23</v>
      </c>
      <c r="AD4474">
        <v>82</v>
      </c>
      <c r="AE4474" t="s">
        <v>1102</v>
      </c>
      <c r="AF4474">
        <v>8</v>
      </c>
      <c r="AH4474" s="160">
        <v>39570</v>
      </c>
      <c r="AI4474">
        <v>23</v>
      </c>
      <c r="AJ4474">
        <v>126</v>
      </c>
      <c r="AK4474" s="160" t="s">
        <v>1102</v>
      </c>
      <c r="AL4474" s="28">
        <f t="shared" si="79"/>
        <v>13</v>
      </c>
      <c r="AN4474" s="160">
        <v>38839</v>
      </c>
      <c r="AO4474">
        <v>23</v>
      </c>
      <c r="AP4474">
        <v>164</v>
      </c>
      <c r="AQ4474" s="160" t="s">
        <v>1102</v>
      </c>
      <c r="AR4474" s="28">
        <f t="shared" si="80"/>
        <v>16</v>
      </c>
      <c r="AT4474" s="160">
        <v>38109</v>
      </c>
      <c r="AU4474">
        <v>23</v>
      </c>
      <c r="AV4474">
        <v>152</v>
      </c>
      <c r="AW4474" s="160" t="s">
        <v>1102</v>
      </c>
      <c r="AX4474" s="28">
        <f t="shared" si="81"/>
        <v>15</v>
      </c>
    </row>
    <row r="4475" spans="28:50" x14ac:dyDescent="0.3">
      <c r="AB4475" s="160">
        <v>37379</v>
      </c>
      <c r="AC4475">
        <v>0</v>
      </c>
      <c r="AD4475">
        <v>70</v>
      </c>
      <c r="AE4475" t="s">
        <v>1102</v>
      </c>
      <c r="AF4475">
        <v>7</v>
      </c>
      <c r="AH4475" s="160">
        <v>39571</v>
      </c>
      <c r="AI4475">
        <v>0</v>
      </c>
      <c r="AJ4475">
        <v>120</v>
      </c>
      <c r="AK4475" s="160" t="s">
        <v>1102</v>
      </c>
      <c r="AL4475" s="28">
        <f t="shared" ref="AL4475:AL4538" si="82">ROUND(AJ4475/10,0)</f>
        <v>12</v>
      </c>
      <c r="AN4475" s="160">
        <v>38840</v>
      </c>
      <c r="AO4475">
        <v>0</v>
      </c>
      <c r="AP4475">
        <v>160</v>
      </c>
      <c r="AQ4475" s="160" t="s">
        <v>1102</v>
      </c>
      <c r="AR4475" s="28">
        <f t="shared" ref="AR4475:AR4538" si="83">ROUND(AP4475/10,0)</f>
        <v>16</v>
      </c>
      <c r="AT4475" s="160">
        <v>38110</v>
      </c>
      <c r="AU4475">
        <v>0</v>
      </c>
      <c r="AV4475">
        <v>167</v>
      </c>
      <c r="AW4475" s="160" t="s">
        <v>1102</v>
      </c>
      <c r="AX4475" s="28">
        <f t="shared" ref="AX4475:AX4538" si="84">ROUND(AV4475/10,0)</f>
        <v>17</v>
      </c>
    </row>
    <row r="4476" spans="28:50" x14ac:dyDescent="0.3">
      <c r="AB4476" s="160">
        <v>37379</v>
      </c>
      <c r="AC4476">
        <v>1</v>
      </c>
      <c r="AD4476">
        <v>72</v>
      </c>
      <c r="AE4476" t="s">
        <v>1102</v>
      </c>
      <c r="AF4476">
        <v>7</v>
      </c>
      <c r="AH4476" s="160">
        <v>39571</v>
      </c>
      <c r="AI4476">
        <v>1</v>
      </c>
      <c r="AJ4476">
        <v>119</v>
      </c>
      <c r="AK4476" s="160" t="s">
        <v>1102</v>
      </c>
      <c r="AL4476" s="28">
        <f t="shared" si="82"/>
        <v>12</v>
      </c>
      <c r="AN4476" s="160">
        <v>38840</v>
      </c>
      <c r="AO4476">
        <v>1</v>
      </c>
      <c r="AP4476">
        <v>160</v>
      </c>
      <c r="AQ4476" s="160" t="s">
        <v>1102</v>
      </c>
      <c r="AR4476" s="28">
        <f t="shared" si="83"/>
        <v>16</v>
      </c>
      <c r="AT4476" s="160">
        <v>38110</v>
      </c>
      <c r="AU4476">
        <v>1</v>
      </c>
      <c r="AV4476">
        <v>181</v>
      </c>
      <c r="AW4476" s="160" t="s">
        <v>1102</v>
      </c>
      <c r="AX4476" s="28">
        <f t="shared" si="84"/>
        <v>18</v>
      </c>
    </row>
    <row r="4477" spans="28:50" x14ac:dyDescent="0.3">
      <c r="AB4477" s="160">
        <v>37379</v>
      </c>
      <c r="AC4477">
        <v>2</v>
      </c>
      <c r="AD4477">
        <v>67</v>
      </c>
      <c r="AE4477" t="s">
        <v>1102</v>
      </c>
      <c r="AF4477">
        <v>7</v>
      </c>
      <c r="AH4477" s="160">
        <v>39571</v>
      </c>
      <c r="AI4477">
        <v>2</v>
      </c>
      <c r="AJ4477">
        <v>117</v>
      </c>
      <c r="AK4477" s="160" t="s">
        <v>1102</v>
      </c>
      <c r="AL4477" s="28">
        <f t="shared" si="82"/>
        <v>12</v>
      </c>
      <c r="AN4477" s="160">
        <v>38840</v>
      </c>
      <c r="AO4477">
        <v>2</v>
      </c>
      <c r="AP4477">
        <v>151</v>
      </c>
      <c r="AQ4477" s="160" t="s">
        <v>1102</v>
      </c>
      <c r="AR4477" s="28">
        <f t="shared" si="83"/>
        <v>15</v>
      </c>
      <c r="AT4477" s="160">
        <v>38110</v>
      </c>
      <c r="AU4477">
        <v>2</v>
      </c>
      <c r="AV4477">
        <v>126</v>
      </c>
      <c r="AW4477" s="160" t="s">
        <v>1102</v>
      </c>
      <c r="AX4477" s="28">
        <f t="shared" si="84"/>
        <v>13</v>
      </c>
    </row>
    <row r="4478" spans="28:50" x14ac:dyDescent="0.3">
      <c r="AB4478" s="160">
        <v>37379</v>
      </c>
      <c r="AC4478">
        <v>3</v>
      </c>
      <c r="AD4478">
        <v>62</v>
      </c>
      <c r="AE4478" t="s">
        <v>1102</v>
      </c>
      <c r="AF4478">
        <v>6</v>
      </c>
      <c r="AH4478" s="160">
        <v>39571</v>
      </c>
      <c r="AI4478">
        <v>3</v>
      </c>
      <c r="AJ4478">
        <v>110</v>
      </c>
      <c r="AK4478" s="160" t="s">
        <v>1102</v>
      </c>
      <c r="AL4478" s="28">
        <f t="shared" si="82"/>
        <v>11</v>
      </c>
      <c r="AN4478" s="160">
        <v>38840</v>
      </c>
      <c r="AO4478">
        <v>3</v>
      </c>
      <c r="AP4478">
        <v>150</v>
      </c>
      <c r="AQ4478" s="160" t="s">
        <v>1102</v>
      </c>
      <c r="AR4478" s="28">
        <f t="shared" si="83"/>
        <v>15</v>
      </c>
      <c r="AT4478" s="160">
        <v>38110</v>
      </c>
      <c r="AU4478">
        <v>3</v>
      </c>
      <c r="AV4478">
        <v>117</v>
      </c>
      <c r="AW4478" s="160" t="s">
        <v>1102</v>
      </c>
      <c r="AX4478" s="28">
        <f t="shared" si="84"/>
        <v>12</v>
      </c>
    </row>
    <row r="4479" spans="28:50" x14ac:dyDescent="0.3">
      <c r="AB4479" s="160">
        <v>37379</v>
      </c>
      <c r="AC4479">
        <v>4</v>
      </c>
      <c r="AD4479">
        <v>63</v>
      </c>
      <c r="AE4479" t="s">
        <v>1102</v>
      </c>
      <c r="AF4479">
        <v>6</v>
      </c>
      <c r="AH4479" s="160">
        <v>39571</v>
      </c>
      <c r="AI4479">
        <v>4</v>
      </c>
      <c r="AJ4479">
        <v>109</v>
      </c>
      <c r="AK4479" s="160" t="s">
        <v>1102</v>
      </c>
      <c r="AL4479" s="28">
        <f t="shared" si="82"/>
        <v>11</v>
      </c>
      <c r="AN4479" s="160">
        <v>38840</v>
      </c>
      <c r="AO4479">
        <v>4</v>
      </c>
      <c r="AP4479">
        <v>150</v>
      </c>
      <c r="AQ4479" s="160" t="s">
        <v>1102</v>
      </c>
      <c r="AR4479" s="28">
        <f t="shared" si="83"/>
        <v>15</v>
      </c>
      <c r="AT4479" s="160">
        <v>38110</v>
      </c>
      <c r="AU4479">
        <v>4</v>
      </c>
      <c r="AV4479">
        <v>112</v>
      </c>
      <c r="AW4479" s="160" t="s">
        <v>1102</v>
      </c>
      <c r="AX4479" s="28">
        <f t="shared" si="84"/>
        <v>11</v>
      </c>
    </row>
    <row r="4480" spans="28:50" x14ac:dyDescent="0.3">
      <c r="AB4480" s="160">
        <v>37379</v>
      </c>
      <c r="AC4480">
        <v>5</v>
      </c>
      <c r="AD4480">
        <v>49</v>
      </c>
      <c r="AE4480" t="s">
        <v>1102</v>
      </c>
      <c r="AF4480">
        <v>5</v>
      </c>
      <c r="AH4480" s="160">
        <v>39571</v>
      </c>
      <c r="AI4480">
        <v>5</v>
      </c>
      <c r="AJ4480">
        <v>106</v>
      </c>
      <c r="AK4480" s="160" t="s">
        <v>1102</v>
      </c>
      <c r="AL4480" s="28">
        <f t="shared" si="82"/>
        <v>11</v>
      </c>
      <c r="AN4480" s="160">
        <v>38840</v>
      </c>
      <c r="AO4480">
        <v>5</v>
      </c>
      <c r="AP4480">
        <v>149</v>
      </c>
      <c r="AQ4480" s="160" t="s">
        <v>1102</v>
      </c>
      <c r="AR4480" s="28">
        <f t="shared" si="83"/>
        <v>15</v>
      </c>
      <c r="AT4480" s="160">
        <v>38110</v>
      </c>
      <c r="AU4480">
        <v>5</v>
      </c>
      <c r="AV4480">
        <v>111</v>
      </c>
      <c r="AW4480" s="160" t="s">
        <v>1102</v>
      </c>
      <c r="AX4480" s="28">
        <f t="shared" si="84"/>
        <v>11</v>
      </c>
    </row>
    <row r="4481" spans="28:50" x14ac:dyDescent="0.3">
      <c r="AB4481" s="160">
        <v>37379</v>
      </c>
      <c r="AC4481">
        <v>6</v>
      </c>
      <c r="AD4481">
        <v>46</v>
      </c>
      <c r="AE4481" t="s">
        <v>1102</v>
      </c>
      <c r="AF4481">
        <v>5</v>
      </c>
      <c r="AH4481" s="160">
        <v>39571</v>
      </c>
      <c r="AI4481">
        <v>6</v>
      </c>
      <c r="AJ4481">
        <v>103</v>
      </c>
      <c r="AK4481" s="160" t="s">
        <v>1102</v>
      </c>
      <c r="AL4481" s="28">
        <f t="shared" si="82"/>
        <v>10</v>
      </c>
      <c r="AN4481" s="160">
        <v>38840</v>
      </c>
      <c r="AO4481">
        <v>6</v>
      </c>
      <c r="AP4481">
        <v>150</v>
      </c>
      <c r="AQ4481" s="160" t="s">
        <v>1102</v>
      </c>
      <c r="AR4481" s="28">
        <f t="shared" si="83"/>
        <v>15</v>
      </c>
      <c r="AT4481" s="160">
        <v>38110</v>
      </c>
      <c r="AU4481">
        <v>6</v>
      </c>
      <c r="AV4481">
        <v>112</v>
      </c>
      <c r="AW4481" s="160" t="s">
        <v>1102</v>
      </c>
      <c r="AX4481" s="28">
        <f t="shared" si="84"/>
        <v>11</v>
      </c>
    </row>
    <row r="4482" spans="28:50" x14ac:dyDescent="0.3">
      <c r="AB4482" s="160">
        <v>37379</v>
      </c>
      <c r="AC4482">
        <v>7</v>
      </c>
      <c r="AD4482">
        <v>53</v>
      </c>
      <c r="AE4482" t="s">
        <v>1102</v>
      </c>
      <c r="AF4482">
        <v>5</v>
      </c>
      <c r="AH4482" s="160">
        <v>39571</v>
      </c>
      <c r="AI4482">
        <v>7</v>
      </c>
      <c r="AJ4482">
        <v>104</v>
      </c>
      <c r="AK4482" s="160" t="s">
        <v>1102</v>
      </c>
      <c r="AL4482" s="28">
        <f t="shared" si="82"/>
        <v>10</v>
      </c>
      <c r="AN4482" s="160">
        <v>38840</v>
      </c>
      <c r="AO4482">
        <v>7</v>
      </c>
      <c r="AP4482">
        <v>160</v>
      </c>
      <c r="AQ4482" s="160" t="s">
        <v>1102</v>
      </c>
      <c r="AR4482" s="28">
        <f t="shared" si="83"/>
        <v>16</v>
      </c>
      <c r="AT4482" s="160">
        <v>38110</v>
      </c>
      <c r="AU4482">
        <v>7</v>
      </c>
      <c r="AV4482">
        <v>110</v>
      </c>
      <c r="AW4482" s="160" t="s">
        <v>1102</v>
      </c>
      <c r="AX4482" s="28">
        <f t="shared" si="84"/>
        <v>11</v>
      </c>
    </row>
    <row r="4483" spans="28:50" x14ac:dyDescent="0.3">
      <c r="AB4483" s="160">
        <v>37379</v>
      </c>
      <c r="AC4483">
        <v>8</v>
      </c>
      <c r="AD4483">
        <v>85</v>
      </c>
      <c r="AE4483" t="s">
        <v>1102</v>
      </c>
      <c r="AF4483">
        <v>9</v>
      </c>
      <c r="AH4483" s="160">
        <v>39571</v>
      </c>
      <c r="AI4483">
        <v>8</v>
      </c>
      <c r="AJ4483">
        <v>107</v>
      </c>
      <c r="AK4483" s="160" t="s">
        <v>1102</v>
      </c>
      <c r="AL4483" s="28">
        <f t="shared" si="82"/>
        <v>11</v>
      </c>
      <c r="AN4483" s="160">
        <v>38840</v>
      </c>
      <c r="AO4483">
        <v>8</v>
      </c>
      <c r="AP4483">
        <v>172</v>
      </c>
      <c r="AQ4483" s="160" t="s">
        <v>1102</v>
      </c>
      <c r="AR4483" s="28">
        <f t="shared" si="83"/>
        <v>17</v>
      </c>
      <c r="AT4483" s="160">
        <v>38110</v>
      </c>
      <c r="AU4483">
        <v>8</v>
      </c>
      <c r="AV4483">
        <v>111</v>
      </c>
      <c r="AW4483" s="160" t="s">
        <v>1102</v>
      </c>
      <c r="AX4483" s="28">
        <f t="shared" si="84"/>
        <v>11</v>
      </c>
    </row>
    <row r="4484" spans="28:50" x14ac:dyDescent="0.3">
      <c r="AB4484" s="160">
        <v>37379</v>
      </c>
      <c r="AC4484">
        <v>9</v>
      </c>
      <c r="AD4484">
        <v>87</v>
      </c>
      <c r="AE4484" t="s">
        <v>1102</v>
      </c>
      <c r="AF4484">
        <v>9</v>
      </c>
      <c r="AH4484" s="160">
        <v>39571</v>
      </c>
      <c r="AI4484">
        <v>9</v>
      </c>
      <c r="AJ4484">
        <v>121</v>
      </c>
      <c r="AK4484" s="160" t="s">
        <v>1102</v>
      </c>
      <c r="AL4484" s="28">
        <f t="shared" si="82"/>
        <v>12</v>
      </c>
      <c r="AN4484" s="160">
        <v>38840</v>
      </c>
      <c r="AO4484">
        <v>9</v>
      </c>
      <c r="AP4484">
        <v>190</v>
      </c>
      <c r="AQ4484" s="160" t="s">
        <v>1102</v>
      </c>
      <c r="AR4484" s="28">
        <f t="shared" si="83"/>
        <v>19</v>
      </c>
      <c r="AT4484" s="160">
        <v>38110</v>
      </c>
      <c r="AU4484">
        <v>9</v>
      </c>
      <c r="AV4484">
        <v>119</v>
      </c>
      <c r="AW4484" s="160" t="s">
        <v>1102</v>
      </c>
      <c r="AX4484" s="28">
        <f t="shared" si="84"/>
        <v>12</v>
      </c>
    </row>
    <row r="4485" spans="28:50" x14ac:dyDescent="0.3">
      <c r="AB4485" s="160">
        <v>37379</v>
      </c>
      <c r="AC4485">
        <v>10</v>
      </c>
      <c r="AD4485">
        <v>131</v>
      </c>
      <c r="AE4485" t="s">
        <v>1102</v>
      </c>
      <c r="AF4485">
        <v>13</v>
      </c>
      <c r="AH4485" s="160">
        <v>39571</v>
      </c>
      <c r="AI4485">
        <v>10</v>
      </c>
      <c r="AJ4485">
        <v>137</v>
      </c>
      <c r="AK4485" s="160" t="s">
        <v>1102</v>
      </c>
      <c r="AL4485" s="28">
        <f t="shared" si="82"/>
        <v>14</v>
      </c>
      <c r="AN4485" s="160">
        <v>38840</v>
      </c>
      <c r="AO4485">
        <v>10</v>
      </c>
      <c r="AP4485">
        <v>190</v>
      </c>
      <c r="AQ4485" s="160" t="s">
        <v>1102</v>
      </c>
      <c r="AR4485" s="28">
        <f t="shared" si="83"/>
        <v>19</v>
      </c>
      <c r="AT4485" s="160">
        <v>38110</v>
      </c>
      <c r="AU4485">
        <v>10</v>
      </c>
      <c r="AV4485">
        <v>136</v>
      </c>
      <c r="AW4485" s="160" t="s">
        <v>1102</v>
      </c>
      <c r="AX4485" s="28">
        <f t="shared" si="84"/>
        <v>14</v>
      </c>
    </row>
    <row r="4486" spans="28:50" x14ac:dyDescent="0.3">
      <c r="AB4486" s="160">
        <v>37379</v>
      </c>
      <c r="AC4486">
        <v>11</v>
      </c>
      <c r="AD4486">
        <v>150</v>
      </c>
      <c r="AE4486" t="s">
        <v>1102</v>
      </c>
      <c r="AF4486">
        <v>15</v>
      </c>
      <c r="AH4486" s="160">
        <v>39571</v>
      </c>
      <c r="AI4486">
        <v>11</v>
      </c>
      <c r="AJ4486">
        <v>150</v>
      </c>
      <c r="AK4486" s="160" t="s">
        <v>1102</v>
      </c>
      <c r="AL4486" s="28">
        <f t="shared" si="82"/>
        <v>15</v>
      </c>
      <c r="AN4486" s="160">
        <v>38840</v>
      </c>
      <c r="AO4486">
        <v>11</v>
      </c>
      <c r="AP4486">
        <v>187</v>
      </c>
      <c r="AQ4486" s="160" t="s">
        <v>1102</v>
      </c>
      <c r="AR4486" s="28">
        <f t="shared" si="83"/>
        <v>19</v>
      </c>
      <c r="AT4486" s="160">
        <v>38110</v>
      </c>
      <c r="AU4486">
        <v>11</v>
      </c>
      <c r="AV4486">
        <v>139</v>
      </c>
      <c r="AW4486" s="160" t="s">
        <v>1102</v>
      </c>
      <c r="AX4486" s="28">
        <f t="shared" si="84"/>
        <v>14</v>
      </c>
    </row>
    <row r="4487" spans="28:50" x14ac:dyDescent="0.3">
      <c r="AB4487" s="160">
        <v>37379</v>
      </c>
      <c r="AC4487">
        <v>12</v>
      </c>
      <c r="AD4487">
        <v>177</v>
      </c>
      <c r="AE4487" t="s">
        <v>1102</v>
      </c>
      <c r="AF4487">
        <v>18</v>
      </c>
      <c r="AH4487" s="160">
        <v>39571</v>
      </c>
      <c r="AI4487">
        <v>12</v>
      </c>
      <c r="AJ4487">
        <v>161</v>
      </c>
      <c r="AK4487" s="160" t="s">
        <v>1102</v>
      </c>
      <c r="AL4487" s="28">
        <f t="shared" si="82"/>
        <v>16</v>
      </c>
      <c r="AN4487" s="160">
        <v>38840</v>
      </c>
      <c r="AO4487">
        <v>12</v>
      </c>
      <c r="AP4487">
        <v>170</v>
      </c>
      <c r="AQ4487" s="160" t="s">
        <v>1102</v>
      </c>
      <c r="AR4487" s="28">
        <f t="shared" si="83"/>
        <v>17</v>
      </c>
      <c r="AT4487" s="160">
        <v>38110</v>
      </c>
      <c r="AU4487">
        <v>12</v>
      </c>
      <c r="AV4487">
        <v>146</v>
      </c>
      <c r="AW4487" s="160" t="s">
        <v>1102</v>
      </c>
      <c r="AX4487" s="28">
        <f t="shared" si="84"/>
        <v>15</v>
      </c>
    </row>
    <row r="4488" spans="28:50" x14ac:dyDescent="0.3">
      <c r="AB4488" s="160">
        <v>37379</v>
      </c>
      <c r="AC4488">
        <v>13</v>
      </c>
      <c r="AD4488">
        <v>188</v>
      </c>
      <c r="AE4488" t="s">
        <v>1102</v>
      </c>
      <c r="AF4488">
        <v>19</v>
      </c>
      <c r="AH4488" s="160">
        <v>39571</v>
      </c>
      <c r="AI4488">
        <v>13</v>
      </c>
      <c r="AJ4488">
        <v>146</v>
      </c>
      <c r="AK4488" s="160" t="s">
        <v>1102</v>
      </c>
      <c r="AL4488" s="28">
        <f t="shared" si="82"/>
        <v>15</v>
      </c>
      <c r="AN4488" s="160">
        <v>38840</v>
      </c>
      <c r="AO4488">
        <v>13</v>
      </c>
      <c r="AP4488">
        <v>180</v>
      </c>
      <c r="AQ4488" s="160" t="s">
        <v>1102</v>
      </c>
      <c r="AR4488" s="28">
        <f t="shared" si="83"/>
        <v>18</v>
      </c>
      <c r="AT4488" s="160">
        <v>38110</v>
      </c>
      <c r="AU4488">
        <v>13</v>
      </c>
      <c r="AV4488">
        <v>142</v>
      </c>
      <c r="AW4488" s="160" t="s">
        <v>1102</v>
      </c>
      <c r="AX4488" s="28">
        <f t="shared" si="84"/>
        <v>14</v>
      </c>
    </row>
    <row r="4489" spans="28:50" x14ac:dyDescent="0.3">
      <c r="AB4489" s="160">
        <v>37379</v>
      </c>
      <c r="AC4489">
        <v>14</v>
      </c>
      <c r="AD4489">
        <v>195</v>
      </c>
      <c r="AE4489" t="s">
        <v>1102</v>
      </c>
      <c r="AF4489">
        <v>20</v>
      </c>
      <c r="AH4489" s="160">
        <v>39571</v>
      </c>
      <c r="AI4489">
        <v>14</v>
      </c>
      <c r="AJ4489">
        <v>166</v>
      </c>
      <c r="AK4489" s="160" t="s">
        <v>1102</v>
      </c>
      <c r="AL4489" s="28">
        <f t="shared" si="82"/>
        <v>17</v>
      </c>
      <c r="AN4489" s="160">
        <v>38840</v>
      </c>
      <c r="AO4489">
        <v>14</v>
      </c>
      <c r="AP4489">
        <v>166</v>
      </c>
      <c r="AQ4489" s="160" t="s">
        <v>1102</v>
      </c>
      <c r="AR4489" s="28">
        <f t="shared" si="83"/>
        <v>17</v>
      </c>
      <c r="AT4489" s="160">
        <v>38110</v>
      </c>
      <c r="AU4489">
        <v>14</v>
      </c>
      <c r="AV4489">
        <v>129</v>
      </c>
      <c r="AW4489" s="160" t="s">
        <v>1102</v>
      </c>
      <c r="AX4489" s="28">
        <f t="shared" si="84"/>
        <v>13</v>
      </c>
    </row>
    <row r="4490" spans="28:50" x14ac:dyDescent="0.3">
      <c r="AB4490" s="160">
        <v>37379</v>
      </c>
      <c r="AC4490">
        <v>15</v>
      </c>
      <c r="AD4490">
        <v>197</v>
      </c>
      <c r="AE4490" t="s">
        <v>1102</v>
      </c>
      <c r="AF4490">
        <v>20</v>
      </c>
      <c r="AH4490" s="160">
        <v>39571</v>
      </c>
      <c r="AI4490">
        <v>15</v>
      </c>
      <c r="AJ4490">
        <v>152</v>
      </c>
      <c r="AK4490" s="160" t="s">
        <v>1102</v>
      </c>
      <c r="AL4490" s="28">
        <f t="shared" si="82"/>
        <v>15</v>
      </c>
      <c r="AN4490" s="160">
        <v>38840</v>
      </c>
      <c r="AO4490">
        <v>15</v>
      </c>
      <c r="AP4490">
        <v>170</v>
      </c>
      <c r="AQ4490" s="160" t="s">
        <v>1102</v>
      </c>
      <c r="AR4490" s="28">
        <f t="shared" si="83"/>
        <v>17</v>
      </c>
      <c r="AT4490" s="160">
        <v>38110</v>
      </c>
      <c r="AU4490">
        <v>15</v>
      </c>
      <c r="AV4490">
        <v>111</v>
      </c>
      <c r="AW4490" s="160" t="s">
        <v>1102</v>
      </c>
      <c r="AX4490" s="28">
        <f t="shared" si="84"/>
        <v>11</v>
      </c>
    </row>
    <row r="4491" spans="28:50" x14ac:dyDescent="0.3">
      <c r="AB4491" s="160">
        <v>37379</v>
      </c>
      <c r="AC4491">
        <v>16</v>
      </c>
      <c r="AD4491">
        <v>194</v>
      </c>
      <c r="AE4491" t="s">
        <v>1102</v>
      </c>
      <c r="AF4491">
        <v>19</v>
      </c>
      <c r="AH4491" s="160">
        <v>39571</v>
      </c>
      <c r="AI4491">
        <v>16</v>
      </c>
      <c r="AJ4491">
        <v>151</v>
      </c>
      <c r="AK4491" s="160" t="s">
        <v>1102</v>
      </c>
      <c r="AL4491" s="28">
        <f t="shared" si="82"/>
        <v>15</v>
      </c>
      <c r="AN4491" s="160">
        <v>38840</v>
      </c>
      <c r="AO4491">
        <v>16</v>
      </c>
      <c r="AP4491">
        <v>170</v>
      </c>
      <c r="AQ4491" s="160" t="s">
        <v>1102</v>
      </c>
      <c r="AR4491" s="28">
        <f t="shared" si="83"/>
        <v>17</v>
      </c>
      <c r="AT4491" s="160">
        <v>38110</v>
      </c>
      <c r="AU4491">
        <v>16</v>
      </c>
      <c r="AV4491">
        <v>91</v>
      </c>
      <c r="AW4491" s="160" t="s">
        <v>1102</v>
      </c>
      <c r="AX4491" s="28">
        <f t="shared" si="84"/>
        <v>9</v>
      </c>
    </row>
    <row r="4492" spans="28:50" x14ac:dyDescent="0.3">
      <c r="AB4492" s="160">
        <v>37379</v>
      </c>
      <c r="AC4492">
        <v>17</v>
      </c>
      <c r="AD4492">
        <v>172</v>
      </c>
      <c r="AE4492" t="s">
        <v>1102</v>
      </c>
      <c r="AF4492">
        <v>17</v>
      </c>
      <c r="AH4492" s="160">
        <v>39571</v>
      </c>
      <c r="AI4492">
        <v>17</v>
      </c>
      <c r="AJ4492">
        <v>148</v>
      </c>
      <c r="AK4492" s="160" t="s">
        <v>1102</v>
      </c>
      <c r="AL4492" s="28">
        <f t="shared" si="82"/>
        <v>15</v>
      </c>
      <c r="AN4492" s="160">
        <v>38840</v>
      </c>
      <c r="AO4492">
        <v>17</v>
      </c>
      <c r="AP4492">
        <v>162</v>
      </c>
      <c r="AQ4492" s="160" t="s">
        <v>1102</v>
      </c>
      <c r="AR4492" s="28">
        <f t="shared" si="83"/>
        <v>16</v>
      </c>
      <c r="AT4492" s="160">
        <v>38110</v>
      </c>
      <c r="AU4492">
        <v>17</v>
      </c>
      <c r="AV4492">
        <v>83</v>
      </c>
      <c r="AW4492" s="160" t="s">
        <v>1102</v>
      </c>
      <c r="AX4492" s="28">
        <f t="shared" si="84"/>
        <v>8</v>
      </c>
    </row>
    <row r="4493" spans="28:50" x14ac:dyDescent="0.3">
      <c r="AB4493" s="160">
        <v>37379</v>
      </c>
      <c r="AC4493">
        <v>18</v>
      </c>
      <c r="AD4493">
        <v>120</v>
      </c>
      <c r="AE4493" t="s">
        <v>1102</v>
      </c>
      <c r="AF4493">
        <v>12</v>
      </c>
      <c r="AH4493" s="160">
        <v>39571</v>
      </c>
      <c r="AI4493">
        <v>18</v>
      </c>
      <c r="AJ4493">
        <v>145</v>
      </c>
      <c r="AK4493" s="160" t="s">
        <v>1102</v>
      </c>
      <c r="AL4493" s="28">
        <f t="shared" si="82"/>
        <v>15</v>
      </c>
      <c r="AN4493" s="160">
        <v>38840</v>
      </c>
      <c r="AO4493">
        <v>18</v>
      </c>
      <c r="AP4493">
        <v>160</v>
      </c>
      <c r="AQ4493" s="160" t="s">
        <v>1102</v>
      </c>
      <c r="AR4493" s="28">
        <f t="shared" si="83"/>
        <v>16</v>
      </c>
      <c r="AT4493" s="160">
        <v>38110</v>
      </c>
      <c r="AU4493">
        <v>18</v>
      </c>
      <c r="AV4493">
        <v>80</v>
      </c>
      <c r="AW4493" s="160" t="s">
        <v>1102</v>
      </c>
      <c r="AX4493" s="28">
        <f t="shared" si="84"/>
        <v>8</v>
      </c>
    </row>
    <row r="4494" spans="28:50" x14ac:dyDescent="0.3">
      <c r="AB4494" s="160">
        <v>37379</v>
      </c>
      <c r="AC4494">
        <v>19</v>
      </c>
      <c r="AD4494">
        <v>112</v>
      </c>
      <c r="AE4494" t="s">
        <v>1102</v>
      </c>
      <c r="AF4494">
        <v>11</v>
      </c>
      <c r="AH4494" s="160">
        <v>39571</v>
      </c>
      <c r="AI4494">
        <v>19</v>
      </c>
      <c r="AJ4494">
        <v>143</v>
      </c>
      <c r="AK4494" s="160" t="s">
        <v>1102</v>
      </c>
      <c r="AL4494" s="28">
        <f t="shared" si="82"/>
        <v>14</v>
      </c>
      <c r="AN4494" s="160">
        <v>38840</v>
      </c>
      <c r="AO4494">
        <v>19</v>
      </c>
      <c r="AP4494">
        <v>160</v>
      </c>
      <c r="AQ4494" s="160" t="s">
        <v>1102</v>
      </c>
      <c r="AR4494" s="28">
        <f t="shared" si="83"/>
        <v>16</v>
      </c>
      <c r="AT4494" s="160">
        <v>38110</v>
      </c>
      <c r="AU4494">
        <v>19</v>
      </c>
      <c r="AV4494">
        <v>89</v>
      </c>
      <c r="AW4494" s="160" t="s">
        <v>1102</v>
      </c>
      <c r="AX4494" s="28">
        <f t="shared" si="84"/>
        <v>9</v>
      </c>
    </row>
    <row r="4495" spans="28:50" x14ac:dyDescent="0.3">
      <c r="AB4495" s="160">
        <v>37379</v>
      </c>
      <c r="AC4495">
        <v>20</v>
      </c>
      <c r="AD4495">
        <v>105</v>
      </c>
      <c r="AE4495" t="s">
        <v>1102</v>
      </c>
      <c r="AF4495">
        <v>11</v>
      </c>
      <c r="AH4495" s="160">
        <v>39571</v>
      </c>
      <c r="AI4495">
        <v>20</v>
      </c>
      <c r="AJ4495">
        <v>136</v>
      </c>
      <c r="AK4495" s="160" t="s">
        <v>1102</v>
      </c>
      <c r="AL4495" s="28">
        <f t="shared" si="82"/>
        <v>14</v>
      </c>
      <c r="AN4495" s="160">
        <v>38840</v>
      </c>
      <c r="AO4495">
        <v>20</v>
      </c>
      <c r="AP4495">
        <v>150</v>
      </c>
      <c r="AQ4495" s="160" t="s">
        <v>1102</v>
      </c>
      <c r="AR4495" s="28">
        <f t="shared" si="83"/>
        <v>15</v>
      </c>
      <c r="AT4495" s="160">
        <v>38110</v>
      </c>
      <c r="AU4495">
        <v>20</v>
      </c>
      <c r="AV4495">
        <v>87</v>
      </c>
      <c r="AW4495" s="160" t="s">
        <v>1102</v>
      </c>
      <c r="AX4495" s="28">
        <f t="shared" si="84"/>
        <v>9</v>
      </c>
    </row>
    <row r="4496" spans="28:50" x14ac:dyDescent="0.3">
      <c r="AB4496" s="160">
        <v>37379</v>
      </c>
      <c r="AC4496">
        <v>21</v>
      </c>
      <c r="AD4496">
        <v>122</v>
      </c>
      <c r="AE4496" t="s">
        <v>1102</v>
      </c>
      <c r="AF4496">
        <v>12</v>
      </c>
      <c r="AH4496" s="160">
        <v>39571</v>
      </c>
      <c r="AI4496">
        <v>21</v>
      </c>
      <c r="AJ4496">
        <v>129</v>
      </c>
      <c r="AK4496" s="160" t="s">
        <v>1102</v>
      </c>
      <c r="AL4496" s="28">
        <f t="shared" si="82"/>
        <v>13</v>
      </c>
      <c r="AN4496" s="160">
        <v>38840</v>
      </c>
      <c r="AO4496">
        <v>21</v>
      </c>
      <c r="AP4496">
        <v>150</v>
      </c>
      <c r="AQ4496" s="160" t="s">
        <v>1102</v>
      </c>
      <c r="AR4496" s="28">
        <f t="shared" si="83"/>
        <v>15</v>
      </c>
      <c r="AT4496" s="160">
        <v>38110</v>
      </c>
      <c r="AU4496">
        <v>21</v>
      </c>
      <c r="AV4496">
        <v>87</v>
      </c>
      <c r="AW4496" s="160" t="s">
        <v>1102</v>
      </c>
      <c r="AX4496" s="28">
        <f t="shared" si="84"/>
        <v>9</v>
      </c>
    </row>
    <row r="4497" spans="28:50" x14ac:dyDescent="0.3">
      <c r="AB4497" s="160">
        <v>37379</v>
      </c>
      <c r="AC4497">
        <v>22</v>
      </c>
      <c r="AD4497">
        <v>100</v>
      </c>
      <c r="AE4497" t="s">
        <v>1102</v>
      </c>
      <c r="AF4497">
        <v>10</v>
      </c>
      <c r="AH4497" s="160">
        <v>39571</v>
      </c>
      <c r="AI4497">
        <v>22</v>
      </c>
      <c r="AJ4497">
        <v>114</v>
      </c>
      <c r="AK4497" s="160" t="s">
        <v>1102</v>
      </c>
      <c r="AL4497" s="28">
        <f t="shared" si="82"/>
        <v>11</v>
      </c>
      <c r="AN4497" s="160">
        <v>38840</v>
      </c>
      <c r="AO4497">
        <v>22</v>
      </c>
      <c r="AP4497">
        <v>150</v>
      </c>
      <c r="AQ4497" s="160" t="s">
        <v>1102</v>
      </c>
      <c r="AR4497" s="28">
        <f t="shared" si="83"/>
        <v>15</v>
      </c>
      <c r="AT4497" s="160">
        <v>38110</v>
      </c>
      <c r="AU4497">
        <v>22</v>
      </c>
      <c r="AV4497">
        <v>76</v>
      </c>
      <c r="AW4497" s="160" t="s">
        <v>1102</v>
      </c>
      <c r="AX4497" s="28">
        <f t="shared" si="84"/>
        <v>8</v>
      </c>
    </row>
    <row r="4498" spans="28:50" x14ac:dyDescent="0.3">
      <c r="AB4498" s="160">
        <v>37379</v>
      </c>
      <c r="AC4498">
        <v>23</v>
      </c>
      <c r="AD4498">
        <v>75</v>
      </c>
      <c r="AE4498" t="s">
        <v>1102</v>
      </c>
      <c r="AF4498">
        <v>8</v>
      </c>
      <c r="AH4498" s="160">
        <v>39571</v>
      </c>
      <c r="AI4498">
        <v>23</v>
      </c>
      <c r="AJ4498">
        <v>111</v>
      </c>
      <c r="AK4498" s="160" t="s">
        <v>1102</v>
      </c>
      <c r="AL4498" s="28">
        <f t="shared" si="82"/>
        <v>11</v>
      </c>
      <c r="AN4498" s="160">
        <v>38840</v>
      </c>
      <c r="AO4498">
        <v>23</v>
      </c>
      <c r="AP4498">
        <v>149</v>
      </c>
      <c r="AQ4498" s="160" t="s">
        <v>1102</v>
      </c>
      <c r="AR4498" s="28">
        <f t="shared" si="83"/>
        <v>15</v>
      </c>
      <c r="AT4498" s="160">
        <v>38110</v>
      </c>
      <c r="AU4498">
        <v>23</v>
      </c>
      <c r="AV4498">
        <v>62</v>
      </c>
      <c r="AW4498" s="160" t="s">
        <v>1102</v>
      </c>
      <c r="AX4498" s="28">
        <f t="shared" si="84"/>
        <v>6</v>
      </c>
    </row>
    <row r="4499" spans="28:50" x14ac:dyDescent="0.3">
      <c r="AB4499" s="160">
        <v>37380</v>
      </c>
      <c r="AC4499">
        <v>0</v>
      </c>
      <c r="AD4499">
        <v>76</v>
      </c>
      <c r="AE4499" t="s">
        <v>1102</v>
      </c>
      <c r="AF4499">
        <v>8</v>
      </c>
      <c r="AH4499" s="160">
        <v>39572</v>
      </c>
      <c r="AI4499">
        <v>0</v>
      </c>
      <c r="AJ4499">
        <v>102</v>
      </c>
      <c r="AK4499" s="160" t="s">
        <v>1102</v>
      </c>
      <c r="AL4499" s="28">
        <f t="shared" si="82"/>
        <v>10</v>
      </c>
      <c r="AN4499" s="160">
        <v>38841</v>
      </c>
      <c r="AO4499">
        <v>0</v>
      </c>
      <c r="AP4499">
        <v>160</v>
      </c>
      <c r="AQ4499" s="160" t="s">
        <v>1102</v>
      </c>
      <c r="AR4499" s="28">
        <f t="shared" si="83"/>
        <v>16</v>
      </c>
      <c r="AT4499" s="160">
        <v>38111</v>
      </c>
      <c r="AU4499">
        <v>0</v>
      </c>
      <c r="AV4499">
        <v>57</v>
      </c>
      <c r="AW4499" s="160" t="s">
        <v>1102</v>
      </c>
      <c r="AX4499" s="28">
        <f t="shared" si="84"/>
        <v>6</v>
      </c>
    </row>
    <row r="4500" spans="28:50" x14ac:dyDescent="0.3">
      <c r="AB4500" s="160">
        <v>37380</v>
      </c>
      <c r="AC4500">
        <v>1</v>
      </c>
      <c r="AD4500">
        <v>65</v>
      </c>
      <c r="AE4500" t="s">
        <v>1102</v>
      </c>
      <c r="AF4500">
        <v>7</v>
      </c>
      <c r="AH4500" s="160">
        <v>39572</v>
      </c>
      <c r="AI4500">
        <v>1</v>
      </c>
      <c r="AJ4500">
        <v>95</v>
      </c>
      <c r="AK4500" s="160" t="s">
        <v>1102</v>
      </c>
      <c r="AL4500" s="28">
        <f t="shared" si="82"/>
        <v>10</v>
      </c>
      <c r="AN4500" s="160">
        <v>38841</v>
      </c>
      <c r="AO4500">
        <v>1</v>
      </c>
      <c r="AP4500">
        <v>160</v>
      </c>
      <c r="AQ4500" s="160" t="s">
        <v>1102</v>
      </c>
      <c r="AR4500" s="28">
        <f t="shared" si="83"/>
        <v>16</v>
      </c>
      <c r="AT4500" s="160">
        <v>38111</v>
      </c>
      <c r="AU4500">
        <v>1</v>
      </c>
      <c r="AV4500">
        <v>60</v>
      </c>
      <c r="AW4500" s="160" t="s">
        <v>1102</v>
      </c>
      <c r="AX4500" s="28">
        <f t="shared" si="84"/>
        <v>6</v>
      </c>
    </row>
    <row r="4501" spans="28:50" x14ac:dyDescent="0.3">
      <c r="AB4501" s="160">
        <v>37380</v>
      </c>
      <c r="AC4501">
        <v>2</v>
      </c>
      <c r="AD4501">
        <v>66</v>
      </c>
      <c r="AE4501" t="s">
        <v>1102</v>
      </c>
      <c r="AF4501">
        <v>7</v>
      </c>
      <c r="AH4501" s="160">
        <v>39572</v>
      </c>
      <c r="AI4501">
        <v>2</v>
      </c>
      <c r="AJ4501">
        <v>90</v>
      </c>
      <c r="AK4501" s="160" t="s">
        <v>1102</v>
      </c>
      <c r="AL4501" s="28">
        <f t="shared" si="82"/>
        <v>9</v>
      </c>
      <c r="AN4501" s="160">
        <v>38841</v>
      </c>
      <c r="AO4501">
        <v>2</v>
      </c>
      <c r="AP4501">
        <v>149</v>
      </c>
      <c r="AQ4501" s="160" t="s">
        <v>1102</v>
      </c>
      <c r="AR4501" s="28">
        <f t="shared" si="83"/>
        <v>15</v>
      </c>
      <c r="AT4501" s="160">
        <v>38111</v>
      </c>
      <c r="AU4501">
        <v>2</v>
      </c>
      <c r="AV4501">
        <v>45</v>
      </c>
      <c r="AW4501" s="160" t="s">
        <v>1102</v>
      </c>
      <c r="AX4501" s="28">
        <f t="shared" si="84"/>
        <v>5</v>
      </c>
    </row>
    <row r="4502" spans="28:50" x14ac:dyDescent="0.3">
      <c r="AB4502" s="160">
        <v>37380</v>
      </c>
      <c r="AC4502">
        <v>3</v>
      </c>
      <c r="AD4502">
        <v>86</v>
      </c>
      <c r="AE4502" t="s">
        <v>1102</v>
      </c>
      <c r="AF4502">
        <v>9</v>
      </c>
      <c r="AH4502" s="160">
        <v>39572</v>
      </c>
      <c r="AI4502">
        <v>3</v>
      </c>
      <c r="AJ4502">
        <v>87</v>
      </c>
      <c r="AK4502" s="160" t="s">
        <v>1102</v>
      </c>
      <c r="AL4502" s="28">
        <f t="shared" si="82"/>
        <v>9</v>
      </c>
      <c r="AN4502" s="160">
        <v>38841</v>
      </c>
      <c r="AO4502">
        <v>3</v>
      </c>
      <c r="AP4502">
        <v>150</v>
      </c>
      <c r="AQ4502" s="160" t="s">
        <v>1102</v>
      </c>
      <c r="AR4502" s="28">
        <f t="shared" si="83"/>
        <v>15</v>
      </c>
      <c r="AT4502" s="160">
        <v>38111</v>
      </c>
      <c r="AU4502">
        <v>3</v>
      </c>
      <c r="AV4502">
        <v>39</v>
      </c>
      <c r="AW4502" s="160" t="s">
        <v>1102</v>
      </c>
      <c r="AX4502" s="28">
        <f t="shared" si="84"/>
        <v>4</v>
      </c>
    </row>
    <row r="4503" spans="28:50" x14ac:dyDescent="0.3">
      <c r="AB4503" s="160">
        <v>37380</v>
      </c>
      <c r="AC4503">
        <v>4</v>
      </c>
      <c r="AD4503">
        <v>97</v>
      </c>
      <c r="AE4503" t="s">
        <v>1102</v>
      </c>
      <c r="AF4503">
        <v>10</v>
      </c>
      <c r="AH4503" s="160">
        <v>39572</v>
      </c>
      <c r="AI4503">
        <v>4</v>
      </c>
      <c r="AJ4503">
        <v>88</v>
      </c>
      <c r="AK4503" s="160" t="s">
        <v>1102</v>
      </c>
      <c r="AL4503" s="28">
        <f t="shared" si="82"/>
        <v>9</v>
      </c>
      <c r="AN4503" s="160">
        <v>38841</v>
      </c>
      <c r="AO4503">
        <v>4</v>
      </c>
      <c r="AP4503">
        <v>140</v>
      </c>
      <c r="AQ4503" s="160" t="s">
        <v>1102</v>
      </c>
      <c r="AR4503" s="28">
        <f t="shared" si="83"/>
        <v>14</v>
      </c>
      <c r="AT4503" s="160">
        <v>38111</v>
      </c>
      <c r="AU4503">
        <v>4</v>
      </c>
      <c r="AV4503">
        <v>29</v>
      </c>
      <c r="AW4503" s="160" t="s">
        <v>1102</v>
      </c>
      <c r="AX4503" s="28">
        <f t="shared" si="84"/>
        <v>3</v>
      </c>
    </row>
    <row r="4504" spans="28:50" x14ac:dyDescent="0.3">
      <c r="AB4504" s="160">
        <v>37380</v>
      </c>
      <c r="AC4504">
        <v>5</v>
      </c>
      <c r="AD4504">
        <v>92</v>
      </c>
      <c r="AE4504" t="s">
        <v>1102</v>
      </c>
      <c r="AF4504">
        <v>9</v>
      </c>
      <c r="AH4504" s="160">
        <v>39572</v>
      </c>
      <c r="AI4504">
        <v>5</v>
      </c>
      <c r="AJ4504">
        <v>86</v>
      </c>
      <c r="AK4504" s="160" t="s">
        <v>1102</v>
      </c>
      <c r="AL4504" s="28">
        <f t="shared" si="82"/>
        <v>9</v>
      </c>
      <c r="AN4504" s="160">
        <v>38841</v>
      </c>
      <c r="AO4504">
        <v>5</v>
      </c>
      <c r="AP4504">
        <v>135</v>
      </c>
      <c r="AQ4504" s="160" t="s">
        <v>1102</v>
      </c>
      <c r="AR4504" s="28">
        <f t="shared" si="83"/>
        <v>14</v>
      </c>
      <c r="AT4504" s="160">
        <v>38111</v>
      </c>
      <c r="AU4504">
        <v>5</v>
      </c>
      <c r="AV4504">
        <v>22</v>
      </c>
      <c r="AW4504" s="160" t="s">
        <v>1102</v>
      </c>
      <c r="AX4504" s="28">
        <f t="shared" si="84"/>
        <v>2</v>
      </c>
    </row>
    <row r="4505" spans="28:50" x14ac:dyDescent="0.3">
      <c r="AB4505" s="160">
        <v>37380</v>
      </c>
      <c r="AC4505">
        <v>6</v>
      </c>
      <c r="AD4505">
        <v>64</v>
      </c>
      <c r="AE4505" t="s">
        <v>1102</v>
      </c>
      <c r="AF4505">
        <v>6</v>
      </c>
      <c r="AH4505" s="160">
        <v>39572</v>
      </c>
      <c r="AI4505">
        <v>6</v>
      </c>
      <c r="AJ4505">
        <v>86</v>
      </c>
      <c r="AK4505" s="160" t="s">
        <v>1102</v>
      </c>
      <c r="AL4505" s="28">
        <f t="shared" si="82"/>
        <v>9</v>
      </c>
      <c r="AN4505" s="160">
        <v>38841</v>
      </c>
      <c r="AO4505">
        <v>6</v>
      </c>
      <c r="AP4505">
        <v>130</v>
      </c>
      <c r="AQ4505" s="160" t="s">
        <v>1102</v>
      </c>
      <c r="AR4505" s="28">
        <f t="shared" si="83"/>
        <v>13</v>
      </c>
      <c r="AT4505" s="160">
        <v>38111</v>
      </c>
      <c r="AU4505">
        <v>6</v>
      </c>
      <c r="AV4505">
        <v>62</v>
      </c>
      <c r="AW4505" s="160" t="s">
        <v>1102</v>
      </c>
      <c r="AX4505" s="28">
        <f t="shared" si="84"/>
        <v>6</v>
      </c>
    </row>
    <row r="4506" spans="28:50" x14ac:dyDescent="0.3">
      <c r="AB4506" s="160">
        <v>37380</v>
      </c>
      <c r="AC4506">
        <v>7</v>
      </c>
      <c r="AD4506">
        <v>81</v>
      </c>
      <c r="AE4506" t="s">
        <v>1102</v>
      </c>
      <c r="AF4506">
        <v>8</v>
      </c>
      <c r="AH4506" s="160">
        <v>39572</v>
      </c>
      <c r="AI4506">
        <v>7</v>
      </c>
      <c r="AJ4506">
        <v>86</v>
      </c>
      <c r="AK4506" s="160" t="s">
        <v>1102</v>
      </c>
      <c r="AL4506" s="28">
        <f t="shared" si="82"/>
        <v>9</v>
      </c>
      <c r="AN4506" s="160">
        <v>38841</v>
      </c>
      <c r="AO4506">
        <v>7</v>
      </c>
      <c r="AP4506">
        <v>140</v>
      </c>
      <c r="AQ4506" s="160" t="s">
        <v>1102</v>
      </c>
      <c r="AR4506" s="28">
        <f t="shared" si="83"/>
        <v>14</v>
      </c>
      <c r="AT4506" s="160">
        <v>38111</v>
      </c>
      <c r="AU4506">
        <v>7</v>
      </c>
      <c r="AV4506">
        <v>89</v>
      </c>
      <c r="AW4506" s="160" t="s">
        <v>1102</v>
      </c>
      <c r="AX4506" s="28">
        <f t="shared" si="84"/>
        <v>9</v>
      </c>
    </row>
    <row r="4507" spans="28:50" x14ac:dyDescent="0.3">
      <c r="AB4507" s="160">
        <v>37380</v>
      </c>
      <c r="AC4507">
        <v>8</v>
      </c>
      <c r="AD4507">
        <v>95</v>
      </c>
      <c r="AE4507" t="s">
        <v>1102</v>
      </c>
      <c r="AF4507">
        <v>10</v>
      </c>
      <c r="AH4507" s="160">
        <v>39572</v>
      </c>
      <c r="AI4507">
        <v>8</v>
      </c>
      <c r="AJ4507">
        <v>100</v>
      </c>
      <c r="AK4507" s="160" t="s">
        <v>1102</v>
      </c>
      <c r="AL4507" s="28">
        <f t="shared" si="82"/>
        <v>10</v>
      </c>
      <c r="AN4507" s="160">
        <v>38841</v>
      </c>
      <c r="AO4507">
        <v>8</v>
      </c>
      <c r="AP4507">
        <v>150</v>
      </c>
      <c r="AQ4507" s="160" t="s">
        <v>1102</v>
      </c>
      <c r="AR4507" s="28">
        <f t="shared" si="83"/>
        <v>15</v>
      </c>
      <c r="AT4507" s="160">
        <v>38111</v>
      </c>
      <c r="AU4507">
        <v>8</v>
      </c>
      <c r="AV4507">
        <v>95</v>
      </c>
      <c r="AW4507" s="160" t="s">
        <v>1102</v>
      </c>
      <c r="AX4507" s="28">
        <f t="shared" si="84"/>
        <v>10</v>
      </c>
    </row>
    <row r="4508" spans="28:50" x14ac:dyDescent="0.3">
      <c r="AB4508" s="160">
        <v>37380</v>
      </c>
      <c r="AC4508">
        <v>9</v>
      </c>
      <c r="AD4508">
        <v>117</v>
      </c>
      <c r="AE4508" t="s">
        <v>1102</v>
      </c>
      <c r="AF4508">
        <v>12</v>
      </c>
      <c r="AH4508" s="160">
        <v>39572</v>
      </c>
      <c r="AI4508">
        <v>9</v>
      </c>
      <c r="AJ4508">
        <v>113</v>
      </c>
      <c r="AK4508" s="160" t="s">
        <v>1102</v>
      </c>
      <c r="AL4508" s="28">
        <f t="shared" si="82"/>
        <v>11</v>
      </c>
      <c r="AN4508" s="160">
        <v>38841</v>
      </c>
      <c r="AO4508">
        <v>9</v>
      </c>
      <c r="AP4508">
        <v>160</v>
      </c>
      <c r="AQ4508" s="160" t="s">
        <v>1102</v>
      </c>
      <c r="AR4508" s="28">
        <f t="shared" si="83"/>
        <v>16</v>
      </c>
      <c r="AT4508" s="160">
        <v>38111</v>
      </c>
      <c r="AU4508">
        <v>9</v>
      </c>
      <c r="AV4508">
        <v>116</v>
      </c>
      <c r="AW4508" s="160" t="s">
        <v>1102</v>
      </c>
      <c r="AX4508" s="28">
        <f t="shared" si="84"/>
        <v>12</v>
      </c>
    </row>
    <row r="4509" spans="28:50" x14ac:dyDescent="0.3">
      <c r="AB4509" s="160">
        <v>37380</v>
      </c>
      <c r="AC4509">
        <v>10</v>
      </c>
      <c r="AD4509">
        <v>138</v>
      </c>
      <c r="AE4509" t="s">
        <v>1102</v>
      </c>
      <c r="AF4509">
        <v>14</v>
      </c>
      <c r="AH4509" s="160">
        <v>39572</v>
      </c>
      <c r="AI4509">
        <v>10</v>
      </c>
      <c r="AJ4509">
        <v>146</v>
      </c>
      <c r="AK4509" s="160" t="s">
        <v>1102</v>
      </c>
      <c r="AL4509" s="28">
        <f t="shared" si="82"/>
        <v>15</v>
      </c>
      <c r="AN4509" s="160">
        <v>38841</v>
      </c>
      <c r="AO4509">
        <v>10</v>
      </c>
      <c r="AP4509">
        <v>170</v>
      </c>
      <c r="AQ4509" s="160" t="s">
        <v>1102</v>
      </c>
      <c r="AR4509" s="28">
        <f t="shared" si="83"/>
        <v>17</v>
      </c>
      <c r="AT4509" s="160">
        <v>38111</v>
      </c>
      <c r="AU4509">
        <v>10</v>
      </c>
      <c r="AV4509">
        <v>121</v>
      </c>
      <c r="AW4509" s="160" t="s">
        <v>1102</v>
      </c>
      <c r="AX4509" s="28">
        <f t="shared" si="84"/>
        <v>12</v>
      </c>
    </row>
    <row r="4510" spans="28:50" x14ac:dyDescent="0.3">
      <c r="AB4510" s="160">
        <v>37380</v>
      </c>
      <c r="AC4510">
        <v>11</v>
      </c>
      <c r="AD4510">
        <v>159</v>
      </c>
      <c r="AE4510" t="s">
        <v>1102</v>
      </c>
      <c r="AF4510">
        <v>16</v>
      </c>
      <c r="AH4510" s="160">
        <v>39572</v>
      </c>
      <c r="AI4510">
        <v>11</v>
      </c>
      <c r="AJ4510">
        <v>159</v>
      </c>
      <c r="AK4510" s="160" t="s">
        <v>1102</v>
      </c>
      <c r="AL4510" s="28">
        <f t="shared" si="82"/>
        <v>16</v>
      </c>
      <c r="AN4510" s="160">
        <v>38841</v>
      </c>
      <c r="AO4510">
        <v>11</v>
      </c>
      <c r="AP4510">
        <v>181</v>
      </c>
      <c r="AQ4510" s="160" t="s">
        <v>1102</v>
      </c>
      <c r="AR4510" s="28">
        <f t="shared" si="83"/>
        <v>18</v>
      </c>
      <c r="AT4510" s="160">
        <v>38111</v>
      </c>
      <c r="AU4510">
        <v>11</v>
      </c>
      <c r="AV4510">
        <v>140</v>
      </c>
      <c r="AW4510" s="160" t="s">
        <v>1102</v>
      </c>
      <c r="AX4510" s="28">
        <f t="shared" si="84"/>
        <v>14</v>
      </c>
    </row>
    <row r="4511" spans="28:50" x14ac:dyDescent="0.3">
      <c r="AB4511" s="160">
        <v>37380</v>
      </c>
      <c r="AC4511">
        <v>12</v>
      </c>
      <c r="AD4511">
        <v>179</v>
      </c>
      <c r="AE4511" t="s">
        <v>1102</v>
      </c>
      <c r="AF4511">
        <v>18</v>
      </c>
      <c r="AH4511" s="160">
        <v>39572</v>
      </c>
      <c r="AI4511">
        <v>12</v>
      </c>
      <c r="AJ4511">
        <v>180</v>
      </c>
      <c r="AK4511" s="160" t="s">
        <v>1102</v>
      </c>
      <c r="AL4511" s="28">
        <f t="shared" si="82"/>
        <v>18</v>
      </c>
      <c r="AN4511" s="160">
        <v>38841</v>
      </c>
      <c r="AO4511">
        <v>12</v>
      </c>
      <c r="AP4511">
        <v>180</v>
      </c>
      <c r="AQ4511" s="160" t="s">
        <v>1102</v>
      </c>
      <c r="AR4511" s="28">
        <f t="shared" si="83"/>
        <v>18</v>
      </c>
      <c r="AT4511" s="160">
        <v>38111</v>
      </c>
      <c r="AU4511">
        <v>12</v>
      </c>
      <c r="AV4511">
        <v>124</v>
      </c>
      <c r="AW4511" s="160" t="s">
        <v>1102</v>
      </c>
      <c r="AX4511" s="28">
        <f t="shared" si="84"/>
        <v>12</v>
      </c>
    </row>
    <row r="4512" spans="28:50" x14ac:dyDescent="0.3">
      <c r="AB4512" s="160">
        <v>37380</v>
      </c>
      <c r="AC4512">
        <v>13</v>
      </c>
      <c r="AD4512">
        <v>194</v>
      </c>
      <c r="AE4512" t="s">
        <v>1102</v>
      </c>
      <c r="AF4512">
        <v>19</v>
      </c>
      <c r="AH4512" s="160">
        <v>39572</v>
      </c>
      <c r="AI4512">
        <v>13</v>
      </c>
      <c r="AJ4512">
        <v>186</v>
      </c>
      <c r="AK4512" s="160" t="s">
        <v>1102</v>
      </c>
      <c r="AL4512" s="28">
        <f t="shared" si="82"/>
        <v>19</v>
      </c>
      <c r="AN4512" s="160">
        <v>38841</v>
      </c>
      <c r="AO4512">
        <v>13</v>
      </c>
      <c r="AP4512">
        <v>180</v>
      </c>
      <c r="AQ4512" s="160" t="s">
        <v>1102</v>
      </c>
      <c r="AR4512" s="28">
        <f t="shared" si="83"/>
        <v>18</v>
      </c>
      <c r="AT4512" s="160">
        <v>38111</v>
      </c>
      <c r="AU4512">
        <v>13</v>
      </c>
      <c r="AV4512">
        <v>126</v>
      </c>
      <c r="AW4512" s="160" t="s">
        <v>1102</v>
      </c>
      <c r="AX4512" s="28">
        <f t="shared" si="84"/>
        <v>13</v>
      </c>
    </row>
    <row r="4513" spans="28:50" x14ac:dyDescent="0.3">
      <c r="AB4513" s="160">
        <v>37380</v>
      </c>
      <c r="AC4513">
        <v>14</v>
      </c>
      <c r="AD4513">
        <v>200</v>
      </c>
      <c r="AE4513" t="s">
        <v>1102</v>
      </c>
      <c r="AF4513">
        <v>20</v>
      </c>
      <c r="AH4513" s="160">
        <v>39572</v>
      </c>
      <c r="AI4513">
        <v>14</v>
      </c>
      <c r="AJ4513">
        <v>189</v>
      </c>
      <c r="AK4513" s="160" t="s">
        <v>1102</v>
      </c>
      <c r="AL4513" s="28">
        <f t="shared" si="82"/>
        <v>19</v>
      </c>
      <c r="AN4513" s="160">
        <v>38841</v>
      </c>
      <c r="AO4513">
        <v>14</v>
      </c>
      <c r="AP4513">
        <v>177</v>
      </c>
      <c r="AQ4513" s="160" t="s">
        <v>1102</v>
      </c>
      <c r="AR4513" s="28">
        <f t="shared" si="83"/>
        <v>18</v>
      </c>
      <c r="AT4513" s="160">
        <v>38111</v>
      </c>
      <c r="AU4513">
        <v>14</v>
      </c>
      <c r="AV4513">
        <v>135</v>
      </c>
      <c r="AW4513" s="160" t="s">
        <v>1102</v>
      </c>
      <c r="AX4513" s="28">
        <f t="shared" si="84"/>
        <v>14</v>
      </c>
    </row>
    <row r="4514" spans="28:50" x14ac:dyDescent="0.3">
      <c r="AB4514" s="160">
        <v>37380</v>
      </c>
      <c r="AC4514">
        <v>15</v>
      </c>
      <c r="AD4514">
        <v>210</v>
      </c>
      <c r="AE4514" t="s">
        <v>1102</v>
      </c>
      <c r="AF4514">
        <v>21</v>
      </c>
      <c r="AH4514" s="160">
        <v>39572</v>
      </c>
      <c r="AI4514">
        <v>15</v>
      </c>
      <c r="AJ4514">
        <v>193</v>
      </c>
      <c r="AK4514" s="160" t="s">
        <v>1102</v>
      </c>
      <c r="AL4514" s="28">
        <f t="shared" si="82"/>
        <v>19</v>
      </c>
      <c r="AN4514" s="160">
        <v>38841</v>
      </c>
      <c r="AO4514">
        <v>15</v>
      </c>
      <c r="AP4514">
        <v>170</v>
      </c>
      <c r="AQ4514" s="160" t="s">
        <v>1102</v>
      </c>
      <c r="AR4514" s="28">
        <f t="shared" si="83"/>
        <v>17</v>
      </c>
      <c r="AT4514" s="160">
        <v>38111</v>
      </c>
      <c r="AU4514">
        <v>15</v>
      </c>
      <c r="AV4514">
        <v>141</v>
      </c>
      <c r="AW4514" s="160" t="s">
        <v>1102</v>
      </c>
      <c r="AX4514" s="28">
        <f t="shared" si="84"/>
        <v>14</v>
      </c>
    </row>
    <row r="4515" spans="28:50" x14ac:dyDescent="0.3">
      <c r="AB4515" s="160">
        <v>37380</v>
      </c>
      <c r="AC4515">
        <v>16</v>
      </c>
      <c r="AD4515">
        <v>205</v>
      </c>
      <c r="AE4515" t="s">
        <v>1102</v>
      </c>
      <c r="AF4515">
        <v>21</v>
      </c>
      <c r="AH4515" s="160">
        <v>39572</v>
      </c>
      <c r="AI4515">
        <v>16</v>
      </c>
      <c r="AJ4515">
        <v>184</v>
      </c>
      <c r="AK4515" s="160" t="s">
        <v>1102</v>
      </c>
      <c r="AL4515" s="28">
        <f t="shared" si="82"/>
        <v>18</v>
      </c>
      <c r="AN4515" s="160">
        <v>38841</v>
      </c>
      <c r="AO4515">
        <v>16</v>
      </c>
      <c r="AP4515">
        <v>170</v>
      </c>
      <c r="AQ4515" s="160" t="s">
        <v>1102</v>
      </c>
      <c r="AR4515" s="28">
        <f t="shared" si="83"/>
        <v>17</v>
      </c>
      <c r="AT4515" s="160">
        <v>38111</v>
      </c>
      <c r="AU4515">
        <v>16</v>
      </c>
      <c r="AV4515">
        <v>145</v>
      </c>
      <c r="AW4515" s="160" t="s">
        <v>1102</v>
      </c>
      <c r="AX4515" s="28">
        <f t="shared" si="84"/>
        <v>15</v>
      </c>
    </row>
    <row r="4516" spans="28:50" x14ac:dyDescent="0.3">
      <c r="AB4516" s="160">
        <v>37380</v>
      </c>
      <c r="AC4516">
        <v>17</v>
      </c>
      <c r="AD4516">
        <v>187</v>
      </c>
      <c r="AE4516" t="s">
        <v>1102</v>
      </c>
      <c r="AF4516">
        <v>19</v>
      </c>
      <c r="AH4516" s="160">
        <v>39572</v>
      </c>
      <c r="AI4516">
        <v>17</v>
      </c>
      <c r="AJ4516">
        <v>175</v>
      </c>
      <c r="AK4516" s="160" t="s">
        <v>1102</v>
      </c>
      <c r="AL4516" s="28">
        <f t="shared" si="82"/>
        <v>18</v>
      </c>
      <c r="AN4516" s="160">
        <v>38841</v>
      </c>
      <c r="AO4516">
        <v>17</v>
      </c>
      <c r="AP4516">
        <v>155</v>
      </c>
      <c r="AQ4516" s="160" t="s">
        <v>1102</v>
      </c>
      <c r="AR4516" s="28">
        <f t="shared" si="83"/>
        <v>16</v>
      </c>
      <c r="AT4516" s="160">
        <v>38111</v>
      </c>
      <c r="AU4516">
        <v>17</v>
      </c>
      <c r="AV4516">
        <v>149</v>
      </c>
      <c r="AW4516" s="160" t="s">
        <v>1102</v>
      </c>
      <c r="AX4516" s="28">
        <f t="shared" si="84"/>
        <v>15</v>
      </c>
    </row>
    <row r="4517" spans="28:50" x14ac:dyDescent="0.3">
      <c r="AB4517" s="160">
        <v>37380</v>
      </c>
      <c r="AC4517">
        <v>18</v>
      </c>
      <c r="AD4517">
        <v>119</v>
      </c>
      <c r="AE4517" t="s">
        <v>1102</v>
      </c>
      <c r="AF4517">
        <v>12</v>
      </c>
      <c r="AH4517" s="160">
        <v>39572</v>
      </c>
      <c r="AI4517">
        <v>18</v>
      </c>
      <c r="AJ4517">
        <v>165</v>
      </c>
      <c r="AK4517" s="160" t="s">
        <v>1102</v>
      </c>
      <c r="AL4517" s="28">
        <f t="shared" si="82"/>
        <v>17</v>
      </c>
      <c r="AN4517" s="160">
        <v>38841</v>
      </c>
      <c r="AO4517">
        <v>18</v>
      </c>
      <c r="AP4517">
        <v>150</v>
      </c>
      <c r="AQ4517" s="160" t="s">
        <v>1102</v>
      </c>
      <c r="AR4517" s="28">
        <f t="shared" si="83"/>
        <v>15</v>
      </c>
      <c r="AT4517" s="160">
        <v>38111</v>
      </c>
      <c r="AU4517">
        <v>18</v>
      </c>
      <c r="AV4517">
        <v>152</v>
      </c>
      <c r="AW4517" s="160" t="s">
        <v>1102</v>
      </c>
      <c r="AX4517" s="28">
        <f t="shared" si="84"/>
        <v>15</v>
      </c>
    </row>
    <row r="4518" spans="28:50" x14ac:dyDescent="0.3">
      <c r="AB4518" s="160">
        <v>37380</v>
      </c>
      <c r="AC4518">
        <v>19</v>
      </c>
      <c r="AD4518">
        <v>97</v>
      </c>
      <c r="AE4518" t="s">
        <v>1102</v>
      </c>
      <c r="AF4518">
        <v>10</v>
      </c>
      <c r="AH4518" s="160">
        <v>39572</v>
      </c>
      <c r="AI4518">
        <v>19</v>
      </c>
      <c r="AJ4518">
        <v>152</v>
      </c>
      <c r="AK4518" s="160" t="s">
        <v>1102</v>
      </c>
      <c r="AL4518" s="28">
        <f t="shared" si="82"/>
        <v>15</v>
      </c>
      <c r="AN4518" s="160">
        <v>38841</v>
      </c>
      <c r="AO4518">
        <v>19</v>
      </c>
      <c r="AP4518">
        <v>140</v>
      </c>
      <c r="AQ4518" s="160" t="s">
        <v>1102</v>
      </c>
      <c r="AR4518" s="28">
        <f t="shared" si="83"/>
        <v>14</v>
      </c>
      <c r="AT4518" s="160">
        <v>38111</v>
      </c>
      <c r="AU4518">
        <v>19</v>
      </c>
      <c r="AV4518">
        <v>174</v>
      </c>
      <c r="AW4518" s="160" t="s">
        <v>1102</v>
      </c>
      <c r="AX4518" s="28">
        <f t="shared" si="84"/>
        <v>17</v>
      </c>
    </row>
    <row r="4519" spans="28:50" x14ac:dyDescent="0.3">
      <c r="AB4519" s="160">
        <v>37380</v>
      </c>
      <c r="AC4519">
        <v>20</v>
      </c>
      <c r="AD4519">
        <v>83</v>
      </c>
      <c r="AE4519" t="s">
        <v>1102</v>
      </c>
      <c r="AF4519">
        <v>8</v>
      </c>
      <c r="AH4519" s="160">
        <v>39572</v>
      </c>
      <c r="AI4519">
        <v>20</v>
      </c>
      <c r="AJ4519">
        <v>148</v>
      </c>
      <c r="AK4519" s="160" t="s">
        <v>1102</v>
      </c>
      <c r="AL4519" s="28">
        <f t="shared" si="82"/>
        <v>15</v>
      </c>
      <c r="AN4519" s="160">
        <v>38841</v>
      </c>
      <c r="AO4519">
        <v>20</v>
      </c>
      <c r="AP4519">
        <v>136</v>
      </c>
      <c r="AQ4519" s="160" t="s">
        <v>1102</v>
      </c>
      <c r="AR4519" s="28">
        <f t="shared" si="83"/>
        <v>14</v>
      </c>
      <c r="AT4519" s="160">
        <v>38111</v>
      </c>
      <c r="AU4519">
        <v>20</v>
      </c>
      <c r="AV4519">
        <v>175</v>
      </c>
      <c r="AW4519" s="160" t="s">
        <v>1102</v>
      </c>
      <c r="AX4519" s="28">
        <f t="shared" si="84"/>
        <v>18</v>
      </c>
    </row>
    <row r="4520" spans="28:50" x14ac:dyDescent="0.3">
      <c r="AB4520" s="160">
        <v>37380</v>
      </c>
      <c r="AC4520">
        <v>21</v>
      </c>
      <c r="AD4520">
        <v>73</v>
      </c>
      <c r="AE4520" t="s">
        <v>1102</v>
      </c>
      <c r="AF4520">
        <v>7</v>
      </c>
      <c r="AH4520" s="160">
        <v>39572</v>
      </c>
      <c r="AI4520">
        <v>21</v>
      </c>
      <c r="AJ4520">
        <v>146</v>
      </c>
      <c r="AK4520" s="160" t="s">
        <v>1102</v>
      </c>
      <c r="AL4520" s="28">
        <f t="shared" si="82"/>
        <v>15</v>
      </c>
      <c r="AN4520" s="160">
        <v>38841</v>
      </c>
      <c r="AO4520">
        <v>21</v>
      </c>
      <c r="AP4520">
        <v>120</v>
      </c>
      <c r="AQ4520" s="160" t="s">
        <v>1102</v>
      </c>
      <c r="AR4520" s="28">
        <f t="shared" si="83"/>
        <v>12</v>
      </c>
      <c r="AT4520" s="160">
        <v>38111</v>
      </c>
      <c r="AU4520">
        <v>21</v>
      </c>
      <c r="AV4520">
        <v>168</v>
      </c>
      <c r="AW4520" s="160" t="s">
        <v>1102</v>
      </c>
      <c r="AX4520" s="28">
        <f t="shared" si="84"/>
        <v>17</v>
      </c>
    </row>
    <row r="4521" spans="28:50" x14ac:dyDescent="0.3">
      <c r="AB4521" s="160">
        <v>37380</v>
      </c>
      <c r="AC4521">
        <v>22</v>
      </c>
      <c r="AD4521">
        <v>61</v>
      </c>
      <c r="AE4521" t="s">
        <v>1102</v>
      </c>
      <c r="AF4521">
        <v>6</v>
      </c>
      <c r="AH4521" s="160">
        <v>39572</v>
      </c>
      <c r="AI4521">
        <v>22</v>
      </c>
      <c r="AJ4521">
        <v>150</v>
      </c>
      <c r="AK4521" s="160" t="s">
        <v>1102</v>
      </c>
      <c r="AL4521" s="28">
        <f t="shared" si="82"/>
        <v>15</v>
      </c>
      <c r="AN4521" s="160">
        <v>38841</v>
      </c>
      <c r="AO4521">
        <v>22</v>
      </c>
      <c r="AP4521">
        <v>130</v>
      </c>
      <c r="AQ4521" s="160" t="s">
        <v>1102</v>
      </c>
      <c r="AR4521" s="28">
        <f t="shared" si="83"/>
        <v>13</v>
      </c>
      <c r="AT4521" s="160">
        <v>38111</v>
      </c>
      <c r="AU4521">
        <v>22</v>
      </c>
      <c r="AV4521">
        <v>167</v>
      </c>
      <c r="AW4521" s="160" t="s">
        <v>1102</v>
      </c>
      <c r="AX4521" s="28">
        <f t="shared" si="84"/>
        <v>17</v>
      </c>
    </row>
    <row r="4522" spans="28:50" x14ac:dyDescent="0.3">
      <c r="AB4522" s="160">
        <v>37380</v>
      </c>
      <c r="AC4522">
        <v>23</v>
      </c>
      <c r="AD4522">
        <v>54</v>
      </c>
      <c r="AE4522" t="s">
        <v>1102</v>
      </c>
      <c r="AF4522">
        <v>5</v>
      </c>
      <c r="AH4522" s="160">
        <v>39572</v>
      </c>
      <c r="AI4522">
        <v>23</v>
      </c>
      <c r="AJ4522">
        <v>145</v>
      </c>
      <c r="AK4522" s="160" t="s">
        <v>1102</v>
      </c>
      <c r="AL4522" s="28">
        <f t="shared" si="82"/>
        <v>15</v>
      </c>
      <c r="AN4522" s="160">
        <v>38841</v>
      </c>
      <c r="AO4522">
        <v>23</v>
      </c>
      <c r="AP4522">
        <v>129</v>
      </c>
      <c r="AQ4522" s="160" t="s">
        <v>1102</v>
      </c>
      <c r="AR4522" s="28">
        <f t="shared" si="83"/>
        <v>13</v>
      </c>
      <c r="AT4522" s="160">
        <v>38111</v>
      </c>
      <c r="AU4522">
        <v>23</v>
      </c>
      <c r="AV4522">
        <v>164</v>
      </c>
      <c r="AW4522" s="160" t="s">
        <v>1102</v>
      </c>
      <c r="AX4522" s="28">
        <f t="shared" si="84"/>
        <v>16</v>
      </c>
    </row>
    <row r="4523" spans="28:50" x14ac:dyDescent="0.3">
      <c r="AB4523" s="160">
        <v>37381</v>
      </c>
      <c r="AC4523">
        <v>0</v>
      </c>
      <c r="AD4523">
        <v>44</v>
      </c>
      <c r="AE4523" t="s">
        <v>1102</v>
      </c>
      <c r="AF4523">
        <v>4</v>
      </c>
      <c r="AH4523" s="160">
        <v>39573</v>
      </c>
      <c r="AI4523">
        <v>0</v>
      </c>
      <c r="AJ4523">
        <v>147</v>
      </c>
      <c r="AK4523" s="160" t="s">
        <v>1102</v>
      </c>
      <c r="AL4523" s="28">
        <f t="shared" si="82"/>
        <v>15</v>
      </c>
      <c r="AN4523" s="160">
        <v>38842</v>
      </c>
      <c r="AO4523">
        <v>0</v>
      </c>
      <c r="AP4523">
        <v>120</v>
      </c>
      <c r="AQ4523" s="160" t="s">
        <v>1102</v>
      </c>
      <c r="AR4523" s="28">
        <f t="shared" si="83"/>
        <v>12</v>
      </c>
      <c r="AT4523" s="160">
        <v>38112</v>
      </c>
      <c r="AU4523">
        <v>0</v>
      </c>
      <c r="AV4523">
        <v>153</v>
      </c>
      <c r="AW4523" s="160" t="s">
        <v>1102</v>
      </c>
      <c r="AX4523" s="28">
        <f t="shared" si="84"/>
        <v>15</v>
      </c>
    </row>
    <row r="4524" spans="28:50" x14ac:dyDescent="0.3">
      <c r="AB4524" s="160">
        <v>37381</v>
      </c>
      <c r="AC4524">
        <v>1</v>
      </c>
      <c r="AD4524">
        <v>51</v>
      </c>
      <c r="AE4524" t="s">
        <v>1102</v>
      </c>
      <c r="AF4524">
        <v>5</v>
      </c>
      <c r="AH4524" s="160">
        <v>39573</v>
      </c>
      <c r="AI4524">
        <v>1</v>
      </c>
      <c r="AJ4524">
        <v>145</v>
      </c>
      <c r="AK4524" s="160" t="s">
        <v>1102</v>
      </c>
      <c r="AL4524" s="28">
        <f t="shared" si="82"/>
        <v>15</v>
      </c>
      <c r="AN4524" s="160">
        <v>38842</v>
      </c>
      <c r="AO4524">
        <v>1</v>
      </c>
      <c r="AP4524">
        <v>140</v>
      </c>
      <c r="AQ4524" s="160" t="s">
        <v>1102</v>
      </c>
      <c r="AR4524" s="28">
        <f t="shared" si="83"/>
        <v>14</v>
      </c>
      <c r="AT4524" s="160">
        <v>38112</v>
      </c>
      <c r="AU4524">
        <v>1</v>
      </c>
      <c r="AV4524">
        <v>137</v>
      </c>
      <c r="AW4524" s="160" t="s">
        <v>1102</v>
      </c>
      <c r="AX4524" s="28">
        <f t="shared" si="84"/>
        <v>14</v>
      </c>
    </row>
    <row r="4525" spans="28:50" x14ac:dyDescent="0.3">
      <c r="AB4525" s="160">
        <v>37381</v>
      </c>
      <c r="AC4525">
        <v>2</v>
      </c>
      <c r="AD4525">
        <v>36</v>
      </c>
      <c r="AE4525" t="s">
        <v>1102</v>
      </c>
      <c r="AF4525">
        <v>4</v>
      </c>
      <c r="AH4525" s="160">
        <v>39573</v>
      </c>
      <c r="AI4525">
        <v>2</v>
      </c>
      <c r="AJ4525">
        <v>146</v>
      </c>
      <c r="AK4525" s="160" t="s">
        <v>1102</v>
      </c>
      <c r="AL4525" s="28">
        <f t="shared" si="82"/>
        <v>15</v>
      </c>
      <c r="AN4525" s="160">
        <v>38842</v>
      </c>
      <c r="AO4525">
        <v>2</v>
      </c>
      <c r="AP4525">
        <v>133</v>
      </c>
      <c r="AQ4525" s="160" t="s">
        <v>1102</v>
      </c>
      <c r="AR4525" s="28">
        <f t="shared" si="83"/>
        <v>13</v>
      </c>
      <c r="AT4525" s="160">
        <v>38112</v>
      </c>
      <c r="AU4525">
        <v>2</v>
      </c>
      <c r="AV4525">
        <v>175</v>
      </c>
      <c r="AW4525" s="160" t="s">
        <v>1102</v>
      </c>
      <c r="AX4525" s="28">
        <f t="shared" si="84"/>
        <v>18</v>
      </c>
    </row>
    <row r="4526" spans="28:50" x14ac:dyDescent="0.3">
      <c r="AB4526" s="160">
        <v>37381</v>
      </c>
      <c r="AC4526">
        <v>3</v>
      </c>
      <c r="AD4526">
        <v>39</v>
      </c>
      <c r="AE4526" t="s">
        <v>1102</v>
      </c>
      <c r="AF4526">
        <v>4</v>
      </c>
      <c r="AH4526" s="160">
        <v>39573</v>
      </c>
      <c r="AI4526">
        <v>3</v>
      </c>
      <c r="AJ4526">
        <v>142</v>
      </c>
      <c r="AK4526" s="160" t="s">
        <v>1102</v>
      </c>
      <c r="AL4526" s="28">
        <f t="shared" si="82"/>
        <v>14</v>
      </c>
      <c r="AN4526" s="160">
        <v>38842</v>
      </c>
      <c r="AO4526">
        <v>3</v>
      </c>
      <c r="AP4526">
        <v>140</v>
      </c>
      <c r="AQ4526" s="160" t="s">
        <v>1102</v>
      </c>
      <c r="AR4526" s="28">
        <f t="shared" si="83"/>
        <v>14</v>
      </c>
      <c r="AT4526" s="160">
        <v>38112</v>
      </c>
      <c r="AU4526">
        <v>3</v>
      </c>
      <c r="AV4526">
        <v>186</v>
      </c>
      <c r="AW4526" s="160" t="s">
        <v>1102</v>
      </c>
      <c r="AX4526" s="28">
        <f t="shared" si="84"/>
        <v>19</v>
      </c>
    </row>
    <row r="4527" spans="28:50" x14ac:dyDescent="0.3">
      <c r="AB4527" s="160">
        <v>37381</v>
      </c>
      <c r="AC4527">
        <v>4</v>
      </c>
      <c r="AD4527">
        <v>32</v>
      </c>
      <c r="AE4527" t="s">
        <v>1102</v>
      </c>
      <c r="AF4527">
        <v>3</v>
      </c>
      <c r="AH4527" s="160">
        <v>39573</v>
      </c>
      <c r="AI4527">
        <v>4</v>
      </c>
      <c r="AJ4527">
        <v>139</v>
      </c>
      <c r="AK4527" s="160" t="s">
        <v>1102</v>
      </c>
      <c r="AL4527" s="28">
        <f t="shared" si="82"/>
        <v>14</v>
      </c>
      <c r="AN4527" s="160">
        <v>38842</v>
      </c>
      <c r="AO4527">
        <v>4</v>
      </c>
      <c r="AP4527">
        <v>130</v>
      </c>
      <c r="AQ4527" s="160" t="s">
        <v>1102</v>
      </c>
      <c r="AR4527" s="28">
        <f t="shared" si="83"/>
        <v>13</v>
      </c>
      <c r="AT4527" s="160">
        <v>38112</v>
      </c>
      <c r="AU4527">
        <v>4</v>
      </c>
      <c r="AV4527">
        <v>179</v>
      </c>
      <c r="AW4527" s="160" t="s">
        <v>1102</v>
      </c>
      <c r="AX4527" s="28">
        <f t="shared" si="84"/>
        <v>18</v>
      </c>
    </row>
    <row r="4528" spans="28:50" x14ac:dyDescent="0.3">
      <c r="AB4528" s="160">
        <v>37381</v>
      </c>
      <c r="AC4528">
        <v>5</v>
      </c>
      <c r="AD4528">
        <v>25</v>
      </c>
      <c r="AE4528" t="s">
        <v>1102</v>
      </c>
      <c r="AF4528">
        <v>3</v>
      </c>
      <c r="AH4528" s="160">
        <v>39573</v>
      </c>
      <c r="AI4528">
        <v>5</v>
      </c>
      <c r="AJ4528">
        <v>137</v>
      </c>
      <c r="AK4528" s="160" t="s">
        <v>1102</v>
      </c>
      <c r="AL4528" s="28">
        <f t="shared" si="82"/>
        <v>14</v>
      </c>
      <c r="AN4528" s="160">
        <v>38842</v>
      </c>
      <c r="AO4528">
        <v>5</v>
      </c>
      <c r="AP4528">
        <v>144</v>
      </c>
      <c r="AQ4528" s="160" t="s">
        <v>1102</v>
      </c>
      <c r="AR4528" s="28">
        <f t="shared" si="83"/>
        <v>14</v>
      </c>
      <c r="AT4528" s="160">
        <v>38112</v>
      </c>
      <c r="AU4528">
        <v>5</v>
      </c>
      <c r="AV4528">
        <v>172</v>
      </c>
      <c r="AW4528" s="160" t="s">
        <v>1102</v>
      </c>
      <c r="AX4528" s="28">
        <f t="shared" si="84"/>
        <v>17</v>
      </c>
    </row>
    <row r="4529" spans="28:50" x14ac:dyDescent="0.3">
      <c r="AB4529" s="160">
        <v>37381</v>
      </c>
      <c r="AC4529">
        <v>6</v>
      </c>
      <c r="AD4529">
        <v>27</v>
      </c>
      <c r="AE4529" t="s">
        <v>1102</v>
      </c>
      <c r="AF4529">
        <v>3</v>
      </c>
      <c r="AH4529" s="160">
        <v>39573</v>
      </c>
      <c r="AI4529">
        <v>6</v>
      </c>
      <c r="AJ4529">
        <v>134</v>
      </c>
      <c r="AK4529" s="160" t="s">
        <v>1102</v>
      </c>
      <c r="AL4529" s="28">
        <f t="shared" si="82"/>
        <v>13</v>
      </c>
      <c r="AN4529" s="160">
        <v>38842</v>
      </c>
      <c r="AO4529">
        <v>6</v>
      </c>
      <c r="AP4529">
        <v>130</v>
      </c>
      <c r="AQ4529" s="160" t="s">
        <v>1102</v>
      </c>
      <c r="AR4529" s="28">
        <f t="shared" si="83"/>
        <v>13</v>
      </c>
      <c r="AT4529" s="160">
        <v>38112</v>
      </c>
      <c r="AU4529">
        <v>6</v>
      </c>
      <c r="AV4529">
        <v>166</v>
      </c>
      <c r="AW4529" s="160" t="s">
        <v>1102</v>
      </c>
      <c r="AX4529" s="28">
        <f t="shared" si="84"/>
        <v>17</v>
      </c>
    </row>
    <row r="4530" spans="28:50" x14ac:dyDescent="0.3">
      <c r="AB4530" s="160">
        <v>37381</v>
      </c>
      <c r="AC4530">
        <v>7</v>
      </c>
      <c r="AD4530">
        <v>23</v>
      </c>
      <c r="AE4530" t="s">
        <v>1102</v>
      </c>
      <c r="AF4530">
        <v>2</v>
      </c>
      <c r="AH4530" s="160">
        <v>39573</v>
      </c>
      <c r="AI4530">
        <v>7</v>
      </c>
      <c r="AJ4530">
        <v>132</v>
      </c>
      <c r="AK4530" s="160" t="s">
        <v>1102</v>
      </c>
      <c r="AL4530" s="28">
        <f t="shared" si="82"/>
        <v>13</v>
      </c>
      <c r="AN4530" s="160">
        <v>38842</v>
      </c>
      <c r="AO4530">
        <v>7</v>
      </c>
      <c r="AP4530">
        <v>120</v>
      </c>
      <c r="AQ4530" s="160" t="s">
        <v>1102</v>
      </c>
      <c r="AR4530" s="28">
        <f t="shared" si="83"/>
        <v>12</v>
      </c>
      <c r="AT4530" s="160">
        <v>38112</v>
      </c>
      <c r="AU4530">
        <v>7</v>
      </c>
      <c r="AV4530">
        <v>148</v>
      </c>
      <c r="AW4530" s="160" t="s">
        <v>1102</v>
      </c>
      <c r="AX4530" s="28">
        <f t="shared" si="84"/>
        <v>15</v>
      </c>
    </row>
    <row r="4531" spans="28:50" x14ac:dyDescent="0.3">
      <c r="AB4531" s="160">
        <v>37381</v>
      </c>
      <c r="AC4531">
        <v>8</v>
      </c>
      <c r="AD4531">
        <v>60</v>
      </c>
      <c r="AE4531" t="s">
        <v>1102</v>
      </c>
      <c r="AF4531">
        <v>6</v>
      </c>
      <c r="AH4531" s="160">
        <v>39573</v>
      </c>
      <c r="AI4531">
        <v>8</v>
      </c>
      <c r="AJ4531">
        <v>134</v>
      </c>
      <c r="AK4531" s="160" t="s">
        <v>1102</v>
      </c>
      <c r="AL4531" s="28">
        <f t="shared" si="82"/>
        <v>13</v>
      </c>
      <c r="AN4531" s="160">
        <v>38842</v>
      </c>
      <c r="AO4531">
        <v>8</v>
      </c>
      <c r="AP4531">
        <v>124</v>
      </c>
      <c r="AQ4531" s="160" t="s">
        <v>1102</v>
      </c>
      <c r="AR4531" s="28">
        <f t="shared" si="83"/>
        <v>12</v>
      </c>
      <c r="AT4531" s="160">
        <v>38112</v>
      </c>
      <c r="AU4531">
        <v>8</v>
      </c>
      <c r="AV4531">
        <v>88</v>
      </c>
      <c r="AW4531" s="160" t="s">
        <v>1102</v>
      </c>
      <c r="AX4531" s="28">
        <f t="shared" si="84"/>
        <v>9</v>
      </c>
    </row>
    <row r="4532" spans="28:50" x14ac:dyDescent="0.3">
      <c r="AB4532" s="160">
        <v>37381</v>
      </c>
      <c r="AC4532">
        <v>9</v>
      </c>
      <c r="AD4532">
        <v>96</v>
      </c>
      <c r="AE4532" t="s">
        <v>1102</v>
      </c>
      <c r="AF4532">
        <v>10</v>
      </c>
      <c r="AH4532" s="160">
        <v>39573</v>
      </c>
      <c r="AI4532">
        <v>9</v>
      </c>
      <c r="AJ4532">
        <v>135</v>
      </c>
      <c r="AK4532" s="160" t="s">
        <v>1102</v>
      </c>
      <c r="AL4532" s="28">
        <f t="shared" si="82"/>
        <v>14</v>
      </c>
      <c r="AN4532" s="160">
        <v>38842</v>
      </c>
      <c r="AO4532">
        <v>9</v>
      </c>
      <c r="AP4532">
        <v>130</v>
      </c>
      <c r="AQ4532" s="160" t="s">
        <v>1102</v>
      </c>
      <c r="AR4532" s="28">
        <f t="shared" si="83"/>
        <v>13</v>
      </c>
      <c r="AT4532" s="160">
        <v>38112</v>
      </c>
      <c r="AU4532">
        <v>9</v>
      </c>
      <c r="AV4532">
        <v>84</v>
      </c>
      <c r="AW4532" s="160" t="s">
        <v>1102</v>
      </c>
      <c r="AX4532" s="28">
        <f t="shared" si="84"/>
        <v>8</v>
      </c>
    </row>
    <row r="4533" spans="28:50" x14ac:dyDescent="0.3">
      <c r="AB4533" s="160">
        <v>37381</v>
      </c>
      <c r="AC4533">
        <v>10</v>
      </c>
      <c r="AD4533">
        <v>124</v>
      </c>
      <c r="AE4533" t="s">
        <v>1102</v>
      </c>
      <c r="AF4533">
        <v>12</v>
      </c>
      <c r="AH4533" s="160">
        <v>39573</v>
      </c>
      <c r="AI4533">
        <v>10</v>
      </c>
      <c r="AJ4533">
        <v>135</v>
      </c>
      <c r="AK4533" s="160" t="s">
        <v>1102</v>
      </c>
      <c r="AL4533" s="28">
        <f t="shared" si="82"/>
        <v>14</v>
      </c>
      <c r="AN4533" s="160">
        <v>38842</v>
      </c>
      <c r="AO4533">
        <v>10</v>
      </c>
      <c r="AP4533">
        <v>140</v>
      </c>
      <c r="AQ4533" s="160" t="s">
        <v>1102</v>
      </c>
      <c r="AR4533" s="28">
        <f t="shared" si="83"/>
        <v>14</v>
      </c>
      <c r="AT4533" s="160">
        <v>38112</v>
      </c>
      <c r="AU4533">
        <v>10</v>
      </c>
      <c r="AV4533">
        <v>85</v>
      </c>
      <c r="AW4533" s="160" t="s">
        <v>1102</v>
      </c>
      <c r="AX4533" s="28">
        <f t="shared" si="84"/>
        <v>9</v>
      </c>
    </row>
    <row r="4534" spans="28:50" x14ac:dyDescent="0.3">
      <c r="AB4534" s="160">
        <v>37381</v>
      </c>
      <c r="AC4534">
        <v>11</v>
      </c>
      <c r="AD4534">
        <v>159</v>
      </c>
      <c r="AE4534" t="s">
        <v>1102</v>
      </c>
      <c r="AF4534">
        <v>16</v>
      </c>
      <c r="AH4534" s="160">
        <v>39573</v>
      </c>
      <c r="AI4534">
        <v>11</v>
      </c>
      <c r="AJ4534">
        <v>140</v>
      </c>
      <c r="AK4534" s="160" t="s">
        <v>1102</v>
      </c>
      <c r="AL4534" s="28">
        <f t="shared" si="82"/>
        <v>14</v>
      </c>
      <c r="AN4534" s="160">
        <v>38842</v>
      </c>
      <c r="AO4534">
        <v>11</v>
      </c>
      <c r="AP4534">
        <v>156</v>
      </c>
      <c r="AQ4534" s="160" t="s">
        <v>1102</v>
      </c>
      <c r="AR4534" s="28">
        <f t="shared" si="83"/>
        <v>16</v>
      </c>
      <c r="AT4534" s="160">
        <v>38112</v>
      </c>
      <c r="AU4534">
        <v>11</v>
      </c>
      <c r="AV4534">
        <v>83</v>
      </c>
      <c r="AW4534" s="160" t="s">
        <v>1102</v>
      </c>
      <c r="AX4534" s="28">
        <f t="shared" si="84"/>
        <v>8</v>
      </c>
    </row>
    <row r="4535" spans="28:50" x14ac:dyDescent="0.3">
      <c r="AB4535" s="160">
        <v>37381</v>
      </c>
      <c r="AC4535">
        <v>12</v>
      </c>
      <c r="AD4535">
        <v>191</v>
      </c>
      <c r="AE4535" t="s">
        <v>1102</v>
      </c>
      <c r="AF4535">
        <v>19</v>
      </c>
      <c r="AH4535" s="160">
        <v>39573</v>
      </c>
      <c r="AI4535">
        <v>12</v>
      </c>
      <c r="AJ4535">
        <v>156</v>
      </c>
      <c r="AK4535" s="160" t="s">
        <v>1102</v>
      </c>
      <c r="AL4535" s="28">
        <f t="shared" si="82"/>
        <v>16</v>
      </c>
      <c r="AN4535" s="160">
        <v>38842</v>
      </c>
      <c r="AO4535">
        <v>12</v>
      </c>
      <c r="AP4535">
        <v>160</v>
      </c>
      <c r="AQ4535" s="160" t="s">
        <v>1102</v>
      </c>
      <c r="AR4535" s="28">
        <f t="shared" si="83"/>
        <v>16</v>
      </c>
      <c r="AT4535" s="160">
        <v>38112</v>
      </c>
      <c r="AU4535">
        <v>12</v>
      </c>
      <c r="AV4535">
        <v>85</v>
      </c>
      <c r="AW4535" s="160" t="s">
        <v>1102</v>
      </c>
      <c r="AX4535" s="28">
        <f t="shared" si="84"/>
        <v>9</v>
      </c>
    </row>
    <row r="4536" spans="28:50" x14ac:dyDescent="0.3">
      <c r="AB4536" s="160">
        <v>37381</v>
      </c>
      <c r="AC4536">
        <v>13</v>
      </c>
      <c r="AD4536">
        <v>203</v>
      </c>
      <c r="AE4536" t="s">
        <v>1102</v>
      </c>
      <c r="AF4536">
        <v>20</v>
      </c>
      <c r="AH4536" s="160">
        <v>39573</v>
      </c>
      <c r="AI4536">
        <v>13</v>
      </c>
      <c r="AJ4536">
        <v>174</v>
      </c>
      <c r="AK4536" s="160" t="s">
        <v>1102</v>
      </c>
      <c r="AL4536" s="28">
        <f t="shared" si="82"/>
        <v>17</v>
      </c>
      <c r="AN4536" s="160">
        <v>38842</v>
      </c>
      <c r="AO4536">
        <v>13</v>
      </c>
      <c r="AP4536">
        <v>160</v>
      </c>
      <c r="AQ4536" s="160" t="s">
        <v>1102</v>
      </c>
      <c r="AR4536" s="28">
        <f t="shared" si="83"/>
        <v>16</v>
      </c>
      <c r="AT4536" s="160">
        <v>38112</v>
      </c>
      <c r="AU4536">
        <v>13</v>
      </c>
      <c r="AV4536">
        <v>108</v>
      </c>
      <c r="AW4536" s="160" t="s">
        <v>1102</v>
      </c>
      <c r="AX4536" s="28">
        <f t="shared" si="84"/>
        <v>11</v>
      </c>
    </row>
    <row r="4537" spans="28:50" x14ac:dyDescent="0.3">
      <c r="AB4537" s="160">
        <v>37381</v>
      </c>
      <c r="AC4537">
        <v>14</v>
      </c>
      <c r="AD4537">
        <v>198</v>
      </c>
      <c r="AE4537" t="s">
        <v>1102</v>
      </c>
      <c r="AF4537">
        <v>20</v>
      </c>
      <c r="AH4537" s="160">
        <v>39573</v>
      </c>
      <c r="AI4537">
        <v>14</v>
      </c>
      <c r="AJ4537">
        <v>180</v>
      </c>
      <c r="AK4537" s="160" t="s">
        <v>1102</v>
      </c>
      <c r="AL4537" s="28">
        <f t="shared" si="82"/>
        <v>18</v>
      </c>
      <c r="AN4537" s="160">
        <v>38842</v>
      </c>
      <c r="AO4537">
        <v>14</v>
      </c>
      <c r="AP4537">
        <v>156</v>
      </c>
      <c r="AQ4537" s="160" t="s">
        <v>1102</v>
      </c>
      <c r="AR4537" s="28">
        <f t="shared" si="83"/>
        <v>16</v>
      </c>
      <c r="AT4537" s="160">
        <v>38112</v>
      </c>
      <c r="AU4537">
        <v>14</v>
      </c>
      <c r="AV4537">
        <v>106</v>
      </c>
      <c r="AW4537" s="160" t="s">
        <v>1102</v>
      </c>
      <c r="AX4537" s="28">
        <f t="shared" si="84"/>
        <v>11</v>
      </c>
    </row>
    <row r="4538" spans="28:50" x14ac:dyDescent="0.3">
      <c r="AB4538" s="160">
        <v>37381</v>
      </c>
      <c r="AC4538">
        <v>15</v>
      </c>
      <c r="AD4538">
        <v>203</v>
      </c>
      <c r="AE4538" t="s">
        <v>1102</v>
      </c>
      <c r="AF4538">
        <v>20</v>
      </c>
      <c r="AH4538" s="160">
        <v>39573</v>
      </c>
      <c r="AI4538">
        <v>15</v>
      </c>
      <c r="AJ4538">
        <v>181</v>
      </c>
      <c r="AK4538" s="160" t="s">
        <v>1102</v>
      </c>
      <c r="AL4538" s="28">
        <f t="shared" si="82"/>
        <v>18</v>
      </c>
      <c r="AN4538" s="160">
        <v>38842</v>
      </c>
      <c r="AO4538">
        <v>15</v>
      </c>
      <c r="AP4538">
        <v>140</v>
      </c>
      <c r="AQ4538" s="160" t="s">
        <v>1102</v>
      </c>
      <c r="AR4538" s="28">
        <f t="shared" si="83"/>
        <v>14</v>
      </c>
      <c r="AT4538" s="160">
        <v>38112</v>
      </c>
      <c r="AU4538">
        <v>15</v>
      </c>
      <c r="AV4538">
        <v>111</v>
      </c>
      <c r="AW4538" s="160" t="s">
        <v>1102</v>
      </c>
      <c r="AX4538" s="28">
        <f t="shared" si="84"/>
        <v>11</v>
      </c>
    </row>
    <row r="4539" spans="28:50" x14ac:dyDescent="0.3">
      <c r="AB4539" s="160">
        <v>37381</v>
      </c>
      <c r="AC4539">
        <v>16</v>
      </c>
      <c r="AD4539">
        <v>195</v>
      </c>
      <c r="AE4539" t="s">
        <v>1102</v>
      </c>
      <c r="AF4539">
        <v>20</v>
      </c>
      <c r="AH4539" s="160">
        <v>39573</v>
      </c>
      <c r="AI4539">
        <v>16</v>
      </c>
      <c r="AJ4539">
        <v>182</v>
      </c>
      <c r="AK4539" s="160" t="s">
        <v>1102</v>
      </c>
      <c r="AL4539" s="28">
        <f t="shared" ref="AL4539:AL4602" si="85">ROUND(AJ4539/10,0)</f>
        <v>18</v>
      </c>
      <c r="AN4539" s="160">
        <v>38842</v>
      </c>
      <c r="AO4539">
        <v>16</v>
      </c>
      <c r="AP4539">
        <v>150</v>
      </c>
      <c r="AQ4539" s="160" t="s">
        <v>1102</v>
      </c>
      <c r="AR4539" s="28">
        <f t="shared" ref="AR4539:AR4602" si="86">ROUND(AP4539/10,0)</f>
        <v>15</v>
      </c>
      <c r="AT4539" s="160">
        <v>38112</v>
      </c>
      <c r="AU4539">
        <v>16</v>
      </c>
      <c r="AV4539">
        <v>101</v>
      </c>
      <c r="AW4539" s="160" t="s">
        <v>1102</v>
      </c>
      <c r="AX4539" s="28">
        <f t="shared" ref="AX4539:AX4602" si="87">ROUND(AV4539/10,0)</f>
        <v>10</v>
      </c>
    </row>
    <row r="4540" spans="28:50" x14ac:dyDescent="0.3">
      <c r="AB4540" s="160">
        <v>37381</v>
      </c>
      <c r="AC4540">
        <v>17</v>
      </c>
      <c r="AD4540">
        <v>173</v>
      </c>
      <c r="AE4540" t="s">
        <v>1102</v>
      </c>
      <c r="AF4540">
        <v>17</v>
      </c>
      <c r="AH4540" s="160">
        <v>39573</v>
      </c>
      <c r="AI4540">
        <v>17</v>
      </c>
      <c r="AJ4540">
        <v>175</v>
      </c>
      <c r="AK4540" s="160" t="s">
        <v>1102</v>
      </c>
      <c r="AL4540" s="28">
        <f t="shared" si="85"/>
        <v>18</v>
      </c>
      <c r="AN4540" s="160">
        <v>38842</v>
      </c>
      <c r="AO4540">
        <v>17</v>
      </c>
      <c r="AP4540">
        <v>135</v>
      </c>
      <c r="AQ4540" s="160" t="s">
        <v>1102</v>
      </c>
      <c r="AR4540" s="28">
        <f t="shared" si="86"/>
        <v>14</v>
      </c>
      <c r="AT4540" s="160">
        <v>38112</v>
      </c>
      <c r="AU4540">
        <v>17</v>
      </c>
      <c r="AV4540">
        <v>73</v>
      </c>
      <c r="AW4540" s="160" t="s">
        <v>1102</v>
      </c>
      <c r="AX4540" s="28">
        <f t="shared" si="87"/>
        <v>7</v>
      </c>
    </row>
    <row r="4541" spans="28:50" x14ac:dyDescent="0.3">
      <c r="AB4541" s="160">
        <v>37381</v>
      </c>
      <c r="AC4541">
        <v>18</v>
      </c>
      <c r="AD4541">
        <v>146</v>
      </c>
      <c r="AE4541" t="s">
        <v>1102</v>
      </c>
      <c r="AF4541">
        <v>15</v>
      </c>
      <c r="AH4541" s="160">
        <v>39573</v>
      </c>
      <c r="AI4541">
        <v>18</v>
      </c>
      <c r="AJ4541">
        <v>166</v>
      </c>
      <c r="AK4541" s="160" t="s">
        <v>1102</v>
      </c>
      <c r="AL4541" s="28">
        <f t="shared" si="85"/>
        <v>17</v>
      </c>
      <c r="AN4541" s="160">
        <v>38842</v>
      </c>
      <c r="AO4541">
        <v>18</v>
      </c>
      <c r="AP4541">
        <v>130</v>
      </c>
      <c r="AQ4541" s="160" t="s">
        <v>1102</v>
      </c>
      <c r="AR4541" s="28">
        <f t="shared" si="86"/>
        <v>13</v>
      </c>
      <c r="AT4541" s="160">
        <v>38112</v>
      </c>
      <c r="AU4541">
        <v>18</v>
      </c>
      <c r="AV4541">
        <v>78</v>
      </c>
      <c r="AW4541" s="160" t="s">
        <v>1102</v>
      </c>
      <c r="AX4541" s="28">
        <f t="shared" si="87"/>
        <v>8</v>
      </c>
    </row>
    <row r="4542" spans="28:50" x14ac:dyDescent="0.3">
      <c r="AB4542" s="160">
        <v>37381</v>
      </c>
      <c r="AC4542">
        <v>19</v>
      </c>
      <c r="AD4542">
        <v>106</v>
      </c>
      <c r="AE4542" t="s">
        <v>1102</v>
      </c>
      <c r="AF4542">
        <v>11</v>
      </c>
      <c r="AH4542" s="160">
        <v>39573</v>
      </c>
      <c r="AI4542">
        <v>19</v>
      </c>
      <c r="AJ4542">
        <v>160</v>
      </c>
      <c r="AK4542" s="160" t="s">
        <v>1102</v>
      </c>
      <c r="AL4542" s="28">
        <f t="shared" si="85"/>
        <v>16</v>
      </c>
      <c r="AN4542" s="160">
        <v>38842</v>
      </c>
      <c r="AO4542">
        <v>19</v>
      </c>
      <c r="AP4542">
        <v>130</v>
      </c>
      <c r="AQ4542" s="160" t="s">
        <v>1102</v>
      </c>
      <c r="AR4542" s="28">
        <f t="shared" si="86"/>
        <v>13</v>
      </c>
      <c r="AT4542" s="160">
        <v>38112</v>
      </c>
      <c r="AU4542">
        <v>19</v>
      </c>
      <c r="AV4542">
        <v>79</v>
      </c>
      <c r="AW4542" s="160" t="s">
        <v>1102</v>
      </c>
      <c r="AX4542" s="28">
        <f t="shared" si="87"/>
        <v>8</v>
      </c>
    </row>
    <row r="4543" spans="28:50" x14ac:dyDescent="0.3">
      <c r="AB4543" s="160">
        <v>37381</v>
      </c>
      <c r="AC4543">
        <v>20</v>
      </c>
      <c r="AD4543">
        <v>88</v>
      </c>
      <c r="AE4543" t="s">
        <v>1102</v>
      </c>
      <c r="AF4543">
        <v>9</v>
      </c>
      <c r="AH4543" s="160">
        <v>39573</v>
      </c>
      <c r="AI4543">
        <v>20</v>
      </c>
      <c r="AJ4543">
        <v>157</v>
      </c>
      <c r="AK4543" s="160" t="s">
        <v>1102</v>
      </c>
      <c r="AL4543" s="28">
        <f t="shared" si="85"/>
        <v>16</v>
      </c>
      <c r="AN4543" s="160">
        <v>38842</v>
      </c>
      <c r="AO4543">
        <v>20</v>
      </c>
      <c r="AP4543">
        <v>126</v>
      </c>
      <c r="AQ4543" s="160" t="s">
        <v>1102</v>
      </c>
      <c r="AR4543" s="28">
        <f t="shared" si="86"/>
        <v>13</v>
      </c>
      <c r="AT4543" s="160">
        <v>38112</v>
      </c>
      <c r="AU4543">
        <v>20</v>
      </c>
      <c r="AV4543">
        <v>81</v>
      </c>
      <c r="AW4543" s="160" t="s">
        <v>1102</v>
      </c>
      <c r="AX4543" s="28">
        <f t="shared" si="87"/>
        <v>8</v>
      </c>
    </row>
    <row r="4544" spans="28:50" x14ac:dyDescent="0.3">
      <c r="AB4544" s="160">
        <v>37381</v>
      </c>
      <c r="AC4544">
        <v>21</v>
      </c>
      <c r="AD4544">
        <v>70</v>
      </c>
      <c r="AE4544" t="s">
        <v>1102</v>
      </c>
      <c r="AF4544">
        <v>7</v>
      </c>
      <c r="AH4544" s="160">
        <v>39573</v>
      </c>
      <c r="AI4544">
        <v>21</v>
      </c>
      <c r="AJ4544">
        <v>160</v>
      </c>
      <c r="AK4544" s="160" t="s">
        <v>1102</v>
      </c>
      <c r="AL4544" s="28">
        <f t="shared" si="85"/>
        <v>16</v>
      </c>
      <c r="AN4544" s="160">
        <v>38842</v>
      </c>
      <c r="AO4544">
        <v>21</v>
      </c>
      <c r="AP4544">
        <v>130</v>
      </c>
      <c r="AQ4544" s="160" t="s">
        <v>1102</v>
      </c>
      <c r="AR4544" s="28">
        <f t="shared" si="86"/>
        <v>13</v>
      </c>
      <c r="AT4544" s="160">
        <v>38112</v>
      </c>
      <c r="AU4544">
        <v>21</v>
      </c>
      <c r="AV4544">
        <v>83</v>
      </c>
      <c r="AW4544" s="160" t="s">
        <v>1102</v>
      </c>
      <c r="AX4544" s="28">
        <f t="shared" si="87"/>
        <v>8</v>
      </c>
    </row>
    <row r="4545" spans="28:50" x14ac:dyDescent="0.3">
      <c r="AB4545" s="160">
        <v>37381</v>
      </c>
      <c r="AC4545">
        <v>22</v>
      </c>
      <c r="AD4545">
        <v>59</v>
      </c>
      <c r="AE4545" t="s">
        <v>1102</v>
      </c>
      <c r="AF4545">
        <v>6</v>
      </c>
      <c r="AH4545" s="160">
        <v>39573</v>
      </c>
      <c r="AI4545">
        <v>22</v>
      </c>
      <c r="AJ4545">
        <v>153</v>
      </c>
      <c r="AK4545" s="160" t="s">
        <v>1102</v>
      </c>
      <c r="AL4545" s="28">
        <f t="shared" si="85"/>
        <v>15</v>
      </c>
      <c r="AN4545" s="160">
        <v>38842</v>
      </c>
      <c r="AO4545">
        <v>22</v>
      </c>
      <c r="AP4545">
        <v>140</v>
      </c>
      <c r="AQ4545" s="160" t="s">
        <v>1102</v>
      </c>
      <c r="AR4545" s="28">
        <f t="shared" si="86"/>
        <v>14</v>
      </c>
      <c r="AT4545" s="160">
        <v>38112</v>
      </c>
      <c r="AU4545">
        <v>22</v>
      </c>
      <c r="AV4545">
        <v>83</v>
      </c>
      <c r="AW4545" s="160" t="s">
        <v>1102</v>
      </c>
      <c r="AX4545" s="28">
        <f t="shared" si="87"/>
        <v>8</v>
      </c>
    </row>
    <row r="4546" spans="28:50" x14ac:dyDescent="0.3">
      <c r="AB4546" s="160">
        <v>37381</v>
      </c>
      <c r="AC4546">
        <v>23</v>
      </c>
      <c r="AD4546">
        <v>47</v>
      </c>
      <c r="AE4546" t="s">
        <v>1102</v>
      </c>
      <c r="AF4546">
        <v>5</v>
      </c>
      <c r="AH4546" s="160">
        <v>39573</v>
      </c>
      <c r="AI4546">
        <v>23</v>
      </c>
      <c r="AJ4546">
        <v>148</v>
      </c>
      <c r="AK4546" s="160" t="s">
        <v>1102</v>
      </c>
      <c r="AL4546" s="28">
        <f t="shared" si="85"/>
        <v>15</v>
      </c>
      <c r="AN4546" s="160">
        <v>38842</v>
      </c>
      <c r="AO4546">
        <v>23</v>
      </c>
      <c r="AP4546">
        <v>148</v>
      </c>
      <c r="AQ4546" s="160" t="s">
        <v>1102</v>
      </c>
      <c r="AR4546" s="28">
        <f t="shared" si="86"/>
        <v>15</v>
      </c>
      <c r="AT4546" s="160">
        <v>38112</v>
      </c>
      <c r="AU4546">
        <v>23</v>
      </c>
      <c r="AV4546">
        <v>87</v>
      </c>
      <c r="AW4546" s="160" t="s">
        <v>1102</v>
      </c>
      <c r="AX4546" s="28">
        <f t="shared" si="87"/>
        <v>9</v>
      </c>
    </row>
    <row r="4547" spans="28:50" x14ac:dyDescent="0.3">
      <c r="AB4547" s="160">
        <v>37382</v>
      </c>
      <c r="AC4547">
        <v>0</v>
      </c>
      <c r="AD4547">
        <v>34</v>
      </c>
      <c r="AE4547" t="s">
        <v>1102</v>
      </c>
      <c r="AF4547">
        <v>3</v>
      </c>
      <c r="AH4547" s="160">
        <v>39574</v>
      </c>
      <c r="AI4547">
        <v>0</v>
      </c>
      <c r="AJ4547">
        <v>142</v>
      </c>
      <c r="AK4547" s="160" t="s">
        <v>1102</v>
      </c>
      <c r="AL4547" s="28">
        <f t="shared" si="85"/>
        <v>14</v>
      </c>
      <c r="AN4547" s="160">
        <v>38843</v>
      </c>
      <c r="AO4547">
        <v>0</v>
      </c>
      <c r="AP4547">
        <v>150</v>
      </c>
      <c r="AQ4547" s="160" t="s">
        <v>1102</v>
      </c>
      <c r="AR4547" s="28">
        <f t="shared" si="86"/>
        <v>15</v>
      </c>
      <c r="AT4547" s="160">
        <v>38113</v>
      </c>
      <c r="AU4547">
        <v>0</v>
      </c>
      <c r="AV4547">
        <v>81</v>
      </c>
      <c r="AW4547" s="160" t="s">
        <v>1102</v>
      </c>
      <c r="AX4547" s="28">
        <f t="shared" si="87"/>
        <v>8</v>
      </c>
    </row>
    <row r="4548" spans="28:50" x14ac:dyDescent="0.3">
      <c r="AB4548" s="160">
        <v>37382</v>
      </c>
      <c r="AC4548">
        <v>1</v>
      </c>
      <c r="AD4548">
        <v>35</v>
      </c>
      <c r="AE4548" t="s">
        <v>1102</v>
      </c>
      <c r="AF4548">
        <v>4</v>
      </c>
      <c r="AH4548" s="160">
        <v>39574</v>
      </c>
      <c r="AI4548">
        <v>1</v>
      </c>
      <c r="AJ4548">
        <v>138</v>
      </c>
      <c r="AK4548" s="160" t="s">
        <v>1102</v>
      </c>
      <c r="AL4548" s="28">
        <f t="shared" si="85"/>
        <v>14</v>
      </c>
      <c r="AN4548" s="160">
        <v>38843</v>
      </c>
      <c r="AO4548">
        <v>1</v>
      </c>
      <c r="AP4548">
        <v>150</v>
      </c>
      <c r="AQ4548" s="160" t="s">
        <v>1102</v>
      </c>
      <c r="AR4548" s="28">
        <f t="shared" si="86"/>
        <v>15</v>
      </c>
      <c r="AT4548" s="160">
        <v>38113</v>
      </c>
      <c r="AU4548">
        <v>1</v>
      </c>
      <c r="AV4548">
        <v>86</v>
      </c>
      <c r="AW4548" s="160" t="s">
        <v>1102</v>
      </c>
      <c r="AX4548" s="28">
        <f t="shared" si="87"/>
        <v>9</v>
      </c>
    </row>
    <row r="4549" spans="28:50" x14ac:dyDescent="0.3">
      <c r="AB4549" s="160">
        <v>37382</v>
      </c>
      <c r="AC4549">
        <v>2</v>
      </c>
      <c r="AD4549">
        <v>22</v>
      </c>
      <c r="AE4549" t="s">
        <v>1102</v>
      </c>
      <c r="AF4549">
        <v>2</v>
      </c>
      <c r="AH4549" s="160">
        <v>39574</v>
      </c>
      <c r="AI4549">
        <v>2</v>
      </c>
      <c r="AJ4549">
        <v>118</v>
      </c>
      <c r="AK4549" s="160" t="s">
        <v>1102</v>
      </c>
      <c r="AL4549" s="28">
        <f t="shared" si="85"/>
        <v>12</v>
      </c>
      <c r="AN4549" s="160">
        <v>38843</v>
      </c>
      <c r="AO4549">
        <v>2</v>
      </c>
      <c r="AP4549">
        <v>157</v>
      </c>
      <c r="AQ4549" s="160" t="s">
        <v>1102</v>
      </c>
      <c r="AR4549" s="28">
        <f t="shared" si="86"/>
        <v>16</v>
      </c>
      <c r="AT4549" s="160">
        <v>38113</v>
      </c>
      <c r="AU4549">
        <v>2</v>
      </c>
      <c r="AV4549">
        <v>96</v>
      </c>
      <c r="AW4549" s="160" t="s">
        <v>1102</v>
      </c>
      <c r="AX4549" s="28">
        <f t="shared" si="87"/>
        <v>10</v>
      </c>
    </row>
    <row r="4550" spans="28:50" x14ac:dyDescent="0.3">
      <c r="AB4550" s="160">
        <v>37382</v>
      </c>
      <c r="AC4550">
        <v>3</v>
      </c>
      <c r="AD4550">
        <v>18</v>
      </c>
      <c r="AE4550" t="s">
        <v>1102</v>
      </c>
      <c r="AF4550">
        <v>2</v>
      </c>
      <c r="AH4550" s="160">
        <v>39574</v>
      </c>
      <c r="AI4550">
        <v>3</v>
      </c>
      <c r="AJ4550">
        <v>110</v>
      </c>
      <c r="AK4550" s="160" t="s">
        <v>1102</v>
      </c>
      <c r="AL4550" s="28">
        <f t="shared" si="85"/>
        <v>11</v>
      </c>
      <c r="AN4550" s="160">
        <v>38843</v>
      </c>
      <c r="AO4550">
        <v>3</v>
      </c>
      <c r="AP4550">
        <v>160</v>
      </c>
      <c r="AQ4550" s="160" t="s">
        <v>1102</v>
      </c>
      <c r="AR4550" s="28">
        <f t="shared" si="86"/>
        <v>16</v>
      </c>
      <c r="AT4550" s="160">
        <v>38113</v>
      </c>
      <c r="AU4550">
        <v>3</v>
      </c>
      <c r="AV4550">
        <v>95</v>
      </c>
      <c r="AW4550" s="160" t="s">
        <v>1102</v>
      </c>
      <c r="AX4550" s="28">
        <f t="shared" si="87"/>
        <v>10</v>
      </c>
    </row>
    <row r="4551" spans="28:50" x14ac:dyDescent="0.3">
      <c r="AB4551" s="160">
        <v>37382</v>
      </c>
      <c r="AC4551">
        <v>4</v>
      </c>
      <c r="AD4551">
        <v>14</v>
      </c>
      <c r="AE4551" t="s">
        <v>1102</v>
      </c>
      <c r="AF4551">
        <v>1</v>
      </c>
      <c r="AH4551" s="160">
        <v>39574</v>
      </c>
      <c r="AI4551">
        <v>4</v>
      </c>
      <c r="AJ4551">
        <v>106</v>
      </c>
      <c r="AK4551" s="160" t="s">
        <v>1102</v>
      </c>
      <c r="AL4551" s="28">
        <f t="shared" si="85"/>
        <v>11</v>
      </c>
      <c r="AN4551" s="160">
        <v>38843</v>
      </c>
      <c r="AO4551">
        <v>4</v>
      </c>
      <c r="AP4551">
        <v>160</v>
      </c>
      <c r="AQ4551" s="160" t="s">
        <v>1102</v>
      </c>
      <c r="AR4551" s="28">
        <f t="shared" si="86"/>
        <v>16</v>
      </c>
      <c r="AT4551" s="160">
        <v>38113</v>
      </c>
      <c r="AU4551">
        <v>4</v>
      </c>
      <c r="AV4551">
        <v>76</v>
      </c>
      <c r="AW4551" s="160" t="s">
        <v>1102</v>
      </c>
      <c r="AX4551" s="28">
        <f t="shared" si="87"/>
        <v>8</v>
      </c>
    </row>
    <row r="4552" spans="28:50" x14ac:dyDescent="0.3">
      <c r="AB4552" s="160">
        <v>37382</v>
      </c>
      <c r="AC4552">
        <v>5</v>
      </c>
      <c r="AD4552">
        <v>11</v>
      </c>
      <c r="AE4552" t="s">
        <v>1102</v>
      </c>
      <c r="AF4552">
        <v>1</v>
      </c>
      <c r="AH4552" s="160">
        <v>39574</v>
      </c>
      <c r="AI4552">
        <v>5</v>
      </c>
      <c r="AJ4552">
        <v>103</v>
      </c>
      <c r="AK4552" s="160" t="s">
        <v>1102</v>
      </c>
      <c r="AL4552" s="28">
        <f t="shared" si="85"/>
        <v>10</v>
      </c>
      <c r="AN4552" s="160">
        <v>38843</v>
      </c>
      <c r="AO4552">
        <v>5</v>
      </c>
      <c r="AP4552">
        <v>156</v>
      </c>
      <c r="AQ4552" s="160" t="s">
        <v>1102</v>
      </c>
      <c r="AR4552" s="28">
        <f t="shared" si="86"/>
        <v>16</v>
      </c>
      <c r="AT4552" s="160">
        <v>38113</v>
      </c>
      <c r="AU4552">
        <v>5</v>
      </c>
      <c r="AV4552">
        <v>74</v>
      </c>
      <c r="AW4552" s="160" t="s">
        <v>1102</v>
      </c>
      <c r="AX4552" s="28">
        <f t="shared" si="87"/>
        <v>7</v>
      </c>
    </row>
    <row r="4553" spans="28:50" x14ac:dyDescent="0.3">
      <c r="AB4553" s="160">
        <v>37382</v>
      </c>
      <c r="AC4553">
        <v>6</v>
      </c>
      <c r="AD4553">
        <v>-1</v>
      </c>
      <c r="AE4553" t="s">
        <v>1102</v>
      </c>
      <c r="AF4553">
        <v>0</v>
      </c>
      <c r="AH4553" s="160">
        <v>39574</v>
      </c>
      <c r="AI4553">
        <v>6</v>
      </c>
      <c r="AJ4553">
        <v>107</v>
      </c>
      <c r="AK4553" s="160" t="s">
        <v>1102</v>
      </c>
      <c r="AL4553" s="28">
        <f t="shared" si="85"/>
        <v>11</v>
      </c>
      <c r="AN4553" s="160">
        <v>38843</v>
      </c>
      <c r="AO4553">
        <v>6</v>
      </c>
      <c r="AP4553">
        <v>160</v>
      </c>
      <c r="AQ4553" s="160" t="s">
        <v>1102</v>
      </c>
      <c r="AR4553" s="28">
        <f t="shared" si="86"/>
        <v>16</v>
      </c>
      <c r="AT4553" s="160">
        <v>38113</v>
      </c>
      <c r="AU4553">
        <v>6</v>
      </c>
      <c r="AV4553">
        <v>82</v>
      </c>
      <c r="AW4553" s="160" t="s">
        <v>1102</v>
      </c>
      <c r="AX4553" s="28">
        <f t="shared" si="87"/>
        <v>8</v>
      </c>
    </row>
    <row r="4554" spans="28:50" x14ac:dyDescent="0.3">
      <c r="AB4554" s="160">
        <v>37382</v>
      </c>
      <c r="AC4554">
        <v>7</v>
      </c>
      <c r="AD4554">
        <v>-8</v>
      </c>
      <c r="AE4554" t="s">
        <v>1102</v>
      </c>
      <c r="AF4554">
        <v>-1</v>
      </c>
      <c r="AH4554" s="160">
        <v>39574</v>
      </c>
      <c r="AI4554">
        <v>7</v>
      </c>
      <c r="AJ4554">
        <v>111</v>
      </c>
      <c r="AK4554" s="160" t="s">
        <v>1102</v>
      </c>
      <c r="AL4554" s="28">
        <f t="shared" si="85"/>
        <v>11</v>
      </c>
      <c r="AN4554" s="160">
        <v>38843</v>
      </c>
      <c r="AO4554">
        <v>7</v>
      </c>
      <c r="AP4554">
        <v>160</v>
      </c>
      <c r="AQ4554" s="160" t="s">
        <v>1102</v>
      </c>
      <c r="AR4554" s="28">
        <f t="shared" si="86"/>
        <v>16</v>
      </c>
      <c r="AT4554" s="160">
        <v>38113</v>
      </c>
      <c r="AU4554">
        <v>7</v>
      </c>
      <c r="AV4554">
        <v>79</v>
      </c>
      <c r="AW4554" s="160" t="s">
        <v>1102</v>
      </c>
      <c r="AX4554" s="28">
        <f t="shared" si="87"/>
        <v>8</v>
      </c>
    </row>
    <row r="4555" spans="28:50" x14ac:dyDescent="0.3">
      <c r="AB4555" s="160">
        <v>37382</v>
      </c>
      <c r="AC4555">
        <v>8</v>
      </c>
      <c r="AD4555">
        <v>49</v>
      </c>
      <c r="AE4555" t="s">
        <v>1102</v>
      </c>
      <c r="AF4555">
        <v>5</v>
      </c>
      <c r="AH4555" s="160">
        <v>39574</v>
      </c>
      <c r="AI4555">
        <v>8</v>
      </c>
      <c r="AJ4555">
        <v>114</v>
      </c>
      <c r="AK4555" s="160" t="s">
        <v>1102</v>
      </c>
      <c r="AL4555" s="28">
        <f t="shared" si="85"/>
        <v>11</v>
      </c>
      <c r="AN4555" s="160">
        <v>38843</v>
      </c>
      <c r="AO4555">
        <v>8</v>
      </c>
      <c r="AP4555">
        <v>169</v>
      </c>
      <c r="AQ4555" s="160" t="s">
        <v>1102</v>
      </c>
      <c r="AR4555" s="28">
        <f t="shared" si="86"/>
        <v>17</v>
      </c>
      <c r="AT4555" s="160">
        <v>38113</v>
      </c>
      <c r="AU4555">
        <v>8</v>
      </c>
      <c r="AV4555">
        <v>67</v>
      </c>
      <c r="AW4555" s="160" t="s">
        <v>1102</v>
      </c>
      <c r="AX4555" s="28">
        <f t="shared" si="87"/>
        <v>7</v>
      </c>
    </row>
    <row r="4556" spans="28:50" x14ac:dyDescent="0.3">
      <c r="AB4556" s="160">
        <v>37382</v>
      </c>
      <c r="AC4556">
        <v>9</v>
      </c>
      <c r="AD4556">
        <v>78</v>
      </c>
      <c r="AE4556" t="s">
        <v>1102</v>
      </c>
      <c r="AF4556">
        <v>8</v>
      </c>
      <c r="AH4556" s="160">
        <v>39574</v>
      </c>
      <c r="AI4556">
        <v>9</v>
      </c>
      <c r="AJ4556">
        <v>135</v>
      </c>
      <c r="AK4556" s="160" t="s">
        <v>1102</v>
      </c>
      <c r="AL4556" s="28">
        <f t="shared" si="85"/>
        <v>14</v>
      </c>
      <c r="AN4556" s="160">
        <v>38843</v>
      </c>
      <c r="AO4556">
        <v>9</v>
      </c>
      <c r="AP4556">
        <v>170</v>
      </c>
      <c r="AQ4556" s="160" t="s">
        <v>1102</v>
      </c>
      <c r="AR4556" s="28">
        <f t="shared" si="86"/>
        <v>17</v>
      </c>
      <c r="AT4556" s="160">
        <v>38113</v>
      </c>
      <c r="AU4556">
        <v>9</v>
      </c>
      <c r="AV4556">
        <v>70</v>
      </c>
      <c r="AW4556" s="160" t="s">
        <v>1102</v>
      </c>
      <c r="AX4556" s="28">
        <f t="shared" si="87"/>
        <v>7</v>
      </c>
    </row>
    <row r="4557" spans="28:50" x14ac:dyDescent="0.3">
      <c r="AB4557" s="160">
        <v>37382</v>
      </c>
      <c r="AC4557">
        <v>10</v>
      </c>
      <c r="AD4557">
        <v>114</v>
      </c>
      <c r="AE4557" t="s">
        <v>1102</v>
      </c>
      <c r="AF4557">
        <v>11</v>
      </c>
      <c r="AH4557" s="160">
        <v>39574</v>
      </c>
      <c r="AI4557">
        <v>10</v>
      </c>
      <c r="AJ4557">
        <v>156</v>
      </c>
      <c r="AK4557" s="160" t="s">
        <v>1102</v>
      </c>
      <c r="AL4557" s="28">
        <f t="shared" si="85"/>
        <v>16</v>
      </c>
      <c r="AN4557" s="160">
        <v>38843</v>
      </c>
      <c r="AO4557">
        <v>10</v>
      </c>
      <c r="AP4557">
        <v>180</v>
      </c>
      <c r="AQ4557" s="160" t="s">
        <v>1102</v>
      </c>
      <c r="AR4557" s="28">
        <f t="shared" si="86"/>
        <v>18</v>
      </c>
      <c r="AT4557" s="160">
        <v>38113</v>
      </c>
      <c r="AU4557">
        <v>10</v>
      </c>
      <c r="AV4557">
        <v>63</v>
      </c>
      <c r="AW4557" s="160" t="s">
        <v>1102</v>
      </c>
      <c r="AX4557" s="28">
        <f t="shared" si="87"/>
        <v>6</v>
      </c>
    </row>
    <row r="4558" spans="28:50" x14ac:dyDescent="0.3">
      <c r="AB4558" s="160">
        <v>37382</v>
      </c>
      <c r="AC4558">
        <v>11</v>
      </c>
      <c r="AD4558">
        <v>151</v>
      </c>
      <c r="AE4558" t="s">
        <v>1102</v>
      </c>
      <c r="AF4558">
        <v>15</v>
      </c>
      <c r="AH4558" s="160">
        <v>39574</v>
      </c>
      <c r="AI4558">
        <v>11</v>
      </c>
      <c r="AJ4558">
        <v>175</v>
      </c>
      <c r="AK4558" s="160" t="s">
        <v>1102</v>
      </c>
      <c r="AL4558" s="28">
        <f t="shared" si="85"/>
        <v>18</v>
      </c>
      <c r="AN4558" s="160">
        <v>38843</v>
      </c>
      <c r="AO4558">
        <v>11</v>
      </c>
      <c r="AP4558">
        <v>181</v>
      </c>
      <c r="AQ4558" s="160" t="s">
        <v>1102</v>
      </c>
      <c r="AR4558" s="28">
        <f t="shared" si="86"/>
        <v>18</v>
      </c>
      <c r="AT4558" s="160">
        <v>38113</v>
      </c>
      <c r="AU4558">
        <v>11</v>
      </c>
      <c r="AV4558">
        <v>78</v>
      </c>
      <c r="AW4558" s="160" t="s">
        <v>1102</v>
      </c>
      <c r="AX4558" s="28">
        <f t="shared" si="87"/>
        <v>8</v>
      </c>
    </row>
    <row r="4559" spans="28:50" x14ac:dyDescent="0.3">
      <c r="AB4559" s="160">
        <v>37382</v>
      </c>
      <c r="AC4559">
        <v>12</v>
      </c>
      <c r="AD4559">
        <v>177</v>
      </c>
      <c r="AE4559" t="s">
        <v>1102</v>
      </c>
      <c r="AF4559">
        <v>18</v>
      </c>
      <c r="AH4559" s="160">
        <v>39574</v>
      </c>
      <c r="AI4559">
        <v>12</v>
      </c>
      <c r="AJ4559">
        <v>182</v>
      </c>
      <c r="AK4559" s="160" t="s">
        <v>1102</v>
      </c>
      <c r="AL4559" s="28">
        <f t="shared" si="85"/>
        <v>18</v>
      </c>
      <c r="AN4559" s="160">
        <v>38843</v>
      </c>
      <c r="AO4559">
        <v>12</v>
      </c>
      <c r="AP4559">
        <v>180</v>
      </c>
      <c r="AQ4559" s="160" t="s">
        <v>1102</v>
      </c>
      <c r="AR4559" s="28">
        <f t="shared" si="86"/>
        <v>18</v>
      </c>
      <c r="AT4559" s="160">
        <v>38113</v>
      </c>
      <c r="AU4559">
        <v>12</v>
      </c>
      <c r="AV4559">
        <v>86</v>
      </c>
      <c r="AW4559" s="160" t="s">
        <v>1102</v>
      </c>
      <c r="AX4559" s="28">
        <f t="shared" si="87"/>
        <v>9</v>
      </c>
    </row>
    <row r="4560" spans="28:50" x14ac:dyDescent="0.3">
      <c r="AB4560" s="160">
        <v>37382</v>
      </c>
      <c r="AC4560">
        <v>13</v>
      </c>
      <c r="AD4560">
        <v>196</v>
      </c>
      <c r="AE4560" t="s">
        <v>1102</v>
      </c>
      <c r="AF4560">
        <v>20</v>
      </c>
      <c r="AH4560" s="160">
        <v>39574</v>
      </c>
      <c r="AI4560">
        <v>13</v>
      </c>
      <c r="AJ4560">
        <v>190</v>
      </c>
      <c r="AK4560" s="160" t="s">
        <v>1102</v>
      </c>
      <c r="AL4560" s="28">
        <f t="shared" si="85"/>
        <v>19</v>
      </c>
      <c r="AN4560" s="160">
        <v>38843</v>
      </c>
      <c r="AO4560">
        <v>13</v>
      </c>
      <c r="AP4560">
        <v>180</v>
      </c>
      <c r="AQ4560" s="160" t="s">
        <v>1102</v>
      </c>
      <c r="AR4560" s="28">
        <f t="shared" si="86"/>
        <v>18</v>
      </c>
      <c r="AT4560" s="160">
        <v>38113</v>
      </c>
      <c r="AU4560">
        <v>13</v>
      </c>
      <c r="AV4560">
        <v>100</v>
      </c>
      <c r="AW4560" s="160" t="s">
        <v>1102</v>
      </c>
      <c r="AX4560" s="28">
        <f t="shared" si="87"/>
        <v>10</v>
      </c>
    </row>
    <row r="4561" spans="28:50" x14ac:dyDescent="0.3">
      <c r="AB4561" s="160">
        <v>37382</v>
      </c>
      <c r="AC4561">
        <v>14</v>
      </c>
      <c r="AD4561">
        <v>210</v>
      </c>
      <c r="AE4561" t="s">
        <v>1102</v>
      </c>
      <c r="AF4561">
        <v>21</v>
      </c>
      <c r="AH4561" s="160">
        <v>39574</v>
      </c>
      <c r="AI4561">
        <v>14</v>
      </c>
      <c r="AJ4561">
        <v>184</v>
      </c>
      <c r="AK4561" s="160" t="s">
        <v>1102</v>
      </c>
      <c r="AL4561" s="28">
        <f t="shared" si="85"/>
        <v>18</v>
      </c>
      <c r="AN4561" s="160">
        <v>38843</v>
      </c>
      <c r="AO4561">
        <v>14</v>
      </c>
      <c r="AP4561">
        <v>180</v>
      </c>
      <c r="AQ4561" s="160" t="s">
        <v>1102</v>
      </c>
      <c r="AR4561" s="28">
        <f t="shared" si="86"/>
        <v>18</v>
      </c>
      <c r="AT4561" s="160">
        <v>38113</v>
      </c>
      <c r="AU4561">
        <v>14</v>
      </c>
      <c r="AV4561">
        <v>98</v>
      </c>
      <c r="AW4561" s="160" t="s">
        <v>1102</v>
      </c>
      <c r="AX4561" s="28">
        <f t="shared" si="87"/>
        <v>10</v>
      </c>
    </row>
    <row r="4562" spans="28:50" x14ac:dyDescent="0.3">
      <c r="AB4562" s="160">
        <v>37382</v>
      </c>
      <c r="AC4562">
        <v>15</v>
      </c>
      <c r="AD4562">
        <v>218</v>
      </c>
      <c r="AE4562" t="s">
        <v>1102</v>
      </c>
      <c r="AF4562">
        <v>22</v>
      </c>
      <c r="AH4562" s="160">
        <v>39574</v>
      </c>
      <c r="AI4562">
        <v>15</v>
      </c>
      <c r="AJ4562">
        <v>185</v>
      </c>
      <c r="AK4562" s="160" t="s">
        <v>1102</v>
      </c>
      <c r="AL4562" s="28">
        <f t="shared" si="85"/>
        <v>19</v>
      </c>
      <c r="AN4562" s="160">
        <v>38843</v>
      </c>
      <c r="AO4562">
        <v>15</v>
      </c>
      <c r="AP4562">
        <v>170</v>
      </c>
      <c r="AQ4562" s="160" t="s">
        <v>1102</v>
      </c>
      <c r="AR4562" s="28">
        <f t="shared" si="86"/>
        <v>17</v>
      </c>
      <c r="AT4562" s="160">
        <v>38113</v>
      </c>
      <c r="AU4562">
        <v>15</v>
      </c>
      <c r="AV4562">
        <v>99</v>
      </c>
      <c r="AW4562" s="160" t="s">
        <v>1102</v>
      </c>
      <c r="AX4562" s="28">
        <f t="shared" si="87"/>
        <v>10</v>
      </c>
    </row>
    <row r="4563" spans="28:50" x14ac:dyDescent="0.3">
      <c r="AB4563" s="160">
        <v>37382</v>
      </c>
      <c r="AC4563">
        <v>16</v>
      </c>
      <c r="AD4563">
        <v>209</v>
      </c>
      <c r="AE4563" t="s">
        <v>1102</v>
      </c>
      <c r="AF4563">
        <v>21</v>
      </c>
      <c r="AH4563" s="160">
        <v>39574</v>
      </c>
      <c r="AI4563">
        <v>16</v>
      </c>
      <c r="AJ4563">
        <v>152</v>
      </c>
      <c r="AK4563" s="160" t="s">
        <v>1102</v>
      </c>
      <c r="AL4563" s="28">
        <f t="shared" si="85"/>
        <v>15</v>
      </c>
      <c r="AN4563" s="160">
        <v>38843</v>
      </c>
      <c r="AO4563">
        <v>16</v>
      </c>
      <c r="AP4563">
        <v>170</v>
      </c>
      <c r="AQ4563" s="160" t="s">
        <v>1102</v>
      </c>
      <c r="AR4563" s="28">
        <f t="shared" si="86"/>
        <v>17</v>
      </c>
      <c r="AT4563" s="160">
        <v>38113</v>
      </c>
      <c r="AU4563">
        <v>16</v>
      </c>
      <c r="AV4563">
        <v>107</v>
      </c>
      <c r="AW4563" s="160" t="s">
        <v>1102</v>
      </c>
      <c r="AX4563" s="28">
        <f t="shared" si="87"/>
        <v>11</v>
      </c>
    </row>
    <row r="4564" spans="28:50" x14ac:dyDescent="0.3">
      <c r="AB4564" s="160">
        <v>37382</v>
      </c>
      <c r="AC4564">
        <v>17</v>
      </c>
      <c r="AD4564">
        <v>186</v>
      </c>
      <c r="AE4564" t="s">
        <v>1102</v>
      </c>
      <c r="AF4564">
        <v>19</v>
      </c>
      <c r="AH4564" s="160">
        <v>39574</v>
      </c>
      <c r="AI4564">
        <v>17</v>
      </c>
      <c r="AJ4564">
        <v>145</v>
      </c>
      <c r="AK4564" s="160" t="s">
        <v>1102</v>
      </c>
      <c r="AL4564" s="28">
        <f t="shared" si="85"/>
        <v>15</v>
      </c>
      <c r="AN4564" s="160">
        <v>38843</v>
      </c>
      <c r="AO4564">
        <v>17</v>
      </c>
      <c r="AP4564">
        <v>162</v>
      </c>
      <c r="AQ4564" s="160" t="s">
        <v>1102</v>
      </c>
      <c r="AR4564" s="28">
        <f t="shared" si="86"/>
        <v>16</v>
      </c>
      <c r="AT4564" s="160">
        <v>38113</v>
      </c>
      <c r="AU4564">
        <v>17</v>
      </c>
      <c r="AV4564">
        <v>115</v>
      </c>
      <c r="AW4564" s="160" t="s">
        <v>1102</v>
      </c>
      <c r="AX4564" s="28">
        <f t="shared" si="87"/>
        <v>12</v>
      </c>
    </row>
    <row r="4565" spans="28:50" x14ac:dyDescent="0.3">
      <c r="AB4565" s="160">
        <v>37382</v>
      </c>
      <c r="AC4565">
        <v>18</v>
      </c>
      <c r="AD4565">
        <v>141</v>
      </c>
      <c r="AE4565" t="s">
        <v>1102</v>
      </c>
      <c r="AF4565">
        <v>14</v>
      </c>
      <c r="AH4565" s="160">
        <v>39574</v>
      </c>
      <c r="AI4565">
        <v>18</v>
      </c>
      <c r="AJ4565">
        <v>146</v>
      </c>
      <c r="AK4565" s="160" t="s">
        <v>1102</v>
      </c>
      <c r="AL4565" s="28">
        <f t="shared" si="85"/>
        <v>15</v>
      </c>
      <c r="AN4565" s="160">
        <v>38843</v>
      </c>
      <c r="AO4565">
        <v>18</v>
      </c>
      <c r="AP4565">
        <v>160</v>
      </c>
      <c r="AQ4565" s="160" t="s">
        <v>1102</v>
      </c>
      <c r="AR4565" s="28">
        <f t="shared" si="86"/>
        <v>16</v>
      </c>
      <c r="AT4565" s="160">
        <v>38113</v>
      </c>
      <c r="AU4565">
        <v>18</v>
      </c>
      <c r="AV4565">
        <v>114</v>
      </c>
      <c r="AW4565" s="160" t="s">
        <v>1102</v>
      </c>
      <c r="AX4565" s="28">
        <f t="shared" si="87"/>
        <v>11</v>
      </c>
    </row>
    <row r="4566" spans="28:50" x14ac:dyDescent="0.3">
      <c r="AB4566" s="160">
        <v>37382</v>
      </c>
      <c r="AC4566">
        <v>19</v>
      </c>
      <c r="AD4566">
        <v>118</v>
      </c>
      <c r="AE4566" t="s">
        <v>1102</v>
      </c>
      <c r="AF4566">
        <v>12</v>
      </c>
      <c r="AH4566" s="160">
        <v>39574</v>
      </c>
      <c r="AI4566">
        <v>19</v>
      </c>
      <c r="AJ4566">
        <v>143</v>
      </c>
      <c r="AK4566" s="160" t="s">
        <v>1102</v>
      </c>
      <c r="AL4566" s="28">
        <f t="shared" si="85"/>
        <v>14</v>
      </c>
      <c r="AN4566" s="160">
        <v>38843</v>
      </c>
      <c r="AO4566">
        <v>19</v>
      </c>
      <c r="AP4566">
        <v>160</v>
      </c>
      <c r="AQ4566" s="160" t="s">
        <v>1102</v>
      </c>
      <c r="AR4566" s="28">
        <f t="shared" si="86"/>
        <v>16</v>
      </c>
      <c r="AT4566" s="160">
        <v>38113</v>
      </c>
      <c r="AU4566">
        <v>19</v>
      </c>
      <c r="AV4566">
        <v>81</v>
      </c>
      <c r="AW4566" s="160" t="s">
        <v>1102</v>
      </c>
      <c r="AX4566" s="28">
        <f t="shared" si="87"/>
        <v>8</v>
      </c>
    </row>
    <row r="4567" spans="28:50" x14ac:dyDescent="0.3">
      <c r="AB4567" s="160">
        <v>37382</v>
      </c>
      <c r="AC4567">
        <v>20</v>
      </c>
      <c r="AD4567">
        <v>101</v>
      </c>
      <c r="AE4567" t="s">
        <v>1102</v>
      </c>
      <c r="AF4567">
        <v>10</v>
      </c>
      <c r="AH4567" s="160">
        <v>39574</v>
      </c>
      <c r="AI4567">
        <v>20</v>
      </c>
      <c r="AJ4567">
        <v>144</v>
      </c>
      <c r="AK4567" s="160" t="s">
        <v>1102</v>
      </c>
      <c r="AL4567" s="28">
        <f t="shared" si="85"/>
        <v>14</v>
      </c>
      <c r="AN4567" s="160">
        <v>38843</v>
      </c>
      <c r="AO4567">
        <v>20</v>
      </c>
      <c r="AP4567">
        <v>160</v>
      </c>
      <c r="AQ4567" s="160" t="s">
        <v>1102</v>
      </c>
      <c r="AR4567" s="28">
        <f t="shared" si="86"/>
        <v>16</v>
      </c>
      <c r="AT4567" s="160">
        <v>38113</v>
      </c>
      <c r="AU4567">
        <v>20</v>
      </c>
      <c r="AV4567">
        <v>76</v>
      </c>
      <c r="AW4567" s="160" t="s">
        <v>1102</v>
      </c>
      <c r="AX4567" s="28">
        <f t="shared" si="87"/>
        <v>8</v>
      </c>
    </row>
    <row r="4568" spans="28:50" x14ac:dyDescent="0.3">
      <c r="AB4568" s="160">
        <v>37382</v>
      </c>
      <c r="AC4568">
        <v>21</v>
      </c>
      <c r="AD4568">
        <v>71</v>
      </c>
      <c r="AE4568" t="s">
        <v>1102</v>
      </c>
      <c r="AF4568">
        <v>7</v>
      </c>
      <c r="AH4568" s="160">
        <v>39574</v>
      </c>
      <c r="AI4568">
        <v>21</v>
      </c>
      <c r="AJ4568">
        <v>143</v>
      </c>
      <c r="AK4568" s="160" t="s">
        <v>1102</v>
      </c>
      <c r="AL4568" s="28">
        <f t="shared" si="85"/>
        <v>14</v>
      </c>
      <c r="AN4568" s="160">
        <v>38843</v>
      </c>
      <c r="AO4568">
        <v>21</v>
      </c>
      <c r="AP4568">
        <v>160</v>
      </c>
      <c r="AQ4568" s="160" t="s">
        <v>1102</v>
      </c>
      <c r="AR4568" s="28">
        <f t="shared" si="86"/>
        <v>16</v>
      </c>
      <c r="AT4568" s="160">
        <v>38113</v>
      </c>
      <c r="AU4568">
        <v>21</v>
      </c>
      <c r="AV4568">
        <v>85</v>
      </c>
      <c r="AW4568" s="160" t="s">
        <v>1102</v>
      </c>
      <c r="AX4568" s="28">
        <f t="shared" si="87"/>
        <v>9</v>
      </c>
    </row>
    <row r="4569" spans="28:50" x14ac:dyDescent="0.3">
      <c r="AB4569" s="160">
        <v>37382</v>
      </c>
      <c r="AC4569">
        <v>22</v>
      </c>
      <c r="AD4569">
        <v>68</v>
      </c>
      <c r="AE4569" t="s">
        <v>1102</v>
      </c>
      <c r="AF4569">
        <v>7</v>
      </c>
      <c r="AH4569" s="160">
        <v>39574</v>
      </c>
      <c r="AI4569">
        <v>22</v>
      </c>
      <c r="AJ4569">
        <v>138</v>
      </c>
      <c r="AK4569" s="160" t="s">
        <v>1102</v>
      </c>
      <c r="AL4569" s="28">
        <f t="shared" si="85"/>
        <v>14</v>
      </c>
      <c r="AN4569" s="160">
        <v>38843</v>
      </c>
      <c r="AO4569">
        <v>22</v>
      </c>
      <c r="AP4569">
        <v>160</v>
      </c>
      <c r="AQ4569" s="160" t="s">
        <v>1102</v>
      </c>
      <c r="AR4569" s="28">
        <f t="shared" si="86"/>
        <v>16</v>
      </c>
      <c r="AT4569" s="160">
        <v>38113</v>
      </c>
      <c r="AU4569">
        <v>22</v>
      </c>
      <c r="AV4569">
        <v>85</v>
      </c>
      <c r="AW4569" s="160" t="s">
        <v>1102</v>
      </c>
      <c r="AX4569" s="28">
        <f t="shared" si="87"/>
        <v>9</v>
      </c>
    </row>
    <row r="4570" spans="28:50" x14ac:dyDescent="0.3">
      <c r="AB4570" s="160">
        <v>37382</v>
      </c>
      <c r="AC4570">
        <v>23</v>
      </c>
      <c r="AD4570">
        <v>57</v>
      </c>
      <c r="AE4570" t="s">
        <v>1102</v>
      </c>
      <c r="AF4570">
        <v>6</v>
      </c>
      <c r="AH4570" s="160">
        <v>39574</v>
      </c>
      <c r="AI4570">
        <v>23</v>
      </c>
      <c r="AJ4570">
        <v>131</v>
      </c>
      <c r="AK4570" s="160" t="s">
        <v>1102</v>
      </c>
      <c r="AL4570" s="28">
        <f t="shared" si="85"/>
        <v>13</v>
      </c>
      <c r="AN4570" s="160">
        <v>38843</v>
      </c>
      <c r="AO4570">
        <v>23</v>
      </c>
      <c r="AP4570">
        <v>158</v>
      </c>
      <c r="AQ4570" s="160" t="s">
        <v>1102</v>
      </c>
      <c r="AR4570" s="28">
        <f t="shared" si="86"/>
        <v>16</v>
      </c>
      <c r="AT4570" s="160">
        <v>38113</v>
      </c>
      <c r="AU4570">
        <v>23</v>
      </c>
      <c r="AV4570">
        <v>83</v>
      </c>
      <c r="AW4570" s="160" t="s">
        <v>1102</v>
      </c>
      <c r="AX4570" s="28">
        <f t="shared" si="87"/>
        <v>8</v>
      </c>
    </row>
    <row r="4571" spans="28:50" x14ac:dyDescent="0.3">
      <c r="AB4571" s="160">
        <v>37383</v>
      </c>
      <c r="AC4571">
        <v>0</v>
      </c>
      <c r="AD4571">
        <v>49</v>
      </c>
      <c r="AE4571" t="s">
        <v>1102</v>
      </c>
      <c r="AF4571">
        <v>5</v>
      </c>
      <c r="AH4571" s="160">
        <v>39575</v>
      </c>
      <c r="AI4571">
        <v>0</v>
      </c>
      <c r="AJ4571">
        <v>129</v>
      </c>
      <c r="AK4571" s="160" t="s">
        <v>1102</v>
      </c>
      <c r="AL4571" s="28">
        <f t="shared" si="85"/>
        <v>13</v>
      </c>
      <c r="AN4571" s="160">
        <v>38844</v>
      </c>
      <c r="AO4571">
        <v>0</v>
      </c>
      <c r="AP4571">
        <v>150</v>
      </c>
      <c r="AQ4571" s="160" t="s">
        <v>1102</v>
      </c>
      <c r="AR4571" s="28">
        <f t="shared" si="86"/>
        <v>15</v>
      </c>
      <c r="AT4571" s="160">
        <v>38114</v>
      </c>
      <c r="AU4571">
        <v>0</v>
      </c>
      <c r="AV4571">
        <v>79</v>
      </c>
      <c r="AW4571" s="160" t="s">
        <v>1102</v>
      </c>
      <c r="AX4571" s="28">
        <f t="shared" si="87"/>
        <v>8</v>
      </c>
    </row>
    <row r="4572" spans="28:50" x14ac:dyDescent="0.3">
      <c r="AB4572" s="160">
        <v>37383</v>
      </c>
      <c r="AC4572">
        <v>1</v>
      </c>
      <c r="AD4572">
        <v>33</v>
      </c>
      <c r="AE4572" t="s">
        <v>1102</v>
      </c>
      <c r="AF4572">
        <v>3</v>
      </c>
      <c r="AH4572" s="160">
        <v>39575</v>
      </c>
      <c r="AI4572">
        <v>1</v>
      </c>
      <c r="AJ4572">
        <v>128</v>
      </c>
      <c r="AK4572" s="160" t="s">
        <v>1102</v>
      </c>
      <c r="AL4572" s="28">
        <f t="shared" si="85"/>
        <v>13</v>
      </c>
      <c r="AN4572" s="160">
        <v>38844</v>
      </c>
      <c r="AO4572">
        <v>1</v>
      </c>
      <c r="AP4572">
        <v>140</v>
      </c>
      <c r="AQ4572" s="160" t="s">
        <v>1102</v>
      </c>
      <c r="AR4572" s="28">
        <f t="shared" si="86"/>
        <v>14</v>
      </c>
      <c r="AT4572" s="160">
        <v>38114</v>
      </c>
      <c r="AU4572">
        <v>1</v>
      </c>
      <c r="AV4572">
        <v>72</v>
      </c>
      <c r="AW4572" s="160" t="s">
        <v>1102</v>
      </c>
      <c r="AX4572" s="28">
        <f t="shared" si="87"/>
        <v>7</v>
      </c>
    </row>
    <row r="4573" spans="28:50" x14ac:dyDescent="0.3">
      <c r="AB4573" s="160">
        <v>37383</v>
      </c>
      <c r="AC4573">
        <v>2</v>
      </c>
      <c r="AD4573">
        <v>36</v>
      </c>
      <c r="AE4573" t="s">
        <v>1102</v>
      </c>
      <c r="AF4573">
        <v>4</v>
      </c>
      <c r="AH4573" s="160">
        <v>39575</v>
      </c>
      <c r="AI4573">
        <v>2</v>
      </c>
      <c r="AJ4573">
        <v>130</v>
      </c>
      <c r="AK4573" s="160" t="s">
        <v>1102</v>
      </c>
      <c r="AL4573" s="28">
        <f t="shared" si="85"/>
        <v>13</v>
      </c>
      <c r="AN4573" s="160">
        <v>38844</v>
      </c>
      <c r="AO4573">
        <v>2</v>
      </c>
      <c r="AP4573">
        <v>140</v>
      </c>
      <c r="AQ4573" s="160" t="s">
        <v>1102</v>
      </c>
      <c r="AR4573" s="28">
        <f t="shared" si="86"/>
        <v>14</v>
      </c>
      <c r="AT4573" s="160">
        <v>38114</v>
      </c>
      <c r="AU4573">
        <v>2</v>
      </c>
      <c r="AV4573">
        <v>77</v>
      </c>
      <c r="AW4573" s="160" t="s">
        <v>1102</v>
      </c>
      <c r="AX4573" s="28">
        <f t="shared" si="87"/>
        <v>8</v>
      </c>
    </row>
    <row r="4574" spans="28:50" x14ac:dyDescent="0.3">
      <c r="AB4574" s="160">
        <v>37383</v>
      </c>
      <c r="AC4574">
        <v>3</v>
      </c>
      <c r="AD4574">
        <v>20</v>
      </c>
      <c r="AE4574" t="s">
        <v>1102</v>
      </c>
      <c r="AF4574">
        <v>2</v>
      </c>
      <c r="AH4574" s="160">
        <v>39575</v>
      </c>
      <c r="AI4574">
        <v>3</v>
      </c>
      <c r="AJ4574">
        <v>123</v>
      </c>
      <c r="AK4574" s="160" t="s">
        <v>1102</v>
      </c>
      <c r="AL4574" s="28">
        <f t="shared" si="85"/>
        <v>12</v>
      </c>
      <c r="AN4574" s="160">
        <v>38844</v>
      </c>
      <c r="AO4574">
        <v>3</v>
      </c>
      <c r="AP4574">
        <v>130</v>
      </c>
      <c r="AQ4574" s="160" t="s">
        <v>1102</v>
      </c>
      <c r="AR4574" s="28">
        <f t="shared" si="86"/>
        <v>13</v>
      </c>
      <c r="AT4574" s="160">
        <v>38114</v>
      </c>
      <c r="AU4574">
        <v>3</v>
      </c>
      <c r="AV4574">
        <v>73</v>
      </c>
      <c r="AW4574" s="160" t="s">
        <v>1102</v>
      </c>
      <c r="AX4574" s="28">
        <f t="shared" si="87"/>
        <v>7</v>
      </c>
    </row>
    <row r="4575" spans="28:50" x14ac:dyDescent="0.3">
      <c r="AB4575" s="160">
        <v>37383</v>
      </c>
      <c r="AC4575">
        <v>4</v>
      </c>
      <c r="AD4575">
        <v>27</v>
      </c>
      <c r="AE4575" t="s">
        <v>1102</v>
      </c>
      <c r="AF4575">
        <v>3</v>
      </c>
      <c r="AH4575" s="160">
        <v>39575</v>
      </c>
      <c r="AI4575">
        <v>4</v>
      </c>
      <c r="AJ4575">
        <v>119</v>
      </c>
      <c r="AK4575" s="160" t="s">
        <v>1102</v>
      </c>
      <c r="AL4575" s="28">
        <f t="shared" si="85"/>
        <v>12</v>
      </c>
      <c r="AN4575" s="160">
        <v>38844</v>
      </c>
      <c r="AO4575">
        <v>4</v>
      </c>
      <c r="AP4575">
        <v>120</v>
      </c>
      <c r="AQ4575" s="160" t="s">
        <v>1102</v>
      </c>
      <c r="AR4575" s="28">
        <f t="shared" si="86"/>
        <v>12</v>
      </c>
      <c r="AT4575" s="160">
        <v>38114</v>
      </c>
      <c r="AU4575">
        <v>4</v>
      </c>
      <c r="AV4575">
        <v>73</v>
      </c>
      <c r="AW4575" s="160" t="s">
        <v>1102</v>
      </c>
      <c r="AX4575" s="28">
        <f t="shared" si="87"/>
        <v>7</v>
      </c>
    </row>
    <row r="4576" spans="28:50" x14ac:dyDescent="0.3">
      <c r="AB4576" s="160">
        <v>37383</v>
      </c>
      <c r="AC4576">
        <v>5</v>
      </c>
      <c r="AD4576">
        <v>16</v>
      </c>
      <c r="AE4576" t="s">
        <v>1102</v>
      </c>
      <c r="AF4576">
        <v>2</v>
      </c>
      <c r="AH4576" s="160">
        <v>39575</v>
      </c>
      <c r="AI4576">
        <v>5</v>
      </c>
      <c r="AJ4576">
        <v>122</v>
      </c>
      <c r="AK4576" s="160" t="s">
        <v>1102</v>
      </c>
      <c r="AL4576" s="28">
        <f t="shared" si="85"/>
        <v>12</v>
      </c>
      <c r="AN4576" s="160">
        <v>38844</v>
      </c>
      <c r="AO4576">
        <v>5</v>
      </c>
      <c r="AP4576">
        <v>117</v>
      </c>
      <c r="AQ4576" s="160" t="s">
        <v>1102</v>
      </c>
      <c r="AR4576" s="28">
        <f t="shared" si="86"/>
        <v>12</v>
      </c>
      <c r="AT4576" s="160">
        <v>38114</v>
      </c>
      <c r="AU4576">
        <v>5</v>
      </c>
      <c r="AV4576">
        <v>95</v>
      </c>
      <c r="AW4576" s="160" t="s">
        <v>1102</v>
      </c>
      <c r="AX4576" s="28">
        <f t="shared" si="87"/>
        <v>10</v>
      </c>
    </row>
    <row r="4577" spans="28:50" x14ac:dyDescent="0.3">
      <c r="AB4577" s="160">
        <v>37383</v>
      </c>
      <c r="AC4577">
        <v>6</v>
      </c>
      <c r="AD4577">
        <v>13</v>
      </c>
      <c r="AE4577" t="s">
        <v>1102</v>
      </c>
      <c r="AF4577">
        <v>1</v>
      </c>
      <c r="AH4577" s="160">
        <v>39575</v>
      </c>
      <c r="AI4577">
        <v>6</v>
      </c>
      <c r="AJ4577">
        <v>126</v>
      </c>
      <c r="AK4577" s="160" t="s">
        <v>1102</v>
      </c>
      <c r="AL4577" s="28">
        <f t="shared" si="85"/>
        <v>13</v>
      </c>
      <c r="AN4577" s="160">
        <v>38844</v>
      </c>
      <c r="AO4577">
        <v>6</v>
      </c>
      <c r="AP4577">
        <v>120</v>
      </c>
      <c r="AQ4577" s="160" t="s">
        <v>1102</v>
      </c>
      <c r="AR4577" s="28">
        <f t="shared" si="86"/>
        <v>12</v>
      </c>
      <c r="AT4577" s="160">
        <v>38114</v>
      </c>
      <c r="AU4577">
        <v>6</v>
      </c>
      <c r="AV4577">
        <v>88</v>
      </c>
      <c r="AW4577" s="160" t="s">
        <v>1102</v>
      </c>
      <c r="AX4577" s="28">
        <f t="shared" si="87"/>
        <v>9</v>
      </c>
    </row>
    <row r="4578" spans="28:50" x14ac:dyDescent="0.3">
      <c r="AB4578" s="160">
        <v>37383</v>
      </c>
      <c r="AC4578">
        <v>7</v>
      </c>
      <c r="AD4578">
        <v>13</v>
      </c>
      <c r="AE4578" t="s">
        <v>1102</v>
      </c>
      <c r="AF4578">
        <v>1</v>
      </c>
      <c r="AH4578" s="160">
        <v>39575</v>
      </c>
      <c r="AI4578">
        <v>7</v>
      </c>
      <c r="AJ4578">
        <v>128</v>
      </c>
      <c r="AK4578" s="160" t="s">
        <v>1102</v>
      </c>
      <c r="AL4578" s="28">
        <f t="shared" si="85"/>
        <v>13</v>
      </c>
      <c r="AN4578" s="160">
        <v>38844</v>
      </c>
      <c r="AO4578">
        <v>7</v>
      </c>
      <c r="AP4578">
        <v>120</v>
      </c>
      <c r="AQ4578" s="160" t="s">
        <v>1102</v>
      </c>
      <c r="AR4578" s="28">
        <f t="shared" si="86"/>
        <v>12</v>
      </c>
      <c r="AT4578" s="160">
        <v>38114</v>
      </c>
      <c r="AU4578">
        <v>7</v>
      </c>
      <c r="AV4578">
        <v>85</v>
      </c>
      <c r="AW4578" s="160" t="s">
        <v>1102</v>
      </c>
      <c r="AX4578" s="28">
        <f t="shared" si="87"/>
        <v>9</v>
      </c>
    </row>
    <row r="4579" spans="28:50" x14ac:dyDescent="0.3">
      <c r="AB4579" s="160">
        <v>37383</v>
      </c>
      <c r="AC4579">
        <v>8</v>
      </c>
      <c r="AD4579">
        <v>42</v>
      </c>
      <c r="AE4579" t="s">
        <v>1102</v>
      </c>
      <c r="AF4579">
        <v>4</v>
      </c>
      <c r="AH4579" s="160">
        <v>39575</v>
      </c>
      <c r="AI4579">
        <v>8</v>
      </c>
      <c r="AJ4579">
        <v>130</v>
      </c>
      <c r="AK4579" s="160" t="s">
        <v>1102</v>
      </c>
      <c r="AL4579" s="28">
        <f t="shared" si="85"/>
        <v>13</v>
      </c>
      <c r="AN4579" s="160">
        <v>38844</v>
      </c>
      <c r="AO4579">
        <v>8</v>
      </c>
      <c r="AP4579">
        <v>141</v>
      </c>
      <c r="AQ4579" s="160" t="s">
        <v>1102</v>
      </c>
      <c r="AR4579" s="28">
        <f t="shared" si="86"/>
        <v>14</v>
      </c>
      <c r="AT4579" s="160">
        <v>38114</v>
      </c>
      <c r="AU4579">
        <v>8</v>
      </c>
      <c r="AV4579">
        <v>88</v>
      </c>
      <c r="AW4579" s="160" t="s">
        <v>1102</v>
      </c>
      <c r="AX4579" s="28">
        <f t="shared" si="87"/>
        <v>9</v>
      </c>
    </row>
    <row r="4580" spans="28:50" x14ac:dyDescent="0.3">
      <c r="AB4580" s="160">
        <v>37383</v>
      </c>
      <c r="AC4580">
        <v>9</v>
      </c>
      <c r="AD4580">
        <v>86</v>
      </c>
      <c r="AE4580" t="s">
        <v>1102</v>
      </c>
      <c r="AF4580">
        <v>9</v>
      </c>
      <c r="AH4580" s="160">
        <v>39575</v>
      </c>
      <c r="AI4580">
        <v>9</v>
      </c>
      <c r="AJ4580">
        <v>137</v>
      </c>
      <c r="AK4580" s="160" t="s">
        <v>1102</v>
      </c>
      <c r="AL4580" s="28">
        <f t="shared" si="85"/>
        <v>14</v>
      </c>
      <c r="AN4580" s="160">
        <v>38844</v>
      </c>
      <c r="AO4580">
        <v>9</v>
      </c>
      <c r="AP4580">
        <v>150</v>
      </c>
      <c r="AQ4580" s="160" t="s">
        <v>1102</v>
      </c>
      <c r="AR4580" s="28">
        <f t="shared" si="86"/>
        <v>15</v>
      </c>
      <c r="AT4580" s="160">
        <v>38114</v>
      </c>
      <c r="AU4580">
        <v>9</v>
      </c>
      <c r="AV4580">
        <v>92</v>
      </c>
      <c r="AW4580" s="160" t="s">
        <v>1102</v>
      </c>
      <c r="AX4580" s="28">
        <f t="shared" si="87"/>
        <v>9</v>
      </c>
    </row>
    <row r="4581" spans="28:50" x14ac:dyDescent="0.3">
      <c r="AB4581" s="160">
        <v>37383</v>
      </c>
      <c r="AC4581">
        <v>10</v>
      </c>
      <c r="AD4581">
        <v>135</v>
      </c>
      <c r="AE4581" t="s">
        <v>1102</v>
      </c>
      <c r="AF4581">
        <v>14</v>
      </c>
      <c r="AH4581" s="160">
        <v>39575</v>
      </c>
      <c r="AI4581">
        <v>10</v>
      </c>
      <c r="AJ4581">
        <v>143</v>
      </c>
      <c r="AK4581" s="160" t="s">
        <v>1102</v>
      </c>
      <c r="AL4581" s="28">
        <f t="shared" si="85"/>
        <v>14</v>
      </c>
      <c r="AN4581" s="160">
        <v>38844</v>
      </c>
      <c r="AO4581">
        <v>10</v>
      </c>
      <c r="AP4581">
        <v>160</v>
      </c>
      <c r="AQ4581" s="160" t="s">
        <v>1102</v>
      </c>
      <c r="AR4581" s="28">
        <f t="shared" si="86"/>
        <v>16</v>
      </c>
      <c r="AT4581" s="160">
        <v>38114</v>
      </c>
      <c r="AU4581">
        <v>10</v>
      </c>
      <c r="AV4581">
        <v>99</v>
      </c>
      <c r="AW4581" s="160" t="s">
        <v>1102</v>
      </c>
      <c r="AX4581" s="28">
        <f t="shared" si="87"/>
        <v>10</v>
      </c>
    </row>
    <row r="4582" spans="28:50" x14ac:dyDescent="0.3">
      <c r="AB4582" s="160">
        <v>37383</v>
      </c>
      <c r="AC4582">
        <v>11</v>
      </c>
      <c r="AD4582">
        <v>165</v>
      </c>
      <c r="AE4582" t="s">
        <v>1102</v>
      </c>
      <c r="AF4582">
        <v>17</v>
      </c>
      <c r="AH4582" s="160">
        <v>39575</v>
      </c>
      <c r="AI4582">
        <v>11</v>
      </c>
      <c r="AJ4582">
        <v>149</v>
      </c>
      <c r="AK4582" s="160" t="s">
        <v>1102</v>
      </c>
      <c r="AL4582" s="28">
        <f t="shared" si="85"/>
        <v>15</v>
      </c>
      <c r="AN4582" s="160">
        <v>38844</v>
      </c>
      <c r="AO4582">
        <v>11</v>
      </c>
      <c r="AP4582">
        <v>168</v>
      </c>
      <c r="AQ4582" s="160" t="s">
        <v>1102</v>
      </c>
      <c r="AR4582" s="28">
        <f t="shared" si="86"/>
        <v>17</v>
      </c>
      <c r="AT4582" s="160">
        <v>38114</v>
      </c>
      <c r="AU4582">
        <v>11</v>
      </c>
      <c r="AV4582">
        <v>108</v>
      </c>
      <c r="AW4582" s="160" t="s">
        <v>1102</v>
      </c>
      <c r="AX4582" s="28">
        <f t="shared" si="87"/>
        <v>11</v>
      </c>
    </row>
    <row r="4583" spans="28:50" x14ac:dyDescent="0.3">
      <c r="AB4583" s="160">
        <v>37383</v>
      </c>
      <c r="AC4583">
        <v>12</v>
      </c>
      <c r="AD4583">
        <v>199</v>
      </c>
      <c r="AE4583" t="s">
        <v>1102</v>
      </c>
      <c r="AF4583">
        <v>20</v>
      </c>
      <c r="AH4583" s="160">
        <v>39575</v>
      </c>
      <c r="AI4583">
        <v>12</v>
      </c>
      <c r="AJ4583">
        <v>150</v>
      </c>
      <c r="AK4583" s="160" t="s">
        <v>1102</v>
      </c>
      <c r="AL4583" s="28">
        <f t="shared" si="85"/>
        <v>15</v>
      </c>
      <c r="AN4583" s="160">
        <v>38844</v>
      </c>
      <c r="AO4583">
        <v>12</v>
      </c>
      <c r="AP4583">
        <v>170</v>
      </c>
      <c r="AQ4583" s="160" t="s">
        <v>1102</v>
      </c>
      <c r="AR4583" s="28">
        <f t="shared" si="86"/>
        <v>17</v>
      </c>
      <c r="AT4583" s="160">
        <v>38114</v>
      </c>
      <c r="AU4583">
        <v>12</v>
      </c>
      <c r="AV4583">
        <v>115</v>
      </c>
      <c r="AW4583" s="160" t="s">
        <v>1102</v>
      </c>
      <c r="AX4583" s="28">
        <f t="shared" si="87"/>
        <v>12</v>
      </c>
    </row>
    <row r="4584" spans="28:50" x14ac:dyDescent="0.3">
      <c r="AB4584" s="160">
        <v>37383</v>
      </c>
      <c r="AC4584">
        <v>13</v>
      </c>
      <c r="AD4584">
        <v>213</v>
      </c>
      <c r="AE4584" t="s">
        <v>1102</v>
      </c>
      <c r="AF4584">
        <v>21</v>
      </c>
      <c r="AH4584" s="160">
        <v>39575</v>
      </c>
      <c r="AI4584">
        <v>13</v>
      </c>
      <c r="AJ4584">
        <v>157</v>
      </c>
      <c r="AK4584" s="160" t="s">
        <v>1102</v>
      </c>
      <c r="AL4584" s="28">
        <f t="shared" si="85"/>
        <v>16</v>
      </c>
      <c r="AN4584" s="160">
        <v>38844</v>
      </c>
      <c r="AO4584">
        <v>13</v>
      </c>
      <c r="AP4584">
        <v>180</v>
      </c>
      <c r="AQ4584" s="160" t="s">
        <v>1102</v>
      </c>
      <c r="AR4584" s="28">
        <f t="shared" si="86"/>
        <v>18</v>
      </c>
      <c r="AT4584" s="160">
        <v>38114</v>
      </c>
      <c r="AU4584">
        <v>13</v>
      </c>
      <c r="AV4584">
        <v>122</v>
      </c>
      <c r="AW4584" s="160" t="s">
        <v>1102</v>
      </c>
      <c r="AX4584" s="28">
        <f t="shared" si="87"/>
        <v>12</v>
      </c>
    </row>
    <row r="4585" spans="28:50" x14ac:dyDescent="0.3">
      <c r="AB4585" s="160">
        <v>37383</v>
      </c>
      <c r="AC4585">
        <v>14</v>
      </c>
      <c r="AD4585">
        <v>220</v>
      </c>
      <c r="AE4585" t="s">
        <v>1102</v>
      </c>
      <c r="AF4585">
        <v>22</v>
      </c>
      <c r="AH4585" s="160">
        <v>39575</v>
      </c>
      <c r="AI4585">
        <v>14</v>
      </c>
      <c r="AJ4585">
        <v>159</v>
      </c>
      <c r="AK4585" s="160" t="s">
        <v>1102</v>
      </c>
      <c r="AL4585" s="28">
        <f t="shared" si="85"/>
        <v>16</v>
      </c>
      <c r="AN4585" s="160">
        <v>38844</v>
      </c>
      <c r="AO4585">
        <v>14</v>
      </c>
      <c r="AP4585">
        <v>176</v>
      </c>
      <c r="AQ4585" s="160" t="s">
        <v>1102</v>
      </c>
      <c r="AR4585" s="28">
        <f t="shared" si="86"/>
        <v>18</v>
      </c>
      <c r="AT4585" s="160">
        <v>38114</v>
      </c>
      <c r="AU4585">
        <v>14</v>
      </c>
      <c r="AV4585">
        <v>127</v>
      </c>
      <c r="AW4585" s="160" t="s">
        <v>1102</v>
      </c>
      <c r="AX4585" s="28">
        <f t="shared" si="87"/>
        <v>13</v>
      </c>
    </row>
    <row r="4586" spans="28:50" x14ac:dyDescent="0.3">
      <c r="AB4586" s="160">
        <v>37383</v>
      </c>
      <c r="AC4586">
        <v>15</v>
      </c>
      <c r="AD4586">
        <v>228</v>
      </c>
      <c r="AE4586" t="s">
        <v>1102</v>
      </c>
      <c r="AF4586">
        <v>23</v>
      </c>
      <c r="AH4586" s="160">
        <v>39575</v>
      </c>
      <c r="AI4586">
        <v>15</v>
      </c>
      <c r="AJ4586">
        <v>160</v>
      </c>
      <c r="AK4586" s="160" t="s">
        <v>1102</v>
      </c>
      <c r="AL4586" s="28">
        <f t="shared" si="85"/>
        <v>16</v>
      </c>
      <c r="AN4586" s="160">
        <v>38844</v>
      </c>
      <c r="AO4586">
        <v>15</v>
      </c>
      <c r="AP4586">
        <v>170</v>
      </c>
      <c r="AQ4586" s="160" t="s">
        <v>1102</v>
      </c>
      <c r="AR4586" s="28">
        <f t="shared" si="86"/>
        <v>17</v>
      </c>
      <c r="AT4586" s="160">
        <v>38114</v>
      </c>
      <c r="AU4586">
        <v>15</v>
      </c>
      <c r="AV4586">
        <v>119</v>
      </c>
      <c r="AW4586" s="160" t="s">
        <v>1102</v>
      </c>
      <c r="AX4586" s="28">
        <f t="shared" si="87"/>
        <v>12</v>
      </c>
    </row>
    <row r="4587" spans="28:50" x14ac:dyDescent="0.3">
      <c r="AB4587" s="160">
        <v>37383</v>
      </c>
      <c r="AC4587">
        <v>16</v>
      </c>
      <c r="AD4587">
        <v>220</v>
      </c>
      <c r="AE4587" t="s">
        <v>1102</v>
      </c>
      <c r="AF4587">
        <v>22</v>
      </c>
      <c r="AH4587" s="160">
        <v>39575</v>
      </c>
      <c r="AI4587">
        <v>16</v>
      </c>
      <c r="AJ4587">
        <v>160</v>
      </c>
      <c r="AK4587" s="160" t="s">
        <v>1102</v>
      </c>
      <c r="AL4587" s="28">
        <f t="shared" si="85"/>
        <v>16</v>
      </c>
      <c r="AN4587" s="160">
        <v>38844</v>
      </c>
      <c r="AO4587">
        <v>16</v>
      </c>
      <c r="AP4587">
        <v>160</v>
      </c>
      <c r="AQ4587" s="160" t="s">
        <v>1102</v>
      </c>
      <c r="AR4587" s="28">
        <f t="shared" si="86"/>
        <v>16</v>
      </c>
      <c r="AT4587" s="160">
        <v>38114</v>
      </c>
      <c r="AU4587">
        <v>16</v>
      </c>
      <c r="AV4587">
        <v>127</v>
      </c>
      <c r="AW4587" s="160" t="s">
        <v>1102</v>
      </c>
      <c r="AX4587" s="28">
        <f t="shared" si="87"/>
        <v>13</v>
      </c>
    </row>
    <row r="4588" spans="28:50" x14ac:dyDescent="0.3">
      <c r="AB4588" s="160">
        <v>37383</v>
      </c>
      <c r="AC4588">
        <v>17</v>
      </c>
      <c r="AD4588">
        <v>197</v>
      </c>
      <c r="AE4588" t="s">
        <v>1102</v>
      </c>
      <c r="AF4588">
        <v>20</v>
      </c>
      <c r="AH4588" s="160">
        <v>39575</v>
      </c>
      <c r="AI4588">
        <v>17</v>
      </c>
      <c r="AJ4588">
        <v>163</v>
      </c>
      <c r="AK4588" s="160" t="s">
        <v>1102</v>
      </c>
      <c r="AL4588" s="28">
        <f t="shared" si="85"/>
        <v>16</v>
      </c>
      <c r="AN4588" s="160">
        <v>38844</v>
      </c>
      <c r="AO4588">
        <v>17</v>
      </c>
      <c r="AP4588">
        <v>152</v>
      </c>
      <c r="AQ4588" s="160" t="s">
        <v>1102</v>
      </c>
      <c r="AR4588" s="28">
        <f t="shared" si="86"/>
        <v>15</v>
      </c>
      <c r="AT4588" s="160">
        <v>38114</v>
      </c>
      <c r="AU4588">
        <v>17</v>
      </c>
      <c r="AV4588">
        <v>124</v>
      </c>
      <c r="AW4588" s="160" t="s">
        <v>1102</v>
      </c>
      <c r="AX4588" s="28">
        <f t="shared" si="87"/>
        <v>12</v>
      </c>
    </row>
    <row r="4589" spans="28:50" x14ac:dyDescent="0.3">
      <c r="AB4589" s="160">
        <v>37383</v>
      </c>
      <c r="AC4589">
        <v>18</v>
      </c>
      <c r="AD4589">
        <v>133</v>
      </c>
      <c r="AE4589" t="s">
        <v>1102</v>
      </c>
      <c r="AF4589">
        <v>13</v>
      </c>
      <c r="AH4589" s="160">
        <v>39575</v>
      </c>
      <c r="AI4589">
        <v>18</v>
      </c>
      <c r="AJ4589">
        <v>161</v>
      </c>
      <c r="AK4589" s="160" t="s">
        <v>1102</v>
      </c>
      <c r="AL4589" s="28">
        <f t="shared" si="85"/>
        <v>16</v>
      </c>
      <c r="AN4589" s="160">
        <v>38844</v>
      </c>
      <c r="AO4589">
        <v>18</v>
      </c>
      <c r="AP4589">
        <v>130</v>
      </c>
      <c r="AQ4589" s="160" t="s">
        <v>1102</v>
      </c>
      <c r="AR4589" s="28">
        <f t="shared" si="86"/>
        <v>13</v>
      </c>
      <c r="AT4589" s="160">
        <v>38114</v>
      </c>
      <c r="AU4589">
        <v>18</v>
      </c>
      <c r="AV4589">
        <v>114</v>
      </c>
      <c r="AW4589" s="160" t="s">
        <v>1102</v>
      </c>
      <c r="AX4589" s="28">
        <f t="shared" si="87"/>
        <v>11</v>
      </c>
    </row>
    <row r="4590" spans="28:50" x14ac:dyDescent="0.3">
      <c r="AB4590" s="160">
        <v>37383</v>
      </c>
      <c r="AC4590">
        <v>19</v>
      </c>
      <c r="AD4590">
        <v>114</v>
      </c>
      <c r="AE4590" t="s">
        <v>1102</v>
      </c>
      <c r="AF4590">
        <v>11</v>
      </c>
      <c r="AH4590" s="160">
        <v>39575</v>
      </c>
      <c r="AI4590">
        <v>19</v>
      </c>
      <c r="AJ4590">
        <v>156</v>
      </c>
      <c r="AK4590" s="160" t="s">
        <v>1102</v>
      </c>
      <c r="AL4590" s="28">
        <f t="shared" si="85"/>
        <v>16</v>
      </c>
      <c r="AN4590" s="160">
        <v>38844</v>
      </c>
      <c r="AO4590">
        <v>19</v>
      </c>
      <c r="AP4590">
        <v>130</v>
      </c>
      <c r="AQ4590" s="160" t="s">
        <v>1102</v>
      </c>
      <c r="AR4590" s="28">
        <f t="shared" si="86"/>
        <v>13</v>
      </c>
      <c r="AT4590" s="160">
        <v>38114</v>
      </c>
      <c r="AU4590">
        <v>19</v>
      </c>
      <c r="AV4590">
        <v>106</v>
      </c>
      <c r="AW4590" s="160" t="s">
        <v>1102</v>
      </c>
      <c r="AX4590" s="28">
        <f t="shared" si="87"/>
        <v>11</v>
      </c>
    </row>
    <row r="4591" spans="28:50" x14ac:dyDescent="0.3">
      <c r="AB4591" s="160">
        <v>37383</v>
      </c>
      <c r="AC4591">
        <v>20</v>
      </c>
      <c r="AD4591">
        <v>109</v>
      </c>
      <c r="AE4591" t="s">
        <v>1102</v>
      </c>
      <c r="AF4591">
        <v>11</v>
      </c>
      <c r="AH4591" s="160">
        <v>39575</v>
      </c>
      <c r="AI4591">
        <v>20</v>
      </c>
      <c r="AJ4591">
        <v>153</v>
      </c>
      <c r="AK4591" s="160" t="s">
        <v>1102</v>
      </c>
      <c r="AL4591" s="28">
        <f t="shared" si="85"/>
        <v>15</v>
      </c>
      <c r="AN4591" s="160">
        <v>38844</v>
      </c>
      <c r="AO4591">
        <v>20</v>
      </c>
      <c r="AP4591">
        <v>123</v>
      </c>
      <c r="AQ4591" s="160" t="s">
        <v>1102</v>
      </c>
      <c r="AR4591" s="28">
        <f t="shared" si="86"/>
        <v>12</v>
      </c>
      <c r="AT4591" s="160">
        <v>38114</v>
      </c>
      <c r="AU4591">
        <v>20</v>
      </c>
      <c r="AV4591">
        <v>105</v>
      </c>
      <c r="AW4591" s="160" t="s">
        <v>1102</v>
      </c>
      <c r="AX4591" s="28">
        <f t="shared" si="87"/>
        <v>11</v>
      </c>
    </row>
    <row r="4592" spans="28:50" x14ac:dyDescent="0.3">
      <c r="AB4592" s="160">
        <v>37383</v>
      </c>
      <c r="AC4592">
        <v>21</v>
      </c>
      <c r="AD4592">
        <v>84</v>
      </c>
      <c r="AE4592" t="s">
        <v>1102</v>
      </c>
      <c r="AF4592">
        <v>8</v>
      </c>
      <c r="AH4592" s="160">
        <v>39575</v>
      </c>
      <c r="AI4592">
        <v>21</v>
      </c>
      <c r="AJ4592">
        <v>150</v>
      </c>
      <c r="AK4592" s="160" t="s">
        <v>1102</v>
      </c>
      <c r="AL4592" s="28">
        <f t="shared" si="85"/>
        <v>15</v>
      </c>
      <c r="AN4592" s="160">
        <v>38844</v>
      </c>
      <c r="AO4592">
        <v>21</v>
      </c>
      <c r="AP4592">
        <v>120</v>
      </c>
      <c r="AQ4592" s="160" t="s">
        <v>1102</v>
      </c>
      <c r="AR4592" s="28">
        <f t="shared" si="86"/>
        <v>12</v>
      </c>
      <c r="AT4592" s="160">
        <v>38114</v>
      </c>
      <c r="AU4592">
        <v>21</v>
      </c>
      <c r="AV4592">
        <v>99</v>
      </c>
      <c r="AW4592" s="160" t="s">
        <v>1102</v>
      </c>
      <c r="AX4592" s="28">
        <f t="shared" si="87"/>
        <v>10</v>
      </c>
    </row>
    <row r="4593" spans="28:50" x14ac:dyDescent="0.3">
      <c r="AB4593" s="160">
        <v>37383</v>
      </c>
      <c r="AC4593">
        <v>22</v>
      </c>
      <c r="AD4593">
        <v>73</v>
      </c>
      <c r="AE4593" t="s">
        <v>1102</v>
      </c>
      <c r="AF4593">
        <v>7</v>
      </c>
      <c r="AH4593" s="160">
        <v>39575</v>
      </c>
      <c r="AI4593">
        <v>22</v>
      </c>
      <c r="AJ4593">
        <v>148</v>
      </c>
      <c r="AK4593" s="160" t="s">
        <v>1102</v>
      </c>
      <c r="AL4593" s="28">
        <f t="shared" si="85"/>
        <v>15</v>
      </c>
      <c r="AN4593" s="160">
        <v>38844</v>
      </c>
      <c r="AO4593">
        <v>22</v>
      </c>
      <c r="AP4593">
        <v>120</v>
      </c>
      <c r="AQ4593" s="160" t="s">
        <v>1102</v>
      </c>
      <c r="AR4593" s="28">
        <f t="shared" si="86"/>
        <v>12</v>
      </c>
      <c r="AT4593" s="160">
        <v>38114</v>
      </c>
      <c r="AU4593">
        <v>22</v>
      </c>
      <c r="AV4593">
        <v>92</v>
      </c>
      <c r="AW4593" s="160" t="s">
        <v>1102</v>
      </c>
      <c r="AX4593" s="28">
        <f t="shared" si="87"/>
        <v>9</v>
      </c>
    </row>
    <row r="4594" spans="28:50" x14ac:dyDescent="0.3">
      <c r="AB4594" s="160">
        <v>37383</v>
      </c>
      <c r="AC4594">
        <v>23</v>
      </c>
      <c r="AD4594">
        <v>57</v>
      </c>
      <c r="AE4594" t="s">
        <v>1102</v>
      </c>
      <c r="AF4594">
        <v>6</v>
      </c>
      <c r="AH4594" s="160">
        <v>39575</v>
      </c>
      <c r="AI4594">
        <v>23</v>
      </c>
      <c r="AJ4594">
        <v>145</v>
      </c>
      <c r="AK4594" s="160" t="s">
        <v>1102</v>
      </c>
      <c r="AL4594" s="28">
        <f t="shared" si="85"/>
        <v>15</v>
      </c>
      <c r="AN4594" s="160">
        <v>38844</v>
      </c>
      <c r="AO4594">
        <v>23</v>
      </c>
      <c r="AP4594">
        <v>110</v>
      </c>
      <c r="AQ4594" s="160" t="s">
        <v>1102</v>
      </c>
      <c r="AR4594" s="28">
        <f t="shared" si="86"/>
        <v>11</v>
      </c>
      <c r="AT4594" s="160">
        <v>38114</v>
      </c>
      <c r="AU4594">
        <v>23</v>
      </c>
      <c r="AV4594">
        <v>88</v>
      </c>
      <c r="AW4594" s="160" t="s">
        <v>1102</v>
      </c>
      <c r="AX4594" s="28">
        <f t="shared" si="87"/>
        <v>9</v>
      </c>
    </row>
    <row r="4595" spans="28:50" x14ac:dyDescent="0.3">
      <c r="AB4595" s="160">
        <v>37384</v>
      </c>
      <c r="AC4595">
        <v>0</v>
      </c>
      <c r="AD4595">
        <v>54</v>
      </c>
      <c r="AE4595" t="s">
        <v>1102</v>
      </c>
      <c r="AF4595">
        <v>5</v>
      </c>
      <c r="AH4595" s="160">
        <v>39576</v>
      </c>
      <c r="AI4595">
        <v>0</v>
      </c>
      <c r="AJ4595">
        <v>143</v>
      </c>
      <c r="AK4595" s="160" t="s">
        <v>1102</v>
      </c>
      <c r="AL4595" s="28">
        <f t="shared" si="85"/>
        <v>14</v>
      </c>
      <c r="AN4595" s="160">
        <v>38845</v>
      </c>
      <c r="AO4595">
        <v>0</v>
      </c>
      <c r="AP4595">
        <v>110</v>
      </c>
      <c r="AQ4595" s="160" t="s">
        <v>1102</v>
      </c>
      <c r="AR4595" s="28">
        <f t="shared" si="86"/>
        <v>11</v>
      </c>
      <c r="AT4595" s="160">
        <v>38115</v>
      </c>
      <c r="AU4595">
        <v>0</v>
      </c>
      <c r="AV4595">
        <v>84</v>
      </c>
      <c r="AW4595" s="160" t="s">
        <v>1102</v>
      </c>
      <c r="AX4595" s="28">
        <f t="shared" si="87"/>
        <v>8</v>
      </c>
    </row>
    <row r="4596" spans="28:50" x14ac:dyDescent="0.3">
      <c r="AB4596" s="160">
        <v>37384</v>
      </c>
      <c r="AC4596">
        <v>1</v>
      </c>
      <c r="AD4596">
        <v>39</v>
      </c>
      <c r="AE4596" t="s">
        <v>1102</v>
      </c>
      <c r="AF4596">
        <v>4</v>
      </c>
      <c r="AH4596" s="160">
        <v>39576</v>
      </c>
      <c r="AI4596">
        <v>1</v>
      </c>
      <c r="AJ4596">
        <v>141</v>
      </c>
      <c r="AK4596" s="160" t="s">
        <v>1102</v>
      </c>
      <c r="AL4596" s="28">
        <f t="shared" si="85"/>
        <v>14</v>
      </c>
      <c r="AN4596" s="160">
        <v>38845</v>
      </c>
      <c r="AO4596">
        <v>1</v>
      </c>
      <c r="AP4596">
        <v>110</v>
      </c>
      <c r="AQ4596" s="160" t="s">
        <v>1102</v>
      </c>
      <c r="AR4596" s="28">
        <f t="shared" si="86"/>
        <v>11</v>
      </c>
      <c r="AT4596" s="160">
        <v>38115</v>
      </c>
      <c r="AU4596">
        <v>1</v>
      </c>
      <c r="AV4596">
        <v>76</v>
      </c>
      <c r="AW4596" s="160" t="s">
        <v>1102</v>
      </c>
      <c r="AX4596" s="28">
        <f t="shared" si="87"/>
        <v>8</v>
      </c>
    </row>
    <row r="4597" spans="28:50" x14ac:dyDescent="0.3">
      <c r="AB4597" s="160">
        <v>37384</v>
      </c>
      <c r="AC4597">
        <v>2</v>
      </c>
      <c r="AD4597">
        <v>36</v>
      </c>
      <c r="AE4597" t="s">
        <v>1102</v>
      </c>
      <c r="AF4597">
        <v>4</v>
      </c>
      <c r="AH4597" s="160">
        <v>39576</v>
      </c>
      <c r="AI4597">
        <v>2</v>
      </c>
      <c r="AJ4597">
        <v>142</v>
      </c>
      <c r="AK4597" s="160" t="s">
        <v>1102</v>
      </c>
      <c r="AL4597" s="28">
        <f t="shared" si="85"/>
        <v>14</v>
      </c>
      <c r="AN4597" s="160">
        <v>38845</v>
      </c>
      <c r="AO4597">
        <v>2</v>
      </c>
      <c r="AP4597">
        <v>102</v>
      </c>
      <c r="AQ4597" s="160" t="s">
        <v>1102</v>
      </c>
      <c r="AR4597" s="28">
        <f t="shared" si="86"/>
        <v>10</v>
      </c>
      <c r="AT4597" s="160">
        <v>38115</v>
      </c>
      <c r="AU4597">
        <v>2</v>
      </c>
      <c r="AV4597">
        <v>65</v>
      </c>
      <c r="AW4597" s="160" t="s">
        <v>1102</v>
      </c>
      <c r="AX4597" s="28">
        <f t="shared" si="87"/>
        <v>7</v>
      </c>
    </row>
    <row r="4598" spans="28:50" x14ac:dyDescent="0.3">
      <c r="AB4598" s="160">
        <v>37384</v>
      </c>
      <c r="AC4598">
        <v>3</v>
      </c>
      <c r="AD4598">
        <v>24</v>
      </c>
      <c r="AE4598" t="s">
        <v>1102</v>
      </c>
      <c r="AF4598">
        <v>2</v>
      </c>
      <c r="AH4598" s="160">
        <v>39576</v>
      </c>
      <c r="AI4598">
        <v>3</v>
      </c>
      <c r="AJ4598">
        <v>140</v>
      </c>
      <c r="AK4598" s="160" t="s">
        <v>1102</v>
      </c>
      <c r="AL4598" s="28">
        <f t="shared" si="85"/>
        <v>14</v>
      </c>
      <c r="AN4598" s="160">
        <v>38845</v>
      </c>
      <c r="AO4598">
        <v>3</v>
      </c>
      <c r="AP4598">
        <v>100</v>
      </c>
      <c r="AQ4598" s="160" t="s">
        <v>1102</v>
      </c>
      <c r="AR4598" s="28">
        <f t="shared" si="86"/>
        <v>10</v>
      </c>
      <c r="AT4598" s="160">
        <v>38115</v>
      </c>
      <c r="AU4598">
        <v>3</v>
      </c>
      <c r="AV4598">
        <v>67</v>
      </c>
      <c r="AW4598" s="160" t="s">
        <v>1102</v>
      </c>
      <c r="AX4598" s="28">
        <f t="shared" si="87"/>
        <v>7</v>
      </c>
    </row>
    <row r="4599" spans="28:50" x14ac:dyDescent="0.3">
      <c r="AB4599" s="160">
        <v>37384</v>
      </c>
      <c r="AC4599">
        <v>4</v>
      </c>
      <c r="AD4599">
        <v>27</v>
      </c>
      <c r="AE4599" t="s">
        <v>1102</v>
      </c>
      <c r="AF4599">
        <v>3</v>
      </c>
      <c r="AH4599" s="160">
        <v>39576</v>
      </c>
      <c r="AI4599">
        <v>4</v>
      </c>
      <c r="AJ4599">
        <v>141</v>
      </c>
      <c r="AK4599" s="160" t="s">
        <v>1102</v>
      </c>
      <c r="AL4599" s="28">
        <f t="shared" si="85"/>
        <v>14</v>
      </c>
      <c r="AN4599" s="160">
        <v>38845</v>
      </c>
      <c r="AO4599">
        <v>4</v>
      </c>
      <c r="AP4599">
        <v>100</v>
      </c>
      <c r="AQ4599" s="160" t="s">
        <v>1102</v>
      </c>
      <c r="AR4599" s="28">
        <f t="shared" si="86"/>
        <v>10</v>
      </c>
      <c r="AT4599" s="160">
        <v>38115</v>
      </c>
      <c r="AU4599">
        <v>4</v>
      </c>
      <c r="AV4599">
        <v>82</v>
      </c>
      <c r="AW4599" s="160" t="s">
        <v>1102</v>
      </c>
      <c r="AX4599" s="28">
        <f t="shared" si="87"/>
        <v>8</v>
      </c>
    </row>
    <row r="4600" spans="28:50" x14ac:dyDescent="0.3">
      <c r="AB4600" s="160">
        <v>37384</v>
      </c>
      <c r="AC4600">
        <v>5</v>
      </c>
      <c r="AD4600">
        <v>14</v>
      </c>
      <c r="AE4600" t="s">
        <v>1102</v>
      </c>
      <c r="AF4600">
        <v>1</v>
      </c>
      <c r="AH4600" s="160">
        <v>39576</v>
      </c>
      <c r="AI4600">
        <v>5</v>
      </c>
      <c r="AJ4600">
        <v>142</v>
      </c>
      <c r="AK4600" s="160" t="s">
        <v>1102</v>
      </c>
      <c r="AL4600" s="28">
        <f t="shared" si="85"/>
        <v>14</v>
      </c>
      <c r="AN4600" s="160">
        <v>38845</v>
      </c>
      <c r="AO4600">
        <v>5</v>
      </c>
      <c r="AP4600">
        <v>102</v>
      </c>
      <c r="AQ4600" s="160" t="s">
        <v>1102</v>
      </c>
      <c r="AR4600" s="28">
        <f t="shared" si="86"/>
        <v>10</v>
      </c>
      <c r="AT4600" s="160">
        <v>38115</v>
      </c>
      <c r="AU4600">
        <v>5</v>
      </c>
      <c r="AV4600">
        <v>100</v>
      </c>
      <c r="AW4600" s="160" t="s">
        <v>1102</v>
      </c>
      <c r="AX4600" s="28">
        <f t="shared" si="87"/>
        <v>10</v>
      </c>
    </row>
    <row r="4601" spans="28:50" x14ac:dyDescent="0.3">
      <c r="AB4601" s="160">
        <v>37384</v>
      </c>
      <c r="AC4601">
        <v>6</v>
      </c>
      <c r="AD4601">
        <v>19</v>
      </c>
      <c r="AE4601" t="s">
        <v>1102</v>
      </c>
      <c r="AF4601">
        <v>2</v>
      </c>
      <c r="AH4601" s="160">
        <v>39576</v>
      </c>
      <c r="AI4601">
        <v>6</v>
      </c>
      <c r="AJ4601">
        <v>141</v>
      </c>
      <c r="AK4601" s="160" t="s">
        <v>1102</v>
      </c>
      <c r="AL4601" s="28">
        <f t="shared" si="85"/>
        <v>14</v>
      </c>
      <c r="AN4601" s="160">
        <v>38845</v>
      </c>
      <c r="AO4601">
        <v>6</v>
      </c>
      <c r="AP4601">
        <v>110</v>
      </c>
      <c r="AQ4601" s="160" t="s">
        <v>1102</v>
      </c>
      <c r="AR4601" s="28">
        <f t="shared" si="86"/>
        <v>11</v>
      </c>
      <c r="AT4601" s="160">
        <v>38115</v>
      </c>
      <c r="AU4601">
        <v>6</v>
      </c>
      <c r="AV4601">
        <v>93</v>
      </c>
      <c r="AW4601" s="160" t="s">
        <v>1102</v>
      </c>
      <c r="AX4601" s="28">
        <f t="shared" si="87"/>
        <v>9</v>
      </c>
    </row>
    <row r="4602" spans="28:50" x14ac:dyDescent="0.3">
      <c r="AB4602" s="160">
        <v>37384</v>
      </c>
      <c r="AC4602">
        <v>7</v>
      </c>
      <c r="AD4602">
        <v>7</v>
      </c>
      <c r="AE4602" t="s">
        <v>1102</v>
      </c>
      <c r="AF4602">
        <v>1</v>
      </c>
      <c r="AH4602" s="160">
        <v>39576</v>
      </c>
      <c r="AI4602">
        <v>7</v>
      </c>
      <c r="AJ4602">
        <v>143</v>
      </c>
      <c r="AK4602" s="160" t="s">
        <v>1102</v>
      </c>
      <c r="AL4602" s="28">
        <f t="shared" si="85"/>
        <v>14</v>
      </c>
      <c r="AN4602" s="160">
        <v>38845</v>
      </c>
      <c r="AO4602">
        <v>7</v>
      </c>
      <c r="AP4602">
        <v>110</v>
      </c>
      <c r="AQ4602" s="160" t="s">
        <v>1102</v>
      </c>
      <c r="AR4602" s="28">
        <f t="shared" si="86"/>
        <v>11</v>
      </c>
      <c r="AT4602" s="160">
        <v>38115</v>
      </c>
      <c r="AU4602">
        <v>7</v>
      </c>
      <c r="AV4602">
        <v>85</v>
      </c>
      <c r="AW4602" s="160" t="s">
        <v>1102</v>
      </c>
      <c r="AX4602" s="28">
        <f t="shared" si="87"/>
        <v>9</v>
      </c>
    </row>
    <row r="4603" spans="28:50" x14ac:dyDescent="0.3">
      <c r="AB4603" s="160">
        <v>37384</v>
      </c>
      <c r="AC4603">
        <v>8</v>
      </c>
      <c r="AD4603">
        <v>59</v>
      </c>
      <c r="AE4603" t="s">
        <v>1102</v>
      </c>
      <c r="AF4603">
        <v>6</v>
      </c>
      <c r="AH4603" s="160">
        <v>39576</v>
      </c>
      <c r="AI4603">
        <v>8</v>
      </c>
      <c r="AJ4603">
        <v>146</v>
      </c>
      <c r="AK4603" s="160" t="s">
        <v>1102</v>
      </c>
      <c r="AL4603" s="28">
        <f t="shared" ref="AL4603:AL4666" si="88">ROUND(AJ4603/10,0)</f>
        <v>15</v>
      </c>
      <c r="AN4603" s="160">
        <v>38845</v>
      </c>
      <c r="AO4603">
        <v>8</v>
      </c>
      <c r="AP4603">
        <v>122</v>
      </c>
      <c r="AQ4603" s="160" t="s">
        <v>1102</v>
      </c>
      <c r="AR4603" s="28">
        <f t="shared" ref="AR4603:AR4666" si="89">ROUND(AP4603/10,0)</f>
        <v>12</v>
      </c>
      <c r="AT4603" s="160">
        <v>38115</v>
      </c>
      <c r="AU4603">
        <v>8</v>
      </c>
      <c r="AV4603">
        <v>102</v>
      </c>
      <c r="AW4603" s="160" t="s">
        <v>1102</v>
      </c>
      <c r="AX4603" s="28">
        <f t="shared" ref="AX4603:AX4666" si="90">ROUND(AV4603/10,0)</f>
        <v>10</v>
      </c>
    </row>
    <row r="4604" spans="28:50" x14ac:dyDescent="0.3">
      <c r="AB4604" s="160">
        <v>37384</v>
      </c>
      <c r="AC4604">
        <v>9</v>
      </c>
      <c r="AD4604">
        <v>100</v>
      </c>
      <c r="AE4604" t="s">
        <v>1102</v>
      </c>
      <c r="AF4604">
        <v>10</v>
      </c>
      <c r="AH4604" s="160">
        <v>39576</v>
      </c>
      <c r="AI4604">
        <v>9</v>
      </c>
      <c r="AJ4604">
        <v>147</v>
      </c>
      <c r="AK4604" s="160" t="s">
        <v>1102</v>
      </c>
      <c r="AL4604" s="28">
        <f t="shared" si="88"/>
        <v>15</v>
      </c>
      <c r="AN4604" s="160">
        <v>38845</v>
      </c>
      <c r="AO4604">
        <v>9</v>
      </c>
      <c r="AP4604">
        <v>130</v>
      </c>
      <c r="AQ4604" s="160" t="s">
        <v>1102</v>
      </c>
      <c r="AR4604" s="28">
        <f t="shared" si="89"/>
        <v>13</v>
      </c>
      <c r="AT4604" s="160">
        <v>38115</v>
      </c>
      <c r="AU4604">
        <v>9</v>
      </c>
      <c r="AV4604">
        <v>117</v>
      </c>
      <c r="AW4604" s="160" t="s">
        <v>1102</v>
      </c>
      <c r="AX4604" s="28">
        <f t="shared" si="90"/>
        <v>12</v>
      </c>
    </row>
    <row r="4605" spans="28:50" x14ac:dyDescent="0.3">
      <c r="AB4605" s="160">
        <v>37384</v>
      </c>
      <c r="AC4605">
        <v>10</v>
      </c>
      <c r="AD4605">
        <v>140</v>
      </c>
      <c r="AE4605" t="s">
        <v>1102</v>
      </c>
      <c r="AF4605">
        <v>14</v>
      </c>
      <c r="AH4605" s="160">
        <v>39576</v>
      </c>
      <c r="AI4605">
        <v>10</v>
      </c>
      <c r="AJ4605">
        <v>157</v>
      </c>
      <c r="AK4605" s="160" t="s">
        <v>1102</v>
      </c>
      <c r="AL4605" s="28">
        <f t="shared" si="88"/>
        <v>16</v>
      </c>
      <c r="AN4605" s="160">
        <v>38845</v>
      </c>
      <c r="AO4605">
        <v>10</v>
      </c>
      <c r="AP4605">
        <v>140</v>
      </c>
      <c r="AQ4605" s="160" t="s">
        <v>1102</v>
      </c>
      <c r="AR4605" s="28">
        <f t="shared" si="89"/>
        <v>14</v>
      </c>
      <c r="AT4605" s="160">
        <v>38115</v>
      </c>
      <c r="AU4605">
        <v>10</v>
      </c>
      <c r="AV4605">
        <v>129</v>
      </c>
      <c r="AW4605" s="160" t="s">
        <v>1102</v>
      </c>
      <c r="AX4605" s="28">
        <f t="shared" si="90"/>
        <v>13</v>
      </c>
    </row>
    <row r="4606" spans="28:50" x14ac:dyDescent="0.3">
      <c r="AB4606" s="160">
        <v>37384</v>
      </c>
      <c r="AC4606">
        <v>11</v>
      </c>
      <c r="AD4606">
        <v>161</v>
      </c>
      <c r="AE4606" t="s">
        <v>1102</v>
      </c>
      <c r="AF4606">
        <v>16</v>
      </c>
      <c r="AH4606" s="160">
        <v>39576</v>
      </c>
      <c r="AI4606">
        <v>11</v>
      </c>
      <c r="AJ4606">
        <v>153</v>
      </c>
      <c r="AK4606" s="160" t="s">
        <v>1102</v>
      </c>
      <c r="AL4606" s="28">
        <f t="shared" si="88"/>
        <v>15</v>
      </c>
      <c r="AN4606" s="160">
        <v>38845</v>
      </c>
      <c r="AO4606">
        <v>11</v>
      </c>
      <c r="AP4606">
        <v>161</v>
      </c>
      <c r="AQ4606" s="160" t="s">
        <v>1102</v>
      </c>
      <c r="AR4606" s="28">
        <f t="shared" si="89"/>
        <v>16</v>
      </c>
      <c r="AT4606" s="160">
        <v>38115</v>
      </c>
      <c r="AU4606">
        <v>11</v>
      </c>
      <c r="AV4606">
        <v>133</v>
      </c>
      <c r="AW4606" s="160" t="s">
        <v>1102</v>
      </c>
      <c r="AX4606" s="28">
        <f t="shared" si="90"/>
        <v>13</v>
      </c>
    </row>
    <row r="4607" spans="28:50" x14ac:dyDescent="0.3">
      <c r="AB4607" s="160">
        <v>37384</v>
      </c>
      <c r="AC4607">
        <v>12</v>
      </c>
      <c r="AD4607">
        <v>187</v>
      </c>
      <c r="AE4607" t="s">
        <v>1102</v>
      </c>
      <c r="AF4607">
        <v>19</v>
      </c>
      <c r="AH4607" s="160">
        <v>39576</v>
      </c>
      <c r="AI4607">
        <v>12</v>
      </c>
      <c r="AJ4607">
        <v>150</v>
      </c>
      <c r="AK4607" s="160" t="s">
        <v>1102</v>
      </c>
      <c r="AL4607" s="28">
        <f t="shared" si="88"/>
        <v>15</v>
      </c>
      <c r="AN4607" s="160">
        <v>38845</v>
      </c>
      <c r="AO4607">
        <v>12</v>
      </c>
      <c r="AP4607">
        <v>170</v>
      </c>
      <c r="AQ4607" s="160" t="s">
        <v>1102</v>
      </c>
      <c r="AR4607" s="28">
        <f t="shared" si="89"/>
        <v>17</v>
      </c>
      <c r="AT4607" s="160">
        <v>38115</v>
      </c>
      <c r="AU4607">
        <v>12</v>
      </c>
      <c r="AV4607">
        <v>140</v>
      </c>
      <c r="AW4607" s="160" t="s">
        <v>1102</v>
      </c>
      <c r="AX4607" s="28">
        <f t="shared" si="90"/>
        <v>14</v>
      </c>
    </row>
    <row r="4608" spans="28:50" x14ac:dyDescent="0.3">
      <c r="AB4608" s="160">
        <v>37384</v>
      </c>
      <c r="AC4608">
        <v>13</v>
      </c>
      <c r="AD4608">
        <v>201</v>
      </c>
      <c r="AE4608" t="s">
        <v>1102</v>
      </c>
      <c r="AF4608">
        <v>20</v>
      </c>
      <c r="AH4608" s="160">
        <v>39576</v>
      </c>
      <c r="AI4608">
        <v>13</v>
      </c>
      <c r="AJ4608">
        <v>161</v>
      </c>
      <c r="AK4608" s="160" t="s">
        <v>1102</v>
      </c>
      <c r="AL4608" s="28">
        <f t="shared" si="88"/>
        <v>16</v>
      </c>
      <c r="AN4608" s="160">
        <v>38845</v>
      </c>
      <c r="AO4608">
        <v>13</v>
      </c>
      <c r="AP4608">
        <v>180</v>
      </c>
      <c r="AQ4608" s="160" t="s">
        <v>1102</v>
      </c>
      <c r="AR4608" s="28">
        <f t="shared" si="89"/>
        <v>18</v>
      </c>
      <c r="AT4608" s="160">
        <v>38115</v>
      </c>
      <c r="AU4608">
        <v>13</v>
      </c>
      <c r="AV4608">
        <v>141</v>
      </c>
      <c r="AW4608" s="160" t="s">
        <v>1102</v>
      </c>
      <c r="AX4608" s="28">
        <f t="shared" si="90"/>
        <v>14</v>
      </c>
    </row>
    <row r="4609" spans="28:50" x14ac:dyDescent="0.3">
      <c r="AB4609" s="160">
        <v>37384</v>
      </c>
      <c r="AC4609">
        <v>14</v>
      </c>
      <c r="AD4609">
        <v>209</v>
      </c>
      <c r="AE4609" t="s">
        <v>1102</v>
      </c>
      <c r="AF4609">
        <v>21</v>
      </c>
      <c r="AH4609" s="160">
        <v>39576</v>
      </c>
      <c r="AI4609">
        <v>14</v>
      </c>
      <c r="AJ4609">
        <v>160</v>
      </c>
      <c r="AK4609" s="160" t="s">
        <v>1102</v>
      </c>
      <c r="AL4609" s="28">
        <f t="shared" si="88"/>
        <v>16</v>
      </c>
      <c r="AN4609" s="160">
        <v>38845</v>
      </c>
      <c r="AO4609">
        <v>14</v>
      </c>
      <c r="AP4609">
        <v>178</v>
      </c>
      <c r="AQ4609" s="160" t="s">
        <v>1102</v>
      </c>
      <c r="AR4609" s="28">
        <f t="shared" si="89"/>
        <v>18</v>
      </c>
      <c r="AT4609" s="160">
        <v>38115</v>
      </c>
      <c r="AU4609">
        <v>14</v>
      </c>
      <c r="AV4609">
        <v>140</v>
      </c>
      <c r="AW4609" s="160" t="s">
        <v>1102</v>
      </c>
      <c r="AX4609" s="28">
        <f t="shared" si="90"/>
        <v>14</v>
      </c>
    </row>
    <row r="4610" spans="28:50" x14ac:dyDescent="0.3">
      <c r="AB4610" s="160">
        <v>37384</v>
      </c>
      <c r="AC4610">
        <v>15</v>
      </c>
      <c r="AD4610">
        <v>209</v>
      </c>
      <c r="AE4610" t="s">
        <v>1102</v>
      </c>
      <c r="AF4610">
        <v>21</v>
      </c>
      <c r="AH4610" s="160">
        <v>39576</v>
      </c>
      <c r="AI4610">
        <v>15</v>
      </c>
      <c r="AJ4610">
        <v>161</v>
      </c>
      <c r="AK4610" s="160" t="s">
        <v>1102</v>
      </c>
      <c r="AL4610" s="28">
        <f t="shared" si="88"/>
        <v>16</v>
      </c>
      <c r="AN4610" s="160">
        <v>38845</v>
      </c>
      <c r="AO4610">
        <v>15</v>
      </c>
      <c r="AP4610">
        <v>170</v>
      </c>
      <c r="AQ4610" s="160" t="s">
        <v>1102</v>
      </c>
      <c r="AR4610" s="28">
        <f t="shared" si="89"/>
        <v>17</v>
      </c>
      <c r="AT4610" s="160">
        <v>38115</v>
      </c>
      <c r="AU4610">
        <v>15</v>
      </c>
      <c r="AV4610">
        <v>135</v>
      </c>
      <c r="AW4610" s="160" t="s">
        <v>1102</v>
      </c>
      <c r="AX4610" s="28">
        <f t="shared" si="90"/>
        <v>14</v>
      </c>
    </row>
    <row r="4611" spans="28:50" x14ac:dyDescent="0.3">
      <c r="AB4611" s="160">
        <v>37384</v>
      </c>
      <c r="AC4611">
        <v>16</v>
      </c>
      <c r="AD4611">
        <v>207</v>
      </c>
      <c r="AE4611" t="s">
        <v>1102</v>
      </c>
      <c r="AF4611">
        <v>21</v>
      </c>
      <c r="AH4611" s="160">
        <v>39576</v>
      </c>
      <c r="AI4611">
        <v>16</v>
      </c>
      <c r="AJ4611">
        <v>159</v>
      </c>
      <c r="AK4611" s="160" t="s">
        <v>1102</v>
      </c>
      <c r="AL4611" s="28">
        <f t="shared" si="88"/>
        <v>16</v>
      </c>
      <c r="AN4611" s="160">
        <v>38845</v>
      </c>
      <c r="AO4611">
        <v>16</v>
      </c>
      <c r="AP4611">
        <v>170</v>
      </c>
      <c r="AQ4611" s="160" t="s">
        <v>1102</v>
      </c>
      <c r="AR4611" s="28">
        <f t="shared" si="89"/>
        <v>17</v>
      </c>
      <c r="AT4611" s="160">
        <v>38115</v>
      </c>
      <c r="AU4611">
        <v>16</v>
      </c>
      <c r="AV4611">
        <v>134</v>
      </c>
      <c r="AW4611" s="160" t="s">
        <v>1102</v>
      </c>
      <c r="AX4611" s="28">
        <f t="shared" si="90"/>
        <v>13</v>
      </c>
    </row>
    <row r="4612" spans="28:50" x14ac:dyDescent="0.3">
      <c r="AB4612" s="160">
        <v>37384</v>
      </c>
      <c r="AC4612">
        <v>17</v>
      </c>
      <c r="AD4612">
        <v>182</v>
      </c>
      <c r="AE4612" t="s">
        <v>1102</v>
      </c>
      <c r="AF4612">
        <v>18</v>
      </c>
      <c r="AH4612" s="160">
        <v>39576</v>
      </c>
      <c r="AI4612">
        <v>17</v>
      </c>
      <c r="AJ4612">
        <v>161</v>
      </c>
      <c r="AK4612" s="160" t="s">
        <v>1102</v>
      </c>
      <c r="AL4612" s="28">
        <f t="shared" si="88"/>
        <v>16</v>
      </c>
      <c r="AN4612" s="160">
        <v>38845</v>
      </c>
      <c r="AO4612">
        <v>17</v>
      </c>
      <c r="AP4612">
        <v>161</v>
      </c>
      <c r="AQ4612" s="160" t="s">
        <v>1102</v>
      </c>
      <c r="AR4612" s="28">
        <f t="shared" si="89"/>
        <v>16</v>
      </c>
      <c r="AT4612" s="160">
        <v>38115</v>
      </c>
      <c r="AU4612">
        <v>17</v>
      </c>
      <c r="AV4612">
        <v>123</v>
      </c>
      <c r="AW4612" s="160" t="s">
        <v>1102</v>
      </c>
      <c r="AX4612" s="28">
        <f t="shared" si="90"/>
        <v>12</v>
      </c>
    </row>
    <row r="4613" spans="28:50" x14ac:dyDescent="0.3">
      <c r="AB4613" s="160">
        <v>37384</v>
      </c>
      <c r="AC4613">
        <v>18</v>
      </c>
      <c r="AD4613">
        <v>113</v>
      </c>
      <c r="AE4613" t="s">
        <v>1102</v>
      </c>
      <c r="AF4613">
        <v>11</v>
      </c>
      <c r="AH4613" s="160">
        <v>39576</v>
      </c>
      <c r="AI4613">
        <v>18</v>
      </c>
      <c r="AJ4613">
        <v>160</v>
      </c>
      <c r="AK4613" s="160" t="s">
        <v>1102</v>
      </c>
      <c r="AL4613" s="28">
        <f t="shared" si="88"/>
        <v>16</v>
      </c>
      <c r="AN4613" s="160">
        <v>38845</v>
      </c>
      <c r="AO4613">
        <v>18</v>
      </c>
      <c r="AP4613">
        <v>150</v>
      </c>
      <c r="AQ4613" s="160" t="s">
        <v>1102</v>
      </c>
      <c r="AR4613" s="28">
        <f t="shared" si="89"/>
        <v>15</v>
      </c>
      <c r="AT4613" s="160">
        <v>38115</v>
      </c>
      <c r="AU4613">
        <v>18</v>
      </c>
      <c r="AV4613">
        <v>115</v>
      </c>
      <c r="AW4613" s="160" t="s">
        <v>1102</v>
      </c>
      <c r="AX4613" s="28">
        <f t="shared" si="90"/>
        <v>12</v>
      </c>
    </row>
    <row r="4614" spans="28:50" x14ac:dyDescent="0.3">
      <c r="AB4614" s="160">
        <v>37384</v>
      </c>
      <c r="AC4614">
        <v>19</v>
      </c>
      <c r="AD4614">
        <v>103</v>
      </c>
      <c r="AE4614" t="s">
        <v>1102</v>
      </c>
      <c r="AF4614">
        <v>10</v>
      </c>
      <c r="AH4614" s="160">
        <v>39576</v>
      </c>
      <c r="AI4614">
        <v>19</v>
      </c>
      <c r="AJ4614">
        <v>157</v>
      </c>
      <c r="AK4614" s="160" t="s">
        <v>1102</v>
      </c>
      <c r="AL4614" s="28">
        <f t="shared" si="88"/>
        <v>16</v>
      </c>
      <c r="AN4614" s="160">
        <v>38845</v>
      </c>
      <c r="AO4614">
        <v>19</v>
      </c>
      <c r="AP4614">
        <v>140</v>
      </c>
      <c r="AQ4614" s="160" t="s">
        <v>1102</v>
      </c>
      <c r="AR4614" s="28">
        <f t="shared" si="89"/>
        <v>14</v>
      </c>
      <c r="AT4614" s="160">
        <v>38115</v>
      </c>
      <c r="AU4614">
        <v>19</v>
      </c>
      <c r="AV4614">
        <v>114</v>
      </c>
      <c r="AW4614" s="160" t="s">
        <v>1102</v>
      </c>
      <c r="AX4614" s="28">
        <f t="shared" si="90"/>
        <v>11</v>
      </c>
    </row>
    <row r="4615" spans="28:50" x14ac:dyDescent="0.3">
      <c r="AB4615" s="160">
        <v>37384</v>
      </c>
      <c r="AC4615">
        <v>20</v>
      </c>
      <c r="AD4615">
        <v>74</v>
      </c>
      <c r="AE4615" t="s">
        <v>1102</v>
      </c>
      <c r="AF4615">
        <v>7</v>
      </c>
      <c r="AH4615" s="160">
        <v>39576</v>
      </c>
      <c r="AI4615">
        <v>20</v>
      </c>
      <c r="AJ4615">
        <v>155</v>
      </c>
      <c r="AK4615" s="160" t="s">
        <v>1102</v>
      </c>
      <c r="AL4615" s="28">
        <f t="shared" si="88"/>
        <v>16</v>
      </c>
      <c r="AN4615" s="160">
        <v>38845</v>
      </c>
      <c r="AO4615">
        <v>20</v>
      </c>
      <c r="AP4615">
        <v>148</v>
      </c>
      <c r="AQ4615" s="160" t="s">
        <v>1102</v>
      </c>
      <c r="AR4615" s="28">
        <f t="shared" si="89"/>
        <v>15</v>
      </c>
      <c r="AT4615" s="160">
        <v>38115</v>
      </c>
      <c r="AU4615">
        <v>20</v>
      </c>
      <c r="AV4615">
        <v>113</v>
      </c>
      <c r="AW4615" s="160" t="s">
        <v>1102</v>
      </c>
      <c r="AX4615" s="28">
        <f t="shared" si="90"/>
        <v>11</v>
      </c>
    </row>
    <row r="4616" spans="28:50" x14ac:dyDescent="0.3">
      <c r="AB4616" s="160">
        <v>37384</v>
      </c>
      <c r="AC4616">
        <v>21</v>
      </c>
      <c r="AD4616">
        <v>57</v>
      </c>
      <c r="AE4616" t="s">
        <v>1102</v>
      </c>
      <c r="AF4616">
        <v>6</v>
      </c>
      <c r="AH4616" s="160">
        <v>39576</v>
      </c>
      <c r="AI4616">
        <v>21</v>
      </c>
      <c r="AJ4616">
        <v>148</v>
      </c>
      <c r="AK4616" s="160" t="s">
        <v>1102</v>
      </c>
      <c r="AL4616" s="28">
        <f t="shared" si="88"/>
        <v>15</v>
      </c>
      <c r="AN4616" s="160">
        <v>38845</v>
      </c>
      <c r="AO4616">
        <v>21</v>
      </c>
      <c r="AP4616">
        <v>150</v>
      </c>
      <c r="AQ4616" s="160" t="s">
        <v>1102</v>
      </c>
      <c r="AR4616" s="28">
        <f t="shared" si="89"/>
        <v>15</v>
      </c>
      <c r="AT4616" s="160">
        <v>38115</v>
      </c>
      <c r="AU4616">
        <v>21</v>
      </c>
      <c r="AV4616">
        <v>111</v>
      </c>
      <c r="AW4616" s="160" t="s">
        <v>1102</v>
      </c>
      <c r="AX4616" s="28">
        <f t="shared" si="90"/>
        <v>11</v>
      </c>
    </row>
    <row r="4617" spans="28:50" x14ac:dyDescent="0.3">
      <c r="AB4617" s="160">
        <v>37384</v>
      </c>
      <c r="AC4617">
        <v>22</v>
      </c>
      <c r="AD4617">
        <v>37</v>
      </c>
      <c r="AE4617" t="s">
        <v>1102</v>
      </c>
      <c r="AF4617">
        <v>4</v>
      </c>
      <c r="AH4617" s="160">
        <v>39576</v>
      </c>
      <c r="AI4617">
        <v>22</v>
      </c>
      <c r="AJ4617">
        <v>146</v>
      </c>
      <c r="AK4617" s="160" t="s">
        <v>1102</v>
      </c>
      <c r="AL4617" s="28">
        <f t="shared" si="88"/>
        <v>15</v>
      </c>
      <c r="AN4617" s="160">
        <v>38845</v>
      </c>
      <c r="AO4617">
        <v>22</v>
      </c>
      <c r="AP4617">
        <v>150</v>
      </c>
      <c r="AQ4617" s="160" t="s">
        <v>1102</v>
      </c>
      <c r="AR4617" s="28">
        <f t="shared" si="89"/>
        <v>15</v>
      </c>
      <c r="AT4617" s="160">
        <v>38115</v>
      </c>
      <c r="AU4617">
        <v>22</v>
      </c>
      <c r="AV4617">
        <v>105</v>
      </c>
      <c r="AW4617" s="160" t="s">
        <v>1102</v>
      </c>
      <c r="AX4617" s="28">
        <f t="shared" si="90"/>
        <v>11</v>
      </c>
    </row>
    <row r="4618" spans="28:50" x14ac:dyDescent="0.3">
      <c r="AB4618" s="160">
        <v>37384</v>
      </c>
      <c r="AC4618">
        <v>23</v>
      </c>
      <c r="AD4618">
        <v>42</v>
      </c>
      <c r="AE4618" t="s">
        <v>1102</v>
      </c>
      <c r="AF4618">
        <v>4</v>
      </c>
      <c r="AH4618" s="160">
        <v>39576</v>
      </c>
      <c r="AI4618">
        <v>23</v>
      </c>
      <c r="AJ4618">
        <v>146</v>
      </c>
      <c r="AK4618" s="160" t="s">
        <v>1102</v>
      </c>
      <c r="AL4618" s="28">
        <f t="shared" si="88"/>
        <v>15</v>
      </c>
      <c r="AN4618" s="160">
        <v>38845</v>
      </c>
      <c r="AO4618">
        <v>23</v>
      </c>
      <c r="AP4618">
        <v>145</v>
      </c>
      <c r="AQ4618" s="160" t="s">
        <v>1102</v>
      </c>
      <c r="AR4618" s="28">
        <f t="shared" si="89"/>
        <v>15</v>
      </c>
      <c r="AT4618" s="160">
        <v>38115</v>
      </c>
      <c r="AU4618">
        <v>23</v>
      </c>
      <c r="AV4618">
        <v>109</v>
      </c>
      <c r="AW4618" s="160" t="s">
        <v>1102</v>
      </c>
      <c r="AX4618" s="28">
        <f t="shared" si="90"/>
        <v>11</v>
      </c>
    </row>
    <row r="4619" spans="28:50" x14ac:dyDescent="0.3">
      <c r="AB4619" s="160">
        <v>37385</v>
      </c>
      <c r="AC4619">
        <v>0</v>
      </c>
      <c r="AD4619">
        <v>38</v>
      </c>
      <c r="AE4619" t="s">
        <v>1102</v>
      </c>
      <c r="AF4619">
        <v>4</v>
      </c>
      <c r="AH4619" s="160">
        <v>39577</v>
      </c>
      <c r="AI4619">
        <v>0</v>
      </c>
      <c r="AJ4619">
        <v>143</v>
      </c>
      <c r="AK4619" s="160" t="s">
        <v>1102</v>
      </c>
      <c r="AL4619" s="28">
        <f t="shared" si="88"/>
        <v>14</v>
      </c>
      <c r="AN4619" s="160">
        <v>38846</v>
      </c>
      <c r="AO4619">
        <v>0</v>
      </c>
      <c r="AP4619">
        <v>150</v>
      </c>
      <c r="AQ4619" s="160" t="s">
        <v>1102</v>
      </c>
      <c r="AR4619" s="28">
        <f t="shared" si="89"/>
        <v>15</v>
      </c>
      <c r="AT4619" s="160">
        <v>38116</v>
      </c>
      <c r="AU4619">
        <v>0</v>
      </c>
      <c r="AV4619">
        <v>102</v>
      </c>
      <c r="AW4619" s="160" t="s">
        <v>1102</v>
      </c>
      <c r="AX4619" s="28">
        <f t="shared" si="90"/>
        <v>10</v>
      </c>
    </row>
    <row r="4620" spans="28:50" x14ac:dyDescent="0.3">
      <c r="AB4620" s="160">
        <v>37385</v>
      </c>
      <c r="AC4620">
        <v>1</v>
      </c>
      <c r="AD4620">
        <v>27</v>
      </c>
      <c r="AE4620" t="s">
        <v>1102</v>
      </c>
      <c r="AF4620">
        <v>3</v>
      </c>
      <c r="AH4620" s="160">
        <v>39577</v>
      </c>
      <c r="AI4620">
        <v>1</v>
      </c>
      <c r="AJ4620">
        <v>142</v>
      </c>
      <c r="AK4620" s="160" t="s">
        <v>1102</v>
      </c>
      <c r="AL4620" s="28">
        <f t="shared" si="88"/>
        <v>14</v>
      </c>
      <c r="AN4620" s="160">
        <v>38846</v>
      </c>
      <c r="AO4620">
        <v>1</v>
      </c>
      <c r="AP4620">
        <v>140</v>
      </c>
      <c r="AQ4620" s="160" t="s">
        <v>1102</v>
      </c>
      <c r="AR4620" s="28">
        <f t="shared" si="89"/>
        <v>14</v>
      </c>
      <c r="AT4620" s="160">
        <v>38116</v>
      </c>
      <c r="AU4620">
        <v>1</v>
      </c>
      <c r="AV4620">
        <v>91</v>
      </c>
      <c r="AW4620" s="160" t="s">
        <v>1102</v>
      </c>
      <c r="AX4620" s="28">
        <f t="shared" si="90"/>
        <v>9</v>
      </c>
    </row>
    <row r="4621" spans="28:50" x14ac:dyDescent="0.3">
      <c r="AB4621" s="160">
        <v>37385</v>
      </c>
      <c r="AC4621">
        <v>2</v>
      </c>
      <c r="AD4621">
        <v>13</v>
      </c>
      <c r="AE4621" t="s">
        <v>1102</v>
      </c>
      <c r="AF4621">
        <v>1</v>
      </c>
      <c r="AH4621" s="160">
        <v>39577</v>
      </c>
      <c r="AI4621">
        <v>2</v>
      </c>
      <c r="AJ4621">
        <v>139</v>
      </c>
      <c r="AK4621" s="160" t="s">
        <v>1102</v>
      </c>
      <c r="AL4621" s="28">
        <f t="shared" si="88"/>
        <v>14</v>
      </c>
      <c r="AN4621" s="160">
        <v>38846</v>
      </c>
      <c r="AO4621">
        <v>2</v>
      </c>
      <c r="AP4621">
        <v>139</v>
      </c>
      <c r="AQ4621" s="160" t="s">
        <v>1102</v>
      </c>
      <c r="AR4621" s="28">
        <f t="shared" si="89"/>
        <v>14</v>
      </c>
      <c r="AT4621" s="160">
        <v>38116</v>
      </c>
      <c r="AU4621">
        <v>2</v>
      </c>
      <c r="AV4621">
        <v>90</v>
      </c>
      <c r="AW4621" s="160" t="s">
        <v>1102</v>
      </c>
      <c r="AX4621" s="28">
        <f t="shared" si="90"/>
        <v>9</v>
      </c>
    </row>
    <row r="4622" spans="28:50" x14ac:dyDescent="0.3">
      <c r="AB4622" s="160">
        <v>37385</v>
      </c>
      <c r="AC4622">
        <v>3</v>
      </c>
      <c r="AD4622">
        <v>20</v>
      </c>
      <c r="AE4622" t="s">
        <v>1102</v>
      </c>
      <c r="AF4622">
        <v>2</v>
      </c>
      <c r="AH4622" s="160">
        <v>39577</v>
      </c>
      <c r="AI4622">
        <v>3</v>
      </c>
      <c r="AJ4622">
        <v>137</v>
      </c>
      <c r="AK4622" s="160" t="s">
        <v>1102</v>
      </c>
      <c r="AL4622" s="28">
        <f t="shared" si="88"/>
        <v>14</v>
      </c>
      <c r="AN4622" s="160">
        <v>38846</v>
      </c>
      <c r="AO4622">
        <v>3</v>
      </c>
      <c r="AP4622">
        <v>140</v>
      </c>
      <c r="AQ4622" s="160" t="s">
        <v>1102</v>
      </c>
      <c r="AR4622" s="28">
        <f t="shared" si="89"/>
        <v>14</v>
      </c>
      <c r="AT4622" s="160">
        <v>38116</v>
      </c>
      <c r="AU4622">
        <v>3</v>
      </c>
      <c r="AV4622">
        <v>88</v>
      </c>
      <c r="AW4622" s="160" t="s">
        <v>1102</v>
      </c>
      <c r="AX4622" s="28">
        <f t="shared" si="90"/>
        <v>9</v>
      </c>
    </row>
    <row r="4623" spans="28:50" x14ac:dyDescent="0.3">
      <c r="AB4623" s="160">
        <v>37385</v>
      </c>
      <c r="AC4623">
        <v>4</v>
      </c>
      <c r="AD4623">
        <v>17</v>
      </c>
      <c r="AE4623" t="s">
        <v>1102</v>
      </c>
      <c r="AF4623">
        <v>2</v>
      </c>
      <c r="AH4623" s="160">
        <v>39577</v>
      </c>
      <c r="AI4623">
        <v>4</v>
      </c>
      <c r="AJ4623">
        <v>135</v>
      </c>
      <c r="AK4623" s="160" t="s">
        <v>1102</v>
      </c>
      <c r="AL4623" s="28">
        <f t="shared" si="88"/>
        <v>14</v>
      </c>
      <c r="AN4623" s="160">
        <v>38846</v>
      </c>
      <c r="AO4623">
        <v>4</v>
      </c>
      <c r="AP4623">
        <v>140</v>
      </c>
      <c r="AQ4623" s="160" t="s">
        <v>1102</v>
      </c>
      <c r="AR4623" s="28">
        <f t="shared" si="89"/>
        <v>14</v>
      </c>
      <c r="AT4623" s="160">
        <v>38116</v>
      </c>
      <c r="AU4623">
        <v>4</v>
      </c>
      <c r="AV4623">
        <v>83</v>
      </c>
      <c r="AW4623" s="160" t="s">
        <v>1102</v>
      </c>
      <c r="AX4623" s="28">
        <f t="shared" si="90"/>
        <v>8</v>
      </c>
    </row>
    <row r="4624" spans="28:50" x14ac:dyDescent="0.3">
      <c r="AB4624" s="160">
        <v>37385</v>
      </c>
      <c r="AC4624">
        <v>5</v>
      </c>
      <c r="AD4624">
        <v>3</v>
      </c>
      <c r="AE4624" t="s">
        <v>1102</v>
      </c>
      <c r="AF4624">
        <v>0</v>
      </c>
      <c r="AH4624" s="160">
        <v>39577</v>
      </c>
      <c r="AI4624">
        <v>5</v>
      </c>
      <c r="AJ4624">
        <v>134</v>
      </c>
      <c r="AK4624" s="160" t="s">
        <v>1102</v>
      </c>
      <c r="AL4624" s="28">
        <f t="shared" si="88"/>
        <v>13</v>
      </c>
      <c r="AN4624" s="160">
        <v>38846</v>
      </c>
      <c r="AO4624">
        <v>5</v>
      </c>
      <c r="AP4624">
        <v>139</v>
      </c>
      <c r="AQ4624" s="160" t="s">
        <v>1102</v>
      </c>
      <c r="AR4624" s="28">
        <f t="shared" si="89"/>
        <v>14</v>
      </c>
      <c r="AT4624" s="160">
        <v>38116</v>
      </c>
      <c r="AU4624">
        <v>5</v>
      </c>
      <c r="AV4624">
        <v>78</v>
      </c>
      <c r="AW4624" s="160" t="s">
        <v>1102</v>
      </c>
      <c r="AX4624" s="28">
        <f t="shared" si="90"/>
        <v>8</v>
      </c>
    </row>
    <row r="4625" spans="28:50" x14ac:dyDescent="0.3">
      <c r="AB4625" s="160">
        <v>37385</v>
      </c>
      <c r="AC4625">
        <v>6</v>
      </c>
      <c r="AD4625">
        <v>13</v>
      </c>
      <c r="AE4625" t="s">
        <v>1102</v>
      </c>
      <c r="AF4625">
        <v>1</v>
      </c>
      <c r="AH4625" s="160">
        <v>39577</v>
      </c>
      <c r="AI4625">
        <v>6</v>
      </c>
      <c r="AJ4625">
        <v>132</v>
      </c>
      <c r="AK4625" s="160" t="s">
        <v>1102</v>
      </c>
      <c r="AL4625" s="28">
        <f t="shared" si="88"/>
        <v>13</v>
      </c>
      <c r="AN4625" s="160">
        <v>38846</v>
      </c>
      <c r="AO4625">
        <v>6</v>
      </c>
      <c r="AP4625">
        <v>140</v>
      </c>
      <c r="AQ4625" s="160" t="s">
        <v>1102</v>
      </c>
      <c r="AR4625" s="28">
        <f t="shared" si="89"/>
        <v>14</v>
      </c>
      <c r="AT4625" s="160">
        <v>38116</v>
      </c>
      <c r="AU4625">
        <v>6</v>
      </c>
      <c r="AV4625">
        <v>70</v>
      </c>
      <c r="AW4625" s="160" t="s">
        <v>1102</v>
      </c>
      <c r="AX4625" s="28">
        <f t="shared" si="90"/>
        <v>7</v>
      </c>
    </row>
    <row r="4626" spans="28:50" x14ac:dyDescent="0.3">
      <c r="AB4626" s="160">
        <v>37385</v>
      </c>
      <c r="AC4626">
        <v>7</v>
      </c>
      <c r="AD4626">
        <v>16</v>
      </c>
      <c r="AE4626" t="s">
        <v>1102</v>
      </c>
      <c r="AF4626">
        <v>2</v>
      </c>
      <c r="AH4626" s="160">
        <v>39577</v>
      </c>
      <c r="AI4626">
        <v>7</v>
      </c>
      <c r="AJ4626">
        <v>135</v>
      </c>
      <c r="AK4626" s="160" t="s">
        <v>1102</v>
      </c>
      <c r="AL4626" s="28">
        <f t="shared" si="88"/>
        <v>14</v>
      </c>
      <c r="AN4626" s="160">
        <v>38846</v>
      </c>
      <c r="AO4626">
        <v>7</v>
      </c>
      <c r="AP4626">
        <v>140</v>
      </c>
      <c r="AQ4626" s="160" t="s">
        <v>1102</v>
      </c>
      <c r="AR4626" s="28">
        <f t="shared" si="89"/>
        <v>14</v>
      </c>
      <c r="AT4626" s="160">
        <v>38116</v>
      </c>
      <c r="AU4626">
        <v>7</v>
      </c>
      <c r="AV4626">
        <v>62</v>
      </c>
      <c r="AW4626" s="160" t="s">
        <v>1102</v>
      </c>
      <c r="AX4626" s="28">
        <f t="shared" si="90"/>
        <v>6</v>
      </c>
    </row>
    <row r="4627" spans="28:50" x14ac:dyDescent="0.3">
      <c r="AB4627" s="160">
        <v>37385</v>
      </c>
      <c r="AC4627">
        <v>8</v>
      </c>
      <c r="AD4627">
        <v>35</v>
      </c>
      <c r="AE4627" t="s">
        <v>1102</v>
      </c>
      <c r="AF4627">
        <v>4</v>
      </c>
      <c r="AH4627" s="160">
        <v>39577</v>
      </c>
      <c r="AI4627">
        <v>8</v>
      </c>
      <c r="AJ4627">
        <v>138</v>
      </c>
      <c r="AK4627" s="160" t="s">
        <v>1102</v>
      </c>
      <c r="AL4627" s="28">
        <f t="shared" si="88"/>
        <v>14</v>
      </c>
      <c r="AN4627" s="160">
        <v>38846</v>
      </c>
      <c r="AO4627">
        <v>8</v>
      </c>
      <c r="AP4627">
        <v>144</v>
      </c>
      <c r="AQ4627" s="160" t="s">
        <v>1102</v>
      </c>
      <c r="AR4627" s="28">
        <f t="shared" si="89"/>
        <v>14</v>
      </c>
      <c r="AT4627" s="160">
        <v>38116</v>
      </c>
      <c r="AU4627">
        <v>8</v>
      </c>
      <c r="AV4627">
        <v>77</v>
      </c>
      <c r="AW4627" s="160" t="s">
        <v>1102</v>
      </c>
      <c r="AX4627" s="28">
        <f t="shared" si="90"/>
        <v>8</v>
      </c>
    </row>
    <row r="4628" spans="28:50" x14ac:dyDescent="0.3">
      <c r="AB4628" s="160">
        <v>37385</v>
      </c>
      <c r="AC4628">
        <v>9</v>
      </c>
      <c r="AD4628">
        <v>67</v>
      </c>
      <c r="AE4628" t="s">
        <v>1102</v>
      </c>
      <c r="AF4628">
        <v>7</v>
      </c>
      <c r="AH4628" s="160">
        <v>39577</v>
      </c>
      <c r="AI4628">
        <v>9</v>
      </c>
      <c r="AJ4628">
        <v>140</v>
      </c>
      <c r="AK4628" s="160" t="s">
        <v>1102</v>
      </c>
      <c r="AL4628" s="28">
        <f t="shared" si="88"/>
        <v>14</v>
      </c>
      <c r="AN4628" s="160">
        <v>38846</v>
      </c>
      <c r="AO4628">
        <v>9</v>
      </c>
      <c r="AP4628">
        <v>160</v>
      </c>
      <c r="AQ4628" s="160" t="s">
        <v>1102</v>
      </c>
      <c r="AR4628" s="28">
        <f t="shared" si="89"/>
        <v>16</v>
      </c>
      <c r="AT4628" s="160">
        <v>38116</v>
      </c>
      <c r="AU4628">
        <v>9</v>
      </c>
      <c r="AV4628">
        <v>115</v>
      </c>
      <c r="AW4628" s="160" t="s">
        <v>1102</v>
      </c>
      <c r="AX4628" s="28">
        <f t="shared" si="90"/>
        <v>12</v>
      </c>
    </row>
    <row r="4629" spans="28:50" x14ac:dyDescent="0.3">
      <c r="AB4629" s="160">
        <v>37385</v>
      </c>
      <c r="AC4629">
        <v>10</v>
      </c>
      <c r="AD4629">
        <v>93</v>
      </c>
      <c r="AE4629" t="s">
        <v>1102</v>
      </c>
      <c r="AF4629">
        <v>9</v>
      </c>
      <c r="AH4629" s="160">
        <v>39577</v>
      </c>
      <c r="AI4629">
        <v>10</v>
      </c>
      <c r="AJ4629">
        <v>140</v>
      </c>
      <c r="AK4629" s="160" t="s">
        <v>1102</v>
      </c>
      <c r="AL4629" s="28">
        <f t="shared" si="88"/>
        <v>14</v>
      </c>
      <c r="AN4629" s="160">
        <v>38846</v>
      </c>
      <c r="AO4629">
        <v>10</v>
      </c>
      <c r="AP4629">
        <v>170</v>
      </c>
      <c r="AQ4629" s="160" t="s">
        <v>1102</v>
      </c>
      <c r="AR4629" s="28">
        <f t="shared" si="89"/>
        <v>17</v>
      </c>
      <c r="AT4629" s="160">
        <v>38116</v>
      </c>
      <c r="AU4629">
        <v>10</v>
      </c>
      <c r="AV4629">
        <v>133</v>
      </c>
      <c r="AW4629" s="160" t="s">
        <v>1102</v>
      </c>
      <c r="AX4629" s="28">
        <f t="shared" si="90"/>
        <v>13</v>
      </c>
    </row>
    <row r="4630" spans="28:50" x14ac:dyDescent="0.3">
      <c r="AB4630" s="160">
        <v>37385</v>
      </c>
      <c r="AC4630">
        <v>11</v>
      </c>
      <c r="AD4630">
        <v>118</v>
      </c>
      <c r="AE4630" t="s">
        <v>1102</v>
      </c>
      <c r="AF4630">
        <v>12</v>
      </c>
      <c r="AH4630" s="160">
        <v>39577</v>
      </c>
      <c r="AI4630">
        <v>11</v>
      </c>
      <c r="AJ4630">
        <v>145</v>
      </c>
      <c r="AK4630" s="160" t="s">
        <v>1102</v>
      </c>
      <c r="AL4630" s="28">
        <f t="shared" si="88"/>
        <v>15</v>
      </c>
      <c r="AN4630" s="160">
        <v>38846</v>
      </c>
      <c r="AO4630">
        <v>11</v>
      </c>
      <c r="AP4630">
        <v>179</v>
      </c>
      <c r="AQ4630" s="160" t="s">
        <v>1102</v>
      </c>
      <c r="AR4630" s="28">
        <f t="shared" si="89"/>
        <v>18</v>
      </c>
      <c r="AT4630" s="160">
        <v>38116</v>
      </c>
      <c r="AU4630">
        <v>11</v>
      </c>
      <c r="AV4630">
        <v>141</v>
      </c>
      <c r="AW4630" s="160" t="s">
        <v>1102</v>
      </c>
      <c r="AX4630" s="28">
        <f t="shared" si="90"/>
        <v>14</v>
      </c>
    </row>
    <row r="4631" spans="28:50" x14ac:dyDescent="0.3">
      <c r="AB4631" s="160">
        <v>37385</v>
      </c>
      <c r="AC4631">
        <v>12</v>
      </c>
      <c r="AD4631">
        <v>132</v>
      </c>
      <c r="AE4631" t="s">
        <v>1102</v>
      </c>
      <c r="AF4631">
        <v>13</v>
      </c>
      <c r="AH4631" s="160">
        <v>39577</v>
      </c>
      <c r="AI4631">
        <v>12</v>
      </c>
      <c r="AJ4631">
        <v>147</v>
      </c>
      <c r="AK4631" s="160" t="s">
        <v>1102</v>
      </c>
      <c r="AL4631" s="28">
        <f t="shared" si="88"/>
        <v>15</v>
      </c>
      <c r="AN4631" s="160">
        <v>38846</v>
      </c>
      <c r="AO4631">
        <v>12</v>
      </c>
      <c r="AP4631">
        <v>180</v>
      </c>
      <c r="AQ4631" s="160" t="s">
        <v>1102</v>
      </c>
      <c r="AR4631" s="28">
        <f t="shared" si="89"/>
        <v>18</v>
      </c>
      <c r="AT4631" s="160">
        <v>38116</v>
      </c>
      <c r="AU4631">
        <v>12</v>
      </c>
      <c r="AV4631">
        <v>155</v>
      </c>
      <c r="AW4631" s="160" t="s">
        <v>1102</v>
      </c>
      <c r="AX4631" s="28">
        <f t="shared" si="90"/>
        <v>16</v>
      </c>
    </row>
    <row r="4632" spans="28:50" x14ac:dyDescent="0.3">
      <c r="AB4632" s="160">
        <v>37385</v>
      </c>
      <c r="AC4632">
        <v>13</v>
      </c>
      <c r="AD4632">
        <v>149</v>
      </c>
      <c r="AE4632" t="s">
        <v>1102</v>
      </c>
      <c r="AF4632">
        <v>15</v>
      </c>
      <c r="AH4632" s="160">
        <v>39577</v>
      </c>
      <c r="AI4632">
        <v>13</v>
      </c>
      <c r="AJ4632">
        <v>150</v>
      </c>
      <c r="AK4632" s="160" t="s">
        <v>1102</v>
      </c>
      <c r="AL4632" s="28">
        <f t="shared" si="88"/>
        <v>15</v>
      </c>
      <c r="AN4632" s="160">
        <v>38846</v>
      </c>
      <c r="AO4632">
        <v>13</v>
      </c>
      <c r="AP4632">
        <v>180</v>
      </c>
      <c r="AQ4632" s="160" t="s">
        <v>1102</v>
      </c>
      <c r="AR4632" s="28">
        <f t="shared" si="89"/>
        <v>18</v>
      </c>
      <c r="AT4632" s="160">
        <v>38116</v>
      </c>
      <c r="AU4632">
        <v>13</v>
      </c>
      <c r="AV4632">
        <v>157</v>
      </c>
      <c r="AW4632" s="160" t="s">
        <v>1102</v>
      </c>
      <c r="AX4632" s="28">
        <f t="shared" si="90"/>
        <v>16</v>
      </c>
    </row>
    <row r="4633" spans="28:50" x14ac:dyDescent="0.3">
      <c r="AB4633" s="160">
        <v>37385</v>
      </c>
      <c r="AC4633">
        <v>14</v>
      </c>
      <c r="AD4633">
        <v>163</v>
      </c>
      <c r="AE4633" t="s">
        <v>1102</v>
      </c>
      <c r="AF4633">
        <v>16</v>
      </c>
      <c r="AH4633" s="160">
        <v>39577</v>
      </c>
      <c r="AI4633">
        <v>14</v>
      </c>
      <c r="AJ4633">
        <v>153</v>
      </c>
      <c r="AK4633" s="160" t="s">
        <v>1102</v>
      </c>
      <c r="AL4633" s="28">
        <f t="shared" si="88"/>
        <v>15</v>
      </c>
      <c r="AN4633" s="160">
        <v>38846</v>
      </c>
      <c r="AO4633">
        <v>14</v>
      </c>
      <c r="AP4633">
        <v>174</v>
      </c>
      <c r="AQ4633" s="160" t="s">
        <v>1102</v>
      </c>
      <c r="AR4633" s="28">
        <f t="shared" si="89"/>
        <v>17</v>
      </c>
      <c r="AT4633" s="160">
        <v>38116</v>
      </c>
      <c r="AU4633">
        <v>14</v>
      </c>
      <c r="AV4633">
        <v>152</v>
      </c>
      <c r="AW4633" s="160" t="s">
        <v>1102</v>
      </c>
      <c r="AX4633" s="28">
        <f t="shared" si="90"/>
        <v>15</v>
      </c>
    </row>
    <row r="4634" spans="28:50" x14ac:dyDescent="0.3">
      <c r="AB4634" s="160">
        <v>37385</v>
      </c>
      <c r="AC4634">
        <v>15</v>
      </c>
      <c r="AD4634">
        <v>172</v>
      </c>
      <c r="AE4634" t="s">
        <v>1102</v>
      </c>
      <c r="AF4634">
        <v>17</v>
      </c>
      <c r="AH4634" s="160">
        <v>39577</v>
      </c>
      <c r="AI4634">
        <v>15</v>
      </c>
      <c r="AJ4634">
        <v>149</v>
      </c>
      <c r="AK4634" s="160" t="s">
        <v>1102</v>
      </c>
      <c r="AL4634" s="28">
        <f t="shared" si="88"/>
        <v>15</v>
      </c>
      <c r="AN4634" s="160">
        <v>38846</v>
      </c>
      <c r="AO4634">
        <v>15</v>
      </c>
      <c r="AP4634">
        <v>170</v>
      </c>
      <c r="AQ4634" s="160" t="s">
        <v>1102</v>
      </c>
      <c r="AR4634" s="28">
        <f t="shared" si="89"/>
        <v>17</v>
      </c>
      <c r="AT4634" s="160">
        <v>38116</v>
      </c>
      <c r="AU4634">
        <v>15</v>
      </c>
      <c r="AV4634">
        <v>139</v>
      </c>
      <c r="AW4634" s="160" t="s">
        <v>1102</v>
      </c>
      <c r="AX4634" s="28">
        <f t="shared" si="90"/>
        <v>14</v>
      </c>
    </row>
    <row r="4635" spans="28:50" x14ac:dyDescent="0.3">
      <c r="AB4635" s="160">
        <v>37385</v>
      </c>
      <c r="AC4635">
        <v>16</v>
      </c>
      <c r="AD4635">
        <v>171</v>
      </c>
      <c r="AE4635" t="s">
        <v>1102</v>
      </c>
      <c r="AF4635">
        <v>17</v>
      </c>
      <c r="AH4635" s="160">
        <v>39577</v>
      </c>
      <c r="AI4635">
        <v>16</v>
      </c>
      <c r="AJ4635">
        <v>153</v>
      </c>
      <c r="AK4635" s="160" t="s">
        <v>1102</v>
      </c>
      <c r="AL4635" s="28">
        <f t="shared" si="88"/>
        <v>15</v>
      </c>
      <c r="AN4635" s="160">
        <v>38846</v>
      </c>
      <c r="AO4635">
        <v>16</v>
      </c>
      <c r="AP4635">
        <v>170</v>
      </c>
      <c r="AQ4635" s="160" t="s">
        <v>1102</v>
      </c>
      <c r="AR4635" s="28">
        <f t="shared" si="89"/>
        <v>17</v>
      </c>
      <c r="AT4635" s="160">
        <v>38116</v>
      </c>
      <c r="AU4635">
        <v>16</v>
      </c>
      <c r="AV4635">
        <v>126</v>
      </c>
      <c r="AW4635" s="160" t="s">
        <v>1102</v>
      </c>
      <c r="AX4635" s="28">
        <f t="shared" si="90"/>
        <v>13</v>
      </c>
    </row>
    <row r="4636" spans="28:50" x14ac:dyDescent="0.3">
      <c r="AB4636" s="160">
        <v>37385</v>
      </c>
      <c r="AC4636">
        <v>17</v>
      </c>
      <c r="AD4636">
        <v>169</v>
      </c>
      <c r="AE4636" t="s">
        <v>1102</v>
      </c>
      <c r="AF4636">
        <v>17</v>
      </c>
      <c r="AH4636" s="160">
        <v>39577</v>
      </c>
      <c r="AI4636">
        <v>17</v>
      </c>
      <c r="AJ4636">
        <v>156</v>
      </c>
      <c r="AK4636" s="160" t="s">
        <v>1102</v>
      </c>
      <c r="AL4636" s="28">
        <f t="shared" si="88"/>
        <v>16</v>
      </c>
      <c r="AN4636" s="160">
        <v>38846</v>
      </c>
      <c r="AO4636">
        <v>17</v>
      </c>
      <c r="AP4636">
        <v>159</v>
      </c>
      <c r="AQ4636" s="160" t="s">
        <v>1102</v>
      </c>
      <c r="AR4636" s="28">
        <f t="shared" si="89"/>
        <v>16</v>
      </c>
      <c r="AT4636" s="160">
        <v>38116</v>
      </c>
      <c r="AU4636">
        <v>17</v>
      </c>
      <c r="AV4636">
        <v>117</v>
      </c>
      <c r="AW4636" s="160" t="s">
        <v>1102</v>
      </c>
      <c r="AX4636" s="28">
        <f t="shared" si="90"/>
        <v>12</v>
      </c>
    </row>
    <row r="4637" spans="28:50" x14ac:dyDescent="0.3">
      <c r="AB4637" s="160">
        <v>37385</v>
      </c>
      <c r="AC4637">
        <v>18</v>
      </c>
      <c r="AD4637">
        <v>161</v>
      </c>
      <c r="AE4637" t="s">
        <v>1102</v>
      </c>
      <c r="AF4637">
        <v>16</v>
      </c>
      <c r="AH4637" s="160">
        <v>39577</v>
      </c>
      <c r="AI4637">
        <v>18</v>
      </c>
      <c r="AJ4637">
        <v>154</v>
      </c>
      <c r="AK4637" s="160" t="s">
        <v>1102</v>
      </c>
      <c r="AL4637" s="28">
        <f t="shared" si="88"/>
        <v>15</v>
      </c>
      <c r="AN4637" s="160">
        <v>38846</v>
      </c>
      <c r="AO4637">
        <v>18</v>
      </c>
      <c r="AP4637">
        <v>150</v>
      </c>
      <c r="AQ4637" s="160" t="s">
        <v>1102</v>
      </c>
      <c r="AR4637" s="28">
        <f t="shared" si="89"/>
        <v>15</v>
      </c>
      <c r="AT4637" s="160">
        <v>38116</v>
      </c>
      <c r="AU4637">
        <v>18</v>
      </c>
      <c r="AV4637">
        <v>113</v>
      </c>
      <c r="AW4637" s="160" t="s">
        <v>1102</v>
      </c>
      <c r="AX4637" s="28">
        <f t="shared" si="90"/>
        <v>11</v>
      </c>
    </row>
    <row r="4638" spans="28:50" x14ac:dyDescent="0.3">
      <c r="AB4638" s="160">
        <v>37385</v>
      </c>
      <c r="AC4638">
        <v>19</v>
      </c>
      <c r="AD4638">
        <v>160</v>
      </c>
      <c r="AE4638" t="s">
        <v>1102</v>
      </c>
      <c r="AF4638">
        <v>16</v>
      </c>
      <c r="AH4638" s="160">
        <v>39577</v>
      </c>
      <c r="AI4638">
        <v>19</v>
      </c>
      <c r="AJ4638">
        <v>154</v>
      </c>
      <c r="AK4638" s="160" t="s">
        <v>1102</v>
      </c>
      <c r="AL4638" s="28">
        <f t="shared" si="88"/>
        <v>15</v>
      </c>
      <c r="AN4638" s="160">
        <v>38846</v>
      </c>
      <c r="AO4638">
        <v>19</v>
      </c>
      <c r="AP4638">
        <v>140</v>
      </c>
      <c r="AQ4638" s="160" t="s">
        <v>1102</v>
      </c>
      <c r="AR4638" s="28">
        <f t="shared" si="89"/>
        <v>14</v>
      </c>
      <c r="AT4638" s="160">
        <v>38116</v>
      </c>
      <c r="AU4638">
        <v>19</v>
      </c>
      <c r="AV4638">
        <v>105</v>
      </c>
      <c r="AW4638" s="160" t="s">
        <v>1102</v>
      </c>
      <c r="AX4638" s="28">
        <f t="shared" si="90"/>
        <v>11</v>
      </c>
    </row>
    <row r="4639" spans="28:50" x14ac:dyDescent="0.3">
      <c r="AB4639" s="160">
        <v>37385</v>
      </c>
      <c r="AC4639">
        <v>20</v>
      </c>
      <c r="AD4639">
        <v>163</v>
      </c>
      <c r="AE4639" t="s">
        <v>1102</v>
      </c>
      <c r="AF4639">
        <v>16</v>
      </c>
      <c r="AH4639" s="160">
        <v>39577</v>
      </c>
      <c r="AI4639">
        <v>20</v>
      </c>
      <c r="AJ4639">
        <v>153</v>
      </c>
      <c r="AK4639" s="160" t="s">
        <v>1102</v>
      </c>
      <c r="AL4639" s="28">
        <f t="shared" si="88"/>
        <v>15</v>
      </c>
      <c r="AN4639" s="160">
        <v>38846</v>
      </c>
      <c r="AO4639">
        <v>20</v>
      </c>
      <c r="AP4639">
        <v>133</v>
      </c>
      <c r="AQ4639" s="160" t="s">
        <v>1102</v>
      </c>
      <c r="AR4639" s="28">
        <f t="shared" si="89"/>
        <v>13</v>
      </c>
      <c r="AT4639" s="160">
        <v>38116</v>
      </c>
      <c r="AU4639">
        <v>20</v>
      </c>
      <c r="AV4639">
        <v>104</v>
      </c>
      <c r="AW4639" s="160" t="s">
        <v>1102</v>
      </c>
      <c r="AX4639" s="28">
        <f t="shared" si="90"/>
        <v>10</v>
      </c>
    </row>
    <row r="4640" spans="28:50" x14ac:dyDescent="0.3">
      <c r="AB4640" s="160">
        <v>37385</v>
      </c>
      <c r="AC4640">
        <v>21</v>
      </c>
      <c r="AD4640">
        <v>157</v>
      </c>
      <c r="AE4640" t="s">
        <v>1102</v>
      </c>
      <c r="AF4640">
        <v>16</v>
      </c>
      <c r="AH4640" s="160">
        <v>39577</v>
      </c>
      <c r="AI4640">
        <v>21</v>
      </c>
      <c r="AJ4640">
        <v>153</v>
      </c>
      <c r="AK4640" s="160" t="s">
        <v>1102</v>
      </c>
      <c r="AL4640" s="28">
        <f t="shared" si="88"/>
        <v>15</v>
      </c>
      <c r="AN4640" s="160">
        <v>38846</v>
      </c>
      <c r="AO4640">
        <v>21</v>
      </c>
      <c r="AP4640">
        <v>140</v>
      </c>
      <c r="AQ4640" s="160" t="s">
        <v>1102</v>
      </c>
      <c r="AR4640" s="28">
        <f t="shared" si="89"/>
        <v>14</v>
      </c>
      <c r="AT4640" s="160">
        <v>38116</v>
      </c>
      <c r="AU4640">
        <v>21</v>
      </c>
      <c r="AV4640">
        <v>103</v>
      </c>
      <c r="AW4640" s="160" t="s">
        <v>1102</v>
      </c>
      <c r="AX4640" s="28">
        <f t="shared" si="90"/>
        <v>10</v>
      </c>
    </row>
    <row r="4641" spans="28:50" x14ac:dyDescent="0.3">
      <c r="AB4641" s="160">
        <v>37385</v>
      </c>
      <c r="AC4641">
        <v>22</v>
      </c>
      <c r="AD4641">
        <v>153</v>
      </c>
      <c r="AE4641" t="s">
        <v>1102</v>
      </c>
      <c r="AF4641">
        <v>15</v>
      </c>
      <c r="AH4641" s="160">
        <v>39577</v>
      </c>
      <c r="AI4641">
        <v>22</v>
      </c>
      <c r="AJ4641">
        <v>152</v>
      </c>
      <c r="AK4641" s="160" t="s">
        <v>1102</v>
      </c>
      <c r="AL4641" s="28">
        <f t="shared" si="88"/>
        <v>15</v>
      </c>
      <c r="AN4641" s="160">
        <v>38846</v>
      </c>
      <c r="AO4641">
        <v>22</v>
      </c>
      <c r="AP4641">
        <v>140</v>
      </c>
      <c r="AQ4641" s="160" t="s">
        <v>1102</v>
      </c>
      <c r="AR4641" s="28">
        <f t="shared" si="89"/>
        <v>14</v>
      </c>
      <c r="AT4641" s="160">
        <v>38116</v>
      </c>
      <c r="AU4641">
        <v>22</v>
      </c>
      <c r="AV4641">
        <v>97</v>
      </c>
      <c r="AW4641" s="160" t="s">
        <v>1102</v>
      </c>
      <c r="AX4641" s="28">
        <f t="shared" si="90"/>
        <v>10</v>
      </c>
    </row>
    <row r="4642" spans="28:50" x14ac:dyDescent="0.3">
      <c r="AB4642" s="160">
        <v>37385</v>
      </c>
      <c r="AC4642">
        <v>23</v>
      </c>
      <c r="AD4642">
        <v>152</v>
      </c>
      <c r="AE4642" t="s">
        <v>1102</v>
      </c>
      <c r="AF4642">
        <v>15</v>
      </c>
      <c r="AH4642" s="160">
        <v>39577</v>
      </c>
      <c r="AI4642">
        <v>23</v>
      </c>
      <c r="AJ4642">
        <v>149</v>
      </c>
      <c r="AK4642" s="160" t="s">
        <v>1102</v>
      </c>
      <c r="AL4642" s="28">
        <f t="shared" si="88"/>
        <v>15</v>
      </c>
      <c r="AN4642" s="160">
        <v>38846</v>
      </c>
      <c r="AO4642">
        <v>23</v>
      </c>
      <c r="AP4642">
        <v>140</v>
      </c>
      <c r="AQ4642" s="160" t="s">
        <v>1102</v>
      </c>
      <c r="AR4642" s="28">
        <f t="shared" si="89"/>
        <v>14</v>
      </c>
      <c r="AT4642" s="160">
        <v>38116</v>
      </c>
      <c r="AU4642">
        <v>23</v>
      </c>
      <c r="AV4642">
        <v>91</v>
      </c>
      <c r="AW4642" s="160" t="s">
        <v>1102</v>
      </c>
      <c r="AX4642" s="28">
        <f t="shared" si="90"/>
        <v>9</v>
      </c>
    </row>
    <row r="4643" spans="28:50" x14ac:dyDescent="0.3">
      <c r="AB4643" s="160">
        <v>37386</v>
      </c>
      <c r="AC4643">
        <v>0</v>
      </c>
      <c r="AD4643">
        <v>141</v>
      </c>
      <c r="AE4643" t="s">
        <v>1102</v>
      </c>
      <c r="AF4643">
        <v>14</v>
      </c>
      <c r="AH4643" s="160">
        <v>39578</v>
      </c>
      <c r="AI4643">
        <v>0</v>
      </c>
      <c r="AJ4643">
        <v>146</v>
      </c>
      <c r="AK4643" s="160" t="s">
        <v>1102</v>
      </c>
      <c r="AL4643" s="28">
        <f t="shared" si="88"/>
        <v>15</v>
      </c>
      <c r="AN4643" s="160">
        <v>38847</v>
      </c>
      <c r="AO4643">
        <v>0</v>
      </c>
      <c r="AP4643">
        <v>140</v>
      </c>
      <c r="AQ4643" s="160" t="s">
        <v>1102</v>
      </c>
      <c r="AR4643" s="28">
        <f t="shared" si="89"/>
        <v>14</v>
      </c>
      <c r="AT4643" s="160">
        <v>38117</v>
      </c>
      <c r="AU4643">
        <v>0</v>
      </c>
      <c r="AV4643">
        <v>86</v>
      </c>
      <c r="AW4643" s="160" t="s">
        <v>1102</v>
      </c>
      <c r="AX4643" s="28">
        <f t="shared" si="90"/>
        <v>9</v>
      </c>
    </row>
    <row r="4644" spans="28:50" x14ac:dyDescent="0.3">
      <c r="AB4644" s="160">
        <v>37386</v>
      </c>
      <c r="AC4644">
        <v>1</v>
      </c>
      <c r="AD4644">
        <v>128</v>
      </c>
      <c r="AE4644" t="s">
        <v>1102</v>
      </c>
      <c r="AF4644">
        <v>13</v>
      </c>
      <c r="AH4644" s="160">
        <v>39578</v>
      </c>
      <c r="AI4644">
        <v>1</v>
      </c>
      <c r="AJ4644">
        <v>143</v>
      </c>
      <c r="AK4644" s="160" t="s">
        <v>1102</v>
      </c>
      <c r="AL4644" s="28">
        <f t="shared" si="88"/>
        <v>14</v>
      </c>
      <c r="AN4644" s="160">
        <v>38847</v>
      </c>
      <c r="AO4644">
        <v>1</v>
      </c>
      <c r="AP4644">
        <v>140</v>
      </c>
      <c r="AQ4644" s="160" t="s">
        <v>1102</v>
      </c>
      <c r="AR4644" s="28">
        <f t="shared" si="89"/>
        <v>14</v>
      </c>
      <c r="AT4644" s="160">
        <v>38117</v>
      </c>
      <c r="AU4644">
        <v>1</v>
      </c>
      <c r="AV4644">
        <v>91</v>
      </c>
      <c r="AW4644" s="160" t="s">
        <v>1102</v>
      </c>
      <c r="AX4644" s="28">
        <f t="shared" si="90"/>
        <v>9</v>
      </c>
    </row>
    <row r="4645" spans="28:50" x14ac:dyDescent="0.3">
      <c r="AB4645" s="160">
        <v>37386</v>
      </c>
      <c r="AC4645">
        <v>2</v>
      </c>
      <c r="AD4645">
        <v>124</v>
      </c>
      <c r="AE4645" t="s">
        <v>1102</v>
      </c>
      <c r="AF4645">
        <v>12</v>
      </c>
      <c r="AH4645" s="160">
        <v>39578</v>
      </c>
      <c r="AI4645">
        <v>2</v>
      </c>
      <c r="AJ4645">
        <v>140</v>
      </c>
      <c r="AK4645" s="160" t="s">
        <v>1102</v>
      </c>
      <c r="AL4645" s="28">
        <f t="shared" si="88"/>
        <v>14</v>
      </c>
      <c r="AN4645" s="160">
        <v>38847</v>
      </c>
      <c r="AO4645">
        <v>2</v>
      </c>
      <c r="AP4645">
        <v>130</v>
      </c>
      <c r="AQ4645" s="160" t="s">
        <v>1102</v>
      </c>
      <c r="AR4645" s="28">
        <f t="shared" si="89"/>
        <v>13</v>
      </c>
      <c r="AT4645" s="160">
        <v>38117</v>
      </c>
      <c r="AU4645">
        <v>2</v>
      </c>
      <c r="AV4645">
        <v>97</v>
      </c>
      <c r="AW4645" s="160" t="s">
        <v>1102</v>
      </c>
      <c r="AX4645" s="28">
        <f t="shared" si="90"/>
        <v>10</v>
      </c>
    </row>
    <row r="4646" spans="28:50" x14ac:dyDescent="0.3">
      <c r="AB4646" s="160">
        <v>37386</v>
      </c>
      <c r="AC4646">
        <v>3</v>
      </c>
      <c r="AD4646">
        <v>116</v>
      </c>
      <c r="AE4646" t="s">
        <v>1102</v>
      </c>
      <c r="AF4646">
        <v>12</v>
      </c>
      <c r="AH4646" s="160">
        <v>39578</v>
      </c>
      <c r="AI4646">
        <v>3</v>
      </c>
      <c r="AJ4646">
        <v>139</v>
      </c>
      <c r="AK4646" s="160" t="s">
        <v>1102</v>
      </c>
      <c r="AL4646" s="28">
        <f t="shared" si="88"/>
        <v>14</v>
      </c>
      <c r="AN4646" s="160">
        <v>38847</v>
      </c>
      <c r="AO4646">
        <v>3</v>
      </c>
      <c r="AP4646">
        <v>120</v>
      </c>
      <c r="AQ4646" s="160" t="s">
        <v>1102</v>
      </c>
      <c r="AR4646" s="28">
        <f t="shared" si="89"/>
        <v>12</v>
      </c>
      <c r="AT4646" s="160">
        <v>38117</v>
      </c>
      <c r="AU4646">
        <v>3</v>
      </c>
      <c r="AV4646">
        <v>102</v>
      </c>
      <c r="AW4646" s="160" t="s">
        <v>1102</v>
      </c>
      <c r="AX4646" s="28">
        <f t="shared" si="90"/>
        <v>10</v>
      </c>
    </row>
    <row r="4647" spans="28:50" x14ac:dyDescent="0.3">
      <c r="AB4647" s="160">
        <v>37386</v>
      </c>
      <c r="AC4647">
        <v>4</v>
      </c>
      <c r="AD4647">
        <v>112</v>
      </c>
      <c r="AE4647" t="s">
        <v>1102</v>
      </c>
      <c r="AF4647">
        <v>11</v>
      </c>
      <c r="AH4647" s="160">
        <v>39578</v>
      </c>
      <c r="AI4647">
        <v>4</v>
      </c>
      <c r="AJ4647">
        <v>138</v>
      </c>
      <c r="AK4647" s="160" t="s">
        <v>1102</v>
      </c>
      <c r="AL4647" s="28">
        <f t="shared" si="88"/>
        <v>14</v>
      </c>
      <c r="AN4647" s="160">
        <v>38847</v>
      </c>
      <c r="AO4647">
        <v>4</v>
      </c>
      <c r="AP4647">
        <v>120</v>
      </c>
      <c r="AQ4647" s="160" t="s">
        <v>1102</v>
      </c>
      <c r="AR4647" s="28">
        <f t="shared" si="89"/>
        <v>12</v>
      </c>
      <c r="AT4647" s="160">
        <v>38117</v>
      </c>
      <c r="AU4647">
        <v>4</v>
      </c>
      <c r="AV4647">
        <v>86</v>
      </c>
      <c r="AW4647" s="160" t="s">
        <v>1102</v>
      </c>
      <c r="AX4647" s="28">
        <f t="shared" si="90"/>
        <v>9</v>
      </c>
    </row>
    <row r="4648" spans="28:50" x14ac:dyDescent="0.3">
      <c r="AB4648" s="160">
        <v>37386</v>
      </c>
      <c r="AC4648">
        <v>5</v>
      </c>
      <c r="AD4648">
        <v>80</v>
      </c>
      <c r="AE4648" t="s">
        <v>1102</v>
      </c>
      <c r="AF4648">
        <v>8</v>
      </c>
      <c r="AH4648" s="160">
        <v>39578</v>
      </c>
      <c r="AI4648">
        <v>5</v>
      </c>
      <c r="AJ4648">
        <v>139</v>
      </c>
      <c r="AK4648" s="160" t="s">
        <v>1102</v>
      </c>
      <c r="AL4648" s="28">
        <f t="shared" si="88"/>
        <v>14</v>
      </c>
      <c r="AN4648" s="160">
        <v>38847</v>
      </c>
      <c r="AO4648">
        <v>5</v>
      </c>
      <c r="AP4648">
        <v>124</v>
      </c>
      <c r="AQ4648" s="160" t="s">
        <v>1102</v>
      </c>
      <c r="AR4648" s="28">
        <f t="shared" si="89"/>
        <v>12</v>
      </c>
      <c r="AT4648" s="160">
        <v>38117</v>
      </c>
      <c r="AU4648">
        <v>5</v>
      </c>
      <c r="AV4648">
        <v>71</v>
      </c>
      <c r="AW4648" s="160" t="s">
        <v>1102</v>
      </c>
      <c r="AX4648" s="28">
        <f t="shared" si="90"/>
        <v>7</v>
      </c>
    </row>
    <row r="4649" spans="28:50" x14ac:dyDescent="0.3">
      <c r="AB4649" s="160">
        <v>37386</v>
      </c>
      <c r="AC4649">
        <v>6</v>
      </c>
      <c r="AD4649">
        <v>88</v>
      </c>
      <c r="AE4649" t="s">
        <v>1102</v>
      </c>
      <c r="AF4649">
        <v>9</v>
      </c>
      <c r="AH4649" s="160">
        <v>39578</v>
      </c>
      <c r="AI4649">
        <v>6</v>
      </c>
      <c r="AJ4649">
        <v>140</v>
      </c>
      <c r="AK4649" s="160" t="s">
        <v>1102</v>
      </c>
      <c r="AL4649" s="28">
        <f t="shared" si="88"/>
        <v>14</v>
      </c>
      <c r="AN4649" s="160">
        <v>38847</v>
      </c>
      <c r="AO4649">
        <v>6</v>
      </c>
      <c r="AP4649">
        <v>130</v>
      </c>
      <c r="AQ4649" s="160" t="s">
        <v>1102</v>
      </c>
      <c r="AR4649" s="28">
        <f t="shared" si="89"/>
        <v>13</v>
      </c>
      <c r="AT4649" s="160">
        <v>38117</v>
      </c>
      <c r="AU4649">
        <v>6</v>
      </c>
      <c r="AV4649">
        <v>74</v>
      </c>
      <c r="AW4649" s="160" t="s">
        <v>1102</v>
      </c>
      <c r="AX4649" s="28">
        <f t="shared" si="90"/>
        <v>7</v>
      </c>
    </row>
    <row r="4650" spans="28:50" x14ac:dyDescent="0.3">
      <c r="AB4650" s="160">
        <v>37386</v>
      </c>
      <c r="AC4650">
        <v>7</v>
      </c>
      <c r="AD4650">
        <v>73</v>
      </c>
      <c r="AE4650" t="s">
        <v>1102</v>
      </c>
      <c r="AF4650">
        <v>7</v>
      </c>
      <c r="AH4650" s="160">
        <v>39578</v>
      </c>
      <c r="AI4650">
        <v>7</v>
      </c>
      <c r="AJ4650">
        <v>140</v>
      </c>
      <c r="AK4650" s="160" t="s">
        <v>1102</v>
      </c>
      <c r="AL4650" s="28">
        <f t="shared" si="88"/>
        <v>14</v>
      </c>
      <c r="AN4650" s="160">
        <v>38847</v>
      </c>
      <c r="AO4650">
        <v>7</v>
      </c>
      <c r="AP4650">
        <v>130</v>
      </c>
      <c r="AQ4650" s="160" t="s">
        <v>1102</v>
      </c>
      <c r="AR4650" s="28">
        <f t="shared" si="89"/>
        <v>13</v>
      </c>
      <c r="AT4650" s="160">
        <v>38117</v>
      </c>
      <c r="AU4650">
        <v>7</v>
      </c>
      <c r="AV4650">
        <v>63</v>
      </c>
      <c r="AW4650" s="160" t="s">
        <v>1102</v>
      </c>
      <c r="AX4650" s="28">
        <f t="shared" si="90"/>
        <v>6</v>
      </c>
    </row>
    <row r="4651" spans="28:50" x14ac:dyDescent="0.3">
      <c r="AB4651" s="160">
        <v>37386</v>
      </c>
      <c r="AC4651">
        <v>8</v>
      </c>
      <c r="AD4651">
        <v>92</v>
      </c>
      <c r="AE4651" t="s">
        <v>1102</v>
      </c>
      <c r="AF4651">
        <v>9</v>
      </c>
      <c r="AH4651" s="160">
        <v>39578</v>
      </c>
      <c r="AI4651">
        <v>8</v>
      </c>
      <c r="AJ4651">
        <v>141</v>
      </c>
      <c r="AK4651" s="160" t="s">
        <v>1102</v>
      </c>
      <c r="AL4651" s="28">
        <f t="shared" si="88"/>
        <v>14</v>
      </c>
      <c r="AN4651" s="160">
        <v>38847</v>
      </c>
      <c r="AO4651">
        <v>8</v>
      </c>
      <c r="AP4651">
        <v>143</v>
      </c>
      <c r="AQ4651" s="160" t="s">
        <v>1102</v>
      </c>
      <c r="AR4651" s="28">
        <f t="shared" si="89"/>
        <v>14</v>
      </c>
      <c r="AT4651" s="160">
        <v>38117</v>
      </c>
      <c r="AU4651">
        <v>8</v>
      </c>
      <c r="AV4651">
        <v>72</v>
      </c>
      <c r="AW4651" s="160" t="s">
        <v>1102</v>
      </c>
      <c r="AX4651" s="28">
        <f t="shared" si="90"/>
        <v>7</v>
      </c>
    </row>
    <row r="4652" spans="28:50" x14ac:dyDescent="0.3">
      <c r="AB4652" s="160">
        <v>37386</v>
      </c>
      <c r="AC4652">
        <v>9</v>
      </c>
      <c r="AD4652">
        <v>137</v>
      </c>
      <c r="AE4652" t="s">
        <v>1102</v>
      </c>
      <c r="AF4652">
        <v>14</v>
      </c>
      <c r="AH4652" s="160">
        <v>39578</v>
      </c>
      <c r="AI4652">
        <v>9</v>
      </c>
      <c r="AJ4652">
        <v>144</v>
      </c>
      <c r="AK4652" s="160" t="s">
        <v>1102</v>
      </c>
      <c r="AL4652" s="28">
        <f t="shared" si="88"/>
        <v>14</v>
      </c>
      <c r="AN4652" s="160">
        <v>38847</v>
      </c>
      <c r="AO4652">
        <v>9</v>
      </c>
      <c r="AP4652">
        <v>160</v>
      </c>
      <c r="AQ4652" s="160" t="s">
        <v>1102</v>
      </c>
      <c r="AR4652" s="28">
        <f t="shared" si="89"/>
        <v>16</v>
      </c>
      <c r="AT4652" s="160">
        <v>38117</v>
      </c>
      <c r="AU4652">
        <v>9</v>
      </c>
      <c r="AV4652">
        <v>113</v>
      </c>
      <c r="AW4652" s="160" t="s">
        <v>1102</v>
      </c>
      <c r="AX4652" s="28">
        <f t="shared" si="90"/>
        <v>11</v>
      </c>
    </row>
    <row r="4653" spans="28:50" x14ac:dyDescent="0.3">
      <c r="AB4653" s="160">
        <v>37386</v>
      </c>
      <c r="AC4653">
        <v>10</v>
      </c>
      <c r="AD4653">
        <v>154</v>
      </c>
      <c r="AE4653" t="s">
        <v>1102</v>
      </c>
      <c r="AF4653">
        <v>15</v>
      </c>
      <c r="AH4653" s="160">
        <v>39578</v>
      </c>
      <c r="AI4653">
        <v>10</v>
      </c>
      <c r="AJ4653">
        <v>148</v>
      </c>
      <c r="AK4653" s="160" t="s">
        <v>1102</v>
      </c>
      <c r="AL4653" s="28">
        <f t="shared" si="88"/>
        <v>15</v>
      </c>
      <c r="AN4653" s="160">
        <v>38847</v>
      </c>
      <c r="AO4653">
        <v>10</v>
      </c>
      <c r="AP4653">
        <v>140</v>
      </c>
      <c r="AQ4653" s="160" t="s">
        <v>1102</v>
      </c>
      <c r="AR4653" s="28">
        <f t="shared" si="89"/>
        <v>14</v>
      </c>
      <c r="AT4653" s="160">
        <v>38117</v>
      </c>
      <c r="AU4653">
        <v>10</v>
      </c>
      <c r="AV4653">
        <v>115</v>
      </c>
      <c r="AW4653" s="160" t="s">
        <v>1102</v>
      </c>
      <c r="AX4653" s="28">
        <f t="shared" si="90"/>
        <v>12</v>
      </c>
    </row>
    <row r="4654" spans="28:50" x14ac:dyDescent="0.3">
      <c r="AB4654" s="160">
        <v>37386</v>
      </c>
      <c r="AC4654">
        <v>11</v>
      </c>
      <c r="AD4654">
        <v>172</v>
      </c>
      <c r="AE4654" t="s">
        <v>1102</v>
      </c>
      <c r="AF4654">
        <v>17</v>
      </c>
      <c r="AH4654" s="160">
        <v>39578</v>
      </c>
      <c r="AI4654">
        <v>11</v>
      </c>
      <c r="AJ4654">
        <v>157</v>
      </c>
      <c r="AK4654" s="160" t="s">
        <v>1102</v>
      </c>
      <c r="AL4654" s="28">
        <f t="shared" si="88"/>
        <v>16</v>
      </c>
      <c r="AN4654" s="160">
        <v>38847</v>
      </c>
      <c r="AO4654">
        <v>11</v>
      </c>
      <c r="AP4654">
        <v>135</v>
      </c>
      <c r="AQ4654" s="160" t="s">
        <v>1102</v>
      </c>
      <c r="AR4654" s="28">
        <f t="shared" si="89"/>
        <v>14</v>
      </c>
      <c r="AT4654" s="160">
        <v>38117</v>
      </c>
      <c r="AU4654">
        <v>11</v>
      </c>
      <c r="AV4654">
        <v>114</v>
      </c>
      <c r="AW4654" s="160" t="s">
        <v>1102</v>
      </c>
      <c r="AX4654" s="28">
        <f t="shared" si="90"/>
        <v>11</v>
      </c>
    </row>
    <row r="4655" spans="28:50" x14ac:dyDescent="0.3">
      <c r="AB4655" s="160">
        <v>37386</v>
      </c>
      <c r="AC4655">
        <v>12</v>
      </c>
      <c r="AD4655">
        <v>184</v>
      </c>
      <c r="AE4655" t="s">
        <v>1102</v>
      </c>
      <c r="AF4655">
        <v>18</v>
      </c>
      <c r="AH4655" s="160">
        <v>39578</v>
      </c>
      <c r="AI4655">
        <v>12</v>
      </c>
      <c r="AJ4655">
        <v>167</v>
      </c>
      <c r="AK4655" s="160" t="s">
        <v>1102</v>
      </c>
      <c r="AL4655" s="28">
        <f t="shared" si="88"/>
        <v>17</v>
      </c>
      <c r="AN4655" s="160">
        <v>38847</v>
      </c>
      <c r="AO4655">
        <v>12</v>
      </c>
      <c r="AP4655">
        <v>130</v>
      </c>
      <c r="AQ4655" s="160" t="s">
        <v>1102</v>
      </c>
      <c r="AR4655" s="28">
        <f t="shared" si="89"/>
        <v>13</v>
      </c>
      <c r="AT4655" s="160">
        <v>38117</v>
      </c>
      <c r="AU4655">
        <v>12</v>
      </c>
      <c r="AV4655">
        <v>118</v>
      </c>
      <c r="AW4655" s="160" t="s">
        <v>1102</v>
      </c>
      <c r="AX4655" s="28">
        <f t="shared" si="90"/>
        <v>12</v>
      </c>
    </row>
    <row r="4656" spans="28:50" x14ac:dyDescent="0.3">
      <c r="AB4656" s="160">
        <v>37386</v>
      </c>
      <c r="AC4656">
        <v>13</v>
      </c>
      <c r="AD4656">
        <v>201</v>
      </c>
      <c r="AE4656" t="s">
        <v>1102</v>
      </c>
      <c r="AF4656">
        <v>20</v>
      </c>
      <c r="AH4656" s="160">
        <v>39578</v>
      </c>
      <c r="AI4656">
        <v>13</v>
      </c>
      <c r="AJ4656">
        <v>171</v>
      </c>
      <c r="AK4656" s="160" t="s">
        <v>1102</v>
      </c>
      <c r="AL4656" s="28">
        <f t="shared" si="88"/>
        <v>17</v>
      </c>
      <c r="AN4656" s="160">
        <v>38847</v>
      </c>
      <c r="AO4656">
        <v>13</v>
      </c>
      <c r="AP4656">
        <v>130</v>
      </c>
      <c r="AQ4656" s="160" t="s">
        <v>1102</v>
      </c>
      <c r="AR4656" s="28">
        <f t="shared" si="89"/>
        <v>13</v>
      </c>
      <c r="AT4656" s="160">
        <v>38117</v>
      </c>
      <c r="AU4656">
        <v>13</v>
      </c>
      <c r="AV4656">
        <v>114</v>
      </c>
      <c r="AW4656" s="160" t="s">
        <v>1102</v>
      </c>
      <c r="AX4656" s="28">
        <f t="shared" si="90"/>
        <v>11</v>
      </c>
    </row>
    <row r="4657" spans="28:50" x14ac:dyDescent="0.3">
      <c r="AB4657" s="160">
        <v>37386</v>
      </c>
      <c r="AC4657">
        <v>14</v>
      </c>
      <c r="AD4657">
        <v>203</v>
      </c>
      <c r="AE4657" t="s">
        <v>1102</v>
      </c>
      <c r="AF4657">
        <v>20</v>
      </c>
      <c r="AH4657" s="160">
        <v>39578</v>
      </c>
      <c r="AI4657">
        <v>14</v>
      </c>
      <c r="AJ4657">
        <v>170</v>
      </c>
      <c r="AK4657" s="160" t="s">
        <v>1102</v>
      </c>
      <c r="AL4657" s="28">
        <f t="shared" si="88"/>
        <v>17</v>
      </c>
      <c r="AN4657" s="160">
        <v>38847</v>
      </c>
      <c r="AO4657">
        <v>14</v>
      </c>
      <c r="AP4657">
        <v>156</v>
      </c>
      <c r="AQ4657" s="160" t="s">
        <v>1102</v>
      </c>
      <c r="AR4657" s="28">
        <f t="shared" si="89"/>
        <v>16</v>
      </c>
      <c r="AT4657" s="160">
        <v>38117</v>
      </c>
      <c r="AU4657">
        <v>14</v>
      </c>
      <c r="AV4657">
        <v>113</v>
      </c>
      <c r="AW4657" s="160" t="s">
        <v>1102</v>
      </c>
      <c r="AX4657" s="28">
        <f t="shared" si="90"/>
        <v>11</v>
      </c>
    </row>
    <row r="4658" spans="28:50" x14ac:dyDescent="0.3">
      <c r="AB4658" s="160">
        <v>37386</v>
      </c>
      <c r="AC4658">
        <v>15</v>
      </c>
      <c r="AD4658">
        <v>207</v>
      </c>
      <c r="AE4658" t="s">
        <v>1102</v>
      </c>
      <c r="AF4658">
        <v>21</v>
      </c>
      <c r="AH4658" s="160">
        <v>39578</v>
      </c>
      <c r="AI4658">
        <v>15</v>
      </c>
      <c r="AJ4658">
        <v>171</v>
      </c>
      <c r="AK4658" s="160" t="s">
        <v>1102</v>
      </c>
      <c r="AL4658" s="28">
        <f t="shared" si="88"/>
        <v>17</v>
      </c>
      <c r="AN4658" s="160">
        <v>38847</v>
      </c>
      <c r="AO4658">
        <v>15</v>
      </c>
      <c r="AP4658">
        <v>160</v>
      </c>
      <c r="AQ4658" s="160" t="s">
        <v>1102</v>
      </c>
      <c r="AR4658" s="28">
        <f t="shared" si="89"/>
        <v>16</v>
      </c>
      <c r="AT4658" s="160">
        <v>38117</v>
      </c>
      <c r="AU4658">
        <v>15</v>
      </c>
      <c r="AV4658">
        <v>111</v>
      </c>
      <c r="AW4658" s="160" t="s">
        <v>1102</v>
      </c>
      <c r="AX4658" s="28">
        <f t="shared" si="90"/>
        <v>11</v>
      </c>
    </row>
    <row r="4659" spans="28:50" x14ac:dyDescent="0.3">
      <c r="AB4659" s="160">
        <v>37386</v>
      </c>
      <c r="AC4659">
        <v>16</v>
      </c>
      <c r="AD4659">
        <v>197</v>
      </c>
      <c r="AE4659" t="s">
        <v>1102</v>
      </c>
      <c r="AF4659">
        <v>20</v>
      </c>
      <c r="AH4659" s="160">
        <v>39578</v>
      </c>
      <c r="AI4659">
        <v>16</v>
      </c>
      <c r="AJ4659">
        <v>173</v>
      </c>
      <c r="AK4659" s="160" t="s">
        <v>1102</v>
      </c>
      <c r="AL4659" s="28">
        <f t="shared" si="88"/>
        <v>17</v>
      </c>
      <c r="AN4659" s="160">
        <v>38847</v>
      </c>
      <c r="AO4659">
        <v>16</v>
      </c>
      <c r="AP4659">
        <v>150</v>
      </c>
      <c r="AQ4659" s="160" t="s">
        <v>1102</v>
      </c>
      <c r="AR4659" s="28">
        <f t="shared" si="89"/>
        <v>15</v>
      </c>
      <c r="AT4659" s="160">
        <v>38117</v>
      </c>
      <c r="AU4659">
        <v>16</v>
      </c>
      <c r="AV4659">
        <v>100</v>
      </c>
      <c r="AW4659" s="160" t="s">
        <v>1102</v>
      </c>
      <c r="AX4659" s="28">
        <f t="shared" si="90"/>
        <v>10</v>
      </c>
    </row>
    <row r="4660" spans="28:50" x14ac:dyDescent="0.3">
      <c r="AB4660" s="160">
        <v>37386</v>
      </c>
      <c r="AC4660">
        <v>17</v>
      </c>
      <c r="AD4660">
        <v>170</v>
      </c>
      <c r="AE4660" t="s">
        <v>1102</v>
      </c>
      <c r="AF4660">
        <v>17</v>
      </c>
      <c r="AH4660" s="160">
        <v>39578</v>
      </c>
      <c r="AI4660">
        <v>17</v>
      </c>
      <c r="AJ4660">
        <v>167</v>
      </c>
      <c r="AK4660" s="160" t="s">
        <v>1102</v>
      </c>
      <c r="AL4660" s="28">
        <f t="shared" si="88"/>
        <v>17</v>
      </c>
      <c r="AN4660" s="160">
        <v>38847</v>
      </c>
      <c r="AO4660">
        <v>17</v>
      </c>
      <c r="AP4660">
        <v>141</v>
      </c>
      <c r="AQ4660" s="160" t="s">
        <v>1102</v>
      </c>
      <c r="AR4660" s="28">
        <f t="shared" si="89"/>
        <v>14</v>
      </c>
      <c r="AT4660" s="160">
        <v>38117</v>
      </c>
      <c r="AU4660">
        <v>17</v>
      </c>
      <c r="AV4660">
        <v>97</v>
      </c>
      <c r="AW4660" s="160" t="s">
        <v>1102</v>
      </c>
      <c r="AX4660" s="28">
        <f t="shared" si="90"/>
        <v>10</v>
      </c>
    </row>
    <row r="4661" spans="28:50" x14ac:dyDescent="0.3">
      <c r="AB4661" s="160">
        <v>37386</v>
      </c>
      <c r="AC4661">
        <v>18</v>
      </c>
      <c r="AD4661">
        <v>125</v>
      </c>
      <c r="AE4661" t="s">
        <v>1102</v>
      </c>
      <c r="AF4661">
        <v>13</v>
      </c>
      <c r="AH4661" s="160">
        <v>39578</v>
      </c>
      <c r="AI4661">
        <v>18</v>
      </c>
      <c r="AJ4661">
        <v>160</v>
      </c>
      <c r="AK4661" s="160" t="s">
        <v>1102</v>
      </c>
      <c r="AL4661" s="28">
        <f t="shared" si="88"/>
        <v>16</v>
      </c>
      <c r="AN4661" s="160">
        <v>38847</v>
      </c>
      <c r="AO4661">
        <v>18</v>
      </c>
      <c r="AP4661">
        <v>140</v>
      </c>
      <c r="AQ4661" s="160" t="s">
        <v>1102</v>
      </c>
      <c r="AR4661" s="28">
        <f t="shared" si="89"/>
        <v>14</v>
      </c>
      <c r="AT4661" s="160">
        <v>38117</v>
      </c>
      <c r="AU4661">
        <v>18</v>
      </c>
      <c r="AV4661">
        <v>96</v>
      </c>
      <c r="AW4661" s="160" t="s">
        <v>1102</v>
      </c>
      <c r="AX4661" s="28">
        <f t="shared" si="90"/>
        <v>10</v>
      </c>
    </row>
    <row r="4662" spans="28:50" x14ac:dyDescent="0.3">
      <c r="AB4662" s="160">
        <v>37386</v>
      </c>
      <c r="AC4662">
        <v>19</v>
      </c>
      <c r="AD4662">
        <v>104</v>
      </c>
      <c r="AE4662" t="s">
        <v>1102</v>
      </c>
      <c r="AF4662">
        <v>10</v>
      </c>
      <c r="AH4662" s="160">
        <v>39578</v>
      </c>
      <c r="AI4662">
        <v>19</v>
      </c>
      <c r="AJ4662">
        <v>158</v>
      </c>
      <c r="AK4662" s="160" t="s">
        <v>1102</v>
      </c>
      <c r="AL4662" s="28">
        <f t="shared" si="88"/>
        <v>16</v>
      </c>
      <c r="AN4662" s="160">
        <v>38847</v>
      </c>
      <c r="AO4662">
        <v>19</v>
      </c>
      <c r="AP4662">
        <v>120</v>
      </c>
      <c r="AQ4662" s="160" t="s">
        <v>1102</v>
      </c>
      <c r="AR4662" s="28">
        <f t="shared" si="89"/>
        <v>12</v>
      </c>
      <c r="AT4662" s="160">
        <v>38117</v>
      </c>
      <c r="AU4662">
        <v>19</v>
      </c>
      <c r="AV4662">
        <v>95</v>
      </c>
      <c r="AW4662" s="160" t="s">
        <v>1102</v>
      </c>
      <c r="AX4662" s="28">
        <f t="shared" si="90"/>
        <v>10</v>
      </c>
    </row>
    <row r="4663" spans="28:50" x14ac:dyDescent="0.3">
      <c r="AB4663" s="160">
        <v>37386</v>
      </c>
      <c r="AC4663">
        <v>20</v>
      </c>
      <c r="AD4663">
        <v>118</v>
      </c>
      <c r="AE4663" t="s">
        <v>1102</v>
      </c>
      <c r="AF4663">
        <v>12</v>
      </c>
      <c r="AH4663" s="160">
        <v>39578</v>
      </c>
      <c r="AI4663">
        <v>20</v>
      </c>
      <c r="AJ4663">
        <v>156</v>
      </c>
      <c r="AK4663" s="160" t="s">
        <v>1102</v>
      </c>
      <c r="AL4663" s="28">
        <f t="shared" si="88"/>
        <v>16</v>
      </c>
      <c r="AN4663" s="160">
        <v>38847</v>
      </c>
      <c r="AO4663">
        <v>20</v>
      </c>
      <c r="AP4663">
        <v>127</v>
      </c>
      <c r="AQ4663" s="160" t="s">
        <v>1102</v>
      </c>
      <c r="AR4663" s="28">
        <f t="shared" si="89"/>
        <v>13</v>
      </c>
      <c r="AT4663" s="160">
        <v>38117</v>
      </c>
      <c r="AU4663">
        <v>20</v>
      </c>
      <c r="AV4663">
        <v>95</v>
      </c>
      <c r="AW4663" s="160" t="s">
        <v>1102</v>
      </c>
      <c r="AX4663" s="28">
        <f t="shared" si="90"/>
        <v>10</v>
      </c>
    </row>
    <row r="4664" spans="28:50" x14ac:dyDescent="0.3">
      <c r="AB4664" s="160">
        <v>37386</v>
      </c>
      <c r="AC4664">
        <v>21</v>
      </c>
      <c r="AD4664">
        <v>80</v>
      </c>
      <c r="AE4664" t="s">
        <v>1102</v>
      </c>
      <c r="AF4664">
        <v>8</v>
      </c>
      <c r="AH4664" s="160">
        <v>39578</v>
      </c>
      <c r="AI4664">
        <v>21</v>
      </c>
      <c r="AJ4664">
        <v>154</v>
      </c>
      <c r="AK4664" s="160" t="s">
        <v>1102</v>
      </c>
      <c r="AL4664" s="28">
        <f t="shared" si="88"/>
        <v>15</v>
      </c>
      <c r="AN4664" s="160">
        <v>38847</v>
      </c>
      <c r="AO4664">
        <v>21</v>
      </c>
      <c r="AP4664">
        <v>120</v>
      </c>
      <c r="AQ4664" s="160" t="s">
        <v>1102</v>
      </c>
      <c r="AR4664" s="28">
        <f t="shared" si="89"/>
        <v>12</v>
      </c>
      <c r="AT4664" s="160">
        <v>38117</v>
      </c>
      <c r="AU4664">
        <v>21</v>
      </c>
      <c r="AV4664">
        <v>95</v>
      </c>
      <c r="AW4664" s="160" t="s">
        <v>1102</v>
      </c>
      <c r="AX4664" s="28">
        <f t="shared" si="90"/>
        <v>10</v>
      </c>
    </row>
    <row r="4665" spans="28:50" x14ac:dyDescent="0.3">
      <c r="AB4665" s="160">
        <v>37386</v>
      </c>
      <c r="AC4665">
        <v>22</v>
      </c>
      <c r="AD4665">
        <v>77</v>
      </c>
      <c r="AE4665" t="s">
        <v>1102</v>
      </c>
      <c r="AF4665">
        <v>8</v>
      </c>
      <c r="AH4665" s="160">
        <v>39578</v>
      </c>
      <c r="AI4665">
        <v>22</v>
      </c>
      <c r="AJ4665">
        <v>153</v>
      </c>
      <c r="AK4665" s="160" t="s">
        <v>1102</v>
      </c>
      <c r="AL4665" s="28">
        <f t="shared" si="88"/>
        <v>15</v>
      </c>
      <c r="AN4665" s="160">
        <v>38847</v>
      </c>
      <c r="AO4665">
        <v>22</v>
      </c>
      <c r="AP4665">
        <v>120</v>
      </c>
      <c r="AQ4665" s="160" t="s">
        <v>1102</v>
      </c>
      <c r="AR4665" s="28">
        <f t="shared" si="89"/>
        <v>12</v>
      </c>
      <c r="AT4665" s="160">
        <v>38117</v>
      </c>
      <c r="AU4665">
        <v>22</v>
      </c>
      <c r="AV4665">
        <v>95</v>
      </c>
      <c r="AW4665" s="160" t="s">
        <v>1102</v>
      </c>
      <c r="AX4665" s="28">
        <f t="shared" si="90"/>
        <v>10</v>
      </c>
    </row>
    <row r="4666" spans="28:50" x14ac:dyDescent="0.3">
      <c r="AB4666" s="160">
        <v>37386</v>
      </c>
      <c r="AC4666">
        <v>23</v>
      </c>
      <c r="AD4666">
        <v>57</v>
      </c>
      <c r="AE4666" t="s">
        <v>1102</v>
      </c>
      <c r="AF4666">
        <v>6</v>
      </c>
      <c r="AH4666" s="160">
        <v>39578</v>
      </c>
      <c r="AI4666">
        <v>23</v>
      </c>
      <c r="AJ4666">
        <v>152</v>
      </c>
      <c r="AK4666" s="160" t="s">
        <v>1102</v>
      </c>
      <c r="AL4666" s="28">
        <f t="shared" si="88"/>
        <v>15</v>
      </c>
      <c r="AN4666" s="160">
        <v>38847</v>
      </c>
      <c r="AO4666">
        <v>23</v>
      </c>
      <c r="AP4666">
        <v>133</v>
      </c>
      <c r="AQ4666" s="160" t="s">
        <v>1102</v>
      </c>
      <c r="AR4666" s="28">
        <f t="shared" si="89"/>
        <v>13</v>
      </c>
      <c r="AT4666" s="160">
        <v>38117</v>
      </c>
      <c r="AU4666">
        <v>23</v>
      </c>
      <c r="AV4666">
        <v>99</v>
      </c>
      <c r="AW4666" s="160" t="s">
        <v>1102</v>
      </c>
      <c r="AX4666" s="28">
        <f t="shared" si="90"/>
        <v>10</v>
      </c>
    </row>
    <row r="4667" spans="28:50" x14ac:dyDescent="0.3">
      <c r="AB4667" s="160">
        <v>37387</v>
      </c>
      <c r="AC4667">
        <v>0</v>
      </c>
      <c r="AD4667">
        <v>48</v>
      </c>
      <c r="AE4667" t="s">
        <v>1102</v>
      </c>
      <c r="AF4667">
        <v>5</v>
      </c>
      <c r="AH4667" s="160">
        <v>39579</v>
      </c>
      <c r="AI4667">
        <v>0</v>
      </c>
      <c r="AJ4667">
        <v>148</v>
      </c>
      <c r="AK4667" s="160" t="s">
        <v>1102</v>
      </c>
      <c r="AL4667" s="28">
        <f t="shared" ref="AL4667:AL4730" si="91">ROUND(AJ4667/10,0)</f>
        <v>15</v>
      </c>
      <c r="AN4667" s="160">
        <v>38848</v>
      </c>
      <c r="AO4667">
        <v>0</v>
      </c>
      <c r="AP4667">
        <v>130</v>
      </c>
      <c r="AQ4667" s="160" t="s">
        <v>1102</v>
      </c>
      <c r="AR4667" s="28">
        <f t="shared" ref="AR4667:AR4730" si="92">ROUND(AP4667/10,0)</f>
        <v>13</v>
      </c>
      <c r="AT4667" s="160">
        <v>38118</v>
      </c>
      <c r="AU4667">
        <v>0</v>
      </c>
      <c r="AV4667">
        <v>102</v>
      </c>
      <c r="AW4667" s="160" t="s">
        <v>1102</v>
      </c>
      <c r="AX4667" s="28">
        <f t="shared" ref="AX4667:AX4730" si="93">ROUND(AV4667/10,0)</f>
        <v>10</v>
      </c>
    </row>
    <row r="4668" spans="28:50" x14ac:dyDescent="0.3">
      <c r="AB4668" s="160">
        <v>37387</v>
      </c>
      <c r="AC4668">
        <v>1</v>
      </c>
      <c r="AD4668">
        <v>46</v>
      </c>
      <c r="AE4668" t="s">
        <v>1102</v>
      </c>
      <c r="AF4668">
        <v>5</v>
      </c>
      <c r="AH4668" s="160">
        <v>39579</v>
      </c>
      <c r="AI4668">
        <v>1</v>
      </c>
      <c r="AJ4668">
        <v>142</v>
      </c>
      <c r="AK4668" s="160" t="s">
        <v>1102</v>
      </c>
      <c r="AL4668" s="28">
        <f t="shared" si="91"/>
        <v>14</v>
      </c>
      <c r="AN4668" s="160">
        <v>38848</v>
      </c>
      <c r="AO4668">
        <v>1</v>
      </c>
      <c r="AP4668">
        <v>120</v>
      </c>
      <c r="AQ4668" s="160" t="s">
        <v>1102</v>
      </c>
      <c r="AR4668" s="28">
        <f t="shared" si="92"/>
        <v>12</v>
      </c>
      <c r="AT4668" s="160">
        <v>38118</v>
      </c>
      <c r="AU4668">
        <v>1</v>
      </c>
      <c r="AV4668">
        <v>102</v>
      </c>
      <c r="AW4668" s="160" t="s">
        <v>1102</v>
      </c>
      <c r="AX4668" s="28">
        <f t="shared" si="93"/>
        <v>10</v>
      </c>
    </row>
    <row r="4669" spans="28:50" x14ac:dyDescent="0.3">
      <c r="AB4669" s="160">
        <v>37387</v>
      </c>
      <c r="AC4669">
        <v>2</v>
      </c>
      <c r="AD4669">
        <v>33</v>
      </c>
      <c r="AE4669" t="s">
        <v>1102</v>
      </c>
      <c r="AF4669">
        <v>3</v>
      </c>
      <c r="AH4669" s="160">
        <v>39579</v>
      </c>
      <c r="AI4669">
        <v>2</v>
      </c>
      <c r="AJ4669">
        <v>134</v>
      </c>
      <c r="AK4669" s="160" t="s">
        <v>1102</v>
      </c>
      <c r="AL4669" s="28">
        <f t="shared" si="91"/>
        <v>13</v>
      </c>
      <c r="AN4669" s="160">
        <v>38848</v>
      </c>
      <c r="AO4669">
        <v>2</v>
      </c>
      <c r="AP4669">
        <v>109</v>
      </c>
      <c r="AQ4669" s="160" t="s">
        <v>1102</v>
      </c>
      <c r="AR4669" s="28">
        <f t="shared" si="92"/>
        <v>11</v>
      </c>
      <c r="AT4669" s="160">
        <v>38118</v>
      </c>
      <c r="AU4669">
        <v>2</v>
      </c>
      <c r="AV4669">
        <v>102</v>
      </c>
      <c r="AW4669" s="160" t="s">
        <v>1102</v>
      </c>
      <c r="AX4669" s="28">
        <f t="shared" si="93"/>
        <v>10</v>
      </c>
    </row>
    <row r="4670" spans="28:50" x14ac:dyDescent="0.3">
      <c r="AB4670" s="160">
        <v>37387</v>
      </c>
      <c r="AC4670">
        <v>3</v>
      </c>
      <c r="AD4670">
        <v>24</v>
      </c>
      <c r="AE4670" t="s">
        <v>1102</v>
      </c>
      <c r="AF4670">
        <v>2</v>
      </c>
      <c r="AH4670" s="160">
        <v>39579</v>
      </c>
      <c r="AI4670">
        <v>3</v>
      </c>
      <c r="AJ4670">
        <v>133</v>
      </c>
      <c r="AK4670" s="160" t="s">
        <v>1102</v>
      </c>
      <c r="AL4670" s="28">
        <f t="shared" si="91"/>
        <v>13</v>
      </c>
      <c r="AN4670" s="160">
        <v>38848</v>
      </c>
      <c r="AO4670">
        <v>3</v>
      </c>
      <c r="AP4670">
        <v>110</v>
      </c>
      <c r="AQ4670" s="160" t="s">
        <v>1102</v>
      </c>
      <c r="AR4670" s="28">
        <f t="shared" si="92"/>
        <v>11</v>
      </c>
      <c r="AT4670" s="160">
        <v>38118</v>
      </c>
      <c r="AU4670">
        <v>3</v>
      </c>
      <c r="AV4670">
        <v>101</v>
      </c>
      <c r="AW4670" s="160" t="s">
        <v>1102</v>
      </c>
      <c r="AX4670" s="28">
        <f t="shared" si="93"/>
        <v>10</v>
      </c>
    </row>
    <row r="4671" spans="28:50" x14ac:dyDescent="0.3">
      <c r="AB4671" s="160">
        <v>37387</v>
      </c>
      <c r="AC4671">
        <v>4</v>
      </c>
      <c r="AD4671">
        <v>24</v>
      </c>
      <c r="AE4671" t="s">
        <v>1102</v>
      </c>
      <c r="AF4671">
        <v>2</v>
      </c>
      <c r="AH4671" s="160">
        <v>39579</v>
      </c>
      <c r="AI4671">
        <v>4</v>
      </c>
      <c r="AJ4671">
        <v>130</v>
      </c>
      <c r="AK4671" s="160" t="s">
        <v>1102</v>
      </c>
      <c r="AL4671" s="28">
        <f t="shared" si="91"/>
        <v>13</v>
      </c>
      <c r="AN4671" s="160">
        <v>38848</v>
      </c>
      <c r="AO4671">
        <v>4</v>
      </c>
      <c r="AP4671">
        <v>120</v>
      </c>
      <c r="AQ4671" s="160" t="s">
        <v>1102</v>
      </c>
      <c r="AR4671" s="28">
        <f t="shared" si="92"/>
        <v>12</v>
      </c>
      <c r="AT4671" s="160">
        <v>38118</v>
      </c>
      <c r="AU4671">
        <v>4</v>
      </c>
      <c r="AV4671">
        <v>98</v>
      </c>
      <c r="AW4671" s="160" t="s">
        <v>1102</v>
      </c>
      <c r="AX4671" s="28">
        <f t="shared" si="93"/>
        <v>10</v>
      </c>
    </row>
    <row r="4672" spans="28:50" x14ac:dyDescent="0.3">
      <c r="AB4672" s="160">
        <v>37387</v>
      </c>
      <c r="AC4672">
        <v>5</v>
      </c>
      <c r="AD4672">
        <v>23</v>
      </c>
      <c r="AE4672" t="s">
        <v>1102</v>
      </c>
      <c r="AF4672">
        <v>2</v>
      </c>
      <c r="AH4672" s="160">
        <v>39579</v>
      </c>
      <c r="AI4672">
        <v>5</v>
      </c>
      <c r="AJ4672">
        <v>128</v>
      </c>
      <c r="AK4672" s="160" t="s">
        <v>1102</v>
      </c>
      <c r="AL4672" s="28">
        <f t="shared" si="91"/>
        <v>13</v>
      </c>
      <c r="AN4672" s="160">
        <v>38848</v>
      </c>
      <c r="AO4672">
        <v>5</v>
      </c>
      <c r="AP4672">
        <v>120</v>
      </c>
      <c r="AQ4672" s="160" t="s">
        <v>1102</v>
      </c>
      <c r="AR4672" s="28">
        <f t="shared" si="92"/>
        <v>12</v>
      </c>
      <c r="AT4672" s="160">
        <v>38118</v>
      </c>
      <c r="AU4672">
        <v>5</v>
      </c>
      <c r="AV4672">
        <v>96</v>
      </c>
      <c r="AW4672" s="160" t="s">
        <v>1102</v>
      </c>
      <c r="AX4672" s="28">
        <f t="shared" si="93"/>
        <v>10</v>
      </c>
    </row>
    <row r="4673" spans="28:50" x14ac:dyDescent="0.3">
      <c r="AB4673" s="160">
        <v>37387</v>
      </c>
      <c r="AC4673">
        <v>6</v>
      </c>
      <c r="AD4673">
        <v>22</v>
      </c>
      <c r="AE4673" t="s">
        <v>1102</v>
      </c>
      <c r="AF4673">
        <v>2</v>
      </c>
      <c r="AH4673" s="160">
        <v>39579</v>
      </c>
      <c r="AI4673">
        <v>6</v>
      </c>
      <c r="AJ4673">
        <v>127</v>
      </c>
      <c r="AK4673" s="160" t="s">
        <v>1102</v>
      </c>
      <c r="AL4673" s="28">
        <f t="shared" si="91"/>
        <v>13</v>
      </c>
      <c r="AN4673" s="160">
        <v>38848</v>
      </c>
      <c r="AO4673">
        <v>6</v>
      </c>
      <c r="AP4673">
        <v>130</v>
      </c>
      <c r="AQ4673" s="160" t="s">
        <v>1102</v>
      </c>
      <c r="AR4673" s="28">
        <f t="shared" si="92"/>
        <v>13</v>
      </c>
      <c r="AT4673" s="160">
        <v>38118</v>
      </c>
      <c r="AU4673">
        <v>6</v>
      </c>
      <c r="AV4673">
        <v>96</v>
      </c>
      <c r="AW4673" s="160" t="s">
        <v>1102</v>
      </c>
      <c r="AX4673" s="28">
        <f t="shared" si="93"/>
        <v>10</v>
      </c>
    </row>
    <row r="4674" spans="28:50" x14ac:dyDescent="0.3">
      <c r="AB4674" s="160">
        <v>37387</v>
      </c>
      <c r="AC4674">
        <v>7</v>
      </c>
      <c r="AD4674">
        <v>29</v>
      </c>
      <c r="AE4674" t="s">
        <v>1102</v>
      </c>
      <c r="AF4674">
        <v>3</v>
      </c>
      <c r="AH4674" s="160">
        <v>39579</v>
      </c>
      <c r="AI4674">
        <v>7</v>
      </c>
      <c r="AJ4674">
        <v>134</v>
      </c>
      <c r="AK4674" s="160" t="s">
        <v>1102</v>
      </c>
      <c r="AL4674" s="28">
        <f t="shared" si="91"/>
        <v>13</v>
      </c>
      <c r="AN4674" s="160">
        <v>38848</v>
      </c>
      <c r="AO4674">
        <v>7</v>
      </c>
      <c r="AP4674">
        <v>130</v>
      </c>
      <c r="AQ4674" s="160" t="s">
        <v>1102</v>
      </c>
      <c r="AR4674" s="28">
        <f t="shared" si="92"/>
        <v>13</v>
      </c>
      <c r="AT4674" s="160">
        <v>38118</v>
      </c>
      <c r="AU4674">
        <v>7</v>
      </c>
      <c r="AV4674">
        <v>96</v>
      </c>
      <c r="AW4674" s="160" t="s">
        <v>1102</v>
      </c>
      <c r="AX4674" s="28">
        <f t="shared" si="93"/>
        <v>10</v>
      </c>
    </row>
    <row r="4675" spans="28:50" x14ac:dyDescent="0.3">
      <c r="AB4675" s="160">
        <v>37387</v>
      </c>
      <c r="AC4675">
        <v>8</v>
      </c>
      <c r="AD4675">
        <v>51</v>
      </c>
      <c r="AE4675" t="s">
        <v>1102</v>
      </c>
      <c r="AF4675">
        <v>5</v>
      </c>
      <c r="AH4675" s="160">
        <v>39579</v>
      </c>
      <c r="AI4675">
        <v>8</v>
      </c>
      <c r="AJ4675">
        <v>135</v>
      </c>
      <c r="AK4675" s="160" t="s">
        <v>1102</v>
      </c>
      <c r="AL4675" s="28">
        <f t="shared" si="91"/>
        <v>14</v>
      </c>
      <c r="AN4675" s="160">
        <v>38848</v>
      </c>
      <c r="AO4675">
        <v>8</v>
      </c>
      <c r="AP4675">
        <v>134</v>
      </c>
      <c r="AQ4675" s="160" t="s">
        <v>1102</v>
      </c>
      <c r="AR4675" s="28">
        <f t="shared" si="92"/>
        <v>13</v>
      </c>
      <c r="AT4675" s="160">
        <v>38118</v>
      </c>
      <c r="AU4675">
        <v>8</v>
      </c>
      <c r="AV4675">
        <v>98</v>
      </c>
      <c r="AW4675" s="160" t="s">
        <v>1102</v>
      </c>
      <c r="AX4675" s="28">
        <f t="shared" si="93"/>
        <v>10</v>
      </c>
    </row>
    <row r="4676" spans="28:50" x14ac:dyDescent="0.3">
      <c r="AB4676" s="160">
        <v>37387</v>
      </c>
      <c r="AC4676">
        <v>9</v>
      </c>
      <c r="AD4676">
        <v>103</v>
      </c>
      <c r="AE4676" t="s">
        <v>1102</v>
      </c>
      <c r="AF4676">
        <v>10</v>
      </c>
      <c r="AH4676" s="160">
        <v>39579</v>
      </c>
      <c r="AI4676">
        <v>9</v>
      </c>
      <c r="AJ4676">
        <v>139</v>
      </c>
      <c r="AK4676" s="160" t="s">
        <v>1102</v>
      </c>
      <c r="AL4676" s="28">
        <f t="shared" si="91"/>
        <v>14</v>
      </c>
      <c r="AN4676" s="160">
        <v>38848</v>
      </c>
      <c r="AO4676">
        <v>9</v>
      </c>
      <c r="AP4676">
        <v>140</v>
      </c>
      <c r="AQ4676" s="160" t="s">
        <v>1102</v>
      </c>
      <c r="AR4676" s="28">
        <f t="shared" si="92"/>
        <v>14</v>
      </c>
      <c r="AT4676" s="160">
        <v>38118</v>
      </c>
      <c r="AU4676">
        <v>9</v>
      </c>
      <c r="AV4676">
        <v>99</v>
      </c>
      <c r="AW4676" s="160" t="s">
        <v>1102</v>
      </c>
      <c r="AX4676" s="28">
        <f t="shared" si="93"/>
        <v>10</v>
      </c>
    </row>
    <row r="4677" spans="28:50" x14ac:dyDescent="0.3">
      <c r="AB4677" s="160">
        <v>37387</v>
      </c>
      <c r="AC4677">
        <v>10</v>
      </c>
      <c r="AD4677">
        <v>138</v>
      </c>
      <c r="AE4677" t="s">
        <v>1102</v>
      </c>
      <c r="AF4677">
        <v>14</v>
      </c>
      <c r="AH4677" s="160">
        <v>39579</v>
      </c>
      <c r="AI4677">
        <v>10</v>
      </c>
      <c r="AJ4677">
        <v>143</v>
      </c>
      <c r="AK4677" s="160" t="s">
        <v>1102</v>
      </c>
      <c r="AL4677" s="28">
        <f t="shared" si="91"/>
        <v>14</v>
      </c>
      <c r="AN4677" s="160">
        <v>38848</v>
      </c>
      <c r="AO4677">
        <v>10</v>
      </c>
      <c r="AP4677">
        <v>150</v>
      </c>
      <c r="AQ4677" s="160" t="s">
        <v>1102</v>
      </c>
      <c r="AR4677" s="28">
        <f t="shared" si="92"/>
        <v>15</v>
      </c>
      <c r="AT4677" s="160">
        <v>38118</v>
      </c>
      <c r="AU4677">
        <v>10</v>
      </c>
      <c r="AV4677">
        <v>102</v>
      </c>
      <c r="AW4677" s="160" t="s">
        <v>1102</v>
      </c>
      <c r="AX4677" s="28">
        <f t="shared" si="93"/>
        <v>10</v>
      </c>
    </row>
    <row r="4678" spans="28:50" x14ac:dyDescent="0.3">
      <c r="AB4678" s="160">
        <v>37387</v>
      </c>
      <c r="AC4678">
        <v>11</v>
      </c>
      <c r="AD4678">
        <v>150</v>
      </c>
      <c r="AE4678" t="s">
        <v>1102</v>
      </c>
      <c r="AF4678">
        <v>15</v>
      </c>
      <c r="AH4678" s="160">
        <v>39579</v>
      </c>
      <c r="AI4678">
        <v>11</v>
      </c>
      <c r="AJ4678">
        <v>147</v>
      </c>
      <c r="AK4678" s="160" t="s">
        <v>1102</v>
      </c>
      <c r="AL4678" s="28">
        <f t="shared" si="91"/>
        <v>15</v>
      </c>
      <c r="AN4678" s="160">
        <v>38848</v>
      </c>
      <c r="AO4678">
        <v>11</v>
      </c>
      <c r="AP4678">
        <v>167</v>
      </c>
      <c r="AQ4678" s="160" t="s">
        <v>1102</v>
      </c>
      <c r="AR4678" s="28">
        <f t="shared" si="92"/>
        <v>17</v>
      </c>
      <c r="AT4678" s="160">
        <v>38118</v>
      </c>
      <c r="AU4678">
        <v>11</v>
      </c>
      <c r="AV4678">
        <v>104</v>
      </c>
      <c r="AW4678" s="160" t="s">
        <v>1102</v>
      </c>
      <c r="AX4678" s="28">
        <f t="shared" si="93"/>
        <v>10</v>
      </c>
    </row>
    <row r="4679" spans="28:50" x14ac:dyDescent="0.3">
      <c r="AB4679" s="160">
        <v>37387</v>
      </c>
      <c r="AC4679">
        <v>12</v>
      </c>
      <c r="AD4679">
        <v>162</v>
      </c>
      <c r="AE4679" t="s">
        <v>1102</v>
      </c>
      <c r="AF4679">
        <v>16</v>
      </c>
      <c r="AH4679" s="160">
        <v>39579</v>
      </c>
      <c r="AI4679">
        <v>12</v>
      </c>
      <c r="AJ4679">
        <v>149</v>
      </c>
      <c r="AK4679" s="160" t="s">
        <v>1102</v>
      </c>
      <c r="AL4679" s="28">
        <f t="shared" si="91"/>
        <v>15</v>
      </c>
      <c r="AN4679" s="160">
        <v>38848</v>
      </c>
      <c r="AO4679">
        <v>12</v>
      </c>
      <c r="AP4679">
        <v>150</v>
      </c>
      <c r="AQ4679" s="160" t="s">
        <v>1102</v>
      </c>
      <c r="AR4679" s="28">
        <f t="shared" si="92"/>
        <v>15</v>
      </c>
      <c r="AT4679" s="160">
        <v>38118</v>
      </c>
      <c r="AU4679">
        <v>12</v>
      </c>
      <c r="AV4679">
        <v>106</v>
      </c>
      <c r="AW4679" s="160" t="s">
        <v>1102</v>
      </c>
      <c r="AX4679" s="28">
        <f t="shared" si="93"/>
        <v>11</v>
      </c>
    </row>
    <row r="4680" spans="28:50" x14ac:dyDescent="0.3">
      <c r="AB4680" s="160">
        <v>37387</v>
      </c>
      <c r="AC4680">
        <v>13</v>
      </c>
      <c r="AD4680">
        <v>174</v>
      </c>
      <c r="AE4680" t="s">
        <v>1102</v>
      </c>
      <c r="AF4680">
        <v>17</v>
      </c>
      <c r="AH4680" s="160">
        <v>39579</v>
      </c>
      <c r="AI4680">
        <v>13</v>
      </c>
      <c r="AJ4680">
        <v>154</v>
      </c>
      <c r="AK4680" s="160" t="s">
        <v>1102</v>
      </c>
      <c r="AL4680" s="28">
        <f t="shared" si="91"/>
        <v>15</v>
      </c>
      <c r="AN4680" s="160">
        <v>38848</v>
      </c>
      <c r="AO4680">
        <v>13</v>
      </c>
      <c r="AP4680">
        <v>150</v>
      </c>
      <c r="AQ4680" s="160" t="s">
        <v>1102</v>
      </c>
      <c r="AR4680" s="28">
        <f t="shared" si="92"/>
        <v>15</v>
      </c>
      <c r="AT4680" s="160">
        <v>38118</v>
      </c>
      <c r="AU4680">
        <v>13</v>
      </c>
      <c r="AV4680">
        <v>104</v>
      </c>
      <c r="AW4680" s="160" t="s">
        <v>1102</v>
      </c>
      <c r="AX4680" s="28">
        <f t="shared" si="93"/>
        <v>10</v>
      </c>
    </row>
    <row r="4681" spans="28:50" x14ac:dyDescent="0.3">
      <c r="AB4681" s="160">
        <v>37387</v>
      </c>
      <c r="AC4681">
        <v>14</v>
      </c>
      <c r="AD4681">
        <v>188</v>
      </c>
      <c r="AE4681" t="s">
        <v>1102</v>
      </c>
      <c r="AF4681">
        <v>19</v>
      </c>
      <c r="AH4681" s="160">
        <v>39579</v>
      </c>
      <c r="AI4681">
        <v>14</v>
      </c>
      <c r="AJ4681">
        <v>152</v>
      </c>
      <c r="AK4681" s="160" t="s">
        <v>1102</v>
      </c>
      <c r="AL4681" s="28">
        <f t="shared" si="91"/>
        <v>15</v>
      </c>
      <c r="AN4681" s="160">
        <v>38848</v>
      </c>
      <c r="AO4681">
        <v>14</v>
      </c>
      <c r="AP4681">
        <v>147</v>
      </c>
      <c r="AQ4681" s="160" t="s">
        <v>1102</v>
      </c>
      <c r="AR4681" s="28">
        <f t="shared" si="92"/>
        <v>15</v>
      </c>
      <c r="AT4681" s="160">
        <v>38118</v>
      </c>
      <c r="AU4681">
        <v>14</v>
      </c>
      <c r="AV4681">
        <v>104</v>
      </c>
      <c r="AW4681" s="160" t="s">
        <v>1102</v>
      </c>
      <c r="AX4681" s="28">
        <f t="shared" si="93"/>
        <v>10</v>
      </c>
    </row>
    <row r="4682" spans="28:50" x14ac:dyDescent="0.3">
      <c r="AB4682" s="160">
        <v>37387</v>
      </c>
      <c r="AC4682">
        <v>15</v>
      </c>
      <c r="AD4682">
        <v>190</v>
      </c>
      <c r="AE4682" t="s">
        <v>1102</v>
      </c>
      <c r="AF4682">
        <v>19</v>
      </c>
      <c r="AH4682" s="160">
        <v>39579</v>
      </c>
      <c r="AI4682">
        <v>15</v>
      </c>
      <c r="AJ4682">
        <v>152</v>
      </c>
      <c r="AK4682" s="160" t="s">
        <v>1102</v>
      </c>
      <c r="AL4682" s="28">
        <f t="shared" si="91"/>
        <v>15</v>
      </c>
      <c r="AN4682" s="160">
        <v>38848</v>
      </c>
      <c r="AO4682">
        <v>15</v>
      </c>
      <c r="AP4682">
        <v>140</v>
      </c>
      <c r="AQ4682" s="160" t="s">
        <v>1102</v>
      </c>
      <c r="AR4682" s="28">
        <f t="shared" si="92"/>
        <v>14</v>
      </c>
      <c r="AT4682" s="160">
        <v>38118</v>
      </c>
      <c r="AU4682">
        <v>15</v>
      </c>
      <c r="AV4682">
        <v>105</v>
      </c>
      <c r="AW4682" s="160" t="s">
        <v>1102</v>
      </c>
      <c r="AX4682" s="28">
        <f t="shared" si="93"/>
        <v>11</v>
      </c>
    </row>
    <row r="4683" spans="28:50" x14ac:dyDescent="0.3">
      <c r="AB4683" s="160">
        <v>37387</v>
      </c>
      <c r="AC4683">
        <v>16</v>
      </c>
      <c r="AD4683">
        <v>186</v>
      </c>
      <c r="AE4683" t="s">
        <v>1102</v>
      </c>
      <c r="AF4683">
        <v>19</v>
      </c>
      <c r="AH4683" s="160">
        <v>39579</v>
      </c>
      <c r="AI4683">
        <v>16</v>
      </c>
      <c r="AJ4683">
        <v>147</v>
      </c>
      <c r="AK4683" s="160" t="s">
        <v>1102</v>
      </c>
      <c r="AL4683" s="28">
        <f t="shared" si="91"/>
        <v>15</v>
      </c>
      <c r="AN4683" s="160">
        <v>38848</v>
      </c>
      <c r="AO4683">
        <v>16</v>
      </c>
      <c r="AP4683">
        <v>140</v>
      </c>
      <c r="AQ4683" s="160" t="s">
        <v>1102</v>
      </c>
      <c r="AR4683" s="28">
        <f t="shared" si="92"/>
        <v>14</v>
      </c>
      <c r="AT4683" s="160">
        <v>38118</v>
      </c>
      <c r="AU4683">
        <v>16</v>
      </c>
      <c r="AV4683">
        <v>103</v>
      </c>
      <c r="AW4683" s="160" t="s">
        <v>1102</v>
      </c>
      <c r="AX4683" s="28">
        <f t="shared" si="93"/>
        <v>10</v>
      </c>
    </row>
    <row r="4684" spans="28:50" x14ac:dyDescent="0.3">
      <c r="AB4684" s="160">
        <v>37387</v>
      </c>
      <c r="AC4684">
        <v>17</v>
      </c>
      <c r="AD4684">
        <v>162</v>
      </c>
      <c r="AE4684" t="s">
        <v>1102</v>
      </c>
      <c r="AF4684">
        <v>16</v>
      </c>
      <c r="AH4684" s="160">
        <v>39579</v>
      </c>
      <c r="AI4684">
        <v>17</v>
      </c>
      <c r="AJ4684">
        <v>143</v>
      </c>
      <c r="AK4684" s="160" t="s">
        <v>1102</v>
      </c>
      <c r="AL4684" s="28">
        <f t="shared" si="91"/>
        <v>14</v>
      </c>
      <c r="AN4684" s="160">
        <v>38848</v>
      </c>
      <c r="AO4684">
        <v>17</v>
      </c>
      <c r="AP4684">
        <v>133</v>
      </c>
      <c r="AQ4684" s="160" t="s">
        <v>1102</v>
      </c>
      <c r="AR4684" s="28">
        <f t="shared" si="92"/>
        <v>13</v>
      </c>
      <c r="AT4684" s="160">
        <v>38118</v>
      </c>
      <c r="AU4684">
        <v>17</v>
      </c>
      <c r="AV4684">
        <v>101</v>
      </c>
      <c r="AW4684" s="160" t="s">
        <v>1102</v>
      </c>
      <c r="AX4684" s="28">
        <f t="shared" si="93"/>
        <v>10</v>
      </c>
    </row>
    <row r="4685" spans="28:50" x14ac:dyDescent="0.3">
      <c r="AB4685" s="160">
        <v>37387</v>
      </c>
      <c r="AC4685">
        <v>18</v>
      </c>
      <c r="AD4685">
        <v>128</v>
      </c>
      <c r="AE4685" t="s">
        <v>1102</v>
      </c>
      <c r="AF4685">
        <v>13</v>
      </c>
      <c r="AH4685" s="160">
        <v>39579</v>
      </c>
      <c r="AI4685">
        <v>18</v>
      </c>
      <c r="AJ4685">
        <v>143</v>
      </c>
      <c r="AK4685" s="160" t="s">
        <v>1102</v>
      </c>
      <c r="AL4685" s="28">
        <f t="shared" si="91"/>
        <v>14</v>
      </c>
      <c r="AN4685" s="160">
        <v>38848</v>
      </c>
      <c r="AO4685">
        <v>18</v>
      </c>
      <c r="AP4685">
        <v>140</v>
      </c>
      <c r="AQ4685" s="160" t="s">
        <v>1102</v>
      </c>
      <c r="AR4685" s="28">
        <f t="shared" si="92"/>
        <v>14</v>
      </c>
      <c r="AT4685" s="160">
        <v>38118</v>
      </c>
      <c r="AU4685">
        <v>18</v>
      </c>
      <c r="AV4685">
        <v>99</v>
      </c>
      <c r="AW4685" s="160" t="s">
        <v>1102</v>
      </c>
      <c r="AX4685" s="28">
        <f t="shared" si="93"/>
        <v>10</v>
      </c>
    </row>
    <row r="4686" spans="28:50" x14ac:dyDescent="0.3">
      <c r="AB4686" s="160">
        <v>37387</v>
      </c>
      <c r="AC4686">
        <v>19</v>
      </c>
      <c r="AD4686">
        <v>91</v>
      </c>
      <c r="AE4686" t="s">
        <v>1102</v>
      </c>
      <c r="AF4686">
        <v>9</v>
      </c>
      <c r="AH4686" s="160">
        <v>39579</v>
      </c>
      <c r="AI4686">
        <v>19</v>
      </c>
      <c r="AJ4686">
        <v>141</v>
      </c>
      <c r="AK4686" s="160" t="s">
        <v>1102</v>
      </c>
      <c r="AL4686" s="28">
        <f t="shared" si="91"/>
        <v>14</v>
      </c>
      <c r="AN4686" s="160">
        <v>38848</v>
      </c>
      <c r="AO4686">
        <v>19</v>
      </c>
      <c r="AP4686">
        <v>140</v>
      </c>
      <c r="AQ4686" s="160" t="s">
        <v>1102</v>
      </c>
      <c r="AR4686" s="28">
        <f t="shared" si="92"/>
        <v>14</v>
      </c>
      <c r="AT4686" s="160">
        <v>38118</v>
      </c>
      <c r="AU4686">
        <v>19</v>
      </c>
      <c r="AV4686">
        <v>96</v>
      </c>
      <c r="AW4686" s="160" t="s">
        <v>1102</v>
      </c>
      <c r="AX4686" s="28">
        <f t="shared" si="93"/>
        <v>10</v>
      </c>
    </row>
    <row r="4687" spans="28:50" x14ac:dyDescent="0.3">
      <c r="AB4687" s="160">
        <v>37387</v>
      </c>
      <c r="AC4687">
        <v>20</v>
      </c>
      <c r="AD4687">
        <v>78</v>
      </c>
      <c r="AE4687" t="s">
        <v>1102</v>
      </c>
      <c r="AF4687">
        <v>8</v>
      </c>
      <c r="AH4687" s="160">
        <v>39579</v>
      </c>
      <c r="AI4687">
        <v>20</v>
      </c>
      <c r="AJ4687">
        <v>140</v>
      </c>
      <c r="AK4687" s="160" t="s">
        <v>1102</v>
      </c>
      <c r="AL4687" s="28">
        <f t="shared" si="91"/>
        <v>14</v>
      </c>
      <c r="AN4687" s="160">
        <v>38848</v>
      </c>
      <c r="AO4687">
        <v>20</v>
      </c>
      <c r="AP4687">
        <v>137</v>
      </c>
      <c r="AQ4687" s="160" t="s">
        <v>1102</v>
      </c>
      <c r="AR4687" s="28">
        <f t="shared" si="92"/>
        <v>14</v>
      </c>
      <c r="AT4687" s="160">
        <v>38118</v>
      </c>
      <c r="AU4687">
        <v>20</v>
      </c>
      <c r="AV4687">
        <v>93</v>
      </c>
      <c r="AW4687" s="160" t="s">
        <v>1102</v>
      </c>
      <c r="AX4687" s="28">
        <f t="shared" si="93"/>
        <v>9</v>
      </c>
    </row>
    <row r="4688" spans="28:50" x14ac:dyDescent="0.3">
      <c r="AB4688" s="160">
        <v>37387</v>
      </c>
      <c r="AC4688">
        <v>21</v>
      </c>
      <c r="AD4688">
        <v>61</v>
      </c>
      <c r="AE4688" t="s">
        <v>1102</v>
      </c>
      <c r="AF4688">
        <v>6</v>
      </c>
      <c r="AH4688" s="160">
        <v>39579</v>
      </c>
      <c r="AI4688">
        <v>21</v>
      </c>
      <c r="AJ4688">
        <v>139</v>
      </c>
      <c r="AK4688" s="160" t="s">
        <v>1102</v>
      </c>
      <c r="AL4688" s="28">
        <f t="shared" si="91"/>
        <v>14</v>
      </c>
      <c r="AN4688" s="160">
        <v>38848</v>
      </c>
      <c r="AO4688">
        <v>21</v>
      </c>
      <c r="AP4688">
        <v>140</v>
      </c>
      <c r="AQ4688" s="160" t="s">
        <v>1102</v>
      </c>
      <c r="AR4688" s="28">
        <f t="shared" si="92"/>
        <v>14</v>
      </c>
      <c r="AT4688" s="160">
        <v>38118</v>
      </c>
      <c r="AU4688">
        <v>21</v>
      </c>
      <c r="AV4688">
        <v>82</v>
      </c>
      <c r="AW4688" s="160" t="s">
        <v>1102</v>
      </c>
      <c r="AX4688" s="28">
        <f t="shared" si="93"/>
        <v>8</v>
      </c>
    </row>
    <row r="4689" spans="28:50" x14ac:dyDescent="0.3">
      <c r="AB4689" s="160">
        <v>37387</v>
      </c>
      <c r="AC4689">
        <v>22</v>
      </c>
      <c r="AD4689">
        <v>57</v>
      </c>
      <c r="AE4689" t="s">
        <v>1102</v>
      </c>
      <c r="AF4689">
        <v>6</v>
      </c>
      <c r="AH4689" s="160">
        <v>39579</v>
      </c>
      <c r="AI4689">
        <v>22</v>
      </c>
      <c r="AJ4689">
        <v>138</v>
      </c>
      <c r="AK4689" s="160" t="s">
        <v>1102</v>
      </c>
      <c r="AL4689" s="28">
        <f t="shared" si="91"/>
        <v>14</v>
      </c>
      <c r="AN4689" s="160">
        <v>38848</v>
      </c>
      <c r="AO4689">
        <v>22</v>
      </c>
      <c r="AP4689">
        <v>130</v>
      </c>
      <c r="AQ4689" s="160" t="s">
        <v>1102</v>
      </c>
      <c r="AR4689" s="28">
        <f t="shared" si="92"/>
        <v>13</v>
      </c>
      <c r="AT4689" s="160">
        <v>38118</v>
      </c>
      <c r="AU4689">
        <v>22</v>
      </c>
      <c r="AV4689">
        <v>82</v>
      </c>
      <c r="AW4689" s="160" t="s">
        <v>1102</v>
      </c>
      <c r="AX4689" s="28">
        <f t="shared" si="93"/>
        <v>8</v>
      </c>
    </row>
    <row r="4690" spans="28:50" x14ac:dyDescent="0.3">
      <c r="AB4690" s="160">
        <v>37387</v>
      </c>
      <c r="AC4690">
        <v>23</v>
      </c>
      <c r="AD4690">
        <v>41</v>
      </c>
      <c r="AE4690" t="s">
        <v>1102</v>
      </c>
      <c r="AF4690">
        <v>4</v>
      </c>
      <c r="AH4690" s="160">
        <v>39579</v>
      </c>
      <c r="AI4690">
        <v>23</v>
      </c>
      <c r="AJ4690">
        <v>135</v>
      </c>
      <c r="AK4690" s="160" t="s">
        <v>1102</v>
      </c>
      <c r="AL4690" s="28">
        <f t="shared" si="91"/>
        <v>14</v>
      </c>
      <c r="AN4690" s="160">
        <v>38848</v>
      </c>
      <c r="AO4690">
        <v>23</v>
      </c>
      <c r="AP4690">
        <v>124</v>
      </c>
      <c r="AQ4690" s="160" t="s">
        <v>1102</v>
      </c>
      <c r="AR4690" s="28">
        <f t="shared" si="92"/>
        <v>12</v>
      </c>
      <c r="AT4690" s="160">
        <v>38118</v>
      </c>
      <c r="AU4690">
        <v>23</v>
      </c>
      <c r="AV4690">
        <v>80</v>
      </c>
      <c r="AW4690" s="160" t="s">
        <v>1102</v>
      </c>
      <c r="AX4690" s="28">
        <f t="shared" si="93"/>
        <v>8</v>
      </c>
    </row>
    <row r="4691" spans="28:50" x14ac:dyDescent="0.3">
      <c r="AB4691" s="160">
        <v>37388</v>
      </c>
      <c r="AC4691">
        <v>0</v>
      </c>
      <c r="AD4691">
        <v>44</v>
      </c>
      <c r="AE4691" t="s">
        <v>1102</v>
      </c>
      <c r="AF4691">
        <v>4</v>
      </c>
      <c r="AH4691" s="160">
        <v>39580</v>
      </c>
      <c r="AI4691">
        <v>0</v>
      </c>
      <c r="AJ4691">
        <v>132</v>
      </c>
      <c r="AK4691" s="160" t="s">
        <v>1102</v>
      </c>
      <c r="AL4691" s="28">
        <f t="shared" si="91"/>
        <v>13</v>
      </c>
      <c r="AN4691" s="160">
        <v>38849</v>
      </c>
      <c r="AO4691">
        <v>0</v>
      </c>
      <c r="AP4691">
        <v>110</v>
      </c>
      <c r="AQ4691" s="160" t="s">
        <v>1102</v>
      </c>
      <c r="AR4691" s="28">
        <f t="shared" si="92"/>
        <v>11</v>
      </c>
      <c r="AT4691" s="160">
        <v>38119</v>
      </c>
      <c r="AU4691">
        <v>0</v>
      </c>
      <c r="AV4691">
        <v>74</v>
      </c>
      <c r="AW4691" s="160" t="s">
        <v>1102</v>
      </c>
      <c r="AX4691" s="28">
        <f t="shared" si="93"/>
        <v>7</v>
      </c>
    </row>
    <row r="4692" spans="28:50" x14ac:dyDescent="0.3">
      <c r="AB4692" s="160">
        <v>37388</v>
      </c>
      <c r="AC4692">
        <v>1</v>
      </c>
      <c r="AD4692">
        <v>26</v>
      </c>
      <c r="AE4692" t="s">
        <v>1102</v>
      </c>
      <c r="AF4692">
        <v>3</v>
      </c>
      <c r="AH4692" s="160">
        <v>39580</v>
      </c>
      <c r="AI4692">
        <v>1</v>
      </c>
      <c r="AJ4692">
        <v>127</v>
      </c>
      <c r="AK4692" s="160" t="s">
        <v>1102</v>
      </c>
      <c r="AL4692" s="28">
        <f t="shared" si="91"/>
        <v>13</v>
      </c>
      <c r="AN4692" s="160">
        <v>38849</v>
      </c>
      <c r="AO4692">
        <v>1</v>
      </c>
      <c r="AP4692">
        <v>100</v>
      </c>
      <c r="AQ4692" s="160" t="s">
        <v>1102</v>
      </c>
      <c r="AR4692" s="28">
        <f t="shared" si="92"/>
        <v>10</v>
      </c>
      <c r="AT4692" s="160">
        <v>38119</v>
      </c>
      <c r="AU4692">
        <v>1</v>
      </c>
      <c r="AV4692">
        <v>75</v>
      </c>
      <c r="AW4692" s="160" t="s">
        <v>1102</v>
      </c>
      <c r="AX4692" s="28">
        <f t="shared" si="93"/>
        <v>8</v>
      </c>
    </row>
    <row r="4693" spans="28:50" x14ac:dyDescent="0.3">
      <c r="AB4693" s="160">
        <v>37388</v>
      </c>
      <c r="AC4693">
        <v>2</v>
      </c>
      <c r="AD4693">
        <v>16</v>
      </c>
      <c r="AE4693" t="s">
        <v>1102</v>
      </c>
      <c r="AF4693">
        <v>2</v>
      </c>
      <c r="AH4693" s="160">
        <v>39580</v>
      </c>
      <c r="AI4693">
        <v>2</v>
      </c>
      <c r="AJ4693">
        <v>126</v>
      </c>
      <c r="AK4693" s="160" t="s">
        <v>1102</v>
      </c>
      <c r="AL4693" s="28">
        <f t="shared" si="91"/>
        <v>13</v>
      </c>
      <c r="AN4693" s="160">
        <v>38849</v>
      </c>
      <c r="AO4693">
        <v>2</v>
      </c>
      <c r="AP4693">
        <v>111</v>
      </c>
      <c r="AQ4693" s="160" t="s">
        <v>1102</v>
      </c>
      <c r="AR4693" s="28">
        <f t="shared" si="92"/>
        <v>11</v>
      </c>
      <c r="AT4693" s="160">
        <v>38119</v>
      </c>
      <c r="AU4693">
        <v>2</v>
      </c>
      <c r="AV4693">
        <v>92</v>
      </c>
      <c r="AW4693" s="160" t="s">
        <v>1102</v>
      </c>
      <c r="AX4693" s="28">
        <f t="shared" si="93"/>
        <v>9</v>
      </c>
    </row>
    <row r="4694" spans="28:50" x14ac:dyDescent="0.3">
      <c r="AB4694" s="160">
        <v>37388</v>
      </c>
      <c r="AC4694">
        <v>3</v>
      </c>
      <c r="AD4694">
        <v>27</v>
      </c>
      <c r="AE4694" t="s">
        <v>1102</v>
      </c>
      <c r="AF4694">
        <v>3</v>
      </c>
      <c r="AH4694" s="160">
        <v>39580</v>
      </c>
      <c r="AI4694">
        <v>3</v>
      </c>
      <c r="AJ4694">
        <v>121</v>
      </c>
      <c r="AK4694" s="160" t="s">
        <v>1102</v>
      </c>
      <c r="AL4694" s="28">
        <f t="shared" si="91"/>
        <v>12</v>
      </c>
      <c r="AN4694" s="160">
        <v>38849</v>
      </c>
      <c r="AO4694">
        <v>3</v>
      </c>
      <c r="AP4694">
        <v>110</v>
      </c>
      <c r="AQ4694" s="160" t="s">
        <v>1102</v>
      </c>
      <c r="AR4694" s="28">
        <f t="shared" si="92"/>
        <v>11</v>
      </c>
      <c r="AT4694" s="160">
        <v>38119</v>
      </c>
      <c r="AU4694">
        <v>3</v>
      </c>
      <c r="AV4694">
        <v>96</v>
      </c>
      <c r="AW4694" s="160" t="s">
        <v>1102</v>
      </c>
      <c r="AX4694" s="28">
        <f t="shared" si="93"/>
        <v>10</v>
      </c>
    </row>
    <row r="4695" spans="28:50" x14ac:dyDescent="0.3">
      <c r="AB4695" s="160">
        <v>37388</v>
      </c>
      <c r="AC4695">
        <v>4</v>
      </c>
      <c r="AD4695">
        <v>11</v>
      </c>
      <c r="AE4695" t="s">
        <v>1102</v>
      </c>
      <c r="AF4695">
        <v>1</v>
      </c>
      <c r="AH4695" s="160">
        <v>39580</v>
      </c>
      <c r="AI4695">
        <v>4</v>
      </c>
      <c r="AJ4695">
        <v>96</v>
      </c>
      <c r="AK4695" s="160" t="s">
        <v>1102</v>
      </c>
      <c r="AL4695" s="28">
        <f t="shared" si="91"/>
        <v>10</v>
      </c>
      <c r="AN4695" s="160">
        <v>38849</v>
      </c>
      <c r="AO4695">
        <v>4</v>
      </c>
      <c r="AP4695">
        <v>100</v>
      </c>
      <c r="AQ4695" s="160" t="s">
        <v>1102</v>
      </c>
      <c r="AR4695" s="28">
        <f t="shared" si="92"/>
        <v>10</v>
      </c>
      <c r="AT4695" s="160">
        <v>38119</v>
      </c>
      <c r="AU4695">
        <v>4</v>
      </c>
      <c r="AV4695">
        <v>95</v>
      </c>
      <c r="AW4695" s="160" t="s">
        <v>1102</v>
      </c>
      <c r="AX4695" s="28">
        <f t="shared" si="93"/>
        <v>10</v>
      </c>
    </row>
    <row r="4696" spans="28:50" x14ac:dyDescent="0.3">
      <c r="AB4696" s="160">
        <v>37388</v>
      </c>
      <c r="AC4696">
        <v>5</v>
      </c>
      <c r="AD4696">
        <v>3</v>
      </c>
      <c r="AE4696" t="s">
        <v>1102</v>
      </c>
      <c r="AF4696">
        <v>0</v>
      </c>
      <c r="AH4696" s="160">
        <v>39580</v>
      </c>
      <c r="AI4696">
        <v>5</v>
      </c>
      <c r="AJ4696">
        <v>92</v>
      </c>
      <c r="AK4696" s="160" t="s">
        <v>1102</v>
      </c>
      <c r="AL4696" s="28">
        <f t="shared" si="91"/>
        <v>9</v>
      </c>
      <c r="AN4696" s="160">
        <v>38849</v>
      </c>
      <c r="AO4696">
        <v>5</v>
      </c>
      <c r="AP4696">
        <v>123</v>
      </c>
      <c r="AQ4696" s="160" t="s">
        <v>1102</v>
      </c>
      <c r="AR4696" s="28">
        <f t="shared" si="92"/>
        <v>12</v>
      </c>
      <c r="AT4696" s="160">
        <v>38119</v>
      </c>
      <c r="AU4696">
        <v>5</v>
      </c>
      <c r="AV4696">
        <v>97</v>
      </c>
      <c r="AW4696" s="160" t="s">
        <v>1102</v>
      </c>
      <c r="AX4696" s="28">
        <f t="shared" si="93"/>
        <v>10</v>
      </c>
    </row>
    <row r="4697" spans="28:50" x14ac:dyDescent="0.3">
      <c r="AB4697" s="160">
        <v>37388</v>
      </c>
      <c r="AC4697">
        <v>6</v>
      </c>
      <c r="AD4697">
        <v>-8</v>
      </c>
      <c r="AE4697" t="s">
        <v>1102</v>
      </c>
      <c r="AF4697">
        <v>-1</v>
      </c>
      <c r="AH4697" s="160">
        <v>39580</v>
      </c>
      <c r="AI4697">
        <v>6</v>
      </c>
      <c r="AJ4697">
        <v>105</v>
      </c>
      <c r="AK4697" s="160" t="s">
        <v>1102</v>
      </c>
      <c r="AL4697" s="28">
        <f t="shared" si="91"/>
        <v>11</v>
      </c>
      <c r="AN4697" s="160">
        <v>38849</v>
      </c>
      <c r="AO4697">
        <v>6</v>
      </c>
      <c r="AP4697">
        <v>110</v>
      </c>
      <c r="AQ4697" s="160" t="s">
        <v>1102</v>
      </c>
      <c r="AR4697" s="28">
        <f t="shared" si="92"/>
        <v>11</v>
      </c>
      <c r="AT4697" s="160">
        <v>38119</v>
      </c>
      <c r="AU4697">
        <v>6</v>
      </c>
      <c r="AV4697">
        <v>99</v>
      </c>
      <c r="AW4697" s="160" t="s">
        <v>1102</v>
      </c>
      <c r="AX4697" s="28">
        <f t="shared" si="93"/>
        <v>10</v>
      </c>
    </row>
    <row r="4698" spans="28:50" x14ac:dyDescent="0.3">
      <c r="AB4698" s="160">
        <v>37388</v>
      </c>
      <c r="AC4698">
        <v>7</v>
      </c>
      <c r="AD4698">
        <v>2</v>
      </c>
      <c r="AE4698" t="s">
        <v>1102</v>
      </c>
      <c r="AF4698">
        <v>0</v>
      </c>
      <c r="AH4698" s="160">
        <v>39580</v>
      </c>
      <c r="AI4698">
        <v>7</v>
      </c>
      <c r="AJ4698">
        <v>108</v>
      </c>
      <c r="AK4698" s="160" t="s">
        <v>1102</v>
      </c>
      <c r="AL4698" s="28">
        <f t="shared" si="91"/>
        <v>11</v>
      </c>
      <c r="AN4698" s="160">
        <v>38849</v>
      </c>
      <c r="AO4698">
        <v>7</v>
      </c>
      <c r="AP4698">
        <v>120</v>
      </c>
      <c r="AQ4698" s="160" t="s">
        <v>1102</v>
      </c>
      <c r="AR4698" s="28">
        <f t="shared" si="92"/>
        <v>12</v>
      </c>
      <c r="AT4698" s="160">
        <v>38119</v>
      </c>
      <c r="AU4698">
        <v>7</v>
      </c>
      <c r="AV4698">
        <v>98</v>
      </c>
      <c r="AW4698" s="160" t="s">
        <v>1102</v>
      </c>
      <c r="AX4698" s="28">
        <f t="shared" si="93"/>
        <v>10</v>
      </c>
    </row>
    <row r="4699" spans="28:50" x14ac:dyDescent="0.3">
      <c r="AB4699" s="160">
        <v>37388</v>
      </c>
      <c r="AC4699">
        <v>8</v>
      </c>
      <c r="AD4699">
        <v>24</v>
      </c>
      <c r="AE4699" t="s">
        <v>1102</v>
      </c>
      <c r="AF4699">
        <v>2</v>
      </c>
      <c r="AH4699" s="160">
        <v>39580</v>
      </c>
      <c r="AI4699">
        <v>8</v>
      </c>
      <c r="AJ4699">
        <v>120</v>
      </c>
      <c r="AK4699" s="160" t="s">
        <v>1102</v>
      </c>
      <c r="AL4699" s="28">
        <f t="shared" si="91"/>
        <v>12</v>
      </c>
      <c r="AN4699" s="160">
        <v>38849</v>
      </c>
      <c r="AO4699">
        <v>8</v>
      </c>
      <c r="AP4699">
        <v>128</v>
      </c>
      <c r="AQ4699" s="160" t="s">
        <v>1102</v>
      </c>
      <c r="AR4699" s="28">
        <f t="shared" si="92"/>
        <v>13</v>
      </c>
      <c r="AT4699" s="160">
        <v>38119</v>
      </c>
      <c r="AU4699">
        <v>8</v>
      </c>
      <c r="AV4699">
        <v>102</v>
      </c>
      <c r="AW4699" s="160" t="s">
        <v>1102</v>
      </c>
      <c r="AX4699" s="28">
        <f t="shared" si="93"/>
        <v>10</v>
      </c>
    </row>
    <row r="4700" spans="28:50" x14ac:dyDescent="0.3">
      <c r="AB4700" s="160">
        <v>37388</v>
      </c>
      <c r="AC4700">
        <v>9</v>
      </c>
      <c r="AD4700">
        <v>74</v>
      </c>
      <c r="AE4700" t="s">
        <v>1102</v>
      </c>
      <c r="AF4700">
        <v>7</v>
      </c>
      <c r="AH4700" s="160">
        <v>39580</v>
      </c>
      <c r="AI4700">
        <v>9</v>
      </c>
      <c r="AJ4700">
        <v>125</v>
      </c>
      <c r="AK4700" s="160" t="s">
        <v>1102</v>
      </c>
      <c r="AL4700" s="28">
        <f t="shared" si="91"/>
        <v>13</v>
      </c>
      <c r="AN4700" s="160">
        <v>38849</v>
      </c>
      <c r="AO4700">
        <v>9</v>
      </c>
      <c r="AP4700">
        <v>120</v>
      </c>
      <c r="AQ4700" s="160" t="s">
        <v>1102</v>
      </c>
      <c r="AR4700" s="28">
        <f t="shared" si="92"/>
        <v>12</v>
      </c>
      <c r="AT4700" s="160">
        <v>38119</v>
      </c>
      <c r="AU4700">
        <v>9</v>
      </c>
      <c r="AV4700">
        <v>102</v>
      </c>
      <c r="AW4700" s="160" t="s">
        <v>1102</v>
      </c>
      <c r="AX4700" s="28">
        <f t="shared" si="93"/>
        <v>10</v>
      </c>
    </row>
    <row r="4701" spans="28:50" x14ac:dyDescent="0.3">
      <c r="AB4701" s="160">
        <v>37388</v>
      </c>
      <c r="AC4701">
        <v>10</v>
      </c>
      <c r="AD4701">
        <v>107</v>
      </c>
      <c r="AE4701" t="s">
        <v>1102</v>
      </c>
      <c r="AF4701">
        <v>11</v>
      </c>
      <c r="AH4701" s="160">
        <v>39580</v>
      </c>
      <c r="AI4701">
        <v>10</v>
      </c>
      <c r="AJ4701">
        <v>136</v>
      </c>
      <c r="AK4701" s="160" t="s">
        <v>1102</v>
      </c>
      <c r="AL4701" s="28">
        <f t="shared" si="91"/>
        <v>14</v>
      </c>
      <c r="AN4701" s="160">
        <v>38849</v>
      </c>
      <c r="AO4701">
        <v>10</v>
      </c>
      <c r="AP4701">
        <v>150</v>
      </c>
      <c r="AQ4701" s="160" t="s">
        <v>1102</v>
      </c>
      <c r="AR4701" s="28">
        <f t="shared" si="92"/>
        <v>15</v>
      </c>
      <c r="AT4701" s="160">
        <v>38119</v>
      </c>
      <c r="AU4701">
        <v>10</v>
      </c>
      <c r="AV4701">
        <v>101</v>
      </c>
      <c r="AW4701" s="160" t="s">
        <v>1102</v>
      </c>
      <c r="AX4701" s="28">
        <f t="shared" si="93"/>
        <v>10</v>
      </c>
    </row>
    <row r="4702" spans="28:50" x14ac:dyDescent="0.3">
      <c r="AB4702" s="160">
        <v>37388</v>
      </c>
      <c r="AC4702">
        <v>11</v>
      </c>
      <c r="AD4702">
        <v>135</v>
      </c>
      <c r="AE4702" t="s">
        <v>1102</v>
      </c>
      <c r="AF4702">
        <v>14</v>
      </c>
      <c r="AH4702" s="160">
        <v>39580</v>
      </c>
      <c r="AI4702">
        <v>11</v>
      </c>
      <c r="AJ4702">
        <v>145</v>
      </c>
      <c r="AK4702" s="160" t="s">
        <v>1102</v>
      </c>
      <c r="AL4702" s="28">
        <f t="shared" si="91"/>
        <v>15</v>
      </c>
      <c r="AN4702" s="160">
        <v>38849</v>
      </c>
      <c r="AO4702">
        <v>11</v>
      </c>
      <c r="AP4702">
        <v>142</v>
      </c>
      <c r="AQ4702" s="160" t="s">
        <v>1102</v>
      </c>
      <c r="AR4702" s="28">
        <f t="shared" si="92"/>
        <v>14</v>
      </c>
      <c r="AT4702" s="160">
        <v>38119</v>
      </c>
      <c r="AU4702">
        <v>11</v>
      </c>
      <c r="AV4702">
        <v>103</v>
      </c>
      <c r="AW4702" s="160" t="s">
        <v>1102</v>
      </c>
      <c r="AX4702" s="28">
        <f t="shared" si="93"/>
        <v>10</v>
      </c>
    </row>
    <row r="4703" spans="28:50" x14ac:dyDescent="0.3">
      <c r="AB4703" s="160">
        <v>37388</v>
      </c>
      <c r="AC4703">
        <v>12</v>
      </c>
      <c r="AD4703">
        <v>155</v>
      </c>
      <c r="AE4703" t="s">
        <v>1102</v>
      </c>
      <c r="AF4703">
        <v>16</v>
      </c>
      <c r="AH4703" s="160">
        <v>39580</v>
      </c>
      <c r="AI4703">
        <v>12</v>
      </c>
      <c r="AJ4703">
        <v>153</v>
      </c>
      <c r="AK4703" s="160" t="s">
        <v>1102</v>
      </c>
      <c r="AL4703" s="28">
        <f t="shared" si="91"/>
        <v>15</v>
      </c>
      <c r="AN4703" s="160">
        <v>38849</v>
      </c>
      <c r="AO4703">
        <v>12</v>
      </c>
      <c r="AP4703">
        <v>140</v>
      </c>
      <c r="AQ4703" s="160" t="s">
        <v>1102</v>
      </c>
      <c r="AR4703" s="28">
        <f t="shared" si="92"/>
        <v>14</v>
      </c>
      <c r="AT4703" s="160">
        <v>38119</v>
      </c>
      <c r="AU4703">
        <v>12</v>
      </c>
      <c r="AV4703">
        <v>100</v>
      </c>
      <c r="AW4703" s="160" t="s">
        <v>1102</v>
      </c>
      <c r="AX4703" s="28">
        <f t="shared" si="93"/>
        <v>10</v>
      </c>
    </row>
    <row r="4704" spans="28:50" x14ac:dyDescent="0.3">
      <c r="AB4704" s="160">
        <v>37388</v>
      </c>
      <c r="AC4704">
        <v>13</v>
      </c>
      <c r="AD4704">
        <v>182</v>
      </c>
      <c r="AE4704" t="s">
        <v>1102</v>
      </c>
      <c r="AF4704">
        <v>18</v>
      </c>
      <c r="AH4704" s="160">
        <v>39580</v>
      </c>
      <c r="AI4704">
        <v>13</v>
      </c>
      <c r="AJ4704">
        <v>165</v>
      </c>
      <c r="AK4704" s="160" t="s">
        <v>1102</v>
      </c>
      <c r="AL4704" s="28">
        <f t="shared" si="91"/>
        <v>17</v>
      </c>
      <c r="AN4704" s="160">
        <v>38849</v>
      </c>
      <c r="AO4704">
        <v>13</v>
      </c>
      <c r="AP4704">
        <v>140</v>
      </c>
      <c r="AQ4704" s="160" t="s">
        <v>1102</v>
      </c>
      <c r="AR4704" s="28">
        <f t="shared" si="92"/>
        <v>14</v>
      </c>
      <c r="AT4704" s="160">
        <v>38119</v>
      </c>
      <c r="AU4704">
        <v>13</v>
      </c>
      <c r="AV4704">
        <v>98</v>
      </c>
      <c r="AW4704" s="160" t="s">
        <v>1102</v>
      </c>
      <c r="AX4704" s="28">
        <f t="shared" si="93"/>
        <v>10</v>
      </c>
    </row>
    <row r="4705" spans="28:50" x14ac:dyDescent="0.3">
      <c r="AB4705" s="160">
        <v>37388</v>
      </c>
      <c r="AC4705">
        <v>14</v>
      </c>
      <c r="AD4705">
        <v>199</v>
      </c>
      <c r="AE4705" t="s">
        <v>1102</v>
      </c>
      <c r="AF4705">
        <v>20</v>
      </c>
      <c r="AH4705" s="160">
        <v>39580</v>
      </c>
      <c r="AI4705">
        <v>14</v>
      </c>
      <c r="AJ4705">
        <v>166</v>
      </c>
      <c r="AK4705" s="160" t="s">
        <v>1102</v>
      </c>
      <c r="AL4705" s="28">
        <f t="shared" si="91"/>
        <v>17</v>
      </c>
      <c r="AN4705" s="160">
        <v>38849</v>
      </c>
      <c r="AO4705">
        <v>14</v>
      </c>
      <c r="AP4705">
        <v>128</v>
      </c>
      <c r="AQ4705" s="160" t="s">
        <v>1102</v>
      </c>
      <c r="AR4705" s="28">
        <f t="shared" si="92"/>
        <v>13</v>
      </c>
      <c r="AT4705" s="160">
        <v>38119</v>
      </c>
      <c r="AU4705">
        <v>14</v>
      </c>
      <c r="AV4705">
        <v>95</v>
      </c>
      <c r="AW4705" s="160" t="s">
        <v>1102</v>
      </c>
      <c r="AX4705" s="28">
        <f t="shared" si="93"/>
        <v>10</v>
      </c>
    </row>
    <row r="4706" spans="28:50" x14ac:dyDescent="0.3">
      <c r="AB4706" s="160">
        <v>37388</v>
      </c>
      <c r="AC4706">
        <v>15</v>
      </c>
      <c r="AD4706">
        <v>210</v>
      </c>
      <c r="AE4706" t="s">
        <v>1102</v>
      </c>
      <c r="AF4706">
        <v>21</v>
      </c>
      <c r="AH4706" s="160">
        <v>39580</v>
      </c>
      <c r="AI4706">
        <v>15</v>
      </c>
      <c r="AJ4706">
        <v>170</v>
      </c>
      <c r="AK4706" s="160" t="s">
        <v>1102</v>
      </c>
      <c r="AL4706" s="28">
        <f t="shared" si="91"/>
        <v>17</v>
      </c>
      <c r="AN4706" s="160">
        <v>38849</v>
      </c>
      <c r="AO4706">
        <v>15</v>
      </c>
      <c r="AP4706">
        <v>130</v>
      </c>
      <c r="AQ4706" s="160" t="s">
        <v>1102</v>
      </c>
      <c r="AR4706" s="28">
        <f t="shared" si="92"/>
        <v>13</v>
      </c>
      <c r="AT4706" s="160">
        <v>38119</v>
      </c>
      <c r="AU4706">
        <v>15</v>
      </c>
      <c r="AV4706">
        <v>93</v>
      </c>
      <c r="AW4706" s="160" t="s">
        <v>1102</v>
      </c>
      <c r="AX4706" s="28">
        <f t="shared" si="93"/>
        <v>9</v>
      </c>
    </row>
    <row r="4707" spans="28:50" x14ac:dyDescent="0.3">
      <c r="AB4707" s="160">
        <v>37388</v>
      </c>
      <c r="AC4707">
        <v>16</v>
      </c>
      <c r="AD4707">
        <v>202</v>
      </c>
      <c r="AE4707" t="s">
        <v>1102</v>
      </c>
      <c r="AF4707">
        <v>20</v>
      </c>
      <c r="AH4707" s="160">
        <v>39580</v>
      </c>
      <c r="AI4707">
        <v>16</v>
      </c>
      <c r="AJ4707">
        <v>168</v>
      </c>
      <c r="AK4707" s="160" t="s">
        <v>1102</v>
      </c>
      <c r="AL4707" s="28">
        <f t="shared" si="91"/>
        <v>17</v>
      </c>
      <c r="AN4707" s="160">
        <v>38849</v>
      </c>
      <c r="AO4707">
        <v>16</v>
      </c>
      <c r="AP4707">
        <v>130</v>
      </c>
      <c r="AQ4707" s="160" t="s">
        <v>1102</v>
      </c>
      <c r="AR4707" s="28">
        <f t="shared" si="92"/>
        <v>13</v>
      </c>
      <c r="AT4707" s="160">
        <v>38119</v>
      </c>
      <c r="AU4707">
        <v>16</v>
      </c>
      <c r="AV4707">
        <v>91</v>
      </c>
      <c r="AW4707" s="160" t="s">
        <v>1102</v>
      </c>
      <c r="AX4707" s="28">
        <f t="shared" si="93"/>
        <v>9</v>
      </c>
    </row>
    <row r="4708" spans="28:50" x14ac:dyDescent="0.3">
      <c r="AB4708" s="160">
        <v>37388</v>
      </c>
      <c r="AC4708">
        <v>17</v>
      </c>
      <c r="AD4708">
        <v>178</v>
      </c>
      <c r="AE4708" t="s">
        <v>1102</v>
      </c>
      <c r="AF4708">
        <v>18</v>
      </c>
      <c r="AH4708" s="160">
        <v>39580</v>
      </c>
      <c r="AI4708">
        <v>17</v>
      </c>
      <c r="AJ4708">
        <v>154</v>
      </c>
      <c r="AK4708" s="160" t="s">
        <v>1102</v>
      </c>
      <c r="AL4708" s="28">
        <f t="shared" si="91"/>
        <v>15</v>
      </c>
      <c r="AN4708" s="160">
        <v>38849</v>
      </c>
      <c r="AO4708">
        <v>17</v>
      </c>
      <c r="AP4708">
        <v>134</v>
      </c>
      <c r="AQ4708" s="160" t="s">
        <v>1102</v>
      </c>
      <c r="AR4708" s="28">
        <f t="shared" si="92"/>
        <v>13</v>
      </c>
      <c r="AT4708" s="160">
        <v>38119</v>
      </c>
      <c r="AU4708">
        <v>17</v>
      </c>
      <c r="AV4708">
        <v>87</v>
      </c>
      <c r="AW4708" s="160" t="s">
        <v>1102</v>
      </c>
      <c r="AX4708" s="28">
        <f t="shared" si="93"/>
        <v>9</v>
      </c>
    </row>
    <row r="4709" spans="28:50" x14ac:dyDescent="0.3">
      <c r="AB4709" s="160">
        <v>37388</v>
      </c>
      <c r="AC4709">
        <v>18</v>
      </c>
      <c r="AD4709">
        <v>149</v>
      </c>
      <c r="AE4709" t="s">
        <v>1102</v>
      </c>
      <c r="AF4709">
        <v>15</v>
      </c>
      <c r="AH4709" s="160">
        <v>39580</v>
      </c>
      <c r="AI4709">
        <v>18</v>
      </c>
      <c r="AJ4709">
        <v>150</v>
      </c>
      <c r="AK4709" s="160" t="s">
        <v>1102</v>
      </c>
      <c r="AL4709" s="28">
        <f t="shared" si="91"/>
        <v>15</v>
      </c>
      <c r="AN4709" s="160">
        <v>38849</v>
      </c>
      <c r="AO4709">
        <v>18</v>
      </c>
      <c r="AP4709">
        <v>140</v>
      </c>
      <c r="AQ4709" s="160" t="s">
        <v>1102</v>
      </c>
      <c r="AR4709" s="28">
        <f t="shared" si="92"/>
        <v>14</v>
      </c>
      <c r="AT4709" s="160">
        <v>38119</v>
      </c>
      <c r="AU4709">
        <v>18</v>
      </c>
      <c r="AV4709">
        <v>88</v>
      </c>
      <c r="AW4709" s="160" t="s">
        <v>1102</v>
      </c>
      <c r="AX4709" s="28">
        <f t="shared" si="93"/>
        <v>9</v>
      </c>
    </row>
    <row r="4710" spans="28:50" x14ac:dyDescent="0.3">
      <c r="AB4710" s="160">
        <v>37388</v>
      </c>
      <c r="AC4710">
        <v>19</v>
      </c>
      <c r="AD4710">
        <v>138</v>
      </c>
      <c r="AE4710" t="s">
        <v>1102</v>
      </c>
      <c r="AF4710">
        <v>14</v>
      </c>
      <c r="AH4710" s="160">
        <v>39580</v>
      </c>
      <c r="AI4710">
        <v>19</v>
      </c>
      <c r="AJ4710">
        <v>141</v>
      </c>
      <c r="AK4710" s="160" t="s">
        <v>1102</v>
      </c>
      <c r="AL4710" s="28">
        <f t="shared" si="91"/>
        <v>14</v>
      </c>
      <c r="AN4710" s="160">
        <v>38849</v>
      </c>
      <c r="AO4710">
        <v>19</v>
      </c>
      <c r="AP4710">
        <v>140</v>
      </c>
      <c r="AQ4710" s="160" t="s">
        <v>1102</v>
      </c>
      <c r="AR4710" s="28">
        <f t="shared" si="92"/>
        <v>14</v>
      </c>
      <c r="AT4710" s="160">
        <v>38119</v>
      </c>
      <c r="AU4710">
        <v>19</v>
      </c>
      <c r="AV4710">
        <v>87</v>
      </c>
      <c r="AW4710" s="160" t="s">
        <v>1102</v>
      </c>
      <c r="AX4710" s="28">
        <f t="shared" si="93"/>
        <v>9</v>
      </c>
    </row>
    <row r="4711" spans="28:50" x14ac:dyDescent="0.3">
      <c r="AB4711" s="160">
        <v>37388</v>
      </c>
      <c r="AC4711">
        <v>20</v>
      </c>
      <c r="AD4711">
        <v>124</v>
      </c>
      <c r="AE4711" t="s">
        <v>1102</v>
      </c>
      <c r="AF4711">
        <v>12</v>
      </c>
      <c r="AH4711" s="160">
        <v>39580</v>
      </c>
      <c r="AI4711">
        <v>20</v>
      </c>
      <c r="AJ4711">
        <v>136</v>
      </c>
      <c r="AK4711" s="160" t="s">
        <v>1102</v>
      </c>
      <c r="AL4711" s="28">
        <f t="shared" si="91"/>
        <v>14</v>
      </c>
      <c r="AN4711" s="160">
        <v>38849</v>
      </c>
      <c r="AO4711">
        <v>20</v>
      </c>
      <c r="AP4711">
        <v>129</v>
      </c>
      <c r="AQ4711" s="160" t="s">
        <v>1102</v>
      </c>
      <c r="AR4711" s="28">
        <f t="shared" si="92"/>
        <v>13</v>
      </c>
      <c r="AT4711" s="160">
        <v>38119</v>
      </c>
      <c r="AU4711">
        <v>20</v>
      </c>
      <c r="AV4711">
        <v>86</v>
      </c>
      <c r="AW4711" s="160" t="s">
        <v>1102</v>
      </c>
      <c r="AX4711" s="28">
        <f t="shared" si="93"/>
        <v>9</v>
      </c>
    </row>
    <row r="4712" spans="28:50" x14ac:dyDescent="0.3">
      <c r="AB4712" s="160">
        <v>37388</v>
      </c>
      <c r="AC4712">
        <v>21</v>
      </c>
      <c r="AD4712">
        <v>94</v>
      </c>
      <c r="AE4712" t="s">
        <v>1102</v>
      </c>
      <c r="AF4712">
        <v>9</v>
      </c>
      <c r="AH4712" s="160">
        <v>39580</v>
      </c>
      <c r="AI4712">
        <v>21</v>
      </c>
      <c r="AJ4712">
        <v>129</v>
      </c>
      <c r="AK4712" s="160" t="s">
        <v>1102</v>
      </c>
      <c r="AL4712" s="28">
        <f t="shared" si="91"/>
        <v>13</v>
      </c>
      <c r="AN4712" s="160">
        <v>38849</v>
      </c>
      <c r="AO4712">
        <v>21</v>
      </c>
      <c r="AP4712">
        <v>130</v>
      </c>
      <c r="AQ4712" s="160" t="s">
        <v>1102</v>
      </c>
      <c r="AR4712" s="28">
        <f t="shared" si="92"/>
        <v>13</v>
      </c>
      <c r="AT4712" s="160">
        <v>38119</v>
      </c>
      <c r="AU4712">
        <v>21</v>
      </c>
      <c r="AV4712">
        <v>86</v>
      </c>
      <c r="AW4712" s="160" t="s">
        <v>1102</v>
      </c>
      <c r="AX4712" s="28">
        <f t="shared" si="93"/>
        <v>9</v>
      </c>
    </row>
    <row r="4713" spans="28:50" x14ac:dyDescent="0.3">
      <c r="AB4713" s="160">
        <v>37388</v>
      </c>
      <c r="AC4713">
        <v>22</v>
      </c>
      <c r="AD4713">
        <v>76</v>
      </c>
      <c r="AE4713" t="s">
        <v>1102</v>
      </c>
      <c r="AF4713">
        <v>8</v>
      </c>
      <c r="AH4713" s="160">
        <v>39580</v>
      </c>
      <c r="AI4713">
        <v>22</v>
      </c>
      <c r="AJ4713">
        <v>115</v>
      </c>
      <c r="AK4713" s="160" t="s">
        <v>1102</v>
      </c>
      <c r="AL4713" s="28">
        <f t="shared" si="91"/>
        <v>12</v>
      </c>
      <c r="AN4713" s="160">
        <v>38849</v>
      </c>
      <c r="AO4713">
        <v>22</v>
      </c>
      <c r="AP4713">
        <v>130</v>
      </c>
      <c r="AQ4713" s="160" t="s">
        <v>1102</v>
      </c>
      <c r="AR4713" s="28">
        <f t="shared" si="92"/>
        <v>13</v>
      </c>
      <c r="AT4713" s="160">
        <v>38119</v>
      </c>
      <c r="AU4713">
        <v>22</v>
      </c>
      <c r="AV4713">
        <v>86</v>
      </c>
      <c r="AW4713" s="160" t="s">
        <v>1102</v>
      </c>
      <c r="AX4713" s="28">
        <f t="shared" si="93"/>
        <v>9</v>
      </c>
    </row>
    <row r="4714" spans="28:50" x14ac:dyDescent="0.3">
      <c r="AB4714" s="160">
        <v>37388</v>
      </c>
      <c r="AC4714">
        <v>23</v>
      </c>
      <c r="AD4714">
        <v>57</v>
      </c>
      <c r="AE4714" t="s">
        <v>1102</v>
      </c>
      <c r="AF4714">
        <v>6</v>
      </c>
      <c r="AH4714" s="160">
        <v>39580</v>
      </c>
      <c r="AI4714">
        <v>23</v>
      </c>
      <c r="AJ4714">
        <v>113</v>
      </c>
      <c r="AK4714" s="160" t="s">
        <v>1102</v>
      </c>
      <c r="AL4714" s="28">
        <f t="shared" si="91"/>
        <v>11</v>
      </c>
      <c r="AN4714" s="160">
        <v>38849</v>
      </c>
      <c r="AO4714">
        <v>23</v>
      </c>
      <c r="AP4714">
        <v>122</v>
      </c>
      <c r="AQ4714" s="160" t="s">
        <v>1102</v>
      </c>
      <c r="AR4714" s="28">
        <f t="shared" si="92"/>
        <v>12</v>
      </c>
      <c r="AT4714" s="160">
        <v>38119</v>
      </c>
      <c r="AU4714">
        <v>23</v>
      </c>
      <c r="AV4714">
        <v>86</v>
      </c>
      <c r="AW4714" s="160" t="s">
        <v>1102</v>
      </c>
      <c r="AX4714" s="28">
        <f t="shared" si="93"/>
        <v>9</v>
      </c>
    </row>
    <row r="4715" spans="28:50" x14ac:dyDescent="0.3">
      <c r="AB4715" s="160">
        <v>37389</v>
      </c>
      <c r="AC4715">
        <v>0</v>
      </c>
      <c r="AD4715">
        <v>48</v>
      </c>
      <c r="AE4715" t="s">
        <v>1102</v>
      </c>
      <c r="AF4715">
        <v>5</v>
      </c>
      <c r="AH4715" s="160">
        <v>39581</v>
      </c>
      <c r="AI4715">
        <v>0</v>
      </c>
      <c r="AJ4715">
        <v>101</v>
      </c>
      <c r="AK4715" s="160" t="s">
        <v>1102</v>
      </c>
      <c r="AL4715" s="28">
        <f t="shared" si="91"/>
        <v>10</v>
      </c>
      <c r="AN4715" s="160">
        <v>38850</v>
      </c>
      <c r="AO4715">
        <v>0</v>
      </c>
      <c r="AP4715">
        <v>130</v>
      </c>
      <c r="AQ4715" s="160" t="s">
        <v>1102</v>
      </c>
      <c r="AR4715" s="28">
        <f t="shared" si="92"/>
        <v>13</v>
      </c>
      <c r="AT4715" s="160">
        <v>38120</v>
      </c>
      <c r="AU4715">
        <v>0</v>
      </c>
      <c r="AV4715">
        <v>86</v>
      </c>
      <c r="AW4715" s="160" t="s">
        <v>1102</v>
      </c>
      <c r="AX4715" s="28">
        <f t="shared" si="93"/>
        <v>9</v>
      </c>
    </row>
    <row r="4716" spans="28:50" x14ac:dyDescent="0.3">
      <c r="AB4716" s="160">
        <v>37389</v>
      </c>
      <c r="AC4716">
        <v>1</v>
      </c>
      <c r="AD4716">
        <v>35</v>
      </c>
      <c r="AE4716" t="s">
        <v>1102</v>
      </c>
      <c r="AF4716">
        <v>4</v>
      </c>
      <c r="AH4716" s="160">
        <v>39581</v>
      </c>
      <c r="AI4716">
        <v>1</v>
      </c>
      <c r="AJ4716">
        <v>91</v>
      </c>
      <c r="AK4716" s="160" t="s">
        <v>1102</v>
      </c>
      <c r="AL4716" s="28">
        <f t="shared" si="91"/>
        <v>9</v>
      </c>
      <c r="AN4716" s="160">
        <v>38850</v>
      </c>
      <c r="AO4716">
        <v>1</v>
      </c>
      <c r="AP4716">
        <v>120</v>
      </c>
      <c r="AQ4716" s="160" t="s">
        <v>1102</v>
      </c>
      <c r="AR4716" s="28">
        <f t="shared" si="92"/>
        <v>12</v>
      </c>
      <c r="AT4716" s="160">
        <v>38120</v>
      </c>
      <c r="AU4716">
        <v>1</v>
      </c>
      <c r="AV4716">
        <v>87</v>
      </c>
      <c r="AW4716" s="160" t="s">
        <v>1102</v>
      </c>
      <c r="AX4716" s="28">
        <f t="shared" si="93"/>
        <v>9</v>
      </c>
    </row>
    <row r="4717" spans="28:50" x14ac:dyDescent="0.3">
      <c r="AB4717" s="160">
        <v>37389</v>
      </c>
      <c r="AC4717">
        <v>2</v>
      </c>
      <c r="AD4717">
        <v>37</v>
      </c>
      <c r="AE4717" t="s">
        <v>1102</v>
      </c>
      <c r="AF4717">
        <v>4</v>
      </c>
      <c r="AH4717" s="160">
        <v>39581</v>
      </c>
      <c r="AI4717">
        <v>2</v>
      </c>
      <c r="AJ4717">
        <v>88</v>
      </c>
      <c r="AK4717" s="160" t="s">
        <v>1102</v>
      </c>
      <c r="AL4717" s="28">
        <f t="shared" si="91"/>
        <v>9</v>
      </c>
      <c r="AN4717" s="160">
        <v>38850</v>
      </c>
      <c r="AO4717">
        <v>2</v>
      </c>
      <c r="AP4717">
        <v>124</v>
      </c>
      <c r="AQ4717" s="160" t="s">
        <v>1102</v>
      </c>
      <c r="AR4717" s="28">
        <f t="shared" si="92"/>
        <v>12</v>
      </c>
      <c r="AT4717" s="160">
        <v>38120</v>
      </c>
      <c r="AU4717">
        <v>2</v>
      </c>
      <c r="AV4717">
        <v>88</v>
      </c>
      <c r="AW4717" s="160" t="s">
        <v>1102</v>
      </c>
      <c r="AX4717" s="28">
        <f t="shared" si="93"/>
        <v>9</v>
      </c>
    </row>
    <row r="4718" spans="28:50" x14ac:dyDescent="0.3">
      <c r="AB4718" s="160">
        <v>37389</v>
      </c>
      <c r="AC4718">
        <v>3</v>
      </c>
      <c r="AD4718">
        <v>25</v>
      </c>
      <c r="AE4718" t="s">
        <v>1102</v>
      </c>
      <c r="AF4718">
        <v>3</v>
      </c>
      <c r="AH4718" s="160">
        <v>39581</v>
      </c>
      <c r="AI4718">
        <v>3</v>
      </c>
      <c r="AJ4718">
        <v>87</v>
      </c>
      <c r="AK4718" s="160" t="s">
        <v>1102</v>
      </c>
      <c r="AL4718" s="28">
        <f t="shared" si="91"/>
        <v>9</v>
      </c>
      <c r="AN4718" s="160">
        <v>38850</v>
      </c>
      <c r="AO4718">
        <v>3</v>
      </c>
      <c r="AP4718">
        <v>120</v>
      </c>
      <c r="AQ4718" s="160" t="s">
        <v>1102</v>
      </c>
      <c r="AR4718" s="28">
        <f t="shared" si="92"/>
        <v>12</v>
      </c>
      <c r="AT4718" s="160">
        <v>38120</v>
      </c>
      <c r="AU4718">
        <v>3</v>
      </c>
      <c r="AV4718">
        <v>88</v>
      </c>
      <c r="AW4718" s="160" t="s">
        <v>1102</v>
      </c>
      <c r="AX4718" s="28">
        <f t="shared" si="93"/>
        <v>9</v>
      </c>
    </row>
    <row r="4719" spans="28:50" x14ac:dyDescent="0.3">
      <c r="AB4719" s="160">
        <v>37389</v>
      </c>
      <c r="AC4719">
        <v>4</v>
      </c>
      <c r="AD4719">
        <v>8</v>
      </c>
      <c r="AE4719" t="s">
        <v>1102</v>
      </c>
      <c r="AF4719">
        <v>1</v>
      </c>
      <c r="AH4719" s="160">
        <v>39581</v>
      </c>
      <c r="AI4719">
        <v>4</v>
      </c>
      <c r="AJ4719">
        <v>82</v>
      </c>
      <c r="AK4719" s="160" t="s">
        <v>1102</v>
      </c>
      <c r="AL4719" s="28">
        <f t="shared" si="91"/>
        <v>8</v>
      </c>
      <c r="AN4719" s="160">
        <v>38850</v>
      </c>
      <c r="AO4719">
        <v>4</v>
      </c>
      <c r="AP4719">
        <v>120</v>
      </c>
      <c r="AQ4719" s="160" t="s">
        <v>1102</v>
      </c>
      <c r="AR4719" s="28">
        <f t="shared" si="92"/>
        <v>12</v>
      </c>
      <c r="AT4719" s="160">
        <v>38120</v>
      </c>
      <c r="AU4719">
        <v>4</v>
      </c>
      <c r="AV4719">
        <v>89</v>
      </c>
      <c r="AW4719" s="160" t="s">
        <v>1102</v>
      </c>
      <c r="AX4719" s="28">
        <f t="shared" si="93"/>
        <v>9</v>
      </c>
    </row>
    <row r="4720" spans="28:50" x14ac:dyDescent="0.3">
      <c r="AB4720" s="160">
        <v>37389</v>
      </c>
      <c r="AC4720">
        <v>5</v>
      </c>
      <c r="AD4720">
        <v>15</v>
      </c>
      <c r="AE4720" t="s">
        <v>1102</v>
      </c>
      <c r="AF4720">
        <v>2</v>
      </c>
      <c r="AH4720" s="160">
        <v>39581</v>
      </c>
      <c r="AI4720">
        <v>5</v>
      </c>
      <c r="AJ4720">
        <v>73</v>
      </c>
      <c r="AK4720" s="160" t="s">
        <v>1102</v>
      </c>
      <c r="AL4720" s="28">
        <f t="shared" si="91"/>
        <v>7</v>
      </c>
      <c r="AN4720" s="160">
        <v>38850</v>
      </c>
      <c r="AO4720">
        <v>5</v>
      </c>
      <c r="AP4720">
        <v>122</v>
      </c>
      <c r="AQ4720" s="160" t="s">
        <v>1102</v>
      </c>
      <c r="AR4720" s="28">
        <f t="shared" si="92"/>
        <v>12</v>
      </c>
      <c r="AT4720" s="160">
        <v>38120</v>
      </c>
      <c r="AU4720">
        <v>5</v>
      </c>
      <c r="AV4720">
        <v>90</v>
      </c>
      <c r="AW4720" s="160" t="s">
        <v>1102</v>
      </c>
      <c r="AX4720" s="28">
        <f t="shared" si="93"/>
        <v>9</v>
      </c>
    </row>
    <row r="4721" spans="28:50" x14ac:dyDescent="0.3">
      <c r="AB4721" s="160">
        <v>37389</v>
      </c>
      <c r="AC4721">
        <v>6</v>
      </c>
      <c r="AD4721">
        <v>26</v>
      </c>
      <c r="AE4721" t="s">
        <v>1102</v>
      </c>
      <c r="AF4721">
        <v>3</v>
      </c>
      <c r="AH4721" s="160">
        <v>39581</v>
      </c>
      <c r="AI4721">
        <v>6</v>
      </c>
      <c r="AJ4721">
        <v>71</v>
      </c>
      <c r="AK4721" s="160" t="s">
        <v>1102</v>
      </c>
      <c r="AL4721" s="28">
        <f t="shared" si="91"/>
        <v>7</v>
      </c>
      <c r="AN4721" s="160">
        <v>38850</v>
      </c>
      <c r="AO4721">
        <v>6</v>
      </c>
      <c r="AP4721">
        <v>130</v>
      </c>
      <c r="AQ4721" s="160" t="s">
        <v>1102</v>
      </c>
      <c r="AR4721" s="28">
        <f t="shared" si="92"/>
        <v>13</v>
      </c>
      <c r="AT4721" s="160">
        <v>38120</v>
      </c>
      <c r="AU4721">
        <v>6</v>
      </c>
      <c r="AV4721">
        <v>90</v>
      </c>
      <c r="AW4721" s="160" t="s">
        <v>1102</v>
      </c>
      <c r="AX4721" s="28">
        <f t="shared" si="93"/>
        <v>9</v>
      </c>
    </row>
    <row r="4722" spans="28:50" x14ac:dyDescent="0.3">
      <c r="AB4722" s="160">
        <v>37389</v>
      </c>
      <c r="AC4722">
        <v>7</v>
      </c>
      <c r="AD4722">
        <v>40</v>
      </c>
      <c r="AE4722" t="s">
        <v>1102</v>
      </c>
      <c r="AF4722">
        <v>4</v>
      </c>
      <c r="AH4722" s="160">
        <v>39581</v>
      </c>
      <c r="AI4722">
        <v>7</v>
      </c>
      <c r="AJ4722">
        <v>71</v>
      </c>
      <c r="AK4722" s="160" t="s">
        <v>1102</v>
      </c>
      <c r="AL4722" s="28">
        <f t="shared" si="91"/>
        <v>7</v>
      </c>
      <c r="AN4722" s="160">
        <v>38850</v>
      </c>
      <c r="AO4722">
        <v>7</v>
      </c>
      <c r="AP4722">
        <v>110</v>
      </c>
      <c r="AQ4722" s="160" t="s">
        <v>1102</v>
      </c>
      <c r="AR4722" s="28">
        <f t="shared" si="92"/>
        <v>11</v>
      </c>
      <c r="AT4722" s="160">
        <v>38120</v>
      </c>
      <c r="AU4722">
        <v>7</v>
      </c>
      <c r="AV4722">
        <v>90</v>
      </c>
      <c r="AW4722" s="160" t="s">
        <v>1102</v>
      </c>
      <c r="AX4722" s="28">
        <f t="shared" si="93"/>
        <v>9</v>
      </c>
    </row>
    <row r="4723" spans="28:50" x14ac:dyDescent="0.3">
      <c r="AB4723" s="160">
        <v>37389</v>
      </c>
      <c r="AC4723">
        <v>8</v>
      </c>
      <c r="AD4723">
        <v>59</v>
      </c>
      <c r="AE4723" t="s">
        <v>1102</v>
      </c>
      <c r="AF4723">
        <v>6</v>
      </c>
      <c r="AH4723" s="160">
        <v>39581</v>
      </c>
      <c r="AI4723">
        <v>8</v>
      </c>
      <c r="AJ4723">
        <v>76</v>
      </c>
      <c r="AK4723" s="160" t="s">
        <v>1102</v>
      </c>
      <c r="AL4723" s="28">
        <f t="shared" si="91"/>
        <v>8</v>
      </c>
      <c r="AN4723" s="160">
        <v>38850</v>
      </c>
      <c r="AO4723">
        <v>8</v>
      </c>
      <c r="AP4723">
        <v>122</v>
      </c>
      <c r="AQ4723" s="160" t="s">
        <v>1102</v>
      </c>
      <c r="AR4723" s="28">
        <f t="shared" si="92"/>
        <v>12</v>
      </c>
      <c r="AT4723" s="160">
        <v>38120</v>
      </c>
      <c r="AU4723">
        <v>8</v>
      </c>
      <c r="AV4723">
        <v>92</v>
      </c>
      <c r="AW4723" s="160" t="s">
        <v>1102</v>
      </c>
      <c r="AX4723" s="28">
        <f t="shared" si="93"/>
        <v>9</v>
      </c>
    </row>
    <row r="4724" spans="28:50" x14ac:dyDescent="0.3">
      <c r="AB4724" s="160">
        <v>37389</v>
      </c>
      <c r="AC4724">
        <v>9</v>
      </c>
      <c r="AD4724">
        <v>74</v>
      </c>
      <c r="AE4724" t="s">
        <v>1102</v>
      </c>
      <c r="AF4724">
        <v>7</v>
      </c>
      <c r="AH4724" s="160">
        <v>39581</v>
      </c>
      <c r="AI4724">
        <v>9</v>
      </c>
      <c r="AJ4724">
        <v>103</v>
      </c>
      <c r="AK4724" s="160" t="s">
        <v>1102</v>
      </c>
      <c r="AL4724" s="28">
        <f t="shared" si="91"/>
        <v>10</v>
      </c>
      <c r="AN4724" s="160">
        <v>38850</v>
      </c>
      <c r="AO4724">
        <v>9</v>
      </c>
      <c r="AP4724">
        <v>150</v>
      </c>
      <c r="AQ4724" s="160" t="s">
        <v>1102</v>
      </c>
      <c r="AR4724" s="28">
        <f t="shared" si="92"/>
        <v>15</v>
      </c>
      <c r="AT4724" s="160">
        <v>38120</v>
      </c>
      <c r="AU4724">
        <v>9</v>
      </c>
      <c r="AV4724">
        <v>95</v>
      </c>
      <c r="AW4724" s="160" t="s">
        <v>1102</v>
      </c>
      <c r="AX4724" s="28">
        <f t="shared" si="93"/>
        <v>10</v>
      </c>
    </row>
    <row r="4725" spans="28:50" x14ac:dyDescent="0.3">
      <c r="AB4725" s="160">
        <v>37389</v>
      </c>
      <c r="AC4725">
        <v>10</v>
      </c>
      <c r="AD4725">
        <v>92</v>
      </c>
      <c r="AE4725" t="s">
        <v>1102</v>
      </c>
      <c r="AF4725">
        <v>9</v>
      </c>
      <c r="AH4725" s="160">
        <v>39581</v>
      </c>
      <c r="AI4725">
        <v>10</v>
      </c>
      <c r="AJ4725">
        <v>127</v>
      </c>
      <c r="AK4725" s="160" t="s">
        <v>1102</v>
      </c>
      <c r="AL4725" s="28">
        <f t="shared" si="91"/>
        <v>13</v>
      </c>
      <c r="AN4725" s="160">
        <v>38850</v>
      </c>
      <c r="AO4725">
        <v>10</v>
      </c>
      <c r="AP4725">
        <v>130</v>
      </c>
      <c r="AQ4725" s="160" t="s">
        <v>1102</v>
      </c>
      <c r="AR4725" s="28">
        <f t="shared" si="92"/>
        <v>13</v>
      </c>
      <c r="AT4725" s="160">
        <v>38120</v>
      </c>
      <c r="AU4725">
        <v>10</v>
      </c>
      <c r="AV4725">
        <v>97</v>
      </c>
      <c r="AW4725" s="160" t="s">
        <v>1102</v>
      </c>
      <c r="AX4725" s="28">
        <f t="shared" si="93"/>
        <v>10</v>
      </c>
    </row>
    <row r="4726" spans="28:50" x14ac:dyDescent="0.3">
      <c r="AB4726" s="160">
        <v>37389</v>
      </c>
      <c r="AC4726">
        <v>11</v>
      </c>
      <c r="AD4726">
        <v>107</v>
      </c>
      <c r="AE4726" t="s">
        <v>1102</v>
      </c>
      <c r="AF4726">
        <v>11</v>
      </c>
      <c r="AH4726" s="160">
        <v>39581</v>
      </c>
      <c r="AI4726">
        <v>11</v>
      </c>
      <c r="AJ4726">
        <v>141</v>
      </c>
      <c r="AK4726" s="160" t="s">
        <v>1102</v>
      </c>
      <c r="AL4726" s="28">
        <f t="shared" si="91"/>
        <v>14</v>
      </c>
      <c r="AN4726" s="160">
        <v>38850</v>
      </c>
      <c r="AO4726">
        <v>11</v>
      </c>
      <c r="AP4726">
        <v>121</v>
      </c>
      <c r="AQ4726" s="160" t="s">
        <v>1102</v>
      </c>
      <c r="AR4726" s="28">
        <f t="shared" si="92"/>
        <v>12</v>
      </c>
      <c r="AT4726" s="160">
        <v>38120</v>
      </c>
      <c r="AU4726">
        <v>11</v>
      </c>
      <c r="AV4726">
        <v>96</v>
      </c>
      <c r="AW4726" s="160" t="s">
        <v>1102</v>
      </c>
      <c r="AX4726" s="28">
        <f t="shared" si="93"/>
        <v>10</v>
      </c>
    </row>
    <row r="4727" spans="28:50" x14ac:dyDescent="0.3">
      <c r="AB4727" s="160">
        <v>37389</v>
      </c>
      <c r="AC4727">
        <v>12</v>
      </c>
      <c r="AD4727">
        <v>104</v>
      </c>
      <c r="AE4727" t="s">
        <v>1102</v>
      </c>
      <c r="AF4727">
        <v>10</v>
      </c>
      <c r="AH4727" s="160">
        <v>39581</v>
      </c>
      <c r="AI4727">
        <v>12</v>
      </c>
      <c r="AJ4727">
        <v>150</v>
      </c>
      <c r="AK4727" s="160" t="s">
        <v>1102</v>
      </c>
      <c r="AL4727" s="28">
        <f t="shared" si="91"/>
        <v>15</v>
      </c>
      <c r="AN4727" s="160">
        <v>38850</v>
      </c>
      <c r="AO4727">
        <v>12</v>
      </c>
      <c r="AP4727">
        <v>140</v>
      </c>
      <c r="AQ4727" s="160" t="s">
        <v>1102</v>
      </c>
      <c r="AR4727" s="28">
        <f t="shared" si="92"/>
        <v>14</v>
      </c>
      <c r="AT4727" s="160">
        <v>38120</v>
      </c>
      <c r="AU4727">
        <v>12</v>
      </c>
      <c r="AV4727">
        <v>98</v>
      </c>
      <c r="AW4727" s="160" t="s">
        <v>1102</v>
      </c>
      <c r="AX4727" s="28">
        <f t="shared" si="93"/>
        <v>10</v>
      </c>
    </row>
    <row r="4728" spans="28:50" x14ac:dyDescent="0.3">
      <c r="AB4728" s="160">
        <v>37389</v>
      </c>
      <c r="AC4728">
        <v>13</v>
      </c>
      <c r="AD4728">
        <v>100</v>
      </c>
      <c r="AE4728" t="s">
        <v>1102</v>
      </c>
      <c r="AF4728">
        <v>10</v>
      </c>
      <c r="AH4728" s="160">
        <v>39581</v>
      </c>
      <c r="AI4728">
        <v>13</v>
      </c>
      <c r="AJ4728">
        <v>162</v>
      </c>
      <c r="AK4728" s="160" t="s">
        <v>1102</v>
      </c>
      <c r="AL4728" s="28">
        <f t="shared" si="91"/>
        <v>16</v>
      </c>
      <c r="AN4728" s="160">
        <v>38850</v>
      </c>
      <c r="AO4728">
        <v>13</v>
      </c>
      <c r="AP4728">
        <v>120</v>
      </c>
      <c r="AQ4728" s="160" t="s">
        <v>1102</v>
      </c>
      <c r="AR4728" s="28">
        <f t="shared" si="92"/>
        <v>12</v>
      </c>
      <c r="AT4728" s="160">
        <v>38120</v>
      </c>
      <c r="AU4728">
        <v>13</v>
      </c>
      <c r="AV4728">
        <v>96</v>
      </c>
      <c r="AW4728" s="160" t="s">
        <v>1102</v>
      </c>
      <c r="AX4728" s="28">
        <f t="shared" si="93"/>
        <v>10</v>
      </c>
    </row>
    <row r="4729" spans="28:50" x14ac:dyDescent="0.3">
      <c r="AB4729" s="160">
        <v>37389</v>
      </c>
      <c r="AC4729">
        <v>14</v>
      </c>
      <c r="AD4729">
        <v>97</v>
      </c>
      <c r="AE4729" t="s">
        <v>1102</v>
      </c>
      <c r="AF4729">
        <v>10</v>
      </c>
      <c r="AH4729" s="160">
        <v>39581</v>
      </c>
      <c r="AI4729">
        <v>14</v>
      </c>
      <c r="AJ4729">
        <v>172</v>
      </c>
      <c r="AK4729" s="160" t="s">
        <v>1102</v>
      </c>
      <c r="AL4729" s="28">
        <f t="shared" si="91"/>
        <v>17</v>
      </c>
      <c r="AN4729" s="160">
        <v>38850</v>
      </c>
      <c r="AO4729">
        <v>14</v>
      </c>
      <c r="AP4729">
        <v>109</v>
      </c>
      <c r="AQ4729" s="160" t="s">
        <v>1102</v>
      </c>
      <c r="AR4729" s="28">
        <f t="shared" si="92"/>
        <v>11</v>
      </c>
      <c r="AT4729" s="160">
        <v>38120</v>
      </c>
      <c r="AU4729">
        <v>14</v>
      </c>
      <c r="AV4729">
        <v>96</v>
      </c>
      <c r="AW4729" s="160" t="s">
        <v>1102</v>
      </c>
      <c r="AX4729" s="28">
        <f t="shared" si="93"/>
        <v>10</v>
      </c>
    </row>
    <row r="4730" spans="28:50" x14ac:dyDescent="0.3">
      <c r="AB4730" s="160">
        <v>37389</v>
      </c>
      <c r="AC4730">
        <v>15</v>
      </c>
      <c r="AD4730">
        <v>94</v>
      </c>
      <c r="AE4730" t="s">
        <v>1102</v>
      </c>
      <c r="AF4730">
        <v>9</v>
      </c>
      <c r="AH4730" s="160">
        <v>39581</v>
      </c>
      <c r="AI4730">
        <v>15</v>
      </c>
      <c r="AJ4730">
        <v>166</v>
      </c>
      <c r="AK4730" s="160" t="s">
        <v>1102</v>
      </c>
      <c r="AL4730" s="28">
        <f t="shared" si="91"/>
        <v>17</v>
      </c>
      <c r="AN4730" s="160">
        <v>38850</v>
      </c>
      <c r="AO4730">
        <v>15</v>
      </c>
      <c r="AP4730">
        <v>110</v>
      </c>
      <c r="AQ4730" s="160" t="s">
        <v>1102</v>
      </c>
      <c r="AR4730" s="28">
        <f t="shared" si="92"/>
        <v>11</v>
      </c>
      <c r="AT4730" s="160">
        <v>38120</v>
      </c>
      <c r="AU4730">
        <v>15</v>
      </c>
      <c r="AV4730">
        <v>95</v>
      </c>
      <c r="AW4730" s="160" t="s">
        <v>1102</v>
      </c>
      <c r="AX4730" s="28">
        <f t="shared" si="93"/>
        <v>10</v>
      </c>
    </row>
    <row r="4731" spans="28:50" x14ac:dyDescent="0.3">
      <c r="AB4731" s="160">
        <v>37389</v>
      </c>
      <c r="AC4731">
        <v>16</v>
      </c>
      <c r="AD4731">
        <v>98</v>
      </c>
      <c r="AE4731" t="s">
        <v>1102</v>
      </c>
      <c r="AF4731">
        <v>10</v>
      </c>
      <c r="AH4731" s="160">
        <v>39581</v>
      </c>
      <c r="AI4731">
        <v>16</v>
      </c>
      <c r="AJ4731">
        <v>161</v>
      </c>
      <c r="AK4731" s="160" t="s">
        <v>1102</v>
      </c>
      <c r="AL4731" s="28">
        <f t="shared" ref="AL4731:AL4794" si="94">ROUND(AJ4731/10,0)</f>
        <v>16</v>
      </c>
      <c r="AN4731" s="160">
        <v>38850</v>
      </c>
      <c r="AO4731">
        <v>16</v>
      </c>
      <c r="AP4731">
        <v>110</v>
      </c>
      <c r="AQ4731" s="160" t="s">
        <v>1102</v>
      </c>
      <c r="AR4731" s="28">
        <f t="shared" ref="AR4731:AR4794" si="95">ROUND(AP4731/10,0)</f>
        <v>11</v>
      </c>
      <c r="AT4731" s="160">
        <v>38120</v>
      </c>
      <c r="AU4731">
        <v>16</v>
      </c>
      <c r="AV4731">
        <v>92</v>
      </c>
      <c r="AW4731" s="160" t="s">
        <v>1102</v>
      </c>
      <c r="AX4731" s="28">
        <f t="shared" ref="AX4731:AX4794" si="96">ROUND(AV4731/10,0)</f>
        <v>9</v>
      </c>
    </row>
    <row r="4732" spans="28:50" x14ac:dyDescent="0.3">
      <c r="AB4732" s="160">
        <v>37389</v>
      </c>
      <c r="AC4732">
        <v>17</v>
      </c>
      <c r="AD4732">
        <v>96</v>
      </c>
      <c r="AE4732" t="s">
        <v>1102</v>
      </c>
      <c r="AF4732">
        <v>10</v>
      </c>
      <c r="AH4732" s="160">
        <v>39581</v>
      </c>
      <c r="AI4732">
        <v>17</v>
      </c>
      <c r="AJ4732">
        <v>153</v>
      </c>
      <c r="AK4732" s="160" t="s">
        <v>1102</v>
      </c>
      <c r="AL4732" s="28">
        <f t="shared" si="94"/>
        <v>15</v>
      </c>
      <c r="AN4732" s="160">
        <v>38850</v>
      </c>
      <c r="AO4732">
        <v>17</v>
      </c>
      <c r="AP4732">
        <v>103</v>
      </c>
      <c r="AQ4732" s="160" t="s">
        <v>1102</v>
      </c>
      <c r="AR4732" s="28">
        <f t="shared" si="95"/>
        <v>10</v>
      </c>
      <c r="AT4732" s="160">
        <v>38120</v>
      </c>
      <c r="AU4732">
        <v>17</v>
      </c>
      <c r="AV4732">
        <v>92</v>
      </c>
      <c r="AW4732" s="160" t="s">
        <v>1102</v>
      </c>
      <c r="AX4732" s="28">
        <f t="shared" si="96"/>
        <v>9</v>
      </c>
    </row>
    <row r="4733" spans="28:50" x14ac:dyDescent="0.3">
      <c r="AB4733" s="160">
        <v>37389</v>
      </c>
      <c r="AC4733">
        <v>18</v>
      </c>
      <c r="AD4733">
        <v>97</v>
      </c>
      <c r="AE4733" t="s">
        <v>1102</v>
      </c>
      <c r="AF4733">
        <v>10</v>
      </c>
      <c r="AH4733" s="160">
        <v>39581</v>
      </c>
      <c r="AI4733">
        <v>18</v>
      </c>
      <c r="AJ4733">
        <v>149</v>
      </c>
      <c r="AK4733" s="160" t="s">
        <v>1102</v>
      </c>
      <c r="AL4733" s="28">
        <f t="shared" si="94"/>
        <v>15</v>
      </c>
      <c r="AN4733" s="160">
        <v>38850</v>
      </c>
      <c r="AO4733">
        <v>18</v>
      </c>
      <c r="AP4733">
        <v>110</v>
      </c>
      <c r="AQ4733" s="160" t="s">
        <v>1102</v>
      </c>
      <c r="AR4733" s="28">
        <f t="shared" si="95"/>
        <v>11</v>
      </c>
      <c r="AT4733" s="160">
        <v>38120</v>
      </c>
      <c r="AU4733">
        <v>18</v>
      </c>
      <c r="AV4733">
        <v>92</v>
      </c>
      <c r="AW4733" s="160" t="s">
        <v>1102</v>
      </c>
      <c r="AX4733" s="28">
        <f t="shared" si="96"/>
        <v>9</v>
      </c>
    </row>
    <row r="4734" spans="28:50" x14ac:dyDescent="0.3">
      <c r="AB4734" s="160">
        <v>37389</v>
      </c>
      <c r="AC4734">
        <v>19</v>
      </c>
      <c r="AD4734">
        <v>97</v>
      </c>
      <c r="AE4734" t="s">
        <v>1102</v>
      </c>
      <c r="AF4734">
        <v>10</v>
      </c>
      <c r="AH4734" s="160">
        <v>39581</v>
      </c>
      <c r="AI4734">
        <v>19</v>
      </c>
      <c r="AJ4734">
        <v>144</v>
      </c>
      <c r="AK4734" s="160" t="s">
        <v>1102</v>
      </c>
      <c r="AL4734" s="28">
        <f t="shared" si="94"/>
        <v>14</v>
      </c>
      <c r="AN4734" s="160">
        <v>38850</v>
      </c>
      <c r="AO4734">
        <v>19</v>
      </c>
      <c r="AP4734">
        <v>100</v>
      </c>
      <c r="AQ4734" s="160" t="s">
        <v>1102</v>
      </c>
      <c r="AR4734" s="28">
        <f t="shared" si="95"/>
        <v>10</v>
      </c>
      <c r="AT4734" s="160">
        <v>38120</v>
      </c>
      <c r="AU4734">
        <v>19</v>
      </c>
      <c r="AV4734">
        <v>92</v>
      </c>
      <c r="AW4734" s="160" t="s">
        <v>1102</v>
      </c>
      <c r="AX4734" s="28">
        <f t="shared" si="96"/>
        <v>9</v>
      </c>
    </row>
    <row r="4735" spans="28:50" x14ac:dyDescent="0.3">
      <c r="AB4735" s="160">
        <v>37389</v>
      </c>
      <c r="AC4735">
        <v>20</v>
      </c>
      <c r="AD4735">
        <v>98</v>
      </c>
      <c r="AE4735" t="s">
        <v>1102</v>
      </c>
      <c r="AF4735">
        <v>10</v>
      </c>
      <c r="AH4735" s="160">
        <v>39581</v>
      </c>
      <c r="AI4735">
        <v>20</v>
      </c>
      <c r="AJ4735">
        <v>128</v>
      </c>
      <c r="AK4735" s="160" t="s">
        <v>1102</v>
      </c>
      <c r="AL4735" s="28">
        <f t="shared" si="94"/>
        <v>13</v>
      </c>
      <c r="AN4735" s="160">
        <v>38850</v>
      </c>
      <c r="AO4735">
        <v>20</v>
      </c>
      <c r="AP4735">
        <v>107</v>
      </c>
      <c r="AQ4735" s="160" t="s">
        <v>1102</v>
      </c>
      <c r="AR4735" s="28">
        <f t="shared" si="95"/>
        <v>11</v>
      </c>
      <c r="AT4735" s="160">
        <v>38120</v>
      </c>
      <c r="AU4735">
        <v>20</v>
      </c>
      <c r="AV4735">
        <v>90</v>
      </c>
      <c r="AW4735" s="160" t="s">
        <v>1102</v>
      </c>
      <c r="AX4735" s="28">
        <f t="shared" si="96"/>
        <v>9</v>
      </c>
    </row>
    <row r="4736" spans="28:50" x14ac:dyDescent="0.3">
      <c r="AB4736" s="160">
        <v>37389</v>
      </c>
      <c r="AC4736">
        <v>21</v>
      </c>
      <c r="AD4736">
        <v>98</v>
      </c>
      <c r="AE4736" t="s">
        <v>1102</v>
      </c>
      <c r="AF4736">
        <v>10</v>
      </c>
      <c r="AH4736" s="160">
        <v>39581</v>
      </c>
      <c r="AI4736">
        <v>21</v>
      </c>
      <c r="AJ4736">
        <v>128</v>
      </c>
      <c r="AK4736" s="160" t="s">
        <v>1102</v>
      </c>
      <c r="AL4736" s="28">
        <f t="shared" si="94"/>
        <v>13</v>
      </c>
      <c r="AN4736" s="160">
        <v>38850</v>
      </c>
      <c r="AO4736">
        <v>21</v>
      </c>
      <c r="AP4736">
        <v>90</v>
      </c>
      <c r="AQ4736" s="160" t="s">
        <v>1102</v>
      </c>
      <c r="AR4736" s="28">
        <f t="shared" si="95"/>
        <v>9</v>
      </c>
      <c r="AT4736" s="160">
        <v>38120</v>
      </c>
      <c r="AU4736">
        <v>21</v>
      </c>
      <c r="AV4736">
        <v>89</v>
      </c>
      <c r="AW4736" s="160" t="s">
        <v>1102</v>
      </c>
      <c r="AX4736" s="28">
        <f t="shared" si="96"/>
        <v>9</v>
      </c>
    </row>
    <row r="4737" spans="28:50" x14ac:dyDescent="0.3">
      <c r="AB4737" s="160">
        <v>37389</v>
      </c>
      <c r="AC4737">
        <v>22</v>
      </c>
      <c r="AD4737">
        <v>99</v>
      </c>
      <c r="AE4737" t="s">
        <v>1102</v>
      </c>
      <c r="AF4737">
        <v>10</v>
      </c>
      <c r="AH4737" s="160">
        <v>39581</v>
      </c>
      <c r="AI4737">
        <v>22</v>
      </c>
      <c r="AJ4737">
        <v>116</v>
      </c>
      <c r="AK4737" s="160" t="s">
        <v>1102</v>
      </c>
      <c r="AL4737" s="28">
        <f t="shared" si="94"/>
        <v>12</v>
      </c>
      <c r="AN4737" s="160">
        <v>38850</v>
      </c>
      <c r="AO4737">
        <v>22</v>
      </c>
      <c r="AP4737">
        <v>120</v>
      </c>
      <c r="AQ4737" s="160" t="s">
        <v>1102</v>
      </c>
      <c r="AR4737" s="28">
        <f t="shared" si="95"/>
        <v>12</v>
      </c>
      <c r="AT4737" s="160">
        <v>38120</v>
      </c>
      <c r="AU4737">
        <v>22</v>
      </c>
      <c r="AV4737">
        <v>87</v>
      </c>
      <c r="AW4737" s="160" t="s">
        <v>1102</v>
      </c>
      <c r="AX4737" s="28">
        <f t="shared" si="96"/>
        <v>9</v>
      </c>
    </row>
    <row r="4738" spans="28:50" x14ac:dyDescent="0.3">
      <c r="AB4738" s="160">
        <v>37389</v>
      </c>
      <c r="AC4738">
        <v>23</v>
      </c>
      <c r="AD4738">
        <v>100</v>
      </c>
      <c r="AE4738" t="s">
        <v>1102</v>
      </c>
      <c r="AF4738">
        <v>10</v>
      </c>
      <c r="AH4738" s="160">
        <v>39581</v>
      </c>
      <c r="AI4738">
        <v>23</v>
      </c>
      <c r="AJ4738">
        <v>105</v>
      </c>
      <c r="AK4738" s="160" t="s">
        <v>1102</v>
      </c>
      <c r="AL4738" s="28">
        <f t="shared" si="94"/>
        <v>11</v>
      </c>
      <c r="AN4738" s="160">
        <v>38850</v>
      </c>
      <c r="AO4738">
        <v>23</v>
      </c>
      <c r="AP4738">
        <v>113</v>
      </c>
      <c r="AQ4738" s="160" t="s">
        <v>1102</v>
      </c>
      <c r="AR4738" s="28">
        <f t="shared" si="95"/>
        <v>11</v>
      </c>
      <c r="AT4738" s="160">
        <v>38120</v>
      </c>
      <c r="AU4738">
        <v>23</v>
      </c>
      <c r="AV4738">
        <v>89</v>
      </c>
      <c r="AW4738" s="160" t="s">
        <v>1102</v>
      </c>
      <c r="AX4738" s="28">
        <f t="shared" si="96"/>
        <v>9</v>
      </c>
    </row>
    <row r="4739" spans="28:50" x14ac:dyDescent="0.3">
      <c r="AB4739" s="160">
        <v>37390</v>
      </c>
      <c r="AC4739">
        <v>0</v>
      </c>
      <c r="AD4739">
        <v>101</v>
      </c>
      <c r="AE4739" t="s">
        <v>1102</v>
      </c>
      <c r="AF4739">
        <v>10</v>
      </c>
      <c r="AH4739" s="160">
        <v>39582</v>
      </c>
      <c r="AI4739">
        <v>0</v>
      </c>
      <c r="AJ4739">
        <v>98</v>
      </c>
      <c r="AK4739" s="160" t="s">
        <v>1102</v>
      </c>
      <c r="AL4739" s="28">
        <f t="shared" si="94"/>
        <v>10</v>
      </c>
      <c r="AN4739" s="160">
        <v>38851</v>
      </c>
      <c r="AO4739">
        <v>0</v>
      </c>
      <c r="AP4739">
        <v>110</v>
      </c>
      <c r="AQ4739" s="160" t="s">
        <v>1102</v>
      </c>
      <c r="AR4739" s="28">
        <f t="shared" si="95"/>
        <v>11</v>
      </c>
      <c r="AT4739" s="160">
        <v>38121</v>
      </c>
      <c r="AU4739">
        <v>0</v>
      </c>
      <c r="AV4739">
        <v>84</v>
      </c>
      <c r="AW4739" s="160" t="s">
        <v>1102</v>
      </c>
      <c r="AX4739" s="28">
        <f t="shared" si="96"/>
        <v>8</v>
      </c>
    </row>
    <row r="4740" spans="28:50" x14ac:dyDescent="0.3">
      <c r="AB4740" s="160">
        <v>37390</v>
      </c>
      <c r="AC4740">
        <v>1</v>
      </c>
      <c r="AD4740">
        <v>100</v>
      </c>
      <c r="AE4740" t="s">
        <v>1102</v>
      </c>
      <c r="AF4740">
        <v>10</v>
      </c>
      <c r="AH4740" s="160">
        <v>39582</v>
      </c>
      <c r="AI4740">
        <v>1</v>
      </c>
      <c r="AJ4740">
        <v>95</v>
      </c>
      <c r="AK4740" s="160" t="s">
        <v>1102</v>
      </c>
      <c r="AL4740" s="28">
        <f t="shared" si="94"/>
        <v>10</v>
      </c>
      <c r="AN4740" s="160">
        <v>38851</v>
      </c>
      <c r="AO4740">
        <v>1</v>
      </c>
      <c r="AP4740">
        <v>100</v>
      </c>
      <c r="AQ4740" s="160" t="s">
        <v>1102</v>
      </c>
      <c r="AR4740" s="28">
        <f t="shared" si="95"/>
        <v>10</v>
      </c>
      <c r="AT4740" s="160">
        <v>38121</v>
      </c>
      <c r="AU4740">
        <v>1</v>
      </c>
      <c r="AV4740">
        <v>82</v>
      </c>
      <c r="AW4740" s="160" t="s">
        <v>1102</v>
      </c>
      <c r="AX4740" s="28">
        <f t="shared" si="96"/>
        <v>8</v>
      </c>
    </row>
    <row r="4741" spans="28:50" x14ac:dyDescent="0.3">
      <c r="AB4741" s="160">
        <v>37390</v>
      </c>
      <c r="AC4741">
        <v>2</v>
      </c>
      <c r="AD4741">
        <v>100</v>
      </c>
      <c r="AE4741" t="s">
        <v>1102</v>
      </c>
      <c r="AF4741">
        <v>10</v>
      </c>
      <c r="AH4741" s="160">
        <v>39582</v>
      </c>
      <c r="AI4741">
        <v>2</v>
      </c>
      <c r="AJ4741">
        <v>91</v>
      </c>
      <c r="AK4741" s="160" t="s">
        <v>1102</v>
      </c>
      <c r="AL4741" s="28">
        <f t="shared" si="94"/>
        <v>9</v>
      </c>
      <c r="AN4741" s="160">
        <v>38851</v>
      </c>
      <c r="AO4741">
        <v>2</v>
      </c>
      <c r="AP4741">
        <v>99</v>
      </c>
      <c r="AQ4741" s="160" t="s">
        <v>1102</v>
      </c>
      <c r="AR4741" s="28">
        <f t="shared" si="95"/>
        <v>10</v>
      </c>
      <c r="AT4741" s="160">
        <v>38121</v>
      </c>
      <c r="AU4741">
        <v>2</v>
      </c>
      <c r="AV4741">
        <v>82</v>
      </c>
      <c r="AW4741" s="160" t="s">
        <v>1102</v>
      </c>
      <c r="AX4741" s="28">
        <f t="shared" si="96"/>
        <v>8</v>
      </c>
    </row>
    <row r="4742" spans="28:50" x14ac:dyDescent="0.3">
      <c r="AB4742" s="160">
        <v>37390</v>
      </c>
      <c r="AC4742">
        <v>3</v>
      </c>
      <c r="AD4742">
        <v>101</v>
      </c>
      <c r="AE4742" t="s">
        <v>1102</v>
      </c>
      <c r="AF4742">
        <v>10</v>
      </c>
      <c r="AH4742" s="160">
        <v>39582</v>
      </c>
      <c r="AI4742">
        <v>3</v>
      </c>
      <c r="AJ4742">
        <v>87</v>
      </c>
      <c r="AK4742" s="160" t="s">
        <v>1102</v>
      </c>
      <c r="AL4742" s="28">
        <f t="shared" si="94"/>
        <v>9</v>
      </c>
      <c r="AN4742" s="160">
        <v>38851</v>
      </c>
      <c r="AO4742">
        <v>3</v>
      </c>
      <c r="AP4742">
        <v>110</v>
      </c>
      <c r="AQ4742" s="160" t="s">
        <v>1102</v>
      </c>
      <c r="AR4742" s="28">
        <f t="shared" si="95"/>
        <v>11</v>
      </c>
      <c r="AT4742" s="160">
        <v>38121</v>
      </c>
      <c r="AU4742">
        <v>3</v>
      </c>
      <c r="AV4742">
        <v>82</v>
      </c>
      <c r="AW4742" s="160" t="s">
        <v>1102</v>
      </c>
      <c r="AX4742" s="28">
        <f t="shared" si="96"/>
        <v>8</v>
      </c>
    </row>
    <row r="4743" spans="28:50" x14ac:dyDescent="0.3">
      <c r="AB4743" s="160">
        <v>37390</v>
      </c>
      <c r="AC4743">
        <v>4</v>
      </c>
      <c r="AD4743">
        <v>101</v>
      </c>
      <c r="AE4743" t="s">
        <v>1102</v>
      </c>
      <c r="AF4743">
        <v>10</v>
      </c>
      <c r="AH4743" s="160">
        <v>39582</v>
      </c>
      <c r="AI4743">
        <v>4</v>
      </c>
      <c r="AJ4743">
        <v>80</v>
      </c>
      <c r="AK4743" s="160" t="s">
        <v>1102</v>
      </c>
      <c r="AL4743" s="28">
        <f t="shared" si="94"/>
        <v>8</v>
      </c>
      <c r="AN4743" s="160">
        <v>38851</v>
      </c>
      <c r="AO4743">
        <v>4</v>
      </c>
      <c r="AP4743">
        <v>110</v>
      </c>
      <c r="AQ4743" s="160" t="s">
        <v>1102</v>
      </c>
      <c r="AR4743" s="28">
        <f t="shared" si="95"/>
        <v>11</v>
      </c>
      <c r="AT4743" s="160">
        <v>38121</v>
      </c>
      <c r="AU4743">
        <v>4</v>
      </c>
      <c r="AV4743">
        <v>84</v>
      </c>
      <c r="AW4743" s="160" t="s">
        <v>1102</v>
      </c>
      <c r="AX4743" s="28">
        <f t="shared" si="96"/>
        <v>8</v>
      </c>
    </row>
    <row r="4744" spans="28:50" x14ac:dyDescent="0.3">
      <c r="AB4744" s="160">
        <v>37390</v>
      </c>
      <c r="AC4744">
        <v>5</v>
      </c>
      <c r="AD4744">
        <v>101</v>
      </c>
      <c r="AE4744" t="s">
        <v>1102</v>
      </c>
      <c r="AF4744">
        <v>10</v>
      </c>
      <c r="AH4744" s="160">
        <v>39582</v>
      </c>
      <c r="AI4744">
        <v>5</v>
      </c>
      <c r="AJ4744">
        <v>82</v>
      </c>
      <c r="AK4744" s="160" t="s">
        <v>1102</v>
      </c>
      <c r="AL4744" s="28">
        <f t="shared" si="94"/>
        <v>8</v>
      </c>
      <c r="AN4744" s="160">
        <v>38851</v>
      </c>
      <c r="AO4744">
        <v>5</v>
      </c>
      <c r="AP4744">
        <v>102</v>
      </c>
      <c r="AQ4744" s="160" t="s">
        <v>1102</v>
      </c>
      <c r="AR4744" s="28">
        <f t="shared" si="95"/>
        <v>10</v>
      </c>
      <c r="AT4744" s="160">
        <v>38121</v>
      </c>
      <c r="AU4744">
        <v>5</v>
      </c>
      <c r="AV4744">
        <v>83</v>
      </c>
      <c r="AW4744" s="160" t="s">
        <v>1102</v>
      </c>
      <c r="AX4744" s="28">
        <f t="shared" si="96"/>
        <v>8</v>
      </c>
    </row>
    <row r="4745" spans="28:50" x14ac:dyDescent="0.3">
      <c r="AB4745" s="160">
        <v>37390</v>
      </c>
      <c r="AC4745">
        <v>6</v>
      </c>
      <c r="AD4745">
        <v>101</v>
      </c>
      <c r="AE4745" t="s">
        <v>1102</v>
      </c>
      <c r="AF4745">
        <v>10</v>
      </c>
      <c r="AH4745" s="160">
        <v>39582</v>
      </c>
      <c r="AI4745">
        <v>6</v>
      </c>
      <c r="AJ4745">
        <v>78</v>
      </c>
      <c r="AK4745" s="160" t="s">
        <v>1102</v>
      </c>
      <c r="AL4745" s="28">
        <f t="shared" si="94"/>
        <v>8</v>
      </c>
      <c r="AN4745" s="160">
        <v>38851</v>
      </c>
      <c r="AO4745">
        <v>6</v>
      </c>
      <c r="AP4745">
        <v>90</v>
      </c>
      <c r="AQ4745" s="160" t="s">
        <v>1102</v>
      </c>
      <c r="AR4745" s="28">
        <f t="shared" si="95"/>
        <v>9</v>
      </c>
      <c r="AT4745" s="160">
        <v>38121</v>
      </c>
      <c r="AU4745">
        <v>6</v>
      </c>
      <c r="AV4745">
        <v>83</v>
      </c>
      <c r="AW4745" s="160" t="s">
        <v>1102</v>
      </c>
      <c r="AX4745" s="28">
        <f t="shared" si="96"/>
        <v>8</v>
      </c>
    </row>
    <row r="4746" spans="28:50" x14ac:dyDescent="0.3">
      <c r="AB4746" s="160">
        <v>37390</v>
      </c>
      <c r="AC4746">
        <v>7</v>
      </c>
      <c r="AD4746">
        <v>102</v>
      </c>
      <c r="AE4746" t="s">
        <v>1102</v>
      </c>
      <c r="AF4746">
        <v>10</v>
      </c>
      <c r="AH4746" s="160">
        <v>39582</v>
      </c>
      <c r="AI4746">
        <v>7</v>
      </c>
      <c r="AJ4746">
        <v>77</v>
      </c>
      <c r="AK4746" s="160" t="s">
        <v>1102</v>
      </c>
      <c r="AL4746" s="28">
        <f t="shared" si="94"/>
        <v>8</v>
      </c>
      <c r="AN4746" s="160">
        <v>38851</v>
      </c>
      <c r="AO4746">
        <v>7</v>
      </c>
      <c r="AP4746">
        <v>110</v>
      </c>
      <c r="AQ4746" s="160" t="s">
        <v>1102</v>
      </c>
      <c r="AR4746" s="28">
        <f t="shared" si="95"/>
        <v>11</v>
      </c>
      <c r="AT4746" s="160">
        <v>38121</v>
      </c>
      <c r="AU4746">
        <v>7</v>
      </c>
      <c r="AV4746">
        <v>83</v>
      </c>
      <c r="AW4746" s="160" t="s">
        <v>1102</v>
      </c>
      <c r="AX4746" s="28">
        <f t="shared" si="96"/>
        <v>8</v>
      </c>
    </row>
    <row r="4747" spans="28:50" x14ac:dyDescent="0.3">
      <c r="AB4747" s="160">
        <v>37390</v>
      </c>
      <c r="AC4747">
        <v>8</v>
      </c>
      <c r="AD4747">
        <v>104</v>
      </c>
      <c r="AE4747" t="s">
        <v>1102</v>
      </c>
      <c r="AF4747">
        <v>10</v>
      </c>
      <c r="AH4747" s="160">
        <v>39582</v>
      </c>
      <c r="AI4747">
        <v>8</v>
      </c>
      <c r="AJ4747">
        <v>78</v>
      </c>
      <c r="AK4747" s="160" t="s">
        <v>1102</v>
      </c>
      <c r="AL4747" s="28">
        <f t="shared" si="94"/>
        <v>8</v>
      </c>
      <c r="AN4747" s="160">
        <v>38851</v>
      </c>
      <c r="AO4747">
        <v>8</v>
      </c>
      <c r="AP4747">
        <v>136</v>
      </c>
      <c r="AQ4747" s="160" t="s">
        <v>1102</v>
      </c>
      <c r="AR4747" s="28">
        <f t="shared" si="95"/>
        <v>14</v>
      </c>
      <c r="AT4747" s="160">
        <v>38121</v>
      </c>
      <c r="AU4747">
        <v>8</v>
      </c>
      <c r="AV4747">
        <v>84</v>
      </c>
      <c r="AW4747" s="160" t="s">
        <v>1102</v>
      </c>
      <c r="AX4747" s="28">
        <f t="shared" si="96"/>
        <v>8</v>
      </c>
    </row>
    <row r="4748" spans="28:50" x14ac:dyDescent="0.3">
      <c r="AB4748" s="160">
        <v>37390</v>
      </c>
      <c r="AC4748">
        <v>9</v>
      </c>
      <c r="AD4748">
        <v>107</v>
      </c>
      <c r="AE4748" t="s">
        <v>1102</v>
      </c>
      <c r="AF4748">
        <v>11</v>
      </c>
      <c r="AH4748" s="160">
        <v>39582</v>
      </c>
      <c r="AI4748">
        <v>9</v>
      </c>
      <c r="AJ4748">
        <v>92</v>
      </c>
      <c r="AK4748" s="160" t="s">
        <v>1102</v>
      </c>
      <c r="AL4748" s="28">
        <f t="shared" si="94"/>
        <v>9</v>
      </c>
      <c r="AN4748" s="160">
        <v>38851</v>
      </c>
      <c r="AO4748">
        <v>9</v>
      </c>
      <c r="AP4748">
        <v>150</v>
      </c>
      <c r="AQ4748" s="160" t="s">
        <v>1102</v>
      </c>
      <c r="AR4748" s="28">
        <f t="shared" si="95"/>
        <v>15</v>
      </c>
      <c r="AT4748" s="160">
        <v>38121</v>
      </c>
      <c r="AU4748">
        <v>9</v>
      </c>
      <c r="AV4748">
        <v>78</v>
      </c>
      <c r="AW4748" s="160" t="s">
        <v>1102</v>
      </c>
      <c r="AX4748" s="28">
        <f t="shared" si="96"/>
        <v>8</v>
      </c>
    </row>
    <row r="4749" spans="28:50" x14ac:dyDescent="0.3">
      <c r="AB4749" s="160">
        <v>37390</v>
      </c>
      <c r="AC4749">
        <v>10</v>
      </c>
      <c r="AD4749">
        <v>111</v>
      </c>
      <c r="AE4749" t="s">
        <v>1102</v>
      </c>
      <c r="AF4749">
        <v>11</v>
      </c>
      <c r="AH4749" s="160">
        <v>39582</v>
      </c>
      <c r="AI4749">
        <v>10</v>
      </c>
      <c r="AJ4749">
        <v>130</v>
      </c>
      <c r="AK4749" s="160" t="s">
        <v>1102</v>
      </c>
      <c r="AL4749" s="28">
        <f t="shared" si="94"/>
        <v>13</v>
      </c>
      <c r="AN4749" s="160">
        <v>38851</v>
      </c>
      <c r="AO4749">
        <v>10</v>
      </c>
      <c r="AP4749">
        <v>160</v>
      </c>
      <c r="AQ4749" s="160" t="s">
        <v>1102</v>
      </c>
      <c r="AR4749" s="28">
        <f t="shared" si="95"/>
        <v>16</v>
      </c>
      <c r="AT4749" s="160">
        <v>38121</v>
      </c>
      <c r="AU4749">
        <v>10</v>
      </c>
      <c r="AV4749">
        <v>76</v>
      </c>
      <c r="AW4749" s="160" t="s">
        <v>1102</v>
      </c>
      <c r="AX4749" s="28">
        <f t="shared" si="96"/>
        <v>8</v>
      </c>
    </row>
    <row r="4750" spans="28:50" x14ac:dyDescent="0.3">
      <c r="AB4750" s="160">
        <v>37390</v>
      </c>
      <c r="AC4750">
        <v>11</v>
      </c>
      <c r="AD4750">
        <v>115</v>
      </c>
      <c r="AE4750" t="s">
        <v>1102</v>
      </c>
      <c r="AF4750">
        <v>12</v>
      </c>
      <c r="AH4750" s="160">
        <v>39582</v>
      </c>
      <c r="AI4750">
        <v>11</v>
      </c>
      <c r="AJ4750">
        <v>168</v>
      </c>
      <c r="AK4750" s="160" t="s">
        <v>1102</v>
      </c>
      <c r="AL4750" s="28">
        <f t="shared" si="94"/>
        <v>17</v>
      </c>
      <c r="AN4750" s="160">
        <v>38851</v>
      </c>
      <c r="AO4750">
        <v>11</v>
      </c>
      <c r="AP4750">
        <v>162</v>
      </c>
      <c r="AQ4750" s="160" t="s">
        <v>1102</v>
      </c>
      <c r="AR4750" s="28">
        <f t="shared" si="95"/>
        <v>16</v>
      </c>
      <c r="AT4750" s="160">
        <v>38121</v>
      </c>
      <c r="AU4750">
        <v>11</v>
      </c>
      <c r="AV4750">
        <v>79</v>
      </c>
      <c r="AW4750" s="160" t="s">
        <v>1102</v>
      </c>
      <c r="AX4750" s="28">
        <f t="shared" si="96"/>
        <v>8</v>
      </c>
    </row>
    <row r="4751" spans="28:50" x14ac:dyDescent="0.3">
      <c r="AB4751" s="160">
        <v>37390</v>
      </c>
      <c r="AC4751">
        <v>12</v>
      </c>
      <c r="AD4751">
        <v>112</v>
      </c>
      <c r="AE4751" t="s">
        <v>1102</v>
      </c>
      <c r="AF4751">
        <v>11</v>
      </c>
      <c r="AH4751" s="160">
        <v>39582</v>
      </c>
      <c r="AI4751">
        <v>12</v>
      </c>
      <c r="AJ4751">
        <v>185</v>
      </c>
      <c r="AK4751" s="160" t="s">
        <v>1102</v>
      </c>
      <c r="AL4751" s="28">
        <f t="shared" si="94"/>
        <v>19</v>
      </c>
      <c r="AN4751" s="160">
        <v>38851</v>
      </c>
      <c r="AO4751">
        <v>12</v>
      </c>
      <c r="AP4751">
        <v>150</v>
      </c>
      <c r="AQ4751" s="160" t="s">
        <v>1102</v>
      </c>
      <c r="AR4751" s="28">
        <f t="shared" si="95"/>
        <v>15</v>
      </c>
      <c r="AT4751" s="160">
        <v>38121</v>
      </c>
      <c r="AU4751">
        <v>12</v>
      </c>
      <c r="AV4751">
        <v>80</v>
      </c>
      <c r="AW4751" s="160" t="s">
        <v>1102</v>
      </c>
      <c r="AX4751" s="28">
        <f t="shared" si="96"/>
        <v>8</v>
      </c>
    </row>
    <row r="4752" spans="28:50" x14ac:dyDescent="0.3">
      <c r="AB4752" s="160">
        <v>37390</v>
      </c>
      <c r="AC4752">
        <v>13</v>
      </c>
      <c r="AD4752">
        <v>110</v>
      </c>
      <c r="AE4752" t="s">
        <v>1102</v>
      </c>
      <c r="AF4752">
        <v>11</v>
      </c>
      <c r="AH4752" s="160">
        <v>39582</v>
      </c>
      <c r="AI4752">
        <v>13</v>
      </c>
      <c r="AJ4752">
        <v>186</v>
      </c>
      <c r="AK4752" s="160" t="s">
        <v>1102</v>
      </c>
      <c r="AL4752" s="28">
        <f t="shared" si="94"/>
        <v>19</v>
      </c>
      <c r="AN4752" s="160">
        <v>38851</v>
      </c>
      <c r="AO4752">
        <v>13</v>
      </c>
      <c r="AP4752">
        <v>170</v>
      </c>
      <c r="AQ4752" s="160" t="s">
        <v>1102</v>
      </c>
      <c r="AR4752" s="28">
        <f t="shared" si="95"/>
        <v>17</v>
      </c>
      <c r="AT4752" s="160">
        <v>38121</v>
      </c>
      <c r="AU4752">
        <v>13</v>
      </c>
      <c r="AV4752">
        <v>79</v>
      </c>
      <c r="AW4752" s="160" t="s">
        <v>1102</v>
      </c>
      <c r="AX4752" s="28">
        <f t="shared" si="96"/>
        <v>8</v>
      </c>
    </row>
    <row r="4753" spans="28:50" x14ac:dyDescent="0.3">
      <c r="AB4753" s="160">
        <v>37390</v>
      </c>
      <c r="AC4753">
        <v>14</v>
      </c>
      <c r="AD4753">
        <v>111</v>
      </c>
      <c r="AE4753" t="s">
        <v>1102</v>
      </c>
      <c r="AF4753">
        <v>11</v>
      </c>
      <c r="AH4753" s="160">
        <v>39582</v>
      </c>
      <c r="AI4753">
        <v>14</v>
      </c>
      <c r="AJ4753">
        <v>189</v>
      </c>
      <c r="AK4753" s="160" t="s">
        <v>1102</v>
      </c>
      <c r="AL4753" s="28">
        <f t="shared" si="94"/>
        <v>19</v>
      </c>
      <c r="AN4753" s="160">
        <v>38851</v>
      </c>
      <c r="AO4753">
        <v>14</v>
      </c>
      <c r="AP4753">
        <v>156</v>
      </c>
      <c r="AQ4753" s="160" t="s">
        <v>1102</v>
      </c>
      <c r="AR4753" s="28">
        <f t="shared" si="95"/>
        <v>16</v>
      </c>
      <c r="AT4753" s="160">
        <v>38121</v>
      </c>
      <c r="AU4753">
        <v>14</v>
      </c>
      <c r="AV4753">
        <v>80</v>
      </c>
      <c r="AW4753" s="160" t="s">
        <v>1102</v>
      </c>
      <c r="AX4753" s="28">
        <f t="shared" si="96"/>
        <v>8</v>
      </c>
    </row>
    <row r="4754" spans="28:50" x14ac:dyDescent="0.3">
      <c r="AB4754" s="160">
        <v>37390</v>
      </c>
      <c r="AC4754">
        <v>15</v>
      </c>
      <c r="AD4754">
        <v>114</v>
      </c>
      <c r="AE4754" t="s">
        <v>1102</v>
      </c>
      <c r="AF4754">
        <v>11</v>
      </c>
      <c r="AH4754" s="160">
        <v>39582</v>
      </c>
      <c r="AI4754">
        <v>15</v>
      </c>
      <c r="AJ4754">
        <v>203</v>
      </c>
      <c r="AK4754" s="160" t="s">
        <v>1102</v>
      </c>
      <c r="AL4754" s="28">
        <f t="shared" si="94"/>
        <v>20</v>
      </c>
      <c r="AN4754" s="160">
        <v>38851</v>
      </c>
      <c r="AO4754">
        <v>15</v>
      </c>
      <c r="AP4754">
        <v>170</v>
      </c>
      <c r="AQ4754" s="160" t="s">
        <v>1102</v>
      </c>
      <c r="AR4754" s="28">
        <f t="shared" si="95"/>
        <v>17</v>
      </c>
      <c r="AT4754" s="160">
        <v>38121</v>
      </c>
      <c r="AU4754">
        <v>15</v>
      </c>
      <c r="AV4754">
        <v>82</v>
      </c>
      <c r="AW4754" s="160" t="s">
        <v>1102</v>
      </c>
      <c r="AX4754" s="28">
        <f t="shared" si="96"/>
        <v>8</v>
      </c>
    </row>
    <row r="4755" spans="28:50" x14ac:dyDescent="0.3">
      <c r="AB4755" s="160">
        <v>37390</v>
      </c>
      <c r="AC4755">
        <v>16</v>
      </c>
      <c r="AD4755">
        <v>112</v>
      </c>
      <c r="AE4755" t="s">
        <v>1102</v>
      </c>
      <c r="AF4755">
        <v>11</v>
      </c>
      <c r="AH4755" s="160">
        <v>39582</v>
      </c>
      <c r="AI4755">
        <v>16</v>
      </c>
      <c r="AJ4755">
        <v>197</v>
      </c>
      <c r="AK4755" s="160" t="s">
        <v>1102</v>
      </c>
      <c r="AL4755" s="28">
        <f t="shared" si="94"/>
        <v>20</v>
      </c>
      <c r="AN4755" s="160">
        <v>38851</v>
      </c>
      <c r="AO4755">
        <v>16</v>
      </c>
      <c r="AP4755">
        <v>140</v>
      </c>
      <c r="AQ4755" s="160" t="s">
        <v>1102</v>
      </c>
      <c r="AR4755" s="28">
        <f t="shared" si="95"/>
        <v>14</v>
      </c>
      <c r="AT4755" s="160">
        <v>38121</v>
      </c>
      <c r="AU4755">
        <v>16</v>
      </c>
      <c r="AV4755">
        <v>84</v>
      </c>
      <c r="AW4755" s="160" t="s">
        <v>1102</v>
      </c>
      <c r="AX4755" s="28">
        <f t="shared" si="96"/>
        <v>8</v>
      </c>
    </row>
    <row r="4756" spans="28:50" x14ac:dyDescent="0.3">
      <c r="AB4756" s="160">
        <v>37390</v>
      </c>
      <c r="AC4756">
        <v>17</v>
      </c>
      <c r="AD4756">
        <v>110</v>
      </c>
      <c r="AE4756" t="s">
        <v>1102</v>
      </c>
      <c r="AF4756">
        <v>11</v>
      </c>
      <c r="AH4756" s="160">
        <v>39582</v>
      </c>
      <c r="AI4756">
        <v>17</v>
      </c>
      <c r="AJ4756">
        <v>187</v>
      </c>
      <c r="AK4756" s="160" t="s">
        <v>1102</v>
      </c>
      <c r="AL4756" s="28">
        <f t="shared" si="94"/>
        <v>19</v>
      </c>
      <c r="AN4756" s="160">
        <v>38851</v>
      </c>
      <c r="AO4756">
        <v>17</v>
      </c>
      <c r="AP4756">
        <v>124</v>
      </c>
      <c r="AQ4756" s="160" t="s">
        <v>1102</v>
      </c>
      <c r="AR4756" s="28">
        <f t="shared" si="95"/>
        <v>12</v>
      </c>
      <c r="AT4756" s="160">
        <v>38121</v>
      </c>
      <c r="AU4756">
        <v>17</v>
      </c>
      <c r="AV4756">
        <v>86</v>
      </c>
      <c r="AW4756" s="160" t="s">
        <v>1102</v>
      </c>
      <c r="AX4756" s="28">
        <f t="shared" si="96"/>
        <v>9</v>
      </c>
    </row>
    <row r="4757" spans="28:50" x14ac:dyDescent="0.3">
      <c r="AB4757" s="160">
        <v>37390</v>
      </c>
      <c r="AC4757">
        <v>18</v>
      </c>
      <c r="AD4757">
        <v>106</v>
      </c>
      <c r="AE4757" t="s">
        <v>1102</v>
      </c>
      <c r="AF4757">
        <v>11</v>
      </c>
      <c r="AH4757" s="160">
        <v>39582</v>
      </c>
      <c r="AI4757">
        <v>18</v>
      </c>
      <c r="AJ4757">
        <v>173</v>
      </c>
      <c r="AK4757" s="160" t="s">
        <v>1102</v>
      </c>
      <c r="AL4757" s="28">
        <f t="shared" si="94"/>
        <v>17</v>
      </c>
      <c r="AN4757" s="160">
        <v>38851</v>
      </c>
      <c r="AO4757">
        <v>18</v>
      </c>
      <c r="AP4757">
        <v>130</v>
      </c>
      <c r="AQ4757" s="160" t="s">
        <v>1102</v>
      </c>
      <c r="AR4757" s="28">
        <f t="shared" si="95"/>
        <v>13</v>
      </c>
      <c r="AT4757" s="160">
        <v>38121</v>
      </c>
      <c r="AU4757">
        <v>18</v>
      </c>
      <c r="AV4757">
        <v>79</v>
      </c>
      <c r="AW4757" s="160" t="s">
        <v>1102</v>
      </c>
      <c r="AX4757" s="28">
        <f t="shared" si="96"/>
        <v>8</v>
      </c>
    </row>
    <row r="4758" spans="28:50" x14ac:dyDescent="0.3">
      <c r="AB4758" s="160">
        <v>37390</v>
      </c>
      <c r="AC4758">
        <v>19</v>
      </c>
      <c r="AD4758">
        <v>104</v>
      </c>
      <c r="AE4758" t="s">
        <v>1102</v>
      </c>
      <c r="AF4758">
        <v>10</v>
      </c>
      <c r="AH4758" s="160">
        <v>39582</v>
      </c>
      <c r="AI4758">
        <v>19</v>
      </c>
      <c r="AJ4758">
        <v>163</v>
      </c>
      <c r="AK4758" s="160" t="s">
        <v>1102</v>
      </c>
      <c r="AL4758" s="28">
        <f t="shared" si="94"/>
        <v>16</v>
      </c>
      <c r="AN4758" s="160">
        <v>38851</v>
      </c>
      <c r="AO4758">
        <v>19</v>
      </c>
      <c r="AP4758">
        <v>130</v>
      </c>
      <c r="AQ4758" s="160" t="s">
        <v>1102</v>
      </c>
      <c r="AR4758" s="28">
        <f t="shared" si="95"/>
        <v>13</v>
      </c>
      <c r="AT4758" s="160">
        <v>38121</v>
      </c>
      <c r="AU4758">
        <v>19</v>
      </c>
      <c r="AV4758">
        <v>77</v>
      </c>
      <c r="AW4758" s="160" t="s">
        <v>1102</v>
      </c>
      <c r="AX4758" s="28">
        <f t="shared" si="96"/>
        <v>8</v>
      </c>
    </row>
    <row r="4759" spans="28:50" x14ac:dyDescent="0.3">
      <c r="AB4759" s="160">
        <v>37390</v>
      </c>
      <c r="AC4759">
        <v>20</v>
      </c>
      <c r="AD4759">
        <v>104</v>
      </c>
      <c r="AE4759" t="s">
        <v>1102</v>
      </c>
      <c r="AF4759">
        <v>10</v>
      </c>
      <c r="AH4759" s="160">
        <v>39582</v>
      </c>
      <c r="AI4759">
        <v>20</v>
      </c>
      <c r="AJ4759">
        <v>151</v>
      </c>
      <c r="AK4759" s="160" t="s">
        <v>1102</v>
      </c>
      <c r="AL4759" s="28">
        <f t="shared" si="94"/>
        <v>15</v>
      </c>
      <c r="AN4759" s="160">
        <v>38851</v>
      </c>
      <c r="AO4759">
        <v>20</v>
      </c>
      <c r="AP4759">
        <v>131</v>
      </c>
      <c r="AQ4759" s="160" t="s">
        <v>1102</v>
      </c>
      <c r="AR4759" s="28">
        <f t="shared" si="95"/>
        <v>13</v>
      </c>
      <c r="AT4759" s="160">
        <v>38121</v>
      </c>
      <c r="AU4759">
        <v>20</v>
      </c>
      <c r="AV4759">
        <v>75</v>
      </c>
      <c r="AW4759" s="160" t="s">
        <v>1102</v>
      </c>
      <c r="AX4759" s="28">
        <f t="shared" si="96"/>
        <v>8</v>
      </c>
    </row>
    <row r="4760" spans="28:50" x14ac:dyDescent="0.3">
      <c r="AB4760" s="160">
        <v>37390</v>
      </c>
      <c r="AC4760">
        <v>21</v>
      </c>
      <c r="AD4760">
        <v>103</v>
      </c>
      <c r="AE4760" t="s">
        <v>1102</v>
      </c>
      <c r="AF4760">
        <v>10</v>
      </c>
      <c r="AH4760" s="160">
        <v>39582</v>
      </c>
      <c r="AI4760">
        <v>21</v>
      </c>
      <c r="AJ4760">
        <v>139</v>
      </c>
      <c r="AK4760" s="160" t="s">
        <v>1102</v>
      </c>
      <c r="AL4760" s="28">
        <f t="shared" si="94"/>
        <v>14</v>
      </c>
      <c r="AN4760" s="160">
        <v>38851</v>
      </c>
      <c r="AO4760">
        <v>21</v>
      </c>
      <c r="AP4760">
        <v>130</v>
      </c>
      <c r="AQ4760" s="160" t="s">
        <v>1102</v>
      </c>
      <c r="AR4760" s="28">
        <f t="shared" si="95"/>
        <v>13</v>
      </c>
      <c r="AT4760" s="160">
        <v>38121</v>
      </c>
      <c r="AU4760">
        <v>21</v>
      </c>
      <c r="AV4760">
        <v>70</v>
      </c>
      <c r="AW4760" s="160" t="s">
        <v>1102</v>
      </c>
      <c r="AX4760" s="28">
        <f t="shared" si="96"/>
        <v>7</v>
      </c>
    </row>
    <row r="4761" spans="28:50" x14ac:dyDescent="0.3">
      <c r="AB4761" s="160">
        <v>37390</v>
      </c>
      <c r="AC4761">
        <v>22</v>
      </c>
      <c r="AD4761">
        <v>102</v>
      </c>
      <c r="AE4761" t="s">
        <v>1102</v>
      </c>
      <c r="AF4761">
        <v>10</v>
      </c>
      <c r="AH4761" s="160">
        <v>39582</v>
      </c>
      <c r="AI4761">
        <v>22</v>
      </c>
      <c r="AJ4761">
        <v>132</v>
      </c>
      <c r="AK4761" s="160" t="s">
        <v>1102</v>
      </c>
      <c r="AL4761" s="28">
        <f t="shared" si="94"/>
        <v>13</v>
      </c>
      <c r="AN4761" s="160">
        <v>38851</v>
      </c>
      <c r="AO4761">
        <v>22</v>
      </c>
      <c r="AP4761">
        <v>130</v>
      </c>
      <c r="AQ4761" s="160" t="s">
        <v>1102</v>
      </c>
      <c r="AR4761" s="28">
        <f t="shared" si="95"/>
        <v>13</v>
      </c>
      <c r="AT4761" s="160">
        <v>38121</v>
      </c>
      <c r="AU4761">
        <v>22</v>
      </c>
      <c r="AV4761">
        <v>67</v>
      </c>
      <c r="AW4761" s="160" t="s">
        <v>1102</v>
      </c>
      <c r="AX4761" s="28">
        <f t="shared" si="96"/>
        <v>7</v>
      </c>
    </row>
    <row r="4762" spans="28:50" x14ac:dyDescent="0.3">
      <c r="AB4762" s="160">
        <v>37390</v>
      </c>
      <c r="AC4762">
        <v>23</v>
      </c>
      <c r="AD4762">
        <v>100</v>
      </c>
      <c r="AE4762" t="s">
        <v>1102</v>
      </c>
      <c r="AF4762">
        <v>10</v>
      </c>
      <c r="AH4762" s="160">
        <v>39582</v>
      </c>
      <c r="AI4762">
        <v>23</v>
      </c>
      <c r="AJ4762">
        <v>125</v>
      </c>
      <c r="AK4762" s="160" t="s">
        <v>1102</v>
      </c>
      <c r="AL4762" s="28">
        <f t="shared" si="94"/>
        <v>13</v>
      </c>
      <c r="AN4762" s="160">
        <v>38851</v>
      </c>
      <c r="AO4762">
        <v>23</v>
      </c>
      <c r="AP4762">
        <v>129</v>
      </c>
      <c r="AQ4762" s="160" t="s">
        <v>1102</v>
      </c>
      <c r="AR4762" s="28">
        <f t="shared" si="95"/>
        <v>13</v>
      </c>
      <c r="AT4762" s="160">
        <v>38121</v>
      </c>
      <c r="AU4762">
        <v>23</v>
      </c>
      <c r="AV4762">
        <v>71</v>
      </c>
      <c r="AW4762" s="160" t="s">
        <v>1102</v>
      </c>
      <c r="AX4762" s="28">
        <f t="shared" si="96"/>
        <v>7</v>
      </c>
    </row>
    <row r="4763" spans="28:50" x14ac:dyDescent="0.3">
      <c r="AB4763" s="160">
        <v>37391</v>
      </c>
      <c r="AC4763">
        <v>0</v>
      </c>
      <c r="AD4763">
        <v>99</v>
      </c>
      <c r="AE4763" t="s">
        <v>1102</v>
      </c>
      <c r="AF4763">
        <v>10</v>
      </c>
      <c r="AH4763" s="160">
        <v>39583</v>
      </c>
      <c r="AI4763">
        <v>0</v>
      </c>
      <c r="AJ4763">
        <v>114</v>
      </c>
      <c r="AK4763" s="160" t="s">
        <v>1102</v>
      </c>
      <c r="AL4763" s="28">
        <f t="shared" si="94"/>
        <v>11</v>
      </c>
      <c r="AN4763" s="160">
        <v>38852</v>
      </c>
      <c r="AO4763">
        <v>0</v>
      </c>
      <c r="AP4763">
        <v>120</v>
      </c>
      <c r="AQ4763" s="160" t="s">
        <v>1102</v>
      </c>
      <c r="AR4763" s="28">
        <f t="shared" si="95"/>
        <v>12</v>
      </c>
      <c r="AT4763" s="160">
        <v>38122</v>
      </c>
      <c r="AU4763">
        <v>0</v>
      </c>
      <c r="AV4763">
        <v>69</v>
      </c>
      <c r="AW4763" s="160" t="s">
        <v>1102</v>
      </c>
      <c r="AX4763" s="28">
        <f t="shared" si="96"/>
        <v>7</v>
      </c>
    </row>
    <row r="4764" spans="28:50" x14ac:dyDescent="0.3">
      <c r="AB4764" s="160">
        <v>37391</v>
      </c>
      <c r="AC4764">
        <v>1</v>
      </c>
      <c r="AD4764">
        <v>97</v>
      </c>
      <c r="AE4764" t="s">
        <v>1102</v>
      </c>
      <c r="AF4764">
        <v>10</v>
      </c>
      <c r="AH4764" s="160">
        <v>39583</v>
      </c>
      <c r="AI4764">
        <v>1</v>
      </c>
      <c r="AJ4764">
        <v>112</v>
      </c>
      <c r="AK4764" s="160" t="s">
        <v>1102</v>
      </c>
      <c r="AL4764" s="28">
        <f t="shared" si="94"/>
        <v>11</v>
      </c>
      <c r="AN4764" s="160">
        <v>38852</v>
      </c>
      <c r="AO4764">
        <v>1</v>
      </c>
      <c r="AP4764">
        <v>120</v>
      </c>
      <c r="AQ4764" s="160" t="s">
        <v>1102</v>
      </c>
      <c r="AR4764" s="28">
        <f t="shared" si="95"/>
        <v>12</v>
      </c>
      <c r="AT4764" s="160">
        <v>38122</v>
      </c>
      <c r="AU4764">
        <v>1</v>
      </c>
      <c r="AV4764">
        <v>63</v>
      </c>
      <c r="AW4764" s="160" t="s">
        <v>1102</v>
      </c>
      <c r="AX4764" s="28">
        <f t="shared" si="96"/>
        <v>6</v>
      </c>
    </row>
    <row r="4765" spans="28:50" x14ac:dyDescent="0.3">
      <c r="AB4765" s="160">
        <v>37391</v>
      </c>
      <c r="AC4765">
        <v>2</v>
      </c>
      <c r="AD4765">
        <v>98</v>
      </c>
      <c r="AE4765" t="s">
        <v>1102</v>
      </c>
      <c r="AF4765">
        <v>10</v>
      </c>
      <c r="AH4765" s="160">
        <v>39583</v>
      </c>
      <c r="AI4765">
        <v>2</v>
      </c>
      <c r="AJ4765">
        <v>104</v>
      </c>
      <c r="AK4765" s="160" t="s">
        <v>1102</v>
      </c>
      <c r="AL4765" s="28">
        <f t="shared" si="94"/>
        <v>10</v>
      </c>
      <c r="AN4765" s="160">
        <v>38852</v>
      </c>
      <c r="AO4765">
        <v>2</v>
      </c>
      <c r="AP4765">
        <v>111</v>
      </c>
      <c r="AQ4765" s="160" t="s">
        <v>1102</v>
      </c>
      <c r="AR4765" s="28">
        <f t="shared" si="95"/>
        <v>11</v>
      </c>
      <c r="AT4765" s="160">
        <v>38122</v>
      </c>
      <c r="AU4765">
        <v>2</v>
      </c>
      <c r="AV4765">
        <v>64</v>
      </c>
      <c r="AW4765" s="160" t="s">
        <v>1102</v>
      </c>
      <c r="AX4765" s="28">
        <f t="shared" si="96"/>
        <v>6</v>
      </c>
    </row>
    <row r="4766" spans="28:50" x14ac:dyDescent="0.3">
      <c r="AB4766" s="160">
        <v>37391</v>
      </c>
      <c r="AC4766">
        <v>3</v>
      </c>
      <c r="AD4766">
        <v>96</v>
      </c>
      <c r="AE4766" t="s">
        <v>1102</v>
      </c>
      <c r="AF4766">
        <v>10</v>
      </c>
      <c r="AH4766" s="160">
        <v>39583</v>
      </c>
      <c r="AI4766">
        <v>3</v>
      </c>
      <c r="AJ4766">
        <v>100</v>
      </c>
      <c r="AK4766" s="160" t="s">
        <v>1102</v>
      </c>
      <c r="AL4766" s="28">
        <f t="shared" si="94"/>
        <v>10</v>
      </c>
      <c r="AN4766" s="160">
        <v>38852</v>
      </c>
      <c r="AO4766">
        <v>3</v>
      </c>
      <c r="AP4766">
        <v>110</v>
      </c>
      <c r="AQ4766" s="160" t="s">
        <v>1102</v>
      </c>
      <c r="AR4766" s="28">
        <f t="shared" si="95"/>
        <v>11</v>
      </c>
      <c r="AT4766" s="160">
        <v>38122</v>
      </c>
      <c r="AU4766">
        <v>3</v>
      </c>
      <c r="AV4766">
        <v>57</v>
      </c>
      <c r="AW4766" s="160" t="s">
        <v>1102</v>
      </c>
      <c r="AX4766" s="28">
        <f t="shared" si="96"/>
        <v>6</v>
      </c>
    </row>
    <row r="4767" spans="28:50" x14ac:dyDescent="0.3">
      <c r="AB4767" s="160">
        <v>37391</v>
      </c>
      <c r="AC4767">
        <v>4</v>
      </c>
      <c r="AD4767">
        <v>95</v>
      </c>
      <c r="AE4767" t="s">
        <v>1102</v>
      </c>
      <c r="AF4767">
        <v>10</v>
      </c>
      <c r="AH4767" s="160">
        <v>39583</v>
      </c>
      <c r="AI4767">
        <v>4</v>
      </c>
      <c r="AJ4767">
        <v>97</v>
      </c>
      <c r="AK4767" s="160" t="s">
        <v>1102</v>
      </c>
      <c r="AL4767" s="28">
        <f t="shared" si="94"/>
        <v>10</v>
      </c>
      <c r="AN4767" s="160">
        <v>38852</v>
      </c>
      <c r="AO4767">
        <v>4</v>
      </c>
      <c r="AP4767">
        <v>100</v>
      </c>
      <c r="AQ4767" s="160" t="s">
        <v>1102</v>
      </c>
      <c r="AR4767" s="28">
        <f t="shared" si="95"/>
        <v>10</v>
      </c>
      <c r="AT4767" s="160">
        <v>38122</v>
      </c>
      <c r="AU4767">
        <v>4</v>
      </c>
      <c r="AV4767">
        <v>52</v>
      </c>
      <c r="AW4767" s="160" t="s">
        <v>1102</v>
      </c>
      <c r="AX4767" s="28">
        <f t="shared" si="96"/>
        <v>5</v>
      </c>
    </row>
    <row r="4768" spans="28:50" x14ac:dyDescent="0.3">
      <c r="AB4768" s="160">
        <v>37391</v>
      </c>
      <c r="AC4768">
        <v>5</v>
      </c>
      <c r="AD4768">
        <v>97</v>
      </c>
      <c r="AE4768" t="s">
        <v>1102</v>
      </c>
      <c r="AF4768">
        <v>10</v>
      </c>
      <c r="AH4768" s="160">
        <v>39583</v>
      </c>
      <c r="AI4768">
        <v>5</v>
      </c>
      <c r="AJ4768">
        <v>91</v>
      </c>
      <c r="AK4768" s="160" t="s">
        <v>1102</v>
      </c>
      <c r="AL4768" s="28">
        <f t="shared" si="94"/>
        <v>9</v>
      </c>
      <c r="AN4768" s="160">
        <v>38852</v>
      </c>
      <c r="AO4768">
        <v>5</v>
      </c>
      <c r="AP4768">
        <v>102</v>
      </c>
      <c r="AQ4768" s="160" t="s">
        <v>1102</v>
      </c>
      <c r="AR4768" s="28">
        <f t="shared" si="95"/>
        <v>10</v>
      </c>
      <c r="AT4768" s="160">
        <v>38122</v>
      </c>
      <c r="AU4768">
        <v>5</v>
      </c>
      <c r="AV4768">
        <v>51</v>
      </c>
      <c r="AW4768" s="160" t="s">
        <v>1102</v>
      </c>
      <c r="AX4768" s="28">
        <f t="shared" si="96"/>
        <v>5</v>
      </c>
    </row>
    <row r="4769" spans="28:50" x14ac:dyDescent="0.3">
      <c r="AB4769" s="160">
        <v>37391</v>
      </c>
      <c r="AC4769">
        <v>6</v>
      </c>
      <c r="AD4769">
        <v>94</v>
      </c>
      <c r="AE4769" t="s">
        <v>1102</v>
      </c>
      <c r="AF4769">
        <v>9</v>
      </c>
      <c r="AH4769" s="160">
        <v>39583</v>
      </c>
      <c r="AI4769">
        <v>6</v>
      </c>
      <c r="AJ4769">
        <v>88</v>
      </c>
      <c r="AK4769" s="160" t="s">
        <v>1102</v>
      </c>
      <c r="AL4769" s="28">
        <f t="shared" si="94"/>
        <v>9</v>
      </c>
      <c r="AN4769" s="160">
        <v>38852</v>
      </c>
      <c r="AO4769">
        <v>6</v>
      </c>
      <c r="AP4769">
        <v>90</v>
      </c>
      <c r="AQ4769" s="160" t="s">
        <v>1102</v>
      </c>
      <c r="AR4769" s="28">
        <f t="shared" si="95"/>
        <v>9</v>
      </c>
      <c r="AT4769" s="160">
        <v>38122</v>
      </c>
      <c r="AU4769">
        <v>6</v>
      </c>
      <c r="AV4769">
        <v>49</v>
      </c>
      <c r="AW4769" s="160" t="s">
        <v>1102</v>
      </c>
      <c r="AX4769" s="28">
        <f t="shared" si="96"/>
        <v>5</v>
      </c>
    </row>
    <row r="4770" spans="28:50" x14ac:dyDescent="0.3">
      <c r="AB4770" s="160">
        <v>37391</v>
      </c>
      <c r="AC4770">
        <v>7</v>
      </c>
      <c r="AD4770">
        <v>91</v>
      </c>
      <c r="AE4770" t="s">
        <v>1102</v>
      </c>
      <c r="AF4770">
        <v>9</v>
      </c>
      <c r="AH4770" s="160">
        <v>39583</v>
      </c>
      <c r="AI4770">
        <v>7</v>
      </c>
      <c r="AJ4770">
        <v>87</v>
      </c>
      <c r="AK4770" s="160" t="s">
        <v>1102</v>
      </c>
      <c r="AL4770" s="28">
        <f t="shared" si="94"/>
        <v>9</v>
      </c>
      <c r="AN4770" s="160">
        <v>38852</v>
      </c>
      <c r="AO4770">
        <v>7</v>
      </c>
      <c r="AP4770">
        <v>90</v>
      </c>
      <c r="AQ4770" s="160" t="s">
        <v>1102</v>
      </c>
      <c r="AR4770" s="28">
        <f t="shared" si="95"/>
        <v>9</v>
      </c>
      <c r="AT4770" s="160">
        <v>38122</v>
      </c>
      <c r="AU4770">
        <v>7</v>
      </c>
      <c r="AV4770">
        <v>45</v>
      </c>
      <c r="AW4770" s="160" t="s">
        <v>1102</v>
      </c>
      <c r="AX4770" s="28">
        <f t="shared" si="96"/>
        <v>5</v>
      </c>
    </row>
    <row r="4771" spans="28:50" x14ac:dyDescent="0.3">
      <c r="AB4771" s="160">
        <v>37391</v>
      </c>
      <c r="AC4771">
        <v>8</v>
      </c>
      <c r="AD4771">
        <v>97</v>
      </c>
      <c r="AE4771" t="s">
        <v>1102</v>
      </c>
      <c r="AF4771">
        <v>10</v>
      </c>
      <c r="AH4771" s="160">
        <v>39583</v>
      </c>
      <c r="AI4771">
        <v>8</v>
      </c>
      <c r="AJ4771">
        <v>83</v>
      </c>
      <c r="AK4771" s="160" t="s">
        <v>1102</v>
      </c>
      <c r="AL4771" s="28">
        <f t="shared" si="94"/>
        <v>8</v>
      </c>
      <c r="AN4771" s="160">
        <v>38852</v>
      </c>
      <c r="AO4771">
        <v>8</v>
      </c>
      <c r="AP4771">
        <v>100</v>
      </c>
      <c r="AQ4771" s="160" t="s">
        <v>1102</v>
      </c>
      <c r="AR4771" s="28">
        <f t="shared" si="95"/>
        <v>10</v>
      </c>
      <c r="AT4771" s="160">
        <v>38122</v>
      </c>
      <c r="AU4771">
        <v>8</v>
      </c>
      <c r="AV4771">
        <v>48</v>
      </c>
      <c r="AW4771" s="160" t="s">
        <v>1102</v>
      </c>
      <c r="AX4771" s="28">
        <f t="shared" si="96"/>
        <v>5</v>
      </c>
    </row>
    <row r="4772" spans="28:50" x14ac:dyDescent="0.3">
      <c r="AB4772" s="160">
        <v>37391</v>
      </c>
      <c r="AC4772">
        <v>9</v>
      </c>
      <c r="AD4772">
        <v>107</v>
      </c>
      <c r="AE4772" t="s">
        <v>1102</v>
      </c>
      <c r="AF4772">
        <v>11</v>
      </c>
      <c r="AH4772" s="160">
        <v>39583</v>
      </c>
      <c r="AI4772">
        <v>9</v>
      </c>
      <c r="AJ4772">
        <v>100</v>
      </c>
      <c r="AK4772" s="160" t="s">
        <v>1102</v>
      </c>
      <c r="AL4772" s="28">
        <f t="shared" si="94"/>
        <v>10</v>
      </c>
      <c r="AN4772" s="160">
        <v>38852</v>
      </c>
      <c r="AO4772">
        <v>9</v>
      </c>
      <c r="AP4772">
        <v>110</v>
      </c>
      <c r="AQ4772" s="160" t="s">
        <v>1102</v>
      </c>
      <c r="AR4772" s="28">
        <f t="shared" si="95"/>
        <v>11</v>
      </c>
      <c r="AT4772" s="160">
        <v>38122</v>
      </c>
      <c r="AU4772">
        <v>9</v>
      </c>
      <c r="AV4772">
        <v>50</v>
      </c>
      <c r="AW4772" s="160" t="s">
        <v>1102</v>
      </c>
      <c r="AX4772" s="28">
        <f t="shared" si="96"/>
        <v>5</v>
      </c>
    </row>
    <row r="4773" spans="28:50" x14ac:dyDescent="0.3">
      <c r="AB4773" s="160">
        <v>37391</v>
      </c>
      <c r="AC4773">
        <v>10</v>
      </c>
      <c r="AD4773">
        <v>119</v>
      </c>
      <c r="AE4773" t="s">
        <v>1102</v>
      </c>
      <c r="AF4773">
        <v>12</v>
      </c>
      <c r="AH4773" s="160">
        <v>39583</v>
      </c>
      <c r="AI4773">
        <v>10</v>
      </c>
      <c r="AJ4773">
        <v>134</v>
      </c>
      <c r="AK4773" s="160" t="s">
        <v>1102</v>
      </c>
      <c r="AL4773" s="28">
        <f t="shared" si="94"/>
        <v>13</v>
      </c>
      <c r="AN4773" s="160">
        <v>38852</v>
      </c>
      <c r="AO4773">
        <v>10</v>
      </c>
      <c r="AP4773">
        <v>110</v>
      </c>
      <c r="AQ4773" s="160" t="s">
        <v>1102</v>
      </c>
      <c r="AR4773" s="28">
        <f t="shared" si="95"/>
        <v>11</v>
      </c>
      <c r="AT4773" s="160">
        <v>38122</v>
      </c>
      <c r="AU4773">
        <v>10</v>
      </c>
      <c r="AV4773">
        <v>61</v>
      </c>
      <c r="AW4773" s="160" t="s">
        <v>1102</v>
      </c>
      <c r="AX4773" s="28">
        <f t="shared" si="96"/>
        <v>6</v>
      </c>
    </row>
    <row r="4774" spans="28:50" x14ac:dyDescent="0.3">
      <c r="AB4774" s="160">
        <v>37391</v>
      </c>
      <c r="AC4774">
        <v>11</v>
      </c>
      <c r="AD4774">
        <v>132</v>
      </c>
      <c r="AE4774" t="s">
        <v>1102</v>
      </c>
      <c r="AF4774">
        <v>13</v>
      </c>
      <c r="AH4774" s="160">
        <v>39583</v>
      </c>
      <c r="AI4774">
        <v>11</v>
      </c>
      <c r="AJ4774">
        <v>167</v>
      </c>
      <c r="AK4774" s="160" t="s">
        <v>1102</v>
      </c>
      <c r="AL4774" s="28">
        <f t="shared" si="94"/>
        <v>17</v>
      </c>
      <c r="AN4774" s="160">
        <v>38852</v>
      </c>
      <c r="AO4774">
        <v>11</v>
      </c>
      <c r="AP4774">
        <v>123</v>
      </c>
      <c r="AQ4774" s="160" t="s">
        <v>1102</v>
      </c>
      <c r="AR4774" s="28">
        <f t="shared" si="95"/>
        <v>12</v>
      </c>
      <c r="AT4774" s="160">
        <v>38122</v>
      </c>
      <c r="AU4774">
        <v>11</v>
      </c>
      <c r="AV4774">
        <v>72</v>
      </c>
      <c r="AW4774" s="160" t="s">
        <v>1102</v>
      </c>
      <c r="AX4774" s="28">
        <f t="shared" si="96"/>
        <v>7</v>
      </c>
    </row>
    <row r="4775" spans="28:50" x14ac:dyDescent="0.3">
      <c r="AB4775" s="160">
        <v>37391</v>
      </c>
      <c r="AC4775">
        <v>12</v>
      </c>
      <c r="AD4775">
        <v>143</v>
      </c>
      <c r="AE4775" t="s">
        <v>1102</v>
      </c>
      <c r="AF4775">
        <v>14</v>
      </c>
      <c r="AH4775" s="160">
        <v>39583</v>
      </c>
      <c r="AI4775">
        <v>12</v>
      </c>
      <c r="AJ4775">
        <v>190</v>
      </c>
      <c r="AK4775" s="160" t="s">
        <v>1102</v>
      </c>
      <c r="AL4775" s="28">
        <f t="shared" si="94"/>
        <v>19</v>
      </c>
      <c r="AN4775" s="160">
        <v>38852</v>
      </c>
      <c r="AO4775">
        <v>12</v>
      </c>
      <c r="AP4775">
        <v>130</v>
      </c>
      <c r="AQ4775" s="160" t="s">
        <v>1102</v>
      </c>
      <c r="AR4775" s="28">
        <f t="shared" si="95"/>
        <v>13</v>
      </c>
      <c r="AT4775" s="160">
        <v>38122</v>
      </c>
      <c r="AU4775">
        <v>12</v>
      </c>
      <c r="AV4775">
        <v>83</v>
      </c>
      <c r="AW4775" s="160" t="s">
        <v>1102</v>
      </c>
      <c r="AX4775" s="28">
        <f t="shared" si="96"/>
        <v>8</v>
      </c>
    </row>
    <row r="4776" spans="28:50" x14ac:dyDescent="0.3">
      <c r="AB4776" s="160">
        <v>37391</v>
      </c>
      <c r="AC4776">
        <v>13</v>
      </c>
      <c r="AD4776">
        <v>142</v>
      </c>
      <c r="AE4776" t="s">
        <v>1102</v>
      </c>
      <c r="AF4776">
        <v>14</v>
      </c>
      <c r="AH4776" s="160">
        <v>39583</v>
      </c>
      <c r="AI4776">
        <v>13</v>
      </c>
      <c r="AJ4776">
        <v>207</v>
      </c>
      <c r="AK4776" s="160" t="s">
        <v>1102</v>
      </c>
      <c r="AL4776" s="28">
        <f t="shared" si="94"/>
        <v>21</v>
      </c>
      <c r="AN4776" s="160">
        <v>38852</v>
      </c>
      <c r="AO4776">
        <v>13</v>
      </c>
      <c r="AP4776">
        <v>120</v>
      </c>
      <c r="AQ4776" s="160" t="s">
        <v>1102</v>
      </c>
      <c r="AR4776" s="28">
        <f t="shared" si="95"/>
        <v>12</v>
      </c>
      <c r="AT4776" s="160">
        <v>38122</v>
      </c>
      <c r="AU4776">
        <v>13</v>
      </c>
      <c r="AV4776">
        <v>82</v>
      </c>
      <c r="AW4776" s="160" t="s">
        <v>1102</v>
      </c>
      <c r="AX4776" s="28">
        <f t="shared" si="96"/>
        <v>8</v>
      </c>
    </row>
    <row r="4777" spans="28:50" x14ac:dyDescent="0.3">
      <c r="AB4777" s="160">
        <v>37391</v>
      </c>
      <c r="AC4777">
        <v>14</v>
      </c>
      <c r="AD4777">
        <v>151</v>
      </c>
      <c r="AE4777" t="s">
        <v>1102</v>
      </c>
      <c r="AF4777">
        <v>15</v>
      </c>
      <c r="AH4777" s="160">
        <v>39583</v>
      </c>
      <c r="AI4777">
        <v>14</v>
      </c>
      <c r="AJ4777">
        <v>209</v>
      </c>
      <c r="AK4777" s="160" t="s">
        <v>1102</v>
      </c>
      <c r="AL4777" s="28">
        <f t="shared" si="94"/>
        <v>21</v>
      </c>
      <c r="AN4777" s="160">
        <v>38852</v>
      </c>
      <c r="AO4777">
        <v>14</v>
      </c>
      <c r="AP4777">
        <v>125</v>
      </c>
      <c r="AQ4777" s="160" t="s">
        <v>1102</v>
      </c>
      <c r="AR4777" s="28">
        <f t="shared" si="95"/>
        <v>13</v>
      </c>
      <c r="AT4777" s="160">
        <v>38122</v>
      </c>
      <c r="AU4777">
        <v>14</v>
      </c>
      <c r="AV4777">
        <v>80</v>
      </c>
      <c r="AW4777" s="160" t="s">
        <v>1102</v>
      </c>
      <c r="AX4777" s="28">
        <f t="shared" si="96"/>
        <v>8</v>
      </c>
    </row>
    <row r="4778" spans="28:50" x14ac:dyDescent="0.3">
      <c r="AB4778" s="160">
        <v>37391</v>
      </c>
      <c r="AC4778">
        <v>15</v>
      </c>
      <c r="AD4778">
        <v>152</v>
      </c>
      <c r="AE4778" t="s">
        <v>1102</v>
      </c>
      <c r="AF4778">
        <v>15</v>
      </c>
      <c r="AH4778" s="160">
        <v>39583</v>
      </c>
      <c r="AI4778">
        <v>15</v>
      </c>
      <c r="AJ4778">
        <v>210</v>
      </c>
      <c r="AK4778" s="160" t="s">
        <v>1102</v>
      </c>
      <c r="AL4778" s="28">
        <f t="shared" si="94"/>
        <v>21</v>
      </c>
      <c r="AN4778" s="160">
        <v>38852</v>
      </c>
      <c r="AO4778">
        <v>15</v>
      </c>
      <c r="AP4778">
        <v>120</v>
      </c>
      <c r="AQ4778" s="160" t="s">
        <v>1102</v>
      </c>
      <c r="AR4778" s="28">
        <f t="shared" si="95"/>
        <v>12</v>
      </c>
      <c r="AT4778" s="160">
        <v>38122</v>
      </c>
      <c r="AU4778">
        <v>15</v>
      </c>
      <c r="AV4778">
        <v>77</v>
      </c>
      <c r="AW4778" s="160" t="s">
        <v>1102</v>
      </c>
      <c r="AX4778" s="28">
        <f t="shared" si="96"/>
        <v>8</v>
      </c>
    </row>
    <row r="4779" spans="28:50" x14ac:dyDescent="0.3">
      <c r="AB4779" s="160">
        <v>37391</v>
      </c>
      <c r="AC4779">
        <v>16</v>
      </c>
      <c r="AD4779">
        <v>151</v>
      </c>
      <c r="AE4779" t="s">
        <v>1102</v>
      </c>
      <c r="AF4779">
        <v>15</v>
      </c>
      <c r="AH4779" s="160">
        <v>39583</v>
      </c>
      <c r="AI4779">
        <v>16</v>
      </c>
      <c r="AJ4779">
        <v>203</v>
      </c>
      <c r="AK4779" s="160" t="s">
        <v>1102</v>
      </c>
      <c r="AL4779" s="28">
        <f t="shared" si="94"/>
        <v>20</v>
      </c>
      <c r="AN4779" s="160">
        <v>38852</v>
      </c>
      <c r="AO4779">
        <v>16</v>
      </c>
      <c r="AP4779">
        <v>90</v>
      </c>
      <c r="AQ4779" s="160" t="s">
        <v>1102</v>
      </c>
      <c r="AR4779" s="28">
        <f t="shared" si="95"/>
        <v>9</v>
      </c>
      <c r="AT4779" s="160">
        <v>38122</v>
      </c>
      <c r="AU4779">
        <v>16</v>
      </c>
      <c r="AV4779">
        <v>75</v>
      </c>
      <c r="AW4779" s="160" t="s">
        <v>1102</v>
      </c>
      <c r="AX4779" s="28">
        <f t="shared" si="96"/>
        <v>8</v>
      </c>
    </row>
    <row r="4780" spans="28:50" x14ac:dyDescent="0.3">
      <c r="AB4780" s="160">
        <v>37391</v>
      </c>
      <c r="AC4780">
        <v>17</v>
      </c>
      <c r="AD4780">
        <v>142</v>
      </c>
      <c r="AE4780" t="s">
        <v>1102</v>
      </c>
      <c r="AF4780">
        <v>14</v>
      </c>
      <c r="AH4780" s="160">
        <v>39583</v>
      </c>
      <c r="AI4780">
        <v>17</v>
      </c>
      <c r="AJ4780">
        <v>194</v>
      </c>
      <c r="AK4780" s="160" t="s">
        <v>1102</v>
      </c>
      <c r="AL4780" s="28">
        <f t="shared" si="94"/>
        <v>19</v>
      </c>
      <c r="AN4780" s="160">
        <v>38852</v>
      </c>
      <c r="AO4780">
        <v>17</v>
      </c>
      <c r="AP4780">
        <v>85</v>
      </c>
      <c r="AQ4780" s="160" t="s">
        <v>1102</v>
      </c>
      <c r="AR4780" s="28">
        <f t="shared" si="95"/>
        <v>9</v>
      </c>
      <c r="AT4780" s="160">
        <v>38122</v>
      </c>
      <c r="AU4780">
        <v>17</v>
      </c>
      <c r="AV4780">
        <v>74</v>
      </c>
      <c r="AW4780" s="160" t="s">
        <v>1102</v>
      </c>
      <c r="AX4780" s="28">
        <f t="shared" si="96"/>
        <v>7</v>
      </c>
    </row>
    <row r="4781" spans="28:50" x14ac:dyDescent="0.3">
      <c r="AB4781" s="160">
        <v>37391</v>
      </c>
      <c r="AC4781">
        <v>18</v>
      </c>
      <c r="AD4781">
        <v>122</v>
      </c>
      <c r="AE4781" t="s">
        <v>1102</v>
      </c>
      <c r="AF4781">
        <v>12</v>
      </c>
      <c r="AH4781" s="160">
        <v>39583</v>
      </c>
      <c r="AI4781">
        <v>18</v>
      </c>
      <c r="AJ4781">
        <v>187</v>
      </c>
      <c r="AK4781" s="160" t="s">
        <v>1102</v>
      </c>
      <c r="AL4781" s="28">
        <f t="shared" si="94"/>
        <v>19</v>
      </c>
      <c r="AN4781" s="160">
        <v>38852</v>
      </c>
      <c r="AO4781">
        <v>18</v>
      </c>
      <c r="AP4781">
        <v>90</v>
      </c>
      <c r="AQ4781" s="160" t="s">
        <v>1102</v>
      </c>
      <c r="AR4781" s="28">
        <f t="shared" si="95"/>
        <v>9</v>
      </c>
      <c r="AT4781" s="160">
        <v>38122</v>
      </c>
      <c r="AU4781">
        <v>18</v>
      </c>
      <c r="AV4781">
        <v>75</v>
      </c>
      <c r="AW4781" s="160" t="s">
        <v>1102</v>
      </c>
      <c r="AX4781" s="28">
        <f t="shared" si="96"/>
        <v>8</v>
      </c>
    </row>
    <row r="4782" spans="28:50" x14ac:dyDescent="0.3">
      <c r="AB4782" s="160">
        <v>37391</v>
      </c>
      <c r="AC4782">
        <v>19</v>
      </c>
      <c r="AD4782">
        <v>122</v>
      </c>
      <c r="AE4782" t="s">
        <v>1102</v>
      </c>
      <c r="AF4782">
        <v>12</v>
      </c>
      <c r="AH4782" s="160">
        <v>39583</v>
      </c>
      <c r="AI4782">
        <v>19</v>
      </c>
      <c r="AJ4782">
        <v>180</v>
      </c>
      <c r="AK4782" s="160" t="s">
        <v>1102</v>
      </c>
      <c r="AL4782" s="28">
        <f t="shared" si="94"/>
        <v>18</v>
      </c>
      <c r="AN4782" s="160">
        <v>38852</v>
      </c>
      <c r="AO4782">
        <v>19</v>
      </c>
      <c r="AP4782">
        <v>110</v>
      </c>
      <c r="AQ4782" s="160" t="s">
        <v>1102</v>
      </c>
      <c r="AR4782" s="28">
        <f t="shared" si="95"/>
        <v>11</v>
      </c>
      <c r="AT4782" s="160">
        <v>38122</v>
      </c>
      <c r="AU4782">
        <v>19</v>
      </c>
      <c r="AV4782">
        <v>71</v>
      </c>
      <c r="AW4782" s="160" t="s">
        <v>1102</v>
      </c>
      <c r="AX4782" s="28">
        <f t="shared" si="96"/>
        <v>7</v>
      </c>
    </row>
    <row r="4783" spans="28:50" x14ac:dyDescent="0.3">
      <c r="AB4783" s="160">
        <v>37391</v>
      </c>
      <c r="AC4783">
        <v>20</v>
      </c>
      <c r="AD4783">
        <v>114</v>
      </c>
      <c r="AE4783" t="s">
        <v>1102</v>
      </c>
      <c r="AF4783">
        <v>11</v>
      </c>
      <c r="AH4783" s="160">
        <v>39583</v>
      </c>
      <c r="AI4783">
        <v>20</v>
      </c>
      <c r="AJ4783">
        <v>170</v>
      </c>
      <c r="AK4783" s="160" t="s">
        <v>1102</v>
      </c>
      <c r="AL4783" s="28">
        <f t="shared" si="94"/>
        <v>17</v>
      </c>
      <c r="AN4783" s="160">
        <v>38852</v>
      </c>
      <c r="AO4783">
        <v>20</v>
      </c>
      <c r="AP4783">
        <v>86</v>
      </c>
      <c r="AQ4783" s="160" t="s">
        <v>1102</v>
      </c>
      <c r="AR4783" s="28">
        <f t="shared" si="95"/>
        <v>9</v>
      </c>
      <c r="AT4783" s="160">
        <v>38122</v>
      </c>
      <c r="AU4783">
        <v>20</v>
      </c>
      <c r="AV4783">
        <v>68</v>
      </c>
      <c r="AW4783" s="160" t="s">
        <v>1102</v>
      </c>
      <c r="AX4783" s="28">
        <f t="shared" si="96"/>
        <v>7</v>
      </c>
    </row>
    <row r="4784" spans="28:50" x14ac:dyDescent="0.3">
      <c r="AB4784" s="160">
        <v>37391</v>
      </c>
      <c r="AC4784">
        <v>21</v>
      </c>
      <c r="AD4784">
        <v>123</v>
      </c>
      <c r="AE4784" t="s">
        <v>1102</v>
      </c>
      <c r="AF4784">
        <v>12</v>
      </c>
      <c r="AH4784" s="160">
        <v>39583</v>
      </c>
      <c r="AI4784">
        <v>21</v>
      </c>
      <c r="AJ4784">
        <v>164</v>
      </c>
      <c r="AK4784" s="160" t="s">
        <v>1102</v>
      </c>
      <c r="AL4784" s="28">
        <f t="shared" si="94"/>
        <v>16</v>
      </c>
      <c r="AN4784" s="160">
        <v>38852</v>
      </c>
      <c r="AO4784">
        <v>21</v>
      </c>
      <c r="AP4784">
        <v>90</v>
      </c>
      <c r="AQ4784" s="160" t="s">
        <v>1102</v>
      </c>
      <c r="AR4784" s="28">
        <f t="shared" si="95"/>
        <v>9</v>
      </c>
      <c r="AT4784" s="160">
        <v>38122</v>
      </c>
      <c r="AU4784">
        <v>21</v>
      </c>
      <c r="AV4784">
        <v>67</v>
      </c>
      <c r="AW4784" s="160" t="s">
        <v>1102</v>
      </c>
      <c r="AX4784" s="28">
        <f t="shared" si="96"/>
        <v>7</v>
      </c>
    </row>
    <row r="4785" spans="28:50" x14ac:dyDescent="0.3">
      <c r="AB4785" s="160">
        <v>37391</v>
      </c>
      <c r="AC4785">
        <v>22</v>
      </c>
      <c r="AD4785">
        <v>123</v>
      </c>
      <c r="AE4785" t="s">
        <v>1102</v>
      </c>
      <c r="AF4785">
        <v>12</v>
      </c>
      <c r="AH4785" s="160">
        <v>39583</v>
      </c>
      <c r="AI4785">
        <v>22</v>
      </c>
      <c r="AJ4785">
        <v>171</v>
      </c>
      <c r="AK4785" s="160" t="s">
        <v>1102</v>
      </c>
      <c r="AL4785" s="28">
        <f t="shared" si="94"/>
        <v>17</v>
      </c>
      <c r="AN4785" s="160">
        <v>38852</v>
      </c>
      <c r="AO4785">
        <v>22</v>
      </c>
      <c r="AP4785">
        <v>80</v>
      </c>
      <c r="AQ4785" s="160" t="s">
        <v>1102</v>
      </c>
      <c r="AR4785" s="28">
        <f t="shared" si="95"/>
        <v>8</v>
      </c>
      <c r="AT4785" s="160">
        <v>38122</v>
      </c>
      <c r="AU4785">
        <v>22</v>
      </c>
      <c r="AV4785">
        <v>64</v>
      </c>
      <c r="AW4785" s="160" t="s">
        <v>1102</v>
      </c>
      <c r="AX4785" s="28">
        <f t="shared" si="96"/>
        <v>6</v>
      </c>
    </row>
    <row r="4786" spans="28:50" x14ac:dyDescent="0.3">
      <c r="AB4786" s="160">
        <v>37391</v>
      </c>
      <c r="AC4786">
        <v>23</v>
      </c>
      <c r="AD4786">
        <v>117</v>
      </c>
      <c r="AE4786" t="s">
        <v>1102</v>
      </c>
      <c r="AF4786">
        <v>12</v>
      </c>
      <c r="AH4786" s="160">
        <v>39583</v>
      </c>
      <c r="AI4786">
        <v>23</v>
      </c>
      <c r="AJ4786">
        <v>161</v>
      </c>
      <c r="AK4786" s="160" t="s">
        <v>1102</v>
      </c>
      <c r="AL4786" s="28">
        <f t="shared" si="94"/>
        <v>16</v>
      </c>
      <c r="AN4786" s="160">
        <v>38852</v>
      </c>
      <c r="AO4786">
        <v>23</v>
      </c>
      <c r="AP4786">
        <v>81</v>
      </c>
      <c r="AQ4786" s="160" t="s">
        <v>1102</v>
      </c>
      <c r="AR4786" s="28">
        <f t="shared" si="95"/>
        <v>8</v>
      </c>
      <c r="AT4786" s="160">
        <v>38122</v>
      </c>
      <c r="AU4786">
        <v>23</v>
      </c>
      <c r="AV4786">
        <v>63</v>
      </c>
      <c r="AW4786" s="160" t="s">
        <v>1102</v>
      </c>
      <c r="AX4786" s="28">
        <f t="shared" si="96"/>
        <v>6</v>
      </c>
    </row>
    <row r="4787" spans="28:50" x14ac:dyDescent="0.3">
      <c r="AB4787" s="160">
        <v>37392</v>
      </c>
      <c r="AC4787">
        <v>0</v>
      </c>
      <c r="AD4787">
        <v>108</v>
      </c>
      <c r="AE4787" t="s">
        <v>1102</v>
      </c>
      <c r="AF4787">
        <v>11</v>
      </c>
      <c r="AH4787" s="160">
        <v>39584</v>
      </c>
      <c r="AI4787">
        <v>0</v>
      </c>
      <c r="AJ4787">
        <v>159</v>
      </c>
      <c r="AK4787" s="160" t="s">
        <v>1102</v>
      </c>
      <c r="AL4787" s="28">
        <f t="shared" si="94"/>
        <v>16</v>
      </c>
      <c r="AN4787" s="160">
        <v>38853</v>
      </c>
      <c r="AO4787">
        <v>0</v>
      </c>
      <c r="AP4787">
        <v>90</v>
      </c>
      <c r="AQ4787" s="160" t="s">
        <v>1102</v>
      </c>
      <c r="AR4787" s="28">
        <f t="shared" si="95"/>
        <v>9</v>
      </c>
      <c r="AT4787" s="160">
        <v>38123</v>
      </c>
      <c r="AU4787">
        <v>0</v>
      </c>
      <c r="AV4787">
        <v>63</v>
      </c>
      <c r="AW4787" s="160" t="s">
        <v>1102</v>
      </c>
      <c r="AX4787" s="28">
        <f t="shared" si="96"/>
        <v>6</v>
      </c>
    </row>
    <row r="4788" spans="28:50" x14ac:dyDescent="0.3">
      <c r="AB4788" s="160">
        <v>37392</v>
      </c>
      <c r="AC4788">
        <v>1</v>
      </c>
      <c r="AD4788">
        <v>100</v>
      </c>
      <c r="AE4788" t="s">
        <v>1102</v>
      </c>
      <c r="AF4788">
        <v>10</v>
      </c>
      <c r="AH4788" s="160">
        <v>39584</v>
      </c>
      <c r="AI4788">
        <v>1</v>
      </c>
      <c r="AJ4788">
        <v>155</v>
      </c>
      <c r="AK4788" s="160" t="s">
        <v>1102</v>
      </c>
      <c r="AL4788" s="28">
        <f t="shared" si="94"/>
        <v>16</v>
      </c>
      <c r="AN4788" s="160">
        <v>38853</v>
      </c>
      <c r="AO4788">
        <v>1</v>
      </c>
      <c r="AP4788">
        <v>90</v>
      </c>
      <c r="AQ4788" s="160" t="s">
        <v>1102</v>
      </c>
      <c r="AR4788" s="28">
        <f t="shared" si="95"/>
        <v>9</v>
      </c>
      <c r="AT4788" s="160">
        <v>38123</v>
      </c>
      <c r="AU4788">
        <v>1</v>
      </c>
      <c r="AV4788">
        <v>63</v>
      </c>
      <c r="AW4788" s="160" t="s">
        <v>1102</v>
      </c>
      <c r="AX4788" s="28">
        <f t="shared" si="96"/>
        <v>6</v>
      </c>
    </row>
    <row r="4789" spans="28:50" x14ac:dyDescent="0.3">
      <c r="AB4789" s="160">
        <v>37392</v>
      </c>
      <c r="AC4789">
        <v>2</v>
      </c>
      <c r="AD4789">
        <v>105</v>
      </c>
      <c r="AE4789" t="s">
        <v>1102</v>
      </c>
      <c r="AF4789">
        <v>11</v>
      </c>
      <c r="AH4789" s="160">
        <v>39584</v>
      </c>
      <c r="AI4789">
        <v>2</v>
      </c>
      <c r="AJ4789">
        <v>160</v>
      </c>
      <c r="AK4789" s="160" t="s">
        <v>1102</v>
      </c>
      <c r="AL4789" s="28">
        <f t="shared" si="94"/>
        <v>16</v>
      </c>
      <c r="AN4789" s="160">
        <v>38853</v>
      </c>
      <c r="AO4789">
        <v>2</v>
      </c>
      <c r="AP4789">
        <v>80</v>
      </c>
      <c r="AQ4789" s="160" t="s">
        <v>1102</v>
      </c>
      <c r="AR4789" s="28">
        <f t="shared" si="95"/>
        <v>8</v>
      </c>
      <c r="AT4789" s="160">
        <v>38123</v>
      </c>
      <c r="AU4789">
        <v>2</v>
      </c>
      <c r="AV4789">
        <v>62</v>
      </c>
      <c r="AW4789" s="160" t="s">
        <v>1102</v>
      </c>
      <c r="AX4789" s="28">
        <f t="shared" si="96"/>
        <v>6</v>
      </c>
    </row>
    <row r="4790" spans="28:50" x14ac:dyDescent="0.3">
      <c r="AB4790" s="160">
        <v>37392</v>
      </c>
      <c r="AC4790">
        <v>3</v>
      </c>
      <c r="AD4790">
        <v>102</v>
      </c>
      <c r="AE4790" t="s">
        <v>1102</v>
      </c>
      <c r="AF4790">
        <v>10</v>
      </c>
      <c r="AH4790" s="160">
        <v>39584</v>
      </c>
      <c r="AI4790">
        <v>3</v>
      </c>
      <c r="AJ4790">
        <v>153</v>
      </c>
      <c r="AK4790" s="160" t="s">
        <v>1102</v>
      </c>
      <c r="AL4790" s="28">
        <f t="shared" si="94"/>
        <v>15</v>
      </c>
      <c r="AN4790" s="160">
        <v>38853</v>
      </c>
      <c r="AO4790">
        <v>3</v>
      </c>
      <c r="AP4790">
        <v>70</v>
      </c>
      <c r="AQ4790" s="160" t="s">
        <v>1102</v>
      </c>
      <c r="AR4790" s="28">
        <f t="shared" si="95"/>
        <v>7</v>
      </c>
      <c r="AT4790" s="160">
        <v>38123</v>
      </c>
      <c r="AU4790">
        <v>3</v>
      </c>
      <c r="AV4790">
        <v>60</v>
      </c>
      <c r="AW4790" s="160" t="s">
        <v>1102</v>
      </c>
      <c r="AX4790" s="28">
        <f t="shared" si="96"/>
        <v>6</v>
      </c>
    </row>
    <row r="4791" spans="28:50" x14ac:dyDescent="0.3">
      <c r="AB4791" s="160">
        <v>37392</v>
      </c>
      <c r="AC4791">
        <v>4</v>
      </c>
      <c r="AD4791">
        <v>108</v>
      </c>
      <c r="AE4791" t="s">
        <v>1102</v>
      </c>
      <c r="AF4791">
        <v>11</v>
      </c>
      <c r="AH4791" s="160">
        <v>39584</v>
      </c>
      <c r="AI4791">
        <v>4</v>
      </c>
      <c r="AJ4791">
        <v>144</v>
      </c>
      <c r="AK4791" s="160" t="s">
        <v>1102</v>
      </c>
      <c r="AL4791" s="28">
        <f t="shared" si="94"/>
        <v>14</v>
      </c>
      <c r="AN4791" s="160">
        <v>38853</v>
      </c>
      <c r="AO4791">
        <v>4</v>
      </c>
      <c r="AP4791">
        <v>80</v>
      </c>
      <c r="AQ4791" s="160" t="s">
        <v>1102</v>
      </c>
      <c r="AR4791" s="28">
        <f t="shared" si="95"/>
        <v>8</v>
      </c>
      <c r="AT4791" s="160">
        <v>38123</v>
      </c>
      <c r="AU4791">
        <v>4</v>
      </c>
      <c r="AV4791">
        <v>57</v>
      </c>
      <c r="AW4791" s="160" t="s">
        <v>1102</v>
      </c>
      <c r="AX4791" s="28">
        <f t="shared" si="96"/>
        <v>6</v>
      </c>
    </row>
    <row r="4792" spans="28:50" x14ac:dyDescent="0.3">
      <c r="AB4792" s="160">
        <v>37392</v>
      </c>
      <c r="AC4792">
        <v>5</v>
      </c>
      <c r="AD4792">
        <v>106</v>
      </c>
      <c r="AE4792" t="s">
        <v>1102</v>
      </c>
      <c r="AF4792">
        <v>11</v>
      </c>
      <c r="AH4792" s="160">
        <v>39584</v>
      </c>
      <c r="AI4792">
        <v>5</v>
      </c>
      <c r="AJ4792">
        <v>138</v>
      </c>
      <c r="AK4792" s="160" t="s">
        <v>1102</v>
      </c>
      <c r="AL4792" s="28">
        <f t="shared" si="94"/>
        <v>14</v>
      </c>
      <c r="AN4792" s="160">
        <v>38853</v>
      </c>
      <c r="AO4792">
        <v>5</v>
      </c>
      <c r="AP4792">
        <v>62</v>
      </c>
      <c r="AQ4792" s="160" t="s">
        <v>1102</v>
      </c>
      <c r="AR4792" s="28">
        <f t="shared" si="95"/>
        <v>6</v>
      </c>
      <c r="AT4792" s="160">
        <v>38123</v>
      </c>
      <c r="AU4792">
        <v>5</v>
      </c>
      <c r="AV4792">
        <v>38</v>
      </c>
      <c r="AW4792" s="160" t="s">
        <v>1102</v>
      </c>
      <c r="AX4792" s="28">
        <f t="shared" si="96"/>
        <v>4</v>
      </c>
    </row>
    <row r="4793" spans="28:50" x14ac:dyDescent="0.3">
      <c r="AB4793" s="160">
        <v>37392</v>
      </c>
      <c r="AC4793">
        <v>6</v>
      </c>
      <c r="AD4793">
        <v>106</v>
      </c>
      <c r="AE4793" t="s">
        <v>1102</v>
      </c>
      <c r="AF4793">
        <v>11</v>
      </c>
      <c r="AH4793" s="160">
        <v>39584</v>
      </c>
      <c r="AI4793">
        <v>6</v>
      </c>
      <c r="AJ4793">
        <v>131</v>
      </c>
      <c r="AK4793" s="160" t="s">
        <v>1102</v>
      </c>
      <c r="AL4793" s="28">
        <f t="shared" si="94"/>
        <v>13</v>
      </c>
      <c r="AN4793" s="160">
        <v>38853</v>
      </c>
      <c r="AO4793">
        <v>6</v>
      </c>
      <c r="AP4793">
        <v>60</v>
      </c>
      <c r="AQ4793" s="160" t="s">
        <v>1102</v>
      </c>
      <c r="AR4793" s="28">
        <f t="shared" si="95"/>
        <v>6</v>
      </c>
      <c r="AT4793" s="160">
        <v>38123</v>
      </c>
      <c r="AU4793">
        <v>6</v>
      </c>
      <c r="AV4793">
        <v>39</v>
      </c>
      <c r="AW4793" s="160" t="s">
        <v>1102</v>
      </c>
      <c r="AX4793" s="28">
        <f t="shared" si="96"/>
        <v>4</v>
      </c>
    </row>
    <row r="4794" spans="28:50" x14ac:dyDescent="0.3">
      <c r="AB4794" s="160">
        <v>37392</v>
      </c>
      <c r="AC4794">
        <v>7</v>
      </c>
      <c r="AD4794">
        <v>105</v>
      </c>
      <c r="AE4794" t="s">
        <v>1102</v>
      </c>
      <c r="AF4794">
        <v>11</v>
      </c>
      <c r="AH4794" s="160">
        <v>39584</v>
      </c>
      <c r="AI4794">
        <v>7</v>
      </c>
      <c r="AJ4794">
        <v>129</v>
      </c>
      <c r="AK4794" s="160" t="s">
        <v>1102</v>
      </c>
      <c r="AL4794" s="28">
        <f t="shared" si="94"/>
        <v>13</v>
      </c>
      <c r="AN4794" s="160">
        <v>38853</v>
      </c>
      <c r="AO4794">
        <v>7</v>
      </c>
      <c r="AP4794">
        <v>60</v>
      </c>
      <c r="AQ4794" s="160" t="s">
        <v>1102</v>
      </c>
      <c r="AR4794" s="28">
        <f t="shared" si="95"/>
        <v>6</v>
      </c>
      <c r="AT4794" s="160">
        <v>38123</v>
      </c>
      <c r="AU4794">
        <v>7</v>
      </c>
      <c r="AV4794">
        <v>38</v>
      </c>
      <c r="AW4794" s="160" t="s">
        <v>1102</v>
      </c>
      <c r="AX4794" s="28">
        <f t="shared" si="96"/>
        <v>4</v>
      </c>
    </row>
    <row r="4795" spans="28:50" x14ac:dyDescent="0.3">
      <c r="AB4795" s="160">
        <v>37392</v>
      </c>
      <c r="AC4795">
        <v>8</v>
      </c>
      <c r="AD4795">
        <v>108</v>
      </c>
      <c r="AE4795" t="s">
        <v>1102</v>
      </c>
      <c r="AF4795">
        <v>11</v>
      </c>
      <c r="AH4795" s="160">
        <v>39584</v>
      </c>
      <c r="AI4795">
        <v>8</v>
      </c>
      <c r="AJ4795">
        <v>137</v>
      </c>
      <c r="AK4795" s="160" t="s">
        <v>1102</v>
      </c>
      <c r="AL4795" s="28">
        <f t="shared" ref="AL4795:AL4858" si="97">ROUND(AJ4795/10,0)</f>
        <v>14</v>
      </c>
      <c r="AN4795" s="160">
        <v>38853</v>
      </c>
      <c r="AO4795">
        <v>8</v>
      </c>
      <c r="AP4795">
        <v>88</v>
      </c>
      <c r="AQ4795" s="160" t="s">
        <v>1102</v>
      </c>
      <c r="AR4795" s="28">
        <f t="shared" ref="AR4795:AR4858" si="98">ROUND(AP4795/10,0)</f>
        <v>9</v>
      </c>
      <c r="AT4795" s="160">
        <v>38123</v>
      </c>
      <c r="AU4795">
        <v>8</v>
      </c>
      <c r="AV4795">
        <v>43</v>
      </c>
      <c r="AW4795" s="160" t="s">
        <v>1102</v>
      </c>
      <c r="AX4795" s="28">
        <f t="shared" ref="AX4795:AX4858" si="99">ROUND(AV4795/10,0)</f>
        <v>4</v>
      </c>
    </row>
    <row r="4796" spans="28:50" x14ac:dyDescent="0.3">
      <c r="AB4796" s="160">
        <v>37392</v>
      </c>
      <c r="AC4796">
        <v>9</v>
      </c>
      <c r="AD4796">
        <v>113</v>
      </c>
      <c r="AE4796" t="s">
        <v>1102</v>
      </c>
      <c r="AF4796">
        <v>11</v>
      </c>
      <c r="AH4796" s="160">
        <v>39584</v>
      </c>
      <c r="AI4796">
        <v>9</v>
      </c>
      <c r="AJ4796">
        <v>154</v>
      </c>
      <c r="AK4796" s="160" t="s">
        <v>1102</v>
      </c>
      <c r="AL4796" s="28">
        <f t="shared" si="97"/>
        <v>15</v>
      </c>
      <c r="AN4796" s="160">
        <v>38853</v>
      </c>
      <c r="AO4796">
        <v>9</v>
      </c>
      <c r="AP4796">
        <v>110</v>
      </c>
      <c r="AQ4796" s="160" t="s">
        <v>1102</v>
      </c>
      <c r="AR4796" s="28">
        <f t="shared" si="98"/>
        <v>11</v>
      </c>
      <c r="AT4796" s="160">
        <v>38123</v>
      </c>
      <c r="AU4796">
        <v>9</v>
      </c>
      <c r="AV4796">
        <v>60</v>
      </c>
      <c r="AW4796" s="160" t="s">
        <v>1102</v>
      </c>
      <c r="AX4796" s="28">
        <f t="shared" si="99"/>
        <v>6</v>
      </c>
    </row>
    <row r="4797" spans="28:50" x14ac:dyDescent="0.3">
      <c r="AB4797" s="160">
        <v>37392</v>
      </c>
      <c r="AC4797">
        <v>10</v>
      </c>
      <c r="AD4797">
        <v>130</v>
      </c>
      <c r="AE4797" t="s">
        <v>1102</v>
      </c>
      <c r="AF4797">
        <v>13</v>
      </c>
      <c r="AH4797" s="160">
        <v>39584</v>
      </c>
      <c r="AI4797">
        <v>10</v>
      </c>
      <c r="AJ4797">
        <v>170</v>
      </c>
      <c r="AK4797" s="160" t="s">
        <v>1102</v>
      </c>
      <c r="AL4797" s="28">
        <f t="shared" si="97"/>
        <v>17</v>
      </c>
      <c r="AN4797" s="160">
        <v>38853</v>
      </c>
      <c r="AO4797">
        <v>10</v>
      </c>
      <c r="AP4797">
        <v>110</v>
      </c>
      <c r="AQ4797" s="160" t="s">
        <v>1102</v>
      </c>
      <c r="AR4797" s="28">
        <f t="shared" si="98"/>
        <v>11</v>
      </c>
      <c r="AT4797" s="160">
        <v>38123</v>
      </c>
      <c r="AU4797">
        <v>10</v>
      </c>
      <c r="AV4797">
        <v>66</v>
      </c>
      <c r="AW4797" s="160" t="s">
        <v>1102</v>
      </c>
      <c r="AX4797" s="28">
        <f t="shared" si="99"/>
        <v>7</v>
      </c>
    </row>
    <row r="4798" spans="28:50" x14ac:dyDescent="0.3">
      <c r="AB4798" s="160">
        <v>37392</v>
      </c>
      <c r="AC4798">
        <v>11</v>
      </c>
      <c r="AD4798">
        <v>133</v>
      </c>
      <c r="AE4798" t="s">
        <v>1102</v>
      </c>
      <c r="AF4798">
        <v>13</v>
      </c>
      <c r="AH4798" s="160">
        <v>39584</v>
      </c>
      <c r="AI4798">
        <v>11</v>
      </c>
      <c r="AJ4798">
        <v>173</v>
      </c>
      <c r="AK4798" s="160" t="s">
        <v>1102</v>
      </c>
      <c r="AL4798" s="28">
        <f t="shared" si="97"/>
        <v>17</v>
      </c>
      <c r="AN4798" s="160">
        <v>38853</v>
      </c>
      <c r="AO4798">
        <v>11</v>
      </c>
      <c r="AP4798">
        <v>123</v>
      </c>
      <c r="AQ4798" s="160" t="s">
        <v>1102</v>
      </c>
      <c r="AR4798" s="28">
        <f t="shared" si="98"/>
        <v>12</v>
      </c>
      <c r="AT4798" s="160">
        <v>38123</v>
      </c>
      <c r="AU4798">
        <v>11</v>
      </c>
      <c r="AV4798">
        <v>73</v>
      </c>
      <c r="AW4798" s="160" t="s">
        <v>1102</v>
      </c>
      <c r="AX4798" s="28">
        <f t="shared" si="99"/>
        <v>7</v>
      </c>
    </row>
    <row r="4799" spans="28:50" x14ac:dyDescent="0.3">
      <c r="AB4799" s="160">
        <v>37392</v>
      </c>
      <c r="AC4799">
        <v>12</v>
      </c>
      <c r="AD4799">
        <v>130</v>
      </c>
      <c r="AE4799" t="s">
        <v>1102</v>
      </c>
      <c r="AF4799">
        <v>13</v>
      </c>
      <c r="AH4799" s="160">
        <v>39584</v>
      </c>
      <c r="AI4799">
        <v>12</v>
      </c>
      <c r="AJ4799">
        <v>172</v>
      </c>
      <c r="AK4799" s="160" t="s">
        <v>1102</v>
      </c>
      <c r="AL4799" s="28">
        <f t="shared" si="97"/>
        <v>17</v>
      </c>
      <c r="AN4799" s="160">
        <v>38853</v>
      </c>
      <c r="AO4799">
        <v>12</v>
      </c>
      <c r="AP4799">
        <v>140</v>
      </c>
      <c r="AQ4799" s="160" t="s">
        <v>1102</v>
      </c>
      <c r="AR4799" s="28">
        <f t="shared" si="98"/>
        <v>14</v>
      </c>
      <c r="AT4799" s="160">
        <v>38123</v>
      </c>
      <c r="AU4799">
        <v>12</v>
      </c>
      <c r="AV4799">
        <v>89</v>
      </c>
      <c r="AW4799" s="160" t="s">
        <v>1102</v>
      </c>
      <c r="AX4799" s="28">
        <f t="shared" si="99"/>
        <v>9</v>
      </c>
    </row>
    <row r="4800" spans="28:50" x14ac:dyDescent="0.3">
      <c r="AB4800" s="160">
        <v>37392</v>
      </c>
      <c r="AC4800">
        <v>13</v>
      </c>
      <c r="AD4800">
        <v>141</v>
      </c>
      <c r="AE4800" t="s">
        <v>1102</v>
      </c>
      <c r="AF4800">
        <v>14</v>
      </c>
      <c r="AH4800" s="160">
        <v>39584</v>
      </c>
      <c r="AI4800">
        <v>13</v>
      </c>
      <c r="AJ4800">
        <v>165</v>
      </c>
      <c r="AK4800" s="160" t="s">
        <v>1102</v>
      </c>
      <c r="AL4800" s="28">
        <f t="shared" si="97"/>
        <v>17</v>
      </c>
      <c r="AN4800" s="160">
        <v>38853</v>
      </c>
      <c r="AO4800">
        <v>13</v>
      </c>
      <c r="AP4800">
        <v>140</v>
      </c>
      <c r="AQ4800" s="160" t="s">
        <v>1102</v>
      </c>
      <c r="AR4800" s="28">
        <f t="shared" si="98"/>
        <v>14</v>
      </c>
      <c r="AT4800" s="160">
        <v>38123</v>
      </c>
      <c r="AU4800">
        <v>13</v>
      </c>
      <c r="AV4800">
        <v>94</v>
      </c>
      <c r="AW4800" s="160" t="s">
        <v>1102</v>
      </c>
      <c r="AX4800" s="28">
        <f t="shared" si="99"/>
        <v>9</v>
      </c>
    </row>
    <row r="4801" spans="28:50" x14ac:dyDescent="0.3">
      <c r="AB4801" s="160">
        <v>37392</v>
      </c>
      <c r="AC4801">
        <v>14</v>
      </c>
      <c r="AD4801">
        <v>152</v>
      </c>
      <c r="AE4801" t="s">
        <v>1102</v>
      </c>
      <c r="AF4801">
        <v>15</v>
      </c>
      <c r="AH4801" s="160">
        <v>39584</v>
      </c>
      <c r="AI4801">
        <v>14</v>
      </c>
      <c r="AJ4801">
        <v>176</v>
      </c>
      <c r="AK4801" s="160" t="s">
        <v>1102</v>
      </c>
      <c r="AL4801" s="28">
        <f t="shared" si="97"/>
        <v>18</v>
      </c>
      <c r="AN4801" s="160">
        <v>38853</v>
      </c>
      <c r="AO4801">
        <v>14</v>
      </c>
      <c r="AP4801">
        <v>138</v>
      </c>
      <c r="AQ4801" s="160" t="s">
        <v>1102</v>
      </c>
      <c r="AR4801" s="28">
        <f t="shared" si="98"/>
        <v>14</v>
      </c>
      <c r="AT4801" s="160">
        <v>38123</v>
      </c>
      <c r="AU4801">
        <v>14</v>
      </c>
      <c r="AV4801">
        <v>95</v>
      </c>
      <c r="AW4801" s="160" t="s">
        <v>1102</v>
      </c>
      <c r="AX4801" s="28">
        <f t="shared" si="99"/>
        <v>10</v>
      </c>
    </row>
    <row r="4802" spans="28:50" x14ac:dyDescent="0.3">
      <c r="AB4802" s="160">
        <v>37392</v>
      </c>
      <c r="AC4802">
        <v>15</v>
      </c>
      <c r="AD4802">
        <v>150</v>
      </c>
      <c r="AE4802" t="s">
        <v>1102</v>
      </c>
      <c r="AF4802">
        <v>15</v>
      </c>
      <c r="AH4802" s="160">
        <v>39584</v>
      </c>
      <c r="AI4802">
        <v>15</v>
      </c>
      <c r="AJ4802">
        <v>176</v>
      </c>
      <c r="AK4802" s="160" t="s">
        <v>1102</v>
      </c>
      <c r="AL4802" s="28">
        <f t="shared" si="97"/>
        <v>18</v>
      </c>
      <c r="AN4802" s="160">
        <v>38853</v>
      </c>
      <c r="AO4802">
        <v>15</v>
      </c>
      <c r="AP4802">
        <v>140</v>
      </c>
      <c r="AQ4802" s="160" t="s">
        <v>1102</v>
      </c>
      <c r="AR4802" s="28">
        <f t="shared" si="98"/>
        <v>14</v>
      </c>
      <c r="AT4802" s="160">
        <v>38123</v>
      </c>
      <c r="AU4802">
        <v>15</v>
      </c>
      <c r="AV4802">
        <v>89</v>
      </c>
      <c r="AW4802" s="160" t="s">
        <v>1102</v>
      </c>
      <c r="AX4802" s="28">
        <f t="shared" si="99"/>
        <v>9</v>
      </c>
    </row>
    <row r="4803" spans="28:50" x14ac:dyDescent="0.3">
      <c r="AB4803" s="160">
        <v>37392</v>
      </c>
      <c r="AC4803">
        <v>16</v>
      </c>
      <c r="AD4803">
        <v>137</v>
      </c>
      <c r="AE4803" t="s">
        <v>1102</v>
      </c>
      <c r="AF4803">
        <v>14</v>
      </c>
      <c r="AH4803" s="160">
        <v>39584</v>
      </c>
      <c r="AI4803">
        <v>16</v>
      </c>
      <c r="AJ4803">
        <v>175</v>
      </c>
      <c r="AK4803" s="160" t="s">
        <v>1102</v>
      </c>
      <c r="AL4803" s="28">
        <f t="shared" si="97"/>
        <v>18</v>
      </c>
      <c r="AN4803" s="160">
        <v>38853</v>
      </c>
      <c r="AO4803">
        <v>16</v>
      </c>
      <c r="AP4803">
        <v>130</v>
      </c>
      <c r="AQ4803" s="160" t="s">
        <v>1102</v>
      </c>
      <c r="AR4803" s="28">
        <f t="shared" si="98"/>
        <v>13</v>
      </c>
      <c r="AT4803" s="160">
        <v>38123</v>
      </c>
      <c r="AU4803">
        <v>16</v>
      </c>
      <c r="AV4803">
        <v>76</v>
      </c>
      <c r="AW4803" s="160" t="s">
        <v>1102</v>
      </c>
      <c r="AX4803" s="28">
        <f t="shared" si="99"/>
        <v>8</v>
      </c>
    </row>
    <row r="4804" spans="28:50" x14ac:dyDescent="0.3">
      <c r="AB4804" s="160">
        <v>37392</v>
      </c>
      <c r="AC4804">
        <v>17</v>
      </c>
      <c r="AD4804">
        <v>127</v>
      </c>
      <c r="AE4804" t="s">
        <v>1102</v>
      </c>
      <c r="AF4804">
        <v>13</v>
      </c>
      <c r="AH4804" s="160">
        <v>39584</v>
      </c>
      <c r="AI4804">
        <v>17</v>
      </c>
      <c r="AJ4804">
        <v>170</v>
      </c>
      <c r="AK4804" s="160" t="s">
        <v>1102</v>
      </c>
      <c r="AL4804" s="28">
        <f t="shared" si="97"/>
        <v>17</v>
      </c>
      <c r="AN4804" s="160">
        <v>38853</v>
      </c>
      <c r="AO4804">
        <v>17</v>
      </c>
      <c r="AP4804">
        <v>113</v>
      </c>
      <c r="AQ4804" s="160" t="s">
        <v>1102</v>
      </c>
      <c r="AR4804" s="28">
        <f t="shared" si="98"/>
        <v>11</v>
      </c>
      <c r="AT4804" s="160">
        <v>38123</v>
      </c>
      <c r="AU4804">
        <v>17</v>
      </c>
      <c r="AV4804">
        <v>68</v>
      </c>
      <c r="AW4804" s="160" t="s">
        <v>1102</v>
      </c>
      <c r="AX4804" s="28">
        <f t="shared" si="99"/>
        <v>7</v>
      </c>
    </row>
    <row r="4805" spans="28:50" x14ac:dyDescent="0.3">
      <c r="AB4805" s="160">
        <v>37392</v>
      </c>
      <c r="AC4805">
        <v>18</v>
      </c>
      <c r="AD4805">
        <v>118</v>
      </c>
      <c r="AE4805" t="s">
        <v>1102</v>
      </c>
      <c r="AF4805">
        <v>12</v>
      </c>
      <c r="AH4805" s="160">
        <v>39584</v>
      </c>
      <c r="AI4805">
        <v>18</v>
      </c>
      <c r="AJ4805">
        <v>163</v>
      </c>
      <c r="AK4805" s="160" t="s">
        <v>1102</v>
      </c>
      <c r="AL4805" s="28">
        <f t="shared" si="97"/>
        <v>16</v>
      </c>
      <c r="AN4805" s="160">
        <v>38853</v>
      </c>
      <c r="AO4805">
        <v>18</v>
      </c>
      <c r="AP4805">
        <v>110</v>
      </c>
      <c r="AQ4805" s="160" t="s">
        <v>1102</v>
      </c>
      <c r="AR4805" s="28">
        <f t="shared" si="98"/>
        <v>11</v>
      </c>
      <c r="AT4805" s="160">
        <v>38123</v>
      </c>
      <c r="AU4805">
        <v>18</v>
      </c>
      <c r="AV4805">
        <v>64</v>
      </c>
      <c r="AW4805" s="160" t="s">
        <v>1102</v>
      </c>
      <c r="AX4805" s="28">
        <f t="shared" si="99"/>
        <v>6</v>
      </c>
    </row>
    <row r="4806" spans="28:50" x14ac:dyDescent="0.3">
      <c r="AB4806" s="160">
        <v>37392</v>
      </c>
      <c r="AC4806">
        <v>19</v>
      </c>
      <c r="AD4806">
        <v>116</v>
      </c>
      <c r="AE4806" t="s">
        <v>1102</v>
      </c>
      <c r="AF4806">
        <v>12</v>
      </c>
      <c r="AH4806" s="160">
        <v>39584</v>
      </c>
      <c r="AI4806">
        <v>19</v>
      </c>
      <c r="AJ4806">
        <v>156</v>
      </c>
      <c r="AK4806" s="160" t="s">
        <v>1102</v>
      </c>
      <c r="AL4806" s="28">
        <f t="shared" si="97"/>
        <v>16</v>
      </c>
      <c r="AN4806" s="160">
        <v>38853</v>
      </c>
      <c r="AO4806">
        <v>19</v>
      </c>
      <c r="AP4806">
        <v>100</v>
      </c>
      <c r="AQ4806" s="160" t="s">
        <v>1102</v>
      </c>
      <c r="AR4806" s="28">
        <f t="shared" si="98"/>
        <v>10</v>
      </c>
      <c r="AT4806" s="160">
        <v>38123</v>
      </c>
      <c r="AU4806">
        <v>19</v>
      </c>
      <c r="AV4806">
        <v>46</v>
      </c>
      <c r="AW4806" s="160" t="s">
        <v>1102</v>
      </c>
      <c r="AX4806" s="28">
        <f t="shared" si="99"/>
        <v>5</v>
      </c>
    </row>
    <row r="4807" spans="28:50" x14ac:dyDescent="0.3">
      <c r="AB4807" s="160">
        <v>37392</v>
      </c>
      <c r="AC4807">
        <v>20</v>
      </c>
      <c r="AD4807">
        <v>117</v>
      </c>
      <c r="AE4807" t="s">
        <v>1102</v>
      </c>
      <c r="AF4807">
        <v>12</v>
      </c>
      <c r="AH4807" s="160">
        <v>39584</v>
      </c>
      <c r="AI4807">
        <v>20</v>
      </c>
      <c r="AJ4807">
        <v>155</v>
      </c>
      <c r="AK4807" s="160" t="s">
        <v>1102</v>
      </c>
      <c r="AL4807" s="28">
        <f t="shared" si="97"/>
        <v>16</v>
      </c>
      <c r="AN4807" s="160">
        <v>38853</v>
      </c>
      <c r="AO4807">
        <v>20</v>
      </c>
      <c r="AP4807">
        <v>89</v>
      </c>
      <c r="AQ4807" s="160" t="s">
        <v>1102</v>
      </c>
      <c r="AR4807" s="28">
        <f t="shared" si="98"/>
        <v>9</v>
      </c>
      <c r="AT4807" s="160">
        <v>38123</v>
      </c>
      <c r="AU4807">
        <v>20</v>
      </c>
      <c r="AV4807">
        <v>48</v>
      </c>
      <c r="AW4807" s="160" t="s">
        <v>1102</v>
      </c>
      <c r="AX4807" s="28">
        <f t="shared" si="99"/>
        <v>5</v>
      </c>
    </row>
    <row r="4808" spans="28:50" x14ac:dyDescent="0.3">
      <c r="AB4808" s="160">
        <v>37392</v>
      </c>
      <c r="AC4808">
        <v>21</v>
      </c>
      <c r="AD4808">
        <v>113</v>
      </c>
      <c r="AE4808" t="s">
        <v>1102</v>
      </c>
      <c r="AF4808">
        <v>11</v>
      </c>
      <c r="AH4808" s="160">
        <v>39584</v>
      </c>
      <c r="AI4808">
        <v>21</v>
      </c>
      <c r="AJ4808">
        <v>156</v>
      </c>
      <c r="AK4808" s="160" t="s">
        <v>1102</v>
      </c>
      <c r="AL4808" s="28">
        <f t="shared" si="97"/>
        <v>16</v>
      </c>
      <c r="AN4808" s="160">
        <v>38853</v>
      </c>
      <c r="AO4808">
        <v>21</v>
      </c>
      <c r="AP4808">
        <v>90</v>
      </c>
      <c r="AQ4808" s="160" t="s">
        <v>1102</v>
      </c>
      <c r="AR4808" s="28">
        <f t="shared" si="98"/>
        <v>9</v>
      </c>
      <c r="AT4808" s="160">
        <v>38123</v>
      </c>
      <c r="AU4808">
        <v>21</v>
      </c>
      <c r="AV4808">
        <v>59</v>
      </c>
      <c r="AW4808" s="160" t="s">
        <v>1102</v>
      </c>
      <c r="AX4808" s="28">
        <f t="shared" si="99"/>
        <v>6</v>
      </c>
    </row>
    <row r="4809" spans="28:50" x14ac:dyDescent="0.3">
      <c r="AB4809" s="160">
        <v>37392</v>
      </c>
      <c r="AC4809">
        <v>22</v>
      </c>
      <c r="AD4809">
        <v>117</v>
      </c>
      <c r="AE4809" t="s">
        <v>1102</v>
      </c>
      <c r="AF4809">
        <v>12</v>
      </c>
      <c r="AH4809" s="160">
        <v>39584</v>
      </c>
      <c r="AI4809">
        <v>22</v>
      </c>
      <c r="AJ4809">
        <v>154</v>
      </c>
      <c r="AK4809" s="160" t="s">
        <v>1102</v>
      </c>
      <c r="AL4809" s="28">
        <f t="shared" si="97"/>
        <v>15</v>
      </c>
      <c r="AN4809" s="160">
        <v>38853</v>
      </c>
      <c r="AO4809">
        <v>22</v>
      </c>
      <c r="AP4809">
        <v>80</v>
      </c>
      <c r="AQ4809" s="160" t="s">
        <v>1102</v>
      </c>
      <c r="AR4809" s="28">
        <f t="shared" si="98"/>
        <v>8</v>
      </c>
      <c r="AT4809" s="160">
        <v>38123</v>
      </c>
      <c r="AU4809">
        <v>22</v>
      </c>
      <c r="AV4809">
        <v>80</v>
      </c>
      <c r="AW4809" s="160" t="s">
        <v>1102</v>
      </c>
      <c r="AX4809" s="28">
        <f t="shared" si="99"/>
        <v>8</v>
      </c>
    </row>
    <row r="4810" spans="28:50" x14ac:dyDescent="0.3">
      <c r="AB4810" s="160">
        <v>37392</v>
      </c>
      <c r="AC4810">
        <v>23</v>
      </c>
      <c r="AD4810">
        <v>113</v>
      </c>
      <c r="AE4810" t="s">
        <v>1102</v>
      </c>
      <c r="AF4810">
        <v>11</v>
      </c>
      <c r="AH4810" s="160">
        <v>39584</v>
      </c>
      <c r="AI4810">
        <v>23</v>
      </c>
      <c r="AJ4810">
        <v>153</v>
      </c>
      <c r="AK4810" s="160" t="s">
        <v>1102</v>
      </c>
      <c r="AL4810" s="28">
        <f t="shared" si="97"/>
        <v>15</v>
      </c>
      <c r="AN4810" s="160">
        <v>38853</v>
      </c>
      <c r="AO4810">
        <v>23</v>
      </c>
      <c r="AP4810">
        <v>82</v>
      </c>
      <c r="AQ4810" s="160" t="s">
        <v>1102</v>
      </c>
      <c r="AR4810" s="28">
        <f t="shared" si="98"/>
        <v>8</v>
      </c>
      <c r="AT4810" s="160">
        <v>38123</v>
      </c>
      <c r="AU4810">
        <v>23</v>
      </c>
      <c r="AV4810">
        <v>82</v>
      </c>
      <c r="AW4810" s="160" t="s">
        <v>1102</v>
      </c>
      <c r="AX4810" s="28">
        <f t="shared" si="99"/>
        <v>8</v>
      </c>
    </row>
    <row r="4811" spans="28:50" x14ac:dyDescent="0.3">
      <c r="AB4811" s="160">
        <v>37393</v>
      </c>
      <c r="AC4811">
        <v>0</v>
      </c>
      <c r="AD4811">
        <v>102</v>
      </c>
      <c r="AE4811" t="s">
        <v>1102</v>
      </c>
      <c r="AF4811">
        <v>10</v>
      </c>
      <c r="AH4811" s="160">
        <v>39585</v>
      </c>
      <c r="AI4811">
        <v>0</v>
      </c>
      <c r="AJ4811">
        <v>150</v>
      </c>
      <c r="AK4811" s="160" t="s">
        <v>1102</v>
      </c>
      <c r="AL4811" s="28">
        <f t="shared" si="97"/>
        <v>15</v>
      </c>
      <c r="AN4811" s="160">
        <v>38854</v>
      </c>
      <c r="AO4811">
        <v>0</v>
      </c>
      <c r="AP4811">
        <v>90</v>
      </c>
      <c r="AQ4811" s="160" t="s">
        <v>1102</v>
      </c>
      <c r="AR4811" s="28">
        <f t="shared" si="98"/>
        <v>9</v>
      </c>
      <c r="AT4811" s="160">
        <v>38124</v>
      </c>
      <c r="AU4811">
        <v>0</v>
      </c>
      <c r="AV4811">
        <v>82</v>
      </c>
      <c r="AW4811" s="160" t="s">
        <v>1102</v>
      </c>
      <c r="AX4811" s="28">
        <f t="shared" si="99"/>
        <v>8</v>
      </c>
    </row>
    <row r="4812" spans="28:50" x14ac:dyDescent="0.3">
      <c r="AB4812" s="160">
        <v>37393</v>
      </c>
      <c r="AC4812">
        <v>1</v>
      </c>
      <c r="AD4812">
        <v>88</v>
      </c>
      <c r="AE4812" t="s">
        <v>1102</v>
      </c>
      <c r="AF4812">
        <v>9</v>
      </c>
      <c r="AH4812" s="160">
        <v>39585</v>
      </c>
      <c r="AI4812">
        <v>1</v>
      </c>
      <c r="AJ4812">
        <v>150</v>
      </c>
      <c r="AK4812" s="160" t="s">
        <v>1102</v>
      </c>
      <c r="AL4812" s="28">
        <f t="shared" si="97"/>
        <v>15</v>
      </c>
      <c r="AN4812" s="160">
        <v>38854</v>
      </c>
      <c r="AO4812">
        <v>1</v>
      </c>
      <c r="AP4812">
        <v>80</v>
      </c>
      <c r="AQ4812" s="160" t="s">
        <v>1102</v>
      </c>
      <c r="AR4812" s="28">
        <f t="shared" si="98"/>
        <v>8</v>
      </c>
      <c r="AT4812" s="160">
        <v>38124</v>
      </c>
      <c r="AU4812">
        <v>1</v>
      </c>
      <c r="AV4812">
        <v>82</v>
      </c>
      <c r="AW4812" s="160" t="s">
        <v>1102</v>
      </c>
      <c r="AX4812" s="28">
        <f t="shared" si="99"/>
        <v>8</v>
      </c>
    </row>
    <row r="4813" spans="28:50" x14ac:dyDescent="0.3">
      <c r="AB4813" s="160">
        <v>37393</v>
      </c>
      <c r="AC4813">
        <v>2</v>
      </c>
      <c r="AD4813">
        <v>91</v>
      </c>
      <c r="AE4813" t="s">
        <v>1102</v>
      </c>
      <c r="AF4813">
        <v>9</v>
      </c>
      <c r="AH4813" s="160">
        <v>39585</v>
      </c>
      <c r="AI4813">
        <v>2</v>
      </c>
      <c r="AJ4813">
        <v>108</v>
      </c>
      <c r="AK4813" s="160" t="s">
        <v>1102</v>
      </c>
      <c r="AL4813" s="28">
        <f t="shared" si="97"/>
        <v>11</v>
      </c>
      <c r="AN4813" s="160">
        <v>38854</v>
      </c>
      <c r="AO4813">
        <v>2</v>
      </c>
      <c r="AP4813">
        <v>73</v>
      </c>
      <c r="AQ4813" s="160" t="s">
        <v>1102</v>
      </c>
      <c r="AR4813" s="28">
        <f t="shared" si="98"/>
        <v>7</v>
      </c>
      <c r="AT4813" s="160">
        <v>38124</v>
      </c>
      <c r="AU4813">
        <v>2</v>
      </c>
      <c r="AV4813">
        <v>81</v>
      </c>
      <c r="AW4813" s="160" t="s">
        <v>1102</v>
      </c>
      <c r="AX4813" s="28">
        <f t="shared" si="99"/>
        <v>8</v>
      </c>
    </row>
    <row r="4814" spans="28:50" x14ac:dyDescent="0.3">
      <c r="AB4814" s="160">
        <v>37393</v>
      </c>
      <c r="AC4814">
        <v>3</v>
      </c>
      <c r="AD4814">
        <v>80</v>
      </c>
      <c r="AE4814" t="s">
        <v>1102</v>
      </c>
      <c r="AF4814">
        <v>8</v>
      </c>
      <c r="AH4814" s="160">
        <v>39585</v>
      </c>
      <c r="AI4814">
        <v>3</v>
      </c>
      <c r="AJ4814">
        <v>99</v>
      </c>
      <c r="AK4814" s="160" t="s">
        <v>1102</v>
      </c>
      <c r="AL4814" s="28">
        <f t="shared" si="97"/>
        <v>10</v>
      </c>
      <c r="AN4814" s="160">
        <v>38854</v>
      </c>
      <c r="AO4814">
        <v>3</v>
      </c>
      <c r="AP4814">
        <v>70</v>
      </c>
      <c r="AQ4814" s="160" t="s">
        <v>1102</v>
      </c>
      <c r="AR4814" s="28">
        <f t="shared" si="98"/>
        <v>7</v>
      </c>
      <c r="AT4814" s="160">
        <v>38124</v>
      </c>
      <c r="AU4814">
        <v>3</v>
      </c>
      <c r="AV4814">
        <v>76</v>
      </c>
      <c r="AW4814" s="160" t="s">
        <v>1102</v>
      </c>
      <c r="AX4814" s="28">
        <f t="shared" si="99"/>
        <v>8</v>
      </c>
    </row>
    <row r="4815" spans="28:50" x14ac:dyDescent="0.3">
      <c r="AB4815" s="160">
        <v>37393</v>
      </c>
      <c r="AC4815">
        <v>4</v>
      </c>
      <c r="AD4815">
        <v>81</v>
      </c>
      <c r="AE4815" t="s">
        <v>1102</v>
      </c>
      <c r="AF4815">
        <v>8</v>
      </c>
      <c r="AH4815" s="160">
        <v>39585</v>
      </c>
      <c r="AI4815">
        <v>4</v>
      </c>
      <c r="AJ4815">
        <v>93</v>
      </c>
      <c r="AK4815" s="160" t="s">
        <v>1102</v>
      </c>
      <c r="AL4815" s="28">
        <f t="shared" si="97"/>
        <v>9</v>
      </c>
      <c r="AN4815" s="160">
        <v>38854</v>
      </c>
      <c r="AO4815">
        <v>4</v>
      </c>
      <c r="AP4815">
        <v>60</v>
      </c>
      <c r="AQ4815" s="160" t="s">
        <v>1102</v>
      </c>
      <c r="AR4815" s="28">
        <f t="shared" si="98"/>
        <v>6</v>
      </c>
      <c r="AT4815" s="160">
        <v>38124</v>
      </c>
      <c r="AU4815">
        <v>4</v>
      </c>
      <c r="AV4815">
        <v>76</v>
      </c>
      <c r="AW4815" s="160" t="s">
        <v>1102</v>
      </c>
      <c r="AX4815" s="28">
        <f t="shared" si="99"/>
        <v>8</v>
      </c>
    </row>
    <row r="4816" spans="28:50" x14ac:dyDescent="0.3">
      <c r="AB4816" s="160">
        <v>37393</v>
      </c>
      <c r="AC4816">
        <v>5</v>
      </c>
      <c r="AD4816">
        <v>72</v>
      </c>
      <c r="AE4816" t="s">
        <v>1102</v>
      </c>
      <c r="AF4816">
        <v>7</v>
      </c>
      <c r="AH4816" s="160">
        <v>39585</v>
      </c>
      <c r="AI4816">
        <v>5</v>
      </c>
      <c r="AJ4816">
        <v>89</v>
      </c>
      <c r="AK4816" s="160" t="s">
        <v>1102</v>
      </c>
      <c r="AL4816" s="28">
        <f t="shared" si="97"/>
        <v>9</v>
      </c>
      <c r="AN4816" s="160">
        <v>38854</v>
      </c>
      <c r="AO4816">
        <v>5</v>
      </c>
      <c r="AP4816">
        <v>58</v>
      </c>
      <c r="AQ4816" s="160" t="s">
        <v>1102</v>
      </c>
      <c r="AR4816" s="28">
        <f t="shared" si="98"/>
        <v>6</v>
      </c>
      <c r="AT4816" s="160">
        <v>38124</v>
      </c>
      <c r="AU4816">
        <v>5</v>
      </c>
      <c r="AV4816">
        <v>76</v>
      </c>
      <c r="AW4816" s="160" t="s">
        <v>1102</v>
      </c>
      <c r="AX4816" s="28">
        <f t="shared" si="99"/>
        <v>8</v>
      </c>
    </row>
    <row r="4817" spans="28:50" x14ac:dyDescent="0.3">
      <c r="AB4817" s="160">
        <v>37393</v>
      </c>
      <c r="AC4817">
        <v>6</v>
      </c>
      <c r="AD4817">
        <v>69</v>
      </c>
      <c r="AE4817" t="s">
        <v>1102</v>
      </c>
      <c r="AF4817">
        <v>7</v>
      </c>
      <c r="AH4817" s="160">
        <v>39585</v>
      </c>
      <c r="AI4817">
        <v>6</v>
      </c>
      <c r="AJ4817">
        <v>86</v>
      </c>
      <c r="AK4817" s="160" t="s">
        <v>1102</v>
      </c>
      <c r="AL4817" s="28">
        <f t="shared" si="97"/>
        <v>9</v>
      </c>
      <c r="AN4817" s="160">
        <v>38854</v>
      </c>
      <c r="AO4817">
        <v>6</v>
      </c>
      <c r="AP4817">
        <v>50</v>
      </c>
      <c r="AQ4817" s="160" t="s">
        <v>1102</v>
      </c>
      <c r="AR4817" s="28">
        <f t="shared" si="98"/>
        <v>5</v>
      </c>
      <c r="AT4817" s="160">
        <v>38124</v>
      </c>
      <c r="AU4817">
        <v>6</v>
      </c>
      <c r="AV4817">
        <v>76</v>
      </c>
      <c r="AW4817" s="160" t="s">
        <v>1102</v>
      </c>
      <c r="AX4817" s="28">
        <f t="shared" si="99"/>
        <v>8</v>
      </c>
    </row>
    <row r="4818" spans="28:50" x14ac:dyDescent="0.3">
      <c r="AB4818" s="160">
        <v>37393</v>
      </c>
      <c r="AC4818">
        <v>7</v>
      </c>
      <c r="AD4818">
        <v>73</v>
      </c>
      <c r="AE4818" t="s">
        <v>1102</v>
      </c>
      <c r="AF4818">
        <v>7</v>
      </c>
      <c r="AH4818" s="160">
        <v>39585</v>
      </c>
      <c r="AI4818">
        <v>7</v>
      </c>
      <c r="AJ4818">
        <v>82</v>
      </c>
      <c r="AK4818" s="160" t="s">
        <v>1102</v>
      </c>
      <c r="AL4818" s="28">
        <f t="shared" si="97"/>
        <v>8</v>
      </c>
      <c r="AN4818" s="160">
        <v>38854</v>
      </c>
      <c r="AO4818">
        <v>7</v>
      </c>
      <c r="AP4818">
        <v>60</v>
      </c>
      <c r="AQ4818" s="160" t="s">
        <v>1102</v>
      </c>
      <c r="AR4818" s="28">
        <f t="shared" si="98"/>
        <v>6</v>
      </c>
      <c r="AT4818" s="160">
        <v>38124</v>
      </c>
      <c r="AU4818">
        <v>7</v>
      </c>
      <c r="AV4818">
        <v>73</v>
      </c>
      <c r="AW4818" s="160" t="s">
        <v>1102</v>
      </c>
      <c r="AX4818" s="28">
        <f t="shared" si="99"/>
        <v>7</v>
      </c>
    </row>
    <row r="4819" spans="28:50" x14ac:dyDescent="0.3">
      <c r="AB4819" s="160">
        <v>37393</v>
      </c>
      <c r="AC4819">
        <v>8</v>
      </c>
      <c r="AD4819">
        <v>86</v>
      </c>
      <c r="AE4819" t="s">
        <v>1102</v>
      </c>
      <c r="AF4819">
        <v>9</v>
      </c>
      <c r="AH4819" s="160">
        <v>39585</v>
      </c>
      <c r="AI4819">
        <v>8</v>
      </c>
      <c r="AJ4819">
        <v>85</v>
      </c>
      <c r="AK4819" s="160" t="s">
        <v>1102</v>
      </c>
      <c r="AL4819" s="28">
        <f t="shared" si="97"/>
        <v>9</v>
      </c>
      <c r="AN4819" s="160">
        <v>38854</v>
      </c>
      <c r="AO4819">
        <v>8</v>
      </c>
      <c r="AP4819">
        <v>86</v>
      </c>
      <c r="AQ4819" s="160" t="s">
        <v>1102</v>
      </c>
      <c r="AR4819" s="28">
        <f t="shared" si="98"/>
        <v>9</v>
      </c>
      <c r="AT4819" s="160">
        <v>38124</v>
      </c>
      <c r="AU4819">
        <v>8</v>
      </c>
      <c r="AV4819">
        <v>77</v>
      </c>
      <c r="AW4819" s="160" t="s">
        <v>1102</v>
      </c>
      <c r="AX4819" s="28">
        <f t="shared" si="99"/>
        <v>8</v>
      </c>
    </row>
    <row r="4820" spans="28:50" x14ac:dyDescent="0.3">
      <c r="AB4820" s="160">
        <v>37393</v>
      </c>
      <c r="AC4820">
        <v>9</v>
      </c>
      <c r="AD4820">
        <v>96</v>
      </c>
      <c r="AE4820" t="s">
        <v>1102</v>
      </c>
      <c r="AF4820">
        <v>10</v>
      </c>
      <c r="AH4820" s="160">
        <v>39585</v>
      </c>
      <c r="AI4820">
        <v>9</v>
      </c>
      <c r="AJ4820">
        <v>79</v>
      </c>
      <c r="AK4820" s="160" t="s">
        <v>1102</v>
      </c>
      <c r="AL4820" s="28">
        <f t="shared" si="97"/>
        <v>8</v>
      </c>
      <c r="AN4820" s="160">
        <v>38854</v>
      </c>
      <c r="AO4820">
        <v>9</v>
      </c>
      <c r="AP4820">
        <v>100</v>
      </c>
      <c r="AQ4820" s="160" t="s">
        <v>1102</v>
      </c>
      <c r="AR4820" s="28">
        <f t="shared" si="98"/>
        <v>10</v>
      </c>
      <c r="AT4820" s="160">
        <v>38124</v>
      </c>
      <c r="AU4820">
        <v>9</v>
      </c>
      <c r="AV4820">
        <v>89</v>
      </c>
      <c r="AW4820" s="160" t="s">
        <v>1102</v>
      </c>
      <c r="AX4820" s="28">
        <f t="shared" si="99"/>
        <v>9</v>
      </c>
    </row>
    <row r="4821" spans="28:50" x14ac:dyDescent="0.3">
      <c r="AB4821" s="160">
        <v>37393</v>
      </c>
      <c r="AC4821">
        <v>10</v>
      </c>
      <c r="AD4821">
        <v>100</v>
      </c>
      <c r="AE4821" t="s">
        <v>1102</v>
      </c>
      <c r="AF4821">
        <v>10</v>
      </c>
      <c r="AH4821" s="160">
        <v>39585</v>
      </c>
      <c r="AI4821">
        <v>10</v>
      </c>
      <c r="AJ4821">
        <v>82</v>
      </c>
      <c r="AK4821" s="160" t="s">
        <v>1102</v>
      </c>
      <c r="AL4821" s="28">
        <f t="shared" si="97"/>
        <v>8</v>
      </c>
      <c r="AN4821" s="160">
        <v>38854</v>
      </c>
      <c r="AO4821">
        <v>10</v>
      </c>
      <c r="AP4821">
        <v>110</v>
      </c>
      <c r="AQ4821" s="160" t="s">
        <v>1102</v>
      </c>
      <c r="AR4821" s="28">
        <f t="shared" si="98"/>
        <v>11</v>
      </c>
      <c r="AT4821" s="160">
        <v>38124</v>
      </c>
      <c r="AU4821">
        <v>10</v>
      </c>
      <c r="AV4821">
        <v>91</v>
      </c>
      <c r="AW4821" s="160" t="s">
        <v>1102</v>
      </c>
      <c r="AX4821" s="28">
        <f t="shared" si="99"/>
        <v>9</v>
      </c>
    </row>
    <row r="4822" spans="28:50" x14ac:dyDescent="0.3">
      <c r="AB4822" s="160">
        <v>37393</v>
      </c>
      <c r="AC4822">
        <v>11</v>
      </c>
      <c r="AD4822">
        <v>121</v>
      </c>
      <c r="AE4822" t="s">
        <v>1102</v>
      </c>
      <c r="AF4822">
        <v>12</v>
      </c>
      <c r="AH4822" s="160">
        <v>39585</v>
      </c>
      <c r="AI4822">
        <v>11</v>
      </c>
      <c r="AJ4822">
        <v>72</v>
      </c>
      <c r="AK4822" s="160" t="s">
        <v>1102</v>
      </c>
      <c r="AL4822" s="28">
        <f t="shared" si="97"/>
        <v>7</v>
      </c>
      <c r="AN4822" s="160">
        <v>38854</v>
      </c>
      <c r="AO4822">
        <v>11</v>
      </c>
      <c r="AP4822">
        <v>120</v>
      </c>
      <c r="AQ4822" s="160" t="s">
        <v>1102</v>
      </c>
      <c r="AR4822" s="28">
        <f t="shared" si="98"/>
        <v>12</v>
      </c>
      <c r="AT4822" s="160">
        <v>38124</v>
      </c>
      <c r="AU4822">
        <v>11</v>
      </c>
      <c r="AV4822">
        <v>93</v>
      </c>
      <c r="AW4822" s="160" t="s">
        <v>1102</v>
      </c>
      <c r="AX4822" s="28">
        <f t="shared" si="99"/>
        <v>9</v>
      </c>
    </row>
    <row r="4823" spans="28:50" x14ac:dyDescent="0.3">
      <c r="AB4823" s="160">
        <v>37393</v>
      </c>
      <c r="AC4823">
        <v>12</v>
      </c>
      <c r="AD4823">
        <v>128</v>
      </c>
      <c r="AE4823" t="s">
        <v>1102</v>
      </c>
      <c r="AF4823">
        <v>13</v>
      </c>
      <c r="AH4823" s="160">
        <v>39585</v>
      </c>
      <c r="AI4823">
        <v>12</v>
      </c>
      <c r="AJ4823">
        <v>70</v>
      </c>
      <c r="AK4823" s="160" t="s">
        <v>1102</v>
      </c>
      <c r="AL4823" s="28">
        <f t="shared" si="97"/>
        <v>7</v>
      </c>
      <c r="AN4823" s="160">
        <v>38854</v>
      </c>
      <c r="AO4823">
        <v>12</v>
      </c>
      <c r="AP4823">
        <v>130</v>
      </c>
      <c r="AQ4823" s="160" t="s">
        <v>1102</v>
      </c>
      <c r="AR4823" s="28">
        <f t="shared" si="98"/>
        <v>13</v>
      </c>
      <c r="AT4823" s="160">
        <v>38124</v>
      </c>
      <c r="AU4823">
        <v>12</v>
      </c>
      <c r="AV4823">
        <v>98</v>
      </c>
      <c r="AW4823" s="160" t="s">
        <v>1102</v>
      </c>
      <c r="AX4823" s="28">
        <f t="shared" si="99"/>
        <v>10</v>
      </c>
    </row>
    <row r="4824" spans="28:50" x14ac:dyDescent="0.3">
      <c r="AB4824" s="160">
        <v>37393</v>
      </c>
      <c r="AC4824">
        <v>13</v>
      </c>
      <c r="AD4824">
        <v>125</v>
      </c>
      <c r="AE4824" t="s">
        <v>1102</v>
      </c>
      <c r="AF4824">
        <v>13</v>
      </c>
      <c r="AH4824" s="160">
        <v>39585</v>
      </c>
      <c r="AI4824">
        <v>13</v>
      </c>
      <c r="AJ4824">
        <v>77</v>
      </c>
      <c r="AK4824" s="160" t="s">
        <v>1102</v>
      </c>
      <c r="AL4824" s="28">
        <f t="shared" si="97"/>
        <v>8</v>
      </c>
      <c r="AN4824" s="160">
        <v>38854</v>
      </c>
      <c r="AO4824">
        <v>13</v>
      </c>
      <c r="AP4824">
        <v>140</v>
      </c>
      <c r="AQ4824" s="160" t="s">
        <v>1102</v>
      </c>
      <c r="AR4824" s="28">
        <f t="shared" si="98"/>
        <v>14</v>
      </c>
      <c r="AT4824" s="160">
        <v>38124</v>
      </c>
      <c r="AU4824">
        <v>13</v>
      </c>
      <c r="AV4824">
        <v>96</v>
      </c>
      <c r="AW4824" s="160" t="s">
        <v>1102</v>
      </c>
      <c r="AX4824" s="28">
        <f t="shared" si="99"/>
        <v>10</v>
      </c>
    </row>
    <row r="4825" spans="28:50" x14ac:dyDescent="0.3">
      <c r="AB4825" s="160">
        <v>37393</v>
      </c>
      <c r="AC4825">
        <v>14</v>
      </c>
      <c r="AD4825">
        <v>128</v>
      </c>
      <c r="AE4825" t="s">
        <v>1102</v>
      </c>
      <c r="AF4825">
        <v>13</v>
      </c>
      <c r="AH4825" s="160">
        <v>39585</v>
      </c>
      <c r="AI4825">
        <v>14</v>
      </c>
      <c r="AJ4825">
        <v>82</v>
      </c>
      <c r="AK4825" s="160" t="s">
        <v>1102</v>
      </c>
      <c r="AL4825" s="28">
        <f t="shared" si="97"/>
        <v>8</v>
      </c>
      <c r="AN4825" s="160">
        <v>38854</v>
      </c>
      <c r="AO4825">
        <v>14</v>
      </c>
      <c r="AP4825">
        <v>149</v>
      </c>
      <c r="AQ4825" s="160" t="s">
        <v>1102</v>
      </c>
      <c r="AR4825" s="28">
        <f t="shared" si="98"/>
        <v>15</v>
      </c>
      <c r="AT4825" s="160">
        <v>38124</v>
      </c>
      <c r="AU4825">
        <v>14</v>
      </c>
      <c r="AV4825">
        <v>95</v>
      </c>
      <c r="AW4825" s="160" t="s">
        <v>1102</v>
      </c>
      <c r="AX4825" s="28">
        <f t="shared" si="99"/>
        <v>10</v>
      </c>
    </row>
    <row r="4826" spans="28:50" x14ac:dyDescent="0.3">
      <c r="AB4826" s="160">
        <v>37393</v>
      </c>
      <c r="AC4826">
        <v>15</v>
      </c>
      <c r="AD4826">
        <v>109</v>
      </c>
      <c r="AE4826" t="s">
        <v>1102</v>
      </c>
      <c r="AF4826">
        <v>11</v>
      </c>
      <c r="AH4826" s="160">
        <v>39585</v>
      </c>
      <c r="AI4826">
        <v>15</v>
      </c>
      <c r="AJ4826">
        <v>90</v>
      </c>
      <c r="AK4826" s="160" t="s">
        <v>1102</v>
      </c>
      <c r="AL4826" s="28">
        <f t="shared" si="97"/>
        <v>9</v>
      </c>
      <c r="AN4826" s="160">
        <v>38854</v>
      </c>
      <c r="AO4826">
        <v>15</v>
      </c>
      <c r="AP4826">
        <v>140</v>
      </c>
      <c r="AQ4826" s="160" t="s">
        <v>1102</v>
      </c>
      <c r="AR4826" s="28">
        <f t="shared" si="98"/>
        <v>14</v>
      </c>
      <c r="AT4826" s="160">
        <v>38124</v>
      </c>
      <c r="AU4826">
        <v>15</v>
      </c>
      <c r="AV4826">
        <v>89</v>
      </c>
      <c r="AW4826" s="160" t="s">
        <v>1102</v>
      </c>
      <c r="AX4826" s="28">
        <f t="shared" si="99"/>
        <v>9</v>
      </c>
    </row>
    <row r="4827" spans="28:50" x14ac:dyDescent="0.3">
      <c r="AB4827" s="160">
        <v>37393</v>
      </c>
      <c r="AC4827">
        <v>16</v>
      </c>
      <c r="AD4827">
        <v>101</v>
      </c>
      <c r="AE4827" t="s">
        <v>1102</v>
      </c>
      <c r="AF4827">
        <v>10</v>
      </c>
      <c r="AH4827" s="160">
        <v>39585</v>
      </c>
      <c r="AI4827">
        <v>16</v>
      </c>
      <c r="AJ4827">
        <v>94</v>
      </c>
      <c r="AK4827" s="160" t="s">
        <v>1102</v>
      </c>
      <c r="AL4827" s="28">
        <f t="shared" si="97"/>
        <v>9</v>
      </c>
      <c r="AN4827" s="160">
        <v>38854</v>
      </c>
      <c r="AO4827">
        <v>16</v>
      </c>
      <c r="AP4827">
        <v>130</v>
      </c>
      <c r="AQ4827" s="160" t="s">
        <v>1102</v>
      </c>
      <c r="AR4827" s="28">
        <f t="shared" si="98"/>
        <v>13</v>
      </c>
      <c r="AT4827" s="160">
        <v>38124</v>
      </c>
      <c r="AU4827">
        <v>16</v>
      </c>
      <c r="AV4827">
        <v>81</v>
      </c>
      <c r="AW4827" s="160" t="s">
        <v>1102</v>
      </c>
      <c r="AX4827" s="28">
        <f t="shared" si="99"/>
        <v>8</v>
      </c>
    </row>
    <row r="4828" spans="28:50" x14ac:dyDescent="0.3">
      <c r="AB4828" s="160">
        <v>37393</v>
      </c>
      <c r="AC4828">
        <v>17</v>
      </c>
      <c r="AD4828">
        <v>92</v>
      </c>
      <c r="AE4828" t="s">
        <v>1102</v>
      </c>
      <c r="AF4828">
        <v>9</v>
      </c>
      <c r="AH4828" s="160">
        <v>39585</v>
      </c>
      <c r="AI4828">
        <v>17</v>
      </c>
      <c r="AJ4828">
        <v>94</v>
      </c>
      <c r="AK4828" s="160" t="s">
        <v>1102</v>
      </c>
      <c r="AL4828" s="28">
        <f t="shared" si="97"/>
        <v>9</v>
      </c>
      <c r="AN4828" s="160">
        <v>38854</v>
      </c>
      <c r="AO4828">
        <v>17</v>
      </c>
      <c r="AP4828">
        <v>122</v>
      </c>
      <c r="AQ4828" s="160" t="s">
        <v>1102</v>
      </c>
      <c r="AR4828" s="28">
        <f t="shared" si="98"/>
        <v>12</v>
      </c>
      <c r="AT4828" s="160">
        <v>38124</v>
      </c>
      <c r="AU4828">
        <v>17</v>
      </c>
      <c r="AV4828">
        <v>78</v>
      </c>
      <c r="AW4828" s="160" t="s">
        <v>1102</v>
      </c>
      <c r="AX4828" s="28">
        <f t="shared" si="99"/>
        <v>8</v>
      </c>
    </row>
    <row r="4829" spans="28:50" x14ac:dyDescent="0.3">
      <c r="AB4829" s="160">
        <v>37393</v>
      </c>
      <c r="AC4829">
        <v>18</v>
      </c>
      <c r="AD4829">
        <v>93</v>
      </c>
      <c r="AE4829" t="s">
        <v>1102</v>
      </c>
      <c r="AF4829">
        <v>9</v>
      </c>
      <c r="AH4829" s="160">
        <v>39585</v>
      </c>
      <c r="AI4829">
        <v>18</v>
      </c>
      <c r="AJ4829">
        <v>96</v>
      </c>
      <c r="AK4829" s="160" t="s">
        <v>1102</v>
      </c>
      <c r="AL4829" s="28">
        <f t="shared" si="97"/>
        <v>10</v>
      </c>
      <c r="AN4829" s="160">
        <v>38854</v>
      </c>
      <c r="AO4829">
        <v>18</v>
      </c>
      <c r="AP4829">
        <v>110</v>
      </c>
      <c r="AQ4829" s="160" t="s">
        <v>1102</v>
      </c>
      <c r="AR4829" s="28">
        <f t="shared" si="98"/>
        <v>11</v>
      </c>
      <c r="AT4829" s="160">
        <v>38124</v>
      </c>
      <c r="AU4829">
        <v>18</v>
      </c>
      <c r="AV4829">
        <v>77</v>
      </c>
      <c r="AW4829" s="160" t="s">
        <v>1102</v>
      </c>
      <c r="AX4829" s="28">
        <f t="shared" si="99"/>
        <v>8</v>
      </c>
    </row>
    <row r="4830" spans="28:50" x14ac:dyDescent="0.3">
      <c r="AB4830" s="160">
        <v>37393</v>
      </c>
      <c r="AC4830">
        <v>19</v>
      </c>
      <c r="AD4830">
        <v>79</v>
      </c>
      <c r="AE4830" t="s">
        <v>1102</v>
      </c>
      <c r="AF4830">
        <v>8</v>
      </c>
      <c r="AH4830" s="160">
        <v>39585</v>
      </c>
      <c r="AI4830">
        <v>19</v>
      </c>
      <c r="AJ4830">
        <v>102</v>
      </c>
      <c r="AK4830" s="160" t="s">
        <v>1102</v>
      </c>
      <c r="AL4830" s="28">
        <f t="shared" si="97"/>
        <v>10</v>
      </c>
      <c r="AN4830" s="160">
        <v>38854</v>
      </c>
      <c r="AO4830">
        <v>19</v>
      </c>
      <c r="AP4830">
        <v>110</v>
      </c>
      <c r="AQ4830" s="160" t="s">
        <v>1102</v>
      </c>
      <c r="AR4830" s="28">
        <f t="shared" si="98"/>
        <v>11</v>
      </c>
      <c r="AT4830" s="160">
        <v>38124</v>
      </c>
      <c r="AU4830">
        <v>19</v>
      </c>
      <c r="AV4830">
        <v>76</v>
      </c>
      <c r="AW4830" s="160" t="s">
        <v>1102</v>
      </c>
      <c r="AX4830" s="28">
        <f t="shared" si="99"/>
        <v>8</v>
      </c>
    </row>
    <row r="4831" spans="28:50" x14ac:dyDescent="0.3">
      <c r="AB4831" s="160">
        <v>37393</v>
      </c>
      <c r="AC4831">
        <v>20</v>
      </c>
      <c r="AD4831">
        <v>76</v>
      </c>
      <c r="AE4831" t="s">
        <v>1102</v>
      </c>
      <c r="AF4831">
        <v>8</v>
      </c>
      <c r="AH4831" s="160">
        <v>39585</v>
      </c>
      <c r="AI4831">
        <v>20</v>
      </c>
      <c r="AJ4831">
        <v>106</v>
      </c>
      <c r="AK4831" s="160" t="s">
        <v>1102</v>
      </c>
      <c r="AL4831" s="28">
        <f t="shared" si="97"/>
        <v>11</v>
      </c>
      <c r="AN4831" s="160">
        <v>38854</v>
      </c>
      <c r="AO4831">
        <v>20</v>
      </c>
      <c r="AP4831">
        <v>93</v>
      </c>
      <c r="AQ4831" s="160" t="s">
        <v>1102</v>
      </c>
      <c r="AR4831" s="28">
        <f t="shared" si="98"/>
        <v>9</v>
      </c>
      <c r="AT4831" s="160">
        <v>38124</v>
      </c>
      <c r="AU4831">
        <v>20</v>
      </c>
      <c r="AV4831">
        <v>75</v>
      </c>
      <c r="AW4831" s="160" t="s">
        <v>1102</v>
      </c>
      <c r="AX4831" s="28">
        <f t="shared" si="99"/>
        <v>8</v>
      </c>
    </row>
    <row r="4832" spans="28:50" x14ac:dyDescent="0.3">
      <c r="AB4832" s="160">
        <v>37393</v>
      </c>
      <c r="AC4832">
        <v>21</v>
      </c>
      <c r="AD4832">
        <v>76</v>
      </c>
      <c r="AE4832" t="s">
        <v>1102</v>
      </c>
      <c r="AF4832">
        <v>8</v>
      </c>
      <c r="AH4832" s="160">
        <v>39585</v>
      </c>
      <c r="AI4832">
        <v>21</v>
      </c>
      <c r="AJ4832">
        <v>109</v>
      </c>
      <c r="AK4832" s="160" t="s">
        <v>1102</v>
      </c>
      <c r="AL4832" s="28">
        <f t="shared" si="97"/>
        <v>11</v>
      </c>
      <c r="AN4832" s="160">
        <v>38854</v>
      </c>
      <c r="AO4832">
        <v>21</v>
      </c>
      <c r="AP4832">
        <v>90</v>
      </c>
      <c r="AQ4832" s="160" t="s">
        <v>1102</v>
      </c>
      <c r="AR4832" s="28">
        <f t="shared" si="98"/>
        <v>9</v>
      </c>
      <c r="AT4832" s="160">
        <v>38124</v>
      </c>
      <c r="AU4832">
        <v>21</v>
      </c>
      <c r="AV4832">
        <v>75</v>
      </c>
      <c r="AW4832" s="160" t="s">
        <v>1102</v>
      </c>
      <c r="AX4832" s="28">
        <f t="shared" si="99"/>
        <v>8</v>
      </c>
    </row>
    <row r="4833" spans="28:50" x14ac:dyDescent="0.3">
      <c r="AB4833" s="160">
        <v>37393</v>
      </c>
      <c r="AC4833">
        <v>22</v>
      </c>
      <c r="AD4833">
        <v>53</v>
      </c>
      <c r="AE4833" t="s">
        <v>1102</v>
      </c>
      <c r="AF4833">
        <v>5</v>
      </c>
      <c r="AH4833" s="160">
        <v>39585</v>
      </c>
      <c r="AI4833">
        <v>22</v>
      </c>
      <c r="AJ4833">
        <v>99</v>
      </c>
      <c r="AK4833" s="160" t="s">
        <v>1102</v>
      </c>
      <c r="AL4833" s="28">
        <f t="shared" si="97"/>
        <v>10</v>
      </c>
      <c r="AN4833" s="160">
        <v>38854</v>
      </c>
      <c r="AO4833">
        <v>22</v>
      </c>
      <c r="AP4833">
        <v>90</v>
      </c>
      <c r="AQ4833" s="160" t="s">
        <v>1102</v>
      </c>
      <c r="AR4833" s="28">
        <f t="shared" si="98"/>
        <v>9</v>
      </c>
      <c r="AT4833" s="160">
        <v>38124</v>
      </c>
      <c r="AU4833">
        <v>22</v>
      </c>
      <c r="AV4833">
        <v>75</v>
      </c>
      <c r="AW4833" s="160" t="s">
        <v>1102</v>
      </c>
      <c r="AX4833" s="28">
        <f t="shared" si="99"/>
        <v>8</v>
      </c>
    </row>
    <row r="4834" spans="28:50" x14ac:dyDescent="0.3">
      <c r="AB4834" s="160">
        <v>37393</v>
      </c>
      <c r="AC4834">
        <v>23</v>
      </c>
      <c r="AD4834">
        <v>49</v>
      </c>
      <c r="AE4834" t="s">
        <v>1102</v>
      </c>
      <c r="AF4834">
        <v>5</v>
      </c>
      <c r="AH4834" s="160">
        <v>39585</v>
      </c>
      <c r="AI4834">
        <v>23</v>
      </c>
      <c r="AJ4834">
        <v>92</v>
      </c>
      <c r="AK4834" s="160" t="s">
        <v>1102</v>
      </c>
      <c r="AL4834" s="28">
        <f t="shared" si="97"/>
        <v>9</v>
      </c>
      <c r="AN4834" s="160">
        <v>38854</v>
      </c>
      <c r="AO4834">
        <v>23</v>
      </c>
      <c r="AP4834">
        <v>77</v>
      </c>
      <c r="AQ4834" s="160" t="s">
        <v>1102</v>
      </c>
      <c r="AR4834" s="28">
        <f t="shared" si="98"/>
        <v>8</v>
      </c>
      <c r="AT4834" s="160">
        <v>38124</v>
      </c>
      <c r="AU4834">
        <v>23</v>
      </c>
      <c r="AV4834">
        <v>76</v>
      </c>
      <c r="AW4834" s="160" t="s">
        <v>1102</v>
      </c>
      <c r="AX4834" s="28">
        <f t="shared" si="99"/>
        <v>8</v>
      </c>
    </row>
    <row r="4835" spans="28:50" x14ac:dyDescent="0.3">
      <c r="AB4835" s="160">
        <v>37394</v>
      </c>
      <c r="AC4835">
        <v>0</v>
      </c>
      <c r="AD4835">
        <v>61</v>
      </c>
      <c r="AE4835" t="s">
        <v>1102</v>
      </c>
      <c r="AF4835">
        <v>6</v>
      </c>
      <c r="AH4835" s="160">
        <v>39586</v>
      </c>
      <c r="AI4835">
        <v>0</v>
      </c>
      <c r="AJ4835">
        <v>93</v>
      </c>
      <c r="AK4835" s="160" t="s">
        <v>1102</v>
      </c>
      <c r="AL4835" s="28">
        <f t="shared" si="97"/>
        <v>9</v>
      </c>
      <c r="AN4835" s="160">
        <v>38855</v>
      </c>
      <c r="AO4835">
        <v>0</v>
      </c>
      <c r="AP4835">
        <v>80</v>
      </c>
      <c r="AQ4835" s="160" t="s">
        <v>1102</v>
      </c>
      <c r="AR4835" s="28">
        <f t="shared" si="98"/>
        <v>8</v>
      </c>
      <c r="AT4835" s="160">
        <v>38125</v>
      </c>
      <c r="AU4835">
        <v>0</v>
      </c>
      <c r="AV4835">
        <v>73</v>
      </c>
      <c r="AW4835" s="160" t="s">
        <v>1102</v>
      </c>
      <c r="AX4835" s="28">
        <f t="shared" si="99"/>
        <v>7</v>
      </c>
    </row>
    <row r="4836" spans="28:50" x14ac:dyDescent="0.3">
      <c r="AB4836" s="160">
        <v>37394</v>
      </c>
      <c r="AC4836">
        <v>1</v>
      </c>
      <c r="AD4836">
        <v>50</v>
      </c>
      <c r="AE4836" t="s">
        <v>1102</v>
      </c>
      <c r="AF4836">
        <v>5</v>
      </c>
      <c r="AH4836" s="160">
        <v>39586</v>
      </c>
      <c r="AI4836">
        <v>1</v>
      </c>
      <c r="AJ4836">
        <v>98</v>
      </c>
      <c r="AK4836" s="160" t="s">
        <v>1102</v>
      </c>
      <c r="AL4836" s="28">
        <f t="shared" si="97"/>
        <v>10</v>
      </c>
      <c r="AN4836" s="160">
        <v>38855</v>
      </c>
      <c r="AO4836">
        <v>1</v>
      </c>
      <c r="AP4836">
        <v>80</v>
      </c>
      <c r="AQ4836" s="160" t="s">
        <v>1102</v>
      </c>
      <c r="AR4836" s="28">
        <f t="shared" si="98"/>
        <v>8</v>
      </c>
      <c r="AT4836" s="160">
        <v>38125</v>
      </c>
      <c r="AU4836">
        <v>1</v>
      </c>
      <c r="AV4836">
        <v>72</v>
      </c>
      <c r="AW4836" s="160" t="s">
        <v>1102</v>
      </c>
      <c r="AX4836" s="28">
        <f t="shared" si="99"/>
        <v>7</v>
      </c>
    </row>
    <row r="4837" spans="28:50" x14ac:dyDescent="0.3">
      <c r="AB4837" s="160">
        <v>37394</v>
      </c>
      <c r="AC4837">
        <v>2</v>
      </c>
      <c r="AD4837">
        <v>51</v>
      </c>
      <c r="AE4837" t="s">
        <v>1102</v>
      </c>
      <c r="AF4837">
        <v>5</v>
      </c>
      <c r="AH4837" s="160">
        <v>39586</v>
      </c>
      <c r="AI4837">
        <v>2</v>
      </c>
      <c r="AJ4837">
        <v>101</v>
      </c>
      <c r="AK4837" s="160" t="s">
        <v>1102</v>
      </c>
      <c r="AL4837" s="28">
        <f t="shared" si="97"/>
        <v>10</v>
      </c>
      <c r="AN4837" s="160">
        <v>38855</v>
      </c>
      <c r="AO4837">
        <v>2</v>
      </c>
      <c r="AP4837">
        <v>58</v>
      </c>
      <c r="AQ4837" s="160" t="s">
        <v>1102</v>
      </c>
      <c r="AR4837" s="28">
        <f t="shared" si="98"/>
        <v>6</v>
      </c>
      <c r="AT4837" s="160">
        <v>38125</v>
      </c>
      <c r="AU4837">
        <v>2</v>
      </c>
      <c r="AV4837">
        <v>66</v>
      </c>
      <c r="AW4837" s="160" t="s">
        <v>1102</v>
      </c>
      <c r="AX4837" s="28">
        <f t="shared" si="99"/>
        <v>7</v>
      </c>
    </row>
    <row r="4838" spans="28:50" x14ac:dyDescent="0.3">
      <c r="AB4838" s="160">
        <v>37394</v>
      </c>
      <c r="AC4838">
        <v>3</v>
      </c>
      <c r="AD4838">
        <v>45</v>
      </c>
      <c r="AE4838" t="s">
        <v>1102</v>
      </c>
      <c r="AF4838">
        <v>5</v>
      </c>
      <c r="AH4838" s="160">
        <v>39586</v>
      </c>
      <c r="AI4838">
        <v>3</v>
      </c>
      <c r="AJ4838">
        <v>99</v>
      </c>
      <c r="AK4838" s="160" t="s">
        <v>1102</v>
      </c>
      <c r="AL4838" s="28">
        <f t="shared" si="97"/>
        <v>10</v>
      </c>
      <c r="AN4838" s="160">
        <v>38855</v>
      </c>
      <c r="AO4838">
        <v>3</v>
      </c>
      <c r="AP4838">
        <v>70</v>
      </c>
      <c r="AQ4838" s="160" t="s">
        <v>1102</v>
      </c>
      <c r="AR4838" s="28">
        <f t="shared" si="98"/>
        <v>7</v>
      </c>
      <c r="AT4838" s="160">
        <v>38125</v>
      </c>
      <c r="AU4838">
        <v>3</v>
      </c>
      <c r="AV4838">
        <v>62</v>
      </c>
      <c r="AW4838" s="160" t="s">
        <v>1102</v>
      </c>
      <c r="AX4838" s="28">
        <f t="shared" si="99"/>
        <v>6</v>
      </c>
    </row>
    <row r="4839" spans="28:50" x14ac:dyDescent="0.3">
      <c r="AB4839" s="160">
        <v>37394</v>
      </c>
      <c r="AC4839">
        <v>4</v>
      </c>
      <c r="AD4839">
        <v>37</v>
      </c>
      <c r="AE4839" t="s">
        <v>1102</v>
      </c>
      <c r="AF4839">
        <v>4</v>
      </c>
      <c r="AH4839" s="160">
        <v>39586</v>
      </c>
      <c r="AI4839">
        <v>4</v>
      </c>
      <c r="AJ4839">
        <v>94</v>
      </c>
      <c r="AK4839" s="160" t="s">
        <v>1102</v>
      </c>
      <c r="AL4839" s="28">
        <f t="shared" si="97"/>
        <v>9</v>
      </c>
      <c r="AN4839" s="160">
        <v>38855</v>
      </c>
      <c r="AO4839">
        <v>4</v>
      </c>
      <c r="AP4839">
        <v>70</v>
      </c>
      <c r="AQ4839" s="160" t="s">
        <v>1102</v>
      </c>
      <c r="AR4839" s="28">
        <f t="shared" si="98"/>
        <v>7</v>
      </c>
      <c r="AT4839" s="160">
        <v>38125</v>
      </c>
      <c r="AU4839">
        <v>4</v>
      </c>
      <c r="AV4839">
        <v>28</v>
      </c>
      <c r="AW4839" s="160" t="s">
        <v>1102</v>
      </c>
      <c r="AX4839" s="28">
        <f t="shared" si="99"/>
        <v>3</v>
      </c>
    </row>
    <row r="4840" spans="28:50" x14ac:dyDescent="0.3">
      <c r="AB4840" s="160">
        <v>37394</v>
      </c>
      <c r="AC4840">
        <v>5</v>
      </c>
      <c r="AD4840">
        <v>3</v>
      </c>
      <c r="AE4840" t="s">
        <v>1102</v>
      </c>
      <c r="AF4840">
        <v>0</v>
      </c>
      <c r="AH4840" s="160">
        <v>39586</v>
      </c>
      <c r="AI4840">
        <v>5</v>
      </c>
      <c r="AJ4840">
        <v>90</v>
      </c>
      <c r="AK4840" s="160" t="s">
        <v>1102</v>
      </c>
      <c r="AL4840" s="28">
        <f t="shared" si="97"/>
        <v>9</v>
      </c>
      <c r="AN4840" s="160">
        <v>38855</v>
      </c>
      <c r="AO4840">
        <v>5</v>
      </c>
      <c r="AP4840">
        <v>62</v>
      </c>
      <c r="AQ4840" s="160" t="s">
        <v>1102</v>
      </c>
      <c r="AR4840" s="28">
        <f t="shared" si="98"/>
        <v>6</v>
      </c>
      <c r="AT4840" s="160">
        <v>38125</v>
      </c>
      <c r="AU4840">
        <v>5</v>
      </c>
      <c r="AV4840">
        <v>22</v>
      </c>
      <c r="AW4840" s="160" t="s">
        <v>1102</v>
      </c>
      <c r="AX4840" s="28">
        <f t="shared" si="99"/>
        <v>2</v>
      </c>
    </row>
    <row r="4841" spans="28:50" x14ac:dyDescent="0.3">
      <c r="AB4841" s="160">
        <v>37394</v>
      </c>
      <c r="AC4841">
        <v>6</v>
      </c>
      <c r="AD4841">
        <v>9</v>
      </c>
      <c r="AE4841" t="s">
        <v>1102</v>
      </c>
      <c r="AF4841">
        <v>1</v>
      </c>
      <c r="AH4841" s="160">
        <v>39586</v>
      </c>
      <c r="AI4841">
        <v>6</v>
      </c>
      <c r="AJ4841">
        <v>91</v>
      </c>
      <c r="AK4841" s="160" t="s">
        <v>1102</v>
      </c>
      <c r="AL4841" s="28">
        <f t="shared" si="97"/>
        <v>9</v>
      </c>
      <c r="AN4841" s="160">
        <v>38855</v>
      </c>
      <c r="AO4841">
        <v>6</v>
      </c>
      <c r="AP4841">
        <v>60</v>
      </c>
      <c r="AQ4841" s="160" t="s">
        <v>1102</v>
      </c>
      <c r="AR4841" s="28">
        <f t="shared" si="98"/>
        <v>6</v>
      </c>
      <c r="AT4841" s="160">
        <v>38125</v>
      </c>
      <c r="AU4841">
        <v>6</v>
      </c>
      <c r="AV4841">
        <v>61</v>
      </c>
      <c r="AW4841" s="160" t="s">
        <v>1102</v>
      </c>
      <c r="AX4841" s="28">
        <f t="shared" si="99"/>
        <v>6</v>
      </c>
    </row>
    <row r="4842" spans="28:50" x14ac:dyDescent="0.3">
      <c r="AB4842" s="160">
        <v>37394</v>
      </c>
      <c r="AC4842">
        <v>7</v>
      </c>
      <c r="AD4842">
        <v>14</v>
      </c>
      <c r="AE4842" t="s">
        <v>1102</v>
      </c>
      <c r="AF4842">
        <v>1</v>
      </c>
      <c r="AH4842" s="160">
        <v>39586</v>
      </c>
      <c r="AI4842">
        <v>7</v>
      </c>
      <c r="AJ4842">
        <v>93</v>
      </c>
      <c r="AK4842" s="160" t="s">
        <v>1102</v>
      </c>
      <c r="AL4842" s="28">
        <f t="shared" si="97"/>
        <v>9</v>
      </c>
      <c r="AN4842" s="160">
        <v>38855</v>
      </c>
      <c r="AO4842">
        <v>7</v>
      </c>
      <c r="AP4842">
        <v>60</v>
      </c>
      <c r="AQ4842" s="160" t="s">
        <v>1102</v>
      </c>
      <c r="AR4842" s="28">
        <f t="shared" si="98"/>
        <v>6</v>
      </c>
      <c r="AT4842" s="160">
        <v>38125</v>
      </c>
      <c r="AU4842">
        <v>7</v>
      </c>
      <c r="AV4842">
        <v>56</v>
      </c>
      <c r="AW4842" s="160" t="s">
        <v>1102</v>
      </c>
      <c r="AX4842" s="28">
        <f t="shared" si="99"/>
        <v>6</v>
      </c>
    </row>
    <row r="4843" spans="28:50" x14ac:dyDescent="0.3">
      <c r="AB4843" s="160">
        <v>37394</v>
      </c>
      <c r="AC4843">
        <v>8</v>
      </c>
      <c r="AD4843">
        <v>17</v>
      </c>
      <c r="AE4843" t="s">
        <v>1102</v>
      </c>
      <c r="AF4843">
        <v>2</v>
      </c>
      <c r="AH4843" s="160">
        <v>39586</v>
      </c>
      <c r="AI4843">
        <v>8</v>
      </c>
      <c r="AJ4843">
        <v>96</v>
      </c>
      <c r="AK4843" s="160" t="s">
        <v>1102</v>
      </c>
      <c r="AL4843" s="28">
        <f t="shared" si="97"/>
        <v>10</v>
      </c>
      <c r="AN4843" s="160">
        <v>38855</v>
      </c>
      <c r="AO4843">
        <v>8</v>
      </c>
      <c r="AP4843">
        <v>84</v>
      </c>
      <c r="AQ4843" s="160" t="s">
        <v>1102</v>
      </c>
      <c r="AR4843" s="28">
        <f t="shared" si="98"/>
        <v>8</v>
      </c>
      <c r="AT4843" s="160">
        <v>38125</v>
      </c>
      <c r="AU4843">
        <v>8</v>
      </c>
      <c r="AV4843">
        <v>72</v>
      </c>
      <c r="AW4843" s="160" t="s">
        <v>1102</v>
      </c>
      <c r="AX4843" s="28">
        <f t="shared" si="99"/>
        <v>7</v>
      </c>
    </row>
    <row r="4844" spans="28:50" x14ac:dyDescent="0.3">
      <c r="AB4844" s="160">
        <v>37394</v>
      </c>
      <c r="AC4844">
        <v>9</v>
      </c>
      <c r="AD4844">
        <v>37</v>
      </c>
      <c r="AE4844" t="s">
        <v>1102</v>
      </c>
      <c r="AF4844">
        <v>4</v>
      </c>
      <c r="AH4844" s="160">
        <v>39586</v>
      </c>
      <c r="AI4844">
        <v>9</v>
      </c>
      <c r="AJ4844">
        <v>121</v>
      </c>
      <c r="AK4844" s="160" t="s">
        <v>1102</v>
      </c>
      <c r="AL4844" s="28">
        <f t="shared" si="97"/>
        <v>12</v>
      </c>
      <c r="AN4844" s="160">
        <v>38855</v>
      </c>
      <c r="AO4844">
        <v>9</v>
      </c>
      <c r="AP4844">
        <v>110</v>
      </c>
      <c r="AQ4844" s="160" t="s">
        <v>1102</v>
      </c>
      <c r="AR4844" s="28">
        <f t="shared" si="98"/>
        <v>11</v>
      </c>
      <c r="AT4844" s="160">
        <v>38125</v>
      </c>
      <c r="AU4844">
        <v>9</v>
      </c>
      <c r="AV4844">
        <v>95</v>
      </c>
      <c r="AW4844" s="160" t="s">
        <v>1102</v>
      </c>
      <c r="AX4844" s="28">
        <f t="shared" si="99"/>
        <v>10</v>
      </c>
    </row>
    <row r="4845" spans="28:50" x14ac:dyDescent="0.3">
      <c r="AB4845" s="160">
        <v>37394</v>
      </c>
      <c r="AC4845">
        <v>10</v>
      </c>
      <c r="AD4845">
        <v>50</v>
      </c>
      <c r="AE4845" t="s">
        <v>1102</v>
      </c>
      <c r="AF4845">
        <v>5</v>
      </c>
      <c r="AH4845" s="160">
        <v>39586</v>
      </c>
      <c r="AI4845">
        <v>10</v>
      </c>
      <c r="AJ4845">
        <v>132</v>
      </c>
      <c r="AK4845" s="160" t="s">
        <v>1102</v>
      </c>
      <c r="AL4845" s="28">
        <f t="shared" si="97"/>
        <v>13</v>
      </c>
      <c r="AN4845" s="160">
        <v>38855</v>
      </c>
      <c r="AO4845">
        <v>10</v>
      </c>
      <c r="AP4845">
        <v>120</v>
      </c>
      <c r="AQ4845" s="160" t="s">
        <v>1102</v>
      </c>
      <c r="AR4845" s="28">
        <f t="shared" si="98"/>
        <v>12</v>
      </c>
      <c r="AT4845" s="160">
        <v>38125</v>
      </c>
      <c r="AU4845">
        <v>10</v>
      </c>
      <c r="AV4845">
        <v>101</v>
      </c>
      <c r="AW4845" s="160" t="s">
        <v>1102</v>
      </c>
      <c r="AX4845" s="28">
        <f t="shared" si="99"/>
        <v>10</v>
      </c>
    </row>
    <row r="4846" spans="28:50" x14ac:dyDescent="0.3">
      <c r="AB4846" s="160">
        <v>37394</v>
      </c>
      <c r="AC4846">
        <v>11</v>
      </c>
      <c r="AD4846">
        <v>69</v>
      </c>
      <c r="AE4846" t="s">
        <v>1102</v>
      </c>
      <c r="AF4846">
        <v>7</v>
      </c>
      <c r="AH4846" s="160">
        <v>39586</v>
      </c>
      <c r="AI4846">
        <v>11</v>
      </c>
      <c r="AJ4846">
        <v>139</v>
      </c>
      <c r="AK4846" s="160" t="s">
        <v>1102</v>
      </c>
      <c r="AL4846" s="28">
        <f t="shared" si="97"/>
        <v>14</v>
      </c>
      <c r="AN4846" s="160">
        <v>38855</v>
      </c>
      <c r="AO4846">
        <v>11</v>
      </c>
      <c r="AP4846">
        <v>138</v>
      </c>
      <c r="AQ4846" s="160" t="s">
        <v>1102</v>
      </c>
      <c r="AR4846" s="28">
        <f t="shared" si="98"/>
        <v>14</v>
      </c>
      <c r="AT4846" s="160">
        <v>38125</v>
      </c>
      <c r="AU4846">
        <v>11</v>
      </c>
      <c r="AV4846">
        <v>110</v>
      </c>
      <c r="AW4846" s="160" t="s">
        <v>1102</v>
      </c>
      <c r="AX4846" s="28">
        <f t="shared" si="99"/>
        <v>11</v>
      </c>
    </row>
    <row r="4847" spans="28:50" x14ac:dyDescent="0.3">
      <c r="AB4847" s="160">
        <v>37394</v>
      </c>
      <c r="AC4847">
        <v>12</v>
      </c>
      <c r="AD4847">
        <v>79</v>
      </c>
      <c r="AE4847" t="s">
        <v>1102</v>
      </c>
      <c r="AF4847">
        <v>8</v>
      </c>
      <c r="AH4847" s="160">
        <v>39586</v>
      </c>
      <c r="AI4847">
        <v>12</v>
      </c>
      <c r="AJ4847">
        <v>141</v>
      </c>
      <c r="AK4847" s="160" t="s">
        <v>1102</v>
      </c>
      <c r="AL4847" s="28">
        <f t="shared" si="97"/>
        <v>14</v>
      </c>
      <c r="AN4847" s="160">
        <v>38855</v>
      </c>
      <c r="AO4847">
        <v>12</v>
      </c>
      <c r="AP4847">
        <v>150</v>
      </c>
      <c r="AQ4847" s="160" t="s">
        <v>1102</v>
      </c>
      <c r="AR4847" s="28">
        <f t="shared" si="98"/>
        <v>15</v>
      </c>
      <c r="AT4847" s="160">
        <v>38125</v>
      </c>
      <c r="AU4847">
        <v>12</v>
      </c>
      <c r="AV4847">
        <v>111</v>
      </c>
      <c r="AW4847" s="160" t="s">
        <v>1102</v>
      </c>
      <c r="AX4847" s="28">
        <f t="shared" si="99"/>
        <v>11</v>
      </c>
    </row>
    <row r="4848" spans="28:50" x14ac:dyDescent="0.3">
      <c r="AB4848" s="160">
        <v>37394</v>
      </c>
      <c r="AC4848">
        <v>13</v>
      </c>
      <c r="AD4848">
        <v>89</v>
      </c>
      <c r="AE4848" t="s">
        <v>1102</v>
      </c>
      <c r="AF4848">
        <v>9</v>
      </c>
      <c r="AH4848" s="160">
        <v>39586</v>
      </c>
      <c r="AI4848">
        <v>13</v>
      </c>
      <c r="AJ4848">
        <v>154</v>
      </c>
      <c r="AK4848" s="160" t="s">
        <v>1102</v>
      </c>
      <c r="AL4848" s="28">
        <f t="shared" si="97"/>
        <v>15</v>
      </c>
      <c r="AN4848" s="160">
        <v>38855</v>
      </c>
      <c r="AO4848">
        <v>13</v>
      </c>
      <c r="AP4848">
        <v>160</v>
      </c>
      <c r="AQ4848" s="160" t="s">
        <v>1102</v>
      </c>
      <c r="AR4848" s="28">
        <f t="shared" si="98"/>
        <v>16</v>
      </c>
      <c r="AT4848" s="160">
        <v>38125</v>
      </c>
      <c r="AU4848">
        <v>13</v>
      </c>
      <c r="AV4848">
        <v>111</v>
      </c>
      <c r="AW4848" s="160" t="s">
        <v>1102</v>
      </c>
      <c r="AX4848" s="28">
        <f t="shared" si="99"/>
        <v>11</v>
      </c>
    </row>
    <row r="4849" spans="28:50" x14ac:dyDescent="0.3">
      <c r="AB4849" s="160">
        <v>37394</v>
      </c>
      <c r="AC4849">
        <v>14</v>
      </c>
      <c r="AD4849">
        <v>95</v>
      </c>
      <c r="AE4849" t="s">
        <v>1102</v>
      </c>
      <c r="AF4849">
        <v>10</v>
      </c>
      <c r="AH4849" s="160">
        <v>39586</v>
      </c>
      <c r="AI4849">
        <v>14</v>
      </c>
      <c r="AJ4849">
        <v>154</v>
      </c>
      <c r="AK4849" s="160" t="s">
        <v>1102</v>
      </c>
      <c r="AL4849" s="28">
        <f t="shared" si="97"/>
        <v>15</v>
      </c>
      <c r="AN4849" s="160">
        <v>38855</v>
      </c>
      <c r="AO4849">
        <v>14</v>
      </c>
      <c r="AP4849">
        <v>161</v>
      </c>
      <c r="AQ4849" s="160" t="s">
        <v>1102</v>
      </c>
      <c r="AR4849" s="28">
        <f t="shared" si="98"/>
        <v>16</v>
      </c>
      <c r="AT4849" s="160">
        <v>38125</v>
      </c>
      <c r="AU4849">
        <v>14</v>
      </c>
      <c r="AV4849">
        <v>107</v>
      </c>
      <c r="AW4849" s="160" t="s">
        <v>1102</v>
      </c>
      <c r="AX4849" s="28">
        <f t="shared" si="99"/>
        <v>11</v>
      </c>
    </row>
    <row r="4850" spans="28:50" x14ac:dyDescent="0.3">
      <c r="AB4850" s="160">
        <v>37394</v>
      </c>
      <c r="AC4850">
        <v>15</v>
      </c>
      <c r="AD4850">
        <v>94</v>
      </c>
      <c r="AE4850" t="s">
        <v>1102</v>
      </c>
      <c r="AF4850">
        <v>9</v>
      </c>
      <c r="AH4850" s="160">
        <v>39586</v>
      </c>
      <c r="AI4850">
        <v>15</v>
      </c>
      <c r="AJ4850">
        <v>157</v>
      </c>
      <c r="AK4850" s="160" t="s">
        <v>1102</v>
      </c>
      <c r="AL4850" s="28">
        <f t="shared" si="97"/>
        <v>16</v>
      </c>
      <c r="AN4850" s="160">
        <v>38855</v>
      </c>
      <c r="AO4850">
        <v>15</v>
      </c>
      <c r="AP4850">
        <v>160</v>
      </c>
      <c r="AQ4850" s="160" t="s">
        <v>1102</v>
      </c>
      <c r="AR4850" s="28">
        <f t="shared" si="98"/>
        <v>16</v>
      </c>
      <c r="AT4850" s="160">
        <v>38125</v>
      </c>
      <c r="AU4850">
        <v>15</v>
      </c>
      <c r="AV4850">
        <v>105</v>
      </c>
      <c r="AW4850" s="160" t="s">
        <v>1102</v>
      </c>
      <c r="AX4850" s="28">
        <f t="shared" si="99"/>
        <v>11</v>
      </c>
    </row>
    <row r="4851" spans="28:50" x14ac:dyDescent="0.3">
      <c r="AB4851" s="160">
        <v>37394</v>
      </c>
      <c r="AC4851">
        <v>16</v>
      </c>
      <c r="AD4851">
        <v>88</v>
      </c>
      <c r="AE4851" t="s">
        <v>1102</v>
      </c>
      <c r="AF4851">
        <v>9</v>
      </c>
      <c r="AH4851" s="160">
        <v>39586</v>
      </c>
      <c r="AI4851">
        <v>16</v>
      </c>
      <c r="AJ4851">
        <v>146</v>
      </c>
      <c r="AK4851" s="160" t="s">
        <v>1102</v>
      </c>
      <c r="AL4851" s="28">
        <f t="shared" si="97"/>
        <v>15</v>
      </c>
      <c r="AN4851" s="160">
        <v>38855</v>
      </c>
      <c r="AO4851">
        <v>16</v>
      </c>
      <c r="AP4851">
        <v>150</v>
      </c>
      <c r="AQ4851" s="160" t="s">
        <v>1102</v>
      </c>
      <c r="AR4851" s="28">
        <f t="shared" si="98"/>
        <v>15</v>
      </c>
      <c r="AT4851" s="160">
        <v>38125</v>
      </c>
      <c r="AU4851">
        <v>16</v>
      </c>
      <c r="AV4851">
        <v>96</v>
      </c>
      <c r="AW4851" s="160" t="s">
        <v>1102</v>
      </c>
      <c r="AX4851" s="28">
        <f t="shared" si="99"/>
        <v>10</v>
      </c>
    </row>
    <row r="4852" spans="28:50" x14ac:dyDescent="0.3">
      <c r="AB4852" s="160">
        <v>37394</v>
      </c>
      <c r="AC4852">
        <v>17</v>
      </c>
      <c r="AD4852">
        <v>77</v>
      </c>
      <c r="AE4852" t="s">
        <v>1102</v>
      </c>
      <c r="AF4852">
        <v>8</v>
      </c>
      <c r="AH4852" s="160">
        <v>39586</v>
      </c>
      <c r="AI4852">
        <v>17</v>
      </c>
      <c r="AJ4852">
        <v>140</v>
      </c>
      <c r="AK4852" s="160" t="s">
        <v>1102</v>
      </c>
      <c r="AL4852" s="28">
        <f t="shared" si="97"/>
        <v>14</v>
      </c>
      <c r="AN4852" s="160">
        <v>38855</v>
      </c>
      <c r="AO4852">
        <v>17</v>
      </c>
      <c r="AP4852">
        <v>139</v>
      </c>
      <c r="AQ4852" s="160" t="s">
        <v>1102</v>
      </c>
      <c r="AR4852" s="28">
        <f t="shared" si="98"/>
        <v>14</v>
      </c>
      <c r="AT4852" s="160">
        <v>38125</v>
      </c>
      <c r="AU4852">
        <v>17</v>
      </c>
      <c r="AV4852">
        <v>91</v>
      </c>
      <c r="AW4852" s="160" t="s">
        <v>1102</v>
      </c>
      <c r="AX4852" s="28">
        <f t="shared" si="99"/>
        <v>9</v>
      </c>
    </row>
    <row r="4853" spans="28:50" x14ac:dyDescent="0.3">
      <c r="AB4853" s="160">
        <v>37394</v>
      </c>
      <c r="AC4853">
        <v>18</v>
      </c>
      <c r="AD4853">
        <v>75</v>
      </c>
      <c r="AE4853" t="s">
        <v>1102</v>
      </c>
      <c r="AF4853">
        <v>8</v>
      </c>
      <c r="AH4853" s="160">
        <v>39586</v>
      </c>
      <c r="AI4853">
        <v>18</v>
      </c>
      <c r="AJ4853">
        <v>130</v>
      </c>
      <c r="AK4853" s="160" t="s">
        <v>1102</v>
      </c>
      <c r="AL4853" s="28">
        <f t="shared" si="97"/>
        <v>13</v>
      </c>
      <c r="AN4853" s="160">
        <v>38855</v>
      </c>
      <c r="AO4853">
        <v>18</v>
      </c>
      <c r="AP4853">
        <v>130</v>
      </c>
      <c r="AQ4853" s="160" t="s">
        <v>1102</v>
      </c>
      <c r="AR4853" s="28">
        <f t="shared" si="98"/>
        <v>13</v>
      </c>
      <c r="AT4853" s="160">
        <v>38125</v>
      </c>
      <c r="AU4853">
        <v>18</v>
      </c>
      <c r="AV4853">
        <v>90</v>
      </c>
      <c r="AW4853" s="160" t="s">
        <v>1102</v>
      </c>
      <c r="AX4853" s="28">
        <f t="shared" si="99"/>
        <v>9</v>
      </c>
    </row>
    <row r="4854" spans="28:50" x14ac:dyDescent="0.3">
      <c r="AB4854" s="160">
        <v>37394</v>
      </c>
      <c r="AC4854">
        <v>19</v>
      </c>
      <c r="AD4854">
        <v>67</v>
      </c>
      <c r="AE4854" t="s">
        <v>1102</v>
      </c>
      <c r="AF4854">
        <v>7</v>
      </c>
      <c r="AH4854" s="160">
        <v>39586</v>
      </c>
      <c r="AI4854">
        <v>19</v>
      </c>
      <c r="AJ4854">
        <v>119</v>
      </c>
      <c r="AK4854" s="160" t="s">
        <v>1102</v>
      </c>
      <c r="AL4854" s="28">
        <f t="shared" si="97"/>
        <v>12</v>
      </c>
      <c r="AN4854" s="160">
        <v>38855</v>
      </c>
      <c r="AO4854">
        <v>19</v>
      </c>
      <c r="AP4854">
        <v>130</v>
      </c>
      <c r="AQ4854" s="160" t="s">
        <v>1102</v>
      </c>
      <c r="AR4854" s="28">
        <f t="shared" si="98"/>
        <v>13</v>
      </c>
      <c r="AT4854" s="160">
        <v>38125</v>
      </c>
      <c r="AU4854">
        <v>19</v>
      </c>
      <c r="AV4854">
        <v>89</v>
      </c>
      <c r="AW4854" s="160" t="s">
        <v>1102</v>
      </c>
      <c r="AX4854" s="28">
        <f t="shared" si="99"/>
        <v>9</v>
      </c>
    </row>
    <row r="4855" spans="28:50" x14ac:dyDescent="0.3">
      <c r="AB4855" s="160">
        <v>37394</v>
      </c>
      <c r="AC4855">
        <v>20</v>
      </c>
      <c r="AD4855">
        <v>68</v>
      </c>
      <c r="AE4855" t="s">
        <v>1102</v>
      </c>
      <c r="AF4855">
        <v>7</v>
      </c>
      <c r="AH4855" s="160">
        <v>39586</v>
      </c>
      <c r="AI4855">
        <v>20</v>
      </c>
      <c r="AJ4855">
        <v>121</v>
      </c>
      <c r="AK4855" s="160" t="s">
        <v>1102</v>
      </c>
      <c r="AL4855" s="28">
        <f t="shared" si="97"/>
        <v>12</v>
      </c>
      <c r="AN4855" s="160">
        <v>38855</v>
      </c>
      <c r="AO4855">
        <v>20</v>
      </c>
      <c r="AP4855">
        <v>115</v>
      </c>
      <c r="AQ4855" s="160" t="s">
        <v>1102</v>
      </c>
      <c r="AR4855" s="28">
        <f t="shared" si="98"/>
        <v>12</v>
      </c>
      <c r="AT4855" s="160">
        <v>38125</v>
      </c>
      <c r="AU4855">
        <v>20</v>
      </c>
      <c r="AV4855">
        <v>90</v>
      </c>
      <c r="AW4855" s="160" t="s">
        <v>1102</v>
      </c>
      <c r="AX4855" s="28">
        <f t="shared" si="99"/>
        <v>9</v>
      </c>
    </row>
    <row r="4856" spans="28:50" x14ac:dyDescent="0.3">
      <c r="AB4856" s="160">
        <v>37394</v>
      </c>
      <c r="AC4856">
        <v>21</v>
      </c>
      <c r="AD4856">
        <v>49</v>
      </c>
      <c r="AE4856" t="s">
        <v>1102</v>
      </c>
      <c r="AF4856">
        <v>5</v>
      </c>
      <c r="AH4856" s="160">
        <v>39586</v>
      </c>
      <c r="AI4856">
        <v>21</v>
      </c>
      <c r="AJ4856">
        <v>109</v>
      </c>
      <c r="AK4856" s="160" t="s">
        <v>1102</v>
      </c>
      <c r="AL4856" s="28">
        <f t="shared" si="97"/>
        <v>11</v>
      </c>
      <c r="AN4856" s="160">
        <v>38855</v>
      </c>
      <c r="AO4856">
        <v>21</v>
      </c>
      <c r="AP4856">
        <v>120</v>
      </c>
      <c r="AQ4856" s="160" t="s">
        <v>1102</v>
      </c>
      <c r="AR4856" s="28">
        <f t="shared" si="98"/>
        <v>12</v>
      </c>
      <c r="AT4856" s="160">
        <v>38125</v>
      </c>
      <c r="AU4856">
        <v>21</v>
      </c>
      <c r="AV4856">
        <v>82</v>
      </c>
      <c r="AW4856" s="160" t="s">
        <v>1102</v>
      </c>
      <c r="AX4856" s="28">
        <f t="shared" si="99"/>
        <v>8</v>
      </c>
    </row>
    <row r="4857" spans="28:50" x14ac:dyDescent="0.3">
      <c r="AB4857" s="160">
        <v>37394</v>
      </c>
      <c r="AC4857">
        <v>22</v>
      </c>
      <c r="AD4857">
        <v>55</v>
      </c>
      <c r="AE4857" t="s">
        <v>1102</v>
      </c>
      <c r="AF4857">
        <v>6</v>
      </c>
      <c r="AH4857" s="160">
        <v>39586</v>
      </c>
      <c r="AI4857">
        <v>22</v>
      </c>
      <c r="AJ4857">
        <v>99</v>
      </c>
      <c r="AK4857" s="160" t="s">
        <v>1102</v>
      </c>
      <c r="AL4857" s="28">
        <f t="shared" si="97"/>
        <v>10</v>
      </c>
      <c r="AN4857" s="160">
        <v>38855</v>
      </c>
      <c r="AO4857">
        <v>22</v>
      </c>
      <c r="AP4857">
        <v>120</v>
      </c>
      <c r="AQ4857" s="160" t="s">
        <v>1102</v>
      </c>
      <c r="AR4857" s="28">
        <f t="shared" si="98"/>
        <v>12</v>
      </c>
      <c r="AT4857" s="160">
        <v>38125</v>
      </c>
      <c r="AU4857">
        <v>22</v>
      </c>
      <c r="AV4857">
        <v>83</v>
      </c>
      <c r="AW4857" s="160" t="s">
        <v>1102</v>
      </c>
      <c r="AX4857" s="28">
        <f t="shared" si="99"/>
        <v>8</v>
      </c>
    </row>
    <row r="4858" spans="28:50" x14ac:dyDescent="0.3">
      <c r="AB4858" s="160">
        <v>37394</v>
      </c>
      <c r="AC4858">
        <v>23</v>
      </c>
      <c r="AD4858">
        <v>54</v>
      </c>
      <c r="AE4858" t="s">
        <v>1102</v>
      </c>
      <c r="AF4858">
        <v>5</v>
      </c>
      <c r="AH4858" s="160">
        <v>39586</v>
      </c>
      <c r="AI4858">
        <v>23</v>
      </c>
      <c r="AJ4858">
        <v>102</v>
      </c>
      <c r="AK4858" s="160" t="s">
        <v>1102</v>
      </c>
      <c r="AL4858" s="28">
        <f t="shared" si="97"/>
        <v>10</v>
      </c>
      <c r="AN4858" s="160">
        <v>38855</v>
      </c>
      <c r="AO4858">
        <v>23</v>
      </c>
      <c r="AP4858">
        <v>132</v>
      </c>
      <c r="AQ4858" s="160" t="s">
        <v>1102</v>
      </c>
      <c r="AR4858" s="28">
        <f t="shared" si="98"/>
        <v>13</v>
      </c>
      <c r="AT4858" s="160">
        <v>38125</v>
      </c>
      <c r="AU4858">
        <v>23</v>
      </c>
      <c r="AV4858">
        <v>85</v>
      </c>
      <c r="AW4858" s="160" t="s">
        <v>1102</v>
      </c>
      <c r="AX4858" s="28">
        <f t="shared" si="99"/>
        <v>9</v>
      </c>
    </row>
    <row r="4859" spans="28:50" x14ac:dyDescent="0.3">
      <c r="AB4859" s="160">
        <v>37395</v>
      </c>
      <c r="AC4859">
        <v>0</v>
      </c>
      <c r="AD4859">
        <v>59</v>
      </c>
      <c r="AE4859" t="s">
        <v>1102</v>
      </c>
      <c r="AF4859">
        <v>6</v>
      </c>
      <c r="AH4859" s="160">
        <v>39587</v>
      </c>
      <c r="AI4859">
        <v>0</v>
      </c>
      <c r="AJ4859">
        <v>96</v>
      </c>
      <c r="AK4859" s="160" t="s">
        <v>1102</v>
      </c>
      <c r="AL4859" s="28">
        <f t="shared" ref="AL4859:AL4922" si="100">ROUND(AJ4859/10,0)</f>
        <v>10</v>
      </c>
      <c r="AN4859" s="160">
        <v>38856</v>
      </c>
      <c r="AO4859">
        <v>0</v>
      </c>
      <c r="AP4859">
        <v>130</v>
      </c>
      <c r="AQ4859" s="160" t="s">
        <v>1102</v>
      </c>
      <c r="AR4859" s="28">
        <f t="shared" ref="AR4859:AR4922" si="101">ROUND(AP4859/10,0)</f>
        <v>13</v>
      </c>
      <c r="AT4859" s="160">
        <v>38126</v>
      </c>
      <c r="AU4859">
        <v>0</v>
      </c>
      <c r="AV4859">
        <v>90</v>
      </c>
      <c r="AW4859" s="160" t="s">
        <v>1102</v>
      </c>
      <c r="AX4859" s="28">
        <f t="shared" ref="AX4859:AX4922" si="102">ROUND(AV4859/10,0)</f>
        <v>9</v>
      </c>
    </row>
    <row r="4860" spans="28:50" x14ac:dyDescent="0.3">
      <c r="AB4860" s="160">
        <v>37395</v>
      </c>
      <c r="AC4860">
        <v>1</v>
      </c>
      <c r="AD4860">
        <v>59</v>
      </c>
      <c r="AE4860" t="s">
        <v>1102</v>
      </c>
      <c r="AF4860">
        <v>6</v>
      </c>
      <c r="AH4860" s="160">
        <v>39587</v>
      </c>
      <c r="AI4860">
        <v>1</v>
      </c>
      <c r="AJ4860">
        <v>94</v>
      </c>
      <c r="AK4860" s="160" t="s">
        <v>1102</v>
      </c>
      <c r="AL4860" s="28">
        <f t="shared" si="100"/>
        <v>9</v>
      </c>
      <c r="AN4860" s="160">
        <v>38856</v>
      </c>
      <c r="AO4860">
        <v>1</v>
      </c>
      <c r="AP4860">
        <v>130</v>
      </c>
      <c r="AQ4860" s="160" t="s">
        <v>1102</v>
      </c>
      <c r="AR4860" s="28">
        <f t="shared" si="101"/>
        <v>13</v>
      </c>
      <c r="AT4860" s="160">
        <v>38126</v>
      </c>
      <c r="AU4860">
        <v>1</v>
      </c>
      <c r="AV4860">
        <v>91</v>
      </c>
      <c r="AW4860" s="160" t="s">
        <v>1102</v>
      </c>
      <c r="AX4860" s="28">
        <f t="shared" si="102"/>
        <v>9</v>
      </c>
    </row>
    <row r="4861" spans="28:50" x14ac:dyDescent="0.3">
      <c r="AB4861" s="160">
        <v>37395</v>
      </c>
      <c r="AC4861">
        <v>2</v>
      </c>
      <c r="AD4861">
        <v>57</v>
      </c>
      <c r="AE4861" t="s">
        <v>1102</v>
      </c>
      <c r="AF4861">
        <v>6</v>
      </c>
      <c r="AH4861" s="160">
        <v>39587</v>
      </c>
      <c r="AI4861">
        <v>2</v>
      </c>
      <c r="AJ4861">
        <v>101</v>
      </c>
      <c r="AK4861" s="160" t="s">
        <v>1102</v>
      </c>
      <c r="AL4861" s="28">
        <f t="shared" si="100"/>
        <v>10</v>
      </c>
      <c r="AN4861" s="160">
        <v>38856</v>
      </c>
      <c r="AO4861">
        <v>2</v>
      </c>
      <c r="AP4861">
        <v>133</v>
      </c>
      <c r="AQ4861" s="160" t="s">
        <v>1102</v>
      </c>
      <c r="AR4861" s="28">
        <f t="shared" si="101"/>
        <v>13</v>
      </c>
      <c r="AT4861" s="160">
        <v>38126</v>
      </c>
      <c r="AU4861">
        <v>2</v>
      </c>
      <c r="AV4861">
        <v>91</v>
      </c>
      <c r="AW4861" s="160" t="s">
        <v>1102</v>
      </c>
      <c r="AX4861" s="28">
        <f t="shared" si="102"/>
        <v>9</v>
      </c>
    </row>
    <row r="4862" spans="28:50" x14ac:dyDescent="0.3">
      <c r="AB4862" s="160">
        <v>37395</v>
      </c>
      <c r="AC4862">
        <v>3</v>
      </c>
      <c r="AD4862">
        <v>62</v>
      </c>
      <c r="AE4862" t="s">
        <v>1102</v>
      </c>
      <c r="AF4862">
        <v>6</v>
      </c>
      <c r="AH4862" s="160">
        <v>39587</v>
      </c>
      <c r="AI4862">
        <v>3</v>
      </c>
      <c r="AJ4862">
        <v>111</v>
      </c>
      <c r="AK4862" s="160" t="s">
        <v>1102</v>
      </c>
      <c r="AL4862" s="28">
        <f t="shared" si="100"/>
        <v>11</v>
      </c>
      <c r="AN4862" s="160">
        <v>38856</v>
      </c>
      <c r="AO4862">
        <v>3</v>
      </c>
      <c r="AP4862">
        <v>130</v>
      </c>
      <c r="AQ4862" s="160" t="s">
        <v>1102</v>
      </c>
      <c r="AR4862" s="28">
        <f t="shared" si="101"/>
        <v>13</v>
      </c>
      <c r="AT4862" s="160">
        <v>38126</v>
      </c>
      <c r="AU4862">
        <v>3</v>
      </c>
      <c r="AV4862">
        <v>91</v>
      </c>
      <c r="AW4862" s="160" t="s">
        <v>1102</v>
      </c>
      <c r="AX4862" s="28">
        <f t="shared" si="102"/>
        <v>9</v>
      </c>
    </row>
    <row r="4863" spans="28:50" x14ac:dyDescent="0.3">
      <c r="AB4863" s="160">
        <v>37395</v>
      </c>
      <c r="AC4863">
        <v>4</v>
      </c>
      <c r="AD4863">
        <v>66</v>
      </c>
      <c r="AE4863" t="s">
        <v>1102</v>
      </c>
      <c r="AF4863">
        <v>7</v>
      </c>
      <c r="AH4863" s="160">
        <v>39587</v>
      </c>
      <c r="AI4863">
        <v>4</v>
      </c>
      <c r="AJ4863">
        <v>119</v>
      </c>
      <c r="AK4863" s="160" t="s">
        <v>1102</v>
      </c>
      <c r="AL4863" s="28">
        <f t="shared" si="100"/>
        <v>12</v>
      </c>
      <c r="AN4863" s="160">
        <v>38856</v>
      </c>
      <c r="AO4863">
        <v>4</v>
      </c>
      <c r="AP4863">
        <v>130</v>
      </c>
      <c r="AQ4863" s="160" t="s">
        <v>1102</v>
      </c>
      <c r="AR4863" s="28">
        <f t="shared" si="101"/>
        <v>13</v>
      </c>
      <c r="AT4863" s="160">
        <v>38126</v>
      </c>
      <c r="AU4863">
        <v>4</v>
      </c>
      <c r="AV4863">
        <v>93</v>
      </c>
      <c r="AW4863" s="160" t="s">
        <v>1102</v>
      </c>
      <c r="AX4863" s="28">
        <f t="shared" si="102"/>
        <v>9</v>
      </c>
    </row>
    <row r="4864" spans="28:50" x14ac:dyDescent="0.3">
      <c r="AB4864" s="160">
        <v>37395</v>
      </c>
      <c r="AC4864">
        <v>5</v>
      </c>
      <c r="AD4864">
        <v>66</v>
      </c>
      <c r="AE4864" t="s">
        <v>1102</v>
      </c>
      <c r="AF4864">
        <v>7</v>
      </c>
      <c r="AH4864" s="160">
        <v>39587</v>
      </c>
      <c r="AI4864">
        <v>5</v>
      </c>
      <c r="AJ4864">
        <v>119</v>
      </c>
      <c r="AK4864" s="160" t="s">
        <v>1102</v>
      </c>
      <c r="AL4864" s="28">
        <f t="shared" si="100"/>
        <v>12</v>
      </c>
      <c r="AN4864" s="160">
        <v>38856</v>
      </c>
      <c r="AO4864">
        <v>5</v>
      </c>
      <c r="AP4864">
        <v>136</v>
      </c>
      <c r="AQ4864" s="160" t="s">
        <v>1102</v>
      </c>
      <c r="AR4864" s="28">
        <f t="shared" si="101"/>
        <v>14</v>
      </c>
      <c r="AT4864" s="160">
        <v>38126</v>
      </c>
      <c r="AU4864">
        <v>5</v>
      </c>
      <c r="AV4864">
        <v>93</v>
      </c>
      <c r="AW4864" s="160" t="s">
        <v>1102</v>
      </c>
      <c r="AX4864" s="28">
        <f t="shared" si="102"/>
        <v>9</v>
      </c>
    </row>
    <row r="4865" spans="28:50" x14ac:dyDescent="0.3">
      <c r="AB4865" s="160">
        <v>37395</v>
      </c>
      <c r="AC4865">
        <v>6</v>
      </c>
      <c r="AD4865">
        <v>65</v>
      </c>
      <c r="AE4865" t="s">
        <v>1102</v>
      </c>
      <c r="AF4865">
        <v>7</v>
      </c>
      <c r="AH4865" s="160">
        <v>39587</v>
      </c>
      <c r="AI4865">
        <v>6</v>
      </c>
      <c r="AJ4865">
        <v>117</v>
      </c>
      <c r="AK4865" s="160" t="s">
        <v>1102</v>
      </c>
      <c r="AL4865" s="28">
        <f t="shared" si="100"/>
        <v>12</v>
      </c>
      <c r="AN4865" s="160">
        <v>38856</v>
      </c>
      <c r="AO4865">
        <v>6</v>
      </c>
      <c r="AP4865">
        <v>130</v>
      </c>
      <c r="AQ4865" s="160" t="s">
        <v>1102</v>
      </c>
      <c r="AR4865" s="28">
        <f t="shared" si="101"/>
        <v>13</v>
      </c>
      <c r="AT4865" s="160">
        <v>38126</v>
      </c>
      <c r="AU4865">
        <v>6</v>
      </c>
      <c r="AV4865">
        <v>94</v>
      </c>
      <c r="AW4865" s="160" t="s">
        <v>1102</v>
      </c>
      <c r="AX4865" s="28">
        <f t="shared" si="102"/>
        <v>9</v>
      </c>
    </row>
    <row r="4866" spans="28:50" x14ac:dyDescent="0.3">
      <c r="AB4866" s="160">
        <v>37395</v>
      </c>
      <c r="AC4866">
        <v>7</v>
      </c>
      <c r="AD4866">
        <v>68</v>
      </c>
      <c r="AE4866" t="s">
        <v>1102</v>
      </c>
      <c r="AF4866">
        <v>7</v>
      </c>
      <c r="AH4866" s="160">
        <v>39587</v>
      </c>
      <c r="AI4866">
        <v>7</v>
      </c>
      <c r="AJ4866">
        <v>120</v>
      </c>
      <c r="AK4866" s="160" t="s">
        <v>1102</v>
      </c>
      <c r="AL4866" s="28">
        <f t="shared" si="100"/>
        <v>12</v>
      </c>
      <c r="AN4866" s="160">
        <v>38856</v>
      </c>
      <c r="AO4866">
        <v>7</v>
      </c>
      <c r="AP4866">
        <v>140</v>
      </c>
      <c r="AQ4866" s="160" t="s">
        <v>1102</v>
      </c>
      <c r="AR4866" s="28">
        <f t="shared" si="101"/>
        <v>14</v>
      </c>
      <c r="AT4866" s="160">
        <v>38126</v>
      </c>
      <c r="AU4866">
        <v>7</v>
      </c>
      <c r="AV4866">
        <v>95</v>
      </c>
      <c r="AW4866" s="160" t="s">
        <v>1102</v>
      </c>
      <c r="AX4866" s="28">
        <f t="shared" si="102"/>
        <v>10</v>
      </c>
    </row>
    <row r="4867" spans="28:50" x14ac:dyDescent="0.3">
      <c r="AB4867" s="160">
        <v>37395</v>
      </c>
      <c r="AC4867">
        <v>8</v>
      </c>
      <c r="AD4867">
        <v>66</v>
      </c>
      <c r="AE4867" t="s">
        <v>1102</v>
      </c>
      <c r="AF4867">
        <v>7</v>
      </c>
      <c r="AH4867" s="160">
        <v>39587</v>
      </c>
      <c r="AI4867">
        <v>8</v>
      </c>
      <c r="AJ4867">
        <v>121</v>
      </c>
      <c r="AK4867" s="160" t="s">
        <v>1102</v>
      </c>
      <c r="AL4867" s="28">
        <f t="shared" si="100"/>
        <v>12</v>
      </c>
      <c r="AN4867" s="160">
        <v>38856</v>
      </c>
      <c r="AO4867">
        <v>8</v>
      </c>
      <c r="AP4867">
        <v>147</v>
      </c>
      <c r="AQ4867" s="160" t="s">
        <v>1102</v>
      </c>
      <c r="AR4867" s="28">
        <f t="shared" si="101"/>
        <v>15</v>
      </c>
      <c r="AT4867" s="160">
        <v>38126</v>
      </c>
      <c r="AU4867">
        <v>8</v>
      </c>
      <c r="AV4867">
        <v>94</v>
      </c>
      <c r="AW4867" s="160" t="s">
        <v>1102</v>
      </c>
      <c r="AX4867" s="28">
        <f t="shared" si="102"/>
        <v>9</v>
      </c>
    </row>
    <row r="4868" spans="28:50" x14ac:dyDescent="0.3">
      <c r="AB4868" s="160">
        <v>37395</v>
      </c>
      <c r="AC4868">
        <v>9</v>
      </c>
      <c r="AD4868">
        <v>75</v>
      </c>
      <c r="AE4868" t="s">
        <v>1102</v>
      </c>
      <c r="AF4868">
        <v>8</v>
      </c>
      <c r="AH4868" s="160">
        <v>39587</v>
      </c>
      <c r="AI4868">
        <v>9</v>
      </c>
      <c r="AJ4868">
        <v>131</v>
      </c>
      <c r="AK4868" s="160" t="s">
        <v>1102</v>
      </c>
      <c r="AL4868" s="28">
        <f t="shared" si="100"/>
        <v>13</v>
      </c>
      <c r="AN4868" s="160">
        <v>38856</v>
      </c>
      <c r="AO4868">
        <v>9</v>
      </c>
      <c r="AP4868">
        <v>150</v>
      </c>
      <c r="AQ4868" s="160" t="s">
        <v>1102</v>
      </c>
      <c r="AR4868" s="28">
        <f t="shared" si="101"/>
        <v>15</v>
      </c>
      <c r="AT4868" s="160">
        <v>38126</v>
      </c>
      <c r="AU4868">
        <v>9</v>
      </c>
      <c r="AV4868">
        <v>107</v>
      </c>
      <c r="AW4868" s="160" t="s">
        <v>1102</v>
      </c>
      <c r="AX4868" s="28">
        <f t="shared" si="102"/>
        <v>11</v>
      </c>
    </row>
    <row r="4869" spans="28:50" x14ac:dyDescent="0.3">
      <c r="AB4869" s="160">
        <v>37395</v>
      </c>
      <c r="AC4869">
        <v>10</v>
      </c>
      <c r="AD4869">
        <v>87</v>
      </c>
      <c r="AE4869" t="s">
        <v>1102</v>
      </c>
      <c r="AF4869">
        <v>9</v>
      </c>
      <c r="AH4869" s="160">
        <v>39587</v>
      </c>
      <c r="AI4869">
        <v>10</v>
      </c>
      <c r="AJ4869">
        <v>138</v>
      </c>
      <c r="AK4869" s="160" t="s">
        <v>1102</v>
      </c>
      <c r="AL4869" s="28">
        <f t="shared" si="100"/>
        <v>14</v>
      </c>
      <c r="AN4869" s="160">
        <v>38856</v>
      </c>
      <c r="AO4869">
        <v>10</v>
      </c>
      <c r="AP4869">
        <v>150</v>
      </c>
      <c r="AQ4869" s="160" t="s">
        <v>1102</v>
      </c>
      <c r="AR4869" s="28">
        <f t="shared" si="101"/>
        <v>15</v>
      </c>
      <c r="AT4869" s="160">
        <v>38126</v>
      </c>
      <c r="AU4869">
        <v>10</v>
      </c>
      <c r="AV4869">
        <v>110</v>
      </c>
      <c r="AW4869" s="160" t="s">
        <v>1102</v>
      </c>
      <c r="AX4869" s="28">
        <f t="shared" si="102"/>
        <v>11</v>
      </c>
    </row>
    <row r="4870" spans="28:50" x14ac:dyDescent="0.3">
      <c r="AB4870" s="160">
        <v>37395</v>
      </c>
      <c r="AC4870">
        <v>11</v>
      </c>
      <c r="AD4870">
        <v>99</v>
      </c>
      <c r="AE4870" t="s">
        <v>1102</v>
      </c>
      <c r="AF4870">
        <v>10</v>
      </c>
      <c r="AH4870" s="160">
        <v>39587</v>
      </c>
      <c r="AI4870">
        <v>11</v>
      </c>
      <c r="AJ4870">
        <v>161</v>
      </c>
      <c r="AK4870" s="160" t="s">
        <v>1102</v>
      </c>
      <c r="AL4870" s="28">
        <f t="shared" si="100"/>
        <v>16</v>
      </c>
      <c r="AN4870" s="160">
        <v>38856</v>
      </c>
      <c r="AO4870">
        <v>11</v>
      </c>
      <c r="AP4870">
        <v>163</v>
      </c>
      <c r="AQ4870" s="160" t="s">
        <v>1102</v>
      </c>
      <c r="AR4870" s="28">
        <f t="shared" si="101"/>
        <v>16</v>
      </c>
      <c r="AT4870" s="160">
        <v>38126</v>
      </c>
      <c r="AU4870">
        <v>11</v>
      </c>
      <c r="AV4870">
        <v>110</v>
      </c>
      <c r="AW4870" s="160" t="s">
        <v>1102</v>
      </c>
      <c r="AX4870" s="28">
        <f t="shared" si="102"/>
        <v>11</v>
      </c>
    </row>
    <row r="4871" spans="28:50" x14ac:dyDescent="0.3">
      <c r="AB4871" s="160">
        <v>37395</v>
      </c>
      <c r="AC4871">
        <v>12</v>
      </c>
      <c r="AD4871">
        <v>105</v>
      </c>
      <c r="AE4871" t="s">
        <v>1102</v>
      </c>
      <c r="AF4871">
        <v>11</v>
      </c>
      <c r="AH4871" s="160">
        <v>39587</v>
      </c>
      <c r="AI4871">
        <v>12</v>
      </c>
      <c r="AJ4871">
        <v>163</v>
      </c>
      <c r="AK4871" s="160" t="s">
        <v>1102</v>
      </c>
      <c r="AL4871" s="28">
        <f t="shared" si="100"/>
        <v>16</v>
      </c>
      <c r="AN4871" s="160">
        <v>38856</v>
      </c>
      <c r="AO4871">
        <v>12</v>
      </c>
      <c r="AP4871">
        <v>170</v>
      </c>
      <c r="AQ4871" s="160" t="s">
        <v>1102</v>
      </c>
      <c r="AR4871" s="28">
        <f t="shared" si="101"/>
        <v>17</v>
      </c>
      <c r="AT4871" s="160">
        <v>38126</v>
      </c>
      <c r="AU4871">
        <v>12</v>
      </c>
      <c r="AV4871">
        <v>110</v>
      </c>
      <c r="AW4871" s="160" t="s">
        <v>1102</v>
      </c>
      <c r="AX4871" s="28">
        <f t="shared" si="102"/>
        <v>11</v>
      </c>
    </row>
    <row r="4872" spans="28:50" x14ac:dyDescent="0.3">
      <c r="AB4872" s="160">
        <v>37395</v>
      </c>
      <c r="AC4872">
        <v>13</v>
      </c>
      <c r="AD4872">
        <v>85</v>
      </c>
      <c r="AE4872" t="s">
        <v>1102</v>
      </c>
      <c r="AF4872">
        <v>9</v>
      </c>
      <c r="AH4872" s="160">
        <v>39587</v>
      </c>
      <c r="AI4872">
        <v>13</v>
      </c>
      <c r="AJ4872">
        <v>169</v>
      </c>
      <c r="AK4872" s="160" t="s">
        <v>1102</v>
      </c>
      <c r="AL4872" s="28">
        <f t="shared" si="100"/>
        <v>17</v>
      </c>
      <c r="AN4872" s="160">
        <v>38856</v>
      </c>
      <c r="AO4872">
        <v>13</v>
      </c>
      <c r="AP4872">
        <v>170</v>
      </c>
      <c r="AQ4872" s="160" t="s">
        <v>1102</v>
      </c>
      <c r="AR4872" s="28">
        <f t="shared" si="101"/>
        <v>17</v>
      </c>
      <c r="AT4872" s="160">
        <v>38126</v>
      </c>
      <c r="AU4872">
        <v>13</v>
      </c>
      <c r="AV4872">
        <v>113</v>
      </c>
      <c r="AW4872" s="160" t="s">
        <v>1102</v>
      </c>
      <c r="AX4872" s="28">
        <f t="shared" si="102"/>
        <v>11</v>
      </c>
    </row>
    <row r="4873" spans="28:50" x14ac:dyDescent="0.3">
      <c r="AB4873" s="160">
        <v>37395</v>
      </c>
      <c r="AC4873">
        <v>14</v>
      </c>
      <c r="AD4873">
        <v>111</v>
      </c>
      <c r="AE4873" t="s">
        <v>1102</v>
      </c>
      <c r="AF4873">
        <v>11</v>
      </c>
      <c r="AH4873" s="160">
        <v>39587</v>
      </c>
      <c r="AI4873">
        <v>14</v>
      </c>
      <c r="AJ4873">
        <v>170</v>
      </c>
      <c r="AK4873" s="160" t="s">
        <v>1102</v>
      </c>
      <c r="AL4873" s="28">
        <f t="shared" si="100"/>
        <v>17</v>
      </c>
      <c r="AN4873" s="160">
        <v>38856</v>
      </c>
      <c r="AO4873">
        <v>14</v>
      </c>
      <c r="AP4873">
        <v>171</v>
      </c>
      <c r="AQ4873" s="160" t="s">
        <v>1102</v>
      </c>
      <c r="AR4873" s="28">
        <f t="shared" si="101"/>
        <v>17</v>
      </c>
      <c r="AT4873" s="160">
        <v>38126</v>
      </c>
      <c r="AU4873">
        <v>14</v>
      </c>
      <c r="AV4873">
        <v>108</v>
      </c>
      <c r="AW4873" s="160" t="s">
        <v>1102</v>
      </c>
      <c r="AX4873" s="28">
        <f t="shared" si="102"/>
        <v>11</v>
      </c>
    </row>
    <row r="4874" spans="28:50" x14ac:dyDescent="0.3">
      <c r="AB4874" s="160">
        <v>37395</v>
      </c>
      <c r="AC4874">
        <v>15</v>
      </c>
      <c r="AD4874">
        <v>90</v>
      </c>
      <c r="AE4874" t="s">
        <v>1102</v>
      </c>
      <c r="AF4874">
        <v>9</v>
      </c>
      <c r="AH4874" s="160">
        <v>39587</v>
      </c>
      <c r="AI4874">
        <v>15</v>
      </c>
      <c r="AJ4874">
        <v>172</v>
      </c>
      <c r="AK4874" s="160" t="s">
        <v>1102</v>
      </c>
      <c r="AL4874" s="28">
        <f t="shared" si="100"/>
        <v>17</v>
      </c>
      <c r="AN4874" s="160">
        <v>38856</v>
      </c>
      <c r="AO4874">
        <v>15</v>
      </c>
      <c r="AP4874">
        <v>170</v>
      </c>
      <c r="AQ4874" s="160" t="s">
        <v>1102</v>
      </c>
      <c r="AR4874" s="28">
        <f t="shared" si="101"/>
        <v>17</v>
      </c>
      <c r="AT4874" s="160">
        <v>38126</v>
      </c>
      <c r="AU4874">
        <v>15</v>
      </c>
      <c r="AV4874">
        <v>102</v>
      </c>
      <c r="AW4874" s="160" t="s">
        <v>1102</v>
      </c>
      <c r="AX4874" s="28">
        <f t="shared" si="102"/>
        <v>10</v>
      </c>
    </row>
    <row r="4875" spans="28:50" x14ac:dyDescent="0.3">
      <c r="AB4875" s="160">
        <v>37395</v>
      </c>
      <c r="AC4875">
        <v>16</v>
      </c>
      <c r="AD4875">
        <v>86</v>
      </c>
      <c r="AE4875" t="s">
        <v>1102</v>
      </c>
      <c r="AF4875">
        <v>9</v>
      </c>
      <c r="AH4875" s="160">
        <v>39587</v>
      </c>
      <c r="AI4875">
        <v>16</v>
      </c>
      <c r="AJ4875">
        <v>168</v>
      </c>
      <c r="AK4875" s="160" t="s">
        <v>1102</v>
      </c>
      <c r="AL4875" s="28">
        <f t="shared" si="100"/>
        <v>17</v>
      </c>
      <c r="AN4875" s="160">
        <v>38856</v>
      </c>
      <c r="AO4875">
        <v>16</v>
      </c>
      <c r="AP4875">
        <v>160</v>
      </c>
      <c r="AQ4875" s="160" t="s">
        <v>1102</v>
      </c>
      <c r="AR4875" s="28">
        <f t="shared" si="101"/>
        <v>16</v>
      </c>
      <c r="AT4875" s="160">
        <v>38126</v>
      </c>
      <c r="AU4875">
        <v>16</v>
      </c>
      <c r="AV4875">
        <v>95</v>
      </c>
      <c r="AW4875" s="160" t="s">
        <v>1102</v>
      </c>
      <c r="AX4875" s="28">
        <f t="shared" si="102"/>
        <v>10</v>
      </c>
    </row>
    <row r="4876" spans="28:50" x14ac:dyDescent="0.3">
      <c r="AB4876" s="160">
        <v>37395</v>
      </c>
      <c r="AC4876">
        <v>17</v>
      </c>
      <c r="AD4876">
        <v>68</v>
      </c>
      <c r="AE4876" t="s">
        <v>1102</v>
      </c>
      <c r="AF4876">
        <v>7</v>
      </c>
      <c r="AH4876" s="160">
        <v>39587</v>
      </c>
      <c r="AI4876">
        <v>17</v>
      </c>
      <c r="AJ4876">
        <v>166</v>
      </c>
      <c r="AK4876" s="160" t="s">
        <v>1102</v>
      </c>
      <c r="AL4876" s="28">
        <f t="shared" si="100"/>
        <v>17</v>
      </c>
      <c r="AN4876" s="160">
        <v>38856</v>
      </c>
      <c r="AO4876">
        <v>17</v>
      </c>
      <c r="AP4876">
        <v>133</v>
      </c>
      <c r="AQ4876" s="160" t="s">
        <v>1102</v>
      </c>
      <c r="AR4876" s="28">
        <f t="shared" si="101"/>
        <v>13</v>
      </c>
      <c r="AT4876" s="160">
        <v>38126</v>
      </c>
      <c r="AU4876">
        <v>17</v>
      </c>
      <c r="AV4876">
        <v>96</v>
      </c>
      <c r="AW4876" s="160" t="s">
        <v>1102</v>
      </c>
      <c r="AX4876" s="28">
        <f t="shared" si="102"/>
        <v>10</v>
      </c>
    </row>
    <row r="4877" spans="28:50" x14ac:dyDescent="0.3">
      <c r="AB4877" s="160">
        <v>37395</v>
      </c>
      <c r="AC4877">
        <v>18</v>
      </c>
      <c r="AD4877">
        <v>66</v>
      </c>
      <c r="AE4877" t="s">
        <v>1102</v>
      </c>
      <c r="AF4877">
        <v>7</v>
      </c>
      <c r="AH4877" s="160">
        <v>39587</v>
      </c>
      <c r="AI4877">
        <v>18</v>
      </c>
      <c r="AJ4877">
        <v>151</v>
      </c>
      <c r="AK4877" s="160" t="s">
        <v>1102</v>
      </c>
      <c r="AL4877" s="28">
        <f t="shared" si="100"/>
        <v>15</v>
      </c>
      <c r="AN4877" s="160">
        <v>38856</v>
      </c>
      <c r="AO4877">
        <v>18</v>
      </c>
      <c r="AP4877">
        <v>140</v>
      </c>
      <c r="AQ4877" s="160" t="s">
        <v>1102</v>
      </c>
      <c r="AR4877" s="28">
        <f t="shared" si="101"/>
        <v>14</v>
      </c>
      <c r="AT4877" s="160">
        <v>38126</v>
      </c>
      <c r="AU4877">
        <v>18</v>
      </c>
      <c r="AV4877">
        <v>96</v>
      </c>
      <c r="AW4877" s="160" t="s">
        <v>1102</v>
      </c>
      <c r="AX4877" s="28">
        <f t="shared" si="102"/>
        <v>10</v>
      </c>
    </row>
    <row r="4878" spans="28:50" x14ac:dyDescent="0.3">
      <c r="AB4878" s="160">
        <v>37395</v>
      </c>
      <c r="AC4878">
        <v>19</v>
      </c>
      <c r="AD4878">
        <v>65</v>
      </c>
      <c r="AE4878" t="s">
        <v>1102</v>
      </c>
      <c r="AF4878">
        <v>7</v>
      </c>
      <c r="AH4878" s="160">
        <v>39587</v>
      </c>
      <c r="AI4878">
        <v>19</v>
      </c>
      <c r="AJ4878">
        <v>160</v>
      </c>
      <c r="AK4878" s="160" t="s">
        <v>1102</v>
      </c>
      <c r="AL4878" s="28">
        <f t="shared" si="100"/>
        <v>16</v>
      </c>
      <c r="AN4878" s="160">
        <v>38856</v>
      </c>
      <c r="AO4878">
        <v>19</v>
      </c>
      <c r="AP4878">
        <v>120</v>
      </c>
      <c r="AQ4878" s="160" t="s">
        <v>1102</v>
      </c>
      <c r="AR4878" s="28">
        <f t="shared" si="101"/>
        <v>12</v>
      </c>
      <c r="AT4878" s="160">
        <v>38126</v>
      </c>
      <c r="AU4878">
        <v>19</v>
      </c>
      <c r="AV4878">
        <v>95</v>
      </c>
      <c r="AW4878" s="160" t="s">
        <v>1102</v>
      </c>
      <c r="AX4878" s="28">
        <f t="shared" si="102"/>
        <v>10</v>
      </c>
    </row>
    <row r="4879" spans="28:50" x14ac:dyDescent="0.3">
      <c r="AB4879" s="160">
        <v>37395</v>
      </c>
      <c r="AC4879">
        <v>20</v>
      </c>
      <c r="AD4879">
        <v>66</v>
      </c>
      <c r="AE4879" t="s">
        <v>1102</v>
      </c>
      <c r="AF4879">
        <v>7</v>
      </c>
      <c r="AH4879" s="160">
        <v>39587</v>
      </c>
      <c r="AI4879">
        <v>20</v>
      </c>
      <c r="AJ4879">
        <v>145</v>
      </c>
      <c r="AK4879" s="160" t="s">
        <v>1102</v>
      </c>
      <c r="AL4879" s="28">
        <f t="shared" si="100"/>
        <v>15</v>
      </c>
      <c r="AN4879" s="160">
        <v>38856</v>
      </c>
      <c r="AO4879">
        <v>20</v>
      </c>
      <c r="AP4879">
        <v>119</v>
      </c>
      <c r="AQ4879" s="160" t="s">
        <v>1102</v>
      </c>
      <c r="AR4879" s="28">
        <f t="shared" si="101"/>
        <v>12</v>
      </c>
      <c r="AT4879" s="160">
        <v>38126</v>
      </c>
      <c r="AU4879">
        <v>20</v>
      </c>
      <c r="AV4879">
        <v>102</v>
      </c>
      <c r="AW4879" s="160" t="s">
        <v>1102</v>
      </c>
      <c r="AX4879" s="28">
        <f t="shared" si="102"/>
        <v>10</v>
      </c>
    </row>
    <row r="4880" spans="28:50" x14ac:dyDescent="0.3">
      <c r="AB4880" s="160">
        <v>37395</v>
      </c>
      <c r="AC4880">
        <v>21</v>
      </c>
      <c r="AD4880">
        <v>62</v>
      </c>
      <c r="AE4880" t="s">
        <v>1102</v>
      </c>
      <c r="AF4880">
        <v>6</v>
      </c>
      <c r="AH4880" s="160">
        <v>39587</v>
      </c>
      <c r="AI4880">
        <v>21</v>
      </c>
      <c r="AJ4880">
        <v>131</v>
      </c>
      <c r="AK4880" s="160" t="s">
        <v>1102</v>
      </c>
      <c r="AL4880" s="28">
        <f t="shared" si="100"/>
        <v>13</v>
      </c>
      <c r="AN4880" s="160">
        <v>38856</v>
      </c>
      <c r="AO4880">
        <v>21</v>
      </c>
      <c r="AP4880">
        <v>120</v>
      </c>
      <c r="AQ4880" s="160" t="s">
        <v>1102</v>
      </c>
      <c r="AR4880" s="28">
        <f t="shared" si="101"/>
        <v>12</v>
      </c>
      <c r="AT4880" s="160">
        <v>38126</v>
      </c>
      <c r="AU4880">
        <v>21</v>
      </c>
      <c r="AV4880">
        <v>107</v>
      </c>
      <c r="AW4880" s="160" t="s">
        <v>1102</v>
      </c>
      <c r="AX4880" s="28">
        <f t="shared" si="102"/>
        <v>11</v>
      </c>
    </row>
    <row r="4881" spans="28:50" x14ac:dyDescent="0.3">
      <c r="AB4881" s="160">
        <v>37395</v>
      </c>
      <c r="AC4881">
        <v>22</v>
      </c>
      <c r="AD4881">
        <v>56</v>
      </c>
      <c r="AE4881" t="s">
        <v>1102</v>
      </c>
      <c r="AF4881">
        <v>6</v>
      </c>
      <c r="AH4881" s="160">
        <v>39587</v>
      </c>
      <c r="AI4881">
        <v>22</v>
      </c>
      <c r="AJ4881">
        <v>129</v>
      </c>
      <c r="AK4881" s="160" t="s">
        <v>1102</v>
      </c>
      <c r="AL4881" s="28">
        <f t="shared" si="100"/>
        <v>13</v>
      </c>
      <c r="AN4881" s="160">
        <v>38856</v>
      </c>
      <c r="AO4881">
        <v>22</v>
      </c>
      <c r="AP4881">
        <v>120</v>
      </c>
      <c r="AQ4881" s="160" t="s">
        <v>1102</v>
      </c>
      <c r="AR4881" s="28">
        <f t="shared" si="101"/>
        <v>12</v>
      </c>
      <c r="AT4881" s="160">
        <v>38126</v>
      </c>
      <c r="AU4881">
        <v>22</v>
      </c>
      <c r="AV4881">
        <v>93</v>
      </c>
      <c r="AW4881" s="160" t="s">
        <v>1102</v>
      </c>
      <c r="AX4881" s="28">
        <f t="shared" si="102"/>
        <v>9</v>
      </c>
    </row>
    <row r="4882" spans="28:50" x14ac:dyDescent="0.3">
      <c r="AB4882" s="160">
        <v>37395</v>
      </c>
      <c r="AC4882">
        <v>23</v>
      </c>
      <c r="AD4882">
        <v>58</v>
      </c>
      <c r="AE4882" t="s">
        <v>1102</v>
      </c>
      <c r="AF4882">
        <v>6</v>
      </c>
      <c r="AH4882" s="160">
        <v>39587</v>
      </c>
      <c r="AI4882">
        <v>23</v>
      </c>
      <c r="AJ4882">
        <v>129</v>
      </c>
      <c r="AK4882" s="160" t="s">
        <v>1102</v>
      </c>
      <c r="AL4882" s="28">
        <f t="shared" si="100"/>
        <v>13</v>
      </c>
      <c r="AN4882" s="160">
        <v>38856</v>
      </c>
      <c r="AO4882">
        <v>23</v>
      </c>
      <c r="AP4882">
        <v>120</v>
      </c>
      <c r="AQ4882" s="160" t="s">
        <v>1102</v>
      </c>
      <c r="AR4882" s="28">
        <f t="shared" si="101"/>
        <v>12</v>
      </c>
      <c r="AT4882" s="160">
        <v>38126</v>
      </c>
      <c r="AU4882">
        <v>23</v>
      </c>
      <c r="AV4882">
        <v>88</v>
      </c>
      <c r="AW4882" s="160" t="s">
        <v>1102</v>
      </c>
      <c r="AX4882" s="28">
        <f t="shared" si="102"/>
        <v>9</v>
      </c>
    </row>
    <row r="4883" spans="28:50" x14ac:dyDescent="0.3">
      <c r="AB4883" s="160">
        <v>37396</v>
      </c>
      <c r="AC4883">
        <v>0</v>
      </c>
      <c r="AD4883">
        <v>58</v>
      </c>
      <c r="AE4883" t="s">
        <v>1102</v>
      </c>
      <c r="AF4883">
        <v>6</v>
      </c>
      <c r="AH4883" s="160">
        <v>39588</v>
      </c>
      <c r="AI4883">
        <v>0</v>
      </c>
      <c r="AJ4883">
        <v>130</v>
      </c>
      <c r="AK4883" s="160" t="s">
        <v>1102</v>
      </c>
      <c r="AL4883" s="28">
        <f t="shared" si="100"/>
        <v>13</v>
      </c>
      <c r="AN4883" s="160">
        <v>38857</v>
      </c>
      <c r="AO4883">
        <v>0</v>
      </c>
      <c r="AP4883">
        <v>120</v>
      </c>
      <c r="AQ4883" s="160" t="s">
        <v>1102</v>
      </c>
      <c r="AR4883" s="28">
        <f t="shared" si="101"/>
        <v>12</v>
      </c>
      <c r="AT4883" s="160">
        <v>38127</v>
      </c>
      <c r="AU4883">
        <v>0</v>
      </c>
      <c r="AV4883">
        <v>93</v>
      </c>
      <c r="AW4883" s="160" t="s">
        <v>1102</v>
      </c>
      <c r="AX4883" s="28">
        <f t="shared" si="102"/>
        <v>9</v>
      </c>
    </row>
    <row r="4884" spans="28:50" x14ac:dyDescent="0.3">
      <c r="AB4884" s="160">
        <v>37396</v>
      </c>
      <c r="AC4884">
        <v>1</v>
      </c>
      <c r="AD4884">
        <v>56</v>
      </c>
      <c r="AE4884" t="s">
        <v>1102</v>
      </c>
      <c r="AF4884">
        <v>6</v>
      </c>
      <c r="AH4884" s="160">
        <v>39588</v>
      </c>
      <c r="AI4884">
        <v>1</v>
      </c>
      <c r="AJ4884">
        <v>127</v>
      </c>
      <c r="AK4884" s="160" t="s">
        <v>1102</v>
      </c>
      <c r="AL4884" s="28">
        <f t="shared" si="100"/>
        <v>13</v>
      </c>
      <c r="AN4884" s="160">
        <v>38857</v>
      </c>
      <c r="AO4884">
        <v>1</v>
      </c>
      <c r="AP4884">
        <v>120</v>
      </c>
      <c r="AQ4884" s="160" t="s">
        <v>1102</v>
      </c>
      <c r="AR4884" s="28">
        <f t="shared" si="101"/>
        <v>12</v>
      </c>
      <c r="AT4884" s="160">
        <v>38127</v>
      </c>
      <c r="AU4884">
        <v>1</v>
      </c>
      <c r="AV4884">
        <v>90</v>
      </c>
      <c r="AW4884" s="160" t="s">
        <v>1102</v>
      </c>
      <c r="AX4884" s="28">
        <f t="shared" si="102"/>
        <v>9</v>
      </c>
    </row>
    <row r="4885" spans="28:50" x14ac:dyDescent="0.3">
      <c r="AB4885" s="160">
        <v>37396</v>
      </c>
      <c r="AC4885">
        <v>2</v>
      </c>
      <c r="AD4885">
        <v>61</v>
      </c>
      <c r="AE4885" t="s">
        <v>1102</v>
      </c>
      <c r="AF4885">
        <v>6</v>
      </c>
      <c r="AH4885" s="160">
        <v>39588</v>
      </c>
      <c r="AI4885">
        <v>2</v>
      </c>
      <c r="AJ4885">
        <v>131</v>
      </c>
      <c r="AK4885" s="160" t="s">
        <v>1102</v>
      </c>
      <c r="AL4885" s="28">
        <f t="shared" si="100"/>
        <v>13</v>
      </c>
      <c r="AN4885" s="160">
        <v>38857</v>
      </c>
      <c r="AO4885">
        <v>2</v>
      </c>
      <c r="AP4885">
        <v>120</v>
      </c>
      <c r="AQ4885" s="160" t="s">
        <v>1102</v>
      </c>
      <c r="AR4885" s="28">
        <f t="shared" si="101"/>
        <v>12</v>
      </c>
      <c r="AT4885" s="160">
        <v>38127</v>
      </c>
      <c r="AU4885">
        <v>2</v>
      </c>
      <c r="AV4885">
        <v>84</v>
      </c>
      <c r="AW4885" s="160" t="s">
        <v>1102</v>
      </c>
      <c r="AX4885" s="28">
        <f t="shared" si="102"/>
        <v>8</v>
      </c>
    </row>
    <row r="4886" spans="28:50" x14ac:dyDescent="0.3">
      <c r="AB4886" s="160">
        <v>37396</v>
      </c>
      <c r="AC4886">
        <v>3</v>
      </c>
      <c r="AD4886">
        <v>69</v>
      </c>
      <c r="AE4886" t="s">
        <v>1102</v>
      </c>
      <c r="AF4886">
        <v>7</v>
      </c>
      <c r="AH4886" s="160">
        <v>39588</v>
      </c>
      <c r="AI4886">
        <v>3</v>
      </c>
      <c r="AJ4886">
        <v>134</v>
      </c>
      <c r="AK4886" s="160" t="s">
        <v>1102</v>
      </c>
      <c r="AL4886" s="28">
        <f t="shared" si="100"/>
        <v>13</v>
      </c>
      <c r="AN4886" s="160">
        <v>38857</v>
      </c>
      <c r="AO4886">
        <v>3</v>
      </c>
      <c r="AP4886">
        <v>120</v>
      </c>
      <c r="AQ4886" s="160" t="s">
        <v>1102</v>
      </c>
      <c r="AR4886" s="28">
        <f t="shared" si="101"/>
        <v>12</v>
      </c>
      <c r="AT4886" s="160">
        <v>38127</v>
      </c>
      <c r="AU4886">
        <v>3</v>
      </c>
      <c r="AV4886">
        <v>84</v>
      </c>
      <c r="AW4886" s="160" t="s">
        <v>1102</v>
      </c>
      <c r="AX4886" s="28">
        <f t="shared" si="102"/>
        <v>8</v>
      </c>
    </row>
    <row r="4887" spans="28:50" x14ac:dyDescent="0.3">
      <c r="AB4887" s="160">
        <v>37396</v>
      </c>
      <c r="AC4887">
        <v>4</v>
      </c>
      <c r="AD4887">
        <v>66</v>
      </c>
      <c r="AE4887" t="s">
        <v>1102</v>
      </c>
      <c r="AF4887">
        <v>7</v>
      </c>
      <c r="AH4887" s="160">
        <v>39588</v>
      </c>
      <c r="AI4887">
        <v>4</v>
      </c>
      <c r="AJ4887">
        <v>129</v>
      </c>
      <c r="AK4887" s="160" t="s">
        <v>1102</v>
      </c>
      <c r="AL4887" s="28">
        <f t="shared" si="100"/>
        <v>13</v>
      </c>
      <c r="AN4887" s="160">
        <v>38857</v>
      </c>
      <c r="AO4887">
        <v>4</v>
      </c>
      <c r="AP4887">
        <v>120</v>
      </c>
      <c r="AQ4887" s="160" t="s">
        <v>1102</v>
      </c>
      <c r="AR4887" s="28">
        <f t="shared" si="101"/>
        <v>12</v>
      </c>
      <c r="AT4887" s="160">
        <v>38127</v>
      </c>
      <c r="AU4887">
        <v>4</v>
      </c>
      <c r="AV4887">
        <v>86</v>
      </c>
      <c r="AW4887" s="160" t="s">
        <v>1102</v>
      </c>
      <c r="AX4887" s="28">
        <f t="shared" si="102"/>
        <v>9</v>
      </c>
    </row>
    <row r="4888" spans="28:50" x14ac:dyDescent="0.3">
      <c r="AB4888" s="160">
        <v>37396</v>
      </c>
      <c r="AC4888">
        <v>5</v>
      </c>
      <c r="AD4888">
        <v>66</v>
      </c>
      <c r="AE4888" t="s">
        <v>1102</v>
      </c>
      <c r="AF4888">
        <v>7</v>
      </c>
      <c r="AH4888" s="160">
        <v>39588</v>
      </c>
      <c r="AI4888">
        <v>5</v>
      </c>
      <c r="AJ4888">
        <v>124</v>
      </c>
      <c r="AK4888" s="160" t="s">
        <v>1102</v>
      </c>
      <c r="AL4888" s="28">
        <f t="shared" si="100"/>
        <v>12</v>
      </c>
      <c r="AN4888" s="160">
        <v>38857</v>
      </c>
      <c r="AO4888">
        <v>5</v>
      </c>
      <c r="AP4888">
        <v>116</v>
      </c>
      <c r="AQ4888" s="160" t="s">
        <v>1102</v>
      </c>
      <c r="AR4888" s="28">
        <f t="shared" si="101"/>
        <v>12</v>
      </c>
      <c r="AT4888" s="160">
        <v>38127</v>
      </c>
      <c r="AU4888">
        <v>5</v>
      </c>
      <c r="AV4888">
        <v>84</v>
      </c>
      <c r="AW4888" s="160" t="s">
        <v>1102</v>
      </c>
      <c r="AX4888" s="28">
        <f t="shared" si="102"/>
        <v>8</v>
      </c>
    </row>
    <row r="4889" spans="28:50" x14ac:dyDescent="0.3">
      <c r="AB4889" s="160">
        <v>37396</v>
      </c>
      <c r="AC4889">
        <v>6</v>
      </c>
      <c r="AD4889">
        <v>69</v>
      </c>
      <c r="AE4889" t="s">
        <v>1102</v>
      </c>
      <c r="AF4889">
        <v>7</v>
      </c>
      <c r="AH4889" s="160">
        <v>39588</v>
      </c>
      <c r="AI4889">
        <v>6</v>
      </c>
      <c r="AJ4889">
        <v>122</v>
      </c>
      <c r="AK4889" s="160" t="s">
        <v>1102</v>
      </c>
      <c r="AL4889" s="28">
        <f t="shared" si="100"/>
        <v>12</v>
      </c>
      <c r="AN4889" s="160">
        <v>38857</v>
      </c>
      <c r="AO4889">
        <v>6</v>
      </c>
      <c r="AP4889">
        <v>120</v>
      </c>
      <c r="AQ4889" s="160" t="s">
        <v>1102</v>
      </c>
      <c r="AR4889" s="28">
        <f t="shared" si="101"/>
        <v>12</v>
      </c>
      <c r="AT4889" s="160">
        <v>38127</v>
      </c>
      <c r="AU4889">
        <v>6</v>
      </c>
      <c r="AV4889">
        <v>81</v>
      </c>
      <c r="AW4889" s="160" t="s">
        <v>1102</v>
      </c>
      <c r="AX4889" s="28">
        <f t="shared" si="102"/>
        <v>8</v>
      </c>
    </row>
    <row r="4890" spans="28:50" x14ac:dyDescent="0.3">
      <c r="AB4890" s="160">
        <v>37396</v>
      </c>
      <c r="AC4890">
        <v>7</v>
      </c>
      <c r="AD4890">
        <v>74</v>
      </c>
      <c r="AE4890" t="s">
        <v>1102</v>
      </c>
      <c r="AF4890">
        <v>7</v>
      </c>
      <c r="AH4890" s="160">
        <v>39588</v>
      </c>
      <c r="AI4890">
        <v>7</v>
      </c>
      <c r="AJ4890">
        <v>119</v>
      </c>
      <c r="AK4890" s="160" t="s">
        <v>1102</v>
      </c>
      <c r="AL4890" s="28">
        <f t="shared" si="100"/>
        <v>12</v>
      </c>
      <c r="AN4890" s="160">
        <v>38857</v>
      </c>
      <c r="AO4890">
        <v>7</v>
      </c>
      <c r="AP4890">
        <v>120</v>
      </c>
      <c r="AQ4890" s="160" t="s">
        <v>1102</v>
      </c>
      <c r="AR4890" s="28">
        <f t="shared" si="101"/>
        <v>12</v>
      </c>
      <c r="AT4890" s="160">
        <v>38127</v>
      </c>
      <c r="AU4890">
        <v>7</v>
      </c>
      <c r="AV4890">
        <v>77</v>
      </c>
      <c r="AW4890" s="160" t="s">
        <v>1102</v>
      </c>
      <c r="AX4890" s="28">
        <f t="shared" si="102"/>
        <v>8</v>
      </c>
    </row>
    <row r="4891" spans="28:50" x14ac:dyDescent="0.3">
      <c r="AB4891" s="160">
        <v>37396</v>
      </c>
      <c r="AC4891">
        <v>8</v>
      </c>
      <c r="AD4891">
        <v>76</v>
      </c>
      <c r="AE4891" t="s">
        <v>1102</v>
      </c>
      <c r="AF4891">
        <v>8</v>
      </c>
      <c r="AH4891" s="160">
        <v>39588</v>
      </c>
      <c r="AI4891">
        <v>8</v>
      </c>
      <c r="AJ4891">
        <v>120</v>
      </c>
      <c r="AK4891" s="160" t="s">
        <v>1102</v>
      </c>
      <c r="AL4891" s="28">
        <f t="shared" si="100"/>
        <v>12</v>
      </c>
      <c r="AN4891" s="160">
        <v>38857</v>
      </c>
      <c r="AO4891">
        <v>8</v>
      </c>
      <c r="AP4891">
        <v>125</v>
      </c>
      <c r="AQ4891" s="160" t="s">
        <v>1102</v>
      </c>
      <c r="AR4891" s="28">
        <f t="shared" si="101"/>
        <v>13</v>
      </c>
      <c r="AT4891" s="160">
        <v>38127</v>
      </c>
      <c r="AU4891">
        <v>8</v>
      </c>
      <c r="AV4891">
        <v>80</v>
      </c>
      <c r="AW4891" s="160" t="s">
        <v>1102</v>
      </c>
      <c r="AX4891" s="28">
        <f t="shared" si="102"/>
        <v>8</v>
      </c>
    </row>
    <row r="4892" spans="28:50" x14ac:dyDescent="0.3">
      <c r="AB4892" s="160">
        <v>37396</v>
      </c>
      <c r="AC4892">
        <v>9</v>
      </c>
      <c r="AD4892">
        <v>81</v>
      </c>
      <c r="AE4892" t="s">
        <v>1102</v>
      </c>
      <c r="AF4892">
        <v>8</v>
      </c>
      <c r="AH4892" s="160">
        <v>39588</v>
      </c>
      <c r="AI4892">
        <v>9</v>
      </c>
      <c r="AJ4892">
        <v>134</v>
      </c>
      <c r="AK4892" s="160" t="s">
        <v>1102</v>
      </c>
      <c r="AL4892" s="28">
        <f t="shared" si="100"/>
        <v>13</v>
      </c>
      <c r="AN4892" s="160">
        <v>38857</v>
      </c>
      <c r="AO4892">
        <v>9</v>
      </c>
      <c r="AP4892">
        <v>140</v>
      </c>
      <c r="AQ4892" s="160" t="s">
        <v>1102</v>
      </c>
      <c r="AR4892" s="28">
        <f t="shared" si="101"/>
        <v>14</v>
      </c>
      <c r="AT4892" s="160">
        <v>38127</v>
      </c>
      <c r="AU4892">
        <v>9</v>
      </c>
      <c r="AV4892">
        <v>90</v>
      </c>
      <c r="AW4892" s="160" t="s">
        <v>1102</v>
      </c>
      <c r="AX4892" s="28">
        <f t="shared" si="102"/>
        <v>9</v>
      </c>
    </row>
    <row r="4893" spans="28:50" x14ac:dyDescent="0.3">
      <c r="AB4893" s="160">
        <v>37396</v>
      </c>
      <c r="AC4893">
        <v>10</v>
      </c>
      <c r="AD4893">
        <v>89</v>
      </c>
      <c r="AE4893" t="s">
        <v>1102</v>
      </c>
      <c r="AF4893">
        <v>9</v>
      </c>
      <c r="AH4893" s="160">
        <v>39588</v>
      </c>
      <c r="AI4893">
        <v>10</v>
      </c>
      <c r="AJ4893">
        <v>149</v>
      </c>
      <c r="AK4893" s="160" t="s">
        <v>1102</v>
      </c>
      <c r="AL4893" s="28">
        <f t="shared" si="100"/>
        <v>15</v>
      </c>
      <c r="AN4893" s="160">
        <v>38857</v>
      </c>
      <c r="AO4893">
        <v>10</v>
      </c>
      <c r="AP4893">
        <v>150</v>
      </c>
      <c r="AQ4893" s="160" t="s">
        <v>1102</v>
      </c>
      <c r="AR4893" s="28">
        <f t="shared" si="101"/>
        <v>15</v>
      </c>
      <c r="AT4893" s="160">
        <v>38127</v>
      </c>
      <c r="AU4893">
        <v>10</v>
      </c>
      <c r="AV4893">
        <v>94</v>
      </c>
      <c r="AW4893" s="160" t="s">
        <v>1102</v>
      </c>
      <c r="AX4893" s="28">
        <f t="shared" si="102"/>
        <v>9</v>
      </c>
    </row>
    <row r="4894" spans="28:50" x14ac:dyDescent="0.3">
      <c r="AB4894" s="160">
        <v>37396</v>
      </c>
      <c r="AC4894">
        <v>11</v>
      </c>
      <c r="AD4894">
        <v>102</v>
      </c>
      <c r="AE4894" t="s">
        <v>1102</v>
      </c>
      <c r="AF4894">
        <v>10</v>
      </c>
      <c r="AH4894" s="160">
        <v>39588</v>
      </c>
      <c r="AI4894">
        <v>11</v>
      </c>
      <c r="AJ4894">
        <v>167</v>
      </c>
      <c r="AK4894" s="160" t="s">
        <v>1102</v>
      </c>
      <c r="AL4894" s="28">
        <f t="shared" si="100"/>
        <v>17</v>
      </c>
      <c r="AN4894" s="160">
        <v>38857</v>
      </c>
      <c r="AO4894">
        <v>11</v>
      </c>
      <c r="AP4894">
        <v>155</v>
      </c>
      <c r="AQ4894" s="160" t="s">
        <v>1102</v>
      </c>
      <c r="AR4894" s="28">
        <f t="shared" si="101"/>
        <v>16</v>
      </c>
      <c r="AT4894" s="160">
        <v>38127</v>
      </c>
      <c r="AU4894">
        <v>11</v>
      </c>
      <c r="AV4894">
        <v>110</v>
      </c>
      <c r="AW4894" s="160" t="s">
        <v>1102</v>
      </c>
      <c r="AX4894" s="28">
        <f t="shared" si="102"/>
        <v>11</v>
      </c>
    </row>
    <row r="4895" spans="28:50" x14ac:dyDescent="0.3">
      <c r="AB4895" s="160">
        <v>37396</v>
      </c>
      <c r="AC4895">
        <v>12</v>
      </c>
      <c r="AD4895">
        <v>114</v>
      </c>
      <c r="AE4895" t="s">
        <v>1102</v>
      </c>
      <c r="AF4895">
        <v>11</v>
      </c>
      <c r="AH4895" s="160">
        <v>39588</v>
      </c>
      <c r="AI4895">
        <v>12</v>
      </c>
      <c r="AJ4895">
        <v>168</v>
      </c>
      <c r="AK4895" s="160" t="s">
        <v>1102</v>
      </c>
      <c r="AL4895" s="28">
        <f t="shared" si="100"/>
        <v>17</v>
      </c>
      <c r="AN4895" s="160">
        <v>38857</v>
      </c>
      <c r="AO4895">
        <v>12</v>
      </c>
      <c r="AP4895">
        <v>160</v>
      </c>
      <c r="AQ4895" s="160" t="s">
        <v>1102</v>
      </c>
      <c r="AR4895" s="28">
        <f t="shared" si="101"/>
        <v>16</v>
      </c>
      <c r="AT4895" s="160">
        <v>38127</v>
      </c>
      <c r="AU4895">
        <v>12</v>
      </c>
      <c r="AV4895">
        <v>123</v>
      </c>
      <c r="AW4895" s="160" t="s">
        <v>1102</v>
      </c>
      <c r="AX4895" s="28">
        <f t="shared" si="102"/>
        <v>12</v>
      </c>
    </row>
    <row r="4896" spans="28:50" x14ac:dyDescent="0.3">
      <c r="AB4896" s="160">
        <v>37396</v>
      </c>
      <c r="AC4896">
        <v>13</v>
      </c>
      <c r="AD4896">
        <v>111</v>
      </c>
      <c r="AE4896" t="s">
        <v>1102</v>
      </c>
      <c r="AF4896">
        <v>11</v>
      </c>
      <c r="AH4896" s="160">
        <v>39588</v>
      </c>
      <c r="AI4896">
        <v>13</v>
      </c>
      <c r="AJ4896">
        <v>174</v>
      </c>
      <c r="AK4896" s="160" t="s">
        <v>1102</v>
      </c>
      <c r="AL4896" s="28">
        <f t="shared" si="100"/>
        <v>17</v>
      </c>
      <c r="AN4896" s="160">
        <v>38857</v>
      </c>
      <c r="AO4896">
        <v>13</v>
      </c>
      <c r="AP4896">
        <v>160</v>
      </c>
      <c r="AQ4896" s="160" t="s">
        <v>1102</v>
      </c>
      <c r="AR4896" s="28">
        <f t="shared" si="101"/>
        <v>16</v>
      </c>
      <c r="AT4896" s="160">
        <v>38127</v>
      </c>
      <c r="AU4896">
        <v>13</v>
      </c>
      <c r="AV4896">
        <v>105</v>
      </c>
      <c r="AW4896" s="160" t="s">
        <v>1102</v>
      </c>
      <c r="AX4896" s="28">
        <f t="shared" si="102"/>
        <v>11</v>
      </c>
    </row>
    <row r="4897" spans="28:50" x14ac:dyDescent="0.3">
      <c r="AB4897" s="160">
        <v>37396</v>
      </c>
      <c r="AC4897">
        <v>14</v>
      </c>
      <c r="AD4897">
        <v>120</v>
      </c>
      <c r="AE4897" t="s">
        <v>1102</v>
      </c>
      <c r="AF4897">
        <v>12</v>
      </c>
      <c r="AH4897" s="160">
        <v>39588</v>
      </c>
      <c r="AI4897">
        <v>14</v>
      </c>
      <c r="AJ4897">
        <v>186</v>
      </c>
      <c r="AK4897" s="160" t="s">
        <v>1102</v>
      </c>
      <c r="AL4897" s="28">
        <f t="shared" si="100"/>
        <v>19</v>
      </c>
      <c r="AN4897" s="160">
        <v>38857</v>
      </c>
      <c r="AO4897">
        <v>14</v>
      </c>
      <c r="AP4897">
        <v>160</v>
      </c>
      <c r="AQ4897" s="160" t="s">
        <v>1102</v>
      </c>
      <c r="AR4897" s="28">
        <f t="shared" si="101"/>
        <v>16</v>
      </c>
      <c r="AT4897" s="160">
        <v>38127</v>
      </c>
      <c r="AU4897">
        <v>14</v>
      </c>
      <c r="AV4897">
        <v>101</v>
      </c>
      <c r="AW4897" s="160" t="s">
        <v>1102</v>
      </c>
      <c r="AX4897" s="28">
        <f t="shared" si="102"/>
        <v>10</v>
      </c>
    </row>
    <row r="4898" spans="28:50" x14ac:dyDescent="0.3">
      <c r="AB4898" s="160">
        <v>37396</v>
      </c>
      <c r="AC4898">
        <v>15</v>
      </c>
      <c r="AD4898">
        <v>102</v>
      </c>
      <c r="AE4898" t="s">
        <v>1102</v>
      </c>
      <c r="AF4898">
        <v>10</v>
      </c>
      <c r="AH4898" s="160">
        <v>39588</v>
      </c>
      <c r="AI4898">
        <v>15</v>
      </c>
      <c r="AJ4898">
        <v>179</v>
      </c>
      <c r="AK4898" s="160" t="s">
        <v>1102</v>
      </c>
      <c r="AL4898" s="28">
        <f t="shared" si="100"/>
        <v>18</v>
      </c>
      <c r="AN4898" s="160">
        <v>38857</v>
      </c>
      <c r="AO4898">
        <v>15</v>
      </c>
      <c r="AP4898">
        <v>160</v>
      </c>
      <c r="AQ4898" s="160" t="s">
        <v>1102</v>
      </c>
      <c r="AR4898" s="28">
        <f t="shared" si="101"/>
        <v>16</v>
      </c>
      <c r="AT4898" s="160">
        <v>38127</v>
      </c>
      <c r="AU4898">
        <v>15</v>
      </c>
      <c r="AV4898">
        <v>101</v>
      </c>
      <c r="AW4898" s="160" t="s">
        <v>1102</v>
      </c>
      <c r="AX4898" s="28">
        <f t="shared" si="102"/>
        <v>10</v>
      </c>
    </row>
    <row r="4899" spans="28:50" x14ac:dyDescent="0.3">
      <c r="AB4899" s="160">
        <v>37396</v>
      </c>
      <c r="AC4899">
        <v>16</v>
      </c>
      <c r="AD4899">
        <v>108</v>
      </c>
      <c r="AE4899" t="s">
        <v>1102</v>
      </c>
      <c r="AF4899">
        <v>11</v>
      </c>
      <c r="AH4899" s="160">
        <v>39588</v>
      </c>
      <c r="AI4899">
        <v>16</v>
      </c>
      <c r="AJ4899">
        <v>181</v>
      </c>
      <c r="AK4899" s="160" t="s">
        <v>1102</v>
      </c>
      <c r="AL4899" s="28">
        <f t="shared" si="100"/>
        <v>18</v>
      </c>
      <c r="AN4899" s="160">
        <v>38857</v>
      </c>
      <c r="AO4899">
        <v>16</v>
      </c>
      <c r="AP4899">
        <v>150</v>
      </c>
      <c r="AQ4899" s="160" t="s">
        <v>1102</v>
      </c>
      <c r="AR4899" s="28">
        <f t="shared" si="101"/>
        <v>15</v>
      </c>
      <c r="AT4899" s="160">
        <v>38127</v>
      </c>
      <c r="AU4899">
        <v>16</v>
      </c>
      <c r="AV4899">
        <v>105</v>
      </c>
      <c r="AW4899" s="160" t="s">
        <v>1102</v>
      </c>
      <c r="AX4899" s="28">
        <f t="shared" si="102"/>
        <v>11</v>
      </c>
    </row>
    <row r="4900" spans="28:50" x14ac:dyDescent="0.3">
      <c r="AB4900" s="160">
        <v>37396</v>
      </c>
      <c r="AC4900">
        <v>17</v>
      </c>
      <c r="AD4900">
        <v>92</v>
      </c>
      <c r="AE4900" t="s">
        <v>1102</v>
      </c>
      <c r="AF4900">
        <v>9</v>
      </c>
      <c r="AH4900" s="160">
        <v>39588</v>
      </c>
      <c r="AI4900">
        <v>17</v>
      </c>
      <c r="AJ4900">
        <v>178</v>
      </c>
      <c r="AK4900" s="160" t="s">
        <v>1102</v>
      </c>
      <c r="AL4900" s="28">
        <f t="shared" si="100"/>
        <v>18</v>
      </c>
      <c r="AN4900" s="160">
        <v>38857</v>
      </c>
      <c r="AO4900">
        <v>17</v>
      </c>
      <c r="AP4900">
        <v>141</v>
      </c>
      <c r="AQ4900" s="160" t="s">
        <v>1102</v>
      </c>
      <c r="AR4900" s="28">
        <f t="shared" si="101"/>
        <v>14</v>
      </c>
      <c r="AT4900" s="160">
        <v>38127</v>
      </c>
      <c r="AU4900">
        <v>17</v>
      </c>
      <c r="AV4900">
        <v>110</v>
      </c>
      <c r="AW4900" s="160" t="s">
        <v>1102</v>
      </c>
      <c r="AX4900" s="28">
        <f t="shared" si="102"/>
        <v>11</v>
      </c>
    </row>
    <row r="4901" spans="28:50" x14ac:dyDescent="0.3">
      <c r="AB4901" s="160">
        <v>37396</v>
      </c>
      <c r="AC4901">
        <v>18</v>
      </c>
      <c r="AD4901">
        <v>82</v>
      </c>
      <c r="AE4901" t="s">
        <v>1102</v>
      </c>
      <c r="AF4901">
        <v>8</v>
      </c>
      <c r="AH4901" s="160">
        <v>39588</v>
      </c>
      <c r="AI4901">
        <v>18</v>
      </c>
      <c r="AJ4901">
        <v>156</v>
      </c>
      <c r="AK4901" s="160" t="s">
        <v>1102</v>
      </c>
      <c r="AL4901" s="28">
        <f t="shared" si="100"/>
        <v>16</v>
      </c>
      <c r="AN4901" s="160">
        <v>38857</v>
      </c>
      <c r="AO4901">
        <v>18</v>
      </c>
      <c r="AP4901">
        <v>140</v>
      </c>
      <c r="AQ4901" s="160" t="s">
        <v>1102</v>
      </c>
      <c r="AR4901" s="28">
        <f t="shared" si="101"/>
        <v>14</v>
      </c>
      <c r="AT4901" s="160">
        <v>38127</v>
      </c>
      <c r="AU4901">
        <v>18</v>
      </c>
      <c r="AV4901">
        <v>106</v>
      </c>
      <c r="AW4901" s="160" t="s">
        <v>1102</v>
      </c>
      <c r="AX4901" s="28">
        <f t="shared" si="102"/>
        <v>11</v>
      </c>
    </row>
    <row r="4902" spans="28:50" x14ac:dyDescent="0.3">
      <c r="AB4902" s="160">
        <v>37396</v>
      </c>
      <c r="AC4902">
        <v>19</v>
      </c>
      <c r="AD4902">
        <v>85</v>
      </c>
      <c r="AE4902" t="s">
        <v>1102</v>
      </c>
      <c r="AF4902">
        <v>9</v>
      </c>
      <c r="AH4902" s="160">
        <v>39588</v>
      </c>
      <c r="AI4902">
        <v>19</v>
      </c>
      <c r="AJ4902">
        <v>155</v>
      </c>
      <c r="AK4902" s="160" t="s">
        <v>1102</v>
      </c>
      <c r="AL4902" s="28">
        <f t="shared" si="100"/>
        <v>16</v>
      </c>
      <c r="AN4902" s="160">
        <v>38857</v>
      </c>
      <c r="AO4902">
        <v>19</v>
      </c>
      <c r="AP4902">
        <v>140</v>
      </c>
      <c r="AQ4902" s="160" t="s">
        <v>1102</v>
      </c>
      <c r="AR4902" s="28">
        <f t="shared" si="101"/>
        <v>14</v>
      </c>
      <c r="AT4902" s="160">
        <v>38127</v>
      </c>
      <c r="AU4902">
        <v>19</v>
      </c>
      <c r="AV4902">
        <v>102</v>
      </c>
      <c r="AW4902" s="160" t="s">
        <v>1102</v>
      </c>
      <c r="AX4902" s="28">
        <f t="shared" si="102"/>
        <v>10</v>
      </c>
    </row>
    <row r="4903" spans="28:50" x14ac:dyDescent="0.3">
      <c r="AB4903" s="160">
        <v>37396</v>
      </c>
      <c r="AC4903">
        <v>20</v>
      </c>
      <c r="AD4903">
        <v>84</v>
      </c>
      <c r="AE4903" t="s">
        <v>1102</v>
      </c>
      <c r="AF4903">
        <v>8</v>
      </c>
      <c r="AH4903" s="160">
        <v>39588</v>
      </c>
      <c r="AI4903">
        <v>20</v>
      </c>
      <c r="AJ4903">
        <v>147</v>
      </c>
      <c r="AK4903" s="160" t="s">
        <v>1102</v>
      </c>
      <c r="AL4903" s="28">
        <f t="shared" si="100"/>
        <v>15</v>
      </c>
      <c r="AN4903" s="160">
        <v>38857</v>
      </c>
      <c r="AO4903">
        <v>20</v>
      </c>
      <c r="AP4903">
        <v>127</v>
      </c>
      <c r="AQ4903" s="160" t="s">
        <v>1102</v>
      </c>
      <c r="AR4903" s="28">
        <f t="shared" si="101"/>
        <v>13</v>
      </c>
      <c r="AT4903" s="160">
        <v>38127</v>
      </c>
      <c r="AU4903">
        <v>20</v>
      </c>
      <c r="AV4903">
        <v>98</v>
      </c>
      <c r="AW4903" s="160" t="s">
        <v>1102</v>
      </c>
      <c r="AX4903" s="28">
        <f t="shared" si="102"/>
        <v>10</v>
      </c>
    </row>
    <row r="4904" spans="28:50" x14ac:dyDescent="0.3">
      <c r="AB4904" s="160">
        <v>37396</v>
      </c>
      <c r="AC4904">
        <v>21</v>
      </c>
      <c r="AD4904">
        <v>84</v>
      </c>
      <c r="AE4904" t="s">
        <v>1102</v>
      </c>
      <c r="AF4904">
        <v>8</v>
      </c>
      <c r="AH4904" s="160">
        <v>39588</v>
      </c>
      <c r="AI4904">
        <v>21</v>
      </c>
      <c r="AJ4904">
        <v>142</v>
      </c>
      <c r="AK4904" s="160" t="s">
        <v>1102</v>
      </c>
      <c r="AL4904" s="28">
        <f t="shared" si="100"/>
        <v>14</v>
      </c>
      <c r="AN4904" s="160">
        <v>38857</v>
      </c>
      <c r="AO4904">
        <v>21</v>
      </c>
      <c r="AP4904">
        <v>120</v>
      </c>
      <c r="AQ4904" s="160" t="s">
        <v>1102</v>
      </c>
      <c r="AR4904" s="28">
        <f t="shared" si="101"/>
        <v>12</v>
      </c>
      <c r="AT4904" s="160">
        <v>38127</v>
      </c>
      <c r="AU4904">
        <v>21</v>
      </c>
      <c r="AV4904">
        <v>91</v>
      </c>
      <c r="AW4904" s="160" t="s">
        <v>1102</v>
      </c>
      <c r="AX4904" s="28">
        <f t="shared" si="102"/>
        <v>9</v>
      </c>
    </row>
    <row r="4905" spans="28:50" x14ac:dyDescent="0.3">
      <c r="AB4905" s="160">
        <v>37396</v>
      </c>
      <c r="AC4905">
        <v>22</v>
      </c>
      <c r="AD4905">
        <v>82</v>
      </c>
      <c r="AE4905" t="s">
        <v>1102</v>
      </c>
      <c r="AF4905">
        <v>8</v>
      </c>
      <c r="AH4905" s="160">
        <v>39588</v>
      </c>
      <c r="AI4905">
        <v>22</v>
      </c>
      <c r="AJ4905">
        <v>137</v>
      </c>
      <c r="AK4905" s="160" t="s">
        <v>1102</v>
      </c>
      <c r="AL4905" s="28">
        <f t="shared" si="100"/>
        <v>14</v>
      </c>
      <c r="AN4905" s="160">
        <v>38857</v>
      </c>
      <c r="AO4905">
        <v>22</v>
      </c>
      <c r="AP4905">
        <v>120</v>
      </c>
      <c r="AQ4905" s="160" t="s">
        <v>1102</v>
      </c>
      <c r="AR4905" s="28">
        <f t="shared" si="101"/>
        <v>12</v>
      </c>
      <c r="AT4905" s="160">
        <v>38127</v>
      </c>
      <c r="AU4905">
        <v>22</v>
      </c>
      <c r="AV4905">
        <v>86</v>
      </c>
      <c r="AW4905" s="160" t="s">
        <v>1102</v>
      </c>
      <c r="AX4905" s="28">
        <f t="shared" si="102"/>
        <v>9</v>
      </c>
    </row>
    <row r="4906" spans="28:50" x14ac:dyDescent="0.3">
      <c r="AB4906" s="160">
        <v>37396</v>
      </c>
      <c r="AC4906">
        <v>23</v>
      </c>
      <c r="AD4906">
        <v>88</v>
      </c>
      <c r="AE4906" t="s">
        <v>1102</v>
      </c>
      <c r="AF4906">
        <v>9</v>
      </c>
      <c r="AH4906" s="160">
        <v>39588</v>
      </c>
      <c r="AI4906">
        <v>23</v>
      </c>
      <c r="AJ4906">
        <v>129</v>
      </c>
      <c r="AK4906" s="160" t="s">
        <v>1102</v>
      </c>
      <c r="AL4906" s="28">
        <f t="shared" si="100"/>
        <v>13</v>
      </c>
      <c r="AN4906" s="160">
        <v>38857</v>
      </c>
      <c r="AO4906">
        <v>23</v>
      </c>
      <c r="AP4906">
        <v>128</v>
      </c>
      <c r="AQ4906" s="160" t="s">
        <v>1102</v>
      </c>
      <c r="AR4906" s="28">
        <f t="shared" si="101"/>
        <v>13</v>
      </c>
      <c r="AT4906" s="160">
        <v>38127</v>
      </c>
      <c r="AU4906">
        <v>23</v>
      </c>
      <c r="AV4906">
        <v>77</v>
      </c>
      <c r="AW4906" s="160" t="s">
        <v>1102</v>
      </c>
      <c r="AX4906" s="28">
        <f t="shared" si="102"/>
        <v>8</v>
      </c>
    </row>
    <row r="4907" spans="28:50" x14ac:dyDescent="0.3">
      <c r="AB4907" s="160">
        <v>37397</v>
      </c>
      <c r="AC4907">
        <v>0</v>
      </c>
      <c r="AD4907">
        <v>87</v>
      </c>
      <c r="AE4907" t="s">
        <v>1102</v>
      </c>
      <c r="AF4907">
        <v>9</v>
      </c>
      <c r="AH4907" s="160">
        <v>39589</v>
      </c>
      <c r="AI4907">
        <v>0</v>
      </c>
      <c r="AJ4907">
        <v>123</v>
      </c>
      <c r="AK4907" s="160" t="s">
        <v>1102</v>
      </c>
      <c r="AL4907" s="28">
        <f t="shared" si="100"/>
        <v>12</v>
      </c>
      <c r="AN4907" s="160">
        <v>38858</v>
      </c>
      <c r="AO4907">
        <v>0</v>
      </c>
      <c r="AP4907">
        <v>120</v>
      </c>
      <c r="AQ4907" s="160" t="s">
        <v>1102</v>
      </c>
      <c r="AR4907" s="28">
        <f t="shared" si="101"/>
        <v>12</v>
      </c>
      <c r="AT4907" s="160">
        <v>38128</v>
      </c>
      <c r="AU4907">
        <v>0</v>
      </c>
      <c r="AV4907">
        <v>92</v>
      </c>
      <c r="AW4907" s="160" t="s">
        <v>1102</v>
      </c>
      <c r="AX4907" s="28">
        <f t="shared" si="102"/>
        <v>9</v>
      </c>
    </row>
    <row r="4908" spans="28:50" x14ac:dyDescent="0.3">
      <c r="AB4908" s="160">
        <v>37397</v>
      </c>
      <c r="AC4908">
        <v>1</v>
      </c>
      <c r="AD4908">
        <v>87</v>
      </c>
      <c r="AE4908" t="s">
        <v>1102</v>
      </c>
      <c r="AF4908">
        <v>9</v>
      </c>
      <c r="AH4908" s="160">
        <v>39589</v>
      </c>
      <c r="AI4908">
        <v>1</v>
      </c>
      <c r="AJ4908">
        <v>114</v>
      </c>
      <c r="AK4908" s="160" t="s">
        <v>1102</v>
      </c>
      <c r="AL4908" s="28">
        <f t="shared" si="100"/>
        <v>11</v>
      </c>
      <c r="AN4908" s="160">
        <v>38858</v>
      </c>
      <c r="AO4908">
        <v>1</v>
      </c>
      <c r="AP4908">
        <v>120</v>
      </c>
      <c r="AQ4908" s="160" t="s">
        <v>1102</v>
      </c>
      <c r="AR4908" s="28">
        <f t="shared" si="101"/>
        <v>12</v>
      </c>
      <c r="AT4908" s="160">
        <v>38128</v>
      </c>
      <c r="AU4908">
        <v>1</v>
      </c>
      <c r="AV4908">
        <v>93</v>
      </c>
      <c r="AW4908" s="160" t="s">
        <v>1102</v>
      </c>
      <c r="AX4908" s="28">
        <f t="shared" si="102"/>
        <v>9</v>
      </c>
    </row>
    <row r="4909" spans="28:50" x14ac:dyDescent="0.3">
      <c r="AB4909" s="160">
        <v>37397</v>
      </c>
      <c r="AC4909">
        <v>2</v>
      </c>
      <c r="AD4909">
        <v>84</v>
      </c>
      <c r="AE4909" t="s">
        <v>1102</v>
      </c>
      <c r="AF4909">
        <v>8</v>
      </c>
      <c r="AH4909" s="160">
        <v>39589</v>
      </c>
      <c r="AI4909">
        <v>2</v>
      </c>
      <c r="AJ4909">
        <v>113</v>
      </c>
      <c r="AK4909" s="160" t="s">
        <v>1102</v>
      </c>
      <c r="AL4909" s="28">
        <f t="shared" si="100"/>
        <v>11</v>
      </c>
      <c r="AN4909" s="160">
        <v>38858</v>
      </c>
      <c r="AO4909">
        <v>2</v>
      </c>
      <c r="AP4909">
        <v>125</v>
      </c>
      <c r="AQ4909" s="160" t="s">
        <v>1102</v>
      </c>
      <c r="AR4909" s="28">
        <f t="shared" si="101"/>
        <v>13</v>
      </c>
      <c r="AT4909" s="160">
        <v>38128</v>
      </c>
      <c r="AU4909">
        <v>2</v>
      </c>
      <c r="AV4909">
        <v>96</v>
      </c>
      <c r="AW4909" s="160" t="s">
        <v>1102</v>
      </c>
      <c r="AX4909" s="28">
        <f t="shared" si="102"/>
        <v>10</v>
      </c>
    </row>
    <row r="4910" spans="28:50" x14ac:dyDescent="0.3">
      <c r="AB4910" s="160">
        <v>37397</v>
      </c>
      <c r="AC4910">
        <v>3</v>
      </c>
      <c r="AD4910">
        <v>78</v>
      </c>
      <c r="AE4910" t="s">
        <v>1102</v>
      </c>
      <c r="AF4910">
        <v>8</v>
      </c>
      <c r="AH4910" s="160">
        <v>39589</v>
      </c>
      <c r="AI4910">
        <v>3</v>
      </c>
      <c r="AJ4910">
        <v>114</v>
      </c>
      <c r="AK4910" s="160" t="s">
        <v>1102</v>
      </c>
      <c r="AL4910" s="28">
        <f t="shared" si="100"/>
        <v>11</v>
      </c>
      <c r="AN4910" s="160">
        <v>38858</v>
      </c>
      <c r="AO4910">
        <v>3</v>
      </c>
      <c r="AP4910">
        <v>110</v>
      </c>
      <c r="AQ4910" s="160" t="s">
        <v>1102</v>
      </c>
      <c r="AR4910" s="28">
        <f t="shared" si="101"/>
        <v>11</v>
      </c>
      <c r="AT4910" s="160">
        <v>38128</v>
      </c>
      <c r="AU4910">
        <v>3</v>
      </c>
      <c r="AV4910">
        <v>96</v>
      </c>
      <c r="AW4910" s="160" t="s">
        <v>1102</v>
      </c>
      <c r="AX4910" s="28">
        <f t="shared" si="102"/>
        <v>10</v>
      </c>
    </row>
    <row r="4911" spans="28:50" x14ac:dyDescent="0.3">
      <c r="AB4911" s="160">
        <v>37397</v>
      </c>
      <c r="AC4911">
        <v>4</v>
      </c>
      <c r="AD4911">
        <v>78</v>
      </c>
      <c r="AE4911" t="s">
        <v>1102</v>
      </c>
      <c r="AF4911">
        <v>8</v>
      </c>
      <c r="AH4911" s="160">
        <v>39589</v>
      </c>
      <c r="AI4911">
        <v>4</v>
      </c>
      <c r="AJ4911">
        <v>112</v>
      </c>
      <c r="AK4911" s="160" t="s">
        <v>1102</v>
      </c>
      <c r="AL4911" s="28">
        <f t="shared" si="100"/>
        <v>11</v>
      </c>
      <c r="AN4911" s="160">
        <v>38858</v>
      </c>
      <c r="AO4911">
        <v>4</v>
      </c>
      <c r="AP4911">
        <v>100</v>
      </c>
      <c r="AQ4911" s="160" t="s">
        <v>1102</v>
      </c>
      <c r="AR4911" s="28">
        <f t="shared" si="101"/>
        <v>10</v>
      </c>
      <c r="AT4911" s="160">
        <v>38128</v>
      </c>
      <c r="AU4911">
        <v>4</v>
      </c>
      <c r="AV4911">
        <v>101</v>
      </c>
      <c r="AW4911" s="160" t="s">
        <v>1102</v>
      </c>
      <c r="AX4911" s="28">
        <f t="shared" si="102"/>
        <v>10</v>
      </c>
    </row>
    <row r="4912" spans="28:50" x14ac:dyDescent="0.3">
      <c r="AB4912" s="160">
        <v>37397</v>
      </c>
      <c r="AC4912">
        <v>5</v>
      </c>
      <c r="AD4912">
        <v>81</v>
      </c>
      <c r="AE4912" t="s">
        <v>1102</v>
      </c>
      <c r="AF4912">
        <v>8</v>
      </c>
      <c r="AH4912" s="160">
        <v>39589</v>
      </c>
      <c r="AI4912">
        <v>5</v>
      </c>
      <c r="AJ4912">
        <v>106</v>
      </c>
      <c r="AK4912" s="160" t="s">
        <v>1102</v>
      </c>
      <c r="AL4912" s="28">
        <f t="shared" si="100"/>
        <v>11</v>
      </c>
      <c r="AN4912" s="160">
        <v>38858</v>
      </c>
      <c r="AO4912">
        <v>5</v>
      </c>
      <c r="AP4912">
        <v>112</v>
      </c>
      <c r="AQ4912" s="160" t="s">
        <v>1102</v>
      </c>
      <c r="AR4912" s="28">
        <f t="shared" si="101"/>
        <v>11</v>
      </c>
      <c r="AT4912" s="160">
        <v>38128</v>
      </c>
      <c r="AU4912">
        <v>5</v>
      </c>
      <c r="AV4912">
        <v>97</v>
      </c>
      <c r="AW4912" s="160" t="s">
        <v>1102</v>
      </c>
      <c r="AX4912" s="28">
        <f t="shared" si="102"/>
        <v>10</v>
      </c>
    </row>
    <row r="4913" spans="28:50" x14ac:dyDescent="0.3">
      <c r="AB4913" s="160">
        <v>37397</v>
      </c>
      <c r="AC4913">
        <v>6</v>
      </c>
      <c r="AD4913">
        <v>80</v>
      </c>
      <c r="AE4913" t="s">
        <v>1102</v>
      </c>
      <c r="AF4913">
        <v>8</v>
      </c>
      <c r="AH4913" s="160">
        <v>39589</v>
      </c>
      <c r="AI4913">
        <v>6</v>
      </c>
      <c r="AJ4913">
        <v>104</v>
      </c>
      <c r="AK4913" s="160" t="s">
        <v>1102</v>
      </c>
      <c r="AL4913" s="28">
        <f t="shared" si="100"/>
        <v>10</v>
      </c>
      <c r="AN4913" s="160">
        <v>38858</v>
      </c>
      <c r="AO4913">
        <v>6</v>
      </c>
      <c r="AP4913">
        <v>110</v>
      </c>
      <c r="AQ4913" s="160" t="s">
        <v>1102</v>
      </c>
      <c r="AR4913" s="28">
        <f t="shared" si="101"/>
        <v>11</v>
      </c>
      <c r="AT4913" s="160">
        <v>38128</v>
      </c>
      <c r="AU4913">
        <v>6</v>
      </c>
      <c r="AV4913">
        <v>97</v>
      </c>
      <c r="AW4913" s="160" t="s">
        <v>1102</v>
      </c>
      <c r="AX4913" s="28">
        <f t="shared" si="102"/>
        <v>10</v>
      </c>
    </row>
    <row r="4914" spans="28:50" x14ac:dyDescent="0.3">
      <c r="AB4914" s="160">
        <v>37397</v>
      </c>
      <c r="AC4914">
        <v>7</v>
      </c>
      <c r="AD4914">
        <v>78</v>
      </c>
      <c r="AE4914" t="s">
        <v>1102</v>
      </c>
      <c r="AF4914">
        <v>8</v>
      </c>
      <c r="AH4914" s="160">
        <v>39589</v>
      </c>
      <c r="AI4914">
        <v>7</v>
      </c>
      <c r="AJ4914">
        <v>103</v>
      </c>
      <c r="AK4914" s="160" t="s">
        <v>1102</v>
      </c>
      <c r="AL4914" s="28">
        <f t="shared" si="100"/>
        <v>10</v>
      </c>
      <c r="AN4914" s="160">
        <v>38858</v>
      </c>
      <c r="AO4914">
        <v>7</v>
      </c>
      <c r="AP4914">
        <v>110</v>
      </c>
      <c r="AQ4914" s="160" t="s">
        <v>1102</v>
      </c>
      <c r="AR4914" s="28">
        <f t="shared" si="101"/>
        <v>11</v>
      </c>
      <c r="AT4914" s="160">
        <v>38128</v>
      </c>
      <c r="AU4914">
        <v>7</v>
      </c>
      <c r="AV4914">
        <v>100</v>
      </c>
      <c r="AW4914" s="160" t="s">
        <v>1102</v>
      </c>
      <c r="AX4914" s="28">
        <f t="shared" si="102"/>
        <v>10</v>
      </c>
    </row>
    <row r="4915" spans="28:50" x14ac:dyDescent="0.3">
      <c r="AB4915" s="160">
        <v>37397</v>
      </c>
      <c r="AC4915">
        <v>8</v>
      </c>
      <c r="AD4915">
        <v>80</v>
      </c>
      <c r="AE4915" t="s">
        <v>1102</v>
      </c>
      <c r="AF4915">
        <v>8</v>
      </c>
      <c r="AH4915" s="160">
        <v>39589</v>
      </c>
      <c r="AI4915">
        <v>8</v>
      </c>
      <c r="AJ4915">
        <v>111</v>
      </c>
      <c r="AK4915" s="160" t="s">
        <v>1102</v>
      </c>
      <c r="AL4915" s="28">
        <f t="shared" si="100"/>
        <v>11</v>
      </c>
      <c r="AN4915" s="160">
        <v>38858</v>
      </c>
      <c r="AO4915">
        <v>8</v>
      </c>
      <c r="AP4915">
        <v>128</v>
      </c>
      <c r="AQ4915" s="160" t="s">
        <v>1102</v>
      </c>
      <c r="AR4915" s="28">
        <f t="shared" si="101"/>
        <v>13</v>
      </c>
      <c r="AT4915" s="160">
        <v>38128</v>
      </c>
      <c r="AU4915">
        <v>8</v>
      </c>
      <c r="AV4915">
        <v>99</v>
      </c>
      <c r="AW4915" s="160" t="s">
        <v>1102</v>
      </c>
      <c r="AX4915" s="28">
        <f t="shared" si="102"/>
        <v>10</v>
      </c>
    </row>
    <row r="4916" spans="28:50" x14ac:dyDescent="0.3">
      <c r="AB4916" s="160">
        <v>37397</v>
      </c>
      <c r="AC4916">
        <v>9</v>
      </c>
      <c r="AD4916">
        <v>95</v>
      </c>
      <c r="AE4916" t="s">
        <v>1102</v>
      </c>
      <c r="AF4916">
        <v>10</v>
      </c>
      <c r="AH4916" s="160">
        <v>39589</v>
      </c>
      <c r="AI4916">
        <v>9</v>
      </c>
      <c r="AJ4916">
        <v>116</v>
      </c>
      <c r="AK4916" s="160" t="s">
        <v>1102</v>
      </c>
      <c r="AL4916" s="28">
        <f t="shared" si="100"/>
        <v>12</v>
      </c>
      <c r="AN4916" s="160">
        <v>38858</v>
      </c>
      <c r="AO4916">
        <v>9</v>
      </c>
      <c r="AP4916">
        <v>150</v>
      </c>
      <c r="AQ4916" s="160" t="s">
        <v>1102</v>
      </c>
      <c r="AR4916" s="28">
        <f t="shared" si="101"/>
        <v>15</v>
      </c>
      <c r="AT4916" s="160">
        <v>38128</v>
      </c>
      <c r="AU4916">
        <v>9</v>
      </c>
      <c r="AV4916">
        <v>105</v>
      </c>
      <c r="AW4916" s="160" t="s">
        <v>1102</v>
      </c>
      <c r="AX4916" s="28">
        <f t="shared" si="102"/>
        <v>11</v>
      </c>
    </row>
    <row r="4917" spans="28:50" x14ac:dyDescent="0.3">
      <c r="AB4917" s="160">
        <v>37397</v>
      </c>
      <c r="AC4917">
        <v>10</v>
      </c>
      <c r="AD4917">
        <v>109</v>
      </c>
      <c r="AE4917" t="s">
        <v>1102</v>
      </c>
      <c r="AF4917">
        <v>11</v>
      </c>
      <c r="AH4917" s="160">
        <v>39589</v>
      </c>
      <c r="AI4917">
        <v>10</v>
      </c>
      <c r="AJ4917">
        <v>123</v>
      </c>
      <c r="AK4917" s="160" t="s">
        <v>1102</v>
      </c>
      <c r="AL4917" s="28">
        <f t="shared" si="100"/>
        <v>12</v>
      </c>
      <c r="AN4917" s="160">
        <v>38858</v>
      </c>
      <c r="AO4917">
        <v>10</v>
      </c>
      <c r="AP4917">
        <v>160</v>
      </c>
      <c r="AQ4917" s="160" t="s">
        <v>1102</v>
      </c>
      <c r="AR4917" s="28">
        <f t="shared" si="101"/>
        <v>16</v>
      </c>
      <c r="AT4917" s="160">
        <v>38128</v>
      </c>
      <c r="AU4917">
        <v>10</v>
      </c>
      <c r="AV4917">
        <v>109</v>
      </c>
      <c r="AW4917" s="160" t="s">
        <v>1102</v>
      </c>
      <c r="AX4917" s="28">
        <f t="shared" si="102"/>
        <v>11</v>
      </c>
    </row>
    <row r="4918" spans="28:50" x14ac:dyDescent="0.3">
      <c r="AB4918" s="160">
        <v>37397</v>
      </c>
      <c r="AC4918">
        <v>11</v>
      </c>
      <c r="AD4918">
        <v>119</v>
      </c>
      <c r="AE4918" t="s">
        <v>1102</v>
      </c>
      <c r="AF4918">
        <v>12</v>
      </c>
      <c r="AH4918" s="160">
        <v>39589</v>
      </c>
      <c r="AI4918">
        <v>11</v>
      </c>
      <c r="AJ4918">
        <v>134</v>
      </c>
      <c r="AK4918" s="160" t="s">
        <v>1102</v>
      </c>
      <c r="AL4918" s="28">
        <f t="shared" si="100"/>
        <v>13</v>
      </c>
      <c r="AN4918" s="160">
        <v>38858</v>
      </c>
      <c r="AO4918">
        <v>11</v>
      </c>
      <c r="AP4918">
        <v>161</v>
      </c>
      <c r="AQ4918" s="160" t="s">
        <v>1102</v>
      </c>
      <c r="AR4918" s="28">
        <f t="shared" si="101"/>
        <v>16</v>
      </c>
      <c r="AT4918" s="160">
        <v>38128</v>
      </c>
      <c r="AU4918">
        <v>11</v>
      </c>
      <c r="AV4918">
        <v>110</v>
      </c>
      <c r="AW4918" s="160" t="s">
        <v>1102</v>
      </c>
      <c r="AX4918" s="28">
        <f t="shared" si="102"/>
        <v>11</v>
      </c>
    </row>
    <row r="4919" spans="28:50" x14ac:dyDescent="0.3">
      <c r="AB4919" s="160">
        <v>37397</v>
      </c>
      <c r="AC4919">
        <v>12</v>
      </c>
      <c r="AD4919">
        <v>123</v>
      </c>
      <c r="AE4919" t="s">
        <v>1102</v>
      </c>
      <c r="AF4919">
        <v>12</v>
      </c>
      <c r="AH4919" s="160">
        <v>39589</v>
      </c>
      <c r="AI4919">
        <v>12</v>
      </c>
      <c r="AJ4919">
        <v>159</v>
      </c>
      <c r="AK4919" s="160" t="s">
        <v>1102</v>
      </c>
      <c r="AL4919" s="28">
        <f t="shared" si="100"/>
        <v>16</v>
      </c>
      <c r="AN4919" s="160">
        <v>38858</v>
      </c>
      <c r="AO4919">
        <v>12</v>
      </c>
      <c r="AP4919">
        <v>170</v>
      </c>
      <c r="AQ4919" s="160" t="s">
        <v>1102</v>
      </c>
      <c r="AR4919" s="28">
        <f t="shared" si="101"/>
        <v>17</v>
      </c>
      <c r="AT4919" s="160">
        <v>38128</v>
      </c>
      <c r="AU4919">
        <v>12</v>
      </c>
      <c r="AV4919">
        <v>112</v>
      </c>
      <c r="AW4919" s="160" t="s">
        <v>1102</v>
      </c>
      <c r="AX4919" s="28">
        <f t="shared" si="102"/>
        <v>11</v>
      </c>
    </row>
    <row r="4920" spans="28:50" x14ac:dyDescent="0.3">
      <c r="AB4920" s="160">
        <v>37397</v>
      </c>
      <c r="AC4920">
        <v>13</v>
      </c>
      <c r="AD4920">
        <v>120</v>
      </c>
      <c r="AE4920" t="s">
        <v>1102</v>
      </c>
      <c r="AF4920">
        <v>12</v>
      </c>
      <c r="AH4920" s="160">
        <v>39589</v>
      </c>
      <c r="AI4920">
        <v>13</v>
      </c>
      <c r="AJ4920">
        <v>151</v>
      </c>
      <c r="AK4920" s="160" t="s">
        <v>1102</v>
      </c>
      <c r="AL4920" s="28">
        <f t="shared" si="100"/>
        <v>15</v>
      </c>
      <c r="AN4920" s="160">
        <v>38858</v>
      </c>
      <c r="AO4920">
        <v>13</v>
      </c>
      <c r="AP4920">
        <v>180</v>
      </c>
      <c r="AQ4920" s="160" t="s">
        <v>1102</v>
      </c>
      <c r="AR4920" s="28">
        <f t="shared" si="101"/>
        <v>18</v>
      </c>
      <c r="AT4920" s="160">
        <v>38128</v>
      </c>
      <c r="AU4920">
        <v>13</v>
      </c>
      <c r="AV4920">
        <v>112</v>
      </c>
      <c r="AW4920" s="160" t="s">
        <v>1102</v>
      </c>
      <c r="AX4920" s="28">
        <f t="shared" si="102"/>
        <v>11</v>
      </c>
    </row>
    <row r="4921" spans="28:50" x14ac:dyDescent="0.3">
      <c r="AB4921" s="160">
        <v>37397</v>
      </c>
      <c r="AC4921">
        <v>14</v>
      </c>
      <c r="AD4921">
        <v>120</v>
      </c>
      <c r="AE4921" t="s">
        <v>1102</v>
      </c>
      <c r="AF4921">
        <v>12</v>
      </c>
      <c r="AH4921" s="160">
        <v>39589</v>
      </c>
      <c r="AI4921">
        <v>14</v>
      </c>
      <c r="AJ4921">
        <v>157</v>
      </c>
      <c r="AK4921" s="160" t="s">
        <v>1102</v>
      </c>
      <c r="AL4921" s="28">
        <f t="shared" si="100"/>
        <v>16</v>
      </c>
      <c r="AN4921" s="160">
        <v>38858</v>
      </c>
      <c r="AO4921">
        <v>14</v>
      </c>
      <c r="AP4921">
        <v>158</v>
      </c>
      <c r="AQ4921" s="160" t="s">
        <v>1102</v>
      </c>
      <c r="AR4921" s="28">
        <f t="shared" si="101"/>
        <v>16</v>
      </c>
      <c r="AT4921" s="160">
        <v>38128</v>
      </c>
      <c r="AU4921">
        <v>14</v>
      </c>
      <c r="AV4921">
        <v>109</v>
      </c>
      <c r="AW4921" s="160" t="s">
        <v>1102</v>
      </c>
      <c r="AX4921" s="28">
        <f t="shared" si="102"/>
        <v>11</v>
      </c>
    </row>
    <row r="4922" spans="28:50" x14ac:dyDescent="0.3">
      <c r="AB4922" s="160">
        <v>37397</v>
      </c>
      <c r="AC4922">
        <v>15</v>
      </c>
      <c r="AD4922">
        <v>91</v>
      </c>
      <c r="AE4922" t="s">
        <v>1102</v>
      </c>
      <c r="AF4922">
        <v>9</v>
      </c>
      <c r="AH4922" s="160">
        <v>39589</v>
      </c>
      <c r="AI4922">
        <v>15</v>
      </c>
      <c r="AJ4922">
        <v>149</v>
      </c>
      <c r="AK4922" s="160" t="s">
        <v>1102</v>
      </c>
      <c r="AL4922" s="28">
        <f t="shared" si="100"/>
        <v>15</v>
      </c>
      <c r="AN4922" s="160">
        <v>38858</v>
      </c>
      <c r="AO4922">
        <v>15</v>
      </c>
      <c r="AP4922">
        <v>160</v>
      </c>
      <c r="AQ4922" s="160" t="s">
        <v>1102</v>
      </c>
      <c r="AR4922" s="28">
        <f t="shared" si="101"/>
        <v>16</v>
      </c>
      <c r="AT4922" s="160">
        <v>38128</v>
      </c>
      <c r="AU4922">
        <v>15</v>
      </c>
      <c r="AV4922">
        <v>109</v>
      </c>
      <c r="AW4922" s="160" t="s">
        <v>1102</v>
      </c>
      <c r="AX4922" s="28">
        <f t="shared" si="102"/>
        <v>11</v>
      </c>
    </row>
    <row r="4923" spans="28:50" x14ac:dyDescent="0.3">
      <c r="AB4923" s="160">
        <v>37397</v>
      </c>
      <c r="AC4923">
        <v>16</v>
      </c>
      <c r="AD4923">
        <v>87</v>
      </c>
      <c r="AE4923" t="s">
        <v>1102</v>
      </c>
      <c r="AF4923">
        <v>9</v>
      </c>
      <c r="AH4923" s="160">
        <v>39589</v>
      </c>
      <c r="AI4923">
        <v>16</v>
      </c>
      <c r="AJ4923">
        <v>142</v>
      </c>
      <c r="AK4923" s="160" t="s">
        <v>1102</v>
      </c>
      <c r="AL4923" s="28">
        <f t="shared" ref="AL4923:AL4986" si="103">ROUND(AJ4923/10,0)</f>
        <v>14</v>
      </c>
      <c r="AN4923" s="160">
        <v>38858</v>
      </c>
      <c r="AO4923">
        <v>16</v>
      </c>
      <c r="AP4923">
        <v>150</v>
      </c>
      <c r="AQ4923" s="160" t="s">
        <v>1102</v>
      </c>
      <c r="AR4923" s="28">
        <f t="shared" ref="AR4923:AR4986" si="104">ROUND(AP4923/10,0)</f>
        <v>15</v>
      </c>
      <c r="AT4923" s="160">
        <v>38128</v>
      </c>
      <c r="AU4923">
        <v>16</v>
      </c>
      <c r="AV4923">
        <v>103</v>
      </c>
      <c r="AW4923" s="160" t="s">
        <v>1102</v>
      </c>
      <c r="AX4923" s="28">
        <f t="shared" ref="AX4923:AX4986" si="105">ROUND(AV4923/10,0)</f>
        <v>10</v>
      </c>
    </row>
    <row r="4924" spans="28:50" x14ac:dyDescent="0.3">
      <c r="AB4924" s="160">
        <v>37397</v>
      </c>
      <c r="AC4924">
        <v>17</v>
      </c>
      <c r="AD4924">
        <v>81</v>
      </c>
      <c r="AE4924" t="s">
        <v>1102</v>
      </c>
      <c r="AF4924">
        <v>8</v>
      </c>
      <c r="AH4924" s="160">
        <v>39589</v>
      </c>
      <c r="AI4924">
        <v>17</v>
      </c>
      <c r="AJ4924">
        <v>139</v>
      </c>
      <c r="AK4924" s="160" t="s">
        <v>1102</v>
      </c>
      <c r="AL4924" s="28">
        <f t="shared" si="103"/>
        <v>14</v>
      </c>
      <c r="AN4924" s="160">
        <v>38858</v>
      </c>
      <c r="AO4924">
        <v>17</v>
      </c>
      <c r="AP4924">
        <v>131</v>
      </c>
      <c r="AQ4924" s="160" t="s">
        <v>1102</v>
      </c>
      <c r="AR4924" s="28">
        <f t="shared" si="104"/>
        <v>13</v>
      </c>
      <c r="AT4924" s="160">
        <v>38128</v>
      </c>
      <c r="AU4924">
        <v>17</v>
      </c>
      <c r="AV4924">
        <v>110</v>
      </c>
      <c r="AW4924" s="160" t="s">
        <v>1102</v>
      </c>
      <c r="AX4924" s="28">
        <f t="shared" si="105"/>
        <v>11</v>
      </c>
    </row>
    <row r="4925" spans="28:50" x14ac:dyDescent="0.3">
      <c r="AB4925" s="160">
        <v>37397</v>
      </c>
      <c r="AC4925">
        <v>18</v>
      </c>
      <c r="AD4925">
        <v>87</v>
      </c>
      <c r="AE4925" t="s">
        <v>1102</v>
      </c>
      <c r="AF4925">
        <v>9</v>
      </c>
      <c r="AH4925" s="160">
        <v>39589</v>
      </c>
      <c r="AI4925">
        <v>18</v>
      </c>
      <c r="AJ4925">
        <v>136</v>
      </c>
      <c r="AK4925" s="160" t="s">
        <v>1102</v>
      </c>
      <c r="AL4925" s="28">
        <f t="shared" si="103"/>
        <v>14</v>
      </c>
      <c r="AN4925" s="160">
        <v>38858</v>
      </c>
      <c r="AO4925">
        <v>18</v>
      </c>
      <c r="AP4925">
        <v>130</v>
      </c>
      <c r="AQ4925" s="160" t="s">
        <v>1102</v>
      </c>
      <c r="AR4925" s="28">
        <f t="shared" si="104"/>
        <v>13</v>
      </c>
      <c r="AT4925" s="160">
        <v>38128</v>
      </c>
      <c r="AU4925">
        <v>18</v>
      </c>
      <c r="AV4925">
        <v>108</v>
      </c>
      <c r="AW4925" s="160" t="s">
        <v>1102</v>
      </c>
      <c r="AX4925" s="28">
        <f t="shared" si="105"/>
        <v>11</v>
      </c>
    </row>
    <row r="4926" spans="28:50" x14ac:dyDescent="0.3">
      <c r="AB4926" s="160">
        <v>37397</v>
      </c>
      <c r="AC4926">
        <v>19</v>
      </c>
      <c r="AD4926">
        <v>88</v>
      </c>
      <c r="AE4926" t="s">
        <v>1102</v>
      </c>
      <c r="AF4926">
        <v>9</v>
      </c>
      <c r="AH4926" s="160">
        <v>39589</v>
      </c>
      <c r="AI4926">
        <v>19</v>
      </c>
      <c r="AJ4926">
        <v>125</v>
      </c>
      <c r="AK4926" s="160" t="s">
        <v>1102</v>
      </c>
      <c r="AL4926" s="28">
        <f t="shared" si="103"/>
        <v>13</v>
      </c>
      <c r="AN4926" s="160">
        <v>38858</v>
      </c>
      <c r="AO4926">
        <v>19</v>
      </c>
      <c r="AP4926">
        <v>120</v>
      </c>
      <c r="AQ4926" s="160" t="s">
        <v>1102</v>
      </c>
      <c r="AR4926" s="28">
        <f t="shared" si="104"/>
        <v>12</v>
      </c>
      <c r="AT4926" s="160">
        <v>38128</v>
      </c>
      <c r="AU4926">
        <v>19</v>
      </c>
      <c r="AV4926">
        <v>109</v>
      </c>
      <c r="AW4926" s="160" t="s">
        <v>1102</v>
      </c>
      <c r="AX4926" s="28">
        <f t="shared" si="105"/>
        <v>11</v>
      </c>
    </row>
    <row r="4927" spans="28:50" x14ac:dyDescent="0.3">
      <c r="AB4927" s="160">
        <v>37397</v>
      </c>
      <c r="AC4927">
        <v>20</v>
      </c>
      <c r="AD4927">
        <v>93</v>
      </c>
      <c r="AE4927" t="s">
        <v>1102</v>
      </c>
      <c r="AF4927">
        <v>9</v>
      </c>
      <c r="AH4927" s="160">
        <v>39589</v>
      </c>
      <c r="AI4927">
        <v>20</v>
      </c>
      <c r="AJ4927">
        <v>119</v>
      </c>
      <c r="AK4927" s="160" t="s">
        <v>1102</v>
      </c>
      <c r="AL4927" s="28">
        <f t="shared" si="103"/>
        <v>12</v>
      </c>
      <c r="AN4927" s="160">
        <v>38858</v>
      </c>
      <c r="AO4927">
        <v>20</v>
      </c>
      <c r="AP4927">
        <v>120</v>
      </c>
      <c r="AQ4927" s="160" t="s">
        <v>1102</v>
      </c>
      <c r="AR4927" s="28">
        <f t="shared" si="104"/>
        <v>12</v>
      </c>
      <c r="AT4927" s="160">
        <v>38128</v>
      </c>
      <c r="AU4927">
        <v>20</v>
      </c>
      <c r="AV4927">
        <v>110</v>
      </c>
      <c r="AW4927" s="160" t="s">
        <v>1102</v>
      </c>
      <c r="AX4927" s="28">
        <f t="shared" si="105"/>
        <v>11</v>
      </c>
    </row>
    <row r="4928" spans="28:50" x14ac:dyDescent="0.3">
      <c r="AB4928" s="160">
        <v>37397</v>
      </c>
      <c r="AC4928">
        <v>21</v>
      </c>
      <c r="AD4928">
        <v>88</v>
      </c>
      <c r="AE4928" t="s">
        <v>1102</v>
      </c>
      <c r="AF4928">
        <v>9</v>
      </c>
      <c r="AH4928" s="160">
        <v>39589</v>
      </c>
      <c r="AI4928">
        <v>21</v>
      </c>
      <c r="AJ4928">
        <v>114</v>
      </c>
      <c r="AK4928" s="160" t="s">
        <v>1102</v>
      </c>
      <c r="AL4928" s="28">
        <f t="shared" si="103"/>
        <v>11</v>
      </c>
      <c r="AN4928" s="160">
        <v>38858</v>
      </c>
      <c r="AO4928">
        <v>21</v>
      </c>
      <c r="AP4928">
        <v>110</v>
      </c>
      <c r="AQ4928" s="160" t="s">
        <v>1102</v>
      </c>
      <c r="AR4928" s="28">
        <f t="shared" si="104"/>
        <v>11</v>
      </c>
      <c r="AT4928" s="160">
        <v>38128</v>
      </c>
      <c r="AU4928">
        <v>21</v>
      </c>
      <c r="AV4928">
        <v>97</v>
      </c>
      <c r="AW4928" s="160" t="s">
        <v>1102</v>
      </c>
      <c r="AX4928" s="28">
        <f t="shared" si="105"/>
        <v>10</v>
      </c>
    </row>
    <row r="4929" spans="28:50" x14ac:dyDescent="0.3">
      <c r="AB4929" s="160">
        <v>37397</v>
      </c>
      <c r="AC4929">
        <v>22</v>
      </c>
      <c r="AD4929">
        <v>86</v>
      </c>
      <c r="AE4929" t="s">
        <v>1102</v>
      </c>
      <c r="AF4929">
        <v>9</v>
      </c>
      <c r="AH4929" s="160">
        <v>39589</v>
      </c>
      <c r="AI4929">
        <v>22</v>
      </c>
      <c r="AJ4929">
        <v>108</v>
      </c>
      <c r="AK4929" s="160" t="s">
        <v>1102</v>
      </c>
      <c r="AL4929" s="28">
        <f t="shared" si="103"/>
        <v>11</v>
      </c>
      <c r="AN4929" s="160">
        <v>38858</v>
      </c>
      <c r="AO4929">
        <v>22</v>
      </c>
      <c r="AP4929">
        <v>110</v>
      </c>
      <c r="AQ4929" s="160" t="s">
        <v>1102</v>
      </c>
      <c r="AR4929" s="28">
        <f t="shared" si="104"/>
        <v>11</v>
      </c>
      <c r="AT4929" s="160">
        <v>38128</v>
      </c>
      <c r="AU4929">
        <v>22</v>
      </c>
      <c r="AV4929">
        <v>95</v>
      </c>
      <c r="AW4929" s="160" t="s">
        <v>1102</v>
      </c>
      <c r="AX4929" s="28">
        <f t="shared" si="105"/>
        <v>10</v>
      </c>
    </row>
    <row r="4930" spans="28:50" x14ac:dyDescent="0.3">
      <c r="AB4930" s="160">
        <v>37397</v>
      </c>
      <c r="AC4930">
        <v>23</v>
      </c>
      <c r="AD4930">
        <v>92</v>
      </c>
      <c r="AE4930" t="s">
        <v>1102</v>
      </c>
      <c r="AF4930">
        <v>9</v>
      </c>
      <c r="AH4930" s="160">
        <v>39589</v>
      </c>
      <c r="AI4930">
        <v>23</v>
      </c>
      <c r="AJ4930">
        <v>103</v>
      </c>
      <c r="AK4930" s="160" t="s">
        <v>1102</v>
      </c>
      <c r="AL4930" s="28">
        <f t="shared" si="103"/>
        <v>10</v>
      </c>
      <c r="AN4930" s="160">
        <v>38858</v>
      </c>
      <c r="AO4930">
        <v>23</v>
      </c>
      <c r="AP4930">
        <v>105</v>
      </c>
      <c r="AQ4930" s="160" t="s">
        <v>1102</v>
      </c>
      <c r="AR4930" s="28">
        <f t="shared" si="104"/>
        <v>11</v>
      </c>
      <c r="AT4930" s="160">
        <v>38128</v>
      </c>
      <c r="AU4930">
        <v>23</v>
      </c>
      <c r="AV4930">
        <v>96</v>
      </c>
      <c r="AW4930" s="160" t="s">
        <v>1102</v>
      </c>
      <c r="AX4930" s="28">
        <f t="shared" si="105"/>
        <v>10</v>
      </c>
    </row>
    <row r="4931" spans="28:50" x14ac:dyDescent="0.3">
      <c r="AB4931" s="160">
        <v>37398</v>
      </c>
      <c r="AC4931">
        <v>0</v>
      </c>
      <c r="AD4931">
        <v>82</v>
      </c>
      <c r="AE4931" t="s">
        <v>1102</v>
      </c>
      <c r="AF4931">
        <v>8</v>
      </c>
      <c r="AH4931" s="160">
        <v>39590</v>
      </c>
      <c r="AI4931">
        <v>0</v>
      </c>
      <c r="AJ4931">
        <v>95</v>
      </c>
      <c r="AK4931" s="160" t="s">
        <v>1102</v>
      </c>
      <c r="AL4931" s="28">
        <f t="shared" si="103"/>
        <v>10</v>
      </c>
      <c r="AN4931" s="160">
        <v>38859</v>
      </c>
      <c r="AO4931">
        <v>0</v>
      </c>
      <c r="AP4931">
        <v>110</v>
      </c>
      <c r="AQ4931" s="160" t="s">
        <v>1102</v>
      </c>
      <c r="AR4931" s="28">
        <f t="shared" si="104"/>
        <v>11</v>
      </c>
      <c r="AT4931" s="160">
        <v>38129</v>
      </c>
      <c r="AU4931">
        <v>0</v>
      </c>
      <c r="AV4931">
        <v>98</v>
      </c>
      <c r="AW4931" s="160" t="s">
        <v>1102</v>
      </c>
      <c r="AX4931" s="28">
        <f t="shared" si="105"/>
        <v>10</v>
      </c>
    </row>
    <row r="4932" spans="28:50" x14ac:dyDescent="0.3">
      <c r="AB4932" s="160">
        <v>37398</v>
      </c>
      <c r="AC4932">
        <v>1</v>
      </c>
      <c r="AD4932">
        <v>92</v>
      </c>
      <c r="AE4932" t="s">
        <v>1102</v>
      </c>
      <c r="AF4932">
        <v>9</v>
      </c>
      <c r="AH4932" s="160">
        <v>39590</v>
      </c>
      <c r="AI4932">
        <v>1</v>
      </c>
      <c r="AJ4932">
        <v>81</v>
      </c>
      <c r="AK4932" s="160" t="s">
        <v>1102</v>
      </c>
      <c r="AL4932" s="28">
        <f t="shared" si="103"/>
        <v>8</v>
      </c>
      <c r="AN4932" s="160">
        <v>38859</v>
      </c>
      <c r="AO4932">
        <v>1</v>
      </c>
      <c r="AP4932">
        <v>120</v>
      </c>
      <c r="AQ4932" s="160" t="s">
        <v>1102</v>
      </c>
      <c r="AR4932" s="28">
        <f t="shared" si="104"/>
        <v>12</v>
      </c>
      <c r="AT4932" s="160">
        <v>38129</v>
      </c>
      <c r="AU4932">
        <v>1</v>
      </c>
      <c r="AV4932">
        <v>98</v>
      </c>
      <c r="AW4932" s="160" t="s">
        <v>1102</v>
      </c>
      <c r="AX4932" s="28">
        <f t="shared" si="105"/>
        <v>10</v>
      </c>
    </row>
    <row r="4933" spans="28:50" x14ac:dyDescent="0.3">
      <c r="AB4933" s="160">
        <v>37398</v>
      </c>
      <c r="AC4933">
        <v>2</v>
      </c>
      <c r="AD4933">
        <v>87</v>
      </c>
      <c r="AE4933" t="s">
        <v>1102</v>
      </c>
      <c r="AF4933">
        <v>9</v>
      </c>
      <c r="AH4933" s="160">
        <v>39590</v>
      </c>
      <c r="AI4933">
        <v>2</v>
      </c>
      <c r="AJ4933">
        <v>85</v>
      </c>
      <c r="AK4933" s="160" t="s">
        <v>1102</v>
      </c>
      <c r="AL4933" s="28">
        <f t="shared" si="103"/>
        <v>9</v>
      </c>
      <c r="AN4933" s="160">
        <v>38859</v>
      </c>
      <c r="AO4933">
        <v>2</v>
      </c>
      <c r="AP4933">
        <v>120</v>
      </c>
      <c r="AQ4933" s="160" t="s">
        <v>1102</v>
      </c>
      <c r="AR4933" s="28">
        <f t="shared" si="104"/>
        <v>12</v>
      </c>
      <c r="AT4933" s="160">
        <v>38129</v>
      </c>
      <c r="AU4933">
        <v>2</v>
      </c>
      <c r="AV4933">
        <v>97</v>
      </c>
      <c r="AW4933" s="160" t="s">
        <v>1102</v>
      </c>
      <c r="AX4933" s="28">
        <f t="shared" si="105"/>
        <v>10</v>
      </c>
    </row>
    <row r="4934" spans="28:50" x14ac:dyDescent="0.3">
      <c r="AB4934" s="160">
        <v>37398</v>
      </c>
      <c r="AC4934">
        <v>3</v>
      </c>
      <c r="AD4934">
        <v>80</v>
      </c>
      <c r="AE4934" t="s">
        <v>1102</v>
      </c>
      <c r="AF4934">
        <v>8</v>
      </c>
      <c r="AH4934" s="160">
        <v>39590</v>
      </c>
      <c r="AI4934">
        <v>3</v>
      </c>
      <c r="AJ4934">
        <v>61</v>
      </c>
      <c r="AK4934" s="160" t="s">
        <v>1102</v>
      </c>
      <c r="AL4934" s="28">
        <f t="shared" si="103"/>
        <v>6</v>
      </c>
      <c r="AN4934" s="160">
        <v>38859</v>
      </c>
      <c r="AO4934">
        <v>3</v>
      </c>
      <c r="AP4934">
        <v>120</v>
      </c>
      <c r="AQ4934" s="160" t="s">
        <v>1102</v>
      </c>
      <c r="AR4934" s="28">
        <f t="shared" si="104"/>
        <v>12</v>
      </c>
      <c r="AT4934" s="160">
        <v>38129</v>
      </c>
      <c r="AU4934">
        <v>3</v>
      </c>
      <c r="AV4934">
        <v>96</v>
      </c>
      <c r="AW4934" s="160" t="s">
        <v>1102</v>
      </c>
      <c r="AX4934" s="28">
        <f t="shared" si="105"/>
        <v>10</v>
      </c>
    </row>
    <row r="4935" spans="28:50" x14ac:dyDescent="0.3">
      <c r="AB4935" s="160">
        <v>37398</v>
      </c>
      <c r="AC4935">
        <v>4</v>
      </c>
      <c r="AD4935">
        <v>84</v>
      </c>
      <c r="AE4935" t="s">
        <v>1102</v>
      </c>
      <c r="AF4935">
        <v>8</v>
      </c>
      <c r="AH4935" s="160">
        <v>39590</v>
      </c>
      <c r="AI4935">
        <v>4</v>
      </c>
      <c r="AJ4935">
        <v>53</v>
      </c>
      <c r="AK4935" s="160" t="s">
        <v>1102</v>
      </c>
      <c r="AL4935" s="28">
        <f t="shared" si="103"/>
        <v>5</v>
      </c>
      <c r="AN4935" s="160">
        <v>38859</v>
      </c>
      <c r="AO4935">
        <v>4</v>
      </c>
      <c r="AP4935">
        <v>130</v>
      </c>
      <c r="AQ4935" s="160" t="s">
        <v>1102</v>
      </c>
      <c r="AR4935" s="28">
        <f t="shared" si="104"/>
        <v>13</v>
      </c>
      <c r="AT4935" s="160">
        <v>38129</v>
      </c>
      <c r="AU4935">
        <v>4</v>
      </c>
      <c r="AV4935">
        <v>96</v>
      </c>
      <c r="AW4935" s="160" t="s">
        <v>1102</v>
      </c>
      <c r="AX4935" s="28">
        <f t="shared" si="105"/>
        <v>10</v>
      </c>
    </row>
    <row r="4936" spans="28:50" x14ac:dyDescent="0.3">
      <c r="AB4936" s="160">
        <v>37398</v>
      </c>
      <c r="AC4936">
        <v>5</v>
      </c>
      <c r="AD4936">
        <v>86</v>
      </c>
      <c r="AE4936" t="s">
        <v>1102</v>
      </c>
      <c r="AF4936">
        <v>9</v>
      </c>
      <c r="AH4936" s="160">
        <v>39590</v>
      </c>
      <c r="AI4936">
        <v>5</v>
      </c>
      <c r="AJ4936">
        <v>44</v>
      </c>
      <c r="AK4936" s="160" t="s">
        <v>1102</v>
      </c>
      <c r="AL4936" s="28">
        <f t="shared" si="103"/>
        <v>4</v>
      </c>
      <c r="AN4936" s="160">
        <v>38859</v>
      </c>
      <c r="AO4936">
        <v>5</v>
      </c>
      <c r="AP4936">
        <v>122</v>
      </c>
      <c r="AQ4936" s="160" t="s">
        <v>1102</v>
      </c>
      <c r="AR4936" s="28">
        <f t="shared" si="104"/>
        <v>12</v>
      </c>
      <c r="AT4936" s="160">
        <v>38129</v>
      </c>
      <c r="AU4936">
        <v>5</v>
      </c>
      <c r="AV4936">
        <v>101</v>
      </c>
      <c r="AW4936" s="160" t="s">
        <v>1102</v>
      </c>
      <c r="AX4936" s="28">
        <f t="shared" si="105"/>
        <v>10</v>
      </c>
    </row>
    <row r="4937" spans="28:50" x14ac:dyDescent="0.3">
      <c r="AB4937" s="160">
        <v>37398</v>
      </c>
      <c r="AC4937">
        <v>6</v>
      </c>
      <c r="AD4937">
        <v>77</v>
      </c>
      <c r="AE4937" t="s">
        <v>1102</v>
      </c>
      <c r="AF4937">
        <v>8</v>
      </c>
      <c r="AH4937" s="160">
        <v>39590</v>
      </c>
      <c r="AI4937">
        <v>6</v>
      </c>
      <c r="AJ4937">
        <v>42</v>
      </c>
      <c r="AK4937" s="160" t="s">
        <v>1102</v>
      </c>
      <c r="AL4937" s="28">
        <f t="shared" si="103"/>
        <v>4</v>
      </c>
      <c r="AN4937" s="160">
        <v>38859</v>
      </c>
      <c r="AO4937">
        <v>6</v>
      </c>
      <c r="AP4937">
        <v>130</v>
      </c>
      <c r="AQ4937" s="160" t="s">
        <v>1102</v>
      </c>
      <c r="AR4937" s="28">
        <f t="shared" si="104"/>
        <v>13</v>
      </c>
      <c r="AT4937" s="160">
        <v>38129</v>
      </c>
      <c r="AU4937">
        <v>6</v>
      </c>
      <c r="AV4937">
        <v>102</v>
      </c>
      <c r="AW4937" s="160" t="s">
        <v>1102</v>
      </c>
      <c r="AX4937" s="28">
        <f t="shared" si="105"/>
        <v>10</v>
      </c>
    </row>
    <row r="4938" spans="28:50" x14ac:dyDescent="0.3">
      <c r="AB4938" s="160">
        <v>37398</v>
      </c>
      <c r="AC4938">
        <v>7</v>
      </c>
      <c r="AD4938">
        <v>82</v>
      </c>
      <c r="AE4938" t="s">
        <v>1102</v>
      </c>
      <c r="AF4938">
        <v>8</v>
      </c>
      <c r="AH4938" s="160">
        <v>39590</v>
      </c>
      <c r="AI4938">
        <v>7</v>
      </c>
      <c r="AJ4938">
        <v>38</v>
      </c>
      <c r="AK4938" s="160" t="s">
        <v>1102</v>
      </c>
      <c r="AL4938" s="28">
        <f t="shared" si="103"/>
        <v>4</v>
      </c>
      <c r="AN4938" s="160">
        <v>38859</v>
      </c>
      <c r="AO4938">
        <v>7</v>
      </c>
      <c r="AP4938">
        <v>130</v>
      </c>
      <c r="AQ4938" s="160" t="s">
        <v>1102</v>
      </c>
      <c r="AR4938" s="28">
        <f t="shared" si="104"/>
        <v>13</v>
      </c>
      <c r="AT4938" s="160">
        <v>38129</v>
      </c>
      <c r="AU4938">
        <v>7</v>
      </c>
      <c r="AV4938">
        <v>102</v>
      </c>
      <c r="AW4938" s="160" t="s">
        <v>1102</v>
      </c>
      <c r="AX4938" s="28">
        <f t="shared" si="105"/>
        <v>10</v>
      </c>
    </row>
    <row r="4939" spans="28:50" x14ac:dyDescent="0.3">
      <c r="AB4939" s="160">
        <v>37398</v>
      </c>
      <c r="AC4939">
        <v>8</v>
      </c>
      <c r="AD4939">
        <v>89</v>
      </c>
      <c r="AE4939" t="s">
        <v>1102</v>
      </c>
      <c r="AF4939">
        <v>9</v>
      </c>
      <c r="AH4939" s="160">
        <v>39590</v>
      </c>
      <c r="AI4939">
        <v>8</v>
      </c>
      <c r="AJ4939">
        <v>40</v>
      </c>
      <c r="AK4939" s="160" t="s">
        <v>1102</v>
      </c>
      <c r="AL4939" s="28">
        <f t="shared" si="103"/>
        <v>4</v>
      </c>
      <c r="AN4939" s="160">
        <v>38859</v>
      </c>
      <c r="AO4939">
        <v>8</v>
      </c>
      <c r="AP4939">
        <v>150</v>
      </c>
      <c r="AQ4939" s="160" t="s">
        <v>1102</v>
      </c>
      <c r="AR4939" s="28">
        <f t="shared" si="104"/>
        <v>15</v>
      </c>
      <c r="AT4939" s="160">
        <v>38129</v>
      </c>
      <c r="AU4939">
        <v>8</v>
      </c>
      <c r="AV4939">
        <v>101</v>
      </c>
      <c r="AW4939" s="160" t="s">
        <v>1102</v>
      </c>
      <c r="AX4939" s="28">
        <f t="shared" si="105"/>
        <v>10</v>
      </c>
    </row>
    <row r="4940" spans="28:50" x14ac:dyDescent="0.3">
      <c r="AB4940" s="160">
        <v>37398</v>
      </c>
      <c r="AC4940">
        <v>9</v>
      </c>
      <c r="AD4940">
        <v>100</v>
      </c>
      <c r="AE4940" t="s">
        <v>1102</v>
      </c>
      <c r="AF4940">
        <v>10</v>
      </c>
      <c r="AH4940" s="160">
        <v>39590</v>
      </c>
      <c r="AI4940">
        <v>9</v>
      </c>
      <c r="AJ4940">
        <v>50</v>
      </c>
      <c r="AK4940" s="160" t="s">
        <v>1102</v>
      </c>
      <c r="AL4940" s="28">
        <f t="shared" si="103"/>
        <v>5</v>
      </c>
      <c r="AN4940" s="160">
        <v>38859</v>
      </c>
      <c r="AO4940">
        <v>9</v>
      </c>
      <c r="AP4940">
        <v>160</v>
      </c>
      <c r="AQ4940" s="160" t="s">
        <v>1102</v>
      </c>
      <c r="AR4940" s="28">
        <f t="shared" si="104"/>
        <v>16</v>
      </c>
      <c r="AT4940" s="160">
        <v>38129</v>
      </c>
      <c r="AU4940">
        <v>9</v>
      </c>
      <c r="AV4940">
        <v>102</v>
      </c>
      <c r="AW4940" s="160" t="s">
        <v>1102</v>
      </c>
      <c r="AX4940" s="28">
        <f t="shared" si="105"/>
        <v>10</v>
      </c>
    </row>
    <row r="4941" spans="28:50" x14ac:dyDescent="0.3">
      <c r="AB4941" s="160">
        <v>37398</v>
      </c>
      <c r="AC4941">
        <v>10</v>
      </c>
      <c r="AD4941">
        <v>112</v>
      </c>
      <c r="AE4941" t="s">
        <v>1102</v>
      </c>
      <c r="AF4941">
        <v>11</v>
      </c>
      <c r="AH4941" s="160">
        <v>39590</v>
      </c>
      <c r="AI4941">
        <v>10</v>
      </c>
      <c r="AJ4941">
        <v>75</v>
      </c>
      <c r="AK4941" s="160" t="s">
        <v>1102</v>
      </c>
      <c r="AL4941" s="28">
        <f t="shared" si="103"/>
        <v>8</v>
      </c>
      <c r="AN4941" s="160">
        <v>38859</v>
      </c>
      <c r="AO4941">
        <v>10</v>
      </c>
      <c r="AP4941">
        <v>170</v>
      </c>
      <c r="AQ4941" s="160" t="s">
        <v>1102</v>
      </c>
      <c r="AR4941" s="28">
        <f t="shared" si="104"/>
        <v>17</v>
      </c>
      <c r="AT4941" s="160">
        <v>38129</v>
      </c>
      <c r="AU4941">
        <v>10</v>
      </c>
      <c r="AV4941">
        <v>104</v>
      </c>
      <c r="AW4941" s="160" t="s">
        <v>1102</v>
      </c>
      <c r="AX4941" s="28">
        <f t="shared" si="105"/>
        <v>10</v>
      </c>
    </row>
    <row r="4942" spans="28:50" x14ac:dyDescent="0.3">
      <c r="AB4942" s="160">
        <v>37398</v>
      </c>
      <c r="AC4942">
        <v>11</v>
      </c>
      <c r="AD4942">
        <v>126</v>
      </c>
      <c r="AE4942" t="s">
        <v>1102</v>
      </c>
      <c r="AF4942">
        <v>13</v>
      </c>
      <c r="AH4942" s="160">
        <v>39590</v>
      </c>
      <c r="AI4942">
        <v>11</v>
      </c>
      <c r="AJ4942">
        <v>99</v>
      </c>
      <c r="AK4942" s="160" t="s">
        <v>1102</v>
      </c>
      <c r="AL4942" s="28">
        <f t="shared" si="103"/>
        <v>10</v>
      </c>
      <c r="AN4942" s="160">
        <v>38859</v>
      </c>
      <c r="AO4942">
        <v>11</v>
      </c>
      <c r="AP4942">
        <v>168</v>
      </c>
      <c r="AQ4942" s="160" t="s">
        <v>1102</v>
      </c>
      <c r="AR4942" s="28">
        <f t="shared" si="104"/>
        <v>17</v>
      </c>
      <c r="AT4942" s="160">
        <v>38129</v>
      </c>
      <c r="AU4942">
        <v>11</v>
      </c>
      <c r="AV4942">
        <v>103</v>
      </c>
      <c r="AW4942" s="160" t="s">
        <v>1102</v>
      </c>
      <c r="AX4942" s="28">
        <f t="shared" si="105"/>
        <v>10</v>
      </c>
    </row>
    <row r="4943" spans="28:50" x14ac:dyDescent="0.3">
      <c r="AB4943" s="160">
        <v>37398</v>
      </c>
      <c r="AC4943">
        <v>12</v>
      </c>
      <c r="AD4943">
        <v>134</v>
      </c>
      <c r="AE4943" t="s">
        <v>1102</v>
      </c>
      <c r="AF4943">
        <v>13</v>
      </c>
      <c r="AH4943" s="160">
        <v>39590</v>
      </c>
      <c r="AI4943">
        <v>12</v>
      </c>
      <c r="AJ4943">
        <v>115</v>
      </c>
      <c r="AK4943" s="160" t="s">
        <v>1102</v>
      </c>
      <c r="AL4943" s="28">
        <f t="shared" si="103"/>
        <v>12</v>
      </c>
      <c r="AN4943" s="160">
        <v>38859</v>
      </c>
      <c r="AO4943">
        <v>12</v>
      </c>
      <c r="AP4943">
        <v>170</v>
      </c>
      <c r="AQ4943" s="160" t="s">
        <v>1102</v>
      </c>
      <c r="AR4943" s="28">
        <f t="shared" si="104"/>
        <v>17</v>
      </c>
      <c r="AT4943" s="160">
        <v>38129</v>
      </c>
      <c r="AU4943">
        <v>12</v>
      </c>
      <c r="AV4943">
        <v>102</v>
      </c>
      <c r="AW4943" s="160" t="s">
        <v>1102</v>
      </c>
      <c r="AX4943" s="28">
        <f t="shared" si="105"/>
        <v>10</v>
      </c>
    </row>
    <row r="4944" spans="28:50" x14ac:dyDescent="0.3">
      <c r="AB4944" s="160">
        <v>37398</v>
      </c>
      <c r="AC4944">
        <v>13</v>
      </c>
      <c r="AD4944">
        <v>144</v>
      </c>
      <c r="AE4944" t="s">
        <v>1102</v>
      </c>
      <c r="AF4944">
        <v>14</v>
      </c>
      <c r="AH4944" s="160">
        <v>39590</v>
      </c>
      <c r="AI4944">
        <v>13</v>
      </c>
      <c r="AJ4944">
        <v>141</v>
      </c>
      <c r="AK4944" s="160" t="s">
        <v>1102</v>
      </c>
      <c r="AL4944" s="28">
        <f t="shared" si="103"/>
        <v>14</v>
      </c>
      <c r="AN4944" s="160">
        <v>38859</v>
      </c>
      <c r="AO4944">
        <v>13</v>
      </c>
      <c r="AP4944">
        <v>170</v>
      </c>
      <c r="AQ4944" s="160" t="s">
        <v>1102</v>
      </c>
      <c r="AR4944" s="28">
        <f t="shared" si="104"/>
        <v>17</v>
      </c>
      <c r="AT4944" s="160">
        <v>38129</v>
      </c>
      <c r="AU4944">
        <v>13</v>
      </c>
      <c r="AV4944">
        <v>106</v>
      </c>
      <c r="AW4944" s="160" t="s">
        <v>1102</v>
      </c>
      <c r="AX4944" s="28">
        <f t="shared" si="105"/>
        <v>11</v>
      </c>
    </row>
    <row r="4945" spans="28:50" x14ac:dyDescent="0.3">
      <c r="AB4945" s="160">
        <v>37398</v>
      </c>
      <c r="AC4945">
        <v>14</v>
      </c>
      <c r="AD4945">
        <v>140</v>
      </c>
      <c r="AE4945" t="s">
        <v>1102</v>
      </c>
      <c r="AF4945">
        <v>14</v>
      </c>
      <c r="AH4945" s="160">
        <v>39590</v>
      </c>
      <c r="AI4945">
        <v>14</v>
      </c>
      <c r="AJ4945">
        <v>143</v>
      </c>
      <c r="AK4945" s="160" t="s">
        <v>1102</v>
      </c>
      <c r="AL4945" s="28">
        <f t="shared" si="103"/>
        <v>14</v>
      </c>
      <c r="AN4945" s="160">
        <v>38859</v>
      </c>
      <c r="AO4945">
        <v>14</v>
      </c>
      <c r="AP4945">
        <v>168</v>
      </c>
      <c r="AQ4945" s="160" t="s">
        <v>1102</v>
      </c>
      <c r="AR4945" s="28">
        <f t="shared" si="104"/>
        <v>17</v>
      </c>
      <c r="AT4945" s="160">
        <v>38129</v>
      </c>
      <c r="AU4945">
        <v>14</v>
      </c>
      <c r="AV4945">
        <v>106</v>
      </c>
      <c r="AW4945" s="160" t="s">
        <v>1102</v>
      </c>
      <c r="AX4945" s="28">
        <f t="shared" si="105"/>
        <v>11</v>
      </c>
    </row>
    <row r="4946" spans="28:50" x14ac:dyDescent="0.3">
      <c r="AB4946" s="160">
        <v>37398</v>
      </c>
      <c r="AC4946">
        <v>15</v>
      </c>
      <c r="AD4946">
        <v>142</v>
      </c>
      <c r="AE4946" t="s">
        <v>1102</v>
      </c>
      <c r="AF4946">
        <v>14</v>
      </c>
      <c r="AH4946" s="160">
        <v>39590</v>
      </c>
      <c r="AI4946">
        <v>15</v>
      </c>
      <c r="AJ4946">
        <v>143</v>
      </c>
      <c r="AK4946" s="160" t="s">
        <v>1102</v>
      </c>
      <c r="AL4946" s="28">
        <f t="shared" si="103"/>
        <v>14</v>
      </c>
      <c r="AN4946" s="160">
        <v>38859</v>
      </c>
      <c r="AO4946">
        <v>15</v>
      </c>
      <c r="AP4946">
        <v>170</v>
      </c>
      <c r="AQ4946" s="160" t="s">
        <v>1102</v>
      </c>
      <c r="AR4946" s="28">
        <f t="shared" si="104"/>
        <v>17</v>
      </c>
      <c r="AT4946" s="160">
        <v>38129</v>
      </c>
      <c r="AU4946">
        <v>15</v>
      </c>
      <c r="AV4946">
        <v>103</v>
      </c>
      <c r="AW4946" s="160" t="s">
        <v>1102</v>
      </c>
      <c r="AX4946" s="28">
        <f t="shared" si="105"/>
        <v>10</v>
      </c>
    </row>
    <row r="4947" spans="28:50" x14ac:dyDescent="0.3">
      <c r="AB4947" s="160">
        <v>37398</v>
      </c>
      <c r="AC4947">
        <v>16</v>
      </c>
      <c r="AD4947">
        <v>125</v>
      </c>
      <c r="AE4947" t="s">
        <v>1102</v>
      </c>
      <c r="AF4947">
        <v>13</v>
      </c>
      <c r="AH4947" s="160">
        <v>39590</v>
      </c>
      <c r="AI4947">
        <v>16</v>
      </c>
      <c r="AJ4947">
        <v>131</v>
      </c>
      <c r="AK4947" s="160" t="s">
        <v>1102</v>
      </c>
      <c r="AL4947" s="28">
        <f t="shared" si="103"/>
        <v>13</v>
      </c>
      <c r="AN4947" s="160">
        <v>38859</v>
      </c>
      <c r="AO4947">
        <v>16</v>
      </c>
      <c r="AP4947">
        <v>170</v>
      </c>
      <c r="AQ4947" s="160" t="s">
        <v>1102</v>
      </c>
      <c r="AR4947" s="28">
        <f t="shared" si="104"/>
        <v>17</v>
      </c>
      <c r="AT4947" s="160">
        <v>38129</v>
      </c>
      <c r="AU4947">
        <v>16</v>
      </c>
      <c r="AV4947">
        <v>97</v>
      </c>
      <c r="AW4947" s="160" t="s">
        <v>1102</v>
      </c>
      <c r="AX4947" s="28">
        <f t="shared" si="105"/>
        <v>10</v>
      </c>
    </row>
    <row r="4948" spans="28:50" x14ac:dyDescent="0.3">
      <c r="AB4948" s="160">
        <v>37398</v>
      </c>
      <c r="AC4948">
        <v>17</v>
      </c>
      <c r="AD4948">
        <v>107</v>
      </c>
      <c r="AE4948" t="s">
        <v>1102</v>
      </c>
      <c r="AF4948">
        <v>11</v>
      </c>
      <c r="AH4948" s="160">
        <v>39590</v>
      </c>
      <c r="AI4948">
        <v>17</v>
      </c>
      <c r="AJ4948">
        <v>125</v>
      </c>
      <c r="AK4948" s="160" t="s">
        <v>1102</v>
      </c>
      <c r="AL4948" s="28">
        <f t="shared" si="103"/>
        <v>13</v>
      </c>
      <c r="AN4948" s="160">
        <v>38859</v>
      </c>
      <c r="AO4948">
        <v>17</v>
      </c>
      <c r="AP4948">
        <v>164</v>
      </c>
      <c r="AQ4948" s="160" t="s">
        <v>1102</v>
      </c>
      <c r="AR4948" s="28">
        <f t="shared" si="104"/>
        <v>16</v>
      </c>
      <c r="AT4948" s="160">
        <v>38129</v>
      </c>
      <c r="AU4948">
        <v>17</v>
      </c>
      <c r="AV4948">
        <v>98</v>
      </c>
      <c r="AW4948" s="160" t="s">
        <v>1102</v>
      </c>
      <c r="AX4948" s="28">
        <f t="shared" si="105"/>
        <v>10</v>
      </c>
    </row>
    <row r="4949" spans="28:50" x14ac:dyDescent="0.3">
      <c r="AB4949" s="160">
        <v>37398</v>
      </c>
      <c r="AC4949">
        <v>18</v>
      </c>
      <c r="AD4949">
        <v>91</v>
      </c>
      <c r="AE4949" t="s">
        <v>1102</v>
      </c>
      <c r="AF4949">
        <v>9</v>
      </c>
      <c r="AH4949" s="160">
        <v>39590</v>
      </c>
      <c r="AI4949">
        <v>18</v>
      </c>
      <c r="AJ4949">
        <v>131</v>
      </c>
      <c r="AK4949" s="160" t="s">
        <v>1102</v>
      </c>
      <c r="AL4949" s="28">
        <f t="shared" si="103"/>
        <v>13</v>
      </c>
      <c r="AN4949" s="160">
        <v>38859</v>
      </c>
      <c r="AO4949">
        <v>18</v>
      </c>
      <c r="AP4949">
        <v>160</v>
      </c>
      <c r="AQ4949" s="160" t="s">
        <v>1102</v>
      </c>
      <c r="AR4949" s="28">
        <f t="shared" si="104"/>
        <v>16</v>
      </c>
      <c r="AT4949" s="160">
        <v>38129</v>
      </c>
      <c r="AU4949">
        <v>18</v>
      </c>
      <c r="AV4949">
        <v>96</v>
      </c>
      <c r="AW4949" s="160" t="s">
        <v>1102</v>
      </c>
      <c r="AX4949" s="28">
        <f t="shared" si="105"/>
        <v>10</v>
      </c>
    </row>
    <row r="4950" spans="28:50" x14ac:dyDescent="0.3">
      <c r="AB4950" s="160">
        <v>37398</v>
      </c>
      <c r="AC4950">
        <v>19</v>
      </c>
      <c r="AD4950">
        <v>89</v>
      </c>
      <c r="AE4950" t="s">
        <v>1102</v>
      </c>
      <c r="AF4950">
        <v>9</v>
      </c>
      <c r="AH4950" s="160">
        <v>39590</v>
      </c>
      <c r="AI4950">
        <v>19</v>
      </c>
      <c r="AJ4950">
        <v>123</v>
      </c>
      <c r="AK4950" s="160" t="s">
        <v>1102</v>
      </c>
      <c r="AL4950" s="28">
        <f t="shared" si="103"/>
        <v>12</v>
      </c>
      <c r="AN4950" s="160">
        <v>38859</v>
      </c>
      <c r="AO4950">
        <v>19</v>
      </c>
      <c r="AP4950">
        <v>160</v>
      </c>
      <c r="AQ4950" s="160" t="s">
        <v>1102</v>
      </c>
      <c r="AR4950" s="28">
        <f t="shared" si="104"/>
        <v>16</v>
      </c>
      <c r="AT4950" s="160">
        <v>38129</v>
      </c>
      <c r="AU4950">
        <v>19</v>
      </c>
      <c r="AV4950">
        <v>98</v>
      </c>
      <c r="AW4950" s="160" t="s">
        <v>1102</v>
      </c>
      <c r="AX4950" s="28">
        <f t="shared" si="105"/>
        <v>10</v>
      </c>
    </row>
    <row r="4951" spans="28:50" x14ac:dyDescent="0.3">
      <c r="AB4951" s="160">
        <v>37398</v>
      </c>
      <c r="AC4951">
        <v>20</v>
      </c>
      <c r="AD4951">
        <v>88</v>
      </c>
      <c r="AE4951" t="s">
        <v>1102</v>
      </c>
      <c r="AF4951">
        <v>9</v>
      </c>
      <c r="AH4951" s="160">
        <v>39590</v>
      </c>
      <c r="AI4951">
        <v>20</v>
      </c>
      <c r="AJ4951">
        <v>114</v>
      </c>
      <c r="AK4951" s="160" t="s">
        <v>1102</v>
      </c>
      <c r="AL4951" s="28">
        <f t="shared" si="103"/>
        <v>11</v>
      </c>
      <c r="AN4951" s="160">
        <v>38859</v>
      </c>
      <c r="AO4951">
        <v>20</v>
      </c>
      <c r="AP4951">
        <v>146</v>
      </c>
      <c r="AQ4951" s="160" t="s">
        <v>1102</v>
      </c>
      <c r="AR4951" s="28">
        <f t="shared" si="104"/>
        <v>15</v>
      </c>
      <c r="AT4951" s="160">
        <v>38129</v>
      </c>
      <c r="AU4951">
        <v>20</v>
      </c>
      <c r="AV4951">
        <v>98</v>
      </c>
      <c r="AW4951" s="160" t="s">
        <v>1102</v>
      </c>
      <c r="AX4951" s="28">
        <f t="shared" si="105"/>
        <v>10</v>
      </c>
    </row>
    <row r="4952" spans="28:50" x14ac:dyDescent="0.3">
      <c r="AB4952" s="160">
        <v>37398</v>
      </c>
      <c r="AC4952">
        <v>21</v>
      </c>
      <c r="AD4952">
        <v>73</v>
      </c>
      <c r="AE4952" t="s">
        <v>1102</v>
      </c>
      <c r="AF4952">
        <v>7</v>
      </c>
      <c r="AH4952" s="160">
        <v>39590</v>
      </c>
      <c r="AI4952">
        <v>21</v>
      </c>
      <c r="AJ4952">
        <v>106</v>
      </c>
      <c r="AK4952" s="160" t="s">
        <v>1102</v>
      </c>
      <c r="AL4952" s="28">
        <f t="shared" si="103"/>
        <v>11</v>
      </c>
      <c r="AN4952" s="160">
        <v>38859</v>
      </c>
      <c r="AO4952">
        <v>21</v>
      </c>
      <c r="AP4952">
        <v>150</v>
      </c>
      <c r="AQ4952" s="160" t="s">
        <v>1102</v>
      </c>
      <c r="AR4952" s="28">
        <f t="shared" si="104"/>
        <v>15</v>
      </c>
      <c r="AT4952" s="160">
        <v>38129</v>
      </c>
      <c r="AU4952">
        <v>21</v>
      </c>
      <c r="AV4952">
        <v>96</v>
      </c>
      <c r="AW4952" s="160" t="s">
        <v>1102</v>
      </c>
      <c r="AX4952" s="28">
        <f t="shared" si="105"/>
        <v>10</v>
      </c>
    </row>
    <row r="4953" spans="28:50" x14ac:dyDescent="0.3">
      <c r="AB4953" s="160">
        <v>37398</v>
      </c>
      <c r="AC4953">
        <v>22</v>
      </c>
      <c r="AD4953">
        <v>65</v>
      </c>
      <c r="AE4953" t="s">
        <v>1102</v>
      </c>
      <c r="AF4953">
        <v>7</v>
      </c>
      <c r="AH4953" s="160">
        <v>39590</v>
      </c>
      <c r="AI4953">
        <v>22</v>
      </c>
      <c r="AJ4953">
        <v>97</v>
      </c>
      <c r="AK4953" s="160" t="s">
        <v>1102</v>
      </c>
      <c r="AL4953" s="28">
        <f t="shared" si="103"/>
        <v>10</v>
      </c>
      <c r="AN4953" s="160">
        <v>38859</v>
      </c>
      <c r="AO4953">
        <v>22</v>
      </c>
      <c r="AP4953">
        <v>150</v>
      </c>
      <c r="AQ4953" s="160" t="s">
        <v>1102</v>
      </c>
      <c r="AR4953" s="28">
        <f t="shared" si="104"/>
        <v>15</v>
      </c>
      <c r="AT4953" s="160">
        <v>38129</v>
      </c>
      <c r="AU4953">
        <v>22</v>
      </c>
      <c r="AV4953">
        <v>95</v>
      </c>
      <c r="AW4953" s="160" t="s">
        <v>1102</v>
      </c>
      <c r="AX4953" s="28">
        <f t="shared" si="105"/>
        <v>10</v>
      </c>
    </row>
    <row r="4954" spans="28:50" x14ac:dyDescent="0.3">
      <c r="AB4954" s="160">
        <v>37398</v>
      </c>
      <c r="AC4954">
        <v>23</v>
      </c>
      <c r="AD4954">
        <v>67</v>
      </c>
      <c r="AE4954" t="s">
        <v>1102</v>
      </c>
      <c r="AF4954">
        <v>7</v>
      </c>
      <c r="AH4954" s="160">
        <v>39590</v>
      </c>
      <c r="AI4954">
        <v>23</v>
      </c>
      <c r="AJ4954">
        <v>89</v>
      </c>
      <c r="AK4954" s="160" t="s">
        <v>1102</v>
      </c>
      <c r="AL4954" s="28">
        <f t="shared" si="103"/>
        <v>9</v>
      </c>
      <c r="AN4954" s="160">
        <v>38859</v>
      </c>
      <c r="AO4954">
        <v>23</v>
      </c>
      <c r="AP4954">
        <v>145</v>
      </c>
      <c r="AQ4954" s="160" t="s">
        <v>1102</v>
      </c>
      <c r="AR4954" s="28">
        <f t="shared" si="104"/>
        <v>15</v>
      </c>
      <c r="AT4954" s="160">
        <v>38129</v>
      </c>
      <c r="AU4954">
        <v>23</v>
      </c>
      <c r="AV4954">
        <v>94</v>
      </c>
      <c r="AW4954" s="160" t="s">
        <v>1102</v>
      </c>
      <c r="AX4954" s="28">
        <f t="shared" si="105"/>
        <v>9</v>
      </c>
    </row>
    <row r="4955" spans="28:50" x14ac:dyDescent="0.3">
      <c r="AB4955" s="160">
        <v>37399</v>
      </c>
      <c r="AC4955">
        <v>0</v>
      </c>
      <c r="AD4955">
        <v>43</v>
      </c>
      <c r="AE4955" t="s">
        <v>1102</v>
      </c>
      <c r="AF4955">
        <v>4</v>
      </c>
      <c r="AH4955" s="160">
        <v>39591</v>
      </c>
      <c r="AI4955">
        <v>0</v>
      </c>
      <c r="AJ4955">
        <v>78</v>
      </c>
      <c r="AK4955" s="160" t="s">
        <v>1102</v>
      </c>
      <c r="AL4955" s="28">
        <f t="shared" si="103"/>
        <v>8</v>
      </c>
      <c r="AN4955" s="160">
        <v>38860</v>
      </c>
      <c r="AO4955">
        <v>0</v>
      </c>
      <c r="AP4955">
        <v>140</v>
      </c>
      <c r="AQ4955" s="160" t="s">
        <v>1102</v>
      </c>
      <c r="AR4955" s="28">
        <f t="shared" si="104"/>
        <v>14</v>
      </c>
      <c r="AT4955" s="160">
        <v>38130</v>
      </c>
      <c r="AU4955">
        <v>0</v>
      </c>
      <c r="AV4955">
        <v>93</v>
      </c>
      <c r="AW4955" s="160" t="s">
        <v>1102</v>
      </c>
      <c r="AX4955" s="28">
        <f t="shared" si="105"/>
        <v>9</v>
      </c>
    </row>
    <row r="4956" spans="28:50" x14ac:dyDescent="0.3">
      <c r="AB4956" s="160">
        <v>37399</v>
      </c>
      <c r="AC4956">
        <v>1</v>
      </c>
      <c r="AD4956">
        <v>27</v>
      </c>
      <c r="AE4956" t="s">
        <v>1102</v>
      </c>
      <c r="AF4956">
        <v>3</v>
      </c>
      <c r="AH4956" s="160">
        <v>39591</v>
      </c>
      <c r="AI4956">
        <v>1</v>
      </c>
      <c r="AJ4956">
        <v>65</v>
      </c>
      <c r="AK4956" s="160" t="s">
        <v>1102</v>
      </c>
      <c r="AL4956" s="28">
        <f t="shared" si="103"/>
        <v>7</v>
      </c>
      <c r="AN4956" s="160">
        <v>38860</v>
      </c>
      <c r="AO4956">
        <v>1</v>
      </c>
      <c r="AP4956">
        <v>140</v>
      </c>
      <c r="AQ4956" s="160" t="s">
        <v>1102</v>
      </c>
      <c r="AR4956" s="28">
        <f t="shared" si="104"/>
        <v>14</v>
      </c>
      <c r="AT4956" s="160">
        <v>38130</v>
      </c>
      <c r="AU4956">
        <v>1</v>
      </c>
      <c r="AV4956">
        <v>92</v>
      </c>
      <c r="AW4956" s="160" t="s">
        <v>1102</v>
      </c>
      <c r="AX4956" s="28">
        <f t="shared" si="105"/>
        <v>9</v>
      </c>
    </row>
    <row r="4957" spans="28:50" x14ac:dyDescent="0.3">
      <c r="AB4957" s="160">
        <v>37399</v>
      </c>
      <c r="AC4957">
        <v>2</v>
      </c>
      <c r="AD4957">
        <v>21</v>
      </c>
      <c r="AE4957" t="s">
        <v>1102</v>
      </c>
      <c r="AF4957">
        <v>2</v>
      </c>
      <c r="AH4957" s="160">
        <v>39591</v>
      </c>
      <c r="AI4957">
        <v>2</v>
      </c>
      <c r="AJ4957">
        <v>59</v>
      </c>
      <c r="AK4957" s="160" t="s">
        <v>1102</v>
      </c>
      <c r="AL4957" s="28">
        <f t="shared" si="103"/>
        <v>6</v>
      </c>
      <c r="AN4957" s="160">
        <v>38860</v>
      </c>
      <c r="AO4957">
        <v>2</v>
      </c>
      <c r="AP4957">
        <v>143</v>
      </c>
      <c r="AQ4957" s="160" t="s">
        <v>1102</v>
      </c>
      <c r="AR4957" s="28">
        <f t="shared" si="104"/>
        <v>14</v>
      </c>
      <c r="AT4957" s="160">
        <v>38130</v>
      </c>
      <c r="AU4957">
        <v>2</v>
      </c>
      <c r="AV4957">
        <v>91</v>
      </c>
      <c r="AW4957" s="160" t="s">
        <v>1102</v>
      </c>
      <c r="AX4957" s="28">
        <f t="shared" si="105"/>
        <v>9</v>
      </c>
    </row>
    <row r="4958" spans="28:50" x14ac:dyDescent="0.3">
      <c r="AB4958" s="160">
        <v>37399</v>
      </c>
      <c r="AC4958">
        <v>3</v>
      </c>
      <c r="AD4958">
        <v>18</v>
      </c>
      <c r="AE4958" t="s">
        <v>1102</v>
      </c>
      <c r="AF4958">
        <v>2</v>
      </c>
      <c r="AH4958" s="160">
        <v>39591</v>
      </c>
      <c r="AI4958">
        <v>3</v>
      </c>
      <c r="AJ4958">
        <v>53</v>
      </c>
      <c r="AK4958" s="160" t="s">
        <v>1102</v>
      </c>
      <c r="AL4958" s="28">
        <f t="shared" si="103"/>
        <v>5</v>
      </c>
      <c r="AN4958" s="160">
        <v>38860</v>
      </c>
      <c r="AO4958">
        <v>3</v>
      </c>
      <c r="AP4958">
        <v>140</v>
      </c>
      <c r="AQ4958" s="160" t="s">
        <v>1102</v>
      </c>
      <c r="AR4958" s="28">
        <f t="shared" si="104"/>
        <v>14</v>
      </c>
      <c r="AT4958" s="160">
        <v>38130</v>
      </c>
      <c r="AU4958">
        <v>3</v>
      </c>
      <c r="AV4958">
        <v>89</v>
      </c>
      <c r="AW4958" s="160" t="s">
        <v>1102</v>
      </c>
      <c r="AX4958" s="28">
        <f t="shared" si="105"/>
        <v>9</v>
      </c>
    </row>
    <row r="4959" spans="28:50" x14ac:dyDescent="0.3">
      <c r="AB4959" s="160">
        <v>37399</v>
      </c>
      <c r="AC4959">
        <v>4</v>
      </c>
      <c r="AD4959">
        <v>21</v>
      </c>
      <c r="AE4959" t="s">
        <v>1102</v>
      </c>
      <c r="AF4959">
        <v>2</v>
      </c>
      <c r="AH4959" s="160">
        <v>39591</v>
      </c>
      <c r="AI4959">
        <v>4</v>
      </c>
      <c r="AJ4959">
        <v>45</v>
      </c>
      <c r="AK4959" s="160" t="s">
        <v>1102</v>
      </c>
      <c r="AL4959" s="28">
        <f t="shared" si="103"/>
        <v>5</v>
      </c>
      <c r="AN4959" s="160">
        <v>38860</v>
      </c>
      <c r="AO4959">
        <v>4</v>
      </c>
      <c r="AP4959">
        <v>140</v>
      </c>
      <c r="AQ4959" s="160" t="s">
        <v>1102</v>
      </c>
      <c r="AR4959" s="28">
        <f t="shared" si="104"/>
        <v>14</v>
      </c>
      <c r="AT4959" s="160">
        <v>38130</v>
      </c>
      <c r="AU4959">
        <v>4</v>
      </c>
      <c r="AV4959">
        <v>89</v>
      </c>
      <c r="AW4959" s="160" t="s">
        <v>1102</v>
      </c>
      <c r="AX4959" s="28">
        <f t="shared" si="105"/>
        <v>9</v>
      </c>
    </row>
    <row r="4960" spans="28:50" x14ac:dyDescent="0.3">
      <c r="AB4960" s="160">
        <v>37399</v>
      </c>
      <c r="AC4960">
        <v>5</v>
      </c>
      <c r="AD4960">
        <v>21</v>
      </c>
      <c r="AE4960" t="s">
        <v>1102</v>
      </c>
      <c r="AF4960">
        <v>2</v>
      </c>
      <c r="AH4960" s="160">
        <v>39591</v>
      </c>
      <c r="AI4960">
        <v>5</v>
      </c>
      <c r="AJ4960">
        <v>43</v>
      </c>
      <c r="AK4960" s="160" t="s">
        <v>1102</v>
      </c>
      <c r="AL4960" s="28">
        <f t="shared" si="103"/>
        <v>4</v>
      </c>
      <c r="AN4960" s="160">
        <v>38860</v>
      </c>
      <c r="AO4960">
        <v>5</v>
      </c>
      <c r="AP4960">
        <v>145</v>
      </c>
      <c r="AQ4960" s="160" t="s">
        <v>1102</v>
      </c>
      <c r="AR4960" s="28">
        <f t="shared" si="104"/>
        <v>15</v>
      </c>
      <c r="AT4960" s="160">
        <v>38130</v>
      </c>
      <c r="AU4960">
        <v>5</v>
      </c>
      <c r="AV4960">
        <v>88</v>
      </c>
      <c r="AW4960" s="160" t="s">
        <v>1102</v>
      </c>
      <c r="AX4960" s="28">
        <f t="shared" si="105"/>
        <v>9</v>
      </c>
    </row>
    <row r="4961" spans="28:50" x14ac:dyDescent="0.3">
      <c r="AB4961" s="160">
        <v>37399</v>
      </c>
      <c r="AC4961">
        <v>6</v>
      </c>
      <c r="AD4961">
        <v>21</v>
      </c>
      <c r="AE4961" t="s">
        <v>1102</v>
      </c>
      <c r="AF4961">
        <v>2</v>
      </c>
      <c r="AH4961" s="160">
        <v>39591</v>
      </c>
      <c r="AI4961">
        <v>6</v>
      </c>
      <c r="AJ4961">
        <v>40</v>
      </c>
      <c r="AK4961" s="160" t="s">
        <v>1102</v>
      </c>
      <c r="AL4961" s="28">
        <f t="shared" si="103"/>
        <v>4</v>
      </c>
      <c r="AN4961" s="160">
        <v>38860</v>
      </c>
      <c r="AO4961">
        <v>6</v>
      </c>
      <c r="AP4961">
        <v>150</v>
      </c>
      <c r="AQ4961" s="160" t="s">
        <v>1102</v>
      </c>
      <c r="AR4961" s="28">
        <f t="shared" si="104"/>
        <v>15</v>
      </c>
      <c r="AT4961" s="160">
        <v>38130</v>
      </c>
      <c r="AU4961">
        <v>6</v>
      </c>
      <c r="AV4961">
        <v>87</v>
      </c>
      <c r="AW4961" s="160" t="s">
        <v>1102</v>
      </c>
      <c r="AX4961" s="28">
        <f t="shared" si="105"/>
        <v>9</v>
      </c>
    </row>
    <row r="4962" spans="28:50" x14ac:dyDescent="0.3">
      <c r="AB4962" s="160">
        <v>37399</v>
      </c>
      <c r="AC4962">
        <v>7</v>
      </c>
      <c r="AD4962">
        <v>17</v>
      </c>
      <c r="AE4962" t="s">
        <v>1102</v>
      </c>
      <c r="AF4962">
        <v>2</v>
      </c>
      <c r="AH4962" s="160">
        <v>39591</v>
      </c>
      <c r="AI4962">
        <v>7</v>
      </c>
      <c r="AJ4962">
        <v>36</v>
      </c>
      <c r="AK4962" s="160" t="s">
        <v>1102</v>
      </c>
      <c r="AL4962" s="28">
        <f t="shared" si="103"/>
        <v>4</v>
      </c>
      <c r="AN4962" s="160">
        <v>38860</v>
      </c>
      <c r="AO4962">
        <v>7</v>
      </c>
      <c r="AP4962">
        <v>140</v>
      </c>
      <c r="AQ4962" s="160" t="s">
        <v>1102</v>
      </c>
      <c r="AR4962" s="28">
        <f t="shared" si="104"/>
        <v>14</v>
      </c>
      <c r="AT4962" s="160">
        <v>38130</v>
      </c>
      <c r="AU4962">
        <v>7</v>
      </c>
      <c r="AV4962">
        <v>86</v>
      </c>
      <c r="AW4962" s="160" t="s">
        <v>1102</v>
      </c>
      <c r="AX4962" s="28">
        <f t="shared" si="105"/>
        <v>9</v>
      </c>
    </row>
    <row r="4963" spans="28:50" x14ac:dyDescent="0.3">
      <c r="AB4963" s="160">
        <v>37399</v>
      </c>
      <c r="AC4963">
        <v>8</v>
      </c>
      <c r="AD4963">
        <v>22</v>
      </c>
      <c r="AE4963" t="s">
        <v>1102</v>
      </c>
      <c r="AF4963">
        <v>2</v>
      </c>
      <c r="AH4963" s="160">
        <v>39591</v>
      </c>
      <c r="AI4963">
        <v>8</v>
      </c>
      <c r="AJ4963">
        <v>30</v>
      </c>
      <c r="AK4963" s="160" t="s">
        <v>1102</v>
      </c>
      <c r="AL4963" s="28">
        <f t="shared" si="103"/>
        <v>3</v>
      </c>
      <c r="AN4963" s="160">
        <v>38860</v>
      </c>
      <c r="AO4963">
        <v>8</v>
      </c>
      <c r="AP4963">
        <v>151</v>
      </c>
      <c r="AQ4963" s="160" t="s">
        <v>1102</v>
      </c>
      <c r="AR4963" s="28">
        <f t="shared" si="104"/>
        <v>15</v>
      </c>
      <c r="AT4963" s="160">
        <v>38130</v>
      </c>
      <c r="AU4963">
        <v>8</v>
      </c>
      <c r="AV4963">
        <v>87</v>
      </c>
      <c r="AW4963" s="160" t="s">
        <v>1102</v>
      </c>
      <c r="AX4963" s="28">
        <f t="shared" si="105"/>
        <v>9</v>
      </c>
    </row>
    <row r="4964" spans="28:50" x14ac:dyDescent="0.3">
      <c r="AB4964" s="160">
        <v>37399</v>
      </c>
      <c r="AC4964">
        <v>9</v>
      </c>
      <c r="AD4964">
        <v>31</v>
      </c>
      <c r="AE4964" t="s">
        <v>1102</v>
      </c>
      <c r="AF4964">
        <v>3</v>
      </c>
      <c r="AH4964" s="160">
        <v>39591</v>
      </c>
      <c r="AI4964">
        <v>9</v>
      </c>
      <c r="AJ4964">
        <v>41</v>
      </c>
      <c r="AK4964" s="160" t="s">
        <v>1102</v>
      </c>
      <c r="AL4964" s="28">
        <f t="shared" si="103"/>
        <v>4</v>
      </c>
      <c r="AN4964" s="160">
        <v>38860</v>
      </c>
      <c r="AO4964">
        <v>9</v>
      </c>
      <c r="AP4964">
        <v>160</v>
      </c>
      <c r="AQ4964" s="160" t="s">
        <v>1102</v>
      </c>
      <c r="AR4964" s="28">
        <f t="shared" si="104"/>
        <v>16</v>
      </c>
      <c r="AT4964" s="160">
        <v>38130</v>
      </c>
      <c r="AU4964">
        <v>9</v>
      </c>
      <c r="AV4964">
        <v>91</v>
      </c>
      <c r="AW4964" s="160" t="s">
        <v>1102</v>
      </c>
      <c r="AX4964" s="28">
        <f t="shared" si="105"/>
        <v>9</v>
      </c>
    </row>
    <row r="4965" spans="28:50" x14ac:dyDescent="0.3">
      <c r="AB4965" s="160">
        <v>37399</v>
      </c>
      <c r="AC4965">
        <v>10</v>
      </c>
      <c r="AD4965">
        <v>49</v>
      </c>
      <c r="AE4965" t="s">
        <v>1102</v>
      </c>
      <c r="AF4965">
        <v>5</v>
      </c>
      <c r="AH4965" s="160">
        <v>39591</v>
      </c>
      <c r="AI4965">
        <v>10</v>
      </c>
      <c r="AJ4965">
        <v>88</v>
      </c>
      <c r="AK4965" s="160" t="s">
        <v>1102</v>
      </c>
      <c r="AL4965" s="28">
        <f t="shared" si="103"/>
        <v>9</v>
      </c>
      <c r="AN4965" s="160">
        <v>38860</v>
      </c>
      <c r="AO4965">
        <v>10</v>
      </c>
      <c r="AP4965">
        <v>160</v>
      </c>
      <c r="AQ4965" s="160" t="s">
        <v>1102</v>
      </c>
      <c r="AR4965" s="28">
        <f t="shared" si="104"/>
        <v>16</v>
      </c>
      <c r="AT4965" s="160">
        <v>38130</v>
      </c>
      <c r="AU4965">
        <v>10</v>
      </c>
      <c r="AV4965">
        <v>93</v>
      </c>
      <c r="AW4965" s="160" t="s">
        <v>1102</v>
      </c>
      <c r="AX4965" s="28">
        <f t="shared" si="105"/>
        <v>9</v>
      </c>
    </row>
    <row r="4966" spans="28:50" x14ac:dyDescent="0.3">
      <c r="AB4966" s="160">
        <v>37399</v>
      </c>
      <c r="AC4966">
        <v>11</v>
      </c>
      <c r="AD4966">
        <v>85</v>
      </c>
      <c r="AE4966" t="s">
        <v>1102</v>
      </c>
      <c r="AF4966">
        <v>9</v>
      </c>
      <c r="AH4966" s="160">
        <v>39591</v>
      </c>
      <c r="AI4966">
        <v>11</v>
      </c>
      <c r="AJ4966">
        <v>112</v>
      </c>
      <c r="AK4966" s="160" t="s">
        <v>1102</v>
      </c>
      <c r="AL4966" s="28">
        <f t="shared" si="103"/>
        <v>11</v>
      </c>
      <c r="AN4966" s="160">
        <v>38860</v>
      </c>
      <c r="AO4966">
        <v>11</v>
      </c>
      <c r="AP4966">
        <v>171</v>
      </c>
      <c r="AQ4966" s="160" t="s">
        <v>1102</v>
      </c>
      <c r="AR4966" s="28">
        <f t="shared" si="104"/>
        <v>17</v>
      </c>
      <c r="AT4966" s="160">
        <v>38130</v>
      </c>
      <c r="AU4966">
        <v>11</v>
      </c>
      <c r="AV4966">
        <v>93</v>
      </c>
      <c r="AW4966" s="160" t="s">
        <v>1102</v>
      </c>
      <c r="AX4966" s="28">
        <f t="shared" si="105"/>
        <v>9</v>
      </c>
    </row>
    <row r="4967" spans="28:50" x14ac:dyDescent="0.3">
      <c r="AB4967" s="160">
        <v>37399</v>
      </c>
      <c r="AC4967">
        <v>12</v>
      </c>
      <c r="AD4967">
        <v>123</v>
      </c>
      <c r="AE4967" t="s">
        <v>1102</v>
      </c>
      <c r="AF4967">
        <v>12</v>
      </c>
      <c r="AH4967" s="160">
        <v>39591</v>
      </c>
      <c r="AI4967">
        <v>12</v>
      </c>
      <c r="AJ4967">
        <v>120</v>
      </c>
      <c r="AK4967" s="160" t="s">
        <v>1102</v>
      </c>
      <c r="AL4967" s="28">
        <f t="shared" si="103"/>
        <v>12</v>
      </c>
      <c r="AN4967" s="160">
        <v>38860</v>
      </c>
      <c r="AO4967">
        <v>12</v>
      </c>
      <c r="AP4967">
        <v>170</v>
      </c>
      <c r="AQ4967" s="160" t="s">
        <v>1102</v>
      </c>
      <c r="AR4967" s="28">
        <f t="shared" si="104"/>
        <v>17</v>
      </c>
      <c r="AT4967" s="160">
        <v>38130</v>
      </c>
      <c r="AU4967">
        <v>12</v>
      </c>
      <c r="AV4967">
        <v>94</v>
      </c>
      <c r="AW4967" s="160" t="s">
        <v>1102</v>
      </c>
      <c r="AX4967" s="28">
        <f t="shared" si="105"/>
        <v>9</v>
      </c>
    </row>
    <row r="4968" spans="28:50" x14ac:dyDescent="0.3">
      <c r="AB4968" s="160">
        <v>37399</v>
      </c>
      <c r="AC4968">
        <v>13</v>
      </c>
      <c r="AD4968">
        <v>139</v>
      </c>
      <c r="AE4968" t="s">
        <v>1102</v>
      </c>
      <c r="AF4968">
        <v>14</v>
      </c>
      <c r="AH4968" s="160">
        <v>39591</v>
      </c>
      <c r="AI4968">
        <v>13</v>
      </c>
      <c r="AJ4968">
        <v>130</v>
      </c>
      <c r="AK4968" s="160" t="s">
        <v>1102</v>
      </c>
      <c r="AL4968" s="28">
        <f t="shared" si="103"/>
        <v>13</v>
      </c>
      <c r="AN4968" s="160">
        <v>38860</v>
      </c>
      <c r="AO4968">
        <v>13</v>
      </c>
      <c r="AP4968">
        <v>170</v>
      </c>
      <c r="AQ4968" s="160" t="s">
        <v>1102</v>
      </c>
      <c r="AR4968" s="28">
        <f t="shared" si="104"/>
        <v>17</v>
      </c>
      <c r="AT4968" s="160">
        <v>38130</v>
      </c>
      <c r="AU4968">
        <v>13</v>
      </c>
      <c r="AV4968">
        <v>93</v>
      </c>
      <c r="AW4968" s="160" t="s">
        <v>1102</v>
      </c>
      <c r="AX4968" s="28">
        <f t="shared" si="105"/>
        <v>9</v>
      </c>
    </row>
    <row r="4969" spans="28:50" x14ac:dyDescent="0.3">
      <c r="AB4969" s="160">
        <v>37399</v>
      </c>
      <c r="AC4969">
        <v>14</v>
      </c>
      <c r="AD4969">
        <v>149</v>
      </c>
      <c r="AE4969" t="s">
        <v>1102</v>
      </c>
      <c r="AF4969">
        <v>15</v>
      </c>
      <c r="AH4969" s="160">
        <v>39591</v>
      </c>
      <c r="AI4969">
        <v>14</v>
      </c>
      <c r="AJ4969">
        <v>136</v>
      </c>
      <c r="AK4969" s="160" t="s">
        <v>1102</v>
      </c>
      <c r="AL4969" s="28">
        <f t="shared" si="103"/>
        <v>14</v>
      </c>
      <c r="AN4969" s="160">
        <v>38860</v>
      </c>
      <c r="AO4969">
        <v>14</v>
      </c>
      <c r="AP4969">
        <v>167</v>
      </c>
      <c r="AQ4969" s="160" t="s">
        <v>1102</v>
      </c>
      <c r="AR4969" s="28">
        <f t="shared" si="104"/>
        <v>17</v>
      </c>
      <c r="AT4969" s="160">
        <v>38130</v>
      </c>
      <c r="AU4969">
        <v>14</v>
      </c>
      <c r="AV4969">
        <v>94</v>
      </c>
      <c r="AW4969" s="160" t="s">
        <v>1102</v>
      </c>
      <c r="AX4969" s="28">
        <f t="shared" si="105"/>
        <v>9</v>
      </c>
    </row>
    <row r="4970" spans="28:50" x14ac:dyDescent="0.3">
      <c r="AB4970" s="160">
        <v>37399</v>
      </c>
      <c r="AC4970">
        <v>15</v>
      </c>
      <c r="AD4970">
        <v>145</v>
      </c>
      <c r="AE4970" t="s">
        <v>1102</v>
      </c>
      <c r="AF4970">
        <v>15</v>
      </c>
      <c r="AH4970" s="160">
        <v>39591</v>
      </c>
      <c r="AI4970">
        <v>15</v>
      </c>
      <c r="AJ4970">
        <v>140</v>
      </c>
      <c r="AK4970" s="160" t="s">
        <v>1102</v>
      </c>
      <c r="AL4970" s="28">
        <f t="shared" si="103"/>
        <v>14</v>
      </c>
      <c r="AN4970" s="160">
        <v>38860</v>
      </c>
      <c r="AO4970">
        <v>15</v>
      </c>
      <c r="AP4970">
        <v>170</v>
      </c>
      <c r="AQ4970" s="160" t="s">
        <v>1102</v>
      </c>
      <c r="AR4970" s="28">
        <f t="shared" si="104"/>
        <v>17</v>
      </c>
      <c r="AT4970" s="160">
        <v>38130</v>
      </c>
      <c r="AU4970">
        <v>15</v>
      </c>
      <c r="AV4970">
        <v>92</v>
      </c>
      <c r="AW4970" s="160" t="s">
        <v>1102</v>
      </c>
      <c r="AX4970" s="28">
        <f t="shared" si="105"/>
        <v>9</v>
      </c>
    </row>
    <row r="4971" spans="28:50" x14ac:dyDescent="0.3">
      <c r="AB4971" s="160">
        <v>37399</v>
      </c>
      <c r="AC4971">
        <v>16</v>
      </c>
      <c r="AD4971">
        <v>136</v>
      </c>
      <c r="AE4971" t="s">
        <v>1102</v>
      </c>
      <c r="AF4971">
        <v>14</v>
      </c>
      <c r="AH4971" s="160">
        <v>39591</v>
      </c>
      <c r="AI4971">
        <v>16</v>
      </c>
      <c r="AJ4971">
        <v>138</v>
      </c>
      <c r="AK4971" s="160" t="s">
        <v>1102</v>
      </c>
      <c r="AL4971" s="28">
        <f t="shared" si="103"/>
        <v>14</v>
      </c>
      <c r="AN4971" s="160">
        <v>38860</v>
      </c>
      <c r="AO4971">
        <v>16</v>
      </c>
      <c r="AP4971">
        <v>160</v>
      </c>
      <c r="AQ4971" s="160" t="s">
        <v>1102</v>
      </c>
      <c r="AR4971" s="28">
        <f t="shared" si="104"/>
        <v>16</v>
      </c>
      <c r="AT4971" s="160">
        <v>38130</v>
      </c>
      <c r="AU4971">
        <v>16</v>
      </c>
      <c r="AV4971">
        <v>89</v>
      </c>
      <c r="AW4971" s="160" t="s">
        <v>1102</v>
      </c>
      <c r="AX4971" s="28">
        <f t="shared" si="105"/>
        <v>9</v>
      </c>
    </row>
    <row r="4972" spans="28:50" x14ac:dyDescent="0.3">
      <c r="AB4972" s="160">
        <v>37399</v>
      </c>
      <c r="AC4972">
        <v>17</v>
      </c>
      <c r="AD4972">
        <v>117</v>
      </c>
      <c r="AE4972" t="s">
        <v>1102</v>
      </c>
      <c r="AF4972">
        <v>12</v>
      </c>
      <c r="AH4972" s="160">
        <v>39591</v>
      </c>
      <c r="AI4972">
        <v>17</v>
      </c>
      <c r="AJ4972">
        <v>129</v>
      </c>
      <c r="AK4972" s="160" t="s">
        <v>1102</v>
      </c>
      <c r="AL4972" s="28">
        <f t="shared" si="103"/>
        <v>13</v>
      </c>
      <c r="AN4972" s="160">
        <v>38860</v>
      </c>
      <c r="AO4972">
        <v>17</v>
      </c>
      <c r="AP4972">
        <v>151</v>
      </c>
      <c r="AQ4972" s="160" t="s">
        <v>1102</v>
      </c>
      <c r="AR4972" s="28">
        <f t="shared" si="104"/>
        <v>15</v>
      </c>
      <c r="AT4972" s="160">
        <v>38130</v>
      </c>
      <c r="AU4972">
        <v>17</v>
      </c>
      <c r="AV4972">
        <v>88</v>
      </c>
      <c r="AW4972" s="160" t="s">
        <v>1102</v>
      </c>
      <c r="AX4972" s="28">
        <f t="shared" si="105"/>
        <v>9</v>
      </c>
    </row>
    <row r="4973" spans="28:50" x14ac:dyDescent="0.3">
      <c r="AB4973" s="160">
        <v>37399</v>
      </c>
      <c r="AC4973">
        <v>18</v>
      </c>
      <c r="AD4973">
        <v>98</v>
      </c>
      <c r="AE4973" t="s">
        <v>1102</v>
      </c>
      <c r="AF4973">
        <v>10</v>
      </c>
      <c r="AH4973" s="160">
        <v>39591</v>
      </c>
      <c r="AI4973">
        <v>18</v>
      </c>
      <c r="AJ4973">
        <v>119</v>
      </c>
      <c r="AK4973" s="160" t="s">
        <v>1102</v>
      </c>
      <c r="AL4973" s="28">
        <f t="shared" si="103"/>
        <v>12</v>
      </c>
      <c r="AN4973" s="160">
        <v>38860</v>
      </c>
      <c r="AO4973">
        <v>18</v>
      </c>
      <c r="AP4973">
        <v>150</v>
      </c>
      <c r="AQ4973" s="160" t="s">
        <v>1102</v>
      </c>
      <c r="AR4973" s="28">
        <f t="shared" si="104"/>
        <v>15</v>
      </c>
      <c r="AT4973" s="160">
        <v>38130</v>
      </c>
      <c r="AU4973">
        <v>18</v>
      </c>
      <c r="AV4973">
        <v>88</v>
      </c>
      <c r="AW4973" s="160" t="s">
        <v>1102</v>
      </c>
      <c r="AX4973" s="28">
        <f t="shared" si="105"/>
        <v>9</v>
      </c>
    </row>
    <row r="4974" spans="28:50" x14ac:dyDescent="0.3">
      <c r="AB4974" s="160">
        <v>37399</v>
      </c>
      <c r="AC4974">
        <v>19</v>
      </c>
      <c r="AD4974">
        <v>73</v>
      </c>
      <c r="AE4974" t="s">
        <v>1102</v>
      </c>
      <c r="AF4974">
        <v>7</v>
      </c>
      <c r="AH4974" s="160">
        <v>39591</v>
      </c>
      <c r="AI4974">
        <v>19</v>
      </c>
      <c r="AJ4974">
        <v>121</v>
      </c>
      <c r="AK4974" s="160" t="s">
        <v>1102</v>
      </c>
      <c r="AL4974" s="28">
        <f t="shared" si="103"/>
        <v>12</v>
      </c>
      <c r="AN4974" s="160">
        <v>38860</v>
      </c>
      <c r="AO4974">
        <v>19</v>
      </c>
      <c r="AP4974">
        <v>150</v>
      </c>
      <c r="AQ4974" s="160" t="s">
        <v>1102</v>
      </c>
      <c r="AR4974" s="28">
        <f t="shared" si="104"/>
        <v>15</v>
      </c>
      <c r="AT4974" s="160">
        <v>38130</v>
      </c>
      <c r="AU4974">
        <v>19</v>
      </c>
      <c r="AV4974">
        <v>86</v>
      </c>
      <c r="AW4974" s="160" t="s">
        <v>1102</v>
      </c>
      <c r="AX4974" s="28">
        <f t="shared" si="105"/>
        <v>9</v>
      </c>
    </row>
    <row r="4975" spans="28:50" x14ac:dyDescent="0.3">
      <c r="AB4975" s="160">
        <v>37399</v>
      </c>
      <c r="AC4975">
        <v>20</v>
      </c>
      <c r="AD4975">
        <v>67</v>
      </c>
      <c r="AE4975" t="s">
        <v>1102</v>
      </c>
      <c r="AF4975">
        <v>7</v>
      </c>
      <c r="AH4975" s="160">
        <v>39591</v>
      </c>
      <c r="AI4975">
        <v>20</v>
      </c>
      <c r="AJ4975">
        <v>116</v>
      </c>
      <c r="AK4975" s="160" t="s">
        <v>1102</v>
      </c>
      <c r="AL4975" s="28">
        <f t="shared" si="103"/>
        <v>12</v>
      </c>
      <c r="AN4975" s="160">
        <v>38860</v>
      </c>
      <c r="AO4975">
        <v>20</v>
      </c>
      <c r="AP4975">
        <v>151</v>
      </c>
      <c r="AQ4975" s="160" t="s">
        <v>1102</v>
      </c>
      <c r="AR4975" s="28">
        <f t="shared" si="104"/>
        <v>15</v>
      </c>
      <c r="AT4975" s="160">
        <v>38130</v>
      </c>
      <c r="AU4975">
        <v>20</v>
      </c>
      <c r="AV4975">
        <v>83</v>
      </c>
      <c r="AW4975" s="160" t="s">
        <v>1102</v>
      </c>
      <c r="AX4975" s="28">
        <f t="shared" si="105"/>
        <v>8</v>
      </c>
    </row>
    <row r="4976" spans="28:50" x14ac:dyDescent="0.3">
      <c r="AB4976" s="160">
        <v>37399</v>
      </c>
      <c r="AC4976">
        <v>21</v>
      </c>
      <c r="AD4976">
        <v>63</v>
      </c>
      <c r="AE4976" t="s">
        <v>1102</v>
      </c>
      <c r="AF4976">
        <v>6</v>
      </c>
      <c r="AH4976" s="160">
        <v>39591</v>
      </c>
      <c r="AI4976">
        <v>21</v>
      </c>
      <c r="AJ4976">
        <v>106</v>
      </c>
      <c r="AK4976" s="160" t="s">
        <v>1102</v>
      </c>
      <c r="AL4976" s="28">
        <f t="shared" si="103"/>
        <v>11</v>
      </c>
      <c r="AN4976" s="160">
        <v>38860</v>
      </c>
      <c r="AO4976">
        <v>21</v>
      </c>
      <c r="AP4976">
        <v>150</v>
      </c>
      <c r="AQ4976" s="160" t="s">
        <v>1102</v>
      </c>
      <c r="AR4976" s="28">
        <f t="shared" si="104"/>
        <v>15</v>
      </c>
      <c r="AT4976" s="160">
        <v>38130</v>
      </c>
      <c r="AU4976">
        <v>21</v>
      </c>
      <c r="AV4976">
        <v>80</v>
      </c>
      <c r="AW4976" s="160" t="s">
        <v>1102</v>
      </c>
      <c r="AX4976" s="28">
        <f t="shared" si="105"/>
        <v>8</v>
      </c>
    </row>
    <row r="4977" spans="28:50" x14ac:dyDescent="0.3">
      <c r="AB4977" s="160">
        <v>37399</v>
      </c>
      <c r="AC4977">
        <v>22</v>
      </c>
      <c r="AD4977">
        <v>62</v>
      </c>
      <c r="AE4977" t="s">
        <v>1102</v>
      </c>
      <c r="AF4977">
        <v>6</v>
      </c>
      <c r="AH4977" s="160">
        <v>39591</v>
      </c>
      <c r="AI4977">
        <v>22</v>
      </c>
      <c r="AJ4977">
        <v>83</v>
      </c>
      <c r="AK4977" s="160" t="s">
        <v>1102</v>
      </c>
      <c r="AL4977" s="28">
        <f t="shared" si="103"/>
        <v>8</v>
      </c>
      <c r="AN4977" s="160">
        <v>38860</v>
      </c>
      <c r="AO4977">
        <v>22</v>
      </c>
      <c r="AP4977">
        <v>150</v>
      </c>
      <c r="AQ4977" s="160" t="s">
        <v>1102</v>
      </c>
      <c r="AR4977" s="28">
        <f t="shared" si="104"/>
        <v>15</v>
      </c>
      <c r="AT4977" s="160">
        <v>38130</v>
      </c>
      <c r="AU4977">
        <v>22</v>
      </c>
      <c r="AV4977">
        <v>79</v>
      </c>
      <c r="AW4977" s="160" t="s">
        <v>1102</v>
      </c>
      <c r="AX4977" s="28">
        <f t="shared" si="105"/>
        <v>8</v>
      </c>
    </row>
    <row r="4978" spans="28:50" x14ac:dyDescent="0.3">
      <c r="AB4978" s="160">
        <v>37399</v>
      </c>
      <c r="AC4978">
        <v>23</v>
      </c>
      <c r="AD4978">
        <v>48</v>
      </c>
      <c r="AE4978" t="s">
        <v>1102</v>
      </c>
      <c r="AF4978">
        <v>5</v>
      </c>
      <c r="AH4978" s="160">
        <v>39591</v>
      </c>
      <c r="AI4978">
        <v>23</v>
      </c>
      <c r="AJ4978">
        <v>73</v>
      </c>
      <c r="AK4978" s="160" t="s">
        <v>1102</v>
      </c>
      <c r="AL4978" s="28">
        <f t="shared" si="103"/>
        <v>7</v>
      </c>
      <c r="AN4978" s="160">
        <v>38860</v>
      </c>
      <c r="AO4978">
        <v>23</v>
      </c>
      <c r="AP4978">
        <v>152</v>
      </c>
      <c r="AQ4978" s="160" t="s">
        <v>1102</v>
      </c>
      <c r="AR4978" s="28">
        <f t="shared" si="104"/>
        <v>15</v>
      </c>
      <c r="AT4978" s="160">
        <v>38130</v>
      </c>
      <c r="AU4978">
        <v>23</v>
      </c>
      <c r="AV4978">
        <v>80</v>
      </c>
      <c r="AW4978" s="160" t="s">
        <v>1102</v>
      </c>
      <c r="AX4978" s="28">
        <f t="shared" si="105"/>
        <v>8</v>
      </c>
    </row>
    <row r="4979" spans="28:50" x14ac:dyDescent="0.3">
      <c r="AB4979" s="160">
        <v>37400</v>
      </c>
      <c r="AC4979">
        <v>0</v>
      </c>
      <c r="AD4979">
        <v>45</v>
      </c>
      <c r="AE4979" t="s">
        <v>1102</v>
      </c>
      <c r="AF4979">
        <v>5</v>
      </c>
      <c r="AH4979" s="160">
        <v>39592</v>
      </c>
      <c r="AI4979">
        <v>0</v>
      </c>
      <c r="AJ4979">
        <v>64</v>
      </c>
      <c r="AK4979" s="160" t="s">
        <v>1102</v>
      </c>
      <c r="AL4979" s="28">
        <f t="shared" si="103"/>
        <v>6</v>
      </c>
      <c r="AN4979" s="160">
        <v>38861</v>
      </c>
      <c r="AO4979">
        <v>0</v>
      </c>
      <c r="AP4979">
        <v>150</v>
      </c>
      <c r="AQ4979" s="160" t="s">
        <v>1102</v>
      </c>
      <c r="AR4979" s="28">
        <f t="shared" si="104"/>
        <v>15</v>
      </c>
      <c r="AT4979" s="160">
        <v>38131</v>
      </c>
      <c r="AU4979">
        <v>0</v>
      </c>
      <c r="AV4979">
        <v>86</v>
      </c>
      <c r="AW4979" s="160" t="s">
        <v>1102</v>
      </c>
      <c r="AX4979" s="28">
        <f t="shared" si="105"/>
        <v>9</v>
      </c>
    </row>
    <row r="4980" spans="28:50" x14ac:dyDescent="0.3">
      <c r="AB4980" s="160">
        <v>37400</v>
      </c>
      <c r="AC4980">
        <v>1</v>
      </c>
      <c r="AD4980">
        <v>34</v>
      </c>
      <c r="AE4980" t="s">
        <v>1102</v>
      </c>
      <c r="AF4980">
        <v>3</v>
      </c>
      <c r="AH4980" s="160">
        <v>39592</v>
      </c>
      <c r="AI4980">
        <v>1</v>
      </c>
      <c r="AJ4980">
        <v>57</v>
      </c>
      <c r="AK4980" s="160" t="s">
        <v>1102</v>
      </c>
      <c r="AL4980" s="28">
        <f t="shared" si="103"/>
        <v>6</v>
      </c>
      <c r="AN4980" s="160">
        <v>38861</v>
      </c>
      <c r="AO4980">
        <v>1</v>
      </c>
      <c r="AP4980">
        <v>160</v>
      </c>
      <c r="AQ4980" s="160" t="s">
        <v>1102</v>
      </c>
      <c r="AR4980" s="28">
        <f t="shared" si="104"/>
        <v>16</v>
      </c>
      <c r="AT4980" s="160">
        <v>38131</v>
      </c>
      <c r="AU4980">
        <v>1</v>
      </c>
      <c r="AV4980">
        <v>89</v>
      </c>
      <c r="AW4980" s="160" t="s">
        <v>1102</v>
      </c>
      <c r="AX4980" s="28">
        <f t="shared" si="105"/>
        <v>9</v>
      </c>
    </row>
    <row r="4981" spans="28:50" x14ac:dyDescent="0.3">
      <c r="AB4981" s="160">
        <v>37400</v>
      </c>
      <c r="AC4981">
        <v>2</v>
      </c>
      <c r="AD4981">
        <v>38</v>
      </c>
      <c r="AE4981" t="s">
        <v>1102</v>
      </c>
      <c r="AF4981">
        <v>4</v>
      </c>
      <c r="AH4981" s="160">
        <v>39592</v>
      </c>
      <c r="AI4981">
        <v>2</v>
      </c>
      <c r="AJ4981">
        <v>51</v>
      </c>
      <c r="AK4981" s="160" t="s">
        <v>1102</v>
      </c>
      <c r="AL4981" s="28">
        <f t="shared" si="103"/>
        <v>5</v>
      </c>
      <c r="AN4981" s="160">
        <v>38861</v>
      </c>
      <c r="AO4981">
        <v>2</v>
      </c>
      <c r="AP4981">
        <v>155</v>
      </c>
      <c r="AQ4981" s="160" t="s">
        <v>1102</v>
      </c>
      <c r="AR4981" s="28">
        <f t="shared" si="104"/>
        <v>16</v>
      </c>
      <c r="AT4981" s="160">
        <v>38131</v>
      </c>
      <c r="AU4981">
        <v>2</v>
      </c>
      <c r="AV4981">
        <v>95</v>
      </c>
      <c r="AW4981" s="160" t="s">
        <v>1102</v>
      </c>
      <c r="AX4981" s="28">
        <f t="shared" si="105"/>
        <v>10</v>
      </c>
    </row>
    <row r="4982" spans="28:50" x14ac:dyDescent="0.3">
      <c r="AB4982" s="160">
        <v>37400</v>
      </c>
      <c r="AC4982">
        <v>3</v>
      </c>
      <c r="AD4982">
        <v>44</v>
      </c>
      <c r="AE4982" t="s">
        <v>1102</v>
      </c>
      <c r="AF4982">
        <v>4</v>
      </c>
      <c r="AH4982" s="160">
        <v>39592</v>
      </c>
      <c r="AI4982">
        <v>3</v>
      </c>
      <c r="AJ4982">
        <v>44</v>
      </c>
      <c r="AK4982" s="160" t="s">
        <v>1102</v>
      </c>
      <c r="AL4982" s="28">
        <f t="shared" si="103"/>
        <v>4</v>
      </c>
      <c r="AN4982" s="160">
        <v>38861</v>
      </c>
      <c r="AO4982">
        <v>3</v>
      </c>
      <c r="AP4982">
        <v>150</v>
      </c>
      <c r="AQ4982" s="160" t="s">
        <v>1102</v>
      </c>
      <c r="AR4982" s="28">
        <f t="shared" si="104"/>
        <v>15</v>
      </c>
      <c r="AT4982" s="160">
        <v>38131</v>
      </c>
      <c r="AU4982">
        <v>3</v>
      </c>
      <c r="AV4982">
        <v>106</v>
      </c>
      <c r="AW4982" s="160" t="s">
        <v>1102</v>
      </c>
      <c r="AX4982" s="28">
        <f t="shared" si="105"/>
        <v>11</v>
      </c>
    </row>
    <row r="4983" spans="28:50" x14ac:dyDescent="0.3">
      <c r="AB4983" s="160">
        <v>37400</v>
      </c>
      <c r="AC4983">
        <v>4</v>
      </c>
      <c r="AD4983">
        <v>49</v>
      </c>
      <c r="AE4983" t="s">
        <v>1102</v>
      </c>
      <c r="AF4983">
        <v>5</v>
      </c>
      <c r="AH4983" s="160">
        <v>39592</v>
      </c>
      <c r="AI4983">
        <v>4</v>
      </c>
      <c r="AJ4983">
        <v>40</v>
      </c>
      <c r="AK4983" s="160" t="s">
        <v>1102</v>
      </c>
      <c r="AL4983" s="28">
        <f t="shared" si="103"/>
        <v>4</v>
      </c>
      <c r="AN4983" s="160">
        <v>38861</v>
      </c>
      <c r="AO4983">
        <v>4</v>
      </c>
      <c r="AP4983">
        <v>160</v>
      </c>
      <c r="AQ4983" s="160" t="s">
        <v>1102</v>
      </c>
      <c r="AR4983" s="28">
        <f t="shared" si="104"/>
        <v>16</v>
      </c>
      <c r="AT4983" s="160">
        <v>38131</v>
      </c>
      <c r="AU4983">
        <v>4</v>
      </c>
      <c r="AV4983">
        <v>80</v>
      </c>
      <c r="AW4983" s="160" t="s">
        <v>1102</v>
      </c>
      <c r="AX4983" s="28">
        <f t="shared" si="105"/>
        <v>8</v>
      </c>
    </row>
    <row r="4984" spans="28:50" x14ac:dyDescent="0.3">
      <c r="AB4984" s="160">
        <v>37400</v>
      </c>
      <c r="AC4984">
        <v>5</v>
      </c>
      <c r="AD4984">
        <v>45</v>
      </c>
      <c r="AE4984" t="s">
        <v>1102</v>
      </c>
      <c r="AF4984">
        <v>5</v>
      </c>
      <c r="AH4984" s="160">
        <v>39592</v>
      </c>
      <c r="AI4984">
        <v>5</v>
      </c>
      <c r="AJ4984">
        <v>33</v>
      </c>
      <c r="AK4984" s="160" t="s">
        <v>1102</v>
      </c>
      <c r="AL4984" s="28">
        <f t="shared" si="103"/>
        <v>3</v>
      </c>
      <c r="AN4984" s="160">
        <v>38861</v>
      </c>
      <c r="AO4984">
        <v>5</v>
      </c>
      <c r="AP4984">
        <v>157</v>
      </c>
      <c r="AQ4984" s="160" t="s">
        <v>1102</v>
      </c>
      <c r="AR4984" s="28">
        <f t="shared" si="104"/>
        <v>16</v>
      </c>
      <c r="AT4984" s="160">
        <v>38131</v>
      </c>
      <c r="AU4984">
        <v>5</v>
      </c>
      <c r="AV4984">
        <v>74</v>
      </c>
      <c r="AW4984" s="160" t="s">
        <v>1102</v>
      </c>
      <c r="AX4984" s="28">
        <f t="shared" si="105"/>
        <v>7</v>
      </c>
    </row>
    <row r="4985" spans="28:50" x14ac:dyDescent="0.3">
      <c r="AB4985" s="160">
        <v>37400</v>
      </c>
      <c r="AC4985">
        <v>6</v>
      </c>
      <c r="AD4985">
        <v>42</v>
      </c>
      <c r="AE4985" t="s">
        <v>1102</v>
      </c>
      <c r="AF4985">
        <v>4</v>
      </c>
      <c r="AH4985" s="160">
        <v>39592</v>
      </c>
      <c r="AI4985">
        <v>6</v>
      </c>
      <c r="AJ4985">
        <v>25</v>
      </c>
      <c r="AK4985" s="160" t="s">
        <v>1102</v>
      </c>
      <c r="AL4985" s="28">
        <f t="shared" si="103"/>
        <v>3</v>
      </c>
      <c r="AN4985" s="160">
        <v>38861</v>
      </c>
      <c r="AO4985">
        <v>6</v>
      </c>
      <c r="AP4985">
        <v>150</v>
      </c>
      <c r="AQ4985" s="160" t="s">
        <v>1102</v>
      </c>
      <c r="AR4985" s="28">
        <f t="shared" si="104"/>
        <v>15</v>
      </c>
      <c r="AT4985" s="160">
        <v>38131</v>
      </c>
      <c r="AU4985">
        <v>6</v>
      </c>
      <c r="AV4985">
        <v>68</v>
      </c>
      <c r="AW4985" s="160" t="s">
        <v>1102</v>
      </c>
      <c r="AX4985" s="28">
        <f t="shared" si="105"/>
        <v>7</v>
      </c>
    </row>
    <row r="4986" spans="28:50" x14ac:dyDescent="0.3">
      <c r="AB4986" s="160">
        <v>37400</v>
      </c>
      <c r="AC4986">
        <v>7</v>
      </c>
      <c r="AD4986">
        <v>34</v>
      </c>
      <c r="AE4986" t="s">
        <v>1102</v>
      </c>
      <c r="AF4986">
        <v>3</v>
      </c>
      <c r="AH4986" s="160">
        <v>39592</v>
      </c>
      <c r="AI4986">
        <v>7</v>
      </c>
      <c r="AJ4986">
        <v>23</v>
      </c>
      <c r="AK4986" s="160" t="s">
        <v>1102</v>
      </c>
      <c r="AL4986" s="28">
        <f t="shared" si="103"/>
        <v>2</v>
      </c>
      <c r="AN4986" s="160">
        <v>38861</v>
      </c>
      <c r="AO4986">
        <v>7</v>
      </c>
      <c r="AP4986">
        <v>150</v>
      </c>
      <c r="AQ4986" s="160" t="s">
        <v>1102</v>
      </c>
      <c r="AR4986" s="28">
        <f t="shared" si="104"/>
        <v>15</v>
      </c>
      <c r="AT4986" s="160">
        <v>38131</v>
      </c>
      <c r="AU4986">
        <v>7</v>
      </c>
      <c r="AV4986">
        <v>71</v>
      </c>
      <c r="AW4986" s="160" t="s">
        <v>1102</v>
      </c>
      <c r="AX4986" s="28">
        <f t="shared" si="105"/>
        <v>7</v>
      </c>
    </row>
    <row r="4987" spans="28:50" x14ac:dyDescent="0.3">
      <c r="AB4987" s="160">
        <v>37400</v>
      </c>
      <c r="AC4987">
        <v>8</v>
      </c>
      <c r="AD4987">
        <v>51</v>
      </c>
      <c r="AE4987" t="s">
        <v>1102</v>
      </c>
      <c r="AF4987">
        <v>5</v>
      </c>
      <c r="AH4987" s="160">
        <v>39592</v>
      </c>
      <c r="AI4987">
        <v>8</v>
      </c>
      <c r="AJ4987">
        <v>29</v>
      </c>
      <c r="AK4987" s="160" t="s">
        <v>1102</v>
      </c>
      <c r="AL4987" s="28">
        <f t="shared" ref="AL4987:AL5050" si="106">ROUND(AJ4987/10,0)</f>
        <v>3</v>
      </c>
      <c r="AN4987" s="160">
        <v>38861</v>
      </c>
      <c r="AO4987">
        <v>8</v>
      </c>
      <c r="AP4987">
        <v>158</v>
      </c>
      <c r="AQ4987" s="160" t="s">
        <v>1102</v>
      </c>
      <c r="AR4987" s="28">
        <f t="shared" ref="AR4987:AR5050" si="107">ROUND(AP4987/10,0)</f>
        <v>16</v>
      </c>
      <c r="AT4987" s="160">
        <v>38131</v>
      </c>
      <c r="AU4987">
        <v>8</v>
      </c>
      <c r="AV4987">
        <v>72</v>
      </c>
      <c r="AW4987" s="160" t="s">
        <v>1102</v>
      </c>
      <c r="AX4987" s="28">
        <f t="shared" ref="AX4987:AX5050" si="108">ROUND(AV4987/10,0)</f>
        <v>7</v>
      </c>
    </row>
    <row r="4988" spans="28:50" x14ac:dyDescent="0.3">
      <c r="AB4988" s="160">
        <v>37400</v>
      </c>
      <c r="AC4988">
        <v>9</v>
      </c>
      <c r="AD4988">
        <v>71</v>
      </c>
      <c r="AE4988" t="s">
        <v>1102</v>
      </c>
      <c r="AF4988">
        <v>7</v>
      </c>
      <c r="AH4988" s="160">
        <v>39592</v>
      </c>
      <c r="AI4988">
        <v>9</v>
      </c>
      <c r="AJ4988">
        <v>46</v>
      </c>
      <c r="AK4988" s="160" t="s">
        <v>1102</v>
      </c>
      <c r="AL4988" s="28">
        <f t="shared" si="106"/>
        <v>5</v>
      </c>
      <c r="AN4988" s="160">
        <v>38861</v>
      </c>
      <c r="AO4988">
        <v>9</v>
      </c>
      <c r="AP4988">
        <v>160</v>
      </c>
      <c r="AQ4988" s="160" t="s">
        <v>1102</v>
      </c>
      <c r="AR4988" s="28">
        <f t="shared" si="107"/>
        <v>16</v>
      </c>
      <c r="AT4988" s="160">
        <v>38131</v>
      </c>
      <c r="AU4988">
        <v>9</v>
      </c>
      <c r="AV4988">
        <v>77</v>
      </c>
      <c r="AW4988" s="160" t="s">
        <v>1102</v>
      </c>
      <c r="AX4988" s="28">
        <f t="shared" si="108"/>
        <v>8</v>
      </c>
    </row>
    <row r="4989" spans="28:50" x14ac:dyDescent="0.3">
      <c r="AB4989" s="160">
        <v>37400</v>
      </c>
      <c r="AC4989">
        <v>10</v>
      </c>
      <c r="AD4989">
        <v>92</v>
      </c>
      <c r="AE4989" t="s">
        <v>1102</v>
      </c>
      <c r="AF4989">
        <v>9</v>
      </c>
      <c r="AH4989" s="160">
        <v>39592</v>
      </c>
      <c r="AI4989">
        <v>10</v>
      </c>
      <c r="AJ4989">
        <v>78</v>
      </c>
      <c r="AK4989" s="160" t="s">
        <v>1102</v>
      </c>
      <c r="AL4989" s="28">
        <f t="shared" si="106"/>
        <v>8</v>
      </c>
      <c r="AN4989" s="160">
        <v>38861</v>
      </c>
      <c r="AO4989">
        <v>10</v>
      </c>
      <c r="AP4989">
        <v>170</v>
      </c>
      <c r="AQ4989" s="160" t="s">
        <v>1102</v>
      </c>
      <c r="AR4989" s="28">
        <f t="shared" si="107"/>
        <v>17</v>
      </c>
      <c r="AT4989" s="160">
        <v>38131</v>
      </c>
      <c r="AU4989">
        <v>10</v>
      </c>
      <c r="AV4989">
        <v>71</v>
      </c>
      <c r="AW4989" s="160" t="s">
        <v>1102</v>
      </c>
      <c r="AX4989" s="28">
        <f t="shared" si="108"/>
        <v>7</v>
      </c>
    </row>
    <row r="4990" spans="28:50" x14ac:dyDescent="0.3">
      <c r="AB4990" s="160">
        <v>37400</v>
      </c>
      <c r="AC4990">
        <v>11</v>
      </c>
      <c r="AD4990">
        <v>112</v>
      </c>
      <c r="AE4990" t="s">
        <v>1102</v>
      </c>
      <c r="AF4990">
        <v>11</v>
      </c>
      <c r="AH4990" s="160">
        <v>39592</v>
      </c>
      <c r="AI4990">
        <v>11</v>
      </c>
      <c r="AJ4990">
        <v>104</v>
      </c>
      <c r="AK4990" s="160" t="s">
        <v>1102</v>
      </c>
      <c r="AL4990" s="28">
        <f t="shared" si="106"/>
        <v>10</v>
      </c>
      <c r="AN4990" s="160">
        <v>38861</v>
      </c>
      <c r="AO4990">
        <v>11</v>
      </c>
      <c r="AP4990">
        <v>179</v>
      </c>
      <c r="AQ4990" s="160" t="s">
        <v>1102</v>
      </c>
      <c r="AR4990" s="28">
        <f t="shared" si="107"/>
        <v>18</v>
      </c>
      <c r="AT4990" s="160">
        <v>38131</v>
      </c>
      <c r="AU4990">
        <v>11</v>
      </c>
      <c r="AV4990">
        <v>84</v>
      </c>
      <c r="AW4990" s="160" t="s">
        <v>1102</v>
      </c>
      <c r="AX4990" s="28">
        <f t="shared" si="108"/>
        <v>8</v>
      </c>
    </row>
    <row r="4991" spans="28:50" x14ac:dyDescent="0.3">
      <c r="AB4991" s="160">
        <v>37400</v>
      </c>
      <c r="AC4991">
        <v>12</v>
      </c>
      <c r="AD4991">
        <v>119</v>
      </c>
      <c r="AE4991" t="s">
        <v>1102</v>
      </c>
      <c r="AF4991">
        <v>12</v>
      </c>
      <c r="AH4991" s="160">
        <v>39592</v>
      </c>
      <c r="AI4991">
        <v>12</v>
      </c>
      <c r="AJ4991">
        <v>134</v>
      </c>
      <c r="AK4991" s="160" t="s">
        <v>1102</v>
      </c>
      <c r="AL4991" s="28">
        <f t="shared" si="106"/>
        <v>13</v>
      </c>
      <c r="AN4991" s="160">
        <v>38861</v>
      </c>
      <c r="AO4991">
        <v>12</v>
      </c>
      <c r="AP4991">
        <v>180</v>
      </c>
      <c r="AQ4991" s="160" t="s">
        <v>1102</v>
      </c>
      <c r="AR4991" s="28">
        <f t="shared" si="107"/>
        <v>18</v>
      </c>
      <c r="AT4991" s="160">
        <v>38131</v>
      </c>
      <c r="AU4991">
        <v>12</v>
      </c>
      <c r="AV4991">
        <v>83</v>
      </c>
      <c r="AW4991" s="160" t="s">
        <v>1102</v>
      </c>
      <c r="AX4991" s="28">
        <f t="shared" si="108"/>
        <v>8</v>
      </c>
    </row>
    <row r="4992" spans="28:50" x14ac:dyDescent="0.3">
      <c r="AB4992" s="160">
        <v>37400</v>
      </c>
      <c r="AC4992">
        <v>13</v>
      </c>
      <c r="AD4992">
        <v>116</v>
      </c>
      <c r="AE4992" t="s">
        <v>1102</v>
      </c>
      <c r="AF4992">
        <v>12</v>
      </c>
      <c r="AH4992" s="160">
        <v>39592</v>
      </c>
      <c r="AI4992">
        <v>13</v>
      </c>
      <c r="AJ4992">
        <v>154</v>
      </c>
      <c r="AK4992" s="160" t="s">
        <v>1102</v>
      </c>
      <c r="AL4992" s="28">
        <f t="shared" si="106"/>
        <v>15</v>
      </c>
      <c r="AN4992" s="160">
        <v>38861</v>
      </c>
      <c r="AO4992">
        <v>13</v>
      </c>
      <c r="AP4992">
        <v>180</v>
      </c>
      <c r="AQ4992" s="160" t="s">
        <v>1102</v>
      </c>
      <c r="AR4992" s="28">
        <f t="shared" si="107"/>
        <v>18</v>
      </c>
      <c r="AT4992" s="160">
        <v>38131</v>
      </c>
      <c r="AU4992">
        <v>13</v>
      </c>
      <c r="AV4992">
        <v>85</v>
      </c>
      <c r="AW4992" s="160" t="s">
        <v>1102</v>
      </c>
      <c r="AX4992" s="28">
        <f t="shared" si="108"/>
        <v>9</v>
      </c>
    </row>
    <row r="4993" spans="28:50" x14ac:dyDescent="0.3">
      <c r="AB4993" s="160">
        <v>37400</v>
      </c>
      <c r="AC4993">
        <v>14</v>
      </c>
      <c r="AD4993">
        <v>117</v>
      </c>
      <c r="AE4993" t="s">
        <v>1102</v>
      </c>
      <c r="AF4993">
        <v>12</v>
      </c>
      <c r="AH4993" s="160">
        <v>39592</v>
      </c>
      <c r="AI4993">
        <v>14</v>
      </c>
      <c r="AJ4993">
        <v>163</v>
      </c>
      <c r="AK4993" s="160" t="s">
        <v>1102</v>
      </c>
      <c r="AL4993" s="28">
        <f t="shared" si="106"/>
        <v>16</v>
      </c>
      <c r="AN4993" s="160">
        <v>38861</v>
      </c>
      <c r="AO4993">
        <v>14</v>
      </c>
      <c r="AP4993">
        <v>175</v>
      </c>
      <c r="AQ4993" s="160" t="s">
        <v>1102</v>
      </c>
      <c r="AR4993" s="28">
        <f t="shared" si="107"/>
        <v>18</v>
      </c>
      <c r="AT4993" s="160">
        <v>38131</v>
      </c>
      <c r="AU4993">
        <v>14</v>
      </c>
      <c r="AV4993">
        <v>86</v>
      </c>
      <c r="AW4993" s="160" t="s">
        <v>1102</v>
      </c>
      <c r="AX4993" s="28">
        <f t="shared" si="108"/>
        <v>9</v>
      </c>
    </row>
    <row r="4994" spans="28:50" x14ac:dyDescent="0.3">
      <c r="AB4994" s="160">
        <v>37400</v>
      </c>
      <c r="AC4994">
        <v>15</v>
      </c>
      <c r="AD4994">
        <v>112</v>
      </c>
      <c r="AE4994" t="s">
        <v>1102</v>
      </c>
      <c r="AF4994">
        <v>11</v>
      </c>
      <c r="AH4994" s="160">
        <v>39592</v>
      </c>
      <c r="AI4994">
        <v>15</v>
      </c>
      <c r="AJ4994">
        <v>164</v>
      </c>
      <c r="AK4994" s="160" t="s">
        <v>1102</v>
      </c>
      <c r="AL4994" s="28">
        <f t="shared" si="106"/>
        <v>16</v>
      </c>
      <c r="AN4994" s="160">
        <v>38861</v>
      </c>
      <c r="AO4994">
        <v>15</v>
      </c>
      <c r="AP4994">
        <v>170</v>
      </c>
      <c r="AQ4994" s="160" t="s">
        <v>1102</v>
      </c>
      <c r="AR4994" s="28">
        <f t="shared" si="107"/>
        <v>17</v>
      </c>
      <c r="AT4994" s="160">
        <v>38131</v>
      </c>
      <c r="AU4994">
        <v>15</v>
      </c>
      <c r="AV4994">
        <v>81</v>
      </c>
      <c r="AW4994" s="160" t="s">
        <v>1102</v>
      </c>
      <c r="AX4994" s="28">
        <f t="shared" si="108"/>
        <v>8</v>
      </c>
    </row>
    <row r="4995" spans="28:50" x14ac:dyDescent="0.3">
      <c r="AB4995" s="160">
        <v>37400</v>
      </c>
      <c r="AC4995">
        <v>16</v>
      </c>
      <c r="AD4995">
        <v>108</v>
      </c>
      <c r="AE4995" t="s">
        <v>1102</v>
      </c>
      <c r="AF4995">
        <v>11</v>
      </c>
      <c r="AH4995" s="160">
        <v>39592</v>
      </c>
      <c r="AI4995">
        <v>16</v>
      </c>
      <c r="AJ4995">
        <v>162</v>
      </c>
      <c r="AK4995" s="160" t="s">
        <v>1102</v>
      </c>
      <c r="AL4995" s="28">
        <f t="shared" si="106"/>
        <v>16</v>
      </c>
      <c r="AN4995" s="160">
        <v>38861</v>
      </c>
      <c r="AO4995">
        <v>16</v>
      </c>
      <c r="AP4995">
        <v>170</v>
      </c>
      <c r="AQ4995" s="160" t="s">
        <v>1102</v>
      </c>
      <c r="AR4995" s="28">
        <f t="shared" si="107"/>
        <v>17</v>
      </c>
      <c r="AT4995" s="160">
        <v>38131</v>
      </c>
      <c r="AU4995">
        <v>16</v>
      </c>
      <c r="AV4995">
        <v>78</v>
      </c>
      <c r="AW4995" s="160" t="s">
        <v>1102</v>
      </c>
      <c r="AX4995" s="28">
        <f t="shared" si="108"/>
        <v>8</v>
      </c>
    </row>
    <row r="4996" spans="28:50" x14ac:dyDescent="0.3">
      <c r="AB4996" s="160">
        <v>37400</v>
      </c>
      <c r="AC4996">
        <v>17</v>
      </c>
      <c r="AD4996">
        <v>98</v>
      </c>
      <c r="AE4996" t="s">
        <v>1102</v>
      </c>
      <c r="AF4996">
        <v>10</v>
      </c>
      <c r="AH4996" s="160">
        <v>39592</v>
      </c>
      <c r="AI4996">
        <v>17</v>
      </c>
      <c r="AJ4996">
        <v>148</v>
      </c>
      <c r="AK4996" s="160" t="s">
        <v>1102</v>
      </c>
      <c r="AL4996" s="28">
        <f t="shared" si="106"/>
        <v>15</v>
      </c>
      <c r="AN4996" s="160">
        <v>38861</v>
      </c>
      <c r="AO4996">
        <v>17</v>
      </c>
      <c r="AP4996">
        <v>165</v>
      </c>
      <c r="AQ4996" s="160" t="s">
        <v>1102</v>
      </c>
      <c r="AR4996" s="28">
        <f t="shared" si="107"/>
        <v>17</v>
      </c>
      <c r="AT4996" s="160">
        <v>38131</v>
      </c>
      <c r="AU4996">
        <v>17</v>
      </c>
      <c r="AV4996">
        <v>84</v>
      </c>
      <c r="AW4996" s="160" t="s">
        <v>1102</v>
      </c>
      <c r="AX4996" s="28">
        <f t="shared" si="108"/>
        <v>8</v>
      </c>
    </row>
    <row r="4997" spans="28:50" x14ac:dyDescent="0.3">
      <c r="AB4997" s="160">
        <v>37400</v>
      </c>
      <c r="AC4997">
        <v>18</v>
      </c>
      <c r="AD4997">
        <v>96</v>
      </c>
      <c r="AE4997" t="s">
        <v>1102</v>
      </c>
      <c r="AF4997">
        <v>10</v>
      </c>
      <c r="AH4997" s="160">
        <v>39592</v>
      </c>
      <c r="AI4997">
        <v>18</v>
      </c>
      <c r="AJ4997">
        <v>141</v>
      </c>
      <c r="AK4997" s="160" t="s">
        <v>1102</v>
      </c>
      <c r="AL4997" s="28">
        <f t="shared" si="106"/>
        <v>14</v>
      </c>
      <c r="AN4997" s="160">
        <v>38861</v>
      </c>
      <c r="AO4997">
        <v>18</v>
      </c>
      <c r="AP4997">
        <v>170</v>
      </c>
      <c r="AQ4997" s="160" t="s">
        <v>1102</v>
      </c>
      <c r="AR4997" s="28">
        <f t="shared" si="107"/>
        <v>17</v>
      </c>
      <c r="AT4997" s="160">
        <v>38131</v>
      </c>
      <c r="AU4997">
        <v>18</v>
      </c>
      <c r="AV4997">
        <v>83</v>
      </c>
      <c r="AW4997" s="160" t="s">
        <v>1102</v>
      </c>
      <c r="AX4997" s="28">
        <f t="shared" si="108"/>
        <v>8</v>
      </c>
    </row>
    <row r="4998" spans="28:50" x14ac:dyDescent="0.3">
      <c r="AB4998" s="160">
        <v>37400</v>
      </c>
      <c r="AC4998">
        <v>19</v>
      </c>
      <c r="AD4998">
        <v>92</v>
      </c>
      <c r="AE4998" t="s">
        <v>1102</v>
      </c>
      <c r="AF4998">
        <v>9</v>
      </c>
      <c r="AH4998" s="160">
        <v>39592</v>
      </c>
      <c r="AI4998">
        <v>19</v>
      </c>
      <c r="AJ4998">
        <v>131</v>
      </c>
      <c r="AK4998" s="160" t="s">
        <v>1102</v>
      </c>
      <c r="AL4998" s="28">
        <f t="shared" si="106"/>
        <v>13</v>
      </c>
      <c r="AN4998" s="160">
        <v>38861</v>
      </c>
      <c r="AO4998">
        <v>19</v>
      </c>
      <c r="AP4998">
        <v>160</v>
      </c>
      <c r="AQ4998" s="160" t="s">
        <v>1102</v>
      </c>
      <c r="AR4998" s="28">
        <f t="shared" si="107"/>
        <v>16</v>
      </c>
      <c r="AT4998" s="160">
        <v>38131</v>
      </c>
      <c r="AU4998">
        <v>19</v>
      </c>
      <c r="AV4998">
        <v>82</v>
      </c>
      <c r="AW4998" s="160" t="s">
        <v>1102</v>
      </c>
      <c r="AX4998" s="28">
        <f t="shared" si="108"/>
        <v>8</v>
      </c>
    </row>
    <row r="4999" spans="28:50" x14ac:dyDescent="0.3">
      <c r="AB4999" s="160">
        <v>37400</v>
      </c>
      <c r="AC4999">
        <v>20</v>
      </c>
      <c r="AD4999">
        <v>88</v>
      </c>
      <c r="AE4999" t="s">
        <v>1102</v>
      </c>
      <c r="AF4999">
        <v>9</v>
      </c>
      <c r="AH4999" s="160">
        <v>39592</v>
      </c>
      <c r="AI4999">
        <v>20</v>
      </c>
      <c r="AJ4999">
        <v>121</v>
      </c>
      <c r="AK4999" s="160" t="s">
        <v>1102</v>
      </c>
      <c r="AL4999" s="28">
        <f t="shared" si="106"/>
        <v>12</v>
      </c>
      <c r="AN4999" s="160">
        <v>38861</v>
      </c>
      <c r="AO4999">
        <v>20</v>
      </c>
      <c r="AP4999">
        <v>165</v>
      </c>
      <c r="AQ4999" s="160" t="s">
        <v>1102</v>
      </c>
      <c r="AR4999" s="28">
        <f t="shared" si="107"/>
        <v>17</v>
      </c>
      <c r="AT4999" s="160">
        <v>38131</v>
      </c>
      <c r="AU4999">
        <v>20</v>
      </c>
      <c r="AV4999">
        <v>82</v>
      </c>
      <c r="AW4999" s="160" t="s">
        <v>1102</v>
      </c>
      <c r="AX4999" s="28">
        <f t="shared" si="108"/>
        <v>8</v>
      </c>
    </row>
    <row r="5000" spans="28:50" x14ac:dyDescent="0.3">
      <c r="AB5000" s="160">
        <v>37400</v>
      </c>
      <c r="AC5000">
        <v>21</v>
      </c>
      <c r="AD5000">
        <v>83</v>
      </c>
      <c r="AE5000" t="s">
        <v>1102</v>
      </c>
      <c r="AF5000">
        <v>8</v>
      </c>
      <c r="AH5000" s="160">
        <v>39592</v>
      </c>
      <c r="AI5000">
        <v>21</v>
      </c>
      <c r="AJ5000">
        <v>106</v>
      </c>
      <c r="AK5000" s="160" t="s">
        <v>1102</v>
      </c>
      <c r="AL5000" s="28">
        <f t="shared" si="106"/>
        <v>11</v>
      </c>
      <c r="AN5000" s="160">
        <v>38861</v>
      </c>
      <c r="AO5000">
        <v>21</v>
      </c>
      <c r="AP5000">
        <v>170</v>
      </c>
      <c r="AQ5000" s="160" t="s">
        <v>1102</v>
      </c>
      <c r="AR5000" s="28">
        <f t="shared" si="107"/>
        <v>17</v>
      </c>
      <c r="AT5000" s="160">
        <v>38131</v>
      </c>
      <c r="AU5000">
        <v>21</v>
      </c>
      <c r="AV5000">
        <v>79</v>
      </c>
      <c r="AW5000" s="160" t="s">
        <v>1102</v>
      </c>
      <c r="AX5000" s="28">
        <f t="shared" si="108"/>
        <v>8</v>
      </c>
    </row>
    <row r="5001" spans="28:50" x14ac:dyDescent="0.3">
      <c r="AB5001" s="160">
        <v>37400</v>
      </c>
      <c r="AC5001">
        <v>22</v>
      </c>
      <c r="AD5001">
        <v>83</v>
      </c>
      <c r="AE5001" t="s">
        <v>1102</v>
      </c>
      <c r="AF5001">
        <v>8</v>
      </c>
      <c r="AH5001" s="160">
        <v>39592</v>
      </c>
      <c r="AI5001">
        <v>22</v>
      </c>
      <c r="AJ5001">
        <v>102</v>
      </c>
      <c r="AK5001" s="160" t="s">
        <v>1102</v>
      </c>
      <c r="AL5001" s="28">
        <f t="shared" si="106"/>
        <v>10</v>
      </c>
      <c r="AN5001" s="160">
        <v>38861</v>
      </c>
      <c r="AO5001">
        <v>22</v>
      </c>
      <c r="AP5001">
        <v>170</v>
      </c>
      <c r="AQ5001" s="160" t="s">
        <v>1102</v>
      </c>
      <c r="AR5001" s="28">
        <f t="shared" si="107"/>
        <v>17</v>
      </c>
      <c r="AT5001" s="160">
        <v>38131</v>
      </c>
      <c r="AU5001">
        <v>22</v>
      </c>
      <c r="AV5001">
        <v>79</v>
      </c>
      <c r="AW5001" s="160" t="s">
        <v>1102</v>
      </c>
      <c r="AX5001" s="28">
        <f t="shared" si="108"/>
        <v>8</v>
      </c>
    </row>
    <row r="5002" spans="28:50" x14ac:dyDescent="0.3">
      <c r="AB5002" s="160">
        <v>37400</v>
      </c>
      <c r="AC5002">
        <v>23</v>
      </c>
      <c r="AD5002">
        <v>87</v>
      </c>
      <c r="AE5002" t="s">
        <v>1102</v>
      </c>
      <c r="AF5002">
        <v>9</v>
      </c>
      <c r="AH5002" s="160">
        <v>39592</v>
      </c>
      <c r="AI5002">
        <v>23</v>
      </c>
      <c r="AJ5002">
        <v>101</v>
      </c>
      <c r="AK5002" s="160" t="s">
        <v>1102</v>
      </c>
      <c r="AL5002" s="28">
        <f t="shared" si="106"/>
        <v>10</v>
      </c>
      <c r="AN5002" s="160">
        <v>38861</v>
      </c>
      <c r="AO5002">
        <v>23</v>
      </c>
      <c r="AP5002">
        <v>165</v>
      </c>
      <c r="AQ5002" s="160" t="s">
        <v>1102</v>
      </c>
      <c r="AR5002" s="28">
        <f t="shared" si="107"/>
        <v>17</v>
      </c>
      <c r="AT5002" s="160">
        <v>38131</v>
      </c>
      <c r="AU5002">
        <v>23</v>
      </c>
      <c r="AV5002">
        <v>78</v>
      </c>
      <c r="AW5002" s="160" t="s">
        <v>1102</v>
      </c>
      <c r="AX5002" s="28">
        <f t="shared" si="108"/>
        <v>8</v>
      </c>
    </row>
    <row r="5003" spans="28:50" x14ac:dyDescent="0.3">
      <c r="AB5003" s="160">
        <v>37401</v>
      </c>
      <c r="AC5003">
        <v>0</v>
      </c>
      <c r="AD5003">
        <v>85</v>
      </c>
      <c r="AE5003" t="s">
        <v>1102</v>
      </c>
      <c r="AF5003">
        <v>9</v>
      </c>
      <c r="AH5003" s="160">
        <v>39593</v>
      </c>
      <c r="AI5003">
        <v>0</v>
      </c>
      <c r="AJ5003">
        <v>91</v>
      </c>
      <c r="AK5003" s="160" t="s">
        <v>1102</v>
      </c>
      <c r="AL5003" s="28">
        <f t="shared" si="106"/>
        <v>9</v>
      </c>
      <c r="AN5003" s="160">
        <v>38862</v>
      </c>
      <c r="AO5003">
        <v>0</v>
      </c>
      <c r="AP5003">
        <v>170</v>
      </c>
      <c r="AQ5003" s="160" t="s">
        <v>1102</v>
      </c>
      <c r="AR5003" s="28">
        <f t="shared" si="107"/>
        <v>17</v>
      </c>
      <c r="AT5003" s="160">
        <v>38132</v>
      </c>
      <c r="AU5003">
        <v>0</v>
      </c>
      <c r="AV5003">
        <v>78</v>
      </c>
      <c r="AW5003" s="160" t="s">
        <v>1102</v>
      </c>
      <c r="AX5003" s="28">
        <f t="shared" si="108"/>
        <v>8</v>
      </c>
    </row>
    <row r="5004" spans="28:50" x14ac:dyDescent="0.3">
      <c r="AB5004" s="160">
        <v>37401</v>
      </c>
      <c r="AC5004">
        <v>1</v>
      </c>
      <c r="AD5004">
        <v>85</v>
      </c>
      <c r="AE5004" t="s">
        <v>1102</v>
      </c>
      <c r="AF5004">
        <v>9</v>
      </c>
      <c r="AH5004" s="160">
        <v>39593</v>
      </c>
      <c r="AI5004">
        <v>1</v>
      </c>
      <c r="AJ5004">
        <v>84</v>
      </c>
      <c r="AK5004" s="160" t="s">
        <v>1102</v>
      </c>
      <c r="AL5004" s="28">
        <f t="shared" si="106"/>
        <v>8</v>
      </c>
      <c r="AN5004" s="160">
        <v>38862</v>
      </c>
      <c r="AO5004">
        <v>1</v>
      </c>
      <c r="AP5004">
        <v>160</v>
      </c>
      <c r="AQ5004" s="160" t="s">
        <v>1102</v>
      </c>
      <c r="AR5004" s="28">
        <f t="shared" si="107"/>
        <v>16</v>
      </c>
      <c r="AT5004" s="160">
        <v>38132</v>
      </c>
      <c r="AU5004">
        <v>1</v>
      </c>
      <c r="AV5004">
        <v>77</v>
      </c>
      <c r="AW5004" s="160" t="s">
        <v>1102</v>
      </c>
      <c r="AX5004" s="28">
        <f t="shared" si="108"/>
        <v>8</v>
      </c>
    </row>
    <row r="5005" spans="28:50" x14ac:dyDescent="0.3">
      <c r="AB5005" s="160">
        <v>37401</v>
      </c>
      <c r="AC5005">
        <v>2</v>
      </c>
      <c r="AD5005">
        <v>80</v>
      </c>
      <c r="AE5005" t="s">
        <v>1102</v>
      </c>
      <c r="AF5005">
        <v>8</v>
      </c>
      <c r="AH5005" s="160">
        <v>39593</v>
      </c>
      <c r="AI5005">
        <v>2</v>
      </c>
      <c r="AJ5005">
        <v>83</v>
      </c>
      <c r="AK5005" s="160" t="s">
        <v>1102</v>
      </c>
      <c r="AL5005" s="28">
        <f t="shared" si="106"/>
        <v>8</v>
      </c>
      <c r="AN5005" s="160">
        <v>38862</v>
      </c>
      <c r="AO5005">
        <v>2</v>
      </c>
      <c r="AP5005">
        <v>164</v>
      </c>
      <c r="AQ5005" s="160" t="s">
        <v>1102</v>
      </c>
      <c r="AR5005" s="28">
        <f t="shared" si="107"/>
        <v>16</v>
      </c>
      <c r="AT5005" s="160">
        <v>38132</v>
      </c>
      <c r="AU5005">
        <v>2</v>
      </c>
      <c r="AV5005">
        <v>76</v>
      </c>
      <c r="AW5005" s="160" t="s">
        <v>1102</v>
      </c>
      <c r="AX5005" s="28">
        <f t="shared" si="108"/>
        <v>8</v>
      </c>
    </row>
    <row r="5006" spans="28:50" x14ac:dyDescent="0.3">
      <c r="AB5006" s="160">
        <v>37401</v>
      </c>
      <c r="AC5006">
        <v>3</v>
      </c>
      <c r="AD5006">
        <v>78</v>
      </c>
      <c r="AE5006" t="s">
        <v>1102</v>
      </c>
      <c r="AF5006">
        <v>8</v>
      </c>
      <c r="AH5006" s="160">
        <v>39593</v>
      </c>
      <c r="AI5006">
        <v>3</v>
      </c>
      <c r="AJ5006">
        <v>82</v>
      </c>
      <c r="AK5006" s="160" t="s">
        <v>1102</v>
      </c>
      <c r="AL5006" s="28">
        <f t="shared" si="106"/>
        <v>8</v>
      </c>
      <c r="AN5006" s="160">
        <v>38862</v>
      </c>
      <c r="AO5006">
        <v>3</v>
      </c>
      <c r="AP5006">
        <v>170</v>
      </c>
      <c r="AQ5006" s="160" t="s">
        <v>1102</v>
      </c>
      <c r="AR5006" s="28">
        <f t="shared" si="107"/>
        <v>17</v>
      </c>
      <c r="AT5006" s="160">
        <v>38132</v>
      </c>
      <c r="AU5006">
        <v>3</v>
      </c>
      <c r="AV5006">
        <v>76</v>
      </c>
      <c r="AW5006" s="160" t="s">
        <v>1102</v>
      </c>
      <c r="AX5006" s="28">
        <f t="shared" si="108"/>
        <v>8</v>
      </c>
    </row>
    <row r="5007" spans="28:50" x14ac:dyDescent="0.3">
      <c r="AB5007" s="160">
        <v>37401</v>
      </c>
      <c r="AC5007">
        <v>4</v>
      </c>
      <c r="AD5007">
        <v>65</v>
      </c>
      <c r="AE5007" t="s">
        <v>1102</v>
      </c>
      <c r="AF5007">
        <v>7</v>
      </c>
      <c r="AH5007" s="160">
        <v>39593</v>
      </c>
      <c r="AI5007">
        <v>4</v>
      </c>
      <c r="AJ5007">
        <v>69</v>
      </c>
      <c r="AK5007" s="160" t="s">
        <v>1102</v>
      </c>
      <c r="AL5007" s="28">
        <f t="shared" si="106"/>
        <v>7</v>
      </c>
      <c r="AN5007" s="160">
        <v>38862</v>
      </c>
      <c r="AO5007">
        <v>4</v>
      </c>
      <c r="AP5007">
        <v>170</v>
      </c>
      <c r="AQ5007" s="160" t="s">
        <v>1102</v>
      </c>
      <c r="AR5007" s="28">
        <f t="shared" si="107"/>
        <v>17</v>
      </c>
      <c r="AT5007" s="160">
        <v>38132</v>
      </c>
      <c r="AU5007">
        <v>4</v>
      </c>
      <c r="AV5007">
        <v>74</v>
      </c>
      <c r="AW5007" s="160" t="s">
        <v>1102</v>
      </c>
      <c r="AX5007" s="28">
        <f t="shared" si="108"/>
        <v>7</v>
      </c>
    </row>
    <row r="5008" spans="28:50" x14ac:dyDescent="0.3">
      <c r="AB5008" s="160">
        <v>37401</v>
      </c>
      <c r="AC5008">
        <v>5</v>
      </c>
      <c r="AD5008">
        <v>64</v>
      </c>
      <c r="AE5008" t="s">
        <v>1102</v>
      </c>
      <c r="AF5008">
        <v>6</v>
      </c>
      <c r="AH5008" s="160">
        <v>39593</v>
      </c>
      <c r="AI5008">
        <v>5</v>
      </c>
      <c r="AJ5008">
        <v>62</v>
      </c>
      <c r="AK5008" s="160" t="s">
        <v>1102</v>
      </c>
      <c r="AL5008" s="28">
        <f t="shared" si="106"/>
        <v>6</v>
      </c>
      <c r="AN5008" s="160">
        <v>38862</v>
      </c>
      <c r="AO5008">
        <v>5</v>
      </c>
      <c r="AP5008">
        <v>172</v>
      </c>
      <c r="AQ5008" s="160" t="s">
        <v>1102</v>
      </c>
      <c r="AR5008" s="28">
        <f t="shared" si="107"/>
        <v>17</v>
      </c>
      <c r="AT5008" s="160">
        <v>38132</v>
      </c>
      <c r="AU5008">
        <v>5</v>
      </c>
      <c r="AV5008">
        <v>72</v>
      </c>
      <c r="AW5008" s="160" t="s">
        <v>1102</v>
      </c>
      <c r="AX5008" s="28">
        <f t="shared" si="108"/>
        <v>7</v>
      </c>
    </row>
    <row r="5009" spans="28:50" x14ac:dyDescent="0.3">
      <c r="AB5009" s="160">
        <v>37401</v>
      </c>
      <c r="AC5009">
        <v>6</v>
      </c>
      <c r="AD5009">
        <v>54</v>
      </c>
      <c r="AE5009" t="s">
        <v>1102</v>
      </c>
      <c r="AF5009">
        <v>5</v>
      </c>
      <c r="AH5009" s="160">
        <v>39593</v>
      </c>
      <c r="AI5009">
        <v>6</v>
      </c>
      <c r="AJ5009">
        <v>63</v>
      </c>
      <c r="AK5009" s="160" t="s">
        <v>1102</v>
      </c>
      <c r="AL5009" s="28">
        <f t="shared" si="106"/>
        <v>6</v>
      </c>
      <c r="AN5009" s="160">
        <v>38862</v>
      </c>
      <c r="AO5009">
        <v>6</v>
      </c>
      <c r="AP5009">
        <v>170</v>
      </c>
      <c r="AQ5009" s="160" t="s">
        <v>1102</v>
      </c>
      <c r="AR5009" s="28">
        <f t="shared" si="107"/>
        <v>17</v>
      </c>
      <c r="AT5009" s="160">
        <v>38132</v>
      </c>
      <c r="AU5009">
        <v>6</v>
      </c>
      <c r="AV5009">
        <v>71</v>
      </c>
      <c r="AW5009" s="160" t="s">
        <v>1102</v>
      </c>
      <c r="AX5009" s="28">
        <f t="shared" si="108"/>
        <v>7</v>
      </c>
    </row>
    <row r="5010" spans="28:50" x14ac:dyDescent="0.3">
      <c r="AB5010" s="160">
        <v>37401</v>
      </c>
      <c r="AC5010">
        <v>7</v>
      </c>
      <c r="AD5010">
        <v>45</v>
      </c>
      <c r="AE5010" t="s">
        <v>1102</v>
      </c>
      <c r="AF5010">
        <v>5</v>
      </c>
      <c r="AH5010" s="160">
        <v>39593</v>
      </c>
      <c r="AI5010">
        <v>7</v>
      </c>
      <c r="AJ5010">
        <v>66</v>
      </c>
      <c r="AK5010" s="160" t="s">
        <v>1102</v>
      </c>
      <c r="AL5010" s="28">
        <f t="shared" si="106"/>
        <v>7</v>
      </c>
      <c r="AN5010" s="160">
        <v>38862</v>
      </c>
      <c r="AO5010">
        <v>7</v>
      </c>
      <c r="AP5010">
        <v>170</v>
      </c>
      <c r="AQ5010" s="160" t="s">
        <v>1102</v>
      </c>
      <c r="AR5010" s="28">
        <f t="shared" si="107"/>
        <v>17</v>
      </c>
      <c r="AT5010" s="160">
        <v>38132</v>
      </c>
      <c r="AU5010">
        <v>7</v>
      </c>
      <c r="AV5010">
        <v>73</v>
      </c>
      <c r="AW5010" s="160" t="s">
        <v>1102</v>
      </c>
      <c r="AX5010" s="28">
        <f t="shared" si="108"/>
        <v>7</v>
      </c>
    </row>
    <row r="5011" spans="28:50" x14ac:dyDescent="0.3">
      <c r="AB5011" s="160">
        <v>37401</v>
      </c>
      <c r="AC5011">
        <v>8</v>
      </c>
      <c r="AD5011">
        <v>68</v>
      </c>
      <c r="AE5011" t="s">
        <v>1102</v>
      </c>
      <c r="AF5011">
        <v>7</v>
      </c>
      <c r="AH5011" s="160">
        <v>39593</v>
      </c>
      <c r="AI5011">
        <v>8</v>
      </c>
      <c r="AJ5011">
        <v>80</v>
      </c>
      <c r="AK5011" s="160" t="s">
        <v>1102</v>
      </c>
      <c r="AL5011" s="28">
        <f t="shared" si="106"/>
        <v>8</v>
      </c>
      <c r="AN5011" s="160">
        <v>38862</v>
      </c>
      <c r="AO5011">
        <v>8</v>
      </c>
      <c r="AP5011">
        <v>178</v>
      </c>
      <c r="AQ5011" s="160" t="s">
        <v>1102</v>
      </c>
      <c r="AR5011" s="28">
        <f t="shared" si="107"/>
        <v>18</v>
      </c>
      <c r="AT5011" s="160">
        <v>38132</v>
      </c>
      <c r="AU5011">
        <v>8</v>
      </c>
      <c r="AV5011">
        <v>74</v>
      </c>
      <c r="AW5011" s="160" t="s">
        <v>1102</v>
      </c>
      <c r="AX5011" s="28">
        <f t="shared" si="108"/>
        <v>7</v>
      </c>
    </row>
    <row r="5012" spans="28:50" x14ac:dyDescent="0.3">
      <c r="AB5012" s="160">
        <v>37401</v>
      </c>
      <c r="AC5012">
        <v>9</v>
      </c>
      <c r="AD5012">
        <v>86</v>
      </c>
      <c r="AE5012" t="s">
        <v>1102</v>
      </c>
      <c r="AF5012">
        <v>9</v>
      </c>
      <c r="AH5012" s="160">
        <v>39593</v>
      </c>
      <c r="AI5012">
        <v>9</v>
      </c>
      <c r="AJ5012">
        <v>93</v>
      </c>
      <c r="AK5012" s="160" t="s">
        <v>1102</v>
      </c>
      <c r="AL5012" s="28">
        <f t="shared" si="106"/>
        <v>9</v>
      </c>
      <c r="AN5012" s="160">
        <v>38862</v>
      </c>
      <c r="AO5012">
        <v>9</v>
      </c>
      <c r="AP5012">
        <v>180</v>
      </c>
      <c r="AQ5012" s="160" t="s">
        <v>1102</v>
      </c>
      <c r="AR5012" s="28">
        <f t="shared" si="107"/>
        <v>18</v>
      </c>
      <c r="AT5012" s="160">
        <v>38132</v>
      </c>
      <c r="AU5012">
        <v>9</v>
      </c>
      <c r="AV5012">
        <v>79</v>
      </c>
      <c r="AW5012" s="160" t="s">
        <v>1102</v>
      </c>
      <c r="AX5012" s="28">
        <f t="shared" si="108"/>
        <v>8</v>
      </c>
    </row>
    <row r="5013" spans="28:50" x14ac:dyDescent="0.3">
      <c r="AB5013" s="160">
        <v>37401</v>
      </c>
      <c r="AC5013">
        <v>10</v>
      </c>
      <c r="AD5013">
        <v>101</v>
      </c>
      <c r="AE5013" t="s">
        <v>1102</v>
      </c>
      <c r="AF5013">
        <v>10</v>
      </c>
      <c r="AH5013" s="160">
        <v>39593</v>
      </c>
      <c r="AI5013">
        <v>10</v>
      </c>
      <c r="AJ5013">
        <v>112</v>
      </c>
      <c r="AK5013" s="160" t="s">
        <v>1102</v>
      </c>
      <c r="AL5013" s="28">
        <f t="shared" si="106"/>
        <v>11</v>
      </c>
      <c r="AN5013" s="160">
        <v>38862</v>
      </c>
      <c r="AO5013">
        <v>10</v>
      </c>
      <c r="AP5013">
        <v>190</v>
      </c>
      <c r="AQ5013" s="160" t="s">
        <v>1102</v>
      </c>
      <c r="AR5013" s="28">
        <f t="shared" si="107"/>
        <v>19</v>
      </c>
      <c r="AT5013" s="160">
        <v>38132</v>
      </c>
      <c r="AU5013">
        <v>10</v>
      </c>
      <c r="AV5013">
        <v>85</v>
      </c>
      <c r="AW5013" s="160" t="s">
        <v>1102</v>
      </c>
      <c r="AX5013" s="28">
        <f t="shared" si="108"/>
        <v>9</v>
      </c>
    </row>
    <row r="5014" spans="28:50" x14ac:dyDescent="0.3">
      <c r="AB5014" s="160">
        <v>37401</v>
      </c>
      <c r="AC5014">
        <v>11</v>
      </c>
      <c r="AD5014">
        <v>109</v>
      </c>
      <c r="AE5014" t="s">
        <v>1102</v>
      </c>
      <c r="AF5014">
        <v>11</v>
      </c>
      <c r="AH5014" s="160">
        <v>39593</v>
      </c>
      <c r="AI5014">
        <v>11</v>
      </c>
      <c r="AJ5014">
        <v>135</v>
      </c>
      <c r="AK5014" s="160" t="s">
        <v>1102</v>
      </c>
      <c r="AL5014" s="28">
        <f t="shared" si="106"/>
        <v>14</v>
      </c>
      <c r="AN5014" s="160">
        <v>38862</v>
      </c>
      <c r="AO5014">
        <v>11</v>
      </c>
      <c r="AP5014">
        <v>186</v>
      </c>
      <c r="AQ5014" s="160" t="s">
        <v>1102</v>
      </c>
      <c r="AR5014" s="28">
        <f t="shared" si="107"/>
        <v>19</v>
      </c>
      <c r="AT5014" s="160">
        <v>38132</v>
      </c>
      <c r="AU5014">
        <v>11</v>
      </c>
      <c r="AV5014">
        <v>90</v>
      </c>
      <c r="AW5014" s="160" t="s">
        <v>1102</v>
      </c>
      <c r="AX5014" s="28">
        <f t="shared" si="108"/>
        <v>9</v>
      </c>
    </row>
    <row r="5015" spans="28:50" x14ac:dyDescent="0.3">
      <c r="AB5015" s="160">
        <v>37401</v>
      </c>
      <c r="AC5015">
        <v>12</v>
      </c>
      <c r="AD5015">
        <v>129</v>
      </c>
      <c r="AE5015" t="s">
        <v>1102</v>
      </c>
      <c r="AF5015">
        <v>13</v>
      </c>
      <c r="AH5015" s="160">
        <v>39593</v>
      </c>
      <c r="AI5015">
        <v>12</v>
      </c>
      <c r="AJ5015">
        <v>168</v>
      </c>
      <c r="AK5015" s="160" t="s">
        <v>1102</v>
      </c>
      <c r="AL5015" s="28">
        <f t="shared" si="106"/>
        <v>17</v>
      </c>
      <c r="AN5015" s="160">
        <v>38862</v>
      </c>
      <c r="AO5015">
        <v>12</v>
      </c>
      <c r="AP5015">
        <v>190</v>
      </c>
      <c r="AQ5015" s="160" t="s">
        <v>1102</v>
      </c>
      <c r="AR5015" s="28">
        <f t="shared" si="107"/>
        <v>19</v>
      </c>
      <c r="AT5015" s="160">
        <v>38132</v>
      </c>
      <c r="AU5015">
        <v>12</v>
      </c>
      <c r="AV5015">
        <v>99</v>
      </c>
      <c r="AW5015" s="160" t="s">
        <v>1102</v>
      </c>
      <c r="AX5015" s="28">
        <f t="shared" si="108"/>
        <v>10</v>
      </c>
    </row>
    <row r="5016" spans="28:50" x14ac:dyDescent="0.3">
      <c r="AB5016" s="160">
        <v>37401</v>
      </c>
      <c r="AC5016">
        <v>13</v>
      </c>
      <c r="AD5016">
        <v>124</v>
      </c>
      <c r="AE5016" t="s">
        <v>1102</v>
      </c>
      <c r="AF5016">
        <v>12</v>
      </c>
      <c r="AH5016" s="160">
        <v>39593</v>
      </c>
      <c r="AI5016">
        <v>13</v>
      </c>
      <c r="AJ5016">
        <v>170</v>
      </c>
      <c r="AK5016" s="160" t="s">
        <v>1102</v>
      </c>
      <c r="AL5016" s="28">
        <f t="shared" si="106"/>
        <v>17</v>
      </c>
      <c r="AN5016" s="160">
        <v>38862</v>
      </c>
      <c r="AO5016">
        <v>13</v>
      </c>
      <c r="AP5016">
        <v>190</v>
      </c>
      <c r="AQ5016" s="160" t="s">
        <v>1102</v>
      </c>
      <c r="AR5016" s="28">
        <f t="shared" si="107"/>
        <v>19</v>
      </c>
      <c r="AT5016" s="160">
        <v>38132</v>
      </c>
      <c r="AU5016">
        <v>13</v>
      </c>
      <c r="AV5016">
        <v>105</v>
      </c>
      <c r="AW5016" s="160" t="s">
        <v>1102</v>
      </c>
      <c r="AX5016" s="28">
        <f t="shared" si="108"/>
        <v>11</v>
      </c>
    </row>
    <row r="5017" spans="28:50" x14ac:dyDescent="0.3">
      <c r="AB5017" s="160">
        <v>37401</v>
      </c>
      <c r="AC5017">
        <v>14</v>
      </c>
      <c r="AD5017">
        <v>121</v>
      </c>
      <c r="AE5017" t="s">
        <v>1102</v>
      </c>
      <c r="AF5017">
        <v>12</v>
      </c>
      <c r="AH5017" s="160">
        <v>39593</v>
      </c>
      <c r="AI5017">
        <v>14</v>
      </c>
      <c r="AJ5017">
        <v>171</v>
      </c>
      <c r="AK5017" s="160" t="s">
        <v>1102</v>
      </c>
      <c r="AL5017" s="28">
        <f t="shared" si="106"/>
        <v>17</v>
      </c>
      <c r="AN5017" s="160">
        <v>38862</v>
      </c>
      <c r="AO5017">
        <v>14</v>
      </c>
      <c r="AP5017">
        <v>182</v>
      </c>
      <c r="AQ5017" s="160" t="s">
        <v>1102</v>
      </c>
      <c r="AR5017" s="28">
        <f t="shared" si="107"/>
        <v>18</v>
      </c>
      <c r="AT5017" s="160">
        <v>38132</v>
      </c>
      <c r="AU5017">
        <v>14</v>
      </c>
      <c r="AV5017">
        <v>105</v>
      </c>
      <c r="AW5017" s="160" t="s">
        <v>1102</v>
      </c>
      <c r="AX5017" s="28">
        <f t="shared" si="108"/>
        <v>11</v>
      </c>
    </row>
    <row r="5018" spans="28:50" x14ac:dyDescent="0.3">
      <c r="AB5018" s="160">
        <v>37401</v>
      </c>
      <c r="AC5018">
        <v>15</v>
      </c>
      <c r="AD5018">
        <v>130</v>
      </c>
      <c r="AE5018" t="s">
        <v>1102</v>
      </c>
      <c r="AF5018">
        <v>13</v>
      </c>
      <c r="AH5018" s="160">
        <v>39593</v>
      </c>
      <c r="AI5018">
        <v>15</v>
      </c>
      <c r="AJ5018">
        <v>172</v>
      </c>
      <c r="AK5018" s="160" t="s">
        <v>1102</v>
      </c>
      <c r="AL5018" s="28">
        <f t="shared" si="106"/>
        <v>17</v>
      </c>
      <c r="AN5018" s="160">
        <v>38862</v>
      </c>
      <c r="AO5018">
        <v>15</v>
      </c>
      <c r="AP5018">
        <v>180</v>
      </c>
      <c r="AQ5018" s="160" t="s">
        <v>1102</v>
      </c>
      <c r="AR5018" s="28">
        <f t="shared" si="107"/>
        <v>18</v>
      </c>
      <c r="AT5018" s="160">
        <v>38132</v>
      </c>
      <c r="AU5018">
        <v>15</v>
      </c>
      <c r="AV5018">
        <v>103</v>
      </c>
      <c r="AW5018" s="160" t="s">
        <v>1102</v>
      </c>
      <c r="AX5018" s="28">
        <f t="shared" si="108"/>
        <v>10</v>
      </c>
    </row>
    <row r="5019" spans="28:50" x14ac:dyDescent="0.3">
      <c r="AB5019" s="160">
        <v>37401</v>
      </c>
      <c r="AC5019">
        <v>16</v>
      </c>
      <c r="AD5019">
        <v>111</v>
      </c>
      <c r="AE5019" t="s">
        <v>1102</v>
      </c>
      <c r="AF5019">
        <v>11</v>
      </c>
      <c r="AH5019" s="160">
        <v>39593</v>
      </c>
      <c r="AI5019">
        <v>16</v>
      </c>
      <c r="AJ5019">
        <v>168</v>
      </c>
      <c r="AK5019" s="160" t="s">
        <v>1102</v>
      </c>
      <c r="AL5019" s="28">
        <f t="shared" si="106"/>
        <v>17</v>
      </c>
      <c r="AN5019" s="160">
        <v>38862</v>
      </c>
      <c r="AO5019">
        <v>16</v>
      </c>
      <c r="AP5019">
        <v>170</v>
      </c>
      <c r="AQ5019" s="160" t="s">
        <v>1102</v>
      </c>
      <c r="AR5019" s="28">
        <f t="shared" si="107"/>
        <v>17</v>
      </c>
      <c r="AT5019" s="160">
        <v>38132</v>
      </c>
      <c r="AU5019">
        <v>16</v>
      </c>
      <c r="AV5019">
        <v>94</v>
      </c>
      <c r="AW5019" s="160" t="s">
        <v>1102</v>
      </c>
      <c r="AX5019" s="28">
        <f t="shared" si="108"/>
        <v>9</v>
      </c>
    </row>
    <row r="5020" spans="28:50" x14ac:dyDescent="0.3">
      <c r="AB5020" s="160">
        <v>37401</v>
      </c>
      <c r="AC5020">
        <v>17</v>
      </c>
      <c r="AD5020">
        <v>101</v>
      </c>
      <c r="AE5020" t="s">
        <v>1102</v>
      </c>
      <c r="AF5020">
        <v>10</v>
      </c>
      <c r="AH5020" s="160">
        <v>39593</v>
      </c>
      <c r="AI5020">
        <v>17</v>
      </c>
      <c r="AJ5020">
        <v>164</v>
      </c>
      <c r="AK5020" s="160" t="s">
        <v>1102</v>
      </c>
      <c r="AL5020" s="28">
        <f t="shared" si="106"/>
        <v>16</v>
      </c>
      <c r="AN5020" s="160">
        <v>38862</v>
      </c>
      <c r="AO5020">
        <v>17</v>
      </c>
      <c r="AP5020">
        <v>169</v>
      </c>
      <c r="AQ5020" s="160" t="s">
        <v>1102</v>
      </c>
      <c r="AR5020" s="28">
        <f t="shared" si="107"/>
        <v>17</v>
      </c>
      <c r="AT5020" s="160">
        <v>38132</v>
      </c>
      <c r="AU5020">
        <v>17</v>
      </c>
      <c r="AV5020">
        <v>92</v>
      </c>
      <c r="AW5020" s="160" t="s">
        <v>1102</v>
      </c>
      <c r="AX5020" s="28">
        <f t="shared" si="108"/>
        <v>9</v>
      </c>
    </row>
    <row r="5021" spans="28:50" x14ac:dyDescent="0.3">
      <c r="AB5021" s="160">
        <v>37401</v>
      </c>
      <c r="AC5021">
        <v>18</v>
      </c>
      <c r="AD5021">
        <v>94</v>
      </c>
      <c r="AE5021" t="s">
        <v>1102</v>
      </c>
      <c r="AF5021">
        <v>9</v>
      </c>
      <c r="AH5021" s="160">
        <v>39593</v>
      </c>
      <c r="AI5021">
        <v>18</v>
      </c>
      <c r="AJ5021">
        <v>158</v>
      </c>
      <c r="AK5021" s="160" t="s">
        <v>1102</v>
      </c>
      <c r="AL5021" s="28">
        <f t="shared" si="106"/>
        <v>16</v>
      </c>
      <c r="AN5021" s="160">
        <v>38862</v>
      </c>
      <c r="AO5021">
        <v>18</v>
      </c>
      <c r="AP5021">
        <v>170</v>
      </c>
      <c r="AQ5021" s="160" t="s">
        <v>1102</v>
      </c>
      <c r="AR5021" s="28">
        <f t="shared" si="107"/>
        <v>17</v>
      </c>
      <c r="AT5021" s="160">
        <v>38132</v>
      </c>
      <c r="AU5021">
        <v>18</v>
      </c>
      <c r="AV5021">
        <v>87</v>
      </c>
      <c r="AW5021" s="160" t="s">
        <v>1102</v>
      </c>
      <c r="AX5021" s="28">
        <f t="shared" si="108"/>
        <v>9</v>
      </c>
    </row>
    <row r="5022" spans="28:50" x14ac:dyDescent="0.3">
      <c r="AB5022" s="160">
        <v>37401</v>
      </c>
      <c r="AC5022">
        <v>19</v>
      </c>
      <c r="AD5022">
        <v>94</v>
      </c>
      <c r="AE5022" t="s">
        <v>1102</v>
      </c>
      <c r="AF5022">
        <v>9</v>
      </c>
      <c r="AH5022" s="160">
        <v>39593</v>
      </c>
      <c r="AI5022">
        <v>19</v>
      </c>
      <c r="AJ5022">
        <v>151</v>
      </c>
      <c r="AK5022" s="160" t="s">
        <v>1102</v>
      </c>
      <c r="AL5022" s="28">
        <f t="shared" si="106"/>
        <v>15</v>
      </c>
      <c r="AN5022" s="160">
        <v>38862</v>
      </c>
      <c r="AO5022">
        <v>19</v>
      </c>
      <c r="AP5022">
        <v>170</v>
      </c>
      <c r="AQ5022" s="160" t="s">
        <v>1102</v>
      </c>
      <c r="AR5022" s="28">
        <f t="shared" si="107"/>
        <v>17</v>
      </c>
      <c r="AT5022" s="160">
        <v>38132</v>
      </c>
      <c r="AU5022">
        <v>19</v>
      </c>
      <c r="AV5022">
        <v>83</v>
      </c>
      <c r="AW5022" s="160" t="s">
        <v>1102</v>
      </c>
      <c r="AX5022" s="28">
        <f t="shared" si="108"/>
        <v>8</v>
      </c>
    </row>
    <row r="5023" spans="28:50" x14ac:dyDescent="0.3">
      <c r="AB5023" s="160">
        <v>37401</v>
      </c>
      <c r="AC5023">
        <v>20</v>
      </c>
      <c r="AD5023">
        <v>83</v>
      </c>
      <c r="AE5023" t="s">
        <v>1102</v>
      </c>
      <c r="AF5023">
        <v>8</v>
      </c>
      <c r="AH5023" s="160">
        <v>39593</v>
      </c>
      <c r="AI5023">
        <v>20</v>
      </c>
      <c r="AJ5023">
        <v>153</v>
      </c>
      <c r="AK5023" s="160" t="s">
        <v>1102</v>
      </c>
      <c r="AL5023" s="28">
        <f t="shared" si="106"/>
        <v>15</v>
      </c>
      <c r="AN5023" s="160">
        <v>38862</v>
      </c>
      <c r="AO5023">
        <v>20</v>
      </c>
      <c r="AP5023">
        <v>163</v>
      </c>
      <c r="AQ5023" s="160" t="s">
        <v>1102</v>
      </c>
      <c r="AR5023" s="28">
        <f t="shared" si="107"/>
        <v>16</v>
      </c>
      <c r="AT5023" s="160">
        <v>38132</v>
      </c>
      <c r="AU5023">
        <v>20</v>
      </c>
      <c r="AV5023">
        <v>77</v>
      </c>
      <c r="AW5023" s="160" t="s">
        <v>1102</v>
      </c>
      <c r="AX5023" s="28">
        <f t="shared" si="108"/>
        <v>8</v>
      </c>
    </row>
    <row r="5024" spans="28:50" x14ac:dyDescent="0.3">
      <c r="AB5024" s="160">
        <v>37401</v>
      </c>
      <c r="AC5024">
        <v>21</v>
      </c>
      <c r="AD5024">
        <v>79</v>
      </c>
      <c r="AE5024" t="s">
        <v>1102</v>
      </c>
      <c r="AF5024">
        <v>8</v>
      </c>
      <c r="AH5024" s="160">
        <v>39593</v>
      </c>
      <c r="AI5024">
        <v>21</v>
      </c>
      <c r="AJ5024">
        <v>143</v>
      </c>
      <c r="AK5024" s="160" t="s">
        <v>1102</v>
      </c>
      <c r="AL5024" s="28">
        <f t="shared" si="106"/>
        <v>14</v>
      </c>
      <c r="AN5024" s="160">
        <v>38862</v>
      </c>
      <c r="AO5024">
        <v>21</v>
      </c>
      <c r="AP5024">
        <v>160</v>
      </c>
      <c r="AQ5024" s="160" t="s">
        <v>1102</v>
      </c>
      <c r="AR5024" s="28">
        <f t="shared" si="107"/>
        <v>16</v>
      </c>
      <c r="AT5024" s="160">
        <v>38132</v>
      </c>
      <c r="AU5024">
        <v>21</v>
      </c>
      <c r="AV5024">
        <v>73</v>
      </c>
      <c r="AW5024" s="160" t="s">
        <v>1102</v>
      </c>
      <c r="AX5024" s="28">
        <f t="shared" si="108"/>
        <v>7</v>
      </c>
    </row>
    <row r="5025" spans="28:50" x14ac:dyDescent="0.3">
      <c r="AB5025" s="160">
        <v>37401</v>
      </c>
      <c r="AC5025">
        <v>22</v>
      </c>
      <c r="AD5025">
        <v>82</v>
      </c>
      <c r="AE5025" t="s">
        <v>1102</v>
      </c>
      <c r="AF5025">
        <v>8</v>
      </c>
      <c r="AH5025" s="160">
        <v>39593</v>
      </c>
      <c r="AI5025">
        <v>22</v>
      </c>
      <c r="AJ5025">
        <v>143</v>
      </c>
      <c r="AK5025" s="160" t="s">
        <v>1102</v>
      </c>
      <c r="AL5025" s="28">
        <f t="shared" si="106"/>
        <v>14</v>
      </c>
      <c r="AN5025" s="160">
        <v>38862</v>
      </c>
      <c r="AO5025">
        <v>22</v>
      </c>
      <c r="AP5025">
        <v>160</v>
      </c>
      <c r="AQ5025" s="160" t="s">
        <v>1102</v>
      </c>
      <c r="AR5025" s="28">
        <f t="shared" si="107"/>
        <v>16</v>
      </c>
      <c r="AT5025" s="160">
        <v>38132</v>
      </c>
      <c r="AU5025">
        <v>22</v>
      </c>
      <c r="AV5025">
        <v>57</v>
      </c>
      <c r="AW5025" s="160" t="s">
        <v>1102</v>
      </c>
      <c r="AX5025" s="28">
        <f t="shared" si="108"/>
        <v>6</v>
      </c>
    </row>
    <row r="5026" spans="28:50" x14ac:dyDescent="0.3">
      <c r="AB5026" s="160">
        <v>37401</v>
      </c>
      <c r="AC5026">
        <v>23</v>
      </c>
      <c r="AD5026">
        <v>83</v>
      </c>
      <c r="AE5026" t="s">
        <v>1102</v>
      </c>
      <c r="AF5026">
        <v>8</v>
      </c>
      <c r="AH5026" s="160">
        <v>39593</v>
      </c>
      <c r="AI5026">
        <v>23</v>
      </c>
      <c r="AJ5026">
        <v>142</v>
      </c>
      <c r="AK5026" s="160" t="s">
        <v>1102</v>
      </c>
      <c r="AL5026" s="28">
        <f t="shared" si="106"/>
        <v>14</v>
      </c>
      <c r="AN5026" s="160">
        <v>38862</v>
      </c>
      <c r="AO5026">
        <v>23</v>
      </c>
      <c r="AP5026">
        <v>156</v>
      </c>
      <c r="AQ5026" s="160" t="s">
        <v>1102</v>
      </c>
      <c r="AR5026" s="28">
        <f t="shared" si="107"/>
        <v>16</v>
      </c>
      <c r="AT5026" s="160">
        <v>38132</v>
      </c>
      <c r="AU5026">
        <v>23</v>
      </c>
      <c r="AV5026">
        <v>53</v>
      </c>
      <c r="AW5026" s="160" t="s">
        <v>1102</v>
      </c>
      <c r="AX5026" s="28">
        <f t="shared" si="108"/>
        <v>5</v>
      </c>
    </row>
    <row r="5027" spans="28:50" x14ac:dyDescent="0.3">
      <c r="AB5027" s="160">
        <v>37402</v>
      </c>
      <c r="AC5027">
        <v>0</v>
      </c>
      <c r="AD5027">
        <v>75</v>
      </c>
      <c r="AE5027" t="s">
        <v>1102</v>
      </c>
      <c r="AF5027">
        <v>8</v>
      </c>
      <c r="AH5027" s="160">
        <v>39594</v>
      </c>
      <c r="AI5027">
        <v>0</v>
      </c>
      <c r="AJ5027">
        <v>146</v>
      </c>
      <c r="AK5027" s="160" t="s">
        <v>1102</v>
      </c>
      <c r="AL5027" s="28">
        <f t="shared" si="106"/>
        <v>15</v>
      </c>
      <c r="AN5027" s="160">
        <v>38863</v>
      </c>
      <c r="AO5027">
        <v>0</v>
      </c>
      <c r="AP5027">
        <v>150</v>
      </c>
      <c r="AQ5027" s="160" t="s">
        <v>1102</v>
      </c>
      <c r="AR5027" s="28">
        <f t="shared" si="107"/>
        <v>15</v>
      </c>
      <c r="AT5027" s="160">
        <v>38133</v>
      </c>
      <c r="AU5027">
        <v>0</v>
      </c>
      <c r="AV5027">
        <v>55</v>
      </c>
      <c r="AW5027" s="160" t="s">
        <v>1102</v>
      </c>
      <c r="AX5027" s="28">
        <f t="shared" si="108"/>
        <v>6</v>
      </c>
    </row>
    <row r="5028" spans="28:50" x14ac:dyDescent="0.3">
      <c r="AB5028" s="160">
        <v>37402</v>
      </c>
      <c r="AC5028">
        <v>1</v>
      </c>
      <c r="AD5028">
        <v>66</v>
      </c>
      <c r="AE5028" t="s">
        <v>1102</v>
      </c>
      <c r="AF5028">
        <v>7</v>
      </c>
      <c r="AH5028" s="160">
        <v>39594</v>
      </c>
      <c r="AI5028">
        <v>1</v>
      </c>
      <c r="AJ5028">
        <v>129</v>
      </c>
      <c r="AK5028" s="160" t="s">
        <v>1102</v>
      </c>
      <c r="AL5028" s="28">
        <f t="shared" si="106"/>
        <v>13</v>
      </c>
      <c r="AN5028" s="160">
        <v>38863</v>
      </c>
      <c r="AO5028">
        <v>1</v>
      </c>
      <c r="AP5028">
        <v>160</v>
      </c>
      <c r="AQ5028" s="160" t="s">
        <v>1102</v>
      </c>
      <c r="AR5028" s="28">
        <f t="shared" si="107"/>
        <v>16</v>
      </c>
      <c r="AT5028" s="160">
        <v>38133</v>
      </c>
      <c r="AU5028">
        <v>1</v>
      </c>
      <c r="AV5028">
        <v>44</v>
      </c>
      <c r="AW5028" s="160" t="s">
        <v>1102</v>
      </c>
      <c r="AX5028" s="28">
        <f t="shared" si="108"/>
        <v>4</v>
      </c>
    </row>
    <row r="5029" spans="28:50" x14ac:dyDescent="0.3">
      <c r="AB5029" s="160">
        <v>37402</v>
      </c>
      <c r="AC5029">
        <v>2</v>
      </c>
      <c r="AD5029">
        <v>55</v>
      </c>
      <c r="AE5029" t="s">
        <v>1102</v>
      </c>
      <c r="AF5029">
        <v>6</v>
      </c>
      <c r="AH5029" s="160">
        <v>39594</v>
      </c>
      <c r="AI5029">
        <v>2</v>
      </c>
      <c r="AJ5029">
        <v>125</v>
      </c>
      <c r="AK5029" s="160" t="s">
        <v>1102</v>
      </c>
      <c r="AL5029" s="28">
        <f t="shared" si="106"/>
        <v>13</v>
      </c>
      <c r="AN5029" s="160">
        <v>38863</v>
      </c>
      <c r="AO5029">
        <v>2</v>
      </c>
      <c r="AP5029">
        <v>165</v>
      </c>
      <c r="AQ5029" s="160" t="s">
        <v>1102</v>
      </c>
      <c r="AR5029" s="28">
        <f t="shared" si="107"/>
        <v>17</v>
      </c>
      <c r="AT5029" s="160">
        <v>38133</v>
      </c>
      <c r="AU5029">
        <v>2</v>
      </c>
      <c r="AV5029">
        <v>41</v>
      </c>
      <c r="AW5029" s="160" t="s">
        <v>1102</v>
      </c>
      <c r="AX5029" s="28">
        <f t="shared" si="108"/>
        <v>4</v>
      </c>
    </row>
    <row r="5030" spans="28:50" x14ac:dyDescent="0.3">
      <c r="AB5030" s="160">
        <v>37402</v>
      </c>
      <c r="AC5030">
        <v>3</v>
      </c>
      <c r="AD5030">
        <v>60</v>
      </c>
      <c r="AE5030" t="s">
        <v>1102</v>
      </c>
      <c r="AF5030">
        <v>6</v>
      </c>
      <c r="AH5030" s="160">
        <v>39594</v>
      </c>
      <c r="AI5030">
        <v>3</v>
      </c>
      <c r="AJ5030">
        <v>116</v>
      </c>
      <c r="AK5030" s="160" t="s">
        <v>1102</v>
      </c>
      <c r="AL5030" s="28">
        <f t="shared" si="106"/>
        <v>12</v>
      </c>
      <c r="AN5030" s="160">
        <v>38863</v>
      </c>
      <c r="AO5030">
        <v>3</v>
      </c>
      <c r="AP5030">
        <v>170</v>
      </c>
      <c r="AQ5030" s="160" t="s">
        <v>1102</v>
      </c>
      <c r="AR5030" s="28">
        <f t="shared" si="107"/>
        <v>17</v>
      </c>
      <c r="AT5030" s="160">
        <v>38133</v>
      </c>
      <c r="AU5030">
        <v>3</v>
      </c>
      <c r="AV5030">
        <v>37</v>
      </c>
      <c r="AW5030" s="160" t="s">
        <v>1102</v>
      </c>
      <c r="AX5030" s="28">
        <f t="shared" si="108"/>
        <v>4</v>
      </c>
    </row>
    <row r="5031" spans="28:50" x14ac:dyDescent="0.3">
      <c r="AB5031" s="160">
        <v>37402</v>
      </c>
      <c r="AC5031">
        <v>4</v>
      </c>
      <c r="AD5031">
        <v>61</v>
      </c>
      <c r="AE5031" t="s">
        <v>1102</v>
      </c>
      <c r="AF5031">
        <v>6</v>
      </c>
      <c r="AH5031" s="160">
        <v>39594</v>
      </c>
      <c r="AI5031">
        <v>4</v>
      </c>
      <c r="AJ5031">
        <v>116</v>
      </c>
      <c r="AK5031" s="160" t="s">
        <v>1102</v>
      </c>
      <c r="AL5031" s="28">
        <f t="shared" si="106"/>
        <v>12</v>
      </c>
      <c r="AN5031" s="160">
        <v>38863</v>
      </c>
      <c r="AO5031">
        <v>4</v>
      </c>
      <c r="AP5031">
        <v>160</v>
      </c>
      <c r="AQ5031" s="160" t="s">
        <v>1102</v>
      </c>
      <c r="AR5031" s="28">
        <f t="shared" si="107"/>
        <v>16</v>
      </c>
      <c r="AT5031" s="160">
        <v>38133</v>
      </c>
      <c r="AU5031">
        <v>4</v>
      </c>
      <c r="AV5031">
        <v>39</v>
      </c>
      <c r="AW5031" s="160" t="s">
        <v>1102</v>
      </c>
      <c r="AX5031" s="28">
        <f t="shared" si="108"/>
        <v>4</v>
      </c>
    </row>
    <row r="5032" spans="28:50" x14ac:dyDescent="0.3">
      <c r="AB5032" s="160">
        <v>37402</v>
      </c>
      <c r="AC5032">
        <v>5</v>
      </c>
      <c r="AD5032">
        <v>38</v>
      </c>
      <c r="AE5032" t="s">
        <v>1102</v>
      </c>
      <c r="AF5032">
        <v>4</v>
      </c>
      <c r="AH5032" s="160">
        <v>39594</v>
      </c>
      <c r="AI5032">
        <v>5</v>
      </c>
      <c r="AJ5032">
        <v>111</v>
      </c>
      <c r="AK5032" s="160" t="s">
        <v>1102</v>
      </c>
      <c r="AL5032" s="28">
        <f t="shared" si="106"/>
        <v>11</v>
      </c>
      <c r="AN5032" s="160">
        <v>38863</v>
      </c>
      <c r="AO5032">
        <v>5</v>
      </c>
      <c r="AP5032">
        <v>164</v>
      </c>
      <c r="AQ5032" s="160" t="s">
        <v>1102</v>
      </c>
      <c r="AR5032" s="28">
        <f t="shared" si="107"/>
        <v>16</v>
      </c>
      <c r="AT5032" s="160">
        <v>38133</v>
      </c>
      <c r="AU5032">
        <v>5</v>
      </c>
      <c r="AV5032">
        <v>30</v>
      </c>
      <c r="AW5032" s="160" t="s">
        <v>1102</v>
      </c>
      <c r="AX5032" s="28">
        <f t="shared" si="108"/>
        <v>3</v>
      </c>
    </row>
    <row r="5033" spans="28:50" x14ac:dyDescent="0.3">
      <c r="AB5033" s="160">
        <v>37402</v>
      </c>
      <c r="AC5033">
        <v>6</v>
      </c>
      <c r="AD5033">
        <v>33</v>
      </c>
      <c r="AE5033" t="s">
        <v>1102</v>
      </c>
      <c r="AF5033">
        <v>3</v>
      </c>
      <c r="AH5033" s="160">
        <v>39594</v>
      </c>
      <c r="AI5033">
        <v>6</v>
      </c>
      <c r="AJ5033">
        <v>108</v>
      </c>
      <c r="AK5033" s="160" t="s">
        <v>1102</v>
      </c>
      <c r="AL5033" s="28">
        <f t="shared" si="106"/>
        <v>11</v>
      </c>
      <c r="AN5033" s="160">
        <v>38863</v>
      </c>
      <c r="AO5033">
        <v>6</v>
      </c>
      <c r="AP5033">
        <v>170</v>
      </c>
      <c r="AQ5033" s="160" t="s">
        <v>1102</v>
      </c>
      <c r="AR5033" s="28">
        <f t="shared" si="107"/>
        <v>17</v>
      </c>
      <c r="AT5033" s="160">
        <v>38133</v>
      </c>
      <c r="AU5033">
        <v>6</v>
      </c>
      <c r="AV5033">
        <v>28</v>
      </c>
      <c r="AW5033" s="160" t="s">
        <v>1102</v>
      </c>
      <c r="AX5033" s="28">
        <f t="shared" si="108"/>
        <v>3</v>
      </c>
    </row>
    <row r="5034" spans="28:50" x14ac:dyDescent="0.3">
      <c r="AB5034" s="160">
        <v>37402</v>
      </c>
      <c r="AC5034">
        <v>7</v>
      </c>
      <c r="AD5034">
        <v>31</v>
      </c>
      <c r="AE5034" t="s">
        <v>1102</v>
      </c>
      <c r="AF5034">
        <v>3</v>
      </c>
      <c r="AH5034" s="160">
        <v>39594</v>
      </c>
      <c r="AI5034">
        <v>7</v>
      </c>
      <c r="AJ5034">
        <v>105</v>
      </c>
      <c r="AK5034" s="160" t="s">
        <v>1102</v>
      </c>
      <c r="AL5034" s="28">
        <f t="shared" si="106"/>
        <v>11</v>
      </c>
      <c r="AN5034" s="160">
        <v>38863</v>
      </c>
      <c r="AO5034">
        <v>7</v>
      </c>
      <c r="AP5034">
        <v>170</v>
      </c>
      <c r="AQ5034" s="160" t="s">
        <v>1102</v>
      </c>
      <c r="AR5034" s="28">
        <f t="shared" si="107"/>
        <v>17</v>
      </c>
      <c r="AT5034" s="160">
        <v>38133</v>
      </c>
      <c r="AU5034">
        <v>7</v>
      </c>
      <c r="AV5034">
        <v>45</v>
      </c>
      <c r="AW5034" s="160" t="s">
        <v>1102</v>
      </c>
      <c r="AX5034" s="28">
        <f t="shared" si="108"/>
        <v>5</v>
      </c>
    </row>
    <row r="5035" spans="28:50" x14ac:dyDescent="0.3">
      <c r="AB5035" s="160">
        <v>37402</v>
      </c>
      <c r="AC5035">
        <v>8</v>
      </c>
      <c r="AD5035">
        <v>41</v>
      </c>
      <c r="AE5035" t="s">
        <v>1102</v>
      </c>
      <c r="AF5035">
        <v>4</v>
      </c>
      <c r="AH5035" s="160">
        <v>39594</v>
      </c>
      <c r="AI5035">
        <v>8</v>
      </c>
      <c r="AJ5035">
        <v>105</v>
      </c>
      <c r="AK5035" s="160" t="s">
        <v>1102</v>
      </c>
      <c r="AL5035" s="28">
        <f t="shared" si="106"/>
        <v>11</v>
      </c>
      <c r="AN5035" s="160">
        <v>38863</v>
      </c>
      <c r="AO5035">
        <v>8</v>
      </c>
      <c r="AP5035">
        <v>176</v>
      </c>
      <c r="AQ5035" s="160" t="s">
        <v>1102</v>
      </c>
      <c r="AR5035" s="28">
        <f t="shared" si="107"/>
        <v>18</v>
      </c>
      <c r="AT5035" s="160">
        <v>38133</v>
      </c>
      <c r="AU5035">
        <v>8</v>
      </c>
      <c r="AV5035">
        <v>44</v>
      </c>
      <c r="AW5035" s="160" t="s">
        <v>1102</v>
      </c>
      <c r="AX5035" s="28">
        <f t="shared" si="108"/>
        <v>4</v>
      </c>
    </row>
    <row r="5036" spans="28:50" x14ac:dyDescent="0.3">
      <c r="AB5036" s="160">
        <v>37402</v>
      </c>
      <c r="AC5036">
        <v>9</v>
      </c>
      <c r="AD5036">
        <v>86</v>
      </c>
      <c r="AE5036" t="s">
        <v>1102</v>
      </c>
      <c r="AF5036">
        <v>9</v>
      </c>
      <c r="AH5036" s="160">
        <v>39594</v>
      </c>
      <c r="AI5036">
        <v>9</v>
      </c>
      <c r="AJ5036">
        <v>129</v>
      </c>
      <c r="AK5036" s="160" t="s">
        <v>1102</v>
      </c>
      <c r="AL5036" s="28">
        <f t="shared" si="106"/>
        <v>13</v>
      </c>
      <c r="AN5036" s="160">
        <v>38863</v>
      </c>
      <c r="AO5036">
        <v>9</v>
      </c>
      <c r="AP5036">
        <v>180</v>
      </c>
      <c r="AQ5036" s="160" t="s">
        <v>1102</v>
      </c>
      <c r="AR5036" s="28">
        <f t="shared" si="107"/>
        <v>18</v>
      </c>
      <c r="AT5036" s="160">
        <v>38133</v>
      </c>
      <c r="AU5036">
        <v>9</v>
      </c>
      <c r="AV5036">
        <v>68</v>
      </c>
      <c r="AW5036" s="160" t="s">
        <v>1102</v>
      </c>
      <c r="AX5036" s="28">
        <f t="shared" si="108"/>
        <v>7</v>
      </c>
    </row>
    <row r="5037" spans="28:50" x14ac:dyDescent="0.3">
      <c r="AB5037" s="160">
        <v>37402</v>
      </c>
      <c r="AC5037">
        <v>10</v>
      </c>
      <c r="AD5037">
        <v>108</v>
      </c>
      <c r="AE5037" t="s">
        <v>1102</v>
      </c>
      <c r="AF5037">
        <v>11</v>
      </c>
      <c r="AH5037" s="160">
        <v>39594</v>
      </c>
      <c r="AI5037">
        <v>10</v>
      </c>
      <c r="AJ5037">
        <v>164</v>
      </c>
      <c r="AK5037" s="160" t="s">
        <v>1102</v>
      </c>
      <c r="AL5037" s="28">
        <f t="shared" si="106"/>
        <v>16</v>
      </c>
      <c r="AN5037" s="160">
        <v>38863</v>
      </c>
      <c r="AO5037">
        <v>10</v>
      </c>
      <c r="AP5037">
        <v>180</v>
      </c>
      <c r="AQ5037" s="160" t="s">
        <v>1102</v>
      </c>
      <c r="AR5037" s="28">
        <f t="shared" si="107"/>
        <v>18</v>
      </c>
      <c r="AT5037" s="160">
        <v>38133</v>
      </c>
      <c r="AU5037">
        <v>10</v>
      </c>
      <c r="AV5037">
        <v>86</v>
      </c>
      <c r="AW5037" s="160" t="s">
        <v>1102</v>
      </c>
      <c r="AX5037" s="28">
        <f t="shared" si="108"/>
        <v>9</v>
      </c>
    </row>
    <row r="5038" spans="28:50" x14ac:dyDescent="0.3">
      <c r="AB5038" s="160">
        <v>37402</v>
      </c>
      <c r="AC5038">
        <v>11</v>
      </c>
      <c r="AD5038">
        <v>123</v>
      </c>
      <c r="AE5038" t="s">
        <v>1102</v>
      </c>
      <c r="AF5038">
        <v>12</v>
      </c>
      <c r="AH5038" s="160">
        <v>39594</v>
      </c>
      <c r="AI5038">
        <v>11</v>
      </c>
      <c r="AJ5038">
        <v>171</v>
      </c>
      <c r="AK5038" s="160" t="s">
        <v>1102</v>
      </c>
      <c r="AL5038" s="28">
        <f t="shared" si="106"/>
        <v>17</v>
      </c>
      <c r="AN5038" s="160">
        <v>38863</v>
      </c>
      <c r="AO5038">
        <v>11</v>
      </c>
      <c r="AP5038">
        <v>181</v>
      </c>
      <c r="AQ5038" s="160" t="s">
        <v>1102</v>
      </c>
      <c r="AR5038" s="28">
        <f t="shared" si="107"/>
        <v>18</v>
      </c>
      <c r="AT5038" s="160">
        <v>38133</v>
      </c>
      <c r="AU5038">
        <v>11</v>
      </c>
      <c r="AV5038">
        <v>97</v>
      </c>
      <c r="AW5038" s="160" t="s">
        <v>1102</v>
      </c>
      <c r="AX5038" s="28">
        <f t="shared" si="108"/>
        <v>10</v>
      </c>
    </row>
    <row r="5039" spans="28:50" x14ac:dyDescent="0.3">
      <c r="AB5039" s="160">
        <v>37402</v>
      </c>
      <c r="AC5039">
        <v>12</v>
      </c>
      <c r="AD5039">
        <v>133</v>
      </c>
      <c r="AE5039" t="s">
        <v>1102</v>
      </c>
      <c r="AF5039">
        <v>13</v>
      </c>
      <c r="AH5039" s="160">
        <v>39594</v>
      </c>
      <c r="AI5039">
        <v>12</v>
      </c>
      <c r="AJ5039">
        <v>171</v>
      </c>
      <c r="AK5039" s="160" t="s">
        <v>1102</v>
      </c>
      <c r="AL5039" s="28">
        <f t="shared" si="106"/>
        <v>17</v>
      </c>
      <c r="AN5039" s="160">
        <v>38863</v>
      </c>
      <c r="AO5039">
        <v>12</v>
      </c>
      <c r="AP5039">
        <v>180</v>
      </c>
      <c r="AQ5039" s="160" t="s">
        <v>1102</v>
      </c>
      <c r="AR5039" s="28">
        <f t="shared" si="107"/>
        <v>18</v>
      </c>
      <c r="AT5039" s="160">
        <v>38133</v>
      </c>
      <c r="AU5039">
        <v>12</v>
      </c>
      <c r="AV5039">
        <v>99</v>
      </c>
      <c r="AW5039" s="160" t="s">
        <v>1102</v>
      </c>
      <c r="AX5039" s="28">
        <f t="shared" si="108"/>
        <v>10</v>
      </c>
    </row>
    <row r="5040" spans="28:50" x14ac:dyDescent="0.3">
      <c r="AB5040" s="160">
        <v>37402</v>
      </c>
      <c r="AC5040">
        <v>13</v>
      </c>
      <c r="AD5040">
        <v>144</v>
      </c>
      <c r="AE5040" t="s">
        <v>1102</v>
      </c>
      <c r="AF5040">
        <v>14</v>
      </c>
      <c r="AH5040" s="160">
        <v>39594</v>
      </c>
      <c r="AI5040">
        <v>13</v>
      </c>
      <c r="AJ5040">
        <v>182</v>
      </c>
      <c r="AK5040" s="160" t="s">
        <v>1102</v>
      </c>
      <c r="AL5040" s="28">
        <f t="shared" si="106"/>
        <v>18</v>
      </c>
      <c r="AN5040" s="160">
        <v>38863</v>
      </c>
      <c r="AO5040">
        <v>13</v>
      </c>
      <c r="AP5040">
        <v>170</v>
      </c>
      <c r="AQ5040" s="160" t="s">
        <v>1102</v>
      </c>
      <c r="AR5040" s="28">
        <f t="shared" si="107"/>
        <v>17</v>
      </c>
      <c r="AT5040" s="160">
        <v>38133</v>
      </c>
      <c r="AU5040">
        <v>13</v>
      </c>
      <c r="AV5040">
        <v>102</v>
      </c>
      <c r="AW5040" s="160" t="s">
        <v>1102</v>
      </c>
      <c r="AX5040" s="28">
        <f t="shared" si="108"/>
        <v>10</v>
      </c>
    </row>
    <row r="5041" spans="28:50" x14ac:dyDescent="0.3">
      <c r="AB5041" s="160">
        <v>37402</v>
      </c>
      <c r="AC5041">
        <v>14</v>
      </c>
      <c r="AD5041">
        <v>156</v>
      </c>
      <c r="AE5041" t="s">
        <v>1102</v>
      </c>
      <c r="AF5041">
        <v>16</v>
      </c>
      <c r="AH5041" s="160">
        <v>39594</v>
      </c>
      <c r="AI5041">
        <v>14</v>
      </c>
      <c r="AJ5041">
        <v>186</v>
      </c>
      <c r="AK5041" s="160" t="s">
        <v>1102</v>
      </c>
      <c r="AL5041" s="28">
        <f t="shared" si="106"/>
        <v>19</v>
      </c>
      <c r="AN5041" s="160">
        <v>38863</v>
      </c>
      <c r="AO5041">
        <v>14</v>
      </c>
      <c r="AP5041">
        <v>174</v>
      </c>
      <c r="AQ5041" s="160" t="s">
        <v>1102</v>
      </c>
      <c r="AR5041" s="28">
        <f t="shared" si="107"/>
        <v>17</v>
      </c>
      <c r="AT5041" s="160">
        <v>38133</v>
      </c>
      <c r="AU5041">
        <v>14</v>
      </c>
      <c r="AV5041">
        <v>104</v>
      </c>
      <c r="AW5041" s="160" t="s">
        <v>1102</v>
      </c>
      <c r="AX5041" s="28">
        <f t="shared" si="108"/>
        <v>10</v>
      </c>
    </row>
    <row r="5042" spans="28:50" x14ac:dyDescent="0.3">
      <c r="AB5042" s="160">
        <v>37402</v>
      </c>
      <c r="AC5042">
        <v>15</v>
      </c>
      <c r="AD5042">
        <v>152</v>
      </c>
      <c r="AE5042" t="s">
        <v>1102</v>
      </c>
      <c r="AF5042">
        <v>15</v>
      </c>
      <c r="AH5042" s="160">
        <v>39594</v>
      </c>
      <c r="AI5042">
        <v>15</v>
      </c>
      <c r="AJ5042">
        <v>174</v>
      </c>
      <c r="AK5042" s="160" t="s">
        <v>1102</v>
      </c>
      <c r="AL5042" s="28">
        <f t="shared" si="106"/>
        <v>17</v>
      </c>
      <c r="AN5042" s="160">
        <v>38863</v>
      </c>
      <c r="AO5042">
        <v>15</v>
      </c>
      <c r="AP5042">
        <v>180</v>
      </c>
      <c r="AQ5042" s="160" t="s">
        <v>1102</v>
      </c>
      <c r="AR5042" s="28">
        <f t="shared" si="107"/>
        <v>18</v>
      </c>
      <c r="AT5042" s="160">
        <v>38133</v>
      </c>
      <c r="AU5042">
        <v>15</v>
      </c>
      <c r="AV5042">
        <v>103</v>
      </c>
      <c r="AW5042" s="160" t="s">
        <v>1102</v>
      </c>
      <c r="AX5042" s="28">
        <f t="shared" si="108"/>
        <v>10</v>
      </c>
    </row>
    <row r="5043" spans="28:50" x14ac:dyDescent="0.3">
      <c r="AB5043" s="160">
        <v>37402</v>
      </c>
      <c r="AC5043">
        <v>16</v>
      </c>
      <c r="AD5043">
        <v>148</v>
      </c>
      <c r="AE5043" t="s">
        <v>1102</v>
      </c>
      <c r="AF5043">
        <v>15</v>
      </c>
      <c r="AH5043" s="160">
        <v>39594</v>
      </c>
      <c r="AI5043">
        <v>16</v>
      </c>
      <c r="AJ5043">
        <v>172</v>
      </c>
      <c r="AK5043" s="160" t="s">
        <v>1102</v>
      </c>
      <c r="AL5043" s="28">
        <f t="shared" si="106"/>
        <v>17</v>
      </c>
      <c r="AN5043" s="160">
        <v>38863</v>
      </c>
      <c r="AO5043">
        <v>16</v>
      </c>
      <c r="AP5043">
        <v>180</v>
      </c>
      <c r="AQ5043" s="160" t="s">
        <v>1102</v>
      </c>
      <c r="AR5043" s="28">
        <f t="shared" si="107"/>
        <v>18</v>
      </c>
      <c r="AT5043" s="160">
        <v>38133</v>
      </c>
      <c r="AU5043">
        <v>16</v>
      </c>
      <c r="AV5043">
        <v>85</v>
      </c>
      <c r="AW5043" s="160" t="s">
        <v>1102</v>
      </c>
      <c r="AX5043" s="28">
        <f t="shared" si="108"/>
        <v>9</v>
      </c>
    </row>
    <row r="5044" spans="28:50" x14ac:dyDescent="0.3">
      <c r="AB5044" s="160">
        <v>37402</v>
      </c>
      <c r="AC5044">
        <v>17</v>
      </c>
      <c r="AD5044">
        <v>125</v>
      </c>
      <c r="AE5044" t="s">
        <v>1102</v>
      </c>
      <c r="AF5044">
        <v>13</v>
      </c>
      <c r="AH5044" s="160">
        <v>39594</v>
      </c>
      <c r="AI5044">
        <v>17</v>
      </c>
      <c r="AJ5044">
        <v>165</v>
      </c>
      <c r="AK5044" s="160" t="s">
        <v>1102</v>
      </c>
      <c r="AL5044" s="28">
        <f t="shared" si="106"/>
        <v>17</v>
      </c>
      <c r="AN5044" s="160">
        <v>38863</v>
      </c>
      <c r="AO5044">
        <v>17</v>
      </c>
      <c r="AP5044">
        <v>175</v>
      </c>
      <c r="AQ5044" s="160" t="s">
        <v>1102</v>
      </c>
      <c r="AR5044" s="28">
        <f t="shared" si="107"/>
        <v>18</v>
      </c>
      <c r="AT5044" s="160">
        <v>38133</v>
      </c>
      <c r="AU5044">
        <v>17</v>
      </c>
      <c r="AV5044">
        <v>76</v>
      </c>
      <c r="AW5044" s="160" t="s">
        <v>1102</v>
      </c>
      <c r="AX5044" s="28">
        <f t="shared" si="108"/>
        <v>8</v>
      </c>
    </row>
    <row r="5045" spans="28:50" x14ac:dyDescent="0.3">
      <c r="AB5045" s="160">
        <v>37402</v>
      </c>
      <c r="AC5045">
        <v>18</v>
      </c>
      <c r="AD5045">
        <v>117</v>
      </c>
      <c r="AE5045" t="s">
        <v>1102</v>
      </c>
      <c r="AF5045">
        <v>12</v>
      </c>
      <c r="AH5045" s="160">
        <v>39594</v>
      </c>
      <c r="AI5045">
        <v>18</v>
      </c>
      <c r="AJ5045">
        <v>159</v>
      </c>
      <c r="AK5045" s="160" t="s">
        <v>1102</v>
      </c>
      <c r="AL5045" s="28">
        <f t="shared" si="106"/>
        <v>16</v>
      </c>
      <c r="AN5045" s="160">
        <v>38863</v>
      </c>
      <c r="AO5045">
        <v>18</v>
      </c>
      <c r="AP5045">
        <v>170</v>
      </c>
      <c r="AQ5045" s="160" t="s">
        <v>1102</v>
      </c>
      <c r="AR5045" s="28">
        <f t="shared" si="107"/>
        <v>17</v>
      </c>
      <c r="AT5045" s="160">
        <v>38133</v>
      </c>
      <c r="AU5045">
        <v>18</v>
      </c>
      <c r="AV5045">
        <v>64</v>
      </c>
      <c r="AW5045" s="160" t="s">
        <v>1102</v>
      </c>
      <c r="AX5045" s="28">
        <f t="shared" si="108"/>
        <v>6</v>
      </c>
    </row>
    <row r="5046" spans="28:50" x14ac:dyDescent="0.3">
      <c r="AB5046" s="160">
        <v>37402</v>
      </c>
      <c r="AC5046">
        <v>19</v>
      </c>
      <c r="AD5046">
        <v>111</v>
      </c>
      <c r="AE5046" t="s">
        <v>1102</v>
      </c>
      <c r="AF5046">
        <v>11</v>
      </c>
      <c r="AH5046" s="160">
        <v>39594</v>
      </c>
      <c r="AI5046">
        <v>19</v>
      </c>
      <c r="AJ5046">
        <v>147</v>
      </c>
      <c r="AK5046" s="160" t="s">
        <v>1102</v>
      </c>
      <c r="AL5046" s="28">
        <f t="shared" si="106"/>
        <v>15</v>
      </c>
      <c r="AN5046" s="160">
        <v>38863</v>
      </c>
      <c r="AO5046">
        <v>19</v>
      </c>
      <c r="AP5046">
        <v>180</v>
      </c>
      <c r="AQ5046" s="160" t="s">
        <v>1102</v>
      </c>
      <c r="AR5046" s="28">
        <f t="shared" si="107"/>
        <v>18</v>
      </c>
      <c r="AT5046" s="160">
        <v>38133</v>
      </c>
      <c r="AU5046">
        <v>19</v>
      </c>
      <c r="AV5046">
        <v>52</v>
      </c>
      <c r="AW5046" s="160" t="s">
        <v>1102</v>
      </c>
      <c r="AX5046" s="28">
        <f t="shared" si="108"/>
        <v>5</v>
      </c>
    </row>
    <row r="5047" spans="28:50" x14ac:dyDescent="0.3">
      <c r="AB5047" s="160">
        <v>37402</v>
      </c>
      <c r="AC5047">
        <v>20</v>
      </c>
      <c r="AD5047">
        <v>103</v>
      </c>
      <c r="AE5047" t="s">
        <v>1102</v>
      </c>
      <c r="AF5047">
        <v>10</v>
      </c>
      <c r="AH5047" s="160">
        <v>39594</v>
      </c>
      <c r="AI5047">
        <v>20</v>
      </c>
      <c r="AJ5047">
        <v>144</v>
      </c>
      <c r="AK5047" s="160" t="s">
        <v>1102</v>
      </c>
      <c r="AL5047" s="28">
        <f t="shared" si="106"/>
        <v>14</v>
      </c>
      <c r="AN5047" s="160">
        <v>38863</v>
      </c>
      <c r="AO5047">
        <v>20</v>
      </c>
      <c r="AP5047">
        <v>179</v>
      </c>
      <c r="AQ5047" s="160" t="s">
        <v>1102</v>
      </c>
      <c r="AR5047" s="28">
        <f t="shared" si="107"/>
        <v>18</v>
      </c>
      <c r="AT5047" s="160">
        <v>38133</v>
      </c>
      <c r="AU5047">
        <v>20</v>
      </c>
      <c r="AV5047">
        <v>47</v>
      </c>
      <c r="AW5047" s="160" t="s">
        <v>1102</v>
      </c>
      <c r="AX5047" s="28">
        <f t="shared" si="108"/>
        <v>5</v>
      </c>
    </row>
    <row r="5048" spans="28:50" x14ac:dyDescent="0.3">
      <c r="AB5048" s="160">
        <v>37402</v>
      </c>
      <c r="AC5048">
        <v>21</v>
      </c>
      <c r="AD5048">
        <v>90</v>
      </c>
      <c r="AE5048" t="s">
        <v>1102</v>
      </c>
      <c r="AF5048">
        <v>9</v>
      </c>
      <c r="AH5048" s="160">
        <v>39594</v>
      </c>
      <c r="AI5048">
        <v>21</v>
      </c>
      <c r="AJ5048">
        <v>146</v>
      </c>
      <c r="AK5048" s="160" t="s">
        <v>1102</v>
      </c>
      <c r="AL5048" s="28">
        <f t="shared" si="106"/>
        <v>15</v>
      </c>
      <c r="AN5048" s="160">
        <v>38863</v>
      </c>
      <c r="AO5048">
        <v>21</v>
      </c>
      <c r="AP5048">
        <v>180</v>
      </c>
      <c r="AQ5048" s="160" t="s">
        <v>1102</v>
      </c>
      <c r="AR5048" s="28">
        <f t="shared" si="107"/>
        <v>18</v>
      </c>
      <c r="AT5048" s="160">
        <v>38133</v>
      </c>
      <c r="AU5048">
        <v>21</v>
      </c>
      <c r="AV5048">
        <v>49</v>
      </c>
      <c r="AW5048" s="160" t="s">
        <v>1102</v>
      </c>
      <c r="AX5048" s="28">
        <f t="shared" si="108"/>
        <v>5</v>
      </c>
    </row>
    <row r="5049" spans="28:50" x14ac:dyDescent="0.3">
      <c r="AB5049" s="160">
        <v>37402</v>
      </c>
      <c r="AC5049">
        <v>22</v>
      </c>
      <c r="AD5049">
        <v>69</v>
      </c>
      <c r="AE5049" t="s">
        <v>1102</v>
      </c>
      <c r="AF5049">
        <v>7</v>
      </c>
      <c r="AH5049" s="160">
        <v>39594</v>
      </c>
      <c r="AI5049">
        <v>22</v>
      </c>
      <c r="AJ5049">
        <v>140</v>
      </c>
      <c r="AK5049" s="160" t="s">
        <v>1102</v>
      </c>
      <c r="AL5049" s="28">
        <f t="shared" si="106"/>
        <v>14</v>
      </c>
      <c r="AN5049" s="160">
        <v>38863</v>
      </c>
      <c r="AO5049">
        <v>22</v>
      </c>
      <c r="AP5049">
        <v>180</v>
      </c>
      <c r="AQ5049" s="160" t="s">
        <v>1102</v>
      </c>
      <c r="AR5049" s="28">
        <f t="shared" si="107"/>
        <v>18</v>
      </c>
      <c r="AT5049" s="160">
        <v>38133</v>
      </c>
      <c r="AU5049">
        <v>22</v>
      </c>
      <c r="AV5049">
        <v>41</v>
      </c>
      <c r="AW5049" s="160" t="s">
        <v>1102</v>
      </c>
      <c r="AX5049" s="28">
        <f t="shared" si="108"/>
        <v>4</v>
      </c>
    </row>
    <row r="5050" spans="28:50" x14ac:dyDescent="0.3">
      <c r="AB5050" s="160">
        <v>37402</v>
      </c>
      <c r="AC5050">
        <v>23</v>
      </c>
      <c r="AD5050">
        <v>50</v>
      </c>
      <c r="AE5050" t="s">
        <v>1102</v>
      </c>
      <c r="AF5050">
        <v>5</v>
      </c>
      <c r="AH5050" s="160">
        <v>39594</v>
      </c>
      <c r="AI5050">
        <v>23</v>
      </c>
      <c r="AJ5050">
        <v>132</v>
      </c>
      <c r="AK5050" s="160" t="s">
        <v>1102</v>
      </c>
      <c r="AL5050" s="28">
        <f t="shared" si="106"/>
        <v>13</v>
      </c>
      <c r="AN5050" s="160">
        <v>38863</v>
      </c>
      <c r="AO5050">
        <v>23</v>
      </c>
      <c r="AP5050">
        <v>177</v>
      </c>
      <c r="AQ5050" s="160" t="s">
        <v>1102</v>
      </c>
      <c r="AR5050" s="28">
        <f t="shared" si="107"/>
        <v>18</v>
      </c>
      <c r="AT5050" s="160">
        <v>38133</v>
      </c>
      <c r="AU5050">
        <v>23</v>
      </c>
      <c r="AV5050">
        <v>38</v>
      </c>
      <c r="AW5050" s="160" t="s">
        <v>1102</v>
      </c>
      <c r="AX5050" s="28">
        <f t="shared" si="108"/>
        <v>4</v>
      </c>
    </row>
    <row r="5051" spans="28:50" x14ac:dyDescent="0.3">
      <c r="AB5051" s="160">
        <v>37403</v>
      </c>
      <c r="AC5051">
        <v>0</v>
      </c>
      <c r="AD5051">
        <v>40</v>
      </c>
      <c r="AE5051" t="s">
        <v>1102</v>
      </c>
      <c r="AF5051">
        <v>4</v>
      </c>
      <c r="AH5051" s="160">
        <v>39595</v>
      </c>
      <c r="AI5051">
        <v>0</v>
      </c>
      <c r="AJ5051">
        <v>132</v>
      </c>
      <c r="AK5051" s="160" t="s">
        <v>1102</v>
      </c>
      <c r="AL5051" s="28">
        <f t="shared" ref="AL5051:AL5114" si="109">ROUND(AJ5051/10,0)</f>
        <v>13</v>
      </c>
      <c r="AN5051" s="160">
        <v>38864</v>
      </c>
      <c r="AO5051">
        <v>0</v>
      </c>
      <c r="AP5051">
        <v>180</v>
      </c>
      <c r="AQ5051" s="160" t="s">
        <v>1102</v>
      </c>
      <c r="AR5051" s="28">
        <f t="shared" ref="AR5051:AR5114" si="110">ROUND(AP5051/10,0)</f>
        <v>18</v>
      </c>
      <c r="AT5051" s="160">
        <v>38134</v>
      </c>
      <c r="AU5051">
        <v>0</v>
      </c>
      <c r="AV5051">
        <v>32</v>
      </c>
      <c r="AW5051" s="160" t="s">
        <v>1102</v>
      </c>
      <c r="AX5051" s="28">
        <f t="shared" ref="AX5051:AX5114" si="111">ROUND(AV5051/10,0)</f>
        <v>3</v>
      </c>
    </row>
    <row r="5052" spans="28:50" x14ac:dyDescent="0.3">
      <c r="AB5052" s="160">
        <v>37403</v>
      </c>
      <c r="AC5052">
        <v>1</v>
      </c>
      <c r="AD5052">
        <v>26</v>
      </c>
      <c r="AE5052" t="s">
        <v>1102</v>
      </c>
      <c r="AF5052">
        <v>3</v>
      </c>
      <c r="AH5052" s="160">
        <v>39595</v>
      </c>
      <c r="AI5052">
        <v>1</v>
      </c>
      <c r="AJ5052">
        <v>134</v>
      </c>
      <c r="AK5052" s="160" t="s">
        <v>1102</v>
      </c>
      <c r="AL5052" s="28">
        <f t="shared" si="109"/>
        <v>13</v>
      </c>
      <c r="AN5052" s="160">
        <v>38864</v>
      </c>
      <c r="AO5052">
        <v>1</v>
      </c>
      <c r="AP5052">
        <v>180</v>
      </c>
      <c r="AQ5052" s="160" t="s">
        <v>1102</v>
      </c>
      <c r="AR5052" s="28">
        <f t="shared" si="110"/>
        <v>18</v>
      </c>
      <c r="AT5052" s="160">
        <v>38134</v>
      </c>
      <c r="AU5052">
        <v>1</v>
      </c>
      <c r="AV5052">
        <v>67</v>
      </c>
      <c r="AW5052" s="160" t="s">
        <v>1102</v>
      </c>
      <c r="AX5052" s="28">
        <f t="shared" si="111"/>
        <v>7</v>
      </c>
    </row>
    <row r="5053" spans="28:50" x14ac:dyDescent="0.3">
      <c r="AB5053" s="160">
        <v>37403</v>
      </c>
      <c r="AC5053">
        <v>2</v>
      </c>
      <c r="AD5053">
        <v>18</v>
      </c>
      <c r="AE5053" t="s">
        <v>1102</v>
      </c>
      <c r="AF5053">
        <v>2</v>
      </c>
      <c r="AH5053" s="160">
        <v>39595</v>
      </c>
      <c r="AI5053">
        <v>2</v>
      </c>
      <c r="AJ5053">
        <v>135</v>
      </c>
      <c r="AK5053" s="160" t="s">
        <v>1102</v>
      </c>
      <c r="AL5053" s="28">
        <f t="shared" si="109"/>
        <v>14</v>
      </c>
      <c r="AN5053" s="160">
        <v>38864</v>
      </c>
      <c r="AO5053">
        <v>2</v>
      </c>
      <c r="AP5053">
        <v>178</v>
      </c>
      <c r="AQ5053" s="160" t="s">
        <v>1102</v>
      </c>
      <c r="AR5053" s="28">
        <f t="shared" si="110"/>
        <v>18</v>
      </c>
      <c r="AT5053" s="160">
        <v>38134</v>
      </c>
      <c r="AU5053">
        <v>2</v>
      </c>
      <c r="AV5053">
        <v>70</v>
      </c>
      <c r="AW5053" s="160" t="s">
        <v>1102</v>
      </c>
      <c r="AX5053" s="28">
        <f t="shared" si="111"/>
        <v>7</v>
      </c>
    </row>
    <row r="5054" spans="28:50" x14ac:dyDescent="0.3">
      <c r="AB5054" s="160">
        <v>37403</v>
      </c>
      <c r="AC5054">
        <v>3</v>
      </c>
      <c r="AD5054">
        <v>13</v>
      </c>
      <c r="AE5054" t="s">
        <v>1102</v>
      </c>
      <c r="AF5054">
        <v>1</v>
      </c>
      <c r="AH5054" s="160">
        <v>39595</v>
      </c>
      <c r="AI5054">
        <v>3</v>
      </c>
      <c r="AJ5054">
        <v>133</v>
      </c>
      <c r="AK5054" s="160" t="s">
        <v>1102</v>
      </c>
      <c r="AL5054" s="28">
        <f t="shared" si="109"/>
        <v>13</v>
      </c>
      <c r="AN5054" s="160">
        <v>38864</v>
      </c>
      <c r="AO5054">
        <v>3</v>
      </c>
      <c r="AP5054">
        <v>180</v>
      </c>
      <c r="AQ5054" s="160" t="s">
        <v>1102</v>
      </c>
      <c r="AR5054" s="28">
        <f t="shared" si="110"/>
        <v>18</v>
      </c>
      <c r="AT5054" s="160">
        <v>38134</v>
      </c>
      <c r="AU5054">
        <v>3</v>
      </c>
      <c r="AV5054">
        <v>67</v>
      </c>
      <c r="AW5054" s="160" t="s">
        <v>1102</v>
      </c>
      <c r="AX5054" s="28">
        <f t="shared" si="111"/>
        <v>7</v>
      </c>
    </row>
    <row r="5055" spans="28:50" x14ac:dyDescent="0.3">
      <c r="AB5055" s="160">
        <v>37403</v>
      </c>
      <c r="AC5055">
        <v>4</v>
      </c>
      <c r="AD5055">
        <v>10</v>
      </c>
      <c r="AE5055" t="s">
        <v>1102</v>
      </c>
      <c r="AF5055">
        <v>1</v>
      </c>
      <c r="AH5055" s="160">
        <v>39595</v>
      </c>
      <c r="AI5055">
        <v>4</v>
      </c>
      <c r="AJ5055">
        <v>136</v>
      </c>
      <c r="AK5055" s="160" t="s">
        <v>1102</v>
      </c>
      <c r="AL5055" s="28">
        <f t="shared" si="109"/>
        <v>14</v>
      </c>
      <c r="AN5055" s="160">
        <v>38864</v>
      </c>
      <c r="AO5055">
        <v>4</v>
      </c>
      <c r="AP5055">
        <v>190</v>
      </c>
      <c r="AQ5055" s="160" t="s">
        <v>1102</v>
      </c>
      <c r="AR5055" s="28">
        <f t="shared" si="110"/>
        <v>19</v>
      </c>
      <c r="AT5055" s="160">
        <v>38134</v>
      </c>
      <c r="AU5055">
        <v>4</v>
      </c>
      <c r="AV5055">
        <v>71</v>
      </c>
      <c r="AW5055" s="160" t="s">
        <v>1102</v>
      </c>
      <c r="AX5055" s="28">
        <f t="shared" si="111"/>
        <v>7</v>
      </c>
    </row>
    <row r="5056" spans="28:50" x14ac:dyDescent="0.3">
      <c r="AB5056" s="160">
        <v>37403</v>
      </c>
      <c r="AC5056">
        <v>5</v>
      </c>
      <c r="AD5056">
        <v>3</v>
      </c>
      <c r="AE5056" t="s">
        <v>1102</v>
      </c>
      <c r="AF5056">
        <v>0</v>
      </c>
      <c r="AH5056" s="160">
        <v>39595</v>
      </c>
      <c r="AI5056">
        <v>5</v>
      </c>
      <c r="AJ5056">
        <v>135</v>
      </c>
      <c r="AK5056" s="160" t="s">
        <v>1102</v>
      </c>
      <c r="AL5056" s="28">
        <f t="shared" si="109"/>
        <v>14</v>
      </c>
      <c r="AN5056" s="160">
        <v>38864</v>
      </c>
      <c r="AO5056">
        <v>5</v>
      </c>
      <c r="AP5056">
        <v>186</v>
      </c>
      <c r="AQ5056" s="160" t="s">
        <v>1102</v>
      </c>
      <c r="AR5056" s="28">
        <f t="shared" si="110"/>
        <v>19</v>
      </c>
      <c r="AT5056" s="160">
        <v>38134</v>
      </c>
      <c r="AU5056">
        <v>5</v>
      </c>
      <c r="AV5056">
        <v>61</v>
      </c>
      <c r="AW5056" s="160" t="s">
        <v>1102</v>
      </c>
      <c r="AX5056" s="28">
        <f t="shared" si="111"/>
        <v>6</v>
      </c>
    </row>
    <row r="5057" spans="28:50" x14ac:dyDescent="0.3">
      <c r="AB5057" s="160">
        <v>37403</v>
      </c>
      <c r="AC5057">
        <v>6</v>
      </c>
      <c r="AD5057">
        <v>-2</v>
      </c>
      <c r="AE5057" t="s">
        <v>1102</v>
      </c>
      <c r="AF5057">
        <v>0</v>
      </c>
      <c r="AH5057" s="160">
        <v>39595</v>
      </c>
      <c r="AI5057">
        <v>6</v>
      </c>
      <c r="AJ5057">
        <v>135</v>
      </c>
      <c r="AK5057" s="160" t="s">
        <v>1102</v>
      </c>
      <c r="AL5057" s="28">
        <f t="shared" si="109"/>
        <v>14</v>
      </c>
      <c r="AN5057" s="160">
        <v>38864</v>
      </c>
      <c r="AO5057">
        <v>6</v>
      </c>
      <c r="AP5057">
        <v>180</v>
      </c>
      <c r="AQ5057" s="160" t="s">
        <v>1102</v>
      </c>
      <c r="AR5057" s="28">
        <f t="shared" si="110"/>
        <v>18</v>
      </c>
      <c r="AT5057" s="160">
        <v>38134</v>
      </c>
      <c r="AU5057">
        <v>6</v>
      </c>
      <c r="AV5057">
        <v>55</v>
      </c>
      <c r="AW5057" s="160" t="s">
        <v>1102</v>
      </c>
      <c r="AX5057" s="28">
        <f t="shared" si="111"/>
        <v>6</v>
      </c>
    </row>
    <row r="5058" spans="28:50" x14ac:dyDescent="0.3">
      <c r="AB5058" s="160">
        <v>37403</v>
      </c>
      <c r="AC5058">
        <v>7</v>
      </c>
      <c r="AD5058">
        <v>-1</v>
      </c>
      <c r="AE5058" t="s">
        <v>1102</v>
      </c>
      <c r="AF5058">
        <v>0</v>
      </c>
      <c r="AH5058" s="160">
        <v>39595</v>
      </c>
      <c r="AI5058">
        <v>7</v>
      </c>
      <c r="AJ5058">
        <v>138</v>
      </c>
      <c r="AK5058" s="160" t="s">
        <v>1102</v>
      </c>
      <c r="AL5058" s="28">
        <f t="shared" si="109"/>
        <v>14</v>
      </c>
      <c r="AN5058" s="160">
        <v>38864</v>
      </c>
      <c r="AO5058">
        <v>7</v>
      </c>
      <c r="AP5058">
        <v>180</v>
      </c>
      <c r="AQ5058" s="160" t="s">
        <v>1102</v>
      </c>
      <c r="AR5058" s="28">
        <f t="shared" si="110"/>
        <v>18</v>
      </c>
      <c r="AT5058" s="160">
        <v>38134</v>
      </c>
      <c r="AU5058">
        <v>7</v>
      </c>
      <c r="AV5058">
        <v>44</v>
      </c>
      <c r="AW5058" s="160" t="s">
        <v>1102</v>
      </c>
      <c r="AX5058" s="28">
        <f t="shared" si="111"/>
        <v>4</v>
      </c>
    </row>
    <row r="5059" spans="28:50" x14ac:dyDescent="0.3">
      <c r="AB5059" s="160">
        <v>37403</v>
      </c>
      <c r="AC5059">
        <v>8</v>
      </c>
      <c r="AD5059">
        <v>21</v>
      </c>
      <c r="AE5059" t="s">
        <v>1102</v>
      </c>
      <c r="AF5059">
        <v>2</v>
      </c>
      <c r="AH5059" s="160">
        <v>39595</v>
      </c>
      <c r="AI5059">
        <v>8</v>
      </c>
      <c r="AJ5059">
        <v>143</v>
      </c>
      <c r="AK5059" s="160" t="s">
        <v>1102</v>
      </c>
      <c r="AL5059" s="28">
        <f t="shared" si="109"/>
        <v>14</v>
      </c>
      <c r="AN5059" s="160">
        <v>38864</v>
      </c>
      <c r="AO5059">
        <v>8</v>
      </c>
      <c r="AP5059">
        <v>176</v>
      </c>
      <c r="AQ5059" s="160" t="s">
        <v>1102</v>
      </c>
      <c r="AR5059" s="28">
        <f t="shared" si="110"/>
        <v>18</v>
      </c>
      <c r="AT5059" s="160">
        <v>38134</v>
      </c>
      <c r="AU5059">
        <v>8</v>
      </c>
      <c r="AV5059">
        <v>55</v>
      </c>
      <c r="AW5059" s="160" t="s">
        <v>1102</v>
      </c>
      <c r="AX5059" s="28">
        <f t="shared" si="111"/>
        <v>6</v>
      </c>
    </row>
    <row r="5060" spans="28:50" x14ac:dyDescent="0.3">
      <c r="AB5060" s="160">
        <v>37403</v>
      </c>
      <c r="AC5060">
        <v>9</v>
      </c>
      <c r="AD5060">
        <v>44</v>
      </c>
      <c r="AE5060" t="s">
        <v>1102</v>
      </c>
      <c r="AF5060">
        <v>4</v>
      </c>
      <c r="AH5060" s="160">
        <v>39595</v>
      </c>
      <c r="AI5060">
        <v>9</v>
      </c>
      <c r="AJ5060">
        <v>138</v>
      </c>
      <c r="AK5060" s="160" t="s">
        <v>1102</v>
      </c>
      <c r="AL5060" s="28">
        <f t="shared" si="109"/>
        <v>14</v>
      </c>
      <c r="AN5060" s="160">
        <v>38864</v>
      </c>
      <c r="AO5060">
        <v>9</v>
      </c>
      <c r="AP5060">
        <v>180</v>
      </c>
      <c r="AQ5060" s="160" t="s">
        <v>1102</v>
      </c>
      <c r="AR5060" s="28">
        <f t="shared" si="110"/>
        <v>18</v>
      </c>
      <c r="AT5060" s="160">
        <v>38134</v>
      </c>
      <c r="AU5060">
        <v>9</v>
      </c>
      <c r="AV5060">
        <v>77</v>
      </c>
      <c r="AW5060" s="160" t="s">
        <v>1102</v>
      </c>
      <c r="AX5060" s="28">
        <f t="shared" si="111"/>
        <v>8</v>
      </c>
    </row>
    <row r="5061" spans="28:50" x14ac:dyDescent="0.3">
      <c r="AB5061" s="160">
        <v>37403</v>
      </c>
      <c r="AC5061">
        <v>10</v>
      </c>
      <c r="AD5061">
        <v>65</v>
      </c>
      <c r="AE5061" t="s">
        <v>1102</v>
      </c>
      <c r="AF5061">
        <v>7</v>
      </c>
      <c r="AH5061" s="160">
        <v>39595</v>
      </c>
      <c r="AI5061">
        <v>10</v>
      </c>
      <c r="AJ5061">
        <v>143</v>
      </c>
      <c r="AK5061" s="160" t="s">
        <v>1102</v>
      </c>
      <c r="AL5061" s="28">
        <f t="shared" si="109"/>
        <v>14</v>
      </c>
      <c r="AN5061" s="160">
        <v>38864</v>
      </c>
      <c r="AO5061">
        <v>10</v>
      </c>
      <c r="AP5061">
        <v>180</v>
      </c>
      <c r="AQ5061" s="160" t="s">
        <v>1102</v>
      </c>
      <c r="AR5061" s="28">
        <f t="shared" si="110"/>
        <v>18</v>
      </c>
      <c r="AT5061" s="160">
        <v>38134</v>
      </c>
      <c r="AU5061">
        <v>10</v>
      </c>
      <c r="AV5061">
        <v>90</v>
      </c>
      <c r="AW5061" s="160" t="s">
        <v>1102</v>
      </c>
      <c r="AX5061" s="28">
        <f t="shared" si="111"/>
        <v>9</v>
      </c>
    </row>
    <row r="5062" spans="28:50" x14ac:dyDescent="0.3">
      <c r="AB5062" s="160">
        <v>37403</v>
      </c>
      <c r="AC5062">
        <v>11</v>
      </c>
      <c r="AD5062">
        <v>91</v>
      </c>
      <c r="AE5062" t="s">
        <v>1102</v>
      </c>
      <c r="AF5062">
        <v>9</v>
      </c>
      <c r="AH5062" s="160">
        <v>39595</v>
      </c>
      <c r="AI5062">
        <v>11</v>
      </c>
      <c r="AJ5062">
        <v>140</v>
      </c>
      <c r="AK5062" s="160" t="s">
        <v>1102</v>
      </c>
      <c r="AL5062" s="28">
        <f t="shared" si="109"/>
        <v>14</v>
      </c>
      <c r="AN5062" s="160">
        <v>38864</v>
      </c>
      <c r="AO5062">
        <v>11</v>
      </c>
      <c r="AP5062">
        <v>178</v>
      </c>
      <c r="AQ5062" s="160" t="s">
        <v>1102</v>
      </c>
      <c r="AR5062" s="28">
        <f t="shared" si="110"/>
        <v>18</v>
      </c>
      <c r="AT5062" s="160">
        <v>38134</v>
      </c>
      <c r="AU5062">
        <v>11</v>
      </c>
      <c r="AV5062">
        <v>102</v>
      </c>
      <c r="AW5062" s="160" t="s">
        <v>1102</v>
      </c>
      <c r="AX5062" s="28">
        <f t="shared" si="111"/>
        <v>10</v>
      </c>
    </row>
    <row r="5063" spans="28:50" x14ac:dyDescent="0.3">
      <c r="AB5063" s="160">
        <v>37403</v>
      </c>
      <c r="AC5063">
        <v>12</v>
      </c>
      <c r="AD5063">
        <v>120</v>
      </c>
      <c r="AE5063" t="s">
        <v>1102</v>
      </c>
      <c r="AF5063">
        <v>12</v>
      </c>
      <c r="AH5063" s="160">
        <v>39595</v>
      </c>
      <c r="AI5063">
        <v>12</v>
      </c>
      <c r="AJ5063">
        <v>147</v>
      </c>
      <c r="AK5063" s="160" t="s">
        <v>1102</v>
      </c>
      <c r="AL5063" s="28">
        <f t="shared" si="109"/>
        <v>15</v>
      </c>
      <c r="AN5063" s="160">
        <v>38864</v>
      </c>
      <c r="AO5063">
        <v>12</v>
      </c>
      <c r="AP5063">
        <v>180</v>
      </c>
      <c r="AQ5063" s="160" t="s">
        <v>1102</v>
      </c>
      <c r="AR5063" s="28">
        <f t="shared" si="110"/>
        <v>18</v>
      </c>
      <c r="AT5063" s="160">
        <v>38134</v>
      </c>
      <c r="AU5063">
        <v>12</v>
      </c>
      <c r="AV5063">
        <v>99</v>
      </c>
      <c r="AW5063" s="160" t="s">
        <v>1102</v>
      </c>
      <c r="AX5063" s="28">
        <f t="shared" si="111"/>
        <v>10</v>
      </c>
    </row>
    <row r="5064" spans="28:50" x14ac:dyDescent="0.3">
      <c r="AB5064" s="160">
        <v>37403</v>
      </c>
      <c r="AC5064">
        <v>13</v>
      </c>
      <c r="AD5064">
        <v>138</v>
      </c>
      <c r="AE5064" t="s">
        <v>1102</v>
      </c>
      <c r="AF5064">
        <v>14</v>
      </c>
      <c r="AH5064" s="160">
        <v>39595</v>
      </c>
      <c r="AI5064">
        <v>13</v>
      </c>
      <c r="AJ5064">
        <v>154</v>
      </c>
      <c r="AK5064" s="160" t="s">
        <v>1102</v>
      </c>
      <c r="AL5064" s="28">
        <f t="shared" si="109"/>
        <v>15</v>
      </c>
      <c r="AN5064" s="160">
        <v>38864</v>
      </c>
      <c r="AO5064">
        <v>13</v>
      </c>
      <c r="AP5064">
        <v>180</v>
      </c>
      <c r="AQ5064" s="160" t="s">
        <v>1102</v>
      </c>
      <c r="AR5064" s="28">
        <f t="shared" si="110"/>
        <v>18</v>
      </c>
      <c r="AT5064" s="160">
        <v>38134</v>
      </c>
      <c r="AU5064">
        <v>13</v>
      </c>
      <c r="AV5064">
        <v>101</v>
      </c>
      <c r="AW5064" s="160" t="s">
        <v>1102</v>
      </c>
      <c r="AX5064" s="28">
        <f t="shared" si="111"/>
        <v>10</v>
      </c>
    </row>
    <row r="5065" spans="28:50" x14ac:dyDescent="0.3">
      <c r="AB5065" s="160">
        <v>37403</v>
      </c>
      <c r="AC5065">
        <v>14</v>
      </c>
      <c r="AD5065">
        <v>142</v>
      </c>
      <c r="AE5065" t="s">
        <v>1102</v>
      </c>
      <c r="AF5065">
        <v>14</v>
      </c>
      <c r="AH5065" s="160">
        <v>39595</v>
      </c>
      <c r="AI5065">
        <v>14</v>
      </c>
      <c r="AJ5065">
        <v>153</v>
      </c>
      <c r="AK5065" s="160" t="s">
        <v>1102</v>
      </c>
      <c r="AL5065" s="28">
        <f t="shared" si="109"/>
        <v>15</v>
      </c>
      <c r="AN5065" s="160">
        <v>38864</v>
      </c>
      <c r="AO5065">
        <v>14</v>
      </c>
      <c r="AP5065">
        <v>163</v>
      </c>
      <c r="AQ5065" s="160" t="s">
        <v>1102</v>
      </c>
      <c r="AR5065" s="28">
        <f t="shared" si="110"/>
        <v>16</v>
      </c>
      <c r="AT5065" s="160">
        <v>38134</v>
      </c>
      <c r="AU5065">
        <v>14</v>
      </c>
      <c r="AV5065">
        <v>98</v>
      </c>
      <c r="AW5065" s="160" t="s">
        <v>1102</v>
      </c>
      <c r="AX5065" s="28">
        <f t="shared" si="111"/>
        <v>10</v>
      </c>
    </row>
    <row r="5066" spans="28:50" x14ac:dyDescent="0.3">
      <c r="AB5066" s="160">
        <v>37403</v>
      </c>
      <c r="AC5066">
        <v>15</v>
      </c>
      <c r="AD5066">
        <v>138</v>
      </c>
      <c r="AE5066" t="s">
        <v>1102</v>
      </c>
      <c r="AF5066">
        <v>14</v>
      </c>
      <c r="AH5066" s="160">
        <v>39595</v>
      </c>
      <c r="AI5066">
        <v>15</v>
      </c>
      <c r="AJ5066">
        <v>147</v>
      </c>
      <c r="AK5066" s="160" t="s">
        <v>1102</v>
      </c>
      <c r="AL5066" s="28">
        <f t="shared" si="109"/>
        <v>15</v>
      </c>
      <c r="AN5066" s="160">
        <v>38864</v>
      </c>
      <c r="AO5066">
        <v>15</v>
      </c>
      <c r="AP5066">
        <v>170</v>
      </c>
      <c r="AQ5066" s="160" t="s">
        <v>1102</v>
      </c>
      <c r="AR5066" s="28">
        <f t="shared" si="110"/>
        <v>17</v>
      </c>
      <c r="AT5066" s="160">
        <v>38134</v>
      </c>
      <c r="AU5066">
        <v>15</v>
      </c>
      <c r="AV5066">
        <v>92</v>
      </c>
      <c r="AW5066" s="160" t="s">
        <v>1102</v>
      </c>
      <c r="AX5066" s="28">
        <f t="shared" si="111"/>
        <v>9</v>
      </c>
    </row>
    <row r="5067" spans="28:50" x14ac:dyDescent="0.3">
      <c r="AB5067" s="160">
        <v>37403</v>
      </c>
      <c r="AC5067">
        <v>16</v>
      </c>
      <c r="AD5067">
        <v>134</v>
      </c>
      <c r="AE5067" t="s">
        <v>1102</v>
      </c>
      <c r="AF5067">
        <v>13</v>
      </c>
      <c r="AH5067" s="160">
        <v>39595</v>
      </c>
      <c r="AI5067">
        <v>16</v>
      </c>
      <c r="AJ5067">
        <v>146</v>
      </c>
      <c r="AK5067" s="160" t="s">
        <v>1102</v>
      </c>
      <c r="AL5067" s="28">
        <f t="shared" si="109"/>
        <v>15</v>
      </c>
      <c r="AN5067" s="160">
        <v>38864</v>
      </c>
      <c r="AO5067">
        <v>16</v>
      </c>
      <c r="AP5067">
        <v>160</v>
      </c>
      <c r="AQ5067" s="160" t="s">
        <v>1102</v>
      </c>
      <c r="AR5067" s="28">
        <f t="shared" si="110"/>
        <v>16</v>
      </c>
      <c r="AT5067" s="160">
        <v>38134</v>
      </c>
      <c r="AU5067">
        <v>16</v>
      </c>
      <c r="AV5067">
        <v>82</v>
      </c>
      <c r="AW5067" s="160" t="s">
        <v>1102</v>
      </c>
      <c r="AX5067" s="28">
        <f t="shared" si="111"/>
        <v>8</v>
      </c>
    </row>
    <row r="5068" spans="28:50" x14ac:dyDescent="0.3">
      <c r="AB5068" s="160">
        <v>37403</v>
      </c>
      <c r="AC5068">
        <v>17</v>
      </c>
      <c r="AD5068">
        <v>108</v>
      </c>
      <c r="AE5068" t="s">
        <v>1102</v>
      </c>
      <c r="AF5068">
        <v>11</v>
      </c>
      <c r="AH5068" s="160">
        <v>39595</v>
      </c>
      <c r="AI5068">
        <v>17</v>
      </c>
      <c r="AJ5068">
        <v>143</v>
      </c>
      <c r="AK5068" s="160" t="s">
        <v>1102</v>
      </c>
      <c r="AL5068" s="28">
        <f t="shared" si="109"/>
        <v>14</v>
      </c>
      <c r="AN5068" s="160">
        <v>38864</v>
      </c>
      <c r="AO5068">
        <v>17</v>
      </c>
      <c r="AP5068">
        <v>145</v>
      </c>
      <c r="AQ5068" s="160" t="s">
        <v>1102</v>
      </c>
      <c r="AR5068" s="28">
        <f t="shared" si="110"/>
        <v>15</v>
      </c>
      <c r="AT5068" s="160">
        <v>38134</v>
      </c>
      <c r="AU5068">
        <v>17</v>
      </c>
      <c r="AV5068">
        <v>80</v>
      </c>
      <c r="AW5068" s="160" t="s">
        <v>1102</v>
      </c>
      <c r="AX5068" s="28">
        <f t="shared" si="111"/>
        <v>8</v>
      </c>
    </row>
    <row r="5069" spans="28:50" x14ac:dyDescent="0.3">
      <c r="AB5069" s="160">
        <v>37403</v>
      </c>
      <c r="AC5069">
        <v>18</v>
      </c>
      <c r="AD5069">
        <v>99</v>
      </c>
      <c r="AE5069" t="s">
        <v>1102</v>
      </c>
      <c r="AF5069">
        <v>10</v>
      </c>
      <c r="AH5069" s="160">
        <v>39595</v>
      </c>
      <c r="AI5069">
        <v>18</v>
      </c>
      <c r="AJ5069">
        <v>140</v>
      </c>
      <c r="AK5069" s="160" t="s">
        <v>1102</v>
      </c>
      <c r="AL5069" s="28">
        <f t="shared" si="109"/>
        <v>14</v>
      </c>
      <c r="AN5069" s="160">
        <v>38864</v>
      </c>
      <c r="AO5069">
        <v>18</v>
      </c>
      <c r="AP5069">
        <v>140</v>
      </c>
      <c r="AQ5069" s="160" t="s">
        <v>1102</v>
      </c>
      <c r="AR5069" s="28">
        <f t="shared" si="110"/>
        <v>14</v>
      </c>
      <c r="AT5069" s="160">
        <v>38134</v>
      </c>
      <c r="AU5069">
        <v>18</v>
      </c>
      <c r="AV5069">
        <v>83</v>
      </c>
      <c r="AW5069" s="160" t="s">
        <v>1102</v>
      </c>
      <c r="AX5069" s="28">
        <f t="shared" si="111"/>
        <v>8</v>
      </c>
    </row>
    <row r="5070" spans="28:50" x14ac:dyDescent="0.3">
      <c r="AB5070" s="160">
        <v>37403</v>
      </c>
      <c r="AC5070">
        <v>19</v>
      </c>
      <c r="AD5070">
        <v>90</v>
      </c>
      <c r="AE5070" t="s">
        <v>1102</v>
      </c>
      <c r="AF5070">
        <v>9</v>
      </c>
      <c r="AH5070" s="160">
        <v>39595</v>
      </c>
      <c r="AI5070">
        <v>19</v>
      </c>
      <c r="AJ5070">
        <v>130</v>
      </c>
      <c r="AK5070" s="160" t="s">
        <v>1102</v>
      </c>
      <c r="AL5070" s="28">
        <f t="shared" si="109"/>
        <v>13</v>
      </c>
      <c r="AN5070" s="160">
        <v>38864</v>
      </c>
      <c r="AO5070">
        <v>19</v>
      </c>
      <c r="AP5070">
        <v>130</v>
      </c>
      <c r="AQ5070" s="160" t="s">
        <v>1102</v>
      </c>
      <c r="AR5070" s="28">
        <f t="shared" si="110"/>
        <v>13</v>
      </c>
      <c r="AT5070" s="160">
        <v>38134</v>
      </c>
      <c r="AU5070">
        <v>19</v>
      </c>
      <c r="AV5070">
        <v>83</v>
      </c>
      <c r="AW5070" s="160" t="s">
        <v>1102</v>
      </c>
      <c r="AX5070" s="28">
        <f t="shared" si="111"/>
        <v>8</v>
      </c>
    </row>
    <row r="5071" spans="28:50" x14ac:dyDescent="0.3">
      <c r="AB5071" s="160">
        <v>37403</v>
      </c>
      <c r="AC5071">
        <v>20</v>
      </c>
      <c r="AD5071">
        <v>74</v>
      </c>
      <c r="AE5071" t="s">
        <v>1102</v>
      </c>
      <c r="AF5071">
        <v>7</v>
      </c>
      <c r="AH5071" s="160">
        <v>39595</v>
      </c>
      <c r="AI5071">
        <v>20</v>
      </c>
      <c r="AJ5071">
        <v>125</v>
      </c>
      <c r="AK5071" s="160" t="s">
        <v>1102</v>
      </c>
      <c r="AL5071" s="28">
        <f t="shared" si="109"/>
        <v>13</v>
      </c>
      <c r="AN5071" s="160">
        <v>38864</v>
      </c>
      <c r="AO5071">
        <v>20</v>
      </c>
      <c r="AP5071">
        <v>123</v>
      </c>
      <c r="AQ5071" s="160" t="s">
        <v>1102</v>
      </c>
      <c r="AR5071" s="28">
        <f t="shared" si="110"/>
        <v>12</v>
      </c>
      <c r="AT5071" s="160">
        <v>38134</v>
      </c>
      <c r="AU5071">
        <v>20</v>
      </c>
      <c r="AV5071">
        <v>78</v>
      </c>
      <c r="AW5071" s="160" t="s">
        <v>1102</v>
      </c>
      <c r="AX5071" s="28">
        <f t="shared" si="111"/>
        <v>8</v>
      </c>
    </row>
    <row r="5072" spans="28:50" x14ac:dyDescent="0.3">
      <c r="AB5072" s="160">
        <v>37403</v>
      </c>
      <c r="AC5072">
        <v>21</v>
      </c>
      <c r="AD5072">
        <v>35</v>
      </c>
      <c r="AE5072" t="s">
        <v>1102</v>
      </c>
      <c r="AF5072">
        <v>4</v>
      </c>
      <c r="AH5072" s="160">
        <v>39595</v>
      </c>
      <c r="AI5072">
        <v>21</v>
      </c>
      <c r="AJ5072">
        <v>129</v>
      </c>
      <c r="AK5072" s="160" t="s">
        <v>1102</v>
      </c>
      <c r="AL5072" s="28">
        <f t="shared" si="109"/>
        <v>13</v>
      </c>
      <c r="AN5072" s="160">
        <v>38864</v>
      </c>
      <c r="AO5072">
        <v>21</v>
      </c>
      <c r="AP5072">
        <v>130</v>
      </c>
      <c r="AQ5072" s="160" t="s">
        <v>1102</v>
      </c>
      <c r="AR5072" s="28">
        <f t="shared" si="110"/>
        <v>13</v>
      </c>
      <c r="AT5072" s="160">
        <v>38134</v>
      </c>
      <c r="AU5072">
        <v>21</v>
      </c>
      <c r="AV5072">
        <v>77</v>
      </c>
      <c r="AW5072" s="160" t="s">
        <v>1102</v>
      </c>
      <c r="AX5072" s="28">
        <f t="shared" si="111"/>
        <v>8</v>
      </c>
    </row>
    <row r="5073" spans="28:50" x14ac:dyDescent="0.3">
      <c r="AB5073" s="160">
        <v>37403</v>
      </c>
      <c r="AC5073">
        <v>22</v>
      </c>
      <c r="AD5073">
        <v>28</v>
      </c>
      <c r="AE5073" t="s">
        <v>1102</v>
      </c>
      <c r="AF5073">
        <v>3</v>
      </c>
      <c r="AH5073" s="160">
        <v>39595</v>
      </c>
      <c r="AI5073">
        <v>22</v>
      </c>
      <c r="AJ5073">
        <v>119</v>
      </c>
      <c r="AK5073" s="160" t="s">
        <v>1102</v>
      </c>
      <c r="AL5073" s="28">
        <f t="shared" si="109"/>
        <v>12</v>
      </c>
      <c r="AN5073" s="160">
        <v>38864</v>
      </c>
      <c r="AO5073">
        <v>22</v>
      </c>
      <c r="AP5073">
        <v>130</v>
      </c>
      <c r="AQ5073" s="160" t="s">
        <v>1102</v>
      </c>
      <c r="AR5073" s="28">
        <f t="shared" si="110"/>
        <v>13</v>
      </c>
      <c r="AT5073" s="160">
        <v>38134</v>
      </c>
      <c r="AU5073">
        <v>22</v>
      </c>
      <c r="AV5073">
        <v>79</v>
      </c>
      <c r="AW5073" s="160" t="s">
        <v>1102</v>
      </c>
      <c r="AX5073" s="28">
        <f t="shared" si="111"/>
        <v>8</v>
      </c>
    </row>
    <row r="5074" spans="28:50" x14ac:dyDescent="0.3">
      <c r="AB5074" s="160">
        <v>37403</v>
      </c>
      <c r="AC5074">
        <v>23</v>
      </c>
      <c r="AD5074">
        <v>26</v>
      </c>
      <c r="AE5074" t="s">
        <v>1102</v>
      </c>
      <c r="AF5074">
        <v>3</v>
      </c>
      <c r="AH5074" s="160">
        <v>39595</v>
      </c>
      <c r="AI5074">
        <v>23</v>
      </c>
      <c r="AJ5074">
        <v>113</v>
      </c>
      <c r="AK5074" s="160" t="s">
        <v>1102</v>
      </c>
      <c r="AL5074" s="28">
        <f t="shared" si="109"/>
        <v>11</v>
      </c>
      <c r="AN5074" s="160">
        <v>38864</v>
      </c>
      <c r="AO5074">
        <v>23</v>
      </c>
      <c r="AP5074">
        <v>136</v>
      </c>
      <c r="AQ5074" s="160" t="s">
        <v>1102</v>
      </c>
      <c r="AR5074" s="28">
        <f t="shared" si="110"/>
        <v>14</v>
      </c>
      <c r="AT5074" s="160">
        <v>38134</v>
      </c>
      <c r="AU5074">
        <v>23</v>
      </c>
      <c r="AV5074">
        <v>80</v>
      </c>
      <c r="AW5074" s="160" t="s">
        <v>1102</v>
      </c>
      <c r="AX5074" s="28">
        <f t="shared" si="111"/>
        <v>8</v>
      </c>
    </row>
    <row r="5075" spans="28:50" x14ac:dyDescent="0.3">
      <c r="AB5075" s="160">
        <v>37404</v>
      </c>
      <c r="AC5075">
        <v>0</v>
      </c>
      <c r="AD5075">
        <v>22</v>
      </c>
      <c r="AE5075" t="s">
        <v>1102</v>
      </c>
      <c r="AF5075">
        <v>2</v>
      </c>
      <c r="AH5075" s="160">
        <v>39596</v>
      </c>
      <c r="AI5075">
        <v>0</v>
      </c>
      <c r="AJ5075">
        <v>112</v>
      </c>
      <c r="AK5075" s="160" t="s">
        <v>1102</v>
      </c>
      <c r="AL5075" s="28">
        <f t="shared" si="109"/>
        <v>11</v>
      </c>
      <c r="AN5075" s="160">
        <v>38865</v>
      </c>
      <c r="AO5075">
        <v>0</v>
      </c>
      <c r="AP5075">
        <v>140</v>
      </c>
      <c r="AQ5075" s="160" t="s">
        <v>1102</v>
      </c>
      <c r="AR5075" s="28">
        <f t="shared" si="110"/>
        <v>14</v>
      </c>
      <c r="AT5075" s="160">
        <v>38135</v>
      </c>
      <c r="AU5075">
        <v>0</v>
      </c>
      <c r="AV5075">
        <v>87</v>
      </c>
      <c r="AW5075" s="160" t="s">
        <v>1102</v>
      </c>
      <c r="AX5075" s="28">
        <f t="shared" si="111"/>
        <v>9</v>
      </c>
    </row>
    <row r="5076" spans="28:50" x14ac:dyDescent="0.3">
      <c r="AB5076" s="160">
        <v>37404</v>
      </c>
      <c r="AC5076">
        <v>1</v>
      </c>
      <c r="AD5076">
        <v>6</v>
      </c>
      <c r="AE5076" t="s">
        <v>1102</v>
      </c>
      <c r="AF5076">
        <v>1</v>
      </c>
      <c r="AH5076" s="160">
        <v>39596</v>
      </c>
      <c r="AI5076">
        <v>1</v>
      </c>
      <c r="AJ5076">
        <v>109</v>
      </c>
      <c r="AK5076" s="160" t="s">
        <v>1102</v>
      </c>
      <c r="AL5076" s="28">
        <f t="shared" si="109"/>
        <v>11</v>
      </c>
      <c r="AN5076" s="160">
        <v>38865</v>
      </c>
      <c r="AO5076">
        <v>1</v>
      </c>
      <c r="AP5076">
        <v>140</v>
      </c>
      <c r="AQ5076" s="160" t="s">
        <v>1102</v>
      </c>
      <c r="AR5076" s="28">
        <f t="shared" si="110"/>
        <v>14</v>
      </c>
      <c r="AT5076" s="160">
        <v>38135</v>
      </c>
      <c r="AU5076">
        <v>1</v>
      </c>
      <c r="AV5076">
        <v>84</v>
      </c>
      <c r="AW5076" s="160" t="s">
        <v>1102</v>
      </c>
      <c r="AX5076" s="28">
        <f t="shared" si="111"/>
        <v>8</v>
      </c>
    </row>
    <row r="5077" spans="28:50" x14ac:dyDescent="0.3">
      <c r="AB5077" s="160">
        <v>37404</v>
      </c>
      <c r="AC5077">
        <v>2</v>
      </c>
      <c r="AD5077">
        <v>11</v>
      </c>
      <c r="AE5077" t="s">
        <v>1102</v>
      </c>
      <c r="AF5077">
        <v>1</v>
      </c>
      <c r="AH5077" s="160">
        <v>39596</v>
      </c>
      <c r="AI5077">
        <v>2</v>
      </c>
      <c r="AJ5077">
        <v>104</v>
      </c>
      <c r="AK5077" s="160" t="s">
        <v>1102</v>
      </c>
      <c r="AL5077" s="28">
        <f t="shared" si="109"/>
        <v>10</v>
      </c>
      <c r="AN5077" s="160">
        <v>38865</v>
      </c>
      <c r="AO5077">
        <v>2</v>
      </c>
      <c r="AP5077">
        <v>134</v>
      </c>
      <c r="AQ5077" s="160" t="s">
        <v>1102</v>
      </c>
      <c r="AR5077" s="28">
        <f t="shared" si="110"/>
        <v>13</v>
      </c>
      <c r="AT5077" s="160">
        <v>38135</v>
      </c>
      <c r="AU5077">
        <v>2</v>
      </c>
      <c r="AV5077">
        <v>95</v>
      </c>
      <c r="AW5077" s="160" t="s">
        <v>1102</v>
      </c>
      <c r="AX5077" s="28">
        <f t="shared" si="111"/>
        <v>10</v>
      </c>
    </row>
    <row r="5078" spans="28:50" x14ac:dyDescent="0.3">
      <c r="AB5078" s="160">
        <v>37404</v>
      </c>
      <c r="AC5078">
        <v>3</v>
      </c>
      <c r="AD5078">
        <v>7</v>
      </c>
      <c r="AE5078" t="s">
        <v>1102</v>
      </c>
      <c r="AF5078">
        <v>1</v>
      </c>
      <c r="AH5078" s="160">
        <v>39596</v>
      </c>
      <c r="AI5078">
        <v>3</v>
      </c>
      <c r="AJ5078">
        <v>102</v>
      </c>
      <c r="AK5078" s="160" t="s">
        <v>1102</v>
      </c>
      <c r="AL5078" s="28">
        <f t="shared" si="109"/>
        <v>10</v>
      </c>
      <c r="AN5078" s="160">
        <v>38865</v>
      </c>
      <c r="AO5078">
        <v>3</v>
      </c>
      <c r="AP5078">
        <v>120</v>
      </c>
      <c r="AQ5078" s="160" t="s">
        <v>1102</v>
      </c>
      <c r="AR5078" s="28">
        <f t="shared" si="110"/>
        <v>12</v>
      </c>
      <c r="AT5078" s="160">
        <v>38135</v>
      </c>
      <c r="AU5078">
        <v>3</v>
      </c>
      <c r="AV5078">
        <v>102</v>
      </c>
      <c r="AW5078" s="160" t="s">
        <v>1102</v>
      </c>
      <c r="AX5078" s="28">
        <f t="shared" si="111"/>
        <v>10</v>
      </c>
    </row>
    <row r="5079" spans="28:50" x14ac:dyDescent="0.3">
      <c r="AB5079" s="160">
        <v>37404</v>
      </c>
      <c r="AC5079">
        <v>4</v>
      </c>
      <c r="AD5079">
        <v>21</v>
      </c>
      <c r="AE5079" t="s">
        <v>1102</v>
      </c>
      <c r="AF5079">
        <v>2</v>
      </c>
      <c r="AH5079" s="160">
        <v>39596</v>
      </c>
      <c r="AI5079">
        <v>4</v>
      </c>
      <c r="AJ5079">
        <v>101</v>
      </c>
      <c r="AK5079" s="160" t="s">
        <v>1102</v>
      </c>
      <c r="AL5079" s="28">
        <f t="shared" si="109"/>
        <v>10</v>
      </c>
      <c r="AN5079" s="160">
        <v>38865</v>
      </c>
      <c r="AO5079">
        <v>4</v>
      </c>
      <c r="AP5079">
        <v>130</v>
      </c>
      <c r="AQ5079" s="160" t="s">
        <v>1102</v>
      </c>
      <c r="AR5079" s="28">
        <f t="shared" si="110"/>
        <v>13</v>
      </c>
      <c r="AT5079" s="160">
        <v>38135</v>
      </c>
      <c r="AU5079">
        <v>4</v>
      </c>
      <c r="AV5079">
        <v>102</v>
      </c>
      <c r="AW5079" s="160" t="s">
        <v>1102</v>
      </c>
      <c r="AX5079" s="28">
        <f t="shared" si="111"/>
        <v>10</v>
      </c>
    </row>
    <row r="5080" spans="28:50" x14ac:dyDescent="0.3">
      <c r="AB5080" s="160">
        <v>37404</v>
      </c>
      <c r="AC5080">
        <v>5</v>
      </c>
      <c r="AD5080">
        <v>16</v>
      </c>
      <c r="AE5080" t="s">
        <v>1102</v>
      </c>
      <c r="AF5080">
        <v>2</v>
      </c>
      <c r="AH5080" s="160">
        <v>39596</v>
      </c>
      <c r="AI5080">
        <v>5</v>
      </c>
      <c r="AJ5080">
        <v>100</v>
      </c>
      <c r="AK5080" s="160" t="s">
        <v>1102</v>
      </c>
      <c r="AL5080" s="28">
        <f t="shared" si="109"/>
        <v>10</v>
      </c>
      <c r="AN5080" s="160">
        <v>38865</v>
      </c>
      <c r="AO5080">
        <v>5</v>
      </c>
      <c r="AP5080">
        <v>129</v>
      </c>
      <c r="AQ5080" s="160" t="s">
        <v>1102</v>
      </c>
      <c r="AR5080" s="28">
        <f t="shared" si="110"/>
        <v>13</v>
      </c>
      <c r="AT5080" s="160">
        <v>38135</v>
      </c>
      <c r="AU5080">
        <v>5</v>
      </c>
      <c r="AV5080">
        <v>90</v>
      </c>
      <c r="AW5080" s="160" t="s">
        <v>1102</v>
      </c>
      <c r="AX5080" s="28">
        <f t="shared" si="111"/>
        <v>9</v>
      </c>
    </row>
    <row r="5081" spans="28:50" x14ac:dyDescent="0.3">
      <c r="AB5081" s="160">
        <v>37404</v>
      </c>
      <c r="AC5081">
        <v>6</v>
      </c>
      <c r="AD5081">
        <v>8</v>
      </c>
      <c r="AE5081" t="s">
        <v>1102</v>
      </c>
      <c r="AF5081">
        <v>1</v>
      </c>
      <c r="AH5081" s="160">
        <v>39596</v>
      </c>
      <c r="AI5081">
        <v>6</v>
      </c>
      <c r="AJ5081">
        <v>102</v>
      </c>
      <c r="AK5081" s="160" t="s">
        <v>1102</v>
      </c>
      <c r="AL5081" s="28">
        <f t="shared" si="109"/>
        <v>10</v>
      </c>
      <c r="AN5081" s="160">
        <v>38865</v>
      </c>
      <c r="AO5081">
        <v>6</v>
      </c>
      <c r="AP5081">
        <v>130</v>
      </c>
      <c r="AQ5081" s="160" t="s">
        <v>1102</v>
      </c>
      <c r="AR5081" s="28">
        <f t="shared" si="110"/>
        <v>13</v>
      </c>
      <c r="AT5081" s="160">
        <v>38135</v>
      </c>
      <c r="AU5081">
        <v>6</v>
      </c>
      <c r="AV5081">
        <v>97</v>
      </c>
      <c r="AW5081" s="160" t="s">
        <v>1102</v>
      </c>
      <c r="AX5081" s="28">
        <f t="shared" si="111"/>
        <v>10</v>
      </c>
    </row>
    <row r="5082" spans="28:50" x14ac:dyDescent="0.3">
      <c r="AB5082" s="160">
        <v>37404</v>
      </c>
      <c r="AC5082">
        <v>7</v>
      </c>
      <c r="AD5082">
        <v>-3</v>
      </c>
      <c r="AE5082" t="s">
        <v>1102</v>
      </c>
      <c r="AF5082">
        <v>0</v>
      </c>
      <c r="AH5082" s="160">
        <v>39596</v>
      </c>
      <c r="AI5082">
        <v>7</v>
      </c>
      <c r="AJ5082">
        <v>104</v>
      </c>
      <c r="AK5082" s="160" t="s">
        <v>1102</v>
      </c>
      <c r="AL5082" s="28">
        <f t="shared" si="109"/>
        <v>10</v>
      </c>
      <c r="AN5082" s="160">
        <v>38865</v>
      </c>
      <c r="AO5082">
        <v>7</v>
      </c>
      <c r="AP5082">
        <v>130</v>
      </c>
      <c r="AQ5082" s="160" t="s">
        <v>1102</v>
      </c>
      <c r="AR5082" s="28">
        <f t="shared" si="110"/>
        <v>13</v>
      </c>
      <c r="AT5082" s="160">
        <v>38135</v>
      </c>
      <c r="AU5082">
        <v>7</v>
      </c>
      <c r="AV5082">
        <v>103</v>
      </c>
      <c r="AW5082" s="160" t="s">
        <v>1102</v>
      </c>
      <c r="AX5082" s="28">
        <f t="shared" si="111"/>
        <v>10</v>
      </c>
    </row>
    <row r="5083" spans="28:50" x14ac:dyDescent="0.3">
      <c r="AB5083" s="160">
        <v>37404</v>
      </c>
      <c r="AC5083">
        <v>8</v>
      </c>
      <c r="AD5083">
        <v>18</v>
      </c>
      <c r="AE5083" t="s">
        <v>1102</v>
      </c>
      <c r="AF5083">
        <v>2</v>
      </c>
      <c r="AH5083" s="160">
        <v>39596</v>
      </c>
      <c r="AI5083">
        <v>8</v>
      </c>
      <c r="AJ5083">
        <v>111</v>
      </c>
      <c r="AK5083" s="160" t="s">
        <v>1102</v>
      </c>
      <c r="AL5083" s="28">
        <f t="shared" si="109"/>
        <v>11</v>
      </c>
      <c r="AN5083" s="160">
        <v>38865</v>
      </c>
      <c r="AO5083">
        <v>8</v>
      </c>
      <c r="AP5083">
        <v>138</v>
      </c>
      <c r="AQ5083" s="160" t="s">
        <v>1102</v>
      </c>
      <c r="AR5083" s="28">
        <f t="shared" si="110"/>
        <v>14</v>
      </c>
      <c r="AT5083" s="160">
        <v>38135</v>
      </c>
      <c r="AU5083">
        <v>8</v>
      </c>
      <c r="AV5083">
        <v>107</v>
      </c>
      <c r="AW5083" s="160" t="s">
        <v>1102</v>
      </c>
      <c r="AX5083" s="28">
        <f t="shared" si="111"/>
        <v>11</v>
      </c>
    </row>
    <row r="5084" spans="28:50" x14ac:dyDescent="0.3">
      <c r="AB5084" s="160">
        <v>37404</v>
      </c>
      <c r="AC5084">
        <v>9</v>
      </c>
      <c r="AD5084">
        <v>71</v>
      </c>
      <c r="AE5084" t="s">
        <v>1102</v>
      </c>
      <c r="AF5084">
        <v>7</v>
      </c>
      <c r="AH5084" s="160">
        <v>39596</v>
      </c>
      <c r="AI5084">
        <v>9</v>
      </c>
      <c r="AJ5084">
        <v>115</v>
      </c>
      <c r="AK5084" s="160" t="s">
        <v>1102</v>
      </c>
      <c r="AL5084" s="28">
        <f t="shared" si="109"/>
        <v>12</v>
      </c>
      <c r="AN5084" s="160">
        <v>38865</v>
      </c>
      <c r="AO5084">
        <v>9</v>
      </c>
      <c r="AP5084">
        <v>150</v>
      </c>
      <c r="AQ5084" s="160" t="s">
        <v>1102</v>
      </c>
      <c r="AR5084" s="28">
        <f t="shared" si="110"/>
        <v>15</v>
      </c>
      <c r="AT5084" s="160">
        <v>38135</v>
      </c>
      <c r="AU5084">
        <v>9</v>
      </c>
      <c r="AV5084">
        <v>114</v>
      </c>
      <c r="AW5084" s="160" t="s">
        <v>1102</v>
      </c>
      <c r="AX5084" s="28">
        <f t="shared" si="111"/>
        <v>11</v>
      </c>
    </row>
    <row r="5085" spans="28:50" x14ac:dyDescent="0.3">
      <c r="AB5085" s="160">
        <v>37404</v>
      </c>
      <c r="AC5085">
        <v>10</v>
      </c>
      <c r="AD5085">
        <v>87</v>
      </c>
      <c r="AE5085" t="s">
        <v>1102</v>
      </c>
      <c r="AF5085">
        <v>9</v>
      </c>
      <c r="AH5085" s="160">
        <v>39596</v>
      </c>
      <c r="AI5085">
        <v>10</v>
      </c>
      <c r="AJ5085">
        <v>130</v>
      </c>
      <c r="AK5085" s="160" t="s">
        <v>1102</v>
      </c>
      <c r="AL5085" s="28">
        <f t="shared" si="109"/>
        <v>13</v>
      </c>
      <c r="AN5085" s="160">
        <v>38865</v>
      </c>
      <c r="AO5085">
        <v>10</v>
      </c>
      <c r="AP5085">
        <v>170</v>
      </c>
      <c r="AQ5085" s="160" t="s">
        <v>1102</v>
      </c>
      <c r="AR5085" s="28">
        <f t="shared" si="110"/>
        <v>17</v>
      </c>
      <c r="AT5085" s="160">
        <v>38135</v>
      </c>
      <c r="AU5085">
        <v>10</v>
      </c>
      <c r="AV5085">
        <v>118</v>
      </c>
      <c r="AW5085" s="160" t="s">
        <v>1102</v>
      </c>
      <c r="AX5085" s="28">
        <f t="shared" si="111"/>
        <v>12</v>
      </c>
    </row>
    <row r="5086" spans="28:50" x14ac:dyDescent="0.3">
      <c r="AB5086" s="160">
        <v>37404</v>
      </c>
      <c r="AC5086">
        <v>11</v>
      </c>
      <c r="AD5086">
        <v>108</v>
      </c>
      <c r="AE5086" t="s">
        <v>1102</v>
      </c>
      <c r="AF5086">
        <v>11</v>
      </c>
      <c r="AH5086" s="160">
        <v>39596</v>
      </c>
      <c r="AI5086">
        <v>11</v>
      </c>
      <c r="AJ5086">
        <v>137</v>
      </c>
      <c r="AK5086" s="160" t="s">
        <v>1102</v>
      </c>
      <c r="AL5086" s="28">
        <f t="shared" si="109"/>
        <v>14</v>
      </c>
      <c r="AN5086" s="160">
        <v>38865</v>
      </c>
      <c r="AO5086">
        <v>11</v>
      </c>
      <c r="AP5086">
        <v>175</v>
      </c>
      <c r="AQ5086" s="160" t="s">
        <v>1102</v>
      </c>
      <c r="AR5086" s="28">
        <f t="shared" si="110"/>
        <v>18</v>
      </c>
      <c r="AT5086" s="160">
        <v>38135</v>
      </c>
      <c r="AU5086">
        <v>11</v>
      </c>
      <c r="AV5086">
        <v>109</v>
      </c>
      <c r="AW5086" s="160" t="s">
        <v>1102</v>
      </c>
      <c r="AX5086" s="28">
        <f t="shared" si="111"/>
        <v>11</v>
      </c>
    </row>
    <row r="5087" spans="28:50" x14ac:dyDescent="0.3">
      <c r="AB5087" s="160">
        <v>37404</v>
      </c>
      <c r="AC5087">
        <v>12</v>
      </c>
      <c r="AD5087">
        <v>114</v>
      </c>
      <c r="AE5087" t="s">
        <v>1102</v>
      </c>
      <c r="AF5087">
        <v>11</v>
      </c>
      <c r="AH5087" s="160">
        <v>39596</v>
      </c>
      <c r="AI5087">
        <v>12</v>
      </c>
      <c r="AJ5087">
        <v>140</v>
      </c>
      <c r="AK5087" s="160" t="s">
        <v>1102</v>
      </c>
      <c r="AL5087" s="28">
        <f t="shared" si="109"/>
        <v>14</v>
      </c>
      <c r="AN5087" s="160">
        <v>38865</v>
      </c>
      <c r="AO5087">
        <v>12</v>
      </c>
      <c r="AP5087">
        <v>180</v>
      </c>
      <c r="AQ5087" s="160" t="s">
        <v>1102</v>
      </c>
      <c r="AR5087" s="28">
        <f t="shared" si="110"/>
        <v>18</v>
      </c>
      <c r="AT5087" s="160">
        <v>38135</v>
      </c>
      <c r="AU5087">
        <v>12</v>
      </c>
      <c r="AV5087">
        <v>111</v>
      </c>
      <c r="AW5087" s="160" t="s">
        <v>1102</v>
      </c>
      <c r="AX5087" s="28">
        <f t="shared" si="111"/>
        <v>11</v>
      </c>
    </row>
    <row r="5088" spans="28:50" x14ac:dyDescent="0.3">
      <c r="AB5088" s="160">
        <v>37404</v>
      </c>
      <c r="AC5088">
        <v>13</v>
      </c>
      <c r="AD5088">
        <v>117</v>
      </c>
      <c r="AE5088" t="s">
        <v>1102</v>
      </c>
      <c r="AF5088">
        <v>12</v>
      </c>
      <c r="AH5088" s="160">
        <v>39596</v>
      </c>
      <c r="AI5088">
        <v>13</v>
      </c>
      <c r="AJ5088">
        <v>145</v>
      </c>
      <c r="AK5088" s="160" t="s">
        <v>1102</v>
      </c>
      <c r="AL5088" s="28">
        <f t="shared" si="109"/>
        <v>15</v>
      </c>
      <c r="AN5088" s="160">
        <v>38865</v>
      </c>
      <c r="AO5088">
        <v>13</v>
      </c>
      <c r="AP5088">
        <v>170</v>
      </c>
      <c r="AQ5088" s="160" t="s">
        <v>1102</v>
      </c>
      <c r="AR5088" s="28">
        <f t="shared" si="110"/>
        <v>17</v>
      </c>
      <c r="AT5088" s="160">
        <v>38135</v>
      </c>
      <c r="AU5088">
        <v>13</v>
      </c>
      <c r="AV5088">
        <v>111</v>
      </c>
      <c r="AW5088" s="160" t="s">
        <v>1102</v>
      </c>
      <c r="AX5088" s="28">
        <f t="shared" si="111"/>
        <v>11</v>
      </c>
    </row>
    <row r="5089" spans="28:50" x14ac:dyDescent="0.3">
      <c r="AB5089" s="160">
        <v>37404</v>
      </c>
      <c r="AC5089">
        <v>14</v>
      </c>
      <c r="AD5089">
        <v>127</v>
      </c>
      <c r="AE5089" t="s">
        <v>1102</v>
      </c>
      <c r="AF5089">
        <v>13</v>
      </c>
      <c r="AH5089" s="160">
        <v>39596</v>
      </c>
      <c r="AI5089">
        <v>14</v>
      </c>
      <c r="AJ5089">
        <v>146</v>
      </c>
      <c r="AK5089" s="160" t="s">
        <v>1102</v>
      </c>
      <c r="AL5089" s="28">
        <f t="shared" si="109"/>
        <v>15</v>
      </c>
      <c r="AN5089" s="160">
        <v>38865</v>
      </c>
      <c r="AO5089">
        <v>14</v>
      </c>
      <c r="AP5089">
        <v>178</v>
      </c>
      <c r="AQ5089" s="160" t="s">
        <v>1102</v>
      </c>
      <c r="AR5089" s="28">
        <f t="shared" si="110"/>
        <v>18</v>
      </c>
      <c r="AT5089" s="160">
        <v>38135</v>
      </c>
      <c r="AU5089">
        <v>14</v>
      </c>
      <c r="AV5089">
        <v>108</v>
      </c>
      <c r="AW5089" s="160" t="s">
        <v>1102</v>
      </c>
      <c r="AX5089" s="28">
        <f t="shared" si="111"/>
        <v>11</v>
      </c>
    </row>
    <row r="5090" spans="28:50" x14ac:dyDescent="0.3">
      <c r="AB5090" s="160">
        <v>37404</v>
      </c>
      <c r="AC5090">
        <v>15</v>
      </c>
      <c r="AD5090">
        <v>133</v>
      </c>
      <c r="AE5090" t="s">
        <v>1102</v>
      </c>
      <c r="AF5090">
        <v>13</v>
      </c>
      <c r="AH5090" s="160">
        <v>39596</v>
      </c>
      <c r="AI5090">
        <v>15</v>
      </c>
      <c r="AJ5090">
        <v>149</v>
      </c>
      <c r="AK5090" s="160" t="s">
        <v>1102</v>
      </c>
      <c r="AL5090" s="28">
        <f t="shared" si="109"/>
        <v>15</v>
      </c>
      <c r="AN5090" s="160">
        <v>38865</v>
      </c>
      <c r="AO5090">
        <v>15</v>
      </c>
      <c r="AP5090">
        <v>170</v>
      </c>
      <c r="AQ5090" s="160" t="s">
        <v>1102</v>
      </c>
      <c r="AR5090" s="28">
        <f t="shared" si="110"/>
        <v>17</v>
      </c>
      <c r="AT5090" s="160">
        <v>38135</v>
      </c>
      <c r="AU5090">
        <v>15</v>
      </c>
      <c r="AV5090">
        <v>108</v>
      </c>
      <c r="AW5090" s="160" t="s">
        <v>1102</v>
      </c>
      <c r="AX5090" s="28">
        <f t="shared" si="111"/>
        <v>11</v>
      </c>
    </row>
    <row r="5091" spans="28:50" x14ac:dyDescent="0.3">
      <c r="AB5091" s="160">
        <v>37404</v>
      </c>
      <c r="AC5091">
        <v>16</v>
      </c>
      <c r="AD5091">
        <v>116</v>
      </c>
      <c r="AE5091" t="s">
        <v>1102</v>
      </c>
      <c r="AF5091">
        <v>12</v>
      </c>
      <c r="AH5091" s="160">
        <v>39596</v>
      </c>
      <c r="AI5091">
        <v>16</v>
      </c>
      <c r="AJ5091">
        <v>141</v>
      </c>
      <c r="AK5091" s="160" t="s">
        <v>1102</v>
      </c>
      <c r="AL5091" s="28">
        <f t="shared" si="109"/>
        <v>14</v>
      </c>
      <c r="AN5091" s="160">
        <v>38865</v>
      </c>
      <c r="AO5091">
        <v>16</v>
      </c>
      <c r="AP5091">
        <v>160</v>
      </c>
      <c r="AQ5091" s="160" t="s">
        <v>1102</v>
      </c>
      <c r="AR5091" s="28">
        <f t="shared" si="110"/>
        <v>16</v>
      </c>
      <c r="AT5091" s="160">
        <v>38135</v>
      </c>
      <c r="AU5091">
        <v>16</v>
      </c>
      <c r="AV5091">
        <v>105</v>
      </c>
      <c r="AW5091" s="160" t="s">
        <v>1102</v>
      </c>
      <c r="AX5091" s="28">
        <f t="shared" si="111"/>
        <v>11</v>
      </c>
    </row>
    <row r="5092" spans="28:50" x14ac:dyDescent="0.3">
      <c r="AB5092" s="160">
        <v>37404</v>
      </c>
      <c r="AC5092">
        <v>17</v>
      </c>
      <c r="AD5092">
        <v>102</v>
      </c>
      <c r="AE5092" t="s">
        <v>1102</v>
      </c>
      <c r="AF5092">
        <v>10</v>
      </c>
      <c r="AH5092" s="160">
        <v>39596</v>
      </c>
      <c r="AI5092">
        <v>17</v>
      </c>
      <c r="AJ5092">
        <v>139</v>
      </c>
      <c r="AK5092" s="160" t="s">
        <v>1102</v>
      </c>
      <c r="AL5092" s="28">
        <f t="shared" si="109"/>
        <v>14</v>
      </c>
      <c r="AN5092" s="160">
        <v>38865</v>
      </c>
      <c r="AO5092">
        <v>17</v>
      </c>
      <c r="AP5092">
        <v>155</v>
      </c>
      <c r="AQ5092" s="160" t="s">
        <v>1102</v>
      </c>
      <c r="AR5092" s="28">
        <f t="shared" si="110"/>
        <v>16</v>
      </c>
      <c r="AT5092" s="160">
        <v>38135</v>
      </c>
      <c r="AU5092">
        <v>17</v>
      </c>
      <c r="AV5092">
        <v>103</v>
      </c>
      <c r="AW5092" s="160" t="s">
        <v>1102</v>
      </c>
      <c r="AX5092" s="28">
        <f t="shared" si="111"/>
        <v>10</v>
      </c>
    </row>
    <row r="5093" spans="28:50" x14ac:dyDescent="0.3">
      <c r="AB5093" s="160">
        <v>37404</v>
      </c>
      <c r="AC5093">
        <v>18</v>
      </c>
      <c r="AD5093">
        <v>82</v>
      </c>
      <c r="AE5093" t="s">
        <v>1102</v>
      </c>
      <c r="AF5093">
        <v>8</v>
      </c>
      <c r="AH5093" s="160">
        <v>39596</v>
      </c>
      <c r="AI5093">
        <v>18</v>
      </c>
      <c r="AJ5093">
        <v>140</v>
      </c>
      <c r="AK5093" s="160" t="s">
        <v>1102</v>
      </c>
      <c r="AL5093" s="28">
        <f t="shared" si="109"/>
        <v>14</v>
      </c>
      <c r="AN5093" s="160">
        <v>38865</v>
      </c>
      <c r="AO5093">
        <v>18</v>
      </c>
      <c r="AP5093">
        <v>150</v>
      </c>
      <c r="AQ5093" s="160" t="s">
        <v>1102</v>
      </c>
      <c r="AR5093" s="28">
        <f t="shared" si="110"/>
        <v>15</v>
      </c>
      <c r="AT5093" s="160">
        <v>38135</v>
      </c>
      <c r="AU5093">
        <v>18</v>
      </c>
      <c r="AV5093">
        <v>104</v>
      </c>
      <c r="AW5093" s="160" t="s">
        <v>1102</v>
      </c>
      <c r="AX5093" s="28">
        <f t="shared" si="111"/>
        <v>10</v>
      </c>
    </row>
    <row r="5094" spans="28:50" x14ac:dyDescent="0.3">
      <c r="AB5094" s="160">
        <v>37404</v>
      </c>
      <c r="AC5094">
        <v>19</v>
      </c>
      <c r="AD5094">
        <v>80</v>
      </c>
      <c r="AE5094" t="s">
        <v>1102</v>
      </c>
      <c r="AF5094">
        <v>8</v>
      </c>
      <c r="AH5094" s="160">
        <v>39596</v>
      </c>
      <c r="AI5094">
        <v>19</v>
      </c>
      <c r="AJ5094">
        <v>138</v>
      </c>
      <c r="AK5094" s="160" t="s">
        <v>1102</v>
      </c>
      <c r="AL5094" s="28">
        <f t="shared" si="109"/>
        <v>14</v>
      </c>
      <c r="AN5094" s="160">
        <v>38865</v>
      </c>
      <c r="AO5094">
        <v>19</v>
      </c>
      <c r="AP5094">
        <v>150</v>
      </c>
      <c r="AQ5094" s="160" t="s">
        <v>1102</v>
      </c>
      <c r="AR5094" s="28">
        <f t="shared" si="110"/>
        <v>15</v>
      </c>
      <c r="AT5094" s="160">
        <v>38135</v>
      </c>
      <c r="AU5094">
        <v>19</v>
      </c>
      <c r="AV5094">
        <v>106</v>
      </c>
      <c r="AW5094" s="160" t="s">
        <v>1102</v>
      </c>
      <c r="AX5094" s="28">
        <f t="shared" si="111"/>
        <v>11</v>
      </c>
    </row>
    <row r="5095" spans="28:50" x14ac:dyDescent="0.3">
      <c r="AB5095" s="160">
        <v>37404</v>
      </c>
      <c r="AC5095">
        <v>20</v>
      </c>
      <c r="AD5095">
        <v>74</v>
      </c>
      <c r="AE5095" t="s">
        <v>1102</v>
      </c>
      <c r="AF5095">
        <v>7</v>
      </c>
      <c r="AH5095" s="160">
        <v>39596</v>
      </c>
      <c r="AI5095">
        <v>20</v>
      </c>
      <c r="AJ5095">
        <v>133</v>
      </c>
      <c r="AK5095" s="160" t="s">
        <v>1102</v>
      </c>
      <c r="AL5095" s="28">
        <f t="shared" si="109"/>
        <v>13</v>
      </c>
      <c r="AN5095" s="160">
        <v>38865</v>
      </c>
      <c r="AO5095">
        <v>20</v>
      </c>
      <c r="AP5095">
        <v>135</v>
      </c>
      <c r="AQ5095" s="160" t="s">
        <v>1102</v>
      </c>
      <c r="AR5095" s="28">
        <f t="shared" si="110"/>
        <v>14</v>
      </c>
      <c r="AT5095" s="160">
        <v>38135</v>
      </c>
      <c r="AU5095">
        <v>20</v>
      </c>
      <c r="AV5095">
        <v>108</v>
      </c>
      <c r="AW5095" s="160" t="s">
        <v>1102</v>
      </c>
      <c r="AX5095" s="28">
        <f t="shared" si="111"/>
        <v>11</v>
      </c>
    </row>
    <row r="5096" spans="28:50" x14ac:dyDescent="0.3">
      <c r="AB5096" s="160">
        <v>37404</v>
      </c>
      <c r="AC5096">
        <v>21</v>
      </c>
      <c r="AD5096">
        <v>78</v>
      </c>
      <c r="AE5096" t="s">
        <v>1102</v>
      </c>
      <c r="AF5096">
        <v>8</v>
      </c>
      <c r="AH5096" s="160">
        <v>39596</v>
      </c>
      <c r="AI5096">
        <v>21</v>
      </c>
      <c r="AJ5096">
        <v>125</v>
      </c>
      <c r="AK5096" s="160" t="s">
        <v>1102</v>
      </c>
      <c r="AL5096" s="28">
        <f t="shared" si="109"/>
        <v>13</v>
      </c>
      <c r="AN5096" s="160">
        <v>38865</v>
      </c>
      <c r="AO5096">
        <v>21</v>
      </c>
      <c r="AP5096">
        <v>140</v>
      </c>
      <c r="AQ5096" s="160" t="s">
        <v>1102</v>
      </c>
      <c r="AR5096" s="28">
        <f t="shared" si="110"/>
        <v>14</v>
      </c>
      <c r="AT5096" s="160">
        <v>38135</v>
      </c>
      <c r="AU5096">
        <v>21</v>
      </c>
      <c r="AV5096">
        <v>108</v>
      </c>
      <c r="AW5096" s="160" t="s">
        <v>1102</v>
      </c>
      <c r="AX5096" s="28">
        <f t="shared" si="111"/>
        <v>11</v>
      </c>
    </row>
    <row r="5097" spans="28:50" x14ac:dyDescent="0.3">
      <c r="AB5097" s="160">
        <v>37404</v>
      </c>
      <c r="AC5097">
        <v>22</v>
      </c>
      <c r="AD5097">
        <v>78</v>
      </c>
      <c r="AE5097" t="s">
        <v>1102</v>
      </c>
      <c r="AF5097">
        <v>8</v>
      </c>
      <c r="AH5097" s="160">
        <v>39596</v>
      </c>
      <c r="AI5097">
        <v>22</v>
      </c>
      <c r="AJ5097">
        <v>121</v>
      </c>
      <c r="AK5097" s="160" t="s">
        <v>1102</v>
      </c>
      <c r="AL5097" s="28">
        <f t="shared" si="109"/>
        <v>12</v>
      </c>
      <c r="AN5097" s="160">
        <v>38865</v>
      </c>
      <c r="AO5097">
        <v>22</v>
      </c>
      <c r="AP5097">
        <v>140</v>
      </c>
      <c r="AQ5097" s="160" t="s">
        <v>1102</v>
      </c>
      <c r="AR5097" s="28">
        <f t="shared" si="110"/>
        <v>14</v>
      </c>
      <c r="AT5097" s="160">
        <v>38135</v>
      </c>
      <c r="AU5097">
        <v>22</v>
      </c>
      <c r="AV5097">
        <v>106</v>
      </c>
      <c r="AW5097" s="160" t="s">
        <v>1102</v>
      </c>
      <c r="AX5097" s="28">
        <f t="shared" si="111"/>
        <v>11</v>
      </c>
    </row>
    <row r="5098" spans="28:50" x14ac:dyDescent="0.3">
      <c r="AB5098" s="160">
        <v>37404</v>
      </c>
      <c r="AC5098">
        <v>23</v>
      </c>
      <c r="AD5098">
        <v>73</v>
      </c>
      <c r="AE5098" t="s">
        <v>1102</v>
      </c>
      <c r="AF5098">
        <v>7</v>
      </c>
      <c r="AH5098" s="160">
        <v>39596</v>
      </c>
      <c r="AI5098">
        <v>23</v>
      </c>
      <c r="AJ5098">
        <v>112</v>
      </c>
      <c r="AK5098" s="160" t="s">
        <v>1102</v>
      </c>
      <c r="AL5098" s="28">
        <f t="shared" si="109"/>
        <v>11</v>
      </c>
      <c r="AN5098" s="160">
        <v>38865</v>
      </c>
      <c r="AO5098">
        <v>23</v>
      </c>
      <c r="AP5098">
        <v>133</v>
      </c>
      <c r="AQ5098" s="160" t="s">
        <v>1102</v>
      </c>
      <c r="AR5098" s="28">
        <f t="shared" si="110"/>
        <v>13</v>
      </c>
      <c r="AT5098" s="160">
        <v>38135</v>
      </c>
      <c r="AU5098">
        <v>23</v>
      </c>
      <c r="AV5098">
        <v>108</v>
      </c>
      <c r="AW5098" s="160" t="s">
        <v>1102</v>
      </c>
      <c r="AX5098" s="28">
        <f t="shared" si="111"/>
        <v>11</v>
      </c>
    </row>
    <row r="5099" spans="28:50" x14ac:dyDescent="0.3">
      <c r="AB5099" s="160">
        <v>37405</v>
      </c>
      <c r="AC5099">
        <v>0</v>
      </c>
      <c r="AD5099">
        <v>60</v>
      </c>
      <c r="AE5099" t="s">
        <v>1102</v>
      </c>
      <c r="AF5099">
        <v>6</v>
      </c>
      <c r="AH5099" s="160">
        <v>39597</v>
      </c>
      <c r="AI5099">
        <v>0</v>
      </c>
      <c r="AJ5099">
        <v>100</v>
      </c>
      <c r="AK5099" s="160" t="s">
        <v>1102</v>
      </c>
      <c r="AL5099" s="28">
        <f t="shared" si="109"/>
        <v>10</v>
      </c>
      <c r="AN5099" s="160">
        <v>38866</v>
      </c>
      <c r="AO5099">
        <v>0</v>
      </c>
      <c r="AP5099">
        <v>130</v>
      </c>
      <c r="AQ5099" s="160" t="s">
        <v>1102</v>
      </c>
      <c r="AR5099" s="28">
        <f t="shared" si="110"/>
        <v>13</v>
      </c>
      <c r="AT5099" s="160">
        <v>38136</v>
      </c>
      <c r="AU5099">
        <v>0</v>
      </c>
      <c r="AV5099">
        <v>111</v>
      </c>
      <c r="AW5099" s="160" t="s">
        <v>1102</v>
      </c>
      <c r="AX5099" s="28">
        <f t="shared" si="111"/>
        <v>11</v>
      </c>
    </row>
    <row r="5100" spans="28:50" x14ac:dyDescent="0.3">
      <c r="AB5100" s="160">
        <v>37405</v>
      </c>
      <c r="AC5100">
        <v>1</v>
      </c>
      <c r="AD5100">
        <v>47</v>
      </c>
      <c r="AE5100" t="s">
        <v>1102</v>
      </c>
      <c r="AF5100">
        <v>5</v>
      </c>
      <c r="AH5100" s="160">
        <v>39597</v>
      </c>
      <c r="AI5100">
        <v>1</v>
      </c>
      <c r="AJ5100">
        <v>94</v>
      </c>
      <c r="AK5100" s="160" t="s">
        <v>1102</v>
      </c>
      <c r="AL5100" s="28">
        <f t="shared" si="109"/>
        <v>9</v>
      </c>
      <c r="AN5100" s="160">
        <v>38866</v>
      </c>
      <c r="AO5100">
        <v>1</v>
      </c>
      <c r="AP5100">
        <v>130</v>
      </c>
      <c r="AQ5100" s="160" t="s">
        <v>1102</v>
      </c>
      <c r="AR5100" s="28">
        <f t="shared" si="110"/>
        <v>13</v>
      </c>
      <c r="AT5100" s="160">
        <v>38136</v>
      </c>
      <c r="AU5100">
        <v>1</v>
      </c>
      <c r="AV5100">
        <v>113</v>
      </c>
      <c r="AW5100" s="160" t="s">
        <v>1102</v>
      </c>
      <c r="AX5100" s="28">
        <f t="shared" si="111"/>
        <v>11</v>
      </c>
    </row>
    <row r="5101" spans="28:50" x14ac:dyDescent="0.3">
      <c r="AB5101" s="160">
        <v>37405</v>
      </c>
      <c r="AC5101">
        <v>2</v>
      </c>
      <c r="AD5101">
        <v>40</v>
      </c>
      <c r="AE5101" t="s">
        <v>1102</v>
      </c>
      <c r="AF5101">
        <v>4</v>
      </c>
      <c r="AH5101" s="160">
        <v>39597</v>
      </c>
      <c r="AI5101">
        <v>2</v>
      </c>
      <c r="AJ5101">
        <v>93</v>
      </c>
      <c r="AK5101" s="160" t="s">
        <v>1102</v>
      </c>
      <c r="AL5101" s="28">
        <f t="shared" si="109"/>
        <v>9</v>
      </c>
      <c r="AN5101" s="160">
        <v>38866</v>
      </c>
      <c r="AO5101">
        <v>2</v>
      </c>
      <c r="AP5101">
        <v>134</v>
      </c>
      <c r="AQ5101" s="160" t="s">
        <v>1102</v>
      </c>
      <c r="AR5101" s="28">
        <f t="shared" si="110"/>
        <v>13</v>
      </c>
      <c r="AT5101" s="160">
        <v>38136</v>
      </c>
      <c r="AU5101">
        <v>2</v>
      </c>
      <c r="AV5101">
        <v>108</v>
      </c>
      <c r="AW5101" s="160" t="s">
        <v>1102</v>
      </c>
      <c r="AX5101" s="28">
        <f t="shared" si="111"/>
        <v>11</v>
      </c>
    </row>
    <row r="5102" spans="28:50" x14ac:dyDescent="0.3">
      <c r="AB5102" s="160">
        <v>37405</v>
      </c>
      <c r="AC5102">
        <v>3</v>
      </c>
      <c r="AD5102">
        <v>41</v>
      </c>
      <c r="AE5102" t="s">
        <v>1102</v>
      </c>
      <c r="AF5102">
        <v>4</v>
      </c>
      <c r="AH5102" s="160">
        <v>39597</v>
      </c>
      <c r="AI5102">
        <v>3</v>
      </c>
      <c r="AJ5102">
        <v>95</v>
      </c>
      <c r="AK5102" s="160" t="s">
        <v>1102</v>
      </c>
      <c r="AL5102" s="28">
        <f t="shared" si="109"/>
        <v>10</v>
      </c>
      <c r="AN5102" s="160">
        <v>38866</v>
      </c>
      <c r="AO5102">
        <v>3</v>
      </c>
      <c r="AP5102">
        <v>130</v>
      </c>
      <c r="AQ5102" s="160" t="s">
        <v>1102</v>
      </c>
      <c r="AR5102" s="28">
        <f t="shared" si="110"/>
        <v>13</v>
      </c>
      <c r="AT5102" s="160">
        <v>38136</v>
      </c>
      <c r="AU5102">
        <v>3</v>
      </c>
      <c r="AV5102">
        <v>109</v>
      </c>
      <c r="AW5102" s="160" t="s">
        <v>1102</v>
      </c>
      <c r="AX5102" s="28">
        <f t="shared" si="111"/>
        <v>11</v>
      </c>
    </row>
    <row r="5103" spans="28:50" x14ac:dyDescent="0.3">
      <c r="AB5103" s="160">
        <v>37405</v>
      </c>
      <c r="AC5103">
        <v>4</v>
      </c>
      <c r="AD5103">
        <v>46</v>
      </c>
      <c r="AE5103" t="s">
        <v>1102</v>
      </c>
      <c r="AF5103">
        <v>5</v>
      </c>
      <c r="AH5103" s="160">
        <v>39597</v>
      </c>
      <c r="AI5103">
        <v>4</v>
      </c>
      <c r="AJ5103">
        <v>94</v>
      </c>
      <c r="AK5103" s="160" t="s">
        <v>1102</v>
      </c>
      <c r="AL5103" s="28">
        <f t="shared" si="109"/>
        <v>9</v>
      </c>
      <c r="AN5103" s="160">
        <v>38866</v>
      </c>
      <c r="AO5103">
        <v>4</v>
      </c>
      <c r="AP5103">
        <v>130</v>
      </c>
      <c r="AQ5103" s="160" t="s">
        <v>1102</v>
      </c>
      <c r="AR5103" s="28">
        <f t="shared" si="110"/>
        <v>13</v>
      </c>
      <c r="AT5103" s="160">
        <v>38136</v>
      </c>
      <c r="AU5103">
        <v>4</v>
      </c>
      <c r="AV5103">
        <v>105</v>
      </c>
      <c r="AW5103" s="160" t="s">
        <v>1102</v>
      </c>
      <c r="AX5103" s="28">
        <f t="shared" si="111"/>
        <v>11</v>
      </c>
    </row>
    <row r="5104" spans="28:50" x14ac:dyDescent="0.3">
      <c r="AB5104" s="160">
        <v>37405</v>
      </c>
      <c r="AC5104">
        <v>5</v>
      </c>
      <c r="AD5104">
        <v>39</v>
      </c>
      <c r="AE5104" t="s">
        <v>1102</v>
      </c>
      <c r="AF5104">
        <v>4</v>
      </c>
      <c r="AH5104" s="160">
        <v>39597</v>
      </c>
      <c r="AI5104">
        <v>5</v>
      </c>
      <c r="AJ5104">
        <v>85</v>
      </c>
      <c r="AK5104" s="160" t="s">
        <v>1102</v>
      </c>
      <c r="AL5104" s="28">
        <f t="shared" si="109"/>
        <v>9</v>
      </c>
      <c r="AN5104" s="160">
        <v>38866</v>
      </c>
      <c r="AO5104">
        <v>5</v>
      </c>
      <c r="AP5104">
        <v>123</v>
      </c>
      <c r="AQ5104" s="160" t="s">
        <v>1102</v>
      </c>
      <c r="AR5104" s="28">
        <f t="shared" si="110"/>
        <v>12</v>
      </c>
      <c r="AT5104" s="160">
        <v>38136</v>
      </c>
      <c r="AU5104">
        <v>5</v>
      </c>
      <c r="AV5104">
        <v>103</v>
      </c>
      <c r="AW5104" s="160" t="s">
        <v>1102</v>
      </c>
      <c r="AX5104" s="28">
        <f t="shared" si="111"/>
        <v>10</v>
      </c>
    </row>
    <row r="5105" spans="28:50" x14ac:dyDescent="0.3">
      <c r="AB5105" s="160">
        <v>37405</v>
      </c>
      <c r="AC5105">
        <v>6</v>
      </c>
      <c r="AD5105">
        <v>40</v>
      </c>
      <c r="AE5105" t="s">
        <v>1102</v>
      </c>
      <c r="AF5105">
        <v>4</v>
      </c>
      <c r="AH5105" s="160">
        <v>39597</v>
      </c>
      <c r="AI5105">
        <v>6</v>
      </c>
      <c r="AJ5105">
        <v>80</v>
      </c>
      <c r="AK5105" s="160" t="s">
        <v>1102</v>
      </c>
      <c r="AL5105" s="28">
        <f t="shared" si="109"/>
        <v>8</v>
      </c>
      <c r="AN5105" s="160">
        <v>38866</v>
      </c>
      <c r="AO5105">
        <v>6</v>
      </c>
      <c r="AP5105">
        <v>140</v>
      </c>
      <c r="AQ5105" s="160" t="s">
        <v>1102</v>
      </c>
      <c r="AR5105" s="28">
        <f t="shared" si="110"/>
        <v>14</v>
      </c>
      <c r="AT5105" s="160">
        <v>38136</v>
      </c>
      <c r="AU5105">
        <v>6</v>
      </c>
      <c r="AV5105">
        <v>98</v>
      </c>
      <c r="AW5105" s="160" t="s">
        <v>1102</v>
      </c>
      <c r="AX5105" s="28">
        <f t="shared" si="111"/>
        <v>10</v>
      </c>
    </row>
    <row r="5106" spans="28:50" x14ac:dyDescent="0.3">
      <c r="AB5106" s="160">
        <v>37405</v>
      </c>
      <c r="AC5106">
        <v>7</v>
      </c>
      <c r="AD5106">
        <v>37</v>
      </c>
      <c r="AE5106" t="s">
        <v>1102</v>
      </c>
      <c r="AF5106">
        <v>4</v>
      </c>
      <c r="AH5106" s="160">
        <v>39597</v>
      </c>
      <c r="AI5106">
        <v>7</v>
      </c>
      <c r="AJ5106">
        <v>71</v>
      </c>
      <c r="AK5106" s="160" t="s">
        <v>1102</v>
      </c>
      <c r="AL5106" s="28">
        <f t="shared" si="109"/>
        <v>7</v>
      </c>
      <c r="AN5106" s="160">
        <v>38866</v>
      </c>
      <c r="AO5106">
        <v>7</v>
      </c>
      <c r="AP5106">
        <v>140</v>
      </c>
      <c r="AQ5106" s="160" t="s">
        <v>1102</v>
      </c>
      <c r="AR5106" s="28">
        <f t="shared" si="110"/>
        <v>14</v>
      </c>
      <c r="AT5106" s="160">
        <v>38136</v>
      </c>
      <c r="AU5106">
        <v>7</v>
      </c>
      <c r="AV5106">
        <v>92</v>
      </c>
      <c r="AW5106" s="160" t="s">
        <v>1102</v>
      </c>
      <c r="AX5106" s="28">
        <f t="shared" si="111"/>
        <v>9</v>
      </c>
    </row>
    <row r="5107" spans="28:50" x14ac:dyDescent="0.3">
      <c r="AB5107" s="160">
        <v>37405</v>
      </c>
      <c r="AC5107">
        <v>8</v>
      </c>
      <c r="AD5107">
        <v>53</v>
      </c>
      <c r="AE5107" t="s">
        <v>1102</v>
      </c>
      <c r="AF5107">
        <v>5</v>
      </c>
      <c r="AH5107" s="160">
        <v>39597</v>
      </c>
      <c r="AI5107">
        <v>8</v>
      </c>
      <c r="AJ5107">
        <v>72</v>
      </c>
      <c r="AK5107" s="160" t="s">
        <v>1102</v>
      </c>
      <c r="AL5107" s="28">
        <f t="shared" si="109"/>
        <v>7</v>
      </c>
      <c r="AN5107" s="160">
        <v>38866</v>
      </c>
      <c r="AO5107">
        <v>8</v>
      </c>
      <c r="AP5107">
        <v>145</v>
      </c>
      <c r="AQ5107" s="160" t="s">
        <v>1102</v>
      </c>
      <c r="AR5107" s="28">
        <f t="shared" si="110"/>
        <v>15</v>
      </c>
      <c r="AT5107" s="160">
        <v>38136</v>
      </c>
      <c r="AU5107">
        <v>8</v>
      </c>
      <c r="AV5107">
        <v>93</v>
      </c>
      <c r="AW5107" s="160" t="s">
        <v>1102</v>
      </c>
      <c r="AX5107" s="28">
        <f t="shared" si="111"/>
        <v>9</v>
      </c>
    </row>
    <row r="5108" spans="28:50" x14ac:dyDescent="0.3">
      <c r="AB5108" s="160">
        <v>37405</v>
      </c>
      <c r="AC5108">
        <v>9</v>
      </c>
      <c r="AD5108">
        <v>81</v>
      </c>
      <c r="AE5108" t="s">
        <v>1102</v>
      </c>
      <c r="AF5108">
        <v>8</v>
      </c>
      <c r="AH5108" s="160">
        <v>39597</v>
      </c>
      <c r="AI5108">
        <v>9</v>
      </c>
      <c r="AJ5108">
        <v>74</v>
      </c>
      <c r="AK5108" s="160" t="s">
        <v>1102</v>
      </c>
      <c r="AL5108" s="28">
        <f t="shared" si="109"/>
        <v>7</v>
      </c>
      <c r="AN5108" s="160">
        <v>38866</v>
      </c>
      <c r="AO5108">
        <v>9</v>
      </c>
      <c r="AP5108">
        <v>160</v>
      </c>
      <c r="AQ5108" s="160" t="s">
        <v>1102</v>
      </c>
      <c r="AR5108" s="28">
        <f t="shared" si="110"/>
        <v>16</v>
      </c>
      <c r="AT5108" s="160">
        <v>38136</v>
      </c>
      <c r="AU5108">
        <v>9</v>
      </c>
      <c r="AV5108">
        <v>90</v>
      </c>
      <c r="AW5108" s="160" t="s">
        <v>1102</v>
      </c>
      <c r="AX5108" s="28">
        <f t="shared" si="111"/>
        <v>9</v>
      </c>
    </row>
    <row r="5109" spans="28:50" x14ac:dyDescent="0.3">
      <c r="AB5109" s="160">
        <v>37405</v>
      </c>
      <c r="AC5109">
        <v>10</v>
      </c>
      <c r="AD5109">
        <v>85</v>
      </c>
      <c r="AE5109" t="s">
        <v>1102</v>
      </c>
      <c r="AF5109">
        <v>9</v>
      </c>
      <c r="AH5109" s="160">
        <v>39597</v>
      </c>
      <c r="AI5109">
        <v>10</v>
      </c>
      <c r="AJ5109">
        <v>95</v>
      </c>
      <c r="AK5109" s="160" t="s">
        <v>1102</v>
      </c>
      <c r="AL5109" s="28">
        <f t="shared" si="109"/>
        <v>10</v>
      </c>
      <c r="AN5109" s="160">
        <v>38866</v>
      </c>
      <c r="AO5109">
        <v>10</v>
      </c>
      <c r="AP5109">
        <v>170</v>
      </c>
      <c r="AQ5109" s="160" t="s">
        <v>1102</v>
      </c>
      <c r="AR5109" s="28">
        <f t="shared" si="110"/>
        <v>17</v>
      </c>
      <c r="AT5109" s="160">
        <v>38136</v>
      </c>
      <c r="AU5109">
        <v>10</v>
      </c>
      <c r="AV5109">
        <v>104</v>
      </c>
      <c r="AW5109" s="160" t="s">
        <v>1102</v>
      </c>
      <c r="AX5109" s="28">
        <f t="shared" si="111"/>
        <v>10</v>
      </c>
    </row>
    <row r="5110" spans="28:50" x14ac:dyDescent="0.3">
      <c r="AB5110" s="160">
        <v>37405</v>
      </c>
      <c r="AC5110">
        <v>11</v>
      </c>
      <c r="AD5110">
        <v>100</v>
      </c>
      <c r="AE5110" t="s">
        <v>1102</v>
      </c>
      <c r="AF5110">
        <v>10</v>
      </c>
      <c r="AH5110" s="160">
        <v>39597</v>
      </c>
      <c r="AI5110">
        <v>11</v>
      </c>
      <c r="AJ5110">
        <v>109</v>
      </c>
      <c r="AK5110" s="160" t="s">
        <v>1102</v>
      </c>
      <c r="AL5110" s="28">
        <f t="shared" si="109"/>
        <v>11</v>
      </c>
      <c r="AN5110" s="160">
        <v>38866</v>
      </c>
      <c r="AO5110">
        <v>11</v>
      </c>
      <c r="AP5110">
        <v>163</v>
      </c>
      <c r="AQ5110" s="160" t="s">
        <v>1102</v>
      </c>
      <c r="AR5110" s="28">
        <f t="shared" si="110"/>
        <v>16</v>
      </c>
      <c r="AT5110" s="160">
        <v>38136</v>
      </c>
      <c r="AU5110">
        <v>11</v>
      </c>
      <c r="AV5110">
        <v>103</v>
      </c>
      <c r="AW5110" s="160" t="s">
        <v>1102</v>
      </c>
      <c r="AX5110" s="28">
        <f t="shared" si="111"/>
        <v>10</v>
      </c>
    </row>
    <row r="5111" spans="28:50" x14ac:dyDescent="0.3">
      <c r="AB5111" s="160">
        <v>37405</v>
      </c>
      <c r="AC5111">
        <v>12</v>
      </c>
      <c r="AD5111">
        <v>101</v>
      </c>
      <c r="AE5111" t="s">
        <v>1102</v>
      </c>
      <c r="AF5111">
        <v>10</v>
      </c>
      <c r="AH5111" s="160">
        <v>39597</v>
      </c>
      <c r="AI5111">
        <v>12</v>
      </c>
      <c r="AJ5111">
        <v>144</v>
      </c>
      <c r="AK5111" s="160" t="s">
        <v>1102</v>
      </c>
      <c r="AL5111" s="28">
        <f t="shared" si="109"/>
        <v>14</v>
      </c>
      <c r="AN5111" s="160">
        <v>38866</v>
      </c>
      <c r="AO5111">
        <v>12</v>
      </c>
      <c r="AP5111">
        <v>170</v>
      </c>
      <c r="AQ5111" s="160" t="s">
        <v>1102</v>
      </c>
      <c r="AR5111" s="28">
        <f t="shared" si="110"/>
        <v>17</v>
      </c>
      <c r="AT5111" s="160">
        <v>38136</v>
      </c>
      <c r="AU5111">
        <v>12</v>
      </c>
      <c r="AV5111">
        <v>121</v>
      </c>
      <c r="AW5111" s="160" t="s">
        <v>1102</v>
      </c>
      <c r="AX5111" s="28">
        <f t="shared" si="111"/>
        <v>12</v>
      </c>
    </row>
    <row r="5112" spans="28:50" x14ac:dyDescent="0.3">
      <c r="AB5112" s="160">
        <v>37405</v>
      </c>
      <c r="AC5112">
        <v>13</v>
      </c>
      <c r="AD5112">
        <v>114</v>
      </c>
      <c r="AE5112" t="s">
        <v>1102</v>
      </c>
      <c r="AF5112">
        <v>11</v>
      </c>
      <c r="AH5112" s="160">
        <v>39597</v>
      </c>
      <c r="AI5112">
        <v>13</v>
      </c>
      <c r="AJ5112">
        <v>162</v>
      </c>
      <c r="AK5112" s="160" t="s">
        <v>1102</v>
      </c>
      <c r="AL5112" s="28">
        <f t="shared" si="109"/>
        <v>16</v>
      </c>
      <c r="AN5112" s="160">
        <v>38866</v>
      </c>
      <c r="AO5112">
        <v>13</v>
      </c>
      <c r="AP5112">
        <v>170</v>
      </c>
      <c r="AQ5112" s="160" t="s">
        <v>1102</v>
      </c>
      <c r="AR5112" s="28">
        <f t="shared" si="110"/>
        <v>17</v>
      </c>
      <c r="AT5112" s="160">
        <v>38136</v>
      </c>
      <c r="AU5112">
        <v>13</v>
      </c>
      <c r="AV5112">
        <v>115</v>
      </c>
      <c r="AW5112" s="160" t="s">
        <v>1102</v>
      </c>
      <c r="AX5112" s="28">
        <f t="shared" si="111"/>
        <v>12</v>
      </c>
    </row>
    <row r="5113" spans="28:50" x14ac:dyDescent="0.3">
      <c r="AB5113" s="160">
        <v>37405</v>
      </c>
      <c r="AC5113">
        <v>14</v>
      </c>
      <c r="AD5113">
        <v>115</v>
      </c>
      <c r="AE5113" t="s">
        <v>1102</v>
      </c>
      <c r="AF5113">
        <v>12</v>
      </c>
      <c r="AH5113" s="160">
        <v>39597</v>
      </c>
      <c r="AI5113">
        <v>14</v>
      </c>
      <c r="AJ5113">
        <v>177</v>
      </c>
      <c r="AK5113" s="160" t="s">
        <v>1102</v>
      </c>
      <c r="AL5113" s="28">
        <f t="shared" si="109"/>
        <v>18</v>
      </c>
      <c r="AN5113" s="160">
        <v>38866</v>
      </c>
      <c r="AO5113">
        <v>14</v>
      </c>
      <c r="AP5113">
        <v>162</v>
      </c>
      <c r="AQ5113" s="160" t="s">
        <v>1102</v>
      </c>
      <c r="AR5113" s="28">
        <f t="shared" si="110"/>
        <v>16</v>
      </c>
      <c r="AT5113" s="160">
        <v>38136</v>
      </c>
      <c r="AU5113">
        <v>14</v>
      </c>
      <c r="AV5113">
        <v>119</v>
      </c>
      <c r="AW5113" s="160" t="s">
        <v>1102</v>
      </c>
      <c r="AX5113" s="28">
        <f t="shared" si="111"/>
        <v>12</v>
      </c>
    </row>
    <row r="5114" spans="28:50" x14ac:dyDescent="0.3">
      <c r="AB5114" s="160">
        <v>37405</v>
      </c>
      <c r="AC5114">
        <v>15</v>
      </c>
      <c r="AD5114">
        <v>118</v>
      </c>
      <c r="AE5114" t="s">
        <v>1102</v>
      </c>
      <c r="AF5114">
        <v>12</v>
      </c>
      <c r="AH5114" s="160">
        <v>39597</v>
      </c>
      <c r="AI5114">
        <v>15</v>
      </c>
      <c r="AJ5114">
        <v>185</v>
      </c>
      <c r="AK5114" s="160" t="s">
        <v>1102</v>
      </c>
      <c r="AL5114" s="28">
        <f t="shared" si="109"/>
        <v>19</v>
      </c>
      <c r="AN5114" s="160">
        <v>38866</v>
      </c>
      <c r="AO5114">
        <v>15</v>
      </c>
      <c r="AP5114">
        <v>160</v>
      </c>
      <c r="AQ5114" s="160" t="s">
        <v>1102</v>
      </c>
      <c r="AR5114" s="28">
        <f t="shared" si="110"/>
        <v>16</v>
      </c>
      <c r="AT5114" s="160">
        <v>38136</v>
      </c>
      <c r="AU5114">
        <v>15</v>
      </c>
      <c r="AV5114">
        <v>120</v>
      </c>
      <c r="AW5114" s="160" t="s">
        <v>1102</v>
      </c>
      <c r="AX5114" s="28">
        <f t="shared" si="111"/>
        <v>12</v>
      </c>
    </row>
    <row r="5115" spans="28:50" x14ac:dyDescent="0.3">
      <c r="AB5115" s="160">
        <v>37405</v>
      </c>
      <c r="AC5115">
        <v>16</v>
      </c>
      <c r="AD5115">
        <v>117</v>
      </c>
      <c r="AE5115" t="s">
        <v>1102</v>
      </c>
      <c r="AF5115">
        <v>12</v>
      </c>
      <c r="AH5115" s="160">
        <v>39597</v>
      </c>
      <c r="AI5115">
        <v>16</v>
      </c>
      <c r="AJ5115">
        <v>176</v>
      </c>
      <c r="AK5115" s="160" t="s">
        <v>1102</v>
      </c>
      <c r="AL5115" s="28">
        <f t="shared" ref="AL5115:AL5178" si="112">ROUND(AJ5115/10,0)</f>
        <v>18</v>
      </c>
      <c r="AN5115" s="160">
        <v>38866</v>
      </c>
      <c r="AO5115">
        <v>16</v>
      </c>
      <c r="AP5115">
        <v>140</v>
      </c>
      <c r="AQ5115" s="160" t="s">
        <v>1102</v>
      </c>
      <c r="AR5115" s="28">
        <f t="shared" ref="AR5115:AR5178" si="113">ROUND(AP5115/10,0)</f>
        <v>14</v>
      </c>
      <c r="AT5115" s="160">
        <v>38136</v>
      </c>
      <c r="AU5115">
        <v>16</v>
      </c>
      <c r="AV5115">
        <v>113</v>
      </c>
      <c r="AW5115" s="160" t="s">
        <v>1102</v>
      </c>
      <c r="AX5115" s="28">
        <f t="shared" ref="AX5115:AX5178" si="114">ROUND(AV5115/10,0)</f>
        <v>11</v>
      </c>
    </row>
    <row r="5116" spans="28:50" x14ac:dyDescent="0.3">
      <c r="AB5116" s="160">
        <v>37405</v>
      </c>
      <c r="AC5116">
        <v>17</v>
      </c>
      <c r="AD5116">
        <v>96</v>
      </c>
      <c r="AE5116" t="s">
        <v>1102</v>
      </c>
      <c r="AF5116">
        <v>10</v>
      </c>
      <c r="AH5116" s="160">
        <v>39597</v>
      </c>
      <c r="AI5116">
        <v>17</v>
      </c>
      <c r="AJ5116">
        <v>160</v>
      </c>
      <c r="AK5116" s="160" t="s">
        <v>1102</v>
      </c>
      <c r="AL5116" s="28">
        <f t="shared" si="112"/>
        <v>16</v>
      </c>
      <c r="AN5116" s="160">
        <v>38866</v>
      </c>
      <c r="AO5116">
        <v>17</v>
      </c>
      <c r="AP5116">
        <v>133</v>
      </c>
      <c r="AQ5116" s="160" t="s">
        <v>1102</v>
      </c>
      <c r="AR5116" s="28">
        <f t="shared" si="113"/>
        <v>13</v>
      </c>
      <c r="AT5116" s="160">
        <v>38136</v>
      </c>
      <c r="AU5116">
        <v>17</v>
      </c>
      <c r="AV5116">
        <v>107</v>
      </c>
      <c r="AW5116" s="160" t="s">
        <v>1102</v>
      </c>
      <c r="AX5116" s="28">
        <f t="shared" si="114"/>
        <v>11</v>
      </c>
    </row>
    <row r="5117" spans="28:50" x14ac:dyDescent="0.3">
      <c r="AB5117" s="160">
        <v>37405</v>
      </c>
      <c r="AC5117">
        <v>18</v>
      </c>
      <c r="AD5117">
        <v>86</v>
      </c>
      <c r="AE5117" t="s">
        <v>1102</v>
      </c>
      <c r="AF5117">
        <v>9</v>
      </c>
      <c r="AH5117" s="160">
        <v>39597</v>
      </c>
      <c r="AI5117">
        <v>18</v>
      </c>
      <c r="AJ5117">
        <v>159</v>
      </c>
      <c r="AK5117" s="160" t="s">
        <v>1102</v>
      </c>
      <c r="AL5117" s="28">
        <f t="shared" si="112"/>
        <v>16</v>
      </c>
      <c r="AN5117" s="160">
        <v>38866</v>
      </c>
      <c r="AO5117">
        <v>18</v>
      </c>
      <c r="AP5117">
        <v>140</v>
      </c>
      <c r="AQ5117" s="160" t="s">
        <v>1102</v>
      </c>
      <c r="AR5117" s="28">
        <f t="shared" si="113"/>
        <v>14</v>
      </c>
      <c r="AT5117" s="160">
        <v>38136</v>
      </c>
      <c r="AU5117">
        <v>18</v>
      </c>
      <c r="AV5117">
        <v>112</v>
      </c>
      <c r="AW5117" s="160" t="s">
        <v>1102</v>
      </c>
      <c r="AX5117" s="28">
        <f t="shared" si="114"/>
        <v>11</v>
      </c>
    </row>
    <row r="5118" spans="28:50" x14ac:dyDescent="0.3">
      <c r="AB5118" s="160">
        <v>37405</v>
      </c>
      <c r="AC5118">
        <v>19</v>
      </c>
      <c r="AD5118">
        <v>84</v>
      </c>
      <c r="AE5118" t="s">
        <v>1102</v>
      </c>
      <c r="AF5118">
        <v>8</v>
      </c>
      <c r="AH5118" s="160">
        <v>39597</v>
      </c>
      <c r="AI5118">
        <v>19</v>
      </c>
      <c r="AJ5118">
        <v>147</v>
      </c>
      <c r="AK5118" s="160" t="s">
        <v>1102</v>
      </c>
      <c r="AL5118" s="28">
        <f t="shared" si="112"/>
        <v>15</v>
      </c>
      <c r="AN5118" s="160">
        <v>38866</v>
      </c>
      <c r="AO5118">
        <v>19</v>
      </c>
      <c r="AP5118">
        <v>140</v>
      </c>
      <c r="AQ5118" s="160" t="s">
        <v>1102</v>
      </c>
      <c r="AR5118" s="28">
        <f t="shared" si="113"/>
        <v>14</v>
      </c>
      <c r="AT5118" s="160">
        <v>38136</v>
      </c>
      <c r="AU5118">
        <v>19</v>
      </c>
      <c r="AV5118">
        <v>113</v>
      </c>
      <c r="AW5118" s="160" t="s">
        <v>1102</v>
      </c>
      <c r="AX5118" s="28">
        <f t="shared" si="114"/>
        <v>11</v>
      </c>
    </row>
    <row r="5119" spans="28:50" x14ac:dyDescent="0.3">
      <c r="AB5119" s="160">
        <v>37405</v>
      </c>
      <c r="AC5119">
        <v>20</v>
      </c>
      <c r="AD5119">
        <v>76</v>
      </c>
      <c r="AE5119" t="s">
        <v>1102</v>
      </c>
      <c r="AF5119">
        <v>8</v>
      </c>
      <c r="AH5119" s="160">
        <v>39597</v>
      </c>
      <c r="AI5119">
        <v>20</v>
      </c>
      <c r="AJ5119">
        <v>141</v>
      </c>
      <c r="AK5119" s="160" t="s">
        <v>1102</v>
      </c>
      <c r="AL5119" s="28">
        <f t="shared" si="112"/>
        <v>14</v>
      </c>
      <c r="AN5119" s="160">
        <v>38866</v>
      </c>
      <c r="AO5119">
        <v>20</v>
      </c>
      <c r="AP5119">
        <v>130</v>
      </c>
      <c r="AQ5119" s="160" t="s">
        <v>1102</v>
      </c>
      <c r="AR5119" s="28">
        <f t="shared" si="113"/>
        <v>13</v>
      </c>
      <c r="AT5119" s="160">
        <v>38136</v>
      </c>
      <c r="AU5119">
        <v>20</v>
      </c>
      <c r="AV5119">
        <v>108</v>
      </c>
      <c r="AW5119" s="160" t="s">
        <v>1102</v>
      </c>
      <c r="AX5119" s="28">
        <f t="shared" si="114"/>
        <v>11</v>
      </c>
    </row>
    <row r="5120" spans="28:50" x14ac:dyDescent="0.3">
      <c r="AB5120" s="160">
        <v>37405</v>
      </c>
      <c r="AC5120">
        <v>21</v>
      </c>
      <c r="AD5120">
        <v>73</v>
      </c>
      <c r="AE5120" t="s">
        <v>1102</v>
      </c>
      <c r="AF5120">
        <v>7</v>
      </c>
      <c r="AH5120" s="160">
        <v>39597</v>
      </c>
      <c r="AI5120">
        <v>21</v>
      </c>
      <c r="AJ5120">
        <v>128</v>
      </c>
      <c r="AK5120" s="160" t="s">
        <v>1102</v>
      </c>
      <c r="AL5120" s="28">
        <f t="shared" si="112"/>
        <v>13</v>
      </c>
      <c r="AN5120" s="160">
        <v>38866</v>
      </c>
      <c r="AO5120">
        <v>21</v>
      </c>
      <c r="AP5120">
        <v>130</v>
      </c>
      <c r="AQ5120" s="160" t="s">
        <v>1102</v>
      </c>
      <c r="AR5120" s="28">
        <f t="shared" si="113"/>
        <v>13</v>
      </c>
      <c r="AT5120" s="160">
        <v>38136</v>
      </c>
      <c r="AU5120">
        <v>21</v>
      </c>
      <c r="AV5120">
        <v>106</v>
      </c>
      <c r="AW5120" s="160" t="s">
        <v>1102</v>
      </c>
      <c r="AX5120" s="28">
        <f t="shared" si="114"/>
        <v>11</v>
      </c>
    </row>
    <row r="5121" spans="28:50" x14ac:dyDescent="0.3">
      <c r="AB5121" s="160">
        <v>37405</v>
      </c>
      <c r="AC5121">
        <v>22</v>
      </c>
      <c r="AD5121">
        <v>64</v>
      </c>
      <c r="AE5121" t="s">
        <v>1102</v>
      </c>
      <c r="AF5121">
        <v>6</v>
      </c>
      <c r="AH5121" s="160">
        <v>39597</v>
      </c>
      <c r="AI5121">
        <v>22</v>
      </c>
      <c r="AJ5121">
        <v>117</v>
      </c>
      <c r="AK5121" s="160" t="s">
        <v>1102</v>
      </c>
      <c r="AL5121" s="28">
        <f t="shared" si="112"/>
        <v>12</v>
      </c>
      <c r="AN5121" s="160">
        <v>38866</v>
      </c>
      <c r="AO5121">
        <v>22</v>
      </c>
      <c r="AP5121">
        <v>130</v>
      </c>
      <c r="AQ5121" s="160" t="s">
        <v>1102</v>
      </c>
      <c r="AR5121" s="28">
        <f t="shared" si="113"/>
        <v>13</v>
      </c>
      <c r="AT5121" s="160">
        <v>38136</v>
      </c>
      <c r="AU5121">
        <v>22</v>
      </c>
      <c r="AV5121">
        <v>103</v>
      </c>
      <c r="AW5121" s="160" t="s">
        <v>1102</v>
      </c>
      <c r="AX5121" s="28">
        <f t="shared" si="114"/>
        <v>10</v>
      </c>
    </row>
    <row r="5122" spans="28:50" x14ac:dyDescent="0.3">
      <c r="AB5122" s="160">
        <v>37405</v>
      </c>
      <c r="AC5122">
        <v>23</v>
      </c>
      <c r="AD5122">
        <v>63</v>
      </c>
      <c r="AE5122" t="s">
        <v>1102</v>
      </c>
      <c r="AF5122">
        <v>6</v>
      </c>
      <c r="AH5122" s="160">
        <v>39597</v>
      </c>
      <c r="AI5122">
        <v>23</v>
      </c>
      <c r="AJ5122">
        <v>109</v>
      </c>
      <c r="AK5122" s="160" t="s">
        <v>1102</v>
      </c>
      <c r="AL5122" s="28">
        <f t="shared" si="112"/>
        <v>11</v>
      </c>
      <c r="AN5122" s="160">
        <v>38866</v>
      </c>
      <c r="AO5122">
        <v>23</v>
      </c>
      <c r="AP5122">
        <v>129</v>
      </c>
      <c r="AQ5122" s="160" t="s">
        <v>1102</v>
      </c>
      <c r="AR5122" s="28">
        <f t="shared" si="113"/>
        <v>13</v>
      </c>
      <c r="AT5122" s="160">
        <v>38136</v>
      </c>
      <c r="AU5122">
        <v>23</v>
      </c>
      <c r="AV5122">
        <v>102</v>
      </c>
      <c r="AW5122" s="160" t="s">
        <v>1102</v>
      </c>
      <c r="AX5122" s="28">
        <f t="shared" si="114"/>
        <v>10</v>
      </c>
    </row>
    <row r="5123" spans="28:50" x14ac:dyDescent="0.3">
      <c r="AB5123" s="160">
        <v>37406</v>
      </c>
      <c r="AC5123">
        <v>0</v>
      </c>
      <c r="AD5123">
        <v>42</v>
      </c>
      <c r="AE5123" t="s">
        <v>1102</v>
      </c>
      <c r="AF5123">
        <v>4</v>
      </c>
      <c r="AH5123" s="160">
        <v>39598</v>
      </c>
      <c r="AI5123">
        <v>0</v>
      </c>
      <c r="AJ5123">
        <v>106</v>
      </c>
      <c r="AK5123" s="160" t="s">
        <v>1102</v>
      </c>
      <c r="AL5123" s="28">
        <f t="shared" si="112"/>
        <v>11</v>
      </c>
      <c r="AN5123" s="160">
        <v>38867</v>
      </c>
      <c r="AO5123">
        <v>0</v>
      </c>
      <c r="AP5123">
        <v>130</v>
      </c>
      <c r="AQ5123" s="160" t="s">
        <v>1102</v>
      </c>
      <c r="AR5123" s="28">
        <f t="shared" si="113"/>
        <v>13</v>
      </c>
      <c r="AT5123" s="160">
        <v>38137</v>
      </c>
      <c r="AU5123">
        <v>0</v>
      </c>
      <c r="AV5123">
        <v>98</v>
      </c>
      <c r="AW5123" s="160" t="s">
        <v>1102</v>
      </c>
      <c r="AX5123" s="28">
        <f t="shared" si="114"/>
        <v>10</v>
      </c>
    </row>
    <row r="5124" spans="28:50" x14ac:dyDescent="0.3">
      <c r="AB5124" s="160">
        <v>37406</v>
      </c>
      <c r="AC5124">
        <v>1</v>
      </c>
      <c r="AD5124">
        <v>24</v>
      </c>
      <c r="AE5124" t="s">
        <v>1102</v>
      </c>
      <c r="AF5124">
        <v>2</v>
      </c>
      <c r="AH5124" s="160">
        <v>39598</v>
      </c>
      <c r="AI5124">
        <v>1</v>
      </c>
      <c r="AJ5124">
        <v>101</v>
      </c>
      <c r="AK5124" s="160" t="s">
        <v>1102</v>
      </c>
      <c r="AL5124" s="28">
        <f t="shared" si="112"/>
        <v>10</v>
      </c>
      <c r="AN5124" s="160">
        <v>38867</v>
      </c>
      <c r="AO5124">
        <v>1</v>
      </c>
      <c r="AP5124">
        <v>130</v>
      </c>
      <c r="AQ5124" s="160" t="s">
        <v>1102</v>
      </c>
      <c r="AR5124" s="28">
        <f t="shared" si="113"/>
        <v>13</v>
      </c>
      <c r="AT5124" s="160">
        <v>38137</v>
      </c>
      <c r="AU5124">
        <v>1</v>
      </c>
      <c r="AV5124">
        <v>97</v>
      </c>
      <c r="AW5124" s="160" t="s">
        <v>1102</v>
      </c>
      <c r="AX5124" s="28">
        <f t="shared" si="114"/>
        <v>10</v>
      </c>
    </row>
    <row r="5125" spans="28:50" x14ac:dyDescent="0.3">
      <c r="AB5125" s="160">
        <v>37406</v>
      </c>
      <c r="AC5125">
        <v>2</v>
      </c>
      <c r="AD5125">
        <v>17</v>
      </c>
      <c r="AE5125" t="s">
        <v>1102</v>
      </c>
      <c r="AF5125">
        <v>2</v>
      </c>
      <c r="AH5125" s="160">
        <v>39598</v>
      </c>
      <c r="AI5125">
        <v>2</v>
      </c>
      <c r="AJ5125">
        <v>102</v>
      </c>
      <c r="AK5125" s="160" t="s">
        <v>1102</v>
      </c>
      <c r="AL5125" s="28">
        <f t="shared" si="112"/>
        <v>10</v>
      </c>
      <c r="AN5125" s="160">
        <v>38867</v>
      </c>
      <c r="AO5125">
        <v>2</v>
      </c>
      <c r="AP5125">
        <v>130</v>
      </c>
      <c r="AQ5125" s="160" t="s">
        <v>1102</v>
      </c>
      <c r="AR5125" s="28">
        <f t="shared" si="113"/>
        <v>13</v>
      </c>
      <c r="AT5125" s="160">
        <v>38137</v>
      </c>
      <c r="AU5125">
        <v>2</v>
      </c>
      <c r="AV5125">
        <v>92</v>
      </c>
      <c r="AW5125" s="160" t="s">
        <v>1102</v>
      </c>
      <c r="AX5125" s="28">
        <f t="shared" si="114"/>
        <v>9</v>
      </c>
    </row>
    <row r="5126" spans="28:50" x14ac:dyDescent="0.3">
      <c r="AB5126" s="160">
        <v>37406</v>
      </c>
      <c r="AC5126">
        <v>3</v>
      </c>
      <c r="AD5126">
        <v>11</v>
      </c>
      <c r="AE5126" t="s">
        <v>1102</v>
      </c>
      <c r="AF5126">
        <v>1</v>
      </c>
      <c r="AH5126" s="160">
        <v>39598</v>
      </c>
      <c r="AI5126">
        <v>3</v>
      </c>
      <c r="AJ5126">
        <v>95</v>
      </c>
      <c r="AK5126" s="160" t="s">
        <v>1102</v>
      </c>
      <c r="AL5126" s="28">
        <f t="shared" si="112"/>
        <v>10</v>
      </c>
      <c r="AN5126" s="160">
        <v>38867</v>
      </c>
      <c r="AO5126">
        <v>3</v>
      </c>
      <c r="AP5126">
        <v>130</v>
      </c>
      <c r="AQ5126" s="160" t="s">
        <v>1102</v>
      </c>
      <c r="AR5126" s="28">
        <f t="shared" si="113"/>
        <v>13</v>
      </c>
      <c r="AT5126" s="160">
        <v>38137</v>
      </c>
      <c r="AU5126">
        <v>3</v>
      </c>
      <c r="AV5126">
        <v>96</v>
      </c>
      <c r="AW5126" s="160" t="s">
        <v>1102</v>
      </c>
      <c r="AX5126" s="28">
        <f t="shared" si="114"/>
        <v>10</v>
      </c>
    </row>
    <row r="5127" spans="28:50" x14ac:dyDescent="0.3">
      <c r="AB5127" s="160">
        <v>37406</v>
      </c>
      <c r="AC5127">
        <v>4</v>
      </c>
      <c r="AD5127">
        <v>-1</v>
      </c>
      <c r="AE5127" t="s">
        <v>1102</v>
      </c>
      <c r="AF5127">
        <v>0</v>
      </c>
      <c r="AH5127" s="160">
        <v>39598</v>
      </c>
      <c r="AI5127">
        <v>4</v>
      </c>
      <c r="AJ5127">
        <v>89</v>
      </c>
      <c r="AK5127" s="160" t="s">
        <v>1102</v>
      </c>
      <c r="AL5127" s="28">
        <f t="shared" si="112"/>
        <v>9</v>
      </c>
      <c r="AN5127" s="160">
        <v>38867</v>
      </c>
      <c r="AO5127">
        <v>4</v>
      </c>
      <c r="AP5127">
        <v>130</v>
      </c>
      <c r="AQ5127" s="160" t="s">
        <v>1102</v>
      </c>
      <c r="AR5127" s="28">
        <f t="shared" si="113"/>
        <v>13</v>
      </c>
      <c r="AT5127" s="160">
        <v>38137</v>
      </c>
      <c r="AU5127">
        <v>4</v>
      </c>
      <c r="AV5127">
        <v>97</v>
      </c>
      <c r="AW5127" s="160" t="s">
        <v>1102</v>
      </c>
      <c r="AX5127" s="28">
        <f t="shared" si="114"/>
        <v>10</v>
      </c>
    </row>
    <row r="5128" spans="28:50" x14ac:dyDescent="0.3">
      <c r="AB5128" s="160">
        <v>37406</v>
      </c>
      <c r="AC5128">
        <v>5</v>
      </c>
      <c r="AD5128">
        <v>0</v>
      </c>
      <c r="AE5128" t="s">
        <v>1102</v>
      </c>
      <c r="AF5128">
        <v>0</v>
      </c>
      <c r="AH5128" s="160">
        <v>39598</v>
      </c>
      <c r="AI5128">
        <v>5</v>
      </c>
      <c r="AJ5128">
        <v>91</v>
      </c>
      <c r="AK5128" s="160" t="s">
        <v>1102</v>
      </c>
      <c r="AL5128" s="28">
        <f t="shared" si="112"/>
        <v>9</v>
      </c>
      <c r="AN5128" s="160">
        <v>38867</v>
      </c>
      <c r="AO5128">
        <v>5</v>
      </c>
      <c r="AP5128">
        <v>137</v>
      </c>
      <c r="AQ5128" s="160" t="s">
        <v>1102</v>
      </c>
      <c r="AR5128" s="28">
        <f t="shared" si="113"/>
        <v>14</v>
      </c>
      <c r="AT5128" s="160">
        <v>38137</v>
      </c>
      <c r="AU5128">
        <v>5</v>
      </c>
      <c r="AV5128">
        <v>99</v>
      </c>
      <c r="AW5128" s="160" t="s">
        <v>1102</v>
      </c>
      <c r="AX5128" s="28">
        <f t="shared" si="114"/>
        <v>10</v>
      </c>
    </row>
    <row r="5129" spans="28:50" x14ac:dyDescent="0.3">
      <c r="AB5129" s="160">
        <v>37406</v>
      </c>
      <c r="AC5129">
        <v>6</v>
      </c>
      <c r="AD5129">
        <v>-13</v>
      </c>
      <c r="AE5129" t="s">
        <v>1102</v>
      </c>
      <c r="AF5129">
        <v>-1</v>
      </c>
      <c r="AH5129" s="160">
        <v>39598</v>
      </c>
      <c r="AI5129">
        <v>6</v>
      </c>
      <c r="AJ5129">
        <v>93</v>
      </c>
      <c r="AK5129" s="160" t="s">
        <v>1102</v>
      </c>
      <c r="AL5129" s="28">
        <f t="shared" si="112"/>
        <v>9</v>
      </c>
      <c r="AN5129" s="160">
        <v>38867</v>
      </c>
      <c r="AO5129">
        <v>6</v>
      </c>
      <c r="AP5129">
        <v>130</v>
      </c>
      <c r="AQ5129" s="160" t="s">
        <v>1102</v>
      </c>
      <c r="AR5129" s="28">
        <f t="shared" si="113"/>
        <v>13</v>
      </c>
      <c r="AT5129" s="160">
        <v>38137</v>
      </c>
      <c r="AU5129">
        <v>6</v>
      </c>
      <c r="AV5129">
        <v>108</v>
      </c>
      <c r="AW5129" s="160" t="s">
        <v>1102</v>
      </c>
      <c r="AX5129" s="28">
        <f t="shared" si="114"/>
        <v>11</v>
      </c>
    </row>
    <row r="5130" spans="28:50" x14ac:dyDescent="0.3">
      <c r="AB5130" s="160">
        <v>37406</v>
      </c>
      <c r="AC5130">
        <v>7</v>
      </c>
      <c r="AD5130">
        <v>-14</v>
      </c>
      <c r="AE5130" t="s">
        <v>1102</v>
      </c>
      <c r="AF5130">
        <v>-1</v>
      </c>
      <c r="AH5130" s="160">
        <v>39598</v>
      </c>
      <c r="AI5130">
        <v>7</v>
      </c>
      <c r="AJ5130">
        <v>111</v>
      </c>
      <c r="AK5130" s="160" t="s">
        <v>1102</v>
      </c>
      <c r="AL5130" s="28">
        <f t="shared" si="112"/>
        <v>11</v>
      </c>
      <c r="AN5130" s="160">
        <v>38867</v>
      </c>
      <c r="AO5130">
        <v>7</v>
      </c>
      <c r="AP5130">
        <v>120</v>
      </c>
      <c r="AQ5130" s="160" t="s">
        <v>1102</v>
      </c>
      <c r="AR5130" s="28">
        <f t="shared" si="113"/>
        <v>12</v>
      </c>
      <c r="AT5130" s="160">
        <v>38137</v>
      </c>
      <c r="AU5130">
        <v>7</v>
      </c>
      <c r="AV5130">
        <v>106</v>
      </c>
      <c r="AW5130" s="160" t="s">
        <v>1102</v>
      </c>
      <c r="AX5130" s="28">
        <f t="shared" si="114"/>
        <v>11</v>
      </c>
    </row>
    <row r="5131" spans="28:50" x14ac:dyDescent="0.3">
      <c r="AB5131" s="160">
        <v>37406</v>
      </c>
      <c r="AC5131">
        <v>8</v>
      </c>
      <c r="AD5131">
        <v>1</v>
      </c>
      <c r="AE5131" t="s">
        <v>1102</v>
      </c>
      <c r="AF5131">
        <v>0</v>
      </c>
      <c r="AH5131" s="160">
        <v>39598</v>
      </c>
      <c r="AI5131">
        <v>8</v>
      </c>
      <c r="AJ5131">
        <v>115</v>
      </c>
      <c r="AK5131" s="160" t="s">
        <v>1102</v>
      </c>
      <c r="AL5131" s="28">
        <f t="shared" si="112"/>
        <v>12</v>
      </c>
      <c r="AN5131" s="160">
        <v>38867</v>
      </c>
      <c r="AO5131">
        <v>8</v>
      </c>
      <c r="AP5131">
        <v>140</v>
      </c>
      <c r="AQ5131" s="160" t="s">
        <v>1102</v>
      </c>
      <c r="AR5131" s="28">
        <f t="shared" si="113"/>
        <v>14</v>
      </c>
      <c r="AT5131" s="160">
        <v>38137</v>
      </c>
      <c r="AU5131">
        <v>8</v>
      </c>
      <c r="AV5131">
        <v>103</v>
      </c>
      <c r="AW5131" s="160" t="s">
        <v>1102</v>
      </c>
      <c r="AX5131" s="28">
        <f t="shared" si="114"/>
        <v>10</v>
      </c>
    </row>
    <row r="5132" spans="28:50" x14ac:dyDescent="0.3">
      <c r="AB5132" s="160">
        <v>37406</v>
      </c>
      <c r="AC5132">
        <v>9</v>
      </c>
      <c r="AD5132">
        <v>47</v>
      </c>
      <c r="AE5132" t="s">
        <v>1102</v>
      </c>
      <c r="AF5132">
        <v>5</v>
      </c>
      <c r="AH5132" s="160">
        <v>39598</v>
      </c>
      <c r="AI5132">
        <v>9</v>
      </c>
      <c r="AJ5132">
        <v>125</v>
      </c>
      <c r="AK5132" s="160" t="s">
        <v>1102</v>
      </c>
      <c r="AL5132" s="28">
        <f t="shared" si="112"/>
        <v>13</v>
      </c>
      <c r="AN5132" s="160">
        <v>38867</v>
      </c>
      <c r="AO5132">
        <v>9</v>
      </c>
      <c r="AP5132">
        <v>140</v>
      </c>
      <c r="AQ5132" s="160" t="s">
        <v>1102</v>
      </c>
      <c r="AR5132" s="28">
        <f t="shared" si="113"/>
        <v>14</v>
      </c>
      <c r="AT5132" s="160">
        <v>38137</v>
      </c>
      <c r="AU5132">
        <v>9</v>
      </c>
      <c r="AV5132">
        <v>105</v>
      </c>
      <c r="AW5132" s="160" t="s">
        <v>1102</v>
      </c>
      <c r="AX5132" s="28">
        <f t="shared" si="114"/>
        <v>11</v>
      </c>
    </row>
    <row r="5133" spans="28:50" x14ac:dyDescent="0.3">
      <c r="AB5133" s="160">
        <v>37406</v>
      </c>
      <c r="AC5133">
        <v>10</v>
      </c>
      <c r="AD5133">
        <v>78</v>
      </c>
      <c r="AE5133" t="s">
        <v>1102</v>
      </c>
      <c r="AF5133">
        <v>8</v>
      </c>
      <c r="AH5133" s="160">
        <v>39598</v>
      </c>
      <c r="AI5133">
        <v>10</v>
      </c>
      <c r="AJ5133">
        <v>134</v>
      </c>
      <c r="AK5133" s="160" t="s">
        <v>1102</v>
      </c>
      <c r="AL5133" s="28">
        <f t="shared" si="112"/>
        <v>13</v>
      </c>
      <c r="AN5133" s="160">
        <v>38867</v>
      </c>
      <c r="AO5133">
        <v>10</v>
      </c>
      <c r="AP5133">
        <v>150</v>
      </c>
      <c r="AQ5133" s="160" t="s">
        <v>1102</v>
      </c>
      <c r="AR5133" s="28">
        <f t="shared" si="113"/>
        <v>15</v>
      </c>
      <c r="AT5133" s="160">
        <v>38137</v>
      </c>
      <c r="AU5133">
        <v>10</v>
      </c>
      <c r="AV5133">
        <v>105</v>
      </c>
      <c r="AW5133" s="160" t="s">
        <v>1102</v>
      </c>
      <c r="AX5133" s="28">
        <f t="shared" si="114"/>
        <v>11</v>
      </c>
    </row>
    <row r="5134" spans="28:50" x14ac:dyDescent="0.3">
      <c r="AB5134" s="160">
        <v>37406</v>
      </c>
      <c r="AC5134">
        <v>11</v>
      </c>
      <c r="AD5134">
        <v>97</v>
      </c>
      <c r="AE5134" t="s">
        <v>1102</v>
      </c>
      <c r="AF5134">
        <v>10</v>
      </c>
      <c r="AH5134" s="160">
        <v>39598</v>
      </c>
      <c r="AI5134">
        <v>11</v>
      </c>
      <c r="AJ5134">
        <v>145</v>
      </c>
      <c r="AK5134" s="160" t="s">
        <v>1102</v>
      </c>
      <c r="AL5134" s="28">
        <f t="shared" si="112"/>
        <v>15</v>
      </c>
      <c r="AN5134" s="160">
        <v>38867</v>
      </c>
      <c r="AO5134">
        <v>11</v>
      </c>
      <c r="AP5134">
        <v>151</v>
      </c>
      <c r="AQ5134" s="160" t="s">
        <v>1102</v>
      </c>
      <c r="AR5134" s="28">
        <f t="shared" si="113"/>
        <v>15</v>
      </c>
      <c r="AT5134" s="160">
        <v>38137</v>
      </c>
      <c r="AU5134">
        <v>11</v>
      </c>
      <c r="AV5134">
        <v>104</v>
      </c>
      <c r="AW5134" s="160" t="s">
        <v>1102</v>
      </c>
      <c r="AX5134" s="28">
        <f t="shared" si="114"/>
        <v>10</v>
      </c>
    </row>
    <row r="5135" spans="28:50" x14ac:dyDescent="0.3">
      <c r="AB5135" s="160">
        <v>37406</v>
      </c>
      <c r="AC5135">
        <v>12</v>
      </c>
      <c r="AD5135">
        <v>123</v>
      </c>
      <c r="AE5135" t="s">
        <v>1102</v>
      </c>
      <c r="AF5135">
        <v>12</v>
      </c>
      <c r="AH5135" s="160">
        <v>39598</v>
      </c>
      <c r="AI5135">
        <v>12</v>
      </c>
      <c r="AJ5135">
        <v>161</v>
      </c>
      <c r="AK5135" s="160" t="s">
        <v>1102</v>
      </c>
      <c r="AL5135" s="28">
        <f t="shared" si="112"/>
        <v>16</v>
      </c>
      <c r="AN5135" s="160">
        <v>38867</v>
      </c>
      <c r="AO5135">
        <v>12</v>
      </c>
      <c r="AP5135">
        <v>140</v>
      </c>
      <c r="AQ5135" s="160" t="s">
        <v>1102</v>
      </c>
      <c r="AR5135" s="28">
        <f t="shared" si="113"/>
        <v>14</v>
      </c>
      <c r="AT5135" s="160">
        <v>38137</v>
      </c>
      <c r="AU5135">
        <v>12</v>
      </c>
      <c r="AV5135">
        <v>106</v>
      </c>
      <c r="AW5135" s="160" t="s">
        <v>1102</v>
      </c>
      <c r="AX5135" s="28">
        <f t="shared" si="114"/>
        <v>11</v>
      </c>
    </row>
    <row r="5136" spans="28:50" x14ac:dyDescent="0.3">
      <c r="AB5136" s="160">
        <v>37406</v>
      </c>
      <c r="AC5136">
        <v>13</v>
      </c>
      <c r="AD5136">
        <v>127</v>
      </c>
      <c r="AE5136" t="s">
        <v>1102</v>
      </c>
      <c r="AF5136">
        <v>13</v>
      </c>
      <c r="AH5136" s="160">
        <v>39598</v>
      </c>
      <c r="AI5136">
        <v>13</v>
      </c>
      <c r="AJ5136">
        <v>173</v>
      </c>
      <c r="AK5136" s="160" t="s">
        <v>1102</v>
      </c>
      <c r="AL5136" s="28">
        <f t="shared" si="112"/>
        <v>17</v>
      </c>
      <c r="AN5136" s="160">
        <v>38867</v>
      </c>
      <c r="AO5136">
        <v>13</v>
      </c>
      <c r="AP5136">
        <v>160</v>
      </c>
      <c r="AQ5136" s="160" t="s">
        <v>1102</v>
      </c>
      <c r="AR5136" s="28">
        <f t="shared" si="113"/>
        <v>16</v>
      </c>
      <c r="AT5136" s="160">
        <v>38137</v>
      </c>
      <c r="AU5136">
        <v>13</v>
      </c>
      <c r="AV5136">
        <v>97</v>
      </c>
      <c r="AW5136" s="160" t="s">
        <v>1102</v>
      </c>
      <c r="AX5136" s="28">
        <f t="shared" si="114"/>
        <v>10</v>
      </c>
    </row>
    <row r="5137" spans="28:50" x14ac:dyDescent="0.3">
      <c r="AB5137" s="160">
        <v>37406</v>
      </c>
      <c r="AC5137">
        <v>14</v>
      </c>
      <c r="AD5137">
        <v>143</v>
      </c>
      <c r="AE5137" t="s">
        <v>1102</v>
      </c>
      <c r="AF5137">
        <v>14</v>
      </c>
      <c r="AH5137" s="160">
        <v>39598</v>
      </c>
      <c r="AI5137">
        <v>14</v>
      </c>
      <c r="AJ5137">
        <v>184</v>
      </c>
      <c r="AK5137" s="160" t="s">
        <v>1102</v>
      </c>
      <c r="AL5137" s="28">
        <f t="shared" si="112"/>
        <v>18</v>
      </c>
      <c r="AN5137" s="160">
        <v>38867</v>
      </c>
      <c r="AO5137">
        <v>14</v>
      </c>
      <c r="AP5137">
        <v>142</v>
      </c>
      <c r="AQ5137" s="160" t="s">
        <v>1102</v>
      </c>
      <c r="AR5137" s="28">
        <f t="shared" si="113"/>
        <v>14</v>
      </c>
      <c r="AT5137" s="160">
        <v>38137</v>
      </c>
      <c r="AU5137">
        <v>14</v>
      </c>
      <c r="AV5137">
        <v>102</v>
      </c>
      <c r="AW5137" s="160" t="s">
        <v>1102</v>
      </c>
      <c r="AX5137" s="28">
        <f t="shared" si="114"/>
        <v>10</v>
      </c>
    </row>
    <row r="5138" spans="28:50" x14ac:dyDescent="0.3">
      <c r="AB5138" s="160">
        <v>37406</v>
      </c>
      <c r="AC5138">
        <v>15</v>
      </c>
      <c r="AD5138">
        <v>137</v>
      </c>
      <c r="AE5138" t="s">
        <v>1102</v>
      </c>
      <c r="AF5138">
        <v>14</v>
      </c>
      <c r="AH5138" s="160">
        <v>39598</v>
      </c>
      <c r="AI5138">
        <v>15</v>
      </c>
      <c r="AJ5138">
        <v>187</v>
      </c>
      <c r="AK5138" s="160" t="s">
        <v>1102</v>
      </c>
      <c r="AL5138" s="28">
        <f t="shared" si="112"/>
        <v>19</v>
      </c>
      <c r="AN5138" s="160">
        <v>38867</v>
      </c>
      <c r="AO5138">
        <v>15</v>
      </c>
      <c r="AP5138">
        <v>150</v>
      </c>
      <c r="AQ5138" s="160" t="s">
        <v>1102</v>
      </c>
      <c r="AR5138" s="28">
        <f t="shared" si="113"/>
        <v>15</v>
      </c>
      <c r="AT5138" s="160">
        <v>38137</v>
      </c>
      <c r="AU5138">
        <v>15</v>
      </c>
      <c r="AV5138">
        <v>101</v>
      </c>
      <c r="AW5138" s="160" t="s">
        <v>1102</v>
      </c>
      <c r="AX5138" s="28">
        <f t="shared" si="114"/>
        <v>10</v>
      </c>
    </row>
    <row r="5139" spans="28:50" x14ac:dyDescent="0.3">
      <c r="AB5139" s="160">
        <v>37406</v>
      </c>
      <c r="AC5139">
        <v>16</v>
      </c>
      <c r="AD5139">
        <v>135</v>
      </c>
      <c r="AE5139" t="s">
        <v>1102</v>
      </c>
      <c r="AF5139">
        <v>14</v>
      </c>
      <c r="AH5139" s="160">
        <v>39598</v>
      </c>
      <c r="AI5139">
        <v>16</v>
      </c>
      <c r="AJ5139">
        <v>183</v>
      </c>
      <c r="AK5139" s="160" t="s">
        <v>1102</v>
      </c>
      <c r="AL5139" s="28">
        <f t="shared" si="112"/>
        <v>18</v>
      </c>
      <c r="AN5139" s="160">
        <v>38867</v>
      </c>
      <c r="AO5139">
        <v>16</v>
      </c>
      <c r="AP5139">
        <v>140</v>
      </c>
      <c r="AQ5139" s="160" t="s">
        <v>1102</v>
      </c>
      <c r="AR5139" s="28">
        <f t="shared" si="113"/>
        <v>14</v>
      </c>
      <c r="AT5139" s="160">
        <v>38137</v>
      </c>
      <c r="AU5139">
        <v>16</v>
      </c>
      <c r="AV5139">
        <v>95</v>
      </c>
      <c r="AW5139" s="160" t="s">
        <v>1102</v>
      </c>
      <c r="AX5139" s="28">
        <f t="shared" si="114"/>
        <v>10</v>
      </c>
    </row>
    <row r="5140" spans="28:50" x14ac:dyDescent="0.3">
      <c r="AB5140" s="160">
        <v>37406</v>
      </c>
      <c r="AC5140">
        <v>17</v>
      </c>
      <c r="AD5140">
        <v>107</v>
      </c>
      <c r="AE5140" t="s">
        <v>1102</v>
      </c>
      <c r="AF5140">
        <v>11</v>
      </c>
      <c r="AH5140" s="160">
        <v>39598</v>
      </c>
      <c r="AI5140">
        <v>17</v>
      </c>
      <c r="AJ5140">
        <v>175</v>
      </c>
      <c r="AK5140" s="160" t="s">
        <v>1102</v>
      </c>
      <c r="AL5140" s="28">
        <f t="shared" si="112"/>
        <v>18</v>
      </c>
      <c r="AN5140" s="160">
        <v>38867</v>
      </c>
      <c r="AO5140">
        <v>17</v>
      </c>
      <c r="AP5140">
        <v>129</v>
      </c>
      <c r="AQ5140" s="160" t="s">
        <v>1102</v>
      </c>
      <c r="AR5140" s="28">
        <f t="shared" si="113"/>
        <v>13</v>
      </c>
      <c r="AT5140" s="160">
        <v>38137</v>
      </c>
      <c r="AU5140">
        <v>17</v>
      </c>
      <c r="AV5140">
        <v>90</v>
      </c>
      <c r="AW5140" s="160" t="s">
        <v>1102</v>
      </c>
      <c r="AX5140" s="28">
        <f t="shared" si="114"/>
        <v>9</v>
      </c>
    </row>
    <row r="5141" spans="28:50" x14ac:dyDescent="0.3">
      <c r="AB5141" s="160">
        <v>37406</v>
      </c>
      <c r="AC5141">
        <v>18</v>
      </c>
      <c r="AD5141">
        <v>65</v>
      </c>
      <c r="AE5141" t="s">
        <v>1102</v>
      </c>
      <c r="AF5141">
        <v>7</v>
      </c>
      <c r="AH5141" s="160">
        <v>39598</v>
      </c>
      <c r="AI5141">
        <v>18</v>
      </c>
      <c r="AJ5141">
        <v>163</v>
      </c>
      <c r="AK5141" s="160" t="s">
        <v>1102</v>
      </c>
      <c r="AL5141" s="28">
        <f t="shared" si="112"/>
        <v>16</v>
      </c>
      <c r="AN5141" s="160">
        <v>38867</v>
      </c>
      <c r="AO5141">
        <v>18</v>
      </c>
      <c r="AP5141">
        <v>120</v>
      </c>
      <c r="AQ5141" s="160" t="s">
        <v>1102</v>
      </c>
      <c r="AR5141" s="28">
        <f t="shared" si="113"/>
        <v>12</v>
      </c>
      <c r="AT5141" s="160">
        <v>38137</v>
      </c>
      <c r="AU5141">
        <v>18</v>
      </c>
      <c r="AV5141">
        <v>83</v>
      </c>
      <c r="AW5141" s="160" t="s">
        <v>1102</v>
      </c>
      <c r="AX5141" s="28">
        <f t="shared" si="114"/>
        <v>8</v>
      </c>
    </row>
    <row r="5142" spans="28:50" x14ac:dyDescent="0.3">
      <c r="AB5142" s="160">
        <v>37406</v>
      </c>
      <c r="AC5142">
        <v>19</v>
      </c>
      <c r="AD5142">
        <v>63</v>
      </c>
      <c r="AE5142" t="s">
        <v>1102</v>
      </c>
      <c r="AF5142">
        <v>6</v>
      </c>
      <c r="AH5142" s="160">
        <v>39598</v>
      </c>
      <c r="AI5142">
        <v>19</v>
      </c>
      <c r="AJ5142">
        <v>152</v>
      </c>
      <c r="AK5142" s="160" t="s">
        <v>1102</v>
      </c>
      <c r="AL5142" s="28">
        <f t="shared" si="112"/>
        <v>15</v>
      </c>
      <c r="AN5142" s="160">
        <v>38867</v>
      </c>
      <c r="AO5142">
        <v>19</v>
      </c>
      <c r="AP5142">
        <v>120</v>
      </c>
      <c r="AQ5142" s="160" t="s">
        <v>1102</v>
      </c>
      <c r="AR5142" s="28">
        <f t="shared" si="113"/>
        <v>12</v>
      </c>
      <c r="AT5142" s="160">
        <v>38137</v>
      </c>
      <c r="AU5142">
        <v>19</v>
      </c>
      <c r="AV5142">
        <v>68</v>
      </c>
      <c r="AW5142" s="160" t="s">
        <v>1102</v>
      </c>
      <c r="AX5142" s="28">
        <f t="shared" si="114"/>
        <v>7</v>
      </c>
    </row>
    <row r="5143" spans="28:50" x14ac:dyDescent="0.3">
      <c r="AB5143" s="160">
        <v>37406</v>
      </c>
      <c r="AC5143">
        <v>20</v>
      </c>
      <c r="AD5143">
        <v>30</v>
      </c>
      <c r="AE5143" t="s">
        <v>1102</v>
      </c>
      <c r="AF5143">
        <v>3</v>
      </c>
      <c r="AH5143" s="160">
        <v>39598</v>
      </c>
      <c r="AI5143">
        <v>20</v>
      </c>
      <c r="AJ5143">
        <v>138</v>
      </c>
      <c r="AK5143" s="160" t="s">
        <v>1102</v>
      </c>
      <c r="AL5143" s="28">
        <f t="shared" si="112"/>
        <v>14</v>
      </c>
      <c r="AN5143" s="160">
        <v>38867</v>
      </c>
      <c r="AO5143">
        <v>20</v>
      </c>
      <c r="AP5143">
        <v>113</v>
      </c>
      <c r="AQ5143" s="160" t="s">
        <v>1102</v>
      </c>
      <c r="AR5143" s="28">
        <f t="shared" si="113"/>
        <v>11</v>
      </c>
      <c r="AT5143" s="160">
        <v>38137</v>
      </c>
      <c r="AU5143">
        <v>20</v>
      </c>
      <c r="AV5143">
        <v>62</v>
      </c>
      <c r="AW5143" s="160" t="s">
        <v>1102</v>
      </c>
      <c r="AX5143" s="28">
        <f t="shared" si="114"/>
        <v>6</v>
      </c>
    </row>
    <row r="5144" spans="28:50" x14ac:dyDescent="0.3">
      <c r="AB5144" s="160">
        <v>37406</v>
      </c>
      <c r="AC5144">
        <v>21</v>
      </c>
      <c r="AD5144">
        <v>26</v>
      </c>
      <c r="AE5144" t="s">
        <v>1102</v>
      </c>
      <c r="AF5144">
        <v>3</v>
      </c>
      <c r="AH5144" s="160">
        <v>39598</v>
      </c>
      <c r="AI5144">
        <v>21</v>
      </c>
      <c r="AJ5144">
        <v>137</v>
      </c>
      <c r="AK5144" s="160" t="s">
        <v>1102</v>
      </c>
      <c r="AL5144" s="28">
        <f t="shared" si="112"/>
        <v>14</v>
      </c>
      <c r="AN5144" s="160">
        <v>38867</v>
      </c>
      <c r="AO5144">
        <v>21</v>
      </c>
      <c r="AP5144">
        <v>110</v>
      </c>
      <c r="AQ5144" s="160" t="s">
        <v>1102</v>
      </c>
      <c r="AR5144" s="28">
        <f t="shared" si="113"/>
        <v>11</v>
      </c>
      <c r="AT5144" s="160">
        <v>38137</v>
      </c>
      <c r="AU5144">
        <v>21</v>
      </c>
      <c r="AV5144">
        <v>111</v>
      </c>
      <c r="AW5144" s="160" t="s">
        <v>1102</v>
      </c>
      <c r="AX5144" s="28">
        <f t="shared" si="114"/>
        <v>11</v>
      </c>
    </row>
    <row r="5145" spans="28:50" x14ac:dyDescent="0.3">
      <c r="AB5145" s="160">
        <v>37406</v>
      </c>
      <c r="AC5145">
        <v>22</v>
      </c>
      <c r="AD5145">
        <v>15</v>
      </c>
      <c r="AE5145" t="s">
        <v>1102</v>
      </c>
      <c r="AF5145">
        <v>2</v>
      </c>
      <c r="AH5145" s="160">
        <v>39598</v>
      </c>
      <c r="AI5145">
        <v>22</v>
      </c>
      <c r="AJ5145">
        <v>137</v>
      </c>
      <c r="AK5145" s="160" t="s">
        <v>1102</v>
      </c>
      <c r="AL5145" s="28">
        <f t="shared" si="112"/>
        <v>14</v>
      </c>
      <c r="AN5145" s="160">
        <v>38867</v>
      </c>
      <c r="AO5145">
        <v>22</v>
      </c>
      <c r="AP5145">
        <v>110</v>
      </c>
      <c r="AQ5145" s="160" t="s">
        <v>1102</v>
      </c>
      <c r="AR5145" s="28">
        <f t="shared" si="113"/>
        <v>11</v>
      </c>
      <c r="AT5145" s="160">
        <v>38137</v>
      </c>
      <c r="AU5145">
        <v>22</v>
      </c>
      <c r="AV5145">
        <v>104</v>
      </c>
      <c r="AW5145" s="160" t="s">
        <v>1102</v>
      </c>
      <c r="AX5145" s="28">
        <f t="shared" si="114"/>
        <v>10</v>
      </c>
    </row>
    <row r="5146" spans="28:50" x14ac:dyDescent="0.3">
      <c r="AB5146" s="160">
        <v>37406</v>
      </c>
      <c r="AC5146">
        <v>23</v>
      </c>
      <c r="AD5146">
        <v>9</v>
      </c>
      <c r="AE5146" t="s">
        <v>1102</v>
      </c>
      <c r="AF5146">
        <v>1</v>
      </c>
      <c r="AH5146" s="160">
        <v>39598</v>
      </c>
      <c r="AI5146">
        <v>23</v>
      </c>
      <c r="AJ5146">
        <v>133</v>
      </c>
      <c r="AK5146" s="160" t="s">
        <v>1102</v>
      </c>
      <c r="AL5146" s="28">
        <f t="shared" si="112"/>
        <v>13</v>
      </c>
      <c r="AN5146" s="160">
        <v>38867</v>
      </c>
      <c r="AO5146">
        <v>23</v>
      </c>
      <c r="AP5146">
        <v>92</v>
      </c>
      <c r="AQ5146" s="160" t="s">
        <v>1102</v>
      </c>
      <c r="AR5146" s="28">
        <f t="shared" si="113"/>
        <v>9</v>
      </c>
      <c r="AT5146" s="160">
        <v>38137</v>
      </c>
      <c r="AU5146">
        <v>23</v>
      </c>
      <c r="AV5146">
        <v>75</v>
      </c>
      <c r="AW5146" s="160" t="s">
        <v>1102</v>
      </c>
      <c r="AX5146" s="28">
        <f t="shared" si="114"/>
        <v>8</v>
      </c>
    </row>
    <row r="5147" spans="28:50" x14ac:dyDescent="0.3">
      <c r="AB5147" s="160">
        <v>37407</v>
      </c>
      <c r="AC5147">
        <v>0</v>
      </c>
      <c r="AD5147">
        <v>-5</v>
      </c>
      <c r="AE5147" t="s">
        <v>1102</v>
      </c>
      <c r="AF5147">
        <v>-1</v>
      </c>
      <c r="AH5147" s="160">
        <v>39599</v>
      </c>
      <c r="AI5147">
        <v>0</v>
      </c>
      <c r="AJ5147">
        <v>124</v>
      </c>
      <c r="AK5147" s="160" t="s">
        <v>1102</v>
      </c>
      <c r="AL5147" s="28">
        <f t="shared" si="112"/>
        <v>12</v>
      </c>
      <c r="AN5147" s="160">
        <v>38868</v>
      </c>
      <c r="AO5147">
        <v>0</v>
      </c>
      <c r="AP5147">
        <v>90</v>
      </c>
      <c r="AQ5147" s="160" t="s">
        <v>1102</v>
      </c>
      <c r="AR5147" s="28">
        <f t="shared" si="113"/>
        <v>9</v>
      </c>
      <c r="AT5147" s="160">
        <v>38138</v>
      </c>
      <c r="AU5147">
        <v>0</v>
      </c>
      <c r="AV5147">
        <v>81</v>
      </c>
      <c r="AW5147" s="160" t="s">
        <v>1102</v>
      </c>
      <c r="AX5147" s="28">
        <f t="shared" si="114"/>
        <v>8</v>
      </c>
    </row>
    <row r="5148" spans="28:50" x14ac:dyDescent="0.3">
      <c r="AB5148" s="160">
        <v>37407</v>
      </c>
      <c r="AC5148">
        <v>1</v>
      </c>
      <c r="AD5148">
        <v>-1</v>
      </c>
      <c r="AE5148" t="s">
        <v>1102</v>
      </c>
      <c r="AF5148">
        <v>0</v>
      </c>
      <c r="AH5148" s="160">
        <v>39599</v>
      </c>
      <c r="AI5148">
        <v>1</v>
      </c>
      <c r="AJ5148">
        <v>115</v>
      </c>
      <c r="AK5148" s="160" t="s">
        <v>1102</v>
      </c>
      <c r="AL5148" s="28">
        <f t="shared" si="112"/>
        <v>12</v>
      </c>
      <c r="AN5148" s="160">
        <v>38868</v>
      </c>
      <c r="AO5148">
        <v>1</v>
      </c>
      <c r="AP5148">
        <v>80</v>
      </c>
      <c r="AQ5148" s="160" t="s">
        <v>1102</v>
      </c>
      <c r="AR5148" s="28">
        <f t="shared" si="113"/>
        <v>8</v>
      </c>
      <c r="AT5148" s="160">
        <v>38138</v>
      </c>
      <c r="AU5148">
        <v>1</v>
      </c>
      <c r="AV5148">
        <v>78</v>
      </c>
      <c r="AW5148" s="160" t="s">
        <v>1102</v>
      </c>
      <c r="AX5148" s="28">
        <f t="shared" si="114"/>
        <v>8</v>
      </c>
    </row>
    <row r="5149" spans="28:50" x14ac:dyDescent="0.3">
      <c r="AB5149" s="160">
        <v>37407</v>
      </c>
      <c r="AC5149">
        <v>2</v>
      </c>
      <c r="AD5149">
        <v>4</v>
      </c>
      <c r="AE5149" t="s">
        <v>1102</v>
      </c>
      <c r="AF5149">
        <v>0</v>
      </c>
      <c r="AH5149" s="160">
        <v>39599</v>
      </c>
      <c r="AI5149">
        <v>2</v>
      </c>
      <c r="AJ5149">
        <v>108</v>
      </c>
      <c r="AK5149" s="160" t="s">
        <v>1102</v>
      </c>
      <c r="AL5149" s="28">
        <f t="shared" si="112"/>
        <v>11</v>
      </c>
      <c r="AN5149" s="160">
        <v>38868</v>
      </c>
      <c r="AO5149">
        <v>2</v>
      </c>
      <c r="AP5149">
        <v>86</v>
      </c>
      <c r="AQ5149" s="160" t="s">
        <v>1102</v>
      </c>
      <c r="AR5149" s="28">
        <f t="shared" si="113"/>
        <v>9</v>
      </c>
      <c r="AT5149" s="160">
        <v>38138</v>
      </c>
      <c r="AU5149">
        <v>2</v>
      </c>
      <c r="AV5149">
        <v>71</v>
      </c>
      <c r="AW5149" s="160" t="s">
        <v>1102</v>
      </c>
      <c r="AX5149" s="28">
        <f t="shared" si="114"/>
        <v>7</v>
      </c>
    </row>
    <row r="5150" spans="28:50" x14ac:dyDescent="0.3">
      <c r="AB5150" s="160">
        <v>37407</v>
      </c>
      <c r="AC5150">
        <v>3</v>
      </c>
      <c r="AD5150">
        <v>-8</v>
      </c>
      <c r="AE5150" t="s">
        <v>1102</v>
      </c>
      <c r="AF5150">
        <v>-1</v>
      </c>
      <c r="AH5150" s="160">
        <v>39599</v>
      </c>
      <c r="AI5150">
        <v>3</v>
      </c>
      <c r="AJ5150">
        <v>103</v>
      </c>
      <c r="AK5150" s="160" t="s">
        <v>1102</v>
      </c>
      <c r="AL5150" s="28">
        <f t="shared" si="112"/>
        <v>10</v>
      </c>
      <c r="AN5150" s="160">
        <v>38868</v>
      </c>
      <c r="AO5150">
        <v>3</v>
      </c>
      <c r="AP5150">
        <v>80</v>
      </c>
      <c r="AQ5150" s="160" t="s">
        <v>1102</v>
      </c>
      <c r="AR5150" s="28">
        <f t="shared" si="113"/>
        <v>8</v>
      </c>
      <c r="AT5150" s="160">
        <v>38138</v>
      </c>
      <c r="AU5150">
        <v>3</v>
      </c>
      <c r="AV5150">
        <v>72</v>
      </c>
      <c r="AW5150" s="160" t="s">
        <v>1102</v>
      </c>
      <c r="AX5150" s="28">
        <f t="shared" si="114"/>
        <v>7</v>
      </c>
    </row>
    <row r="5151" spans="28:50" x14ac:dyDescent="0.3">
      <c r="AB5151" s="160">
        <v>37407</v>
      </c>
      <c r="AC5151">
        <v>4</v>
      </c>
      <c r="AD5151">
        <v>-12</v>
      </c>
      <c r="AE5151" t="s">
        <v>1102</v>
      </c>
      <c r="AF5151">
        <v>-1</v>
      </c>
      <c r="AH5151" s="160">
        <v>39599</v>
      </c>
      <c r="AI5151">
        <v>4</v>
      </c>
      <c r="AJ5151">
        <v>95</v>
      </c>
      <c r="AK5151" s="160" t="s">
        <v>1102</v>
      </c>
      <c r="AL5151" s="28">
        <f t="shared" si="112"/>
        <v>10</v>
      </c>
      <c r="AN5151" s="160">
        <v>38868</v>
      </c>
      <c r="AO5151">
        <v>4</v>
      </c>
      <c r="AP5151">
        <v>80</v>
      </c>
      <c r="AQ5151" s="160" t="s">
        <v>1102</v>
      </c>
      <c r="AR5151" s="28">
        <f t="shared" si="113"/>
        <v>8</v>
      </c>
      <c r="AT5151" s="160">
        <v>38138</v>
      </c>
      <c r="AU5151">
        <v>4</v>
      </c>
      <c r="AV5151">
        <v>62</v>
      </c>
      <c r="AW5151" s="160" t="s">
        <v>1102</v>
      </c>
      <c r="AX5151" s="28">
        <f t="shared" si="114"/>
        <v>6</v>
      </c>
    </row>
    <row r="5152" spans="28:50" x14ac:dyDescent="0.3">
      <c r="AB5152" s="160">
        <v>37407</v>
      </c>
      <c r="AC5152">
        <v>5</v>
      </c>
      <c r="AD5152">
        <v>-28</v>
      </c>
      <c r="AE5152" t="s">
        <v>1102</v>
      </c>
      <c r="AF5152">
        <v>-3</v>
      </c>
      <c r="AH5152" s="160">
        <v>39599</v>
      </c>
      <c r="AI5152">
        <v>5</v>
      </c>
      <c r="AJ5152">
        <v>91</v>
      </c>
      <c r="AK5152" s="160" t="s">
        <v>1102</v>
      </c>
      <c r="AL5152" s="28">
        <f t="shared" si="112"/>
        <v>9</v>
      </c>
      <c r="AN5152" s="160">
        <v>38868</v>
      </c>
      <c r="AO5152">
        <v>5</v>
      </c>
      <c r="AP5152">
        <v>80</v>
      </c>
      <c r="AQ5152" s="160" t="s">
        <v>1102</v>
      </c>
      <c r="AR5152" s="28">
        <f t="shared" si="113"/>
        <v>8</v>
      </c>
      <c r="AT5152" s="160">
        <v>38138</v>
      </c>
      <c r="AU5152">
        <v>5</v>
      </c>
      <c r="AV5152">
        <v>62</v>
      </c>
      <c r="AW5152" s="160" t="s">
        <v>1102</v>
      </c>
      <c r="AX5152" s="28">
        <f t="shared" si="114"/>
        <v>6</v>
      </c>
    </row>
    <row r="5153" spans="28:50" x14ac:dyDescent="0.3">
      <c r="AB5153" s="160">
        <v>37407</v>
      </c>
      <c r="AC5153">
        <v>6</v>
      </c>
      <c r="AD5153">
        <v>-29</v>
      </c>
      <c r="AE5153" t="s">
        <v>1102</v>
      </c>
      <c r="AF5153">
        <v>-3</v>
      </c>
      <c r="AH5153" s="160">
        <v>39599</v>
      </c>
      <c r="AI5153">
        <v>6</v>
      </c>
      <c r="AJ5153">
        <v>89</v>
      </c>
      <c r="AK5153" s="160" t="s">
        <v>1102</v>
      </c>
      <c r="AL5153" s="28">
        <f t="shared" si="112"/>
        <v>9</v>
      </c>
      <c r="AN5153" s="160">
        <v>38868</v>
      </c>
      <c r="AO5153">
        <v>6</v>
      </c>
      <c r="AP5153">
        <v>80</v>
      </c>
      <c r="AQ5153" s="160" t="s">
        <v>1102</v>
      </c>
      <c r="AR5153" s="28">
        <f t="shared" si="113"/>
        <v>8</v>
      </c>
      <c r="AT5153" s="160">
        <v>38138</v>
      </c>
      <c r="AU5153">
        <v>6</v>
      </c>
      <c r="AV5153">
        <v>57</v>
      </c>
      <c r="AW5153" s="160" t="s">
        <v>1102</v>
      </c>
      <c r="AX5153" s="28">
        <f t="shared" si="114"/>
        <v>6</v>
      </c>
    </row>
    <row r="5154" spans="28:50" x14ac:dyDescent="0.3">
      <c r="AB5154" s="160">
        <v>37407</v>
      </c>
      <c r="AC5154">
        <v>7</v>
      </c>
      <c r="AD5154">
        <v>-28</v>
      </c>
      <c r="AE5154" t="s">
        <v>1102</v>
      </c>
      <c r="AF5154">
        <v>-3</v>
      </c>
      <c r="AH5154" s="160">
        <v>39599</v>
      </c>
      <c r="AI5154">
        <v>7</v>
      </c>
      <c r="AJ5154">
        <v>95</v>
      </c>
      <c r="AK5154" s="160" t="s">
        <v>1102</v>
      </c>
      <c r="AL5154" s="28">
        <f t="shared" si="112"/>
        <v>10</v>
      </c>
      <c r="AN5154" s="160">
        <v>38868</v>
      </c>
      <c r="AO5154">
        <v>7</v>
      </c>
      <c r="AP5154">
        <v>70</v>
      </c>
      <c r="AQ5154" s="160" t="s">
        <v>1102</v>
      </c>
      <c r="AR5154" s="28">
        <f t="shared" si="113"/>
        <v>7</v>
      </c>
      <c r="AT5154" s="160">
        <v>38138</v>
      </c>
      <c r="AU5154">
        <v>7</v>
      </c>
      <c r="AV5154">
        <v>56</v>
      </c>
      <c r="AW5154" s="160" t="s">
        <v>1102</v>
      </c>
      <c r="AX5154" s="28">
        <f t="shared" si="114"/>
        <v>6</v>
      </c>
    </row>
    <row r="5155" spans="28:50" x14ac:dyDescent="0.3">
      <c r="AB5155" s="160">
        <v>37407</v>
      </c>
      <c r="AC5155">
        <v>8</v>
      </c>
      <c r="AD5155">
        <v>-14</v>
      </c>
      <c r="AE5155" t="s">
        <v>1102</v>
      </c>
      <c r="AF5155">
        <v>-1</v>
      </c>
      <c r="AH5155" s="160">
        <v>39599</v>
      </c>
      <c r="AI5155">
        <v>8</v>
      </c>
      <c r="AJ5155">
        <v>94</v>
      </c>
      <c r="AK5155" s="160" t="s">
        <v>1102</v>
      </c>
      <c r="AL5155" s="28">
        <f t="shared" si="112"/>
        <v>9</v>
      </c>
      <c r="AN5155" s="160">
        <v>38868</v>
      </c>
      <c r="AO5155">
        <v>8</v>
      </c>
      <c r="AP5155">
        <v>87</v>
      </c>
      <c r="AQ5155" s="160" t="s">
        <v>1102</v>
      </c>
      <c r="AR5155" s="28">
        <f t="shared" si="113"/>
        <v>9</v>
      </c>
      <c r="AT5155" s="160">
        <v>38138</v>
      </c>
      <c r="AU5155">
        <v>8</v>
      </c>
      <c r="AV5155">
        <v>54</v>
      </c>
      <c r="AW5155" s="160" t="s">
        <v>1102</v>
      </c>
      <c r="AX5155" s="28">
        <f t="shared" si="114"/>
        <v>5</v>
      </c>
    </row>
    <row r="5156" spans="28:50" x14ac:dyDescent="0.3">
      <c r="AB5156" s="160">
        <v>37407</v>
      </c>
      <c r="AC5156">
        <v>9</v>
      </c>
      <c r="AD5156">
        <v>27</v>
      </c>
      <c r="AE5156" t="s">
        <v>1102</v>
      </c>
      <c r="AF5156">
        <v>3</v>
      </c>
      <c r="AH5156" s="160">
        <v>39599</v>
      </c>
      <c r="AI5156">
        <v>9</v>
      </c>
      <c r="AJ5156">
        <v>102</v>
      </c>
      <c r="AK5156" s="160" t="s">
        <v>1102</v>
      </c>
      <c r="AL5156" s="28">
        <f t="shared" si="112"/>
        <v>10</v>
      </c>
      <c r="AN5156" s="160">
        <v>38868</v>
      </c>
      <c r="AO5156">
        <v>9</v>
      </c>
      <c r="AP5156">
        <v>100</v>
      </c>
      <c r="AQ5156" s="160" t="s">
        <v>1102</v>
      </c>
      <c r="AR5156" s="28">
        <f t="shared" si="113"/>
        <v>10</v>
      </c>
      <c r="AT5156" s="160">
        <v>38138</v>
      </c>
      <c r="AU5156">
        <v>9</v>
      </c>
      <c r="AV5156">
        <v>91</v>
      </c>
      <c r="AW5156" s="160" t="s">
        <v>1102</v>
      </c>
      <c r="AX5156" s="28">
        <f t="shared" si="114"/>
        <v>9</v>
      </c>
    </row>
    <row r="5157" spans="28:50" x14ac:dyDescent="0.3">
      <c r="AB5157" s="160">
        <v>37407</v>
      </c>
      <c r="AC5157">
        <v>10</v>
      </c>
      <c r="AD5157">
        <v>60</v>
      </c>
      <c r="AE5157" t="s">
        <v>1102</v>
      </c>
      <c r="AF5157">
        <v>6</v>
      </c>
      <c r="AH5157" s="160">
        <v>39599</v>
      </c>
      <c r="AI5157">
        <v>10</v>
      </c>
      <c r="AJ5157">
        <v>119</v>
      </c>
      <c r="AK5157" s="160" t="s">
        <v>1102</v>
      </c>
      <c r="AL5157" s="28">
        <f t="shared" si="112"/>
        <v>12</v>
      </c>
      <c r="AN5157" s="160">
        <v>38868</v>
      </c>
      <c r="AO5157">
        <v>10</v>
      </c>
      <c r="AP5157">
        <v>120</v>
      </c>
      <c r="AQ5157" s="160" t="s">
        <v>1102</v>
      </c>
      <c r="AR5157" s="28">
        <f t="shared" si="113"/>
        <v>12</v>
      </c>
      <c r="AT5157" s="160">
        <v>38138</v>
      </c>
      <c r="AU5157">
        <v>10</v>
      </c>
      <c r="AV5157">
        <v>90</v>
      </c>
      <c r="AW5157" s="160" t="s">
        <v>1102</v>
      </c>
      <c r="AX5157" s="28">
        <f t="shared" si="114"/>
        <v>9</v>
      </c>
    </row>
    <row r="5158" spans="28:50" x14ac:dyDescent="0.3">
      <c r="AB5158" s="160">
        <v>37407</v>
      </c>
      <c r="AC5158">
        <v>11</v>
      </c>
      <c r="AD5158">
        <v>88</v>
      </c>
      <c r="AE5158" t="s">
        <v>1102</v>
      </c>
      <c r="AF5158">
        <v>9</v>
      </c>
      <c r="AH5158" s="160">
        <v>39599</v>
      </c>
      <c r="AI5158">
        <v>11</v>
      </c>
      <c r="AJ5158">
        <v>150</v>
      </c>
      <c r="AK5158" s="160" t="s">
        <v>1102</v>
      </c>
      <c r="AL5158" s="28">
        <f t="shared" si="112"/>
        <v>15</v>
      </c>
      <c r="AN5158" s="160">
        <v>38868</v>
      </c>
      <c r="AO5158">
        <v>11</v>
      </c>
      <c r="AP5158">
        <v>131</v>
      </c>
      <c r="AQ5158" s="160" t="s">
        <v>1102</v>
      </c>
      <c r="AR5158" s="28">
        <f t="shared" si="113"/>
        <v>13</v>
      </c>
      <c r="AT5158" s="160">
        <v>38138</v>
      </c>
      <c r="AU5158">
        <v>11</v>
      </c>
      <c r="AV5158">
        <v>88</v>
      </c>
      <c r="AW5158" s="160" t="s">
        <v>1102</v>
      </c>
      <c r="AX5158" s="28">
        <f t="shared" si="114"/>
        <v>9</v>
      </c>
    </row>
    <row r="5159" spans="28:50" x14ac:dyDescent="0.3">
      <c r="AB5159" s="160">
        <v>37407</v>
      </c>
      <c r="AC5159">
        <v>12</v>
      </c>
      <c r="AD5159">
        <v>107</v>
      </c>
      <c r="AE5159" t="s">
        <v>1102</v>
      </c>
      <c r="AF5159">
        <v>11</v>
      </c>
      <c r="AH5159" s="160">
        <v>39599</v>
      </c>
      <c r="AI5159">
        <v>12</v>
      </c>
      <c r="AJ5159">
        <v>171</v>
      </c>
      <c r="AK5159" s="160" t="s">
        <v>1102</v>
      </c>
      <c r="AL5159" s="28">
        <f t="shared" si="112"/>
        <v>17</v>
      </c>
      <c r="AN5159" s="160">
        <v>38868</v>
      </c>
      <c r="AO5159">
        <v>12</v>
      </c>
      <c r="AP5159">
        <v>140</v>
      </c>
      <c r="AQ5159" s="160" t="s">
        <v>1102</v>
      </c>
      <c r="AR5159" s="28">
        <f t="shared" si="113"/>
        <v>14</v>
      </c>
      <c r="AT5159" s="160">
        <v>38138</v>
      </c>
      <c r="AU5159">
        <v>12</v>
      </c>
      <c r="AV5159">
        <v>87</v>
      </c>
      <c r="AW5159" s="160" t="s">
        <v>1102</v>
      </c>
      <c r="AX5159" s="28">
        <f t="shared" si="114"/>
        <v>9</v>
      </c>
    </row>
    <row r="5160" spans="28:50" x14ac:dyDescent="0.3">
      <c r="AB5160" s="160">
        <v>37407</v>
      </c>
      <c r="AC5160">
        <v>13</v>
      </c>
      <c r="AD5160">
        <v>121</v>
      </c>
      <c r="AE5160" t="s">
        <v>1102</v>
      </c>
      <c r="AF5160">
        <v>12</v>
      </c>
      <c r="AH5160" s="160">
        <v>39599</v>
      </c>
      <c r="AI5160">
        <v>13</v>
      </c>
      <c r="AJ5160">
        <v>175</v>
      </c>
      <c r="AK5160" s="160" t="s">
        <v>1102</v>
      </c>
      <c r="AL5160" s="28">
        <f t="shared" si="112"/>
        <v>18</v>
      </c>
      <c r="AN5160" s="160">
        <v>38868</v>
      </c>
      <c r="AO5160">
        <v>13</v>
      </c>
      <c r="AP5160">
        <v>150</v>
      </c>
      <c r="AQ5160" s="160" t="s">
        <v>1102</v>
      </c>
      <c r="AR5160" s="28">
        <f t="shared" si="113"/>
        <v>15</v>
      </c>
      <c r="AT5160" s="160">
        <v>38138</v>
      </c>
      <c r="AU5160">
        <v>13</v>
      </c>
      <c r="AV5160">
        <v>86</v>
      </c>
      <c r="AW5160" s="160" t="s">
        <v>1102</v>
      </c>
      <c r="AX5160" s="28">
        <f t="shared" si="114"/>
        <v>9</v>
      </c>
    </row>
    <row r="5161" spans="28:50" x14ac:dyDescent="0.3">
      <c r="AB5161" s="160">
        <v>37407</v>
      </c>
      <c r="AC5161">
        <v>14</v>
      </c>
      <c r="AD5161">
        <v>131</v>
      </c>
      <c r="AE5161" t="s">
        <v>1102</v>
      </c>
      <c r="AF5161">
        <v>13</v>
      </c>
      <c r="AH5161" s="160">
        <v>39599</v>
      </c>
      <c r="AI5161">
        <v>14</v>
      </c>
      <c r="AJ5161">
        <v>171</v>
      </c>
      <c r="AK5161" s="160" t="s">
        <v>1102</v>
      </c>
      <c r="AL5161" s="28">
        <f t="shared" si="112"/>
        <v>17</v>
      </c>
      <c r="AN5161" s="160">
        <v>38868</v>
      </c>
      <c r="AO5161">
        <v>14</v>
      </c>
      <c r="AP5161">
        <v>151</v>
      </c>
      <c r="AQ5161" s="160" t="s">
        <v>1102</v>
      </c>
      <c r="AR5161" s="28">
        <f t="shared" si="113"/>
        <v>15</v>
      </c>
      <c r="AT5161" s="160">
        <v>38138</v>
      </c>
      <c r="AU5161">
        <v>14</v>
      </c>
      <c r="AV5161">
        <v>84</v>
      </c>
      <c r="AW5161" s="160" t="s">
        <v>1102</v>
      </c>
      <c r="AX5161" s="28">
        <f t="shared" si="114"/>
        <v>8</v>
      </c>
    </row>
    <row r="5162" spans="28:50" x14ac:dyDescent="0.3">
      <c r="AB5162" s="160">
        <v>37407</v>
      </c>
      <c r="AC5162">
        <v>15</v>
      </c>
      <c r="AD5162">
        <v>135</v>
      </c>
      <c r="AE5162" t="s">
        <v>1102</v>
      </c>
      <c r="AF5162">
        <v>14</v>
      </c>
      <c r="AH5162" s="160">
        <v>39599</v>
      </c>
      <c r="AI5162">
        <v>15</v>
      </c>
      <c r="AJ5162">
        <v>168</v>
      </c>
      <c r="AK5162" s="160" t="s">
        <v>1102</v>
      </c>
      <c r="AL5162" s="28">
        <f t="shared" si="112"/>
        <v>17</v>
      </c>
      <c r="AN5162" s="160">
        <v>38868</v>
      </c>
      <c r="AO5162">
        <v>15</v>
      </c>
      <c r="AP5162">
        <v>150</v>
      </c>
      <c r="AQ5162" s="160" t="s">
        <v>1102</v>
      </c>
      <c r="AR5162" s="28">
        <f t="shared" si="113"/>
        <v>15</v>
      </c>
      <c r="AT5162" s="160">
        <v>38138</v>
      </c>
      <c r="AU5162">
        <v>15</v>
      </c>
      <c r="AV5162">
        <v>83</v>
      </c>
      <c r="AW5162" s="160" t="s">
        <v>1102</v>
      </c>
      <c r="AX5162" s="28">
        <f t="shared" si="114"/>
        <v>8</v>
      </c>
    </row>
    <row r="5163" spans="28:50" x14ac:dyDescent="0.3">
      <c r="AB5163" s="160">
        <v>37407</v>
      </c>
      <c r="AC5163">
        <v>16</v>
      </c>
      <c r="AD5163">
        <v>123</v>
      </c>
      <c r="AE5163" t="s">
        <v>1102</v>
      </c>
      <c r="AF5163">
        <v>12</v>
      </c>
      <c r="AH5163" s="160">
        <v>39599</v>
      </c>
      <c r="AI5163">
        <v>16</v>
      </c>
      <c r="AJ5163">
        <v>153</v>
      </c>
      <c r="AK5163" s="160" t="s">
        <v>1102</v>
      </c>
      <c r="AL5163" s="28">
        <f t="shared" si="112"/>
        <v>15</v>
      </c>
      <c r="AN5163" s="160">
        <v>38868</v>
      </c>
      <c r="AO5163">
        <v>16</v>
      </c>
      <c r="AP5163">
        <v>130</v>
      </c>
      <c r="AQ5163" s="160" t="s">
        <v>1102</v>
      </c>
      <c r="AR5163" s="28">
        <f t="shared" si="113"/>
        <v>13</v>
      </c>
      <c r="AT5163" s="160">
        <v>38138</v>
      </c>
      <c r="AU5163">
        <v>16</v>
      </c>
      <c r="AV5163">
        <v>82</v>
      </c>
      <c r="AW5163" s="160" t="s">
        <v>1102</v>
      </c>
      <c r="AX5163" s="28">
        <f t="shared" si="114"/>
        <v>8</v>
      </c>
    </row>
    <row r="5164" spans="28:50" x14ac:dyDescent="0.3">
      <c r="AB5164" s="160">
        <v>37407</v>
      </c>
      <c r="AC5164">
        <v>17</v>
      </c>
      <c r="AD5164">
        <v>95</v>
      </c>
      <c r="AE5164" t="s">
        <v>1102</v>
      </c>
      <c r="AF5164">
        <v>10</v>
      </c>
      <c r="AH5164" s="160">
        <v>39599</v>
      </c>
      <c r="AI5164">
        <v>17</v>
      </c>
      <c r="AJ5164">
        <v>143</v>
      </c>
      <c r="AK5164" s="160" t="s">
        <v>1102</v>
      </c>
      <c r="AL5164" s="28">
        <f t="shared" si="112"/>
        <v>14</v>
      </c>
      <c r="AN5164" s="160">
        <v>38868</v>
      </c>
      <c r="AO5164">
        <v>17</v>
      </c>
      <c r="AP5164">
        <v>116</v>
      </c>
      <c r="AQ5164" s="160" t="s">
        <v>1102</v>
      </c>
      <c r="AR5164" s="28">
        <f t="shared" si="113"/>
        <v>12</v>
      </c>
      <c r="AT5164" s="160">
        <v>38138</v>
      </c>
      <c r="AU5164">
        <v>17</v>
      </c>
      <c r="AV5164">
        <v>80</v>
      </c>
      <c r="AW5164" s="160" t="s">
        <v>1102</v>
      </c>
      <c r="AX5164" s="28">
        <f t="shared" si="114"/>
        <v>8</v>
      </c>
    </row>
    <row r="5165" spans="28:50" x14ac:dyDescent="0.3">
      <c r="AB5165" s="160">
        <v>37407</v>
      </c>
      <c r="AC5165">
        <v>18</v>
      </c>
      <c r="AD5165">
        <v>76</v>
      </c>
      <c r="AE5165" t="s">
        <v>1102</v>
      </c>
      <c r="AF5165">
        <v>8</v>
      </c>
      <c r="AH5165" s="160">
        <v>39599</v>
      </c>
      <c r="AI5165">
        <v>18</v>
      </c>
      <c r="AJ5165">
        <v>144</v>
      </c>
      <c r="AK5165" s="160" t="s">
        <v>1102</v>
      </c>
      <c r="AL5165" s="28">
        <f t="shared" si="112"/>
        <v>14</v>
      </c>
      <c r="AN5165" s="160">
        <v>38868</v>
      </c>
      <c r="AO5165">
        <v>18</v>
      </c>
      <c r="AP5165">
        <v>110</v>
      </c>
      <c r="AQ5165" s="160" t="s">
        <v>1102</v>
      </c>
      <c r="AR5165" s="28">
        <f t="shared" si="113"/>
        <v>11</v>
      </c>
      <c r="AT5165" s="160">
        <v>38138</v>
      </c>
      <c r="AU5165">
        <v>18</v>
      </c>
      <c r="AV5165">
        <v>79</v>
      </c>
      <c r="AW5165" s="160" t="s">
        <v>1102</v>
      </c>
      <c r="AX5165" s="28">
        <f t="shared" si="114"/>
        <v>8</v>
      </c>
    </row>
    <row r="5166" spans="28:50" x14ac:dyDescent="0.3">
      <c r="AB5166" s="160">
        <v>37407</v>
      </c>
      <c r="AC5166">
        <v>19</v>
      </c>
      <c r="AD5166">
        <v>63</v>
      </c>
      <c r="AE5166" t="s">
        <v>1102</v>
      </c>
      <c r="AF5166">
        <v>6</v>
      </c>
      <c r="AH5166" s="160">
        <v>39599</v>
      </c>
      <c r="AI5166">
        <v>19</v>
      </c>
      <c r="AJ5166">
        <v>137</v>
      </c>
      <c r="AK5166" s="160" t="s">
        <v>1102</v>
      </c>
      <c r="AL5166" s="28">
        <f t="shared" si="112"/>
        <v>14</v>
      </c>
      <c r="AN5166" s="160">
        <v>38868</v>
      </c>
      <c r="AO5166">
        <v>19</v>
      </c>
      <c r="AP5166">
        <v>100</v>
      </c>
      <c r="AQ5166" s="160" t="s">
        <v>1102</v>
      </c>
      <c r="AR5166" s="28">
        <f t="shared" si="113"/>
        <v>10</v>
      </c>
      <c r="AT5166" s="160">
        <v>38138</v>
      </c>
      <c r="AU5166">
        <v>19</v>
      </c>
      <c r="AV5166">
        <v>78</v>
      </c>
      <c r="AW5166" s="160" t="s">
        <v>1102</v>
      </c>
      <c r="AX5166" s="28">
        <f t="shared" si="114"/>
        <v>8</v>
      </c>
    </row>
    <row r="5167" spans="28:50" x14ac:dyDescent="0.3">
      <c r="AB5167" s="160">
        <v>37407</v>
      </c>
      <c r="AC5167">
        <v>20</v>
      </c>
      <c r="AD5167">
        <v>57</v>
      </c>
      <c r="AE5167" t="s">
        <v>1102</v>
      </c>
      <c r="AF5167">
        <v>6</v>
      </c>
      <c r="AH5167" s="160">
        <v>39599</v>
      </c>
      <c r="AI5167">
        <v>20</v>
      </c>
      <c r="AJ5167">
        <v>131</v>
      </c>
      <c r="AK5167" s="160" t="s">
        <v>1102</v>
      </c>
      <c r="AL5167" s="28">
        <f t="shared" si="112"/>
        <v>13</v>
      </c>
      <c r="AN5167" s="160">
        <v>38868</v>
      </c>
      <c r="AO5167">
        <v>20</v>
      </c>
      <c r="AP5167">
        <v>94</v>
      </c>
      <c r="AQ5167" s="160" t="s">
        <v>1102</v>
      </c>
      <c r="AR5167" s="28">
        <f t="shared" si="113"/>
        <v>9</v>
      </c>
      <c r="AT5167" s="160">
        <v>38138</v>
      </c>
      <c r="AU5167">
        <v>20</v>
      </c>
      <c r="AV5167">
        <v>76</v>
      </c>
      <c r="AW5167" s="160" t="s">
        <v>1102</v>
      </c>
      <c r="AX5167" s="28">
        <f t="shared" si="114"/>
        <v>8</v>
      </c>
    </row>
    <row r="5168" spans="28:50" x14ac:dyDescent="0.3">
      <c r="AB5168" s="160">
        <v>37407</v>
      </c>
      <c r="AC5168">
        <v>21</v>
      </c>
      <c r="AD5168">
        <v>22</v>
      </c>
      <c r="AE5168" t="s">
        <v>1102</v>
      </c>
      <c r="AF5168">
        <v>2</v>
      </c>
      <c r="AH5168" s="160">
        <v>39599</v>
      </c>
      <c r="AI5168">
        <v>21</v>
      </c>
      <c r="AJ5168">
        <v>128</v>
      </c>
      <c r="AK5168" s="160" t="s">
        <v>1102</v>
      </c>
      <c r="AL5168" s="28">
        <f t="shared" si="112"/>
        <v>13</v>
      </c>
      <c r="AN5168" s="160">
        <v>38868</v>
      </c>
      <c r="AO5168">
        <v>21</v>
      </c>
      <c r="AP5168">
        <v>90</v>
      </c>
      <c r="AQ5168" s="160" t="s">
        <v>1102</v>
      </c>
      <c r="AR5168" s="28">
        <f t="shared" si="113"/>
        <v>9</v>
      </c>
      <c r="AT5168" s="160">
        <v>38138</v>
      </c>
      <c r="AU5168">
        <v>21</v>
      </c>
      <c r="AV5168">
        <v>75</v>
      </c>
      <c r="AW5168" s="160" t="s">
        <v>1102</v>
      </c>
      <c r="AX5168" s="28">
        <f t="shared" si="114"/>
        <v>8</v>
      </c>
    </row>
    <row r="5169" spans="28:50" x14ac:dyDescent="0.3">
      <c r="AB5169" s="160">
        <v>37407</v>
      </c>
      <c r="AC5169">
        <v>22</v>
      </c>
      <c r="AD5169">
        <v>24</v>
      </c>
      <c r="AE5169" t="s">
        <v>1102</v>
      </c>
      <c r="AF5169">
        <v>2</v>
      </c>
      <c r="AH5169" s="160">
        <v>39599</v>
      </c>
      <c r="AI5169">
        <v>22</v>
      </c>
      <c r="AJ5169">
        <v>124</v>
      </c>
      <c r="AK5169" s="160" t="s">
        <v>1102</v>
      </c>
      <c r="AL5169" s="28">
        <f t="shared" si="112"/>
        <v>12</v>
      </c>
      <c r="AN5169" s="160">
        <v>38868</v>
      </c>
      <c r="AO5169">
        <v>22</v>
      </c>
      <c r="AP5169">
        <v>80</v>
      </c>
      <c r="AQ5169" s="160" t="s">
        <v>1102</v>
      </c>
      <c r="AR5169" s="28">
        <f t="shared" si="113"/>
        <v>8</v>
      </c>
      <c r="AT5169" s="160">
        <v>38138</v>
      </c>
      <c r="AU5169">
        <v>22</v>
      </c>
      <c r="AV5169">
        <v>74</v>
      </c>
      <c r="AW5169" s="160" t="s">
        <v>1102</v>
      </c>
      <c r="AX5169" s="28">
        <f t="shared" si="114"/>
        <v>7</v>
      </c>
    </row>
    <row r="5170" spans="28:50" x14ac:dyDescent="0.3">
      <c r="AB5170" s="160">
        <v>37407</v>
      </c>
      <c r="AC5170">
        <v>23</v>
      </c>
      <c r="AD5170">
        <v>16</v>
      </c>
      <c r="AE5170" t="s">
        <v>1102</v>
      </c>
      <c r="AF5170">
        <v>2</v>
      </c>
      <c r="AH5170" s="160">
        <v>39599</v>
      </c>
      <c r="AI5170">
        <v>23</v>
      </c>
      <c r="AJ5170">
        <v>116</v>
      </c>
      <c r="AK5170" s="160" t="s">
        <v>1102</v>
      </c>
      <c r="AL5170" s="28">
        <f t="shared" si="112"/>
        <v>12</v>
      </c>
      <c r="AN5170" s="160">
        <v>38868</v>
      </c>
      <c r="AO5170">
        <v>23</v>
      </c>
      <c r="AP5170">
        <v>103</v>
      </c>
      <c r="AQ5170" s="160" t="s">
        <v>1102</v>
      </c>
      <c r="AR5170" s="28">
        <f t="shared" si="113"/>
        <v>10</v>
      </c>
      <c r="AT5170" s="160">
        <v>38138</v>
      </c>
      <c r="AU5170">
        <v>23</v>
      </c>
      <c r="AV5170">
        <v>72</v>
      </c>
      <c r="AW5170" s="160" t="s">
        <v>1102</v>
      </c>
      <c r="AX5170" s="28">
        <f t="shared" si="114"/>
        <v>7</v>
      </c>
    </row>
    <row r="5171" spans="28:50" x14ac:dyDescent="0.3">
      <c r="AB5171" s="160">
        <v>35217</v>
      </c>
      <c r="AC5171">
        <v>0</v>
      </c>
      <c r="AD5171">
        <v>0</v>
      </c>
      <c r="AE5171" t="s">
        <v>1103</v>
      </c>
      <c r="AF5171">
        <v>0</v>
      </c>
      <c r="AH5171" s="160">
        <v>39965</v>
      </c>
      <c r="AI5171">
        <v>0</v>
      </c>
      <c r="AJ5171">
        <v>98</v>
      </c>
      <c r="AK5171" s="160" t="s">
        <v>1103</v>
      </c>
      <c r="AL5171" s="28">
        <f t="shared" si="112"/>
        <v>10</v>
      </c>
      <c r="AN5171" s="160">
        <v>38504</v>
      </c>
      <c r="AO5171">
        <v>0</v>
      </c>
      <c r="AP5171">
        <v>127</v>
      </c>
      <c r="AQ5171" s="160" t="s">
        <v>1103</v>
      </c>
      <c r="AR5171" s="28">
        <f t="shared" si="113"/>
        <v>13</v>
      </c>
      <c r="AT5171" s="160">
        <v>35947</v>
      </c>
      <c r="AU5171">
        <v>0</v>
      </c>
      <c r="AV5171">
        <v>71</v>
      </c>
      <c r="AW5171" s="160" t="s">
        <v>1103</v>
      </c>
      <c r="AX5171" s="28">
        <f t="shared" si="114"/>
        <v>7</v>
      </c>
    </row>
    <row r="5172" spans="28:50" x14ac:dyDescent="0.3">
      <c r="AB5172" s="160">
        <v>35217</v>
      </c>
      <c r="AC5172">
        <v>1</v>
      </c>
      <c r="AD5172">
        <v>-10</v>
      </c>
      <c r="AE5172" t="s">
        <v>1103</v>
      </c>
      <c r="AF5172">
        <v>-1</v>
      </c>
      <c r="AH5172" s="160">
        <v>39965</v>
      </c>
      <c r="AI5172">
        <v>1</v>
      </c>
      <c r="AJ5172">
        <v>95</v>
      </c>
      <c r="AK5172" s="160" t="s">
        <v>1103</v>
      </c>
      <c r="AL5172" s="28">
        <f t="shared" si="112"/>
        <v>10</v>
      </c>
      <c r="AN5172" s="160">
        <v>38504</v>
      </c>
      <c r="AO5172">
        <v>1</v>
      </c>
      <c r="AP5172">
        <v>150</v>
      </c>
      <c r="AQ5172" s="160" t="s">
        <v>1103</v>
      </c>
      <c r="AR5172" s="28">
        <f t="shared" si="113"/>
        <v>15</v>
      </c>
      <c r="AT5172" s="160">
        <v>35947</v>
      </c>
      <c r="AU5172">
        <v>1</v>
      </c>
      <c r="AV5172">
        <v>71</v>
      </c>
      <c r="AW5172" s="160" t="s">
        <v>1103</v>
      </c>
      <c r="AX5172" s="28">
        <f t="shared" si="114"/>
        <v>7</v>
      </c>
    </row>
    <row r="5173" spans="28:50" x14ac:dyDescent="0.3">
      <c r="AB5173" s="160">
        <v>35217</v>
      </c>
      <c r="AC5173">
        <v>2</v>
      </c>
      <c r="AD5173">
        <v>-10</v>
      </c>
      <c r="AE5173" t="s">
        <v>1103</v>
      </c>
      <c r="AF5173">
        <v>-1</v>
      </c>
      <c r="AH5173" s="160">
        <v>39965</v>
      </c>
      <c r="AI5173">
        <v>2</v>
      </c>
      <c r="AJ5173">
        <v>93</v>
      </c>
      <c r="AK5173" s="160" t="s">
        <v>1103</v>
      </c>
      <c r="AL5173" s="28">
        <f t="shared" si="112"/>
        <v>9</v>
      </c>
      <c r="AN5173" s="160">
        <v>38504</v>
      </c>
      <c r="AO5173">
        <v>2</v>
      </c>
      <c r="AP5173">
        <v>151</v>
      </c>
      <c r="AQ5173" s="160" t="s">
        <v>1103</v>
      </c>
      <c r="AR5173" s="28">
        <f t="shared" si="113"/>
        <v>15</v>
      </c>
      <c r="AT5173" s="160">
        <v>35947</v>
      </c>
      <c r="AU5173">
        <v>2</v>
      </c>
      <c r="AV5173">
        <v>67</v>
      </c>
      <c r="AW5173" s="160" t="s">
        <v>1103</v>
      </c>
      <c r="AX5173" s="28">
        <f t="shared" si="114"/>
        <v>7</v>
      </c>
    </row>
    <row r="5174" spans="28:50" x14ac:dyDescent="0.3">
      <c r="AB5174" s="160">
        <v>35217</v>
      </c>
      <c r="AC5174">
        <v>3</v>
      </c>
      <c r="AD5174">
        <v>-20</v>
      </c>
      <c r="AE5174" t="s">
        <v>1103</v>
      </c>
      <c r="AF5174">
        <v>-2</v>
      </c>
      <c r="AH5174" s="160">
        <v>39965</v>
      </c>
      <c r="AI5174">
        <v>3</v>
      </c>
      <c r="AJ5174">
        <v>94</v>
      </c>
      <c r="AK5174" s="160" t="s">
        <v>1103</v>
      </c>
      <c r="AL5174" s="28">
        <f t="shared" si="112"/>
        <v>9</v>
      </c>
      <c r="AN5174" s="160">
        <v>38504</v>
      </c>
      <c r="AO5174">
        <v>3</v>
      </c>
      <c r="AP5174">
        <v>150</v>
      </c>
      <c r="AQ5174" s="160" t="s">
        <v>1103</v>
      </c>
      <c r="AR5174" s="28">
        <f t="shared" si="113"/>
        <v>15</v>
      </c>
      <c r="AT5174" s="160">
        <v>35947</v>
      </c>
      <c r="AU5174">
        <v>3</v>
      </c>
      <c r="AV5174">
        <v>62</v>
      </c>
      <c r="AW5174" s="160" t="s">
        <v>1103</v>
      </c>
      <c r="AX5174" s="28">
        <f t="shared" si="114"/>
        <v>6</v>
      </c>
    </row>
    <row r="5175" spans="28:50" x14ac:dyDescent="0.3">
      <c r="AB5175" s="160">
        <v>35217</v>
      </c>
      <c r="AC5175">
        <v>4</v>
      </c>
      <c r="AD5175">
        <v>-30</v>
      </c>
      <c r="AE5175" t="s">
        <v>1103</v>
      </c>
      <c r="AF5175">
        <v>-3</v>
      </c>
      <c r="AH5175" s="160">
        <v>39965</v>
      </c>
      <c r="AI5175">
        <v>4</v>
      </c>
      <c r="AJ5175">
        <v>94</v>
      </c>
      <c r="AK5175" s="160" t="s">
        <v>1103</v>
      </c>
      <c r="AL5175" s="28">
        <f t="shared" si="112"/>
        <v>9</v>
      </c>
      <c r="AN5175" s="160">
        <v>38504</v>
      </c>
      <c r="AO5175">
        <v>4</v>
      </c>
      <c r="AP5175">
        <v>160</v>
      </c>
      <c r="AQ5175" s="160" t="s">
        <v>1103</v>
      </c>
      <c r="AR5175" s="28">
        <f t="shared" si="113"/>
        <v>16</v>
      </c>
      <c r="AT5175" s="160">
        <v>35947</v>
      </c>
      <c r="AU5175">
        <v>4</v>
      </c>
      <c r="AV5175">
        <v>59</v>
      </c>
      <c r="AW5175" s="160" t="s">
        <v>1103</v>
      </c>
      <c r="AX5175" s="28">
        <f t="shared" si="114"/>
        <v>6</v>
      </c>
    </row>
    <row r="5176" spans="28:50" x14ac:dyDescent="0.3">
      <c r="AB5176" s="160">
        <v>35217</v>
      </c>
      <c r="AC5176">
        <v>5</v>
      </c>
      <c r="AD5176">
        <v>-30</v>
      </c>
      <c r="AE5176" t="s">
        <v>1103</v>
      </c>
      <c r="AF5176">
        <v>-3</v>
      </c>
      <c r="AH5176" s="160">
        <v>39965</v>
      </c>
      <c r="AI5176">
        <v>5</v>
      </c>
      <c r="AJ5176">
        <v>89</v>
      </c>
      <c r="AK5176" s="160" t="s">
        <v>1103</v>
      </c>
      <c r="AL5176" s="28">
        <f t="shared" si="112"/>
        <v>9</v>
      </c>
      <c r="AN5176" s="160">
        <v>38504</v>
      </c>
      <c r="AO5176">
        <v>5</v>
      </c>
      <c r="AP5176">
        <v>158</v>
      </c>
      <c r="AQ5176" s="160" t="s">
        <v>1103</v>
      </c>
      <c r="AR5176" s="28">
        <f t="shared" si="113"/>
        <v>16</v>
      </c>
      <c r="AT5176" s="160">
        <v>35947</v>
      </c>
      <c r="AU5176">
        <v>5</v>
      </c>
      <c r="AV5176">
        <v>61</v>
      </c>
      <c r="AW5176" s="160" t="s">
        <v>1103</v>
      </c>
      <c r="AX5176" s="28">
        <f t="shared" si="114"/>
        <v>6</v>
      </c>
    </row>
    <row r="5177" spans="28:50" x14ac:dyDescent="0.3">
      <c r="AB5177" s="160">
        <v>35217</v>
      </c>
      <c r="AC5177">
        <v>6</v>
      </c>
      <c r="AD5177">
        <v>-30</v>
      </c>
      <c r="AE5177" t="s">
        <v>1103</v>
      </c>
      <c r="AF5177">
        <v>-3</v>
      </c>
      <c r="AH5177" s="160">
        <v>39965</v>
      </c>
      <c r="AI5177">
        <v>6</v>
      </c>
      <c r="AJ5177">
        <v>89</v>
      </c>
      <c r="AK5177" s="160" t="s">
        <v>1103</v>
      </c>
      <c r="AL5177" s="28">
        <f t="shared" si="112"/>
        <v>9</v>
      </c>
      <c r="AN5177" s="160">
        <v>38504</v>
      </c>
      <c r="AO5177">
        <v>6</v>
      </c>
      <c r="AP5177">
        <v>160</v>
      </c>
      <c r="AQ5177" s="160" t="s">
        <v>1103</v>
      </c>
      <c r="AR5177" s="28">
        <f t="shared" si="113"/>
        <v>16</v>
      </c>
      <c r="AT5177" s="160">
        <v>35947</v>
      </c>
      <c r="AU5177">
        <v>6</v>
      </c>
      <c r="AV5177">
        <v>67</v>
      </c>
      <c r="AW5177" s="160" t="s">
        <v>1103</v>
      </c>
      <c r="AX5177" s="28">
        <f t="shared" si="114"/>
        <v>7</v>
      </c>
    </row>
    <row r="5178" spans="28:50" x14ac:dyDescent="0.3">
      <c r="AB5178" s="160">
        <v>35217</v>
      </c>
      <c r="AC5178">
        <v>7</v>
      </c>
      <c r="AD5178">
        <v>-30</v>
      </c>
      <c r="AE5178" t="s">
        <v>1103</v>
      </c>
      <c r="AF5178">
        <v>-3</v>
      </c>
      <c r="AH5178" s="160">
        <v>39965</v>
      </c>
      <c r="AI5178">
        <v>7</v>
      </c>
      <c r="AJ5178">
        <v>91</v>
      </c>
      <c r="AK5178" s="160" t="s">
        <v>1103</v>
      </c>
      <c r="AL5178" s="28">
        <f t="shared" si="112"/>
        <v>9</v>
      </c>
      <c r="AN5178" s="160">
        <v>38504</v>
      </c>
      <c r="AO5178">
        <v>7</v>
      </c>
      <c r="AP5178">
        <v>150</v>
      </c>
      <c r="AQ5178" s="160" t="s">
        <v>1103</v>
      </c>
      <c r="AR5178" s="28">
        <f t="shared" si="113"/>
        <v>15</v>
      </c>
      <c r="AT5178" s="160">
        <v>35947</v>
      </c>
      <c r="AU5178">
        <v>7</v>
      </c>
      <c r="AV5178">
        <v>54</v>
      </c>
      <c r="AW5178" s="160" t="s">
        <v>1103</v>
      </c>
      <c r="AX5178" s="28">
        <f t="shared" si="114"/>
        <v>5</v>
      </c>
    </row>
    <row r="5179" spans="28:50" x14ac:dyDescent="0.3">
      <c r="AB5179" s="160">
        <v>35217</v>
      </c>
      <c r="AC5179">
        <v>8</v>
      </c>
      <c r="AD5179">
        <v>-10</v>
      </c>
      <c r="AE5179" t="s">
        <v>1103</v>
      </c>
      <c r="AF5179">
        <v>-1</v>
      </c>
      <c r="AH5179" s="160">
        <v>39965</v>
      </c>
      <c r="AI5179">
        <v>8</v>
      </c>
      <c r="AJ5179">
        <v>96</v>
      </c>
      <c r="AK5179" s="160" t="s">
        <v>1103</v>
      </c>
      <c r="AL5179" s="28">
        <f t="shared" ref="AL5179:AL5242" si="115">ROUND(AJ5179/10,0)</f>
        <v>10</v>
      </c>
      <c r="AN5179" s="160">
        <v>38504</v>
      </c>
      <c r="AO5179">
        <v>8</v>
      </c>
      <c r="AP5179">
        <v>146</v>
      </c>
      <c r="AQ5179" s="160" t="s">
        <v>1103</v>
      </c>
      <c r="AR5179" s="28">
        <f t="shared" ref="AR5179:AR5242" si="116">ROUND(AP5179/10,0)</f>
        <v>15</v>
      </c>
      <c r="AT5179" s="160">
        <v>35947</v>
      </c>
      <c r="AU5179">
        <v>8</v>
      </c>
      <c r="AV5179">
        <v>58</v>
      </c>
      <c r="AW5179" s="160" t="s">
        <v>1103</v>
      </c>
      <c r="AX5179" s="28">
        <f t="shared" ref="AX5179:AX5242" si="117">ROUND(AV5179/10,0)</f>
        <v>6</v>
      </c>
    </row>
    <row r="5180" spans="28:50" x14ac:dyDescent="0.3">
      <c r="AB5180" s="160">
        <v>35217</v>
      </c>
      <c r="AC5180">
        <v>9</v>
      </c>
      <c r="AD5180">
        <v>20</v>
      </c>
      <c r="AE5180" t="s">
        <v>1103</v>
      </c>
      <c r="AF5180">
        <v>2</v>
      </c>
      <c r="AH5180" s="160">
        <v>39965</v>
      </c>
      <c r="AI5180">
        <v>9</v>
      </c>
      <c r="AJ5180">
        <v>106</v>
      </c>
      <c r="AK5180" s="160" t="s">
        <v>1103</v>
      </c>
      <c r="AL5180" s="28">
        <f t="shared" si="115"/>
        <v>11</v>
      </c>
      <c r="AN5180" s="160">
        <v>38504</v>
      </c>
      <c r="AO5180">
        <v>9</v>
      </c>
      <c r="AP5180">
        <v>150</v>
      </c>
      <c r="AQ5180" s="160" t="s">
        <v>1103</v>
      </c>
      <c r="AR5180" s="28">
        <f t="shared" si="116"/>
        <v>15</v>
      </c>
      <c r="AT5180" s="160">
        <v>35947</v>
      </c>
      <c r="AU5180">
        <v>9</v>
      </c>
      <c r="AV5180">
        <v>74</v>
      </c>
      <c r="AW5180" s="160" t="s">
        <v>1103</v>
      </c>
      <c r="AX5180" s="28">
        <f t="shared" si="117"/>
        <v>7</v>
      </c>
    </row>
    <row r="5181" spans="28:50" x14ac:dyDescent="0.3">
      <c r="AB5181" s="160">
        <v>35217</v>
      </c>
      <c r="AC5181">
        <v>10</v>
      </c>
      <c r="AD5181">
        <v>65</v>
      </c>
      <c r="AE5181" t="s">
        <v>1103</v>
      </c>
      <c r="AF5181">
        <v>7</v>
      </c>
      <c r="AH5181" s="160">
        <v>39965</v>
      </c>
      <c r="AI5181">
        <v>10</v>
      </c>
      <c r="AJ5181">
        <v>126</v>
      </c>
      <c r="AK5181" s="160" t="s">
        <v>1103</v>
      </c>
      <c r="AL5181" s="28">
        <f t="shared" si="115"/>
        <v>13</v>
      </c>
      <c r="AN5181" s="160">
        <v>38504</v>
      </c>
      <c r="AO5181">
        <v>10</v>
      </c>
      <c r="AP5181">
        <v>160</v>
      </c>
      <c r="AQ5181" s="160" t="s">
        <v>1103</v>
      </c>
      <c r="AR5181" s="28">
        <f t="shared" si="116"/>
        <v>16</v>
      </c>
      <c r="AT5181" s="160">
        <v>35947</v>
      </c>
      <c r="AU5181">
        <v>10</v>
      </c>
      <c r="AV5181">
        <v>92</v>
      </c>
      <c r="AW5181" s="160" t="s">
        <v>1103</v>
      </c>
      <c r="AX5181" s="28">
        <f t="shared" si="117"/>
        <v>9</v>
      </c>
    </row>
    <row r="5182" spans="28:50" x14ac:dyDescent="0.3">
      <c r="AB5182" s="160">
        <v>35217</v>
      </c>
      <c r="AC5182">
        <v>11</v>
      </c>
      <c r="AD5182">
        <v>110</v>
      </c>
      <c r="AE5182" t="s">
        <v>1103</v>
      </c>
      <c r="AF5182">
        <v>11</v>
      </c>
      <c r="AH5182" s="160">
        <v>39965</v>
      </c>
      <c r="AI5182">
        <v>11</v>
      </c>
      <c r="AJ5182">
        <v>138</v>
      </c>
      <c r="AK5182" s="160" t="s">
        <v>1103</v>
      </c>
      <c r="AL5182" s="28">
        <f t="shared" si="115"/>
        <v>14</v>
      </c>
      <c r="AN5182" s="160">
        <v>38504</v>
      </c>
      <c r="AO5182">
        <v>11</v>
      </c>
      <c r="AP5182">
        <v>156</v>
      </c>
      <c r="AQ5182" s="160" t="s">
        <v>1103</v>
      </c>
      <c r="AR5182" s="28">
        <f t="shared" si="116"/>
        <v>16</v>
      </c>
      <c r="AT5182" s="160">
        <v>35947</v>
      </c>
      <c r="AU5182">
        <v>11</v>
      </c>
      <c r="AV5182">
        <v>105</v>
      </c>
      <c r="AW5182" s="160" t="s">
        <v>1103</v>
      </c>
      <c r="AX5182" s="28">
        <f t="shared" si="117"/>
        <v>11</v>
      </c>
    </row>
    <row r="5183" spans="28:50" x14ac:dyDescent="0.3">
      <c r="AB5183" s="160">
        <v>35217</v>
      </c>
      <c r="AC5183">
        <v>12</v>
      </c>
      <c r="AD5183">
        <v>150</v>
      </c>
      <c r="AE5183" t="s">
        <v>1103</v>
      </c>
      <c r="AF5183">
        <v>15</v>
      </c>
      <c r="AH5183" s="160">
        <v>39965</v>
      </c>
      <c r="AI5183">
        <v>12</v>
      </c>
      <c r="AJ5183">
        <v>145</v>
      </c>
      <c r="AK5183" s="160" t="s">
        <v>1103</v>
      </c>
      <c r="AL5183" s="28">
        <f t="shared" si="115"/>
        <v>15</v>
      </c>
      <c r="AN5183" s="160">
        <v>38504</v>
      </c>
      <c r="AO5183">
        <v>12</v>
      </c>
      <c r="AP5183">
        <v>160</v>
      </c>
      <c r="AQ5183" s="160" t="s">
        <v>1103</v>
      </c>
      <c r="AR5183" s="28">
        <f t="shared" si="116"/>
        <v>16</v>
      </c>
      <c r="AT5183" s="160">
        <v>35947</v>
      </c>
      <c r="AU5183">
        <v>12</v>
      </c>
      <c r="AV5183">
        <v>100</v>
      </c>
      <c r="AW5183" s="160" t="s">
        <v>1103</v>
      </c>
      <c r="AX5183" s="28">
        <f t="shared" si="117"/>
        <v>10</v>
      </c>
    </row>
    <row r="5184" spans="28:50" x14ac:dyDescent="0.3">
      <c r="AB5184" s="160">
        <v>35217</v>
      </c>
      <c r="AC5184">
        <v>13</v>
      </c>
      <c r="AD5184">
        <v>160</v>
      </c>
      <c r="AE5184" t="s">
        <v>1103</v>
      </c>
      <c r="AF5184">
        <v>16</v>
      </c>
      <c r="AH5184" s="160">
        <v>39965</v>
      </c>
      <c r="AI5184">
        <v>13</v>
      </c>
      <c r="AJ5184">
        <v>142</v>
      </c>
      <c r="AK5184" s="160" t="s">
        <v>1103</v>
      </c>
      <c r="AL5184" s="28">
        <f t="shared" si="115"/>
        <v>14</v>
      </c>
      <c r="AN5184" s="160">
        <v>38504</v>
      </c>
      <c r="AO5184">
        <v>13</v>
      </c>
      <c r="AP5184">
        <v>160</v>
      </c>
      <c r="AQ5184" s="160" t="s">
        <v>1103</v>
      </c>
      <c r="AR5184" s="28">
        <f t="shared" si="116"/>
        <v>16</v>
      </c>
      <c r="AT5184" s="160">
        <v>35947</v>
      </c>
      <c r="AU5184">
        <v>13</v>
      </c>
      <c r="AV5184">
        <v>101</v>
      </c>
      <c r="AW5184" s="160" t="s">
        <v>1103</v>
      </c>
      <c r="AX5184" s="28">
        <f t="shared" si="117"/>
        <v>10</v>
      </c>
    </row>
    <row r="5185" spans="28:50" x14ac:dyDescent="0.3">
      <c r="AB5185" s="160">
        <v>35217</v>
      </c>
      <c r="AC5185">
        <v>14</v>
      </c>
      <c r="AD5185">
        <v>160</v>
      </c>
      <c r="AE5185" t="s">
        <v>1103</v>
      </c>
      <c r="AF5185">
        <v>16</v>
      </c>
      <c r="AH5185" s="160">
        <v>39965</v>
      </c>
      <c r="AI5185">
        <v>14</v>
      </c>
      <c r="AJ5185">
        <v>144</v>
      </c>
      <c r="AK5185" s="160" t="s">
        <v>1103</v>
      </c>
      <c r="AL5185" s="28">
        <f t="shared" si="115"/>
        <v>14</v>
      </c>
      <c r="AN5185" s="160">
        <v>38504</v>
      </c>
      <c r="AO5185">
        <v>14</v>
      </c>
      <c r="AP5185">
        <v>150</v>
      </c>
      <c r="AQ5185" s="160" t="s">
        <v>1103</v>
      </c>
      <c r="AR5185" s="28">
        <f t="shared" si="116"/>
        <v>15</v>
      </c>
      <c r="AT5185" s="160">
        <v>35947</v>
      </c>
      <c r="AU5185">
        <v>14</v>
      </c>
      <c r="AV5185">
        <v>93</v>
      </c>
      <c r="AW5185" s="160" t="s">
        <v>1103</v>
      </c>
      <c r="AX5185" s="28">
        <f t="shared" si="117"/>
        <v>9</v>
      </c>
    </row>
    <row r="5186" spans="28:50" x14ac:dyDescent="0.3">
      <c r="AB5186" s="160">
        <v>35217</v>
      </c>
      <c r="AC5186">
        <v>15</v>
      </c>
      <c r="AD5186">
        <v>160</v>
      </c>
      <c r="AE5186" t="s">
        <v>1103</v>
      </c>
      <c r="AF5186">
        <v>16</v>
      </c>
      <c r="AH5186" s="160">
        <v>39965</v>
      </c>
      <c r="AI5186">
        <v>15</v>
      </c>
      <c r="AJ5186">
        <v>144</v>
      </c>
      <c r="AK5186" s="160" t="s">
        <v>1103</v>
      </c>
      <c r="AL5186" s="28">
        <f t="shared" si="115"/>
        <v>14</v>
      </c>
      <c r="AN5186" s="160">
        <v>38504</v>
      </c>
      <c r="AO5186">
        <v>15</v>
      </c>
      <c r="AP5186">
        <v>150</v>
      </c>
      <c r="AQ5186" s="160" t="s">
        <v>1103</v>
      </c>
      <c r="AR5186" s="28">
        <f t="shared" si="116"/>
        <v>15</v>
      </c>
      <c r="AT5186" s="160">
        <v>35947</v>
      </c>
      <c r="AU5186">
        <v>15</v>
      </c>
      <c r="AV5186">
        <v>89</v>
      </c>
      <c r="AW5186" s="160" t="s">
        <v>1103</v>
      </c>
      <c r="AX5186" s="28">
        <f t="shared" si="117"/>
        <v>9</v>
      </c>
    </row>
    <row r="5187" spans="28:50" x14ac:dyDescent="0.3">
      <c r="AB5187" s="160">
        <v>35217</v>
      </c>
      <c r="AC5187">
        <v>16</v>
      </c>
      <c r="AD5187">
        <v>150</v>
      </c>
      <c r="AE5187" t="s">
        <v>1103</v>
      </c>
      <c r="AF5187">
        <v>15</v>
      </c>
      <c r="AH5187" s="160">
        <v>39965</v>
      </c>
      <c r="AI5187">
        <v>16</v>
      </c>
      <c r="AJ5187">
        <v>145</v>
      </c>
      <c r="AK5187" s="160" t="s">
        <v>1103</v>
      </c>
      <c r="AL5187" s="28">
        <f t="shared" si="115"/>
        <v>15</v>
      </c>
      <c r="AN5187" s="160">
        <v>38504</v>
      </c>
      <c r="AO5187">
        <v>16</v>
      </c>
      <c r="AP5187">
        <v>140</v>
      </c>
      <c r="AQ5187" s="160" t="s">
        <v>1103</v>
      </c>
      <c r="AR5187" s="28">
        <f t="shared" si="116"/>
        <v>14</v>
      </c>
      <c r="AT5187" s="160">
        <v>35947</v>
      </c>
      <c r="AU5187">
        <v>16</v>
      </c>
      <c r="AV5187">
        <v>85</v>
      </c>
      <c r="AW5187" s="160" t="s">
        <v>1103</v>
      </c>
      <c r="AX5187" s="28">
        <f t="shared" si="117"/>
        <v>9</v>
      </c>
    </row>
    <row r="5188" spans="28:50" x14ac:dyDescent="0.3">
      <c r="AB5188" s="160">
        <v>35217</v>
      </c>
      <c r="AC5188">
        <v>17</v>
      </c>
      <c r="AD5188">
        <v>120</v>
      </c>
      <c r="AE5188" t="s">
        <v>1103</v>
      </c>
      <c r="AF5188">
        <v>12</v>
      </c>
      <c r="AH5188" s="160">
        <v>39965</v>
      </c>
      <c r="AI5188">
        <v>17</v>
      </c>
      <c r="AJ5188">
        <v>140</v>
      </c>
      <c r="AK5188" s="160" t="s">
        <v>1103</v>
      </c>
      <c r="AL5188" s="28">
        <f t="shared" si="115"/>
        <v>14</v>
      </c>
      <c r="AN5188" s="160">
        <v>38504</v>
      </c>
      <c r="AO5188">
        <v>17</v>
      </c>
      <c r="AP5188">
        <v>132</v>
      </c>
      <c r="AQ5188" s="160" t="s">
        <v>1103</v>
      </c>
      <c r="AR5188" s="28">
        <f t="shared" si="116"/>
        <v>13</v>
      </c>
      <c r="AT5188" s="160">
        <v>35947</v>
      </c>
      <c r="AU5188">
        <v>17</v>
      </c>
      <c r="AV5188">
        <v>84</v>
      </c>
      <c r="AW5188" s="160" t="s">
        <v>1103</v>
      </c>
      <c r="AX5188" s="28">
        <f t="shared" si="117"/>
        <v>8</v>
      </c>
    </row>
    <row r="5189" spans="28:50" x14ac:dyDescent="0.3">
      <c r="AB5189" s="160">
        <v>35217</v>
      </c>
      <c r="AC5189">
        <v>18</v>
      </c>
      <c r="AD5189">
        <v>110</v>
      </c>
      <c r="AE5189" t="s">
        <v>1103</v>
      </c>
      <c r="AF5189">
        <v>11</v>
      </c>
      <c r="AH5189" s="160">
        <v>39965</v>
      </c>
      <c r="AI5189">
        <v>18</v>
      </c>
      <c r="AJ5189">
        <v>145</v>
      </c>
      <c r="AK5189" s="160" t="s">
        <v>1103</v>
      </c>
      <c r="AL5189" s="28">
        <f t="shared" si="115"/>
        <v>15</v>
      </c>
      <c r="AN5189" s="160">
        <v>38504</v>
      </c>
      <c r="AO5189">
        <v>18</v>
      </c>
      <c r="AP5189">
        <v>130</v>
      </c>
      <c r="AQ5189" s="160" t="s">
        <v>1103</v>
      </c>
      <c r="AR5189" s="28">
        <f t="shared" si="116"/>
        <v>13</v>
      </c>
      <c r="AT5189" s="160">
        <v>35947</v>
      </c>
      <c r="AU5189">
        <v>18</v>
      </c>
      <c r="AV5189">
        <v>83</v>
      </c>
      <c r="AW5189" s="160" t="s">
        <v>1103</v>
      </c>
      <c r="AX5189" s="28">
        <f t="shared" si="117"/>
        <v>8</v>
      </c>
    </row>
    <row r="5190" spans="28:50" x14ac:dyDescent="0.3">
      <c r="AB5190" s="160">
        <v>35217</v>
      </c>
      <c r="AC5190">
        <v>19</v>
      </c>
      <c r="AD5190">
        <v>100</v>
      </c>
      <c r="AE5190" t="s">
        <v>1103</v>
      </c>
      <c r="AF5190">
        <v>10</v>
      </c>
      <c r="AH5190" s="160">
        <v>39965</v>
      </c>
      <c r="AI5190">
        <v>19</v>
      </c>
      <c r="AJ5190">
        <v>141</v>
      </c>
      <c r="AK5190" s="160" t="s">
        <v>1103</v>
      </c>
      <c r="AL5190" s="28">
        <f t="shared" si="115"/>
        <v>14</v>
      </c>
      <c r="AN5190" s="160">
        <v>38504</v>
      </c>
      <c r="AO5190">
        <v>19</v>
      </c>
      <c r="AP5190">
        <v>130</v>
      </c>
      <c r="AQ5190" s="160" t="s">
        <v>1103</v>
      </c>
      <c r="AR5190" s="28">
        <f t="shared" si="116"/>
        <v>13</v>
      </c>
      <c r="AT5190" s="160">
        <v>35947</v>
      </c>
      <c r="AU5190">
        <v>19</v>
      </c>
      <c r="AV5190">
        <v>87</v>
      </c>
      <c r="AW5190" s="160" t="s">
        <v>1103</v>
      </c>
      <c r="AX5190" s="28">
        <f t="shared" si="117"/>
        <v>9</v>
      </c>
    </row>
    <row r="5191" spans="28:50" x14ac:dyDescent="0.3">
      <c r="AB5191" s="160">
        <v>35217</v>
      </c>
      <c r="AC5191">
        <v>20</v>
      </c>
      <c r="AD5191">
        <v>130</v>
      </c>
      <c r="AE5191" t="s">
        <v>1103</v>
      </c>
      <c r="AF5191">
        <v>13</v>
      </c>
      <c r="AH5191" s="160">
        <v>39965</v>
      </c>
      <c r="AI5191">
        <v>20</v>
      </c>
      <c r="AJ5191">
        <v>139</v>
      </c>
      <c r="AK5191" s="160" t="s">
        <v>1103</v>
      </c>
      <c r="AL5191" s="28">
        <f t="shared" si="115"/>
        <v>14</v>
      </c>
      <c r="AN5191" s="160">
        <v>38504</v>
      </c>
      <c r="AO5191">
        <v>20</v>
      </c>
      <c r="AP5191">
        <v>134</v>
      </c>
      <c r="AQ5191" s="160" t="s">
        <v>1103</v>
      </c>
      <c r="AR5191" s="28">
        <f t="shared" si="116"/>
        <v>13</v>
      </c>
      <c r="AT5191" s="160">
        <v>35947</v>
      </c>
      <c r="AU5191">
        <v>20</v>
      </c>
      <c r="AV5191">
        <v>79</v>
      </c>
      <c r="AW5191" s="160" t="s">
        <v>1103</v>
      </c>
      <c r="AX5191" s="28">
        <f t="shared" si="117"/>
        <v>8</v>
      </c>
    </row>
    <row r="5192" spans="28:50" x14ac:dyDescent="0.3">
      <c r="AB5192" s="160">
        <v>35217</v>
      </c>
      <c r="AC5192">
        <v>21</v>
      </c>
      <c r="AD5192">
        <v>140</v>
      </c>
      <c r="AE5192" t="s">
        <v>1103</v>
      </c>
      <c r="AF5192">
        <v>14</v>
      </c>
      <c r="AH5192" s="160">
        <v>39965</v>
      </c>
      <c r="AI5192">
        <v>21</v>
      </c>
      <c r="AJ5192">
        <v>138</v>
      </c>
      <c r="AK5192" s="160" t="s">
        <v>1103</v>
      </c>
      <c r="AL5192" s="28">
        <f t="shared" si="115"/>
        <v>14</v>
      </c>
      <c r="AN5192" s="160">
        <v>38504</v>
      </c>
      <c r="AO5192">
        <v>21</v>
      </c>
      <c r="AP5192">
        <v>130</v>
      </c>
      <c r="AQ5192" s="160" t="s">
        <v>1103</v>
      </c>
      <c r="AR5192" s="28">
        <f t="shared" si="116"/>
        <v>13</v>
      </c>
      <c r="AT5192" s="160">
        <v>35947</v>
      </c>
      <c r="AU5192">
        <v>21</v>
      </c>
      <c r="AV5192">
        <v>76</v>
      </c>
      <c r="AW5192" s="160" t="s">
        <v>1103</v>
      </c>
      <c r="AX5192" s="28">
        <f t="shared" si="117"/>
        <v>8</v>
      </c>
    </row>
    <row r="5193" spans="28:50" x14ac:dyDescent="0.3">
      <c r="AB5193" s="160">
        <v>35217</v>
      </c>
      <c r="AC5193">
        <v>22</v>
      </c>
      <c r="AD5193">
        <v>140</v>
      </c>
      <c r="AE5193" t="s">
        <v>1103</v>
      </c>
      <c r="AF5193">
        <v>14</v>
      </c>
      <c r="AH5193" s="160">
        <v>39965</v>
      </c>
      <c r="AI5193">
        <v>22</v>
      </c>
      <c r="AJ5193">
        <v>138</v>
      </c>
      <c r="AK5193" s="160" t="s">
        <v>1103</v>
      </c>
      <c r="AL5193" s="28">
        <f t="shared" si="115"/>
        <v>14</v>
      </c>
      <c r="AN5193" s="160">
        <v>38504</v>
      </c>
      <c r="AO5193">
        <v>22</v>
      </c>
      <c r="AP5193">
        <v>130</v>
      </c>
      <c r="AQ5193" s="160" t="s">
        <v>1103</v>
      </c>
      <c r="AR5193" s="28">
        <f t="shared" si="116"/>
        <v>13</v>
      </c>
      <c r="AT5193" s="160">
        <v>35947</v>
      </c>
      <c r="AU5193">
        <v>22</v>
      </c>
      <c r="AV5193">
        <v>72</v>
      </c>
      <c r="AW5193" s="160" t="s">
        <v>1103</v>
      </c>
      <c r="AX5193" s="28">
        <f t="shared" si="117"/>
        <v>7</v>
      </c>
    </row>
    <row r="5194" spans="28:50" x14ac:dyDescent="0.3">
      <c r="AB5194" s="160">
        <v>35217</v>
      </c>
      <c r="AC5194">
        <v>23</v>
      </c>
      <c r="AD5194">
        <v>140</v>
      </c>
      <c r="AE5194" t="s">
        <v>1103</v>
      </c>
      <c r="AF5194">
        <v>14</v>
      </c>
      <c r="AH5194" s="160">
        <v>39965</v>
      </c>
      <c r="AI5194">
        <v>23</v>
      </c>
      <c r="AJ5194">
        <v>130</v>
      </c>
      <c r="AK5194" s="160" t="s">
        <v>1103</v>
      </c>
      <c r="AL5194" s="28">
        <f t="shared" si="115"/>
        <v>13</v>
      </c>
      <c r="AN5194" s="160">
        <v>38504</v>
      </c>
      <c r="AO5194">
        <v>23</v>
      </c>
      <c r="AP5194">
        <v>129</v>
      </c>
      <c r="AQ5194" s="160" t="s">
        <v>1103</v>
      </c>
      <c r="AR5194" s="28">
        <f t="shared" si="116"/>
        <v>13</v>
      </c>
      <c r="AT5194" s="160">
        <v>35947</v>
      </c>
      <c r="AU5194">
        <v>23</v>
      </c>
      <c r="AV5194">
        <v>82</v>
      </c>
      <c r="AW5194" s="160" t="s">
        <v>1103</v>
      </c>
      <c r="AX5194" s="28">
        <f t="shared" si="117"/>
        <v>8</v>
      </c>
    </row>
    <row r="5195" spans="28:50" x14ac:dyDescent="0.3">
      <c r="AB5195" s="160">
        <v>35218</v>
      </c>
      <c r="AC5195">
        <v>0</v>
      </c>
      <c r="AD5195">
        <v>140</v>
      </c>
      <c r="AE5195" t="s">
        <v>1103</v>
      </c>
      <c r="AF5195">
        <v>14</v>
      </c>
      <c r="AH5195" s="160">
        <v>39966</v>
      </c>
      <c r="AI5195">
        <v>0</v>
      </c>
      <c r="AJ5195">
        <v>117</v>
      </c>
      <c r="AK5195" s="160" t="s">
        <v>1103</v>
      </c>
      <c r="AL5195" s="28">
        <f t="shared" si="115"/>
        <v>12</v>
      </c>
      <c r="AN5195" s="160">
        <v>38505</v>
      </c>
      <c r="AO5195">
        <v>0</v>
      </c>
      <c r="AP5195">
        <v>130</v>
      </c>
      <c r="AQ5195" s="160" t="s">
        <v>1103</v>
      </c>
      <c r="AR5195" s="28">
        <f t="shared" si="116"/>
        <v>13</v>
      </c>
      <c r="AT5195" s="160">
        <v>35948</v>
      </c>
      <c r="AU5195">
        <v>0</v>
      </c>
      <c r="AV5195">
        <v>82</v>
      </c>
      <c r="AW5195" s="160" t="s">
        <v>1103</v>
      </c>
      <c r="AX5195" s="28">
        <f t="shared" si="117"/>
        <v>8</v>
      </c>
    </row>
    <row r="5196" spans="28:50" x14ac:dyDescent="0.3">
      <c r="AB5196" s="160">
        <v>35218</v>
      </c>
      <c r="AC5196">
        <v>1</v>
      </c>
      <c r="AD5196">
        <v>140</v>
      </c>
      <c r="AE5196" t="s">
        <v>1103</v>
      </c>
      <c r="AF5196">
        <v>14</v>
      </c>
      <c r="AH5196" s="160">
        <v>39966</v>
      </c>
      <c r="AI5196">
        <v>1</v>
      </c>
      <c r="AJ5196">
        <v>107</v>
      </c>
      <c r="AK5196" s="160" t="s">
        <v>1103</v>
      </c>
      <c r="AL5196" s="28">
        <f t="shared" si="115"/>
        <v>11</v>
      </c>
      <c r="AN5196" s="160">
        <v>38505</v>
      </c>
      <c r="AO5196">
        <v>1</v>
      </c>
      <c r="AP5196">
        <v>130</v>
      </c>
      <c r="AQ5196" s="160" t="s">
        <v>1103</v>
      </c>
      <c r="AR5196" s="28">
        <f t="shared" si="116"/>
        <v>13</v>
      </c>
      <c r="AT5196" s="160">
        <v>35948</v>
      </c>
      <c r="AU5196">
        <v>1</v>
      </c>
      <c r="AV5196">
        <v>128</v>
      </c>
      <c r="AW5196" s="160" t="s">
        <v>1103</v>
      </c>
      <c r="AX5196" s="28">
        <f t="shared" si="117"/>
        <v>13</v>
      </c>
    </row>
    <row r="5197" spans="28:50" x14ac:dyDescent="0.3">
      <c r="AB5197" s="160">
        <v>35218</v>
      </c>
      <c r="AC5197">
        <v>2</v>
      </c>
      <c r="AD5197">
        <v>140</v>
      </c>
      <c r="AE5197" t="s">
        <v>1103</v>
      </c>
      <c r="AF5197">
        <v>14</v>
      </c>
      <c r="AH5197" s="160">
        <v>39966</v>
      </c>
      <c r="AI5197">
        <v>2</v>
      </c>
      <c r="AJ5197">
        <v>108</v>
      </c>
      <c r="AK5197" s="160" t="s">
        <v>1103</v>
      </c>
      <c r="AL5197" s="28">
        <f t="shared" si="115"/>
        <v>11</v>
      </c>
      <c r="AN5197" s="160">
        <v>38505</v>
      </c>
      <c r="AO5197">
        <v>2</v>
      </c>
      <c r="AP5197">
        <v>136</v>
      </c>
      <c r="AQ5197" s="160" t="s">
        <v>1103</v>
      </c>
      <c r="AR5197" s="28">
        <f t="shared" si="116"/>
        <v>14</v>
      </c>
      <c r="AT5197" s="160">
        <v>35948</v>
      </c>
      <c r="AU5197">
        <v>2</v>
      </c>
      <c r="AV5197">
        <v>135</v>
      </c>
      <c r="AW5197" s="160" t="s">
        <v>1103</v>
      </c>
      <c r="AX5197" s="28">
        <f t="shared" si="117"/>
        <v>14</v>
      </c>
    </row>
    <row r="5198" spans="28:50" x14ac:dyDescent="0.3">
      <c r="AB5198" s="160">
        <v>35218</v>
      </c>
      <c r="AC5198">
        <v>3</v>
      </c>
      <c r="AD5198">
        <v>130</v>
      </c>
      <c r="AE5198" t="s">
        <v>1103</v>
      </c>
      <c r="AF5198">
        <v>13</v>
      </c>
      <c r="AH5198" s="160">
        <v>39966</v>
      </c>
      <c r="AI5198">
        <v>3</v>
      </c>
      <c r="AJ5198">
        <v>104</v>
      </c>
      <c r="AK5198" s="160" t="s">
        <v>1103</v>
      </c>
      <c r="AL5198" s="28">
        <f t="shared" si="115"/>
        <v>10</v>
      </c>
      <c r="AN5198" s="160">
        <v>38505</v>
      </c>
      <c r="AO5198">
        <v>3</v>
      </c>
      <c r="AP5198">
        <v>140</v>
      </c>
      <c r="AQ5198" s="160" t="s">
        <v>1103</v>
      </c>
      <c r="AR5198" s="28">
        <f t="shared" si="116"/>
        <v>14</v>
      </c>
      <c r="AT5198" s="160">
        <v>35948</v>
      </c>
      <c r="AU5198">
        <v>3</v>
      </c>
      <c r="AV5198">
        <v>117</v>
      </c>
      <c r="AW5198" s="160" t="s">
        <v>1103</v>
      </c>
      <c r="AX5198" s="28">
        <f t="shared" si="117"/>
        <v>12</v>
      </c>
    </row>
    <row r="5199" spans="28:50" x14ac:dyDescent="0.3">
      <c r="AB5199" s="160">
        <v>35218</v>
      </c>
      <c r="AC5199">
        <v>4</v>
      </c>
      <c r="AD5199">
        <v>130</v>
      </c>
      <c r="AE5199" t="s">
        <v>1103</v>
      </c>
      <c r="AF5199">
        <v>13</v>
      </c>
      <c r="AH5199" s="160">
        <v>39966</v>
      </c>
      <c r="AI5199">
        <v>4</v>
      </c>
      <c r="AJ5199">
        <v>104</v>
      </c>
      <c r="AK5199" s="160" t="s">
        <v>1103</v>
      </c>
      <c r="AL5199" s="28">
        <f t="shared" si="115"/>
        <v>10</v>
      </c>
      <c r="AN5199" s="160">
        <v>38505</v>
      </c>
      <c r="AO5199">
        <v>4</v>
      </c>
      <c r="AP5199">
        <v>130</v>
      </c>
      <c r="AQ5199" s="160" t="s">
        <v>1103</v>
      </c>
      <c r="AR5199" s="28">
        <f t="shared" si="116"/>
        <v>13</v>
      </c>
      <c r="AT5199" s="160">
        <v>35948</v>
      </c>
      <c r="AU5199">
        <v>4</v>
      </c>
      <c r="AV5199">
        <v>109</v>
      </c>
      <c r="AW5199" s="160" t="s">
        <v>1103</v>
      </c>
      <c r="AX5199" s="28">
        <f t="shared" si="117"/>
        <v>11</v>
      </c>
    </row>
    <row r="5200" spans="28:50" x14ac:dyDescent="0.3">
      <c r="AB5200" s="160">
        <v>35218</v>
      </c>
      <c r="AC5200">
        <v>5</v>
      </c>
      <c r="AD5200">
        <v>120</v>
      </c>
      <c r="AE5200" t="s">
        <v>1103</v>
      </c>
      <c r="AF5200">
        <v>12</v>
      </c>
      <c r="AH5200" s="160">
        <v>39966</v>
      </c>
      <c r="AI5200">
        <v>5</v>
      </c>
      <c r="AJ5200">
        <v>106</v>
      </c>
      <c r="AK5200" s="160" t="s">
        <v>1103</v>
      </c>
      <c r="AL5200" s="28">
        <f t="shared" si="115"/>
        <v>11</v>
      </c>
      <c r="AN5200" s="160">
        <v>38505</v>
      </c>
      <c r="AO5200">
        <v>5</v>
      </c>
      <c r="AP5200">
        <v>128</v>
      </c>
      <c r="AQ5200" s="160" t="s">
        <v>1103</v>
      </c>
      <c r="AR5200" s="28">
        <f t="shared" si="116"/>
        <v>13</v>
      </c>
      <c r="AT5200" s="160">
        <v>35948</v>
      </c>
      <c r="AU5200">
        <v>5</v>
      </c>
      <c r="AV5200">
        <v>100</v>
      </c>
      <c r="AW5200" s="160" t="s">
        <v>1103</v>
      </c>
      <c r="AX5200" s="28">
        <f t="shared" si="117"/>
        <v>10</v>
      </c>
    </row>
    <row r="5201" spans="28:50" x14ac:dyDescent="0.3">
      <c r="AB5201" s="160">
        <v>35218</v>
      </c>
      <c r="AC5201">
        <v>6</v>
      </c>
      <c r="AD5201">
        <v>120</v>
      </c>
      <c r="AE5201" t="s">
        <v>1103</v>
      </c>
      <c r="AF5201">
        <v>12</v>
      </c>
      <c r="AH5201" s="160">
        <v>39966</v>
      </c>
      <c r="AI5201">
        <v>6</v>
      </c>
      <c r="AJ5201">
        <v>110</v>
      </c>
      <c r="AK5201" s="160" t="s">
        <v>1103</v>
      </c>
      <c r="AL5201" s="28">
        <f t="shared" si="115"/>
        <v>11</v>
      </c>
      <c r="AN5201" s="160">
        <v>38505</v>
      </c>
      <c r="AO5201">
        <v>6</v>
      </c>
      <c r="AP5201">
        <v>140</v>
      </c>
      <c r="AQ5201" s="160" t="s">
        <v>1103</v>
      </c>
      <c r="AR5201" s="28">
        <f t="shared" si="116"/>
        <v>14</v>
      </c>
      <c r="AT5201" s="160">
        <v>35948</v>
      </c>
      <c r="AU5201">
        <v>6</v>
      </c>
      <c r="AV5201">
        <v>77</v>
      </c>
      <c r="AW5201" s="160" t="s">
        <v>1103</v>
      </c>
      <c r="AX5201" s="28">
        <f t="shared" si="117"/>
        <v>8</v>
      </c>
    </row>
    <row r="5202" spans="28:50" x14ac:dyDescent="0.3">
      <c r="AB5202" s="160">
        <v>35218</v>
      </c>
      <c r="AC5202">
        <v>7</v>
      </c>
      <c r="AD5202">
        <v>120</v>
      </c>
      <c r="AE5202" t="s">
        <v>1103</v>
      </c>
      <c r="AF5202">
        <v>12</v>
      </c>
      <c r="AH5202" s="160">
        <v>39966</v>
      </c>
      <c r="AI5202">
        <v>7</v>
      </c>
      <c r="AJ5202">
        <v>112</v>
      </c>
      <c r="AK5202" s="160" t="s">
        <v>1103</v>
      </c>
      <c r="AL5202" s="28">
        <f t="shared" si="115"/>
        <v>11</v>
      </c>
      <c r="AN5202" s="160">
        <v>38505</v>
      </c>
      <c r="AO5202">
        <v>7</v>
      </c>
      <c r="AP5202">
        <v>130</v>
      </c>
      <c r="AQ5202" s="160" t="s">
        <v>1103</v>
      </c>
      <c r="AR5202" s="28">
        <f t="shared" si="116"/>
        <v>13</v>
      </c>
      <c r="AT5202" s="160">
        <v>35948</v>
      </c>
      <c r="AU5202">
        <v>7</v>
      </c>
      <c r="AV5202">
        <v>73</v>
      </c>
      <c r="AW5202" s="160" t="s">
        <v>1103</v>
      </c>
      <c r="AX5202" s="28">
        <f t="shared" si="117"/>
        <v>7</v>
      </c>
    </row>
    <row r="5203" spans="28:50" x14ac:dyDescent="0.3">
      <c r="AB5203" s="160">
        <v>35218</v>
      </c>
      <c r="AC5203">
        <v>8</v>
      </c>
      <c r="AD5203">
        <v>120</v>
      </c>
      <c r="AE5203" t="s">
        <v>1103</v>
      </c>
      <c r="AF5203">
        <v>12</v>
      </c>
      <c r="AH5203" s="160">
        <v>39966</v>
      </c>
      <c r="AI5203">
        <v>8</v>
      </c>
      <c r="AJ5203">
        <v>112</v>
      </c>
      <c r="AK5203" s="160" t="s">
        <v>1103</v>
      </c>
      <c r="AL5203" s="28">
        <f t="shared" si="115"/>
        <v>11</v>
      </c>
      <c r="AN5203" s="160">
        <v>38505</v>
      </c>
      <c r="AO5203">
        <v>8</v>
      </c>
      <c r="AP5203">
        <v>124</v>
      </c>
      <c r="AQ5203" s="160" t="s">
        <v>1103</v>
      </c>
      <c r="AR5203" s="28">
        <f t="shared" si="116"/>
        <v>12</v>
      </c>
      <c r="AT5203" s="160">
        <v>35948</v>
      </c>
      <c r="AU5203">
        <v>8</v>
      </c>
      <c r="AV5203">
        <v>72</v>
      </c>
      <c r="AW5203" s="160" t="s">
        <v>1103</v>
      </c>
      <c r="AX5203" s="28">
        <f t="shared" si="117"/>
        <v>7</v>
      </c>
    </row>
    <row r="5204" spans="28:50" x14ac:dyDescent="0.3">
      <c r="AB5204" s="160">
        <v>35218</v>
      </c>
      <c r="AC5204">
        <v>9</v>
      </c>
      <c r="AD5204">
        <v>120</v>
      </c>
      <c r="AE5204" t="s">
        <v>1103</v>
      </c>
      <c r="AF5204">
        <v>12</v>
      </c>
      <c r="AH5204" s="160">
        <v>39966</v>
      </c>
      <c r="AI5204">
        <v>9</v>
      </c>
      <c r="AJ5204">
        <v>118</v>
      </c>
      <c r="AK5204" s="160" t="s">
        <v>1103</v>
      </c>
      <c r="AL5204" s="28">
        <f t="shared" si="115"/>
        <v>12</v>
      </c>
      <c r="AN5204" s="160">
        <v>38505</v>
      </c>
      <c r="AO5204">
        <v>9</v>
      </c>
      <c r="AP5204">
        <v>130</v>
      </c>
      <c r="AQ5204" s="160" t="s">
        <v>1103</v>
      </c>
      <c r="AR5204" s="28">
        <f t="shared" si="116"/>
        <v>13</v>
      </c>
      <c r="AT5204" s="160">
        <v>35948</v>
      </c>
      <c r="AU5204">
        <v>9</v>
      </c>
      <c r="AV5204">
        <v>82</v>
      </c>
      <c r="AW5204" s="160" t="s">
        <v>1103</v>
      </c>
      <c r="AX5204" s="28">
        <f t="shared" si="117"/>
        <v>8</v>
      </c>
    </row>
    <row r="5205" spans="28:50" x14ac:dyDescent="0.3">
      <c r="AB5205" s="160">
        <v>35218</v>
      </c>
      <c r="AC5205">
        <v>10</v>
      </c>
      <c r="AD5205">
        <v>135</v>
      </c>
      <c r="AE5205" t="s">
        <v>1103</v>
      </c>
      <c r="AF5205">
        <v>14</v>
      </c>
      <c r="AH5205" s="160">
        <v>39966</v>
      </c>
      <c r="AI5205">
        <v>10</v>
      </c>
      <c r="AJ5205">
        <v>129</v>
      </c>
      <c r="AK5205" s="160" t="s">
        <v>1103</v>
      </c>
      <c r="AL5205" s="28">
        <f t="shared" si="115"/>
        <v>13</v>
      </c>
      <c r="AN5205" s="160">
        <v>38505</v>
      </c>
      <c r="AO5205">
        <v>10</v>
      </c>
      <c r="AP5205">
        <v>130</v>
      </c>
      <c r="AQ5205" s="160" t="s">
        <v>1103</v>
      </c>
      <c r="AR5205" s="28">
        <f t="shared" si="116"/>
        <v>13</v>
      </c>
      <c r="AT5205" s="160">
        <v>35948</v>
      </c>
      <c r="AU5205">
        <v>10</v>
      </c>
      <c r="AV5205">
        <v>90</v>
      </c>
      <c r="AW5205" s="160" t="s">
        <v>1103</v>
      </c>
      <c r="AX5205" s="28">
        <f t="shared" si="117"/>
        <v>9</v>
      </c>
    </row>
    <row r="5206" spans="28:50" x14ac:dyDescent="0.3">
      <c r="AB5206" s="160">
        <v>35218</v>
      </c>
      <c r="AC5206">
        <v>11</v>
      </c>
      <c r="AD5206">
        <v>150</v>
      </c>
      <c r="AE5206" t="s">
        <v>1103</v>
      </c>
      <c r="AF5206">
        <v>15</v>
      </c>
      <c r="AH5206" s="160">
        <v>39966</v>
      </c>
      <c r="AI5206">
        <v>11</v>
      </c>
      <c r="AJ5206">
        <v>135</v>
      </c>
      <c r="AK5206" s="160" t="s">
        <v>1103</v>
      </c>
      <c r="AL5206" s="28">
        <f t="shared" si="115"/>
        <v>14</v>
      </c>
      <c r="AN5206" s="160">
        <v>38505</v>
      </c>
      <c r="AO5206">
        <v>11</v>
      </c>
      <c r="AP5206">
        <v>129</v>
      </c>
      <c r="AQ5206" s="160" t="s">
        <v>1103</v>
      </c>
      <c r="AR5206" s="28">
        <f t="shared" si="116"/>
        <v>13</v>
      </c>
      <c r="AT5206" s="160">
        <v>35948</v>
      </c>
      <c r="AU5206">
        <v>11</v>
      </c>
      <c r="AV5206">
        <v>101</v>
      </c>
      <c r="AW5206" s="160" t="s">
        <v>1103</v>
      </c>
      <c r="AX5206" s="28">
        <f t="shared" si="117"/>
        <v>10</v>
      </c>
    </row>
    <row r="5207" spans="28:50" x14ac:dyDescent="0.3">
      <c r="AB5207" s="160">
        <v>35218</v>
      </c>
      <c r="AC5207">
        <v>12</v>
      </c>
      <c r="AD5207">
        <v>170</v>
      </c>
      <c r="AE5207" t="s">
        <v>1103</v>
      </c>
      <c r="AF5207">
        <v>17</v>
      </c>
      <c r="AH5207" s="160">
        <v>39966</v>
      </c>
      <c r="AI5207">
        <v>12</v>
      </c>
      <c r="AJ5207">
        <v>143</v>
      </c>
      <c r="AK5207" s="160" t="s">
        <v>1103</v>
      </c>
      <c r="AL5207" s="28">
        <f t="shared" si="115"/>
        <v>14</v>
      </c>
      <c r="AN5207" s="160">
        <v>38505</v>
      </c>
      <c r="AO5207">
        <v>12</v>
      </c>
      <c r="AP5207">
        <v>140</v>
      </c>
      <c r="AQ5207" s="160" t="s">
        <v>1103</v>
      </c>
      <c r="AR5207" s="28">
        <f t="shared" si="116"/>
        <v>14</v>
      </c>
      <c r="AT5207" s="160">
        <v>35948</v>
      </c>
      <c r="AU5207">
        <v>12</v>
      </c>
      <c r="AV5207">
        <v>105</v>
      </c>
      <c r="AW5207" s="160" t="s">
        <v>1103</v>
      </c>
      <c r="AX5207" s="28">
        <f t="shared" si="117"/>
        <v>11</v>
      </c>
    </row>
    <row r="5208" spans="28:50" x14ac:dyDescent="0.3">
      <c r="AB5208" s="160">
        <v>35218</v>
      </c>
      <c r="AC5208">
        <v>13</v>
      </c>
      <c r="AD5208">
        <v>180</v>
      </c>
      <c r="AE5208" t="s">
        <v>1103</v>
      </c>
      <c r="AF5208">
        <v>18</v>
      </c>
      <c r="AH5208" s="160">
        <v>39966</v>
      </c>
      <c r="AI5208">
        <v>13</v>
      </c>
      <c r="AJ5208">
        <v>141</v>
      </c>
      <c r="AK5208" s="160" t="s">
        <v>1103</v>
      </c>
      <c r="AL5208" s="28">
        <f t="shared" si="115"/>
        <v>14</v>
      </c>
      <c r="AN5208" s="160">
        <v>38505</v>
      </c>
      <c r="AO5208">
        <v>13</v>
      </c>
      <c r="AP5208">
        <v>120</v>
      </c>
      <c r="AQ5208" s="160" t="s">
        <v>1103</v>
      </c>
      <c r="AR5208" s="28">
        <f t="shared" si="116"/>
        <v>12</v>
      </c>
      <c r="AT5208" s="160">
        <v>35948</v>
      </c>
      <c r="AU5208">
        <v>13</v>
      </c>
      <c r="AV5208">
        <v>109</v>
      </c>
      <c r="AW5208" s="160" t="s">
        <v>1103</v>
      </c>
      <c r="AX5208" s="28">
        <f t="shared" si="117"/>
        <v>11</v>
      </c>
    </row>
    <row r="5209" spans="28:50" x14ac:dyDescent="0.3">
      <c r="AB5209" s="160">
        <v>35218</v>
      </c>
      <c r="AC5209">
        <v>14</v>
      </c>
      <c r="AD5209">
        <v>180</v>
      </c>
      <c r="AE5209" t="s">
        <v>1103</v>
      </c>
      <c r="AF5209">
        <v>18</v>
      </c>
      <c r="AH5209" s="160">
        <v>39966</v>
      </c>
      <c r="AI5209">
        <v>14</v>
      </c>
      <c r="AJ5209">
        <v>149</v>
      </c>
      <c r="AK5209" s="160" t="s">
        <v>1103</v>
      </c>
      <c r="AL5209" s="28">
        <f t="shared" si="115"/>
        <v>15</v>
      </c>
      <c r="AN5209" s="160">
        <v>38505</v>
      </c>
      <c r="AO5209">
        <v>14</v>
      </c>
      <c r="AP5209">
        <v>135</v>
      </c>
      <c r="AQ5209" s="160" t="s">
        <v>1103</v>
      </c>
      <c r="AR5209" s="28">
        <f t="shared" si="116"/>
        <v>14</v>
      </c>
      <c r="AT5209" s="160">
        <v>35948</v>
      </c>
      <c r="AU5209">
        <v>14</v>
      </c>
      <c r="AV5209">
        <v>101</v>
      </c>
      <c r="AW5209" s="160" t="s">
        <v>1103</v>
      </c>
      <c r="AX5209" s="28">
        <f t="shared" si="117"/>
        <v>10</v>
      </c>
    </row>
    <row r="5210" spans="28:50" x14ac:dyDescent="0.3">
      <c r="AB5210" s="160">
        <v>35218</v>
      </c>
      <c r="AC5210">
        <v>15</v>
      </c>
      <c r="AD5210">
        <v>180</v>
      </c>
      <c r="AE5210" t="s">
        <v>1103</v>
      </c>
      <c r="AF5210">
        <v>18</v>
      </c>
      <c r="AH5210" s="160">
        <v>39966</v>
      </c>
      <c r="AI5210">
        <v>15</v>
      </c>
      <c r="AJ5210">
        <v>145</v>
      </c>
      <c r="AK5210" s="160" t="s">
        <v>1103</v>
      </c>
      <c r="AL5210" s="28">
        <f t="shared" si="115"/>
        <v>15</v>
      </c>
      <c r="AN5210" s="160">
        <v>38505</v>
      </c>
      <c r="AO5210">
        <v>15</v>
      </c>
      <c r="AP5210">
        <v>130</v>
      </c>
      <c r="AQ5210" s="160" t="s">
        <v>1103</v>
      </c>
      <c r="AR5210" s="28">
        <f t="shared" si="116"/>
        <v>13</v>
      </c>
      <c r="AT5210" s="160">
        <v>35948</v>
      </c>
      <c r="AU5210">
        <v>15</v>
      </c>
      <c r="AV5210">
        <v>65</v>
      </c>
      <c r="AW5210" s="160" t="s">
        <v>1103</v>
      </c>
      <c r="AX5210" s="28">
        <f t="shared" si="117"/>
        <v>7</v>
      </c>
    </row>
    <row r="5211" spans="28:50" x14ac:dyDescent="0.3">
      <c r="AB5211" s="160">
        <v>35218</v>
      </c>
      <c r="AC5211">
        <v>16</v>
      </c>
      <c r="AD5211">
        <v>170</v>
      </c>
      <c r="AE5211" t="s">
        <v>1103</v>
      </c>
      <c r="AF5211">
        <v>17</v>
      </c>
      <c r="AH5211" s="160">
        <v>39966</v>
      </c>
      <c r="AI5211">
        <v>16</v>
      </c>
      <c r="AJ5211">
        <v>143</v>
      </c>
      <c r="AK5211" s="160" t="s">
        <v>1103</v>
      </c>
      <c r="AL5211" s="28">
        <f t="shared" si="115"/>
        <v>14</v>
      </c>
      <c r="AN5211" s="160">
        <v>38505</v>
      </c>
      <c r="AO5211">
        <v>16</v>
      </c>
      <c r="AP5211">
        <v>130</v>
      </c>
      <c r="AQ5211" s="160" t="s">
        <v>1103</v>
      </c>
      <c r="AR5211" s="28">
        <f t="shared" si="116"/>
        <v>13</v>
      </c>
      <c r="AT5211" s="160">
        <v>35948</v>
      </c>
      <c r="AU5211">
        <v>16</v>
      </c>
      <c r="AV5211">
        <v>65</v>
      </c>
      <c r="AW5211" s="160" t="s">
        <v>1103</v>
      </c>
      <c r="AX5211" s="28">
        <f t="shared" si="117"/>
        <v>7</v>
      </c>
    </row>
    <row r="5212" spans="28:50" x14ac:dyDescent="0.3">
      <c r="AB5212" s="160">
        <v>35218</v>
      </c>
      <c r="AC5212">
        <v>17</v>
      </c>
      <c r="AD5212">
        <v>150</v>
      </c>
      <c r="AE5212" t="s">
        <v>1103</v>
      </c>
      <c r="AF5212">
        <v>15</v>
      </c>
      <c r="AH5212" s="160">
        <v>39966</v>
      </c>
      <c r="AI5212">
        <v>17</v>
      </c>
      <c r="AJ5212">
        <v>138</v>
      </c>
      <c r="AK5212" s="160" t="s">
        <v>1103</v>
      </c>
      <c r="AL5212" s="28">
        <f t="shared" si="115"/>
        <v>14</v>
      </c>
      <c r="AN5212" s="160">
        <v>38505</v>
      </c>
      <c r="AO5212">
        <v>17</v>
      </c>
      <c r="AP5212">
        <v>120</v>
      </c>
      <c r="AQ5212" s="160" t="s">
        <v>1103</v>
      </c>
      <c r="AR5212" s="28">
        <f t="shared" si="116"/>
        <v>12</v>
      </c>
      <c r="AT5212" s="160">
        <v>35948</v>
      </c>
      <c r="AU5212">
        <v>17</v>
      </c>
      <c r="AV5212">
        <v>61</v>
      </c>
      <c r="AW5212" s="160" t="s">
        <v>1103</v>
      </c>
      <c r="AX5212" s="28">
        <f t="shared" si="117"/>
        <v>6</v>
      </c>
    </row>
    <row r="5213" spans="28:50" x14ac:dyDescent="0.3">
      <c r="AB5213" s="160">
        <v>35218</v>
      </c>
      <c r="AC5213">
        <v>18</v>
      </c>
      <c r="AD5213">
        <v>130</v>
      </c>
      <c r="AE5213" t="s">
        <v>1103</v>
      </c>
      <c r="AF5213">
        <v>13</v>
      </c>
      <c r="AH5213" s="160">
        <v>39966</v>
      </c>
      <c r="AI5213">
        <v>18</v>
      </c>
      <c r="AJ5213">
        <v>139</v>
      </c>
      <c r="AK5213" s="160" t="s">
        <v>1103</v>
      </c>
      <c r="AL5213" s="28">
        <f t="shared" si="115"/>
        <v>14</v>
      </c>
      <c r="AN5213" s="160">
        <v>38505</v>
      </c>
      <c r="AO5213">
        <v>18</v>
      </c>
      <c r="AP5213">
        <v>110</v>
      </c>
      <c r="AQ5213" s="160" t="s">
        <v>1103</v>
      </c>
      <c r="AR5213" s="28">
        <f t="shared" si="116"/>
        <v>11</v>
      </c>
      <c r="AT5213" s="160">
        <v>35948</v>
      </c>
      <c r="AU5213">
        <v>18</v>
      </c>
      <c r="AV5213">
        <v>52</v>
      </c>
      <c r="AW5213" s="160" t="s">
        <v>1103</v>
      </c>
      <c r="AX5213" s="28">
        <f t="shared" si="117"/>
        <v>5</v>
      </c>
    </row>
    <row r="5214" spans="28:50" x14ac:dyDescent="0.3">
      <c r="AB5214" s="160">
        <v>35218</v>
      </c>
      <c r="AC5214">
        <v>19</v>
      </c>
      <c r="AD5214">
        <v>130</v>
      </c>
      <c r="AE5214" t="s">
        <v>1103</v>
      </c>
      <c r="AF5214">
        <v>13</v>
      </c>
      <c r="AH5214" s="160">
        <v>39966</v>
      </c>
      <c r="AI5214">
        <v>19</v>
      </c>
      <c r="AJ5214">
        <v>134</v>
      </c>
      <c r="AK5214" s="160" t="s">
        <v>1103</v>
      </c>
      <c r="AL5214" s="28">
        <f t="shared" si="115"/>
        <v>13</v>
      </c>
      <c r="AN5214" s="160">
        <v>38505</v>
      </c>
      <c r="AO5214">
        <v>19</v>
      </c>
      <c r="AP5214">
        <v>110</v>
      </c>
      <c r="AQ5214" s="160" t="s">
        <v>1103</v>
      </c>
      <c r="AR5214" s="28">
        <f t="shared" si="116"/>
        <v>11</v>
      </c>
      <c r="AT5214" s="160">
        <v>35948</v>
      </c>
      <c r="AU5214">
        <v>19</v>
      </c>
      <c r="AV5214">
        <v>53</v>
      </c>
      <c r="AW5214" s="160" t="s">
        <v>1103</v>
      </c>
      <c r="AX5214" s="28">
        <f t="shared" si="117"/>
        <v>5</v>
      </c>
    </row>
    <row r="5215" spans="28:50" x14ac:dyDescent="0.3">
      <c r="AB5215" s="160">
        <v>35218</v>
      </c>
      <c r="AC5215">
        <v>20</v>
      </c>
      <c r="AD5215">
        <v>110</v>
      </c>
      <c r="AE5215" t="s">
        <v>1103</v>
      </c>
      <c r="AF5215">
        <v>11</v>
      </c>
      <c r="AH5215" s="160">
        <v>39966</v>
      </c>
      <c r="AI5215">
        <v>20</v>
      </c>
      <c r="AJ5215">
        <v>132</v>
      </c>
      <c r="AK5215" s="160" t="s">
        <v>1103</v>
      </c>
      <c r="AL5215" s="28">
        <f t="shared" si="115"/>
        <v>13</v>
      </c>
      <c r="AN5215" s="160">
        <v>38505</v>
      </c>
      <c r="AO5215">
        <v>20</v>
      </c>
      <c r="AP5215">
        <v>120</v>
      </c>
      <c r="AQ5215" s="160" t="s">
        <v>1103</v>
      </c>
      <c r="AR5215" s="28">
        <f t="shared" si="116"/>
        <v>12</v>
      </c>
      <c r="AT5215" s="160">
        <v>35948</v>
      </c>
      <c r="AU5215">
        <v>20</v>
      </c>
      <c r="AV5215">
        <v>50</v>
      </c>
      <c r="AW5215" s="160" t="s">
        <v>1103</v>
      </c>
      <c r="AX5215" s="28">
        <f t="shared" si="117"/>
        <v>5</v>
      </c>
    </row>
    <row r="5216" spans="28:50" x14ac:dyDescent="0.3">
      <c r="AB5216" s="160">
        <v>35218</v>
      </c>
      <c r="AC5216">
        <v>21</v>
      </c>
      <c r="AD5216">
        <v>110</v>
      </c>
      <c r="AE5216" t="s">
        <v>1103</v>
      </c>
      <c r="AF5216">
        <v>11</v>
      </c>
      <c r="AH5216" s="160">
        <v>39966</v>
      </c>
      <c r="AI5216">
        <v>21</v>
      </c>
      <c r="AJ5216">
        <v>130</v>
      </c>
      <c r="AK5216" s="160" t="s">
        <v>1103</v>
      </c>
      <c r="AL5216" s="28">
        <f t="shared" si="115"/>
        <v>13</v>
      </c>
      <c r="AN5216" s="160">
        <v>38505</v>
      </c>
      <c r="AO5216">
        <v>21</v>
      </c>
      <c r="AP5216">
        <v>120</v>
      </c>
      <c r="AQ5216" s="160" t="s">
        <v>1103</v>
      </c>
      <c r="AR5216" s="28">
        <f t="shared" si="116"/>
        <v>12</v>
      </c>
      <c r="AT5216" s="160">
        <v>35948</v>
      </c>
      <c r="AU5216">
        <v>21</v>
      </c>
      <c r="AV5216">
        <v>53</v>
      </c>
      <c r="AW5216" s="160" t="s">
        <v>1103</v>
      </c>
      <c r="AX5216" s="28">
        <f t="shared" si="117"/>
        <v>5</v>
      </c>
    </row>
    <row r="5217" spans="28:50" x14ac:dyDescent="0.3">
      <c r="AB5217" s="160">
        <v>35218</v>
      </c>
      <c r="AC5217">
        <v>22</v>
      </c>
      <c r="AD5217">
        <v>110</v>
      </c>
      <c r="AE5217" t="s">
        <v>1103</v>
      </c>
      <c r="AF5217">
        <v>11</v>
      </c>
      <c r="AH5217" s="160">
        <v>39966</v>
      </c>
      <c r="AI5217">
        <v>22</v>
      </c>
      <c r="AJ5217">
        <v>129</v>
      </c>
      <c r="AK5217" s="160" t="s">
        <v>1103</v>
      </c>
      <c r="AL5217" s="28">
        <f t="shared" si="115"/>
        <v>13</v>
      </c>
      <c r="AN5217" s="160">
        <v>38505</v>
      </c>
      <c r="AO5217">
        <v>22</v>
      </c>
      <c r="AP5217">
        <v>120</v>
      </c>
      <c r="AQ5217" s="160" t="s">
        <v>1103</v>
      </c>
      <c r="AR5217" s="28">
        <f t="shared" si="116"/>
        <v>12</v>
      </c>
      <c r="AT5217" s="160">
        <v>35948</v>
      </c>
      <c r="AU5217">
        <v>22</v>
      </c>
      <c r="AV5217">
        <v>51</v>
      </c>
      <c r="AW5217" s="160" t="s">
        <v>1103</v>
      </c>
      <c r="AX5217" s="28">
        <f t="shared" si="117"/>
        <v>5</v>
      </c>
    </row>
    <row r="5218" spans="28:50" x14ac:dyDescent="0.3">
      <c r="AB5218" s="160">
        <v>35218</v>
      </c>
      <c r="AC5218">
        <v>23</v>
      </c>
      <c r="AD5218">
        <v>100</v>
      </c>
      <c r="AE5218" t="s">
        <v>1103</v>
      </c>
      <c r="AF5218">
        <v>10</v>
      </c>
      <c r="AH5218" s="160">
        <v>39966</v>
      </c>
      <c r="AI5218">
        <v>23</v>
      </c>
      <c r="AJ5218">
        <v>120</v>
      </c>
      <c r="AK5218" s="160" t="s">
        <v>1103</v>
      </c>
      <c r="AL5218" s="28">
        <f t="shared" si="115"/>
        <v>12</v>
      </c>
      <c r="AN5218" s="160">
        <v>38505</v>
      </c>
      <c r="AO5218">
        <v>23</v>
      </c>
      <c r="AP5218">
        <v>138</v>
      </c>
      <c r="AQ5218" s="160" t="s">
        <v>1103</v>
      </c>
      <c r="AR5218" s="28">
        <f t="shared" si="116"/>
        <v>14</v>
      </c>
      <c r="AT5218" s="160">
        <v>35948</v>
      </c>
      <c r="AU5218">
        <v>23</v>
      </c>
      <c r="AV5218">
        <v>45</v>
      </c>
      <c r="AW5218" s="160" t="s">
        <v>1103</v>
      </c>
      <c r="AX5218" s="28">
        <f t="shared" si="117"/>
        <v>5</v>
      </c>
    </row>
    <row r="5219" spans="28:50" x14ac:dyDescent="0.3">
      <c r="AB5219" s="160">
        <v>35219</v>
      </c>
      <c r="AC5219">
        <v>0</v>
      </c>
      <c r="AD5219">
        <v>100</v>
      </c>
      <c r="AE5219" t="s">
        <v>1103</v>
      </c>
      <c r="AF5219">
        <v>10</v>
      </c>
      <c r="AH5219" s="160">
        <v>39967</v>
      </c>
      <c r="AI5219">
        <v>0</v>
      </c>
      <c r="AJ5219">
        <v>120</v>
      </c>
      <c r="AK5219" s="160" t="s">
        <v>1103</v>
      </c>
      <c r="AL5219" s="28">
        <f t="shared" si="115"/>
        <v>12</v>
      </c>
      <c r="AN5219" s="160">
        <v>38506</v>
      </c>
      <c r="AO5219">
        <v>0</v>
      </c>
      <c r="AP5219">
        <v>140</v>
      </c>
      <c r="AQ5219" s="160" t="s">
        <v>1103</v>
      </c>
      <c r="AR5219" s="28">
        <f t="shared" si="116"/>
        <v>14</v>
      </c>
      <c r="AT5219" s="160">
        <v>35949</v>
      </c>
      <c r="AU5219">
        <v>0</v>
      </c>
      <c r="AV5219">
        <v>39</v>
      </c>
      <c r="AW5219" s="160" t="s">
        <v>1103</v>
      </c>
      <c r="AX5219" s="28">
        <f t="shared" si="117"/>
        <v>4</v>
      </c>
    </row>
    <row r="5220" spans="28:50" x14ac:dyDescent="0.3">
      <c r="AB5220" s="160">
        <v>35219</v>
      </c>
      <c r="AC5220">
        <v>1</v>
      </c>
      <c r="AD5220">
        <v>100</v>
      </c>
      <c r="AE5220" t="s">
        <v>1103</v>
      </c>
      <c r="AF5220">
        <v>10</v>
      </c>
      <c r="AH5220" s="160">
        <v>39967</v>
      </c>
      <c r="AI5220">
        <v>1</v>
      </c>
      <c r="AJ5220">
        <v>119</v>
      </c>
      <c r="AK5220" s="160" t="s">
        <v>1103</v>
      </c>
      <c r="AL5220" s="28">
        <f t="shared" si="115"/>
        <v>12</v>
      </c>
      <c r="AN5220" s="160">
        <v>38506</v>
      </c>
      <c r="AO5220">
        <v>1</v>
      </c>
      <c r="AP5220">
        <v>140</v>
      </c>
      <c r="AQ5220" s="160" t="s">
        <v>1103</v>
      </c>
      <c r="AR5220" s="28">
        <f t="shared" si="116"/>
        <v>14</v>
      </c>
      <c r="AT5220" s="160">
        <v>35949</v>
      </c>
      <c r="AU5220">
        <v>1</v>
      </c>
      <c r="AV5220">
        <v>35</v>
      </c>
      <c r="AW5220" s="160" t="s">
        <v>1103</v>
      </c>
      <c r="AX5220" s="28">
        <f t="shared" si="117"/>
        <v>4</v>
      </c>
    </row>
    <row r="5221" spans="28:50" x14ac:dyDescent="0.3">
      <c r="AB5221" s="160">
        <v>35219</v>
      </c>
      <c r="AC5221">
        <v>2</v>
      </c>
      <c r="AD5221">
        <v>90</v>
      </c>
      <c r="AE5221" t="s">
        <v>1103</v>
      </c>
      <c r="AF5221">
        <v>9</v>
      </c>
      <c r="AH5221" s="160">
        <v>39967</v>
      </c>
      <c r="AI5221">
        <v>2</v>
      </c>
      <c r="AJ5221">
        <v>120</v>
      </c>
      <c r="AK5221" s="160" t="s">
        <v>1103</v>
      </c>
      <c r="AL5221" s="28">
        <f t="shared" si="115"/>
        <v>12</v>
      </c>
      <c r="AN5221" s="160">
        <v>38506</v>
      </c>
      <c r="AO5221">
        <v>2</v>
      </c>
      <c r="AP5221">
        <v>126</v>
      </c>
      <c r="AQ5221" s="160" t="s">
        <v>1103</v>
      </c>
      <c r="AR5221" s="28">
        <f t="shared" si="116"/>
        <v>13</v>
      </c>
      <c r="AT5221" s="160">
        <v>35949</v>
      </c>
      <c r="AU5221">
        <v>2</v>
      </c>
      <c r="AV5221">
        <v>44</v>
      </c>
      <c r="AW5221" s="160" t="s">
        <v>1103</v>
      </c>
      <c r="AX5221" s="28">
        <f t="shared" si="117"/>
        <v>4</v>
      </c>
    </row>
    <row r="5222" spans="28:50" x14ac:dyDescent="0.3">
      <c r="AB5222" s="160">
        <v>35219</v>
      </c>
      <c r="AC5222">
        <v>3</v>
      </c>
      <c r="AD5222">
        <v>70</v>
      </c>
      <c r="AE5222" t="s">
        <v>1103</v>
      </c>
      <c r="AF5222">
        <v>7</v>
      </c>
      <c r="AH5222" s="160">
        <v>39967</v>
      </c>
      <c r="AI5222">
        <v>3</v>
      </c>
      <c r="AJ5222">
        <v>121</v>
      </c>
      <c r="AK5222" s="160" t="s">
        <v>1103</v>
      </c>
      <c r="AL5222" s="28">
        <f t="shared" si="115"/>
        <v>12</v>
      </c>
      <c r="AN5222" s="160">
        <v>38506</v>
      </c>
      <c r="AO5222">
        <v>3</v>
      </c>
      <c r="AP5222">
        <v>140</v>
      </c>
      <c r="AQ5222" s="160" t="s">
        <v>1103</v>
      </c>
      <c r="AR5222" s="28">
        <f t="shared" si="116"/>
        <v>14</v>
      </c>
      <c r="AT5222" s="160">
        <v>35949</v>
      </c>
      <c r="AU5222">
        <v>3</v>
      </c>
      <c r="AV5222">
        <v>44</v>
      </c>
      <c r="AW5222" s="160" t="s">
        <v>1103</v>
      </c>
      <c r="AX5222" s="28">
        <f t="shared" si="117"/>
        <v>4</v>
      </c>
    </row>
    <row r="5223" spans="28:50" x14ac:dyDescent="0.3">
      <c r="AB5223" s="160">
        <v>35219</v>
      </c>
      <c r="AC5223">
        <v>4</v>
      </c>
      <c r="AD5223">
        <v>50</v>
      </c>
      <c r="AE5223" t="s">
        <v>1103</v>
      </c>
      <c r="AF5223">
        <v>5</v>
      </c>
      <c r="AH5223" s="160">
        <v>39967</v>
      </c>
      <c r="AI5223">
        <v>4</v>
      </c>
      <c r="AJ5223">
        <v>119</v>
      </c>
      <c r="AK5223" s="160" t="s">
        <v>1103</v>
      </c>
      <c r="AL5223" s="28">
        <f t="shared" si="115"/>
        <v>12</v>
      </c>
      <c r="AN5223" s="160">
        <v>38506</v>
      </c>
      <c r="AO5223">
        <v>4</v>
      </c>
      <c r="AP5223">
        <v>130</v>
      </c>
      <c r="AQ5223" s="160" t="s">
        <v>1103</v>
      </c>
      <c r="AR5223" s="28">
        <f t="shared" si="116"/>
        <v>13</v>
      </c>
      <c r="AT5223" s="160">
        <v>35949</v>
      </c>
      <c r="AU5223">
        <v>4</v>
      </c>
      <c r="AV5223">
        <v>46</v>
      </c>
      <c r="AW5223" s="160" t="s">
        <v>1103</v>
      </c>
      <c r="AX5223" s="28">
        <f t="shared" si="117"/>
        <v>5</v>
      </c>
    </row>
    <row r="5224" spans="28:50" x14ac:dyDescent="0.3">
      <c r="AB5224" s="160">
        <v>35219</v>
      </c>
      <c r="AC5224">
        <v>5</v>
      </c>
      <c r="AD5224">
        <v>70</v>
      </c>
      <c r="AE5224" t="s">
        <v>1103</v>
      </c>
      <c r="AF5224">
        <v>7</v>
      </c>
      <c r="AH5224" s="160">
        <v>39967</v>
      </c>
      <c r="AI5224">
        <v>5</v>
      </c>
      <c r="AJ5224">
        <v>119</v>
      </c>
      <c r="AK5224" s="160" t="s">
        <v>1103</v>
      </c>
      <c r="AL5224" s="28">
        <f t="shared" si="115"/>
        <v>12</v>
      </c>
      <c r="AN5224" s="160">
        <v>38506</v>
      </c>
      <c r="AO5224">
        <v>5</v>
      </c>
      <c r="AP5224">
        <v>133</v>
      </c>
      <c r="AQ5224" s="160" t="s">
        <v>1103</v>
      </c>
      <c r="AR5224" s="28">
        <f t="shared" si="116"/>
        <v>13</v>
      </c>
      <c r="AT5224" s="160">
        <v>35949</v>
      </c>
      <c r="AU5224">
        <v>5</v>
      </c>
      <c r="AV5224">
        <v>45</v>
      </c>
      <c r="AW5224" s="160" t="s">
        <v>1103</v>
      </c>
      <c r="AX5224" s="28">
        <f t="shared" si="117"/>
        <v>5</v>
      </c>
    </row>
    <row r="5225" spans="28:50" x14ac:dyDescent="0.3">
      <c r="AB5225" s="160">
        <v>35219</v>
      </c>
      <c r="AC5225">
        <v>6</v>
      </c>
      <c r="AD5225">
        <v>70</v>
      </c>
      <c r="AE5225" t="s">
        <v>1103</v>
      </c>
      <c r="AF5225">
        <v>7</v>
      </c>
      <c r="AH5225" s="160">
        <v>39967</v>
      </c>
      <c r="AI5225">
        <v>6</v>
      </c>
      <c r="AJ5225">
        <v>118</v>
      </c>
      <c r="AK5225" s="160" t="s">
        <v>1103</v>
      </c>
      <c r="AL5225" s="28">
        <f t="shared" si="115"/>
        <v>12</v>
      </c>
      <c r="AN5225" s="160">
        <v>38506</v>
      </c>
      <c r="AO5225">
        <v>6</v>
      </c>
      <c r="AP5225">
        <v>140</v>
      </c>
      <c r="AQ5225" s="160" t="s">
        <v>1103</v>
      </c>
      <c r="AR5225" s="28">
        <f t="shared" si="116"/>
        <v>14</v>
      </c>
      <c r="AT5225" s="160">
        <v>35949</v>
      </c>
      <c r="AU5225">
        <v>6</v>
      </c>
      <c r="AV5225">
        <v>45</v>
      </c>
      <c r="AW5225" s="160" t="s">
        <v>1103</v>
      </c>
      <c r="AX5225" s="28">
        <f t="shared" si="117"/>
        <v>5</v>
      </c>
    </row>
    <row r="5226" spans="28:50" x14ac:dyDescent="0.3">
      <c r="AB5226" s="160">
        <v>35219</v>
      </c>
      <c r="AC5226">
        <v>7</v>
      </c>
      <c r="AD5226">
        <v>80</v>
      </c>
      <c r="AE5226" t="s">
        <v>1103</v>
      </c>
      <c r="AF5226">
        <v>8</v>
      </c>
      <c r="AH5226" s="160">
        <v>39967</v>
      </c>
      <c r="AI5226">
        <v>7</v>
      </c>
      <c r="AJ5226">
        <v>125</v>
      </c>
      <c r="AK5226" s="160" t="s">
        <v>1103</v>
      </c>
      <c r="AL5226" s="28">
        <f t="shared" si="115"/>
        <v>13</v>
      </c>
      <c r="AN5226" s="160">
        <v>38506</v>
      </c>
      <c r="AO5226">
        <v>7</v>
      </c>
      <c r="AP5226">
        <v>130</v>
      </c>
      <c r="AQ5226" s="160" t="s">
        <v>1103</v>
      </c>
      <c r="AR5226" s="28">
        <f t="shared" si="116"/>
        <v>13</v>
      </c>
      <c r="AT5226" s="160">
        <v>35949</v>
      </c>
      <c r="AU5226">
        <v>7</v>
      </c>
      <c r="AV5226">
        <v>47</v>
      </c>
      <c r="AW5226" s="160" t="s">
        <v>1103</v>
      </c>
      <c r="AX5226" s="28">
        <f t="shared" si="117"/>
        <v>5</v>
      </c>
    </row>
    <row r="5227" spans="28:50" x14ac:dyDescent="0.3">
      <c r="AB5227" s="160">
        <v>35219</v>
      </c>
      <c r="AC5227">
        <v>8</v>
      </c>
      <c r="AD5227">
        <v>90</v>
      </c>
      <c r="AE5227" t="s">
        <v>1103</v>
      </c>
      <c r="AF5227">
        <v>9</v>
      </c>
      <c r="AH5227" s="160">
        <v>39967</v>
      </c>
      <c r="AI5227">
        <v>8</v>
      </c>
      <c r="AJ5227">
        <v>128</v>
      </c>
      <c r="AK5227" s="160" t="s">
        <v>1103</v>
      </c>
      <c r="AL5227" s="28">
        <f t="shared" si="115"/>
        <v>13</v>
      </c>
      <c r="AN5227" s="160">
        <v>38506</v>
      </c>
      <c r="AO5227">
        <v>8</v>
      </c>
      <c r="AP5227">
        <v>130</v>
      </c>
      <c r="AQ5227" s="160" t="s">
        <v>1103</v>
      </c>
      <c r="AR5227" s="28">
        <f t="shared" si="116"/>
        <v>13</v>
      </c>
      <c r="AT5227" s="160">
        <v>35949</v>
      </c>
      <c r="AU5227">
        <v>8</v>
      </c>
      <c r="AV5227">
        <v>51</v>
      </c>
      <c r="AW5227" s="160" t="s">
        <v>1103</v>
      </c>
      <c r="AX5227" s="28">
        <f t="shared" si="117"/>
        <v>5</v>
      </c>
    </row>
    <row r="5228" spans="28:50" x14ac:dyDescent="0.3">
      <c r="AB5228" s="160">
        <v>35219</v>
      </c>
      <c r="AC5228">
        <v>9</v>
      </c>
      <c r="AD5228">
        <v>100</v>
      </c>
      <c r="AE5228" t="s">
        <v>1103</v>
      </c>
      <c r="AF5228">
        <v>10</v>
      </c>
      <c r="AH5228" s="160">
        <v>39967</v>
      </c>
      <c r="AI5228">
        <v>9</v>
      </c>
      <c r="AJ5228">
        <v>130</v>
      </c>
      <c r="AK5228" s="160" t="s">
        <v>1103</v>
      </c>
      <c r="AL5228" s="28">
        <f t="shared" si="115"/>
        <v>13</v>
      </c>
      <c r="AN5228" s="160">
        <v>38506</v>
      </c>
      <c r="AO5228">
        <v>9</v>
      </c>
      <c r="AP5228">
        <v>130</v>
      </c>
      <c r="AQ5228" s="160" t="s">
        <v>1103</v>
      </c>
      <c r="AR5228" s="28">
        <f t="shared" si="116"/>
        <v>13</v>
      </c>
      <c r="AT5228" s="160">
        <v>35949</v>
      </c>
      <c r="AU5228">
        <v>9</v>
      </c>
      <c r="AV5228">
        <v>61</v>
      </c>
      <c r="AW5228" s="160" t="s">
        <v>1103</v>
      </c>
      <c r="AX5228" s="28">
        <f t="shared" si="117"/>
        <v>6</v>
      </c>
    </row>
    <row r="5229" spans="28:50" x14ac:dyDescent="0.3">
      <c r="AB5229" s="160">
        <v>35219</v>
      </c>
      <c r="AC5229">
        <v>10</v>
      </c>
      <c r="AD5229">
        <v>115</v>
      </c>
      <c r="AE5229" t="s">
        <v>1103</v>
      </c>
      <c r="AF5229">
        <v>12</v>
      </c>
      <c r="AH5229" s="160">
        <v>39967</v>
      </c>
      <c r="AI5229">
        <v>10</v>
      </c>
      <c r="AJ5229">
        <v>138</v>
      </c>
      <c r="AK5229" s="160" t="s">
        <v>1103</v>
      </c>
      <c r="AL5229" s="28">
        <f t="shared" si="115"/>
        <v>14</v>
      </c>
      <c r="AN5229" s="160">
        <v>38506</v>
      </c>
      <c r="AO5229">
        <v>10</v>
      </c>
      <c r="AP5229">
        <v>120</v>
      </c>
      <c r="AQ5229" s="160" t="s">
        <v>1103</v>
      </c>
      <c r="AR5229" s="28">
        <f t="shared" si="116"/>
        <v>12</v>
      </c>
      <c r="AT5229" s="160">
        <v>35949</v>
      </c>
      <c r="AU5229">
        <v>10</v>
      </c>
      <c r="AV5229">
        <v>71</v>
      </c>
      <c r="AW5229" s="160" t="s">
        <v>1103</v>
      </c>
      <c r="AX5229" s="28">
        <f t="shared" si="117"/>
        <v>7</v>
      </c>
    </row>
    <row r="5230" spans="28:50" x14ac:dyDescent="0.3">
      <c r="AB5230" s="160">
        <v>35219</v>
      </c>
      <c r="AC5230">
        <v>11</v>
      </c>
      <c r="AD5230">
        <v>130</v>
      </c>
      <c r="AE5230" t="s">
        <v>1103</v>
      </c>
      <c r="AF5230">
        <v>13</v>
      </c>
      <c r="AH5230" s="160">
        <v>39967</v>
      </c>
      <c r="AI5230">
        <v>11</v>
      </c>
      <c r="AJ5230">
        <v>147</v>
      </c>
      <c r="AK5230" s="160" t="s">
        <v>1103</v>
      </c>
      <c r="AL5230" s="28">
        <f t="shared" si="115"/>
        <v>15</v>
      </c>
      <c r="AN5230" s="160">
        <v>38506</v>
      </c>
      <c r="AO5230">
        <v>11</v>
      </c>
      <c r="AP5230">
        <v>113</v>
      </c>
      <c r="AQ5230" s="160" t="s">
        <v>1103</v>
      </c>
      <c r="AR5230" s="28">
        <f t="shared" si="116"/>
        <v>11</v>
      </c>
      <c r="AT5230" s="160">
        <v>35949</v>
      </c>
      <c r="AU5230">
        <v>11</v>
      </c>
      <c r="AV5230">
        <v>76</v>
      </c>
      <c r="AW5230" s="160" t="s">
        <v>1103</v>
      </c>
      <c r="AX5230" s="28">
        <f t="shared" si="117"/>
        <v>8</v>
      </c>
    </row>
    <row r="5231" spans="28:50" x14ac:dyDescent="0.3">
      <c r="AB5231" s="160">
        <v>35219</v>
      </c>
      <c r="AC5231">
        <v>12</v>
      </c>
      <c r="AD5231">
        <v>150</v>
      </c>
      <c r="AE5231" t="s">
        <v>1103</v>
      </c>
      <c r="AF5231">
        <v>15</v>
      </c>
      <c r="AH5231" s="160">
        <v>39967</v>
      </c>
      <c r="AI5231">
        <v>12</v>
      </c>
      <c r="AJ5231">
        <v>163</v>
      </c>
      <c r="AK5231" s="160" t="s">
        <v>1103</v>
      </c>
      <c r="AL5231" s="28">
        <f t="shared" si="115"/>
        <v>16</v>
      </c>
      <c r="AN5231" s="160">
        <v>38506</v>
      </c>
      <c r="AO5231">
        <v>12</v>
      </c>
      <c r="AP5231">
        <v>140</v>
      </c>
      <c r="AQ5231" s="160" t="s">
        <v>1103</v>
      </c>
      <c r="AR5231" s="28">
        <f t="shared" si="116"/>
        <v>14</v>
      </c>
      <c r="AT5231" s="160">
        <v>35949</v>
      </c>
      <c r="AU5231">
        <v>12</v>
      </c>
      <c r="AV5231">
        <v>78</v>
      </c>
      <c r="AW5231" s="160" t="s">
        <v>1103</v>
      </c>
      <c r="AX5231" s="28">
        <f t="shared" si="117"/>
        <v>8</v>
      </c>
    </row>
    <row r="5232" spans="28:50" x14ac:dyDescent="0.3">
      <c r="AB5232" s="160">
        <v>35219</v>
      </c>
      <c r="AC5232">
        <v>13</v>
      </c>
      <c r="AD5232">
        <v>160</v>
      </c>
      <c r="AE5232" t="s">
        <v>1103</v>
      </c>
      <c r="AF5232">
        <v>16</v>
      </c>
      <c r="AH5232" s="160">
        <v>39967</v>
      </c>
      <c r="AI5232">
        <v>13</v>
      </c>
      <c r="AJ5232">
        <v>171</v>
      </c>
      <c r="AK5232" s="160" t="s">
        <v>1103</v>
      </c>
      <c r="AL5232" s="28">
        <f t="shared" si="115"/>
        <v>17</v>
      </c>
      <c r="AN5232" s="160">
        <v>38506</v>
      </c>
      <c r="AO5232">
        <v>13</v>
      </c>
      <c r="AP5232">
        <v>130</v>
      </c>
      <c r="AQ5232" s="160" t="s">
        <v>1103</v>
      </c>
      <c r="AR5232" s="28">
        <f t="shared" si="116"/>
        <v>13</v>
      </c>
      <c r="AT5232" s="160">
        <v>35949</v>
      </c>
      <c r="AU5232">
        <v>13</v>
      </c>
      <c r="AV5232">
        <v>83</v>
      </c>
      <c r="AW5232" s="160" t="s">
        <v>1103</v>
      </c>
      <c r="AX5232" s="28">
        <f t="shared" si="117"/>
        <v>8</v>
      </c>
    </row>
    <row r="5233" spans="28:50" x14ac:dyDescent="0.3">
      <c r="AB5233" s="160">
        <v>35219</v>
      </c>
      <c r="AC5233">
        <v>14</v>
      </c>
      <c r="AD5233">
        <v>170</v>
      </c>
      <c r="AE5233" t="s">
        <v>1103</v>
      </c>
      <c r="AF5233">
        <v>17</v>
      </c>
      <c r="AH5233" s="160">
        <v>39967</v>
      </c>
      <c r="AI5233">
        <v>14</v>
      </c>
      <c r="AJ5233">
        <v>177</v>
      </c>
      <c r="AK5233" s="160" t="s">
        <v>1103</v>
      </c>
      <c r="AL5233" s="28">
        <f t="shared" si="115"/>
        <v>18</v>
      </c>
      <c r="AN5233" s="160">
        <v>38506</v>
      </c>
      <c r="AO5233">
        <v>14</v>
      </c>
      <c r="AP5233">
        <v>112</v>
      </c>
      <c r="AQ5233" s="160" t="s">
        <v>1103</v>
      </c>
      <c r="AR5233" s="28">
        <f t="shared" si="116"/>
        <v>11</v>
      </c>
      <c r="AT5233" s="160">
        <v>35949</v>
      </c>
      <c r="AU5233">
        <v>14</v>
      </c>
      <c r="AV5233">
        <v>89</v>
      </c>
      <c r="AW5233" s="160" t="s">
        <v>1103</v>
      </c>
      <c r="AX5233" s="28">
        <f t="shared" si="117"/>
        <v>9</v>
      </c>
    </row>
    <row r="5234" spans="28:50" x14ac:dyDescent="0.3">
      <c r="AB5234" s="160">
        <v>35219</v>
      </c>
      <c r="AC5234">
        <v>15</v>
      </c>
      <c r="AD5234">
        <v>160</v>
      </c>
      <c r="AE5234" t="s">
        <v>1103</v>
      </c>
      <c r="AF5234">
        <v>16</v>
      </c>
      <c r="AH5234" s="160">
        <v>39967</v>
      </c>
      <c r="AI5234">
        <v>15</v>
      </c>
      <c r="AJ5234">
        <v>174</v>
      </c>
      <c r="AK5234" s="160" t="s">
        <v>1103</v>
      </c>
      <c r="AL5234" s="28">
        <f t="shared" si="115"/>
        <v>17</v>
      </c>
      <c r="AN5234" s="160">
        <v>38506</v>
      </c>
      <c r="AO5234">
        <v>15</v>
      </c>
      <c r="AP5234">
        <v>110</v>
      </c>
      <c r="AQ5234" s="160" t="s">
        <v>1103</v>
      </c>
      <c r="AR5234" s="28">
        <f t="shared" si="116"/>
        <v>11</v>
      </c>
      <c r="AT5234" s="160">
        <v>35949</v>
      </c>
      <c r="AU5234">
        <v>15</v>
      </c>
      <c r="AV5234">
        <v>81</v>
      </c>
      <c r="AW5234" s="160" t="s">
        <v>1103</v>
      </c>
      <c r="AX5234" s="28">
        <f t="shared" si="117"/>
        <v>8</v>
      </c>
    </row>
    <row r="5235" spans="28:50" x14ac:dyDescent="0.3">
      <c r="AB5235" s="160">
        <v>35219</v>
      </c>
      <c r="AC5235">
        <v>16</v>
      </c>
      <c r="AD5235">
        <v>170</v>
      </c>
      <c r="AE5235" t="s">
        <v>1103</v>
      </c>
      <c r="AF5235">
        <v>17</v>
      </c>
      <c r="AH5235" s="160">
        <v>39967</v>
      </c>
      <c r="AI5235">
        <v>16</v>
      </c>
      <c r="AJ5235">
        <v>171</v>
      </c>
      <c r="AK5235" s="160" t="s">
        <v>1103</v>
      </c>
      <c r="AL5235" s="28">
        <f t="shared" si="115"/>
        <v>17</v>
      </c>
      <c r="AN5235" s="160">
        <v>38506</v>
      </c>
      <c r="AO5235">
        <v>16</v>
      </c>
      <c r="AP5235">
        <v>110</v>
      </c>
      <c r="AQ5235" s="160" t="s">
        <v>1103</v>
      </c>
      <c r="AR5235" s="28">
        <f t="shared" si="116"/>
        <v>11</v>
      </c>
      <c r="AT5235" s="160">
        <v>35949</v>
      </c>
      <c r="AU5235">
        <v>16</v>
      </c>
      <c r="AV5235">
        <v>76</v>
      </c>
      <c r="AW5235" s="160" t="s">
        <v>1103</v>
      </c>
      <c r="AX5235" s="28">
        <f t="shared" si="117"/>
        <v>8</v>
      </c>
    </row>
    <row r="5236" spans="28:50" x14ac:dyDescent="0.3">
      <c r="AB5236" s="160">
        <v>35219</v>
      </c>
      <c r="AC5236">
        <v>17</v>
      </c>
      <c r="AD5236">
        <v>150</v>
      </c>
      <c r="AE5236" t="s">
        <v>1103</v>
      </c>
      <c r="AF5236">
        <v>15</v>
      </c>
      <c r="AH5236" s="160">
        <v>39967</v>
      </c>
      <c r="AI5236">
        <v>17</v>
      </c>
      <c r="AJ5236">
        <v>154</v>
      </c>
      <c r="AK5236" s="160" t="s">
        <v>1103</v>
      </c>
      <c r="AL5236" s="28">
        <f t="shared" si="115"/>
        <v>15</v>
      </c>
      <c r="AN5236" s="160">
        <v>38506</v>
      </c>
      <c r="AO5236">
        <v>17</v>
      </c>
      <c r="AP5236">
        <v>113</v>
      </c>
      <c r="AQ5236" s="160" t="s">
        <v>1103</v>
      </c>
      <c r="AR5236" s="28">
        <f t="shared" si="116"/>
        <v>11</v>
      </c>
      <c r="AT5236" s="160">
        <v>35949</v>
      </c>
      <c r="AU5236">
        <v>17</v>
      </c>
      <c r="AV5236">
        <v>74</v>
      </c>
      <c r="AW5236" s="160" t="s">
        <v>1103</v>
      </c>
      <c r="AX5236" s="28">
        <f t="shared" si="117"/>
        <v>7</v>
      </c>
    </row>
    <row r="5237" spans="28:50" x14ac:dyDescent="0.3">
      <c r="AB5237" s="160">
        <v>35219</v>
      </c>
      <c r="AC5237">
        <v>18</v>
      </c>
      <c r="AD5237">
        <v>130</v>
      </c>
      <c r="AE5237" t="s">
        <v>1103</v>
      </c>
      <c r="AF5237">
        <v>13</v>
      </c>
      <c r="AH5237" s="160">
        <v>39967</v>
      </c>
      <c r="AI5237">
        <v>18</v>
      </c>
      <c r="AJ5237">
        <v>154</v>
      </c>
      <c r="AK5237" s="160" t="s">
        <v>1103</v>
      </c>
      <c r="AL5237" s="28">
        <f t="shared" si="115"/>
        <v>15</v>
      </c>
      <c r="AN5237" s="160">
        <v>38506</v>
      </c>
      <c r="AO5237">
        <v>18</v>
      </c>
      <c r="AP5237">
        <v>120</v>
      </c>
      <c r="AQ5237" s="160" t="s">
        <v>1103</v>
      </c>
      <c r="AR5237" s="28">
        <f t="shared" si="116"/>
        <v>12</v>
      </c>
      <c r="AT5237" s="160">
        <v>35949</v>
      </c>
      <c r="AU5237">
        <v>18</v>
      </c>
      <c r="AV5237">
        <v>74</v>
      </c>
      <c r="AW5237" s="160" t="s">
        <v>1103</v>
      </c>
      <c r="AX5237" s="28">
        <f t="shared" si="117"/>
        <v>7</v>
      </c>
    </row>
    <row r="5238" spans="28:50" x14ac:dyDescent="0.3">
      <c r="AB5238" s="160">
        <v>35219</v>
      </c>
      <c r="AC5238">
        <v>19</v>
      </c>
      <c r="AD5238">
        <v>130</v>
      </c>
      <c r="AE5238" t="s">
        <v>1103</v>
      </c>
      <c r="AF5238">
        <v>13</v>
      </c>
      <c r="AH5238" s="160">
        <v>39967</v>
      </c>
      <c r="AI5238">
        <v>19</v>
      </c>
      <c r="AJ5238">
        <v>150</v>
      </c>
      <c r="AK5238" s="160" t="s">
        <v>1103</v>
      </c>
      <c r="AL5238" s="28">
        <f t="shared" si="115"/>
        <v>15</v>
      </c>
      <c r="AN5238" s="160">
        <v>38506</v>
      </c>
      <c r="AO5238">
        <v>19</v>
      </c>
      <c r="AP5238">
        <v>120</v>
      </c>
      <c r="AQ5238" s="160" t="s">
        <v>1103</v>
      </c>
      <c r="AR5238" s="28">
        <f t="shared" si="116"/>
        <v>12</v>
      </c>
      <c r="AT5238" s="160">
        <v>35949</v>
      </c>
      <c r="AU5238">
        <v>19</v>
      </c>
      <c r="AV5238">
        <v>72</v>
      </c>
      <c r="AW5238" s="160" t="s">
        <v>1103</v>
      </c>
      <c r="AX5238" s="28">
        <f t="shared" si="117"/>
        <v>7</v>
      </c>
    </row>
    <row r="5239" spans="28:50" x14ac:dyDescent="0.3">
      <c r="AB5239" s="160">
        <v>35219</v>
      </c>
      <c r="AC5239">
        <v>20</v>
      </c>
      <c r="AD5239">
        <v>110</v>
      </c>
      <c r="AE5239" t="s">
        <v>1103</v>
      </c>
      <c r="AF5239">
        <v>11</v>
      </c>
      <c r="AH5239" s="160">
        <v>39967</v>
      </c>
      <c r="AI5239">
        <v>20</v>
      </c>
      <c r="AJ5239">
        <v>148</v>
      </c>
      <c r="AK5239" s="160" t="s">
        <v>1103</v>
      </c>
      <c r="AL5239" s="28">
        <f t="shared" si="115"/>
        <v>15</v>
      </c>
      <c r="AN5239" s="160">
        <v>38506</v>
      </c>
      <c r="AO5239">
        <v>20</v>
      </c>
      <c r="AP5239">
        <v>123</v>
      </c>
      <c r="AQ5239" s="160" t="s">
        <v>1103</v>
      </c>
      <c r="AR5239" s="28">
        <f t="shared" si="116"/>
        <v>12</v>
      </c>
      <c r="AT5239" s="160">
        <v>35949</v>
      </c>
      <c r="AU5239">
        <v>20</v>
      </c>
      <c r="AV5239">
        <v>82</v>
      </c>
      <c r="AW5239" s="160" t="s">
        <v>1103</v>
      </c>
      <c r="AX5239" s="28">
        <f t="shared" si="117"/>
        <v>8</v>
      </c>
    </row>
    <row r="5240" spans="28:50" x14ac:dyDescent="0.3">
      <c r="AB5240" s="160">
        <v>35219</v>
      </c>
      <c r="AC5240">
        <v>21</v>
      </c>
      <c r="AD5240">
        <v>120</v>
      </c>
      <c r="AE5240" t="s">
        <v>1103</v>
      </c>
      <c r="AF5240">
        <v>12</v>
      </c>
      <c r="AH5240" s="160">
        <v>39967</v>
      </c>
      <c r="AI5240">
        <v>21</v>
      </c>
      <c r="AJ5240">
        <v>149</v>
      </c>
      <c r="AK5240" s="160" t="s">
        <v>1103</v>
      </c>
      <c r="AL5240" s="28">
        <f t="shared" si="115"/>
        <v>15</v>
      </c>
      <c r="AN5240" s="160">
        <v>38506</v>
      </c>
      <c r="AO5240">
        <v>21</v>
      </c>
      <c r="AP5240">
        <v>120</v>
      </c>
      <c r="AQ5240" s="160" t="s">
        <v>1103</v>
      </c>
      <c r="AR5240" s="28">
        <f t="shared" si="116"/>
        <v>12</v>
      </c>
      <c r="AT5240" s="160">
        <v>35949</v>
      </c>
      <c r="AU5240">
        <v>21</v>
      </c>
      <c r="AV5240">
        <v>79</v>
      </c>
      <c r="AW5240" s="160" t="s">
        <v>1103</v>
      </c>
      <c r="AX5240" s="28">
        <f t="shared" si="117"/>
        <v>8</v>
      </c>
    </row>
    <row r="5241" spans="28:50" x14ac:dyDescent="0.3">
      <c r="AB5241" s="160">
        <v>35219</v>
      </c>
      <c r="AC5241">
        <v>22</v>
      </c>
      <c r="AD5241">
        <v>110</v>
      </c>
      <c r="AE5241" t="s">
        <v>1103</v>
      </c>
      <c r="AF5241">
        <v>11</v>
      </c>
      <c r="AH5241" s="160">
        <v>39967</v>
      </c>
      <c r="AI5241">
        <v>22</v>
      </c>
      <c r="AJ5241">
        <v>142</v>
      </c>
      <c r="AK5241" s="160" t="s">
        <v>1103</v>
      </c>
      <c r="AL5241" s="28">
        <f t="shared" si="115"/>
        <v>14</v>
      </c>
      <c r="AN5241" s="160">
        <v>38506</v>
      </c>
      <c r="AO5241">
        <v>22</v>
      </c>
      <c r="AP5241">
        <v>130</v>
      </c>
      <c r="AQ5241" s="160" t="s">
        <v>1103</v>
      </c>
      <c r="AR5241" s="28">
        <f t="shared" si="116"/>
        <v>13</v>
      </c>
      <c r="AT5241" s="160">
        <v>35949</v>
      </c>
      <c r="AU5241">
        <v>22</v>
      </c>
      <c r="AV5241">
        <v>66</v>
      </c>
      <c r="AW5241" s="160" t="s">
        <v>1103</v>
      </c>
      <c r="AX5241" s="28">
        <f t="shared" si="117"/>
        <v>7</v>
      </c>
    </row>
    <row r="5242" spans="28:50" x14ac:dyDescent="0.3">
      <c r="AB5242" s="160">
        <v>35219</v>
      </c>
      <c r="AC5242">
        <v>23</v>
      </c>
      <c r="AD5242">
        <v>140</v>
      </c>
      <c r="AE5242" t="s">
        <v>1103</v>
      </c>
      <c r="AF5242">
        <v>14</v>
      </c>
      <c r="AH5242" s="160">
        <v>39967</v>
      </c>
      <c r="AI5242">
        <v>23</v>
      </c>
      <c r="AJ5242">
        <v>141</v>
      </c>
      <c r="AK5242" s="160" t="s">
        <v>1103</v>
      </c>
      <c r="AL5242" s="28">
        <f t="shared" si="115"/>
        <v>14</v>
      </c>
      <c r="AN5242" s="160">
        <v>38506</v>
      </c>
      <c r="AO5242">
        <v>23</v>
      </c>
      <c r="AP5242">
        <v>123</v>
      </c>
      <c r="AQ5242" s="160" t="s">
        <v>1103</v>
      </c>
      <c r="AR5242" s="28">
        <f t="shared" si="116"/>
        <v>12</v>
      </c>
      <c r="AT5242" s="160">
        <v>35949</v>
      </c>
      <c r="AU5242">
        <v>23</v>
      </c>
      <c r="AV5242">
        <v>68</v>
      </c>
      <c r="AW5242" s="160" t="s">
        <v>1103</v>
      </c>
      <c r="AX5242" s="28">
        <f t="shared" si="117"/>
        <v>7</v>
      </c>
    </row>
    <row r="5243" spans="28:50" x14ac:dyDescent="0.3">
      <c r="AB5243" s="160">
        <v>35220</v>
      </c>
      <c r="AC5243">
        <v>0</v>
      </c>
      <c r="AD5243">
        <v>140</v>
      </c>
      <c r="AE5243" t="s">
        <v>1103</v>
      </c>
      <c r="AF5243">
        <v>14</v>
      </c>
      <c r="AH5243" s="160">
        <v>39968</v>
      </c>
      <c r="AI5243">
        <v>0</v>
      </c>
      <c r="AJ5243">
        <v>138</v>
      </c>
      <c r="AK5243" s="160" t="s">
        <v>1103</v>
      </c>
      <c r="AL5243" s="28">
        <f t="shared" ref="AL5243:AL5306" si="118">ROUND(AJ5243/10,0)</f>
        <v>14</v>
      </c>
      <c r="AN5243" s="160">
        <v>38507</v>
      </c>
      <c r="AO5243">
        <v>0</v>
      </c>
      <c r="AP5243">
        <v>120</v>
      </c>
      <c r="AQ5243" s="160" t="s">
        <v>1103</v>
      </c>
      <c r="AR5243" s="28">
        <f t="shared" ref="AR5243:AR5306" si="119">ROUND(AP5243/10,0)</f>
        <v>12</v>
      </c>
      <c r="AT5243" s="160">
        <v>35950</v>
      </c>
      <c r="AU5243">
        <v>0</v>
      </c>
      <c r="AV5243">
        <v>60</v>
      </c>
      <c r="AW5243" s="160" t="s">
        <v>1103</v>
      </c>
      <c r="AX5243" s="28">
        <f t="shared" ref="AX5243:AX5306" si="120">ROUND(AV5243/10,0)</f>
        <v>6</v>
      </c>
    </row>
    <row r="5244" spans="28:50" x14ac:dyDescent="0.3">
      <c r="AB5244" s="160">
        <v>35220</v>
      </c>
      <c r="AC5244">
        <v>1</v>
      </c>
      <c r="AD5244">
        <v>140</v>
      </c>
      <c r="AE5244" t="s">
        <v>1103</v>
      </c>
      <c r="AF5244">
        <v>14</v>
      </c>
      <c r="AH5244" s="160">
        <v>39968</v>
      </c>
      <c r="AI5244">
        <v>1</v>
      </c>
      <c r="AJ5244">
        <v>132</v>
      </c>
      <c r="AK5244" s="160" t="s">
        <v>1103</v>
      </c>
      <c r="AL5244" s="28">
        <f t="shared" si="118"/>
        <v>13</v>
      </c>
      <c r="AN5244" s="160">
        <v>38507</v>
      </c>
      <c r="AO5244">
        <v>1</v>
      </c>
      <c r="AP5244">
        <v>120</v>
      </c>
      <c r="AQ5244" s="160" t="s">
        <v>1103</v>
      </c>
      <c r="AR5244" s="28">
        <f t="shared" si="119"/>
        <v>12</v>
      </c>
      <c r="AT5244" s="160">
        <v>35950</v>
      </c>
      <c r="AU5244">
        <v>1</v>
      </c>
      <c r="AV5244">
        <v>63</v>
      </c>
      <c r="AW5244" s="160" t="s">
        <v>1103</v>
      </c>
      <c r="AX5244" s="28">
        <f t="shared" si="120"/>
        <v>6</v>
      </c>
    </row>
    <row r="5245" spans="28:50" x14ac:dyDescent="0.3">
      <c r="AB5245" s="160">
        <v>35220</v>
      </c>
      <c r="AC5245">
        <v>2</v>
      </c>
      <c r="AD5245">
        <v>140</v>
      </c>
      <c r="AE5245" t="s">
        <v>1103</v>
      </c>
      <c r="AF5245">
        <v>14</v>
      </c>
      <c r="AH5245" s="160">
        <v>39968</v>
      </c>
      <c r="AI5245">
        <v>2</v>
      </c>
      <c r="AJ5245">
        <v>134</v>
      </c>
      <c r="AK5245" s="160" t="s">
        <v>1103</v>
      </c>
      <c r="AL5245" s="28">
        <f t="shared" si="118"/>
        <v>13</v>
      </c>
      <c r="AN5245" s="160">
        <v>38507</v>
      </c>
      <c r="AO5245">
        <v>2</v>
      </c>
      <c r="AP5245">
        <v>114</v>
      </c>
      <c r="AQ5245" s="160" t="s">
        <v>1103</v>
      </c>
      <c r="AR5245" s="28">
        <f t="shared" si="119"/>
        <v>11</v>
      </c>
      <c r="AT5245" s="160">
        <v>35950</v>
      </c>
      <c r="AU5245">
        <v>2</v>
      </c>
      <c r="AV5245">
        <v>70</v>
      </c>
      <c r="AW5245" s="160" t="s">
        <v>1103</v>
      </c>
      <c r="AX5245" s="28">
        <f t="shared" si="120"/>
        <v>7</v>
      </c>
    </row>
    <row r="5246" spans="28:50" x14ac:dyDescent="0.3">
      <c r="AB5246" s="160">
        <v>35220</v>
      </c>
      <c r="AC5246">
        <v>3</v>
      </c>
      <c r="AD5246">
        <v>140</v>
      </c>
      <c r="AE5246" t="s">
        <v>1103</v>
      </c>
      <c r="AF5246">
        <v>14</v>
      </c>
      <c r="AH5246" s="160">
        <v>39968</v>
      </c>
      <c r="AI5246">
        <v>3</v>
      </c>
      <c r="AJ5246">
        <v>138</v>
      </c>
      <c r="AK5246" s="160" t="s">
        <v>1103</v>
      </c>
      <c r="AL5246" s="28">
        <f t="shared" si="118"/>
        <v>14</v>
      </c>
      <c r="AN5246" s="160">
        <v>38507</v>
      </c>
      <c r="AO5246">
        <v>3</v>
      </c>
      <c r="AP5246">
        <v>120</v>
      </c>
      <c r="AQ5246" s="160" t="s">
        <v>1103</v>
      </c>
      <c r="AR5246" s="28">
        <f t="shared" si="119"/>
        <v>12</v>
      </c>
      <c r="AT5246" s="160">
        <v>35950</v>
      </c>
      <c r="AU5246">
        <v>3</v>
      </c>
      <c r="AV5246">
        <v>76</v>
      </c>
      <c r="AW5246" s="160" t="s">
        <v>1103</v>
      </c>
      <c r="AX5246" s="28">
        <f t="shared" si="120"/>
        <v>8</v>
      </c>
    </row>
    <row r="5247" spans="28:50" x14ac:dyDescent="0.3">
      <c r="AB5247" s="160">
        <v>35220</v>
      </c>
      <c r="AC5247">
        <v>4</v>
      </c>
      <c r="AD5247">
        <v>140</v>
      </c>
      <c r="AE5247" t="s">
        <v>1103</v>
      </c>
      <c r="AF5247">
        <v>14</v>
      </c>
      <c r="AH5247" s="160">
        <v>39968</v>
      </c>
      <c r="AI5247">
        <v>4</v>
      </c>
      <c r="AJ5247">
        <v>138</v>
      </c>
      <c r="AK5247" s="160" t="s">
        <v>1103</v>
      </c>
      <c r="AL5247" s="28">
        <f t="shared" si="118"/>
        <v>14</v>
      </c>
      <c r="AN5247" s="160">
        <v>38507</v>
      </c>
      <c r="AO5247">
        <v>4</v>
      </c>
      <c r="AP5247">
        <v>120</v>
      </c>
      <c r="AQ5247" s="160" t="s">
        <v>1103</v>
      </c>
      <c r="AR5247" s="28">
        <f t="shared" si="119"/>
        <v>12</v>
      </c>
      <c r="AT5247" s="160">
        <v>35950</v>
      </c>
      <c r="AU5247">
        <v>4</v>
      </c>
      <c r="AV5247">
        <v>73</v>
      </c>
      <c r="AW5247" s="160" t="s">
        <v>1103</v>
      </c>
      <c r="AX5247" s="28">
        <f t="shared" si="120"/>
        <v>7</v>
      </c>
    </row>
    <row r="5248" spans="28:50" x14ac:dyDescent="0.3">
      <c r="AB5248" s="160">
        <v>35220</v>
      </c>
      <c r="AC5248">
        <v>5</v>
      </c>
      <c r="AD5248">
        <v>150</v>
      </c>
      <c r="AE5248" t="s">
        <v>1103</v>
      </c>
      <c r="AF5248">
        <v>15</v>
      </c>
      <c r="AH5248" s="160">
        <v>39968</v>
      </c>
      <c r="AI5248">
        <v>5</v>
      </c>
      <c r="AJ5248">
        <v>137</v>
      </c>
      <c r="AK5248" s="160" t="s">
        <v>1103</v>
      </c>
      <c r="AL5248" s="28">
        <f t="shared" si="118"/>
        <v>14</v>
      </c>
      <c r="AN5248" s="160">
        <v>38507</v>
      </c>
      <c r="AO5248">
        <v>5</v>
      </c>
      <c r="AP5248">
        <v>121</v>
      </c>
      <c r="AQ5248" s="160" t="s">
        <v>1103</v>
      </c>
      <c r="AR5248" s="28">
        <f t="shared" si="119"/>
        <v>12</v>
      </c>
      <c r="AT5248" s="160">
        <v>35950</v>
      </c>
      <c r="AU5248">
        <v>5</v>
      </c>
      <c r="AV5248">
        <v>75</v>
      </c>
      <c r="AW5248" s="160" t="s">
        <v>1103</v>
      </c>
      <c r="AX5248" s="28">
        <f t="shared" si="120"/>
        <v>8</v>
      </c>
    </row>
    <row r="5249" spans="28:50" x14ac:dyDescent="0.3">
      <c r="AB5249" s="160">
        <v>35220</v>
      </c>
      <c r="AC5249">
        <v>6</v>
      </c>
      <c r="AD5249">
        <v>150</v>
      </c>
      <c r="AE5249" t="s">
        <v>1103</v>
      </c>
      <c r="AF5249">
        <v>15</v>
      </c>
      <c r="AH5249" s="160">
        <v>39968</v>
      </c>
      <c r="AI5249">
        <v>6</v>
      </c>
      <c r="AJ5249">
        <v>133</v>
      </c>
      <c r="AK5249" s="160" t="s">
        <v>1103</v>
      </c>
      <c r="AL5249" s="28">
        <f t="shared" si="118"/>
        <v>13</v>
      </c>
      <c r="AN5249" s="160">
        <v>38507</v>
      </c>
      <c r="AO5249">
        <v>6</v>
      </c>
      <c r="AP5249">
        <v>120</v>
      </c>
      <c r="AQ5249" s="160" t="s">
        <v>1103</v>
      </c>
      <c r="AR5249" s="28">
        <f t="shared" si="119"/>
        <v>12</v>
      </c>
      <c r="AT5249" s="160">
        <v>35950</v>
      </c>
      <c r="AU5249">
        <v>6</v>
      </c>
      <c r="AV5249">
        <v>78</v>
      </c>
      <c r="AW5249" s="160" t="s">
        <v>1103</v>
      </c>
      <c r="AX5249" s="28">
        <f t="shared" si="120"/>
        <v>8</v>
      </c>
    </row>
    <row r="5250" spans="28:50" x14ac:dyDescent="0.3">
      <c r="AB5250" s="160">
        <v>35220</v>
      </c>
      <c r="AC5250">
        <v>7</v>
      </c>
      <c r="AD5250">
        <v>140</v>
      </c>
      <c r="AE5250" t="s">
        <v>1103</v>
      </c>
      <c r="AF5250">
        <v>14</v>
      </c>
      <c r="AH5250" s="160">
        <v>39968</v>
      </c>
      <c r="AI5250">
        <v>7</v>
      </c>
      <c r="AJ5250">
        <v>132</v>
      </c>
      <c r="AK5250" s="160" t="s">
        <v>1103</v>
      </c>
      <c r="AL5250" s="28">
        <f t="shared" si="118"/>
        <v>13</v>
      </c>
      <c r="AN5250" s="160">
        <v>38507</v>
      </c>
      <c r="AO5250">
        <v>7</v>
      </c>
      <c r="AP5250">
        <v>120</v>
      </c>
      <c r="AQ5250" s="160" t="s">
        <v>1103</v>
      </c>
      <c r="AR5250" s="28">
        <f t="shared" si="119"/>
        <v>12</v>
      </c>
      <c r="AT5250" s="160">
        <v>35950</v>
      </c>
      <c r="AU5250">
        <v>7</v>
      </c>
      <c r="AV5250">
        <v>82</v>
      </c>
      <c r="AW5250" s="160" t="s">
        <v>1103</v>
      </c>
      <c r="AX5250" s="28">
        <f t="shared" si="120"/>
        <v>8</v>
      </c>
    </row>
    <row r="5251" spans="28:50" x14ac:dyDescent="0.3">
      <c r="AB5251" s="160">
        <v>35220</v>
      </c>
      <c r="AC5251">
        <v>8</v>
      </c>
      <c r="AD5251">
        <v>140</v>
      </c>
      <c r="AE5251" t="s">
        <v>1103</v>
      </c>
      <c r="AF5251">
        <v>14</v>
      </c>
      <c r="AH5251" s="160">
        <v>39968</v>
      </c>
      <c r="AI5251">
        <v>8</v>
      </c>
      <c r="AJ5251">
        <v>132</v>
      </c>
      <c r="AK5251" s="160" t="s">
        <v>1103</v>
      </c>
      <c r="AL5251" s="28">
        <f t="shared" si="118"/>
        <v>13</v>
      </c>
      <c r="AN5251" s="160">
        <v>38507</v>
      </c>
      <c r="AO5251">
        <v>8</v>
      </c>
      <c r="AP5251">
        <v>121</v>
      </c>
      <c r="AQ5251" s="160" t="s">
        <v>1103</v>
      </c>
      <c r="AR5251" s="28">
        <f t="shared" si="119"/>
        <v>12</v>
      </c>
      <c r="AT5251" s="160">
        <v>35950</v>
      </c>
      <c r="AU5251">
        <v>8</v>
      </c>
      <c r="AV5251">
        <v>82</v>
      </c>
      <c r="AW5251" s="160" t="s">
        <v>1103</v>
      </c>
      <c r="AX5251" s="28">
        <f t="shared" si="120"/>
        <v>8</v>
      </c>
    </row>
    <row r="5252" spans="28:50" x14ac:dyDescent="0.3">
      <c r="AB5252" s="160">
        <v>35220</v>
      </c>
      <c r="AC5252">
        <v>9</v>
      </c>
      <c r="AD5252">
        <v>140</v>
      </c>
      <c r="AE5252" t="s">
        <v>1103</v>
      </c>
      <c r="AF5252">
        <v>14</v>
      </c>
      <c r="AH5252" s="160">
        <v>39968</v>
      </c>
      <c r="AI5252">
        <v>9</v>
      </c>
      <c r="AJ5252">
        <v>141</v>
      </c>
      <c r="AK5252" s="160" t="s">
        <v>1103</v>
      </c>
      <c r="AL5252" s="28">
        <f t="shared" si="118"/>
        <v>14</v>
      </c>
      <c r="AN5252" s="160">
        <v>38507</v>
      </c>
      <c r="AO5252">
        <v>9</v>
      </c>
      <c r="AP5252">
        <v>130</v>
      </c>
      <c r="AQ5252" s="160" t="s">
        <v>1103</v>
      </c>
      <c r="AR5252" s="28">
        <f t="shared" si="119"/>
        <v>13</v>
      </c>
      <c r="AT5252" s="160">
        <v>35950</v>
      </c>
      <c r="AU5252">
        <v>9</v>
      </c>
      <c r="AV5252">
        <v>91</v>
      </c>
      <c r="AW5252" s="160" t="s">
        <v>1103</v>
      </c>
      <c r="AX5252" s="28">
        <f t="shared" si="120"/>
        <v>9</v>
      </c>
    </row>
    <row r="5253" spans="28:50" x14ac:dyDescent="0.3">
      <c r="AB5253" s="160">
        <v>35220</v>
      </c>
      <c r="AC5253">
        <v>10</v>
      </c>
      <c r="AD5253">
        <v>145</v>
      </c>
      <c r="AE5253" t="s">
        <v>1103</v>
      </c>
      <c r="AF5253">
        <v>15</v>
      </c>
      <c r="AH5253" s="160">
        <v>39968</v>
      </c>
      <c r="AI5253">
        <v>10</v>
      </c>
      <c r="AJ5253">
        <v>148</v>
      </c>
      <c r="AK5253" s="160" t="s">
        <v>1103</v>
      </c>
      <c r="AL5253" s="28">
        <f t="shared" si="118"/>
        <v>15</v>
      </c>
      <c r="AN5253" s="160">
        <v>38507</v>
      </c>
      <c r="AO5253">
        <v>10</v>
      </c>
      <c r="AP5253">
        <v>140</v>
      </c>
      <c r="AQ5253" s="160" t="s">
        <v>1103</v>
      </c>
      <c r="AR5253" s="28">
        <f t="shared" si="119"/>
        <v>14</v>
      </c>
      <c r="AT5253" s="160">
        <v>35950</v>
      </c>
      <c r="AU5253">
        <v>10</v>
      </c>
      <c r="AV5253">
        <v>98</v>
      </c>
      <c r="AW5253" s="160" t="s">
        <v>1103</v>
      </c>
      <c r="AX5253" s="28">
        <f t="shared" si="120"/>
        <v>10</v>
      </c>
    </row>
    <row r="5254" spans="28:50" x14ac:dyDescent="0.3">
      <c r="AB5254" s="160">
        <v>35220</v>
      </c>
      <c r="AC5254">
        <v>11</v>
      </c>
      <c r="AD5254">
        <v>150</v>
      </c>
      <c r="AE5254" t="s">
        <v>1103</v>
      </c>
      <c r="AF5254">
        <v>15</v>
      </c>
      <c r="AH5254" s="160">
        <v>39968</v>
      </c>
      <c r="AI5254">
        <v>11</v>
      </c>
      <c r="AJ5254">
        <v>153</v>
      </c>
      <c r="AK5254" s="160" t="s">
        <v>1103</v>
      </c>
      <c r="AL5254" s="28">
        <f t="shared" si="118"/>
        <v>15</v>
      </c>
      <c r="AN5254" s="160">
        <v>38507</v>
      </c>
      <c r="AO5254">
        <v>11</v>
      </c>
      <c r="AP5254">
        <v>135</v>
      </c>
      <c r="AQ5254" s="160" t="s">
        <v>1103</v>
      </c>
      <c r="AR5254" s="28">
        <f t="shared" si="119"/>
        <v>14</v>
      </c>
      <c r="AT5254" s="160">
        <v>35950</v>
      </c>
      <c r="AU5254">
        <v>11</v>
      </c>
      <c r="AV5254">
        <v>101</v>
      </c>
      <c r="AW5254" s="160" t="s">
        <v>1103</v>
      </c>
      <c r="AX5254" s="28">
        <f t="shared" si="120"/>
        <v>10</v>
      </c>
    </row>
    <row r="5255" spans="28:50" x14ac:dyDescent="0.3">
      <c r="AB5255" s="160">
        <v>35220</v>
      </c>
      <c r="AC5255">
        <v>12</v>
      </c>
      <c r="AD5255">
        <v>150</v>
      </c>
      <c r="AE5255" t="s">
        <v>1103</v>
      </c>
      <c r="AF5255">
        <v>15</v>
      </c>
      <c r="AH5255" s="160">
        <v>39968</v>
      </c>
      <c r="AI5255">
        <v>12</v>
      </c>
      <c r="AJ5255">
        <v>161</v>
      </c>
      <c r="AK5255" s="160" t="s">
        <v>1103</v>
      </c>
      <c r="AL5255" s="28">
        <f t="shared" si="118"/>
        <v>16</v>
      </c>
      <c r="AN5255" s="160">
        <v>38507</v>
      </c>
      <c r="AO5255">
        <v>12</v>
      </c>
      <c r="AP5255">
        <v>140</v>
      </c>
      <c r="AQ5255" s="160" t="s">
        <v>1103</v>
      </c>
      <c r="AR5255" s="28">
        <f t="shared" si="119"/>
        <v>14</v>
      </c>
      <c r="AT5255" s="160">
        <v>35950</v>
      </c>
      <c r="AU5255">
        <v>12</v>
      </c>
      <c r="AV5255">
        <v>105</v>
      </c>
      <c r="AW5255" s="160" t="s">
        <v>1103</v>
      </c>
      <c r="AX5255" s="28">
        <f t="shared" si="120"/>
        <v>11</v>
      </c>
    </row>
    <row r="5256" spans="28:50" x14ac:dyDescent="0.3">
      <c r="AB5256" s="160">
        <v>35220</v>
      </c>
      <c r="AC5256">
        <v>13</v>
      </c>
      <c r="AD5256">
        <v>150</v>
      </c>
      <c r="AE5256" t="s">
        <v>1103</v>
      </c>
      <c r="AF5256">
        <v>15</v>
      </c>
      <c r="AH5256" s="160">
        <v>39968</v>
      </c>
      <c r="AI5256">
        <v>13</v>
      </c>
      <c r="AJ5256">
        <v>162</v>
      </c>
      <c r="AK5256" s="160" t="s">
        <v>1103</v>
      </c>
      <c r="AL5256" s="28">
        <f t="shared" si="118"/>
        <v>16</v>
      </c>
      <c r="AN5256" s="160">
        <v>38507</v>
      </c>
      <c r="AO5256">
        <v>13</v>
      </c>
      <c r="AP5256">
        <v>140</v>
      </c>
      <c r="AQ5256" s="160" t="s">
        <v>1103</v>
      </c>
      <c r="AR5256" s="28">
        <f t="shared" si="119"/>
        <v>14</v>
      </c>
      <c r="AT5256" s="160">
        <v>35950</v>
      </c>
      <c r="AU5256">
        <v>13</v>
      </c>
      <c r="AV5256">
        <v>99</v>
      </c>
      <c r="AW5256" s="160" t="s">
        <v>1103</v>
      </c>
      <c r="AX5256" s="28">
        <f t="shared" si="120"/>
        <v>10</v>
      </c>
    </row>
    <row r="5257" spans="28:50" x14ac:dyDescent="0.3">
      <c r="AB5257" s="160">
        <v>35220</v>
      </c>
      <c r="AC5257">
        <v>14</v>
      </c>
      <c r="AD5257">
        <v>170</v>
      </c>
      <c r="AE5257" t="s">
        <v>1103</v>
      </c>
      <c r="AF5257">
        <v>17</v>
      </c>
      <c r="AH5257" s="160">
        <v>39968</v>
      </c>
      <c r="AI5257">
        <v>14</v>
      </c>
      <c r="AJ5257">
        <v>161</v>
      </c>
      <c r="AK5257" s="160" t="s">
        <v>1103</v>
      </c>
      <c r="AL5257" s="28">
        <f t="shared" si="118"/>
        <v>16</v>
      </c>
      <c r="AN5257" s="160">
        <v>38507</v>
      </c>
      <c r="AO5257">
        <v>14</v>
      </c>
      <c r="AP5257">
        <v>142</v>
      </c>
      <c r="AQ5257" s="160" t="s">
        <v>1103</v>
      </c>
      <c r="AR5257" s="28">
        <f t="shared" si="119"/>
        <v>14</v>
      </c>
      <c r="AT5257" s="160">
        <v>35950</v>
      </c>
      <c r="AU5257">
        <v>14</v>
      </c>
      <c r="AV5257">
        <v>100</v>
      </c>
      <c r="AW5257" s="160" t="s">
        <v>1103</v>
      </c>
      <c r="AX5257" s="28">
        <f t="shared" si="120"/>
        <v>10</v>
      </c>
    </row>
    <row r="5258" spans="28:50" x14ac:dyDescent="0.3">
      <c r="AB5258" s="160">
        <v>35220</v>
      </c>
      <c r="AC5258">
        <v>15</v>
      </c>
      <c r="AD5258">
        <v>170</v>
      </c>
      <c r="AE5258" t="s">
        <v>1103</v>
      </c>
      <c r="AF5258">
        <v>17</v>
      </c>
      <c r="AH5258" s="160">
        <v>39968</v>
      </c>
      <c r="AI5258">
        <v>15</v>
      </c>
      <c r="AJ5258">
        <v>165</v>
      </c>
      <c r="AK5258" s="160" t="s">
        <v>1103</v>
      </c>
      <c r="AL5258" s="28">
        <f t="shared" si="118"/>
        <v>17</v>
      </c>
      <c r="AN5258" s="160">
        <v>38507</v>
      </c>
      <c r="AO5258">
        <v>15</v>
      </c>
      <c r="AP5258">
        <v>150</v>
      </c>
      <c r="AQ5258" s="160" t="s">
        <v>1103</v>
      </c>
      <c r="AR5258" s="28">
        <f t="shared" si="119"/>
        <v>15</v>
      </c>
      <c r="AT5258" s="160">
        <v>35950</v>
      </c>
      <c r="AU5258">
        <v>15</v>
      </c>
      <c r="AV5258">
        <v>93</v>
      </c>
      <c r="AW5258" s="160" t="s">
        <v>1103</v>
      </c>
      <c r="AX5258" s="28">
        <f t="shared" si="120"/>
        <v>9</v>
      </c>
    </row>
    <row r="5259" spans="28:50" x14ac:dyDescent="0.3">
      <c r="AB5259" s="160">
        <v>35220</v>
      </c>
      <c r="AC5259">
        <v>16</v>
      </c>
      <c r="AD5259">
        <v>160</v>
      </c>
      <c r="AE5259" t="s">
        <v>1103</v>
      </c>
      <c r="AF5259">
        <v>16</v>
      </c>
      <c r="AH5259" s="160">
        <v>39968</v>
      </c>
      <c r="AI5259">
        <v>16</v>
      </c>
      <c r="AJ5259">
        <v>162</v>
      </c>
      <c r="AK5259" s="160" t="s">
        <v>1103</v>
      </c>
      <c r="AL5259" s="28">
        <f t="shared" si="118"/>
        <v>16</v>
      </c>
      <c r="AN5259" s="160">
        <v>38507</v>
      </c>
      <c r="AO5259">
        <v>16</v>
      </c>
      <c r="AP5259">
        <v>140</v>
      </c>
      <c r="AQ5259" s="160" t="s">
        <v>1103</v>
      </c>
      <c r="AR5259" s="28">
        <f t="shared" si="119"/>
        <v>14</v>
      </c>
      <c r="AT5259" s="160">
        <v>35950</v>
      </c>
      <c r="AU5259">
        <v>16</v>
      </c>
      <c r="AV5259">
        <v>91</v>
      </c>
      <c r="AW5259" s="160" t="s">
        <v>1103</v>
      </c>
      <c r="AX5259" s="28">
        <f t="shared" si="120"/>
        <v>9</v>
      </c>
    </row>
    <row r="5260" spans="28:50" x14ac:dyDescent="0.3">
      <c r="AB5260" s="160">
        <v>35220</v>
      </c>
      <c r="AC5260">
        <v>17</v>
      </c>
      <c r="AD5260">
        <v>130</v>
      </c>
      <c r="AE5260" t="s">
        <v>1103</v>
      </c>
      <c r="AF5260">
        <v>13</v>
      </c>
      <c r="AH5260" s="160">
        <v>39968</v>
      </c>
      <c r="AI5260">
        <v>17</v>
      </c>
      <c r="AJ5260">
        <v>158</v>
      </c>
      <c r="AK5260" s="160" t="s">
        <v>1103</v>
      </c>
      <c r="AL5260" s="28">
        <f t="shared" si="118"/>
        <v>16</v>
      </c>
      <c r="AN5260" s="160">
        <v>38507</v>
      </c>
      <c r="AO5260">
        <v>17</v>
      </c>
      <c r="AP5260">
        <v>137</v>
      </c>
      <c r="AQ5260" s="160" t="s">
        <v>1103</v>
      </c>
      <c r="AR5260" s="28">
        <f t="shared" si="119"/>
        <v>14</v>
      </c>
      <c r="AT5260" s="160">
        <v>35950</v>
      </c>
      <c r="AU5260">
        <v>17</v>
      </c>
      <c r="AV5260">
        <v>89</v>
      </c>
      <c r="AW5260" s="160" t="s">
        <v>1103</v>
      </c>
      <c r="AX5260" s="28">
        <f t="shared" si="120"/>
        <v>9</v>
      </c>
    </row>
    <row r="5261" spans="28:50" x14ac:dyDescent="0.3">
      <c r="AB5261" s="160">
        <v>35220</v>
      </c>
      <c r="AC5261">
        <v>18</v>
      </c>
      <c r="AD5261">
        <v>120</v>
      </c>
      <c r="AE5261" t="s">
        <v>1103</v>
      </c>
      <c r="AF5261">
        <v>12</v>
      </c>
      <c r="AH5261" s="160">
        <v>39968</v>
      </c>
      <c r="AI5261">
        <v>18</v>
      </c>
      <c r="AJ5261">
        <v>157</v>
      </c>
      <c r="AK5261" s="160" t="s">
        <v>1103</v>
      </c>
      <c r="AL5261" s="28">
        <f t="shared" si="118"/>
        <v>16</v>
      </c>
      <c r="AN5261" s="160">
        <v>38507</v>
      </c>
      <c r="AO5261">
        <v>18</v>
      </c>
      <c r="AP5261">
        <v>140</v>
      </c>
      <c r="AQ5261" s="160" t="s">
        <v>1103</v>
      </c>
      <c r="AR5261" s="28">
        <f t="shared" si="119"/>
        <v>14</v>
      </c>
      <c r="AT5261" s="160">
        <v>35950</v>
      </c>
      <c r="AU5261">
        <v>18</v>
      </c>
      <c r="AV5261">
        <v>85</v>
      </c>
      <c r="AW5261" s="160" t="s">
        <v>1103</v>
      </c>
      <c r="AX5261" s="28">
        <f t="shared" si="120"/>
        <v>9</v>
      </c>
    </row>
    <row r="5262" spans="28:50" x14ac:dyDescent="0.3">
      <c r="AB5262" s="160">
        <v>35220</v>
      </c>
      <c r="AC5262">
        <v>19</v>
      </c>
      <c r="AD5262">
        <v>110</v>
      </c>
      <c r="AE5262" t="s">
        <v>1103</v>
      </c>
      <c r="AF5262">
        <v>11</v>
      </c>
      <c r="AH5262" s="160">
        <v>39968</v>
      </c>
      <c r="AI5262">
        <v>19</v>
      </c>
      <c r="AJ5262">
        <v>149</v>
      </c>
      <c r="AK5262" s="160" t="s">
        <v>1103</v>
      </c>
      <c r="AL5262" s="28">
        <f t="shared" si="118"/>
        <v>15</v>
      </c>
      <c r="AN5262" s="160">
        <v>38507</v>
      </c>
      <c r="AO5262">
        <v>19</v>
      </c>
      <c r="AP5262">
        <v>140</v>
      </c>
      <c r="AQ5262" s="160" t="s">
        <v>1103</v>
      </c>
      <c r="AR5262" s="28">
        <f t="shared" si="119"/>
        <v>14</v>
      </c>
      <c r="AT5262" s="160">
        <v>35950</v>
      </c>
      <c r="AU5262">
        <v>19</v>
      </c>
      <c r="AV5262">
        <v>89</v>
      </c>
      <c r="AW5262" s="160" t="s">
        <v>1103</v>
      </c>
      <c r="AX5262" s="28">
        <f t="shared" si="120"/>
        <v>9</v>
      </c>
    </row>
    <row r="5263" spans="28:50" x14ac:dyDescent="0.3">
      <c r="AB5263" s="160">
        <v>35220</v>
      </c>
      <c r="AC5263">
        <v>20</v>
      </c>
      <c r="AD5263">
        <v>110</v>
      </c>
      <c r="AE5263" t="s">
        <v>1103</v>
      </c>
      <c r="AF5263">
        <v>11</v>
      </c>
      <c r="AH5263" s="160">
        <v>39968</v>
      </c>
      <c r="AI5263">
        <v>20</v>
      </c>
      <c r="AJ5263">
        <v>146</v>
      </c>
      <c r="AK5263" s="160" t="s">
        <v>1103</v>
      </c>
      <c r="AL5263" s="28">
        <f t="shared" si="118"/>
        <v>15</v>
      </c>
      <c r="AN5263" s="160">
        <v>38507</v>
      </c>
      <c r="AO5263">
        <v>20</v>
      </c>
      <c r="AP5263">
        <v>137</v>
      </c>
      <c r="AQ5263" s="160" t="s">
        <v>1103</v>
      </c>
      <c r="AR5263" s="28">
        <f t="shared" si="119"/>
        <v>14</v>
      </c>
      <c r="AT5263" s="160">
        <v>35950</v>
      </c>
      <c r="AU5263">
        <v>20</v>
      </c>
      <c r="AV5263">
        <v>88</v>
      </c>
      <c r="AW5263" s="160" t="s">
        <v>1103</v>
      </c>
      <c r="AX5263" s="28">
        <f t="shared" si="120"/>
        <v>9</v>
      </c>
    </row>
    <row r="5264" spans="28:50" x14ac:dyDescent="0.3">
      <c r="AB5264" s="160">
        <v>35220</v>
      </c>
      <c r="AC5264">
        <v>21</v>
      </c>
      <c r="AD5264">
        <v>100</v>
      </c>
      <c r="AE5264" t="s">
        <v>1103</v>
      </c>
      <c r="AF5264">
        <v>10</v>
      </c>
      <c r="AH5264" s="160">
        <v>39968</v>
      </c>
      <c r="AI5264">
        <v>21</v>
      </c>
      <c r="AJ5264">
        <v>135</v>
      </c>
      <c r="AK5264" s="160" t="s">
        <v>1103</v>
      </c>
      <c r="AL5264" s="28">
        <f t="shared" si="118"/>
        <v>14</v>
      </c>
      <c r="AN5264" s="160">
        <v>38507</v>
      </c>
      <c r="AO5264">
        <v>21</v>
      </c>
      <c r="AP5264">
        <v>140</v>
      </c>
      <c r="AQ5264" s="160" t="s">
        <v>1103</v>
      </c>
      <c r="AR5264" s="28">
        <f t="shared" si="119"/>
        <v>14</v>
      </c>
      <c r="AT5264" s="160">
        <v>35950</v>
      </c>
      <c r="AU5264">
        <v>21</v>
      </c>
      <c r="AV5264">
        <v>86</v>
      </c>
      <c r="AW5264" s="160" t="s">
        <v>1103</v>
      </c>
      <c r="AX5264" s="28">
        <f t="shared" si="120"/>
        <v>9</v>
      </c>
    </row>
    <row r="5265" spans="28:50" x14ac:dyDescent="0.3">
      <c r="AB5265" s="160">
        <v>35220</v>
      </c>
      <c r="AC5265">
        <v>22</v>
      </c>
      <c r="AD5265">
        <v>80</v>
      </c>
      <c r="AE5265" t="s">
        <v>1103</v>
      </c>
      <c r="AF5265">
        <v>8</v>
      </c>
      <c r="AH5265" s="160">
        <v>39968</v>
      </c>
      <c r="AI5265">
        <v>22</v>
      </c>
      <c r="AJ5265">
        <v>122</v>
      </c>
      <c r="AK5265" s="160" t="s">
        <v>1103</v>
      </c>
      <c r="AL5265" s="28">
        <f t="shared" si="118"/>
        <v>12</v>
      </c>
      <c r="AN5265" s="160">
        <v>38507</v>
      </c>
      <c r="AO5265">
        <v>22</v>
      </c>
      <c r="AP5265">
        <v>130</v>
      </c>
      <c r="AQ5265" s="160" t="s">
        <v>1103</v>
      </c>
      <c r="AR5265" s="28">
        <f t="shared" si="119"/>
        <v>13</v>
      </c>
      <c r="AT5265" s="160">
        <v>35950</v>
      </c>
      <c r="AU5265">
        <v>22</v>
      </c>
      <c r="AV5265">
        <v>85</v>
      </c>
      <c r="AW5265" s="160" t="s">
        <v>1103</v>
      </c>
      <c r="AX5265" s="28">
        <f t="shared" si="120"/>
        <v>9</v>
      </c>
    </row>
    <row r="5266" spans="28:50" x14ac:dyDescent="0.3">
      <c r="AB5266" s="160">
        <v>35220</v>
      </c>
      <c r="AC5266">
        <v>23</v>
      </c>
      <c r="AD5266">
        <v>70</v>
      </c>
      <c r="AE5266" t="s">
        <v>1103</v>
      </c>
      <c r="AF5266">
        <v>7</v>
      </c>
      <c r="AH5266" s="160">
        <v>39968</v>
      </c>
      <c r="AI5266">
        <v>23</v>
      </c>
      <c r="AJ5266">
        <v>111</v>
      </c>
      <c r="AK5266" s="160" t="s">
        <v>1103</v>
      </c>
      <c r="AL5266" s="28">
        <f t="shared" si="118"/>
        <v>11</v>
      </c>
      <c r="AN5266" s="160">
        <v>38507</v>
      </c>
      <c r="AO5266">
        <v>23</v>
      </c>
      <c r="AP5266">
        <v>137</v>
      </c>
      <c r="AQ5266" s="160" t="s">
        <v>1103</v>
      </c>
      <c r="AR5266" s="28">
        <f t="shared" si="119"/>
        <v>14</v>
      </c>
      <c r="AT5266" s="160">
        <v>35950</v>
      </c>
      <c r="AU5266">
        <v>23</v>
      </c>
      <c r="AV5266">
        <v>84</v>
      </c>
      <c r="AW5266" s="160" t="s">
        <v>1103</v>
      </c>
      <c r="AX5266" s="28">
        <f t="shared" si="120"/>
        <v>8</v>
      </c>
    </row>
    <row r="5267" spans="28:50" x14ac:dyDescent="0.3">
      <c r="AB5267" s="160">
        <v>35221</v>
      </c>
      <c r="AC5267">
        <v>0</v>
      </c>
      <c r="AD5267">
        <v>70</v>
      </c>
      <c r="AE5267" t="s">
        <v>1103</v>
      </c>
      <c r="AF5267">
        <v>7</v>
      </c>
      <c r="AH5267" s="160">
        <v>39969</v>
      </c>
      <c r="AI5267">
        <v>0</v>
      </c>
      <c r="AJ5267">
        <v>102</v>
      </c>
      <c r="AK5267" s="160" t="s">
        <v>1103</v>
      </c>
      <c r="AL5267" s="28">
        <f t="shared" si="118"/>
        <v>10</v>
      </c>
      <c r="AN5267" s="160">
        <v>38508</v>
      </c>
      <c r="AO5267">
        <v>0</v>
      </c>
      <c r="AP5267">
        <v>130</v>
      </c>
      <c r="AQ5267" s="160" t="s">
        <v>1103</v>
      </c>
      <c r="AR5267" s="28">
        <f t="shared" si="119"/>
        <v>13</v>
      </c>
      <c r="AT5267" s="160">
        <v>35951</v>
      </c>
      <c r="AU5267">
        <v>0</v>
      </c>
      <c r="AV5267">
        <v>78</v>
      </c>
      <c r="AW5267" s="160" t="s">
        <v>1103</v>
      </c>
      <c r="AX5267" s="28">
        <f t="shared" si="120"/>
        <v>8</v>
      </c>
    </row>
    <row r="5268" spans="28:50" x14ac:dyDescent="0.3">
      <c r="AB5268" s="160">
        <v>35221</v>
      </c>
      <c r="AC5268">
        <v>1</v>
      </c>
      <c r="AD5268">
        <v>50</v>
      </c>
      <c r="AE5268" t="s">
        <v>1103</v>
      </c>
      <c r="AF5268">
        <v>5</v>
      </c>
      <c r="AH5268" s="160">
        <v>39969</v>
      </c>
      <c r="AI5268">
        <v>1</v>
      </c>
      <c r="AJ5268">
        <v>92</v>
      </c>
      <c r="AK5268" s="160" t="s">
        <v>1103</v>
      </c>
      <c r="AL5268" s="28">
        <f t="shared" si="118"/>
        <v>9</v>
      </c>
      <c r="AN5268" s="160">
        <v>38508</v>
      </c>
      <c r="AO5268">
        <v>1</v>
      </c>
      <c r="AP5268">
        <v>130</v>
      </c>
      <c r="AQ5268" s="160" t="s">
        <v>1103</v>
      </c>
      <c r="AR5268" s="28">
        <f t="shared" si="119"/>
        <v>13</v>
      </c>
      <c r="AT5268" s="160">
        <v>35951</v>
      </c>
      <c r="AU5268">
        <v>1</v>
      </c>
      <c r="AV5268">
        <v>78</v>
      </c>
      <c r="AW5268" s="160" t="s">
        <v>1103</v>
      </c>
      <c r="AX5268" s="28">
        <f t="shared" si="120"/>
        <v>8</v>
      </c>
    </row>
    <row r="5269" spans="28:50" x14ac:dyDescent="0.3">
      <c r="AB5269" s="160">
        <v>35221</v>
      </c>
      <c r="AC5269">
        <v>2</v>
      </c>
      <c r="AD5269">
        <v>40</v>
      </c>
      <c r="AE5269" t="s">
        <v>1103</v>
      </c>
      <c r="AF5269">
        <v>4</v>
      </c>
      <c r="AH5269" s="160">
        <v>39969</v>
      </c>
      <c r="AI5269">
        <v>2</v>
      </c>
      <c r="AJ5269">
        <v>88</v>
      </c>
      <c r="AK5269" s="160" t="s">
        <v>1103</v>
      </c>
      <c r="AL5269" s="28">
        <f t="shared" si="118"/>
        <v>9</v>
      </c>
      <c r="AN5269" s="160">
        <v>38508</v>
      </c>
      <c r="AO5269">
        <v>2</v>
      </c>
      <c r="AP5269">
        <v>129</v>
      </c>
      <c r="AQ5269" s="160" t="s">
        <v>1103</v>
      </c>
      <c r="AR5269" s="28">
        <f t="shared" si="119"/>
        <v>13</v>
      </c>
      <c r="AT5269" s="160">
        <v>35951</v>
      </c>
      <c r="AU5269">
        <v>2</v>
      </c>
      <c r="AV5269">
        <v>78</v>
      </c>
      <c r="AW5269" s="160" t="s">
        <v>1103</v>
      </c>
      <c r="AX5269" s="28">
        <f t="shared" si="120"/>
        <v>8</v>
      </c>
    </row>
    <row r="5270" spans="28:50" x14ac:dyDescent="0.3">
      <c r="AB5270" s="160">
        <v>35221</v>
      </c>
      <c r="AC5270">
        <v>3</v>
      </c>
      <c r="AD5270">
        <v>30</v>
      </c>
      <c r="AE5270" t="s">
        <v>1103</v>
      </c>
      <c r="AF5270">
        <v>3</v>
      </c>
      <c r="AH5270" s="160">
        <v>39969</v>
      </c>
      <c r="AI5270">
        <v>3</v>
      </c>
      <c r="AJ5270">
        <v>83</v>
      </c>
      <c r="AK5270" s="160" t="s">
        <v>1103</v>
      </c>
      <c r="AL5270" s="28">
        <f t="shared" si="118"/>
        <v>8</v>
      </c>
      <c r="AN5270" s="160">
        <v>38508</v>
      </c>
      <c r="AO5270">
        <v>3</v>
      </c>
      <c r="AP5270">
        <v>120</v>
      </c>
      <c r="AQ5270" s="160" t="s">
        <v>1103</v>
      </c>
      <c r="AR5270" s="28">
        <f t="shared" si="119"/>
        <v>12</v>
      </c>
      <c r="AT5270" s="160">
        <v>35951</v>
      </c>
      <c r="AU5270">
        <v>3</v>
      </c>
      <c r="AV5270">
        <v>77</v>
      </c>
      <c r="AW5270" s="160" t="s">
        <v>1103</v>
      </c>
      <c r="AX5270" s="28">
        <f t="shared" si="120"/>
        <v>8</v>
      </c>
    </row>
    <row r="5271" spans="28:50" x14ac:dyDescent="0.3">
      <c r="AB5271" s="160">
        <v>35221</v>
      </c>
      <c r="AC5271">
        <v>4</v>
      </c>
      <c r="AD5271">
        <v>0</v>
      </c>
      <c r="AE5271" t="s">
        <v>1103</v>
      </c>
      <c r="AF5271">
        <v>0</v>
      </c>
      <c r="AH5271" s="160">
        <v>39969</v>
      </c>
      <c r="AI5271">
        <v>4</v>
      </c>
      <c r="AJ5271">
        <v>83</v>
      </c>
      <c r="AK5271" s="160" t="s">
        <v>1103</v>
      </c>
      <c r="AL5271" s="28">
        <f t="shared" si="118"/>
        <v>8</v>
      </c>
      <c r="AN5271" s="160">
        <v>38508</v>
      </c>
      <c r="AO5271">
        <v>4</v>
      </c>
      <c r="AP5271">
        <v>130</v>
      </c>
      <c r="AQ5271" s="160" t="s">
        <v>1103</v>
      </c>
      <c r="AR5271" s="28">
        <f t="shared" si="119"/>
        <v>13</v>
      </c>
      <c r="AT5271" s="160">
        <v>35951</v>
      </c>
      <c r="AU5271">
        <v>4</v>
      </c>
      <c r="AV5271">
        <v>78</v>
      </c>
      <c r="AW5271" s="160" t="s">
        <v>1103</v>
      </c>
      <c r="AX5271" s="28">
        <f t="shared" si="120"/>
        <v>8</v>
      </c>
    </row>
    <row r="5272" spans="28:50" x14ac:dyDescent="0.3">
      <c r="AB5272" s="160">
        <v>35221</v>
      </c>
      <c r="AC5272">
        <v>5</v>
      </c>
      <c r="AD5272">
        <v>0</v>
      </c>
      <c r="AE5272" t="s">
        <v>1103</v>
      </c>
      <c r="AF5272">
        <v>0</v>
      </c>
      <c r="AH5272" s="160">
        <v>39969</v>
      </c>
      <c r="AI5272">
        <v>5</v>
      </c>
      <c r="AJ5272">
        <v>79</v>
      </c>
      <c r="AK5272" s="160" t="s">
        <v>1103</v>
      </c>
      <c r="AL5272" s="28">
        <f t="shared" si="118"/>
        <v>8</v>
      </c>
      <c r="AN5272" s="160">
        <v>38508</v>
      </c>
      <c r="AO5272">
        <v>5</v>
      </c>
      <c r="AP5272">
        <v>123</v>
      </c>
      <c r="AQ5272" s="160" t="s">
        <v>1103</v>
      </c>
      <c r="AR5272" s="28">
        <f t="shared" si="119"/>
        <v>12</v>
      </c>
      <c r="AT5272" s="160">
        <v>35951</v>
      </c>
      <c r="AU5272">
        <v>5</v>
      </c>
      <c r="AV5272">
        <v>76</v>
      </c>
      <c r="AW5272" s="160" t="s">
        <v>1103</v>
      </c>
      <c r="AX5272" s="28">
        <f t="shared" si="120"/>
        <v>8</v>
      </c>
    </row>
    <row r="5273" spans="28:50" x14ac:dyDescent="0.3">
      <c r="AB5273" s="160">
        <v>35221</v>
      </c>
      <c r="AC5273">
        <v>6</v>
      </c>
      <c r="AD5273">
        <v>10</v>
      </c>
      <c r="AE5273" t="s">
        <v>1103</v>
      </c>
      <c r="AF5273">
        <v>1</v>
      </c>
      <c r="AH5273" s="160">
        <v>39969</v>
      </c>
      <c r="AI5273">
        <v>6</v>
      </c>
      <c r="AJ5273">
        <v>70</v>
      </c>
      <c r="AK5273" s="160" t="s">
        <v>1103</v>
      </c>
      <c r="AL5273" s="28">
        <f t="shared" si="118"/>
        <v>7</v>
      </c>
      <c r="AN5273" s="160">
        <v>38508</v>
      </c>
      <c r="AO5273">
        <v>6</v>
      </c>
      <c r="AP5273">
        <v>120</v>
      </c>
      <c r="AQ5273" s="160" t="s">
        <v>1103</v>
      </c>
      <c r="AR5273" s="28">
        <f t="shared" si="119"/>
        <v>12</v>
      </c>
      <c r="AT5273" s="160">
        <v>35951</v>
      </c>
      <c r="AU5273">
        <v>6</v>
      </c>
      <c r="AV5273">
        <v>73</v>
      </c>
      <c r="AW5273" s="160" t="s">
        <v>1103</v>
      </c>
      <c r="AX5273" s="28">
        <f t="shared" si="120"/>
        <v>7</v>
      </c>
    </row>
    <row r="5274" spans="28:50" x14ac:dyDescent="0.3">
      <c r="AB5274" s="160">
        <v>35221</v>
      </c>
      <c r="AC5274">
        <v>7</v>
      </c>
      <c r="AD5274">
        <v>-10</v>
      </c>
      <c r="AE5274" t="s">
        <v>1103</v>
      </c>
      <c r="AF5274">
        <v>-1</v>
      </c>
      <c r="AH5274" s="160">
        <v>39969</v>
      </c>
      <c r="AI5274">
        <v>7</v>
      </c>
      <c r="AJ5274">
        <v>70</v>
      </c>
      <c r="AK5274" s="160" t="s">
        <v>1103</v>
      </c>
      <c r="AL5274" s="28">
        <f t="shared" si="118"/>
        <v>7</v>
      </c>
      <c r="AN5274" s="160">
        <v>38508</v>
      </c>
      <c r="AO5274">
        <v>7</v>
      </c>
      <c r="AP5274">
        <v>130</v>
      </c>
      <c r="AQ5274" s="160" t="s">
        <v>1103</v>
      </c>
      <c r="AR5274" s="28">
        <f t="shared" si="119"/>
        <v>13</v>
      </c>
      <c r="AT5274" s="160">
        <v>35951</v>
      </c>
      <c r="AU5274">
        <v>7</v>
      </c>
      <c r="AV5274">
        <v>74</v>
      </c>
      <c r="AW5274" s="160" t="s">
        <v>1103</v>
      </c>
      <c r="AX5274" s="28">
        <f t="shared" si="120"/>
        <v>7</v>
      </c>
    </row>
    <row r="5275" spans="28:50" x14ac:dyDescent="0.3">
      <c r="AB5275" s="160">
        <v>35221</v>
      </c>
      <c r="AC5275">
        <v>8</v>
      </c>
      <c r="AD5275">
        <v>10</v>
      </c>
      <c r="AE5275" t="s">
        <v>1103</v>
      </c>
      <c r="AF5275">
        <v>1</v>
      </c>
      <c r="AH5275" s="160">
        <v>39969</v>
      </c>
      <c r="AI5275">
        <v>8</v>
      </c>
      <c r="AJ5275">
        <v>72</v>
      </c>
      <c r="AK5275" s="160" t="s">
        <v>1103</v>
      </c>
      <c r="AL5275" s="28">
        <f t="shared" si="118"/>
        <v>7</v>
      </c>
      <c r="AN5275" s="160">
        <v>38508</v>
      </c>
      <c r="AO5275">
        <v>8</v>
      </c>
      <c r="AP5275">
        <v>130</v>
      </c>
      <c r="AQ5275" s="160" t="s">
        <v>1103</v>
      </c>
      <c r="AR5275" s="28">
        <f t="shared" si="119"/>
        <v>13</v>
      </c>
      <c r="AT5275" s="160">
        <v>35951</v>
      </c>
      <c r="AU5275">
        <v>8</v>
      </c>
      <c r="AV5275">
        <v>74</v>
      </c>
      <c r="AW5275" s="160" t="s">
        <v>1103</v>
      </c>
      <c r="AX5275" s="28">
        <f t="shared" si="120"/>
        <v>7</v>
      </c>
    </row>
    <row r="5276" spans="28:50" x14ac:dyDescent="0.3">
      <c r="AB5276" s="160">
        <v>35221</v>
      </c>
      <c r="AC5276">
        <v>9</v>
      </c>
      <c r="AD5276">
        <v>40</v>
      </c>
      <c r="AE5276" t="s">
        <v>1103</v>
      </c>
      <c r="AF5276">
        <v>4</v>
      </c>
      <c r="AH5276" s="160">
        <v>39969</v>
      </c>
      <c r="AI5276">
        <v>9</v>
      </c>
      <c r="AJ5276">
        <v>81</v>
      </c>
      <c r="AK5276" s="160" t="s">
        <v>1103</v>
      </c>
      <c r="AL5276" s="28">
        <f t="shared" si="118"/>
        <v>8</v>
      </c>
      <c r="AN5276" s="160">
        <v>38508</v>
      </c>
      <c r="AO5276">
        <v>9</v>
      </c>
      <c r="AP5276">
        <v>140</v>
      </c>
      <c r="AQ5276" s="160" t="s">
        <v>1103</v>
      </c>
      <c r="AR5276" s="28">
        <f t="shared" si="119"/>
        <v>14</v>
      </c>
      <c r="AT5276" s="160">
        <v>35951</v>
      </c>
      <c r="AU5276">
        <v>9</v>
      </c>
      <c r="AV5276">
        <v>80</v>
      </c>
      <c r="AW5276" s="160" t="s">
        <v>1103</v>
      </c>
      <c r="AX5276" s="28">
        <f t="shared" si="120"/>
        <v>8</v>
      </c>
    </row>
    <row r="5277" spans="28:50" x14ac:dyDescent="0.3">
      <c r="AB5277" s="160">
        <v>35221</v>
      </c>
      <c r="AC5277">
        <v>10</v>
      </c>
      <c r="AD5277">
        <v>70</v>
      </c>
      <c r="AE5277" t="s">
        <v>1103</v>
      </c>
      <c r="AF5277">
        <v>7</v>
      </c>
      <c r="AH5277" s="160">
        <v>39969</v>
      </c>
      <c r="AI5277">
        <v>10</v>
      </c>
      <c r="AJ5277">
        <v>104</v>
      </c>
      <c r="AK5277" s="160" t="s">
        <v>1103</v>
      </c>
      <c r="AL5277" s="28">
        <f t="shared" si="118"/>
        <v>10</v>
      </c>
      <c r="AN5277" s="160">
        <v>38508</v>
      </c>
      <c r="AO5277">
        <v>10</v>
      </c>
      <c r="AP5277">
        <v>150</v>
      </c>
      <c r="AQ5277" s="160" t="s">
        <v>1103</v>
      </c>
      <c r="AR5277" s="28">
        <f t="shared" si="119"/>
        <v>15</v>
      </c>
      <c r="AT5277" s="160">
        <v>35951</v>
      </c>
      <c r="AU5277">
        <v>10</v>
      </c>
      <c r="AV5277">
        <v>87</v>
      </c>
      <c r="AW5277" s="160" t="s">
        <v>1103</v>
      </c>
      <c r="AX5277" s="28">
        <f t="shared" si="120"/>
        <v>9</v>
      </c>
    </row>
    <row r="5278" spans="28:50" x14ac:dyDescent="0.3">
      <c r="AB5278" s="160">
        <v>35221</v>
      </c>
      <c r="AC5278">
        <v>11</v>
      </c>
      <c r="AD5278">
        <v>80</v>
      </c>
      <c r="AE5278" t="s">
        <v>1103</v>
      </c>
      <c r="AF5278">
        <v>8</v>
      </c>
      <c r="AH5278" s="160">
        <v>39969</v>
      </c>
      <c r="AI5278">
        <v>11</v>
      </c>
      <c r="AJ5278">
        <v>134</v>
      </c>
      <c r="AK5278" s="160" t="s">
        <v>1103</v>
      </c>
      <c r="AL5278" s="28">
        <f t="shared" si="118"/>
        <v>13</v>
      </c>
      <c r="AN5278" s="160">
        <v>38508</v>
      </c>
      <c r="AO5278">
        <v>11</v>
      </c>
      <c r="AP5278">
        <v>135</v>
      </c>
      <c r="AQ5278" s="160" t="s">
        <v>1103</v>
      </c>
      <c r="AR5278" s="28">
        <f t="shared" si="119"/>
        <v>14</v>
      </c>
      <c r="AT5278" s="160">
        <v>35951</v>
      </c>
      <c r="AU5278">
        <v>11</v>
      </c>
      <c r="AV5278">
        <v>87</v>
      </c>
      <c r="AW5278" s="160" t="s">
        <v>1103</v>
      </c>
      <c r="AX5278" s="28">
        <f t="shared" si="120"/>
        <v>9</v>
      </c>
    </row>
    <row r="5279" spans="28:50" x14ac:dyDescent="0.3">
      <c r="AB5279" s="160">
        <v>35221</v>
      </c>
      <c r="AC5279">
        <v>12</v>
      </c>
      <c r="AD5279">
        <v>90</v>
      </c>
      <c r="AE5279" t="s">
        <v>1103</v>
      </c>
      <c r="AF5279">
        <v>9</v>
      </c>
      <c r="AH5279" s="160">
        <v>39969</v>
      </c>
      <c r="AI5279">
        <v>12</v>
      </c>
      <c r="AJ5279">
        <v>148</v>
      </c>
      <c r="AK5279" s="160" t="s">
        <v>1103</v>
      </c>
      <c r="AL5279" s="28">
        <f t="shared" si="118"/>
        <v>15</v>
      </c>
      <c r="AN5279" s="160">
        <v>38508</v>
      </c>
      <c r="AO5279">
        <v>12</v>
      </c>
      <c r="AP5279">
        <v>130</v>
      </c>
      <c r="AQ5279" s="160" t="s">
        <v>1103</v>
      </c>
      <c r="AR5279" s="28">
        <f t="shared" si="119"/>
        <v>13</v>
      </c>
      <c r="AT5279" s="160">
        <v>35951</v>
      </c>
      <c r="AU5279">
        <v>12</v>
      </c>
      <c r="AV5279">
        <v>86</v>
      </c>
      <c r="AW5279" s="160" t="s">
        <v>1103</v>
      </c>
      <c r="AX5279" s="28">
        <f t="shared" si="120"/>
        <v>9</v>
      </c>
    </row>
    <row r="5280" spans="28:50" x14ac:dyDescent="0.3">
      <c r="AB5280" s="160">
        <v>35221</v>
      </c>
      <c r="AC5280">
        <v>13</v>
      </c>
      <c r="AD5280">
        <v>120</v>
      </c>
      <c r="AE5280" t="s">
        <v>1103</v>
      </c>
      <c r="AF5280">
        <v>12</v>
      </c>
      <c r="AH5280" s="160">
        <v>39969</v>
      </c>
      <c r="AI5280">
        <v>13</v>
      </c>
      <c r="AJ5280">
        <v>178</v>
      </c>
      <c r="AK5280" s="160" t="s">
        <v>1103</v>
      </c>
      <c r="AL5280" s="28">
        <f t="shared" si="118"/>
        <v>18</v>
      </c>
      <c r="AN5280" s="160">
        <v>38508</v>
      </c>
      <c r="AO5280">
        <v>13</v>
      </c>
      <c r="AP5280">
        <v>150</v>
      </c>
      <c r="AQ5280" s="160" t="s">
        <v>1103</v>
      </c>
      <c r="AR5280" s="28">
        <f t="shared" si="119"/>
        <v>15</v>
      </c>
      <c r="AT5280" s="160">
        <v>35951</v>
      </c>
      <c r="AU5280">
        <v>13</v>
      </c>
      <c r="AV5280">
        <v>89</v>
      </c>
      <c r="AW5280" s="160" t="s">
        <v>1103</v>
      </c>
      <c r="AX5280" s="28">
        <f t="shared" si="120"/>
        <v>9</v>
      </c>
    </row>
    <row r="5281" spans="28:50" x14ac:dyDescent="0.3">
      <c r="AB5281" s="160">
        <v>35221</v>
      </c>
      <c r="AC5281">
        <v>14</v>
      </c>
      <c r="AD5281">
        <v>130</v>
      </c>
      <c r="AE5281" t="s">
        <v>1103</v>
      </c>
      <c r="AF5281">
        <v>13</v>
      </c>
      <c r="AH5281" s="160">
        <v>39969</v>
      </c>
      <c r="AI5281">
        <v>14</v>
      </c>
      <c r="AJ5281">
        <v>164</v>
      </c>
      <c r="AK5281" s="160" t="s">
        <v>1103</v>
      </c>
      <c r="AL5281" s="28">
        <f t="shared" si="118"/>
        <v>16</v>
      </c>
      <c r="AN5281" s="160">
        <v>38508</v>
      </c>
      <c r="AO5281">
        <v>14</v>
      </c>
      <c r="AP5281">
        <v>144</v>
      </c>
      <c r="AQ5281" s="160" t="s">
        <v>1103</v>
      </c>
      <c r="AR5281" s="28">
        <f t="shared" si="119"/>
        <v>14</v>
      </c>
      <c r="AT5281" s="160">
        <v>35951</v>
      </c>
      <c r="AU5281">
        <v>14</v>
      </c>
      <c r="AV5281">
        <v>92</v>
      </c>
      <c r="AW5281" s="160" t="s">
        <v>1103</v>
      </c>
      <c r="AX5281" s="28">
        <f t="shared" si="120"/>
        <v>9</v>
      </c>
    </row>
    <row r="5282" spans="28:50" x14ac:dyDescent="0.3">
      <c r="AB5282" s="160">
        <v>35221</v>
      </c>
      <c r="AC5282">
        <v>15</v>
      </c>
      <c r="AD5282">
        <v>130</v>
      </c>
      <c r="AE5282" t="s">
        <v>1103</v>
      </c>
      <c r="AF5282">
        <v>13</v>
      </c>
      <c r="AH5282" s="160">
        <v>39969</v>
      </c>
      <c r="AI5282">
        <v>15</v>
      </c>
      <c r="AJ5282">
        <v>159</v>
      </c>
      <c r="AK5282" s="160" t="s">
        <v>1103</v>
      </c>
      <c r="AL5282" s="28">
        <f t="shared" si="118"/>
        <v>16</v>
      </c>
      <c r="AN5282" s="160">
        <v>38508</v>
      </c>
      <c r="AO5282">
        <v>15</v>
      </c>
      <c r="AP5282">
        <v>150</v>
      </c>
      <c r="AQ5282" s="160" t="s">
        <v>1103</v>
      </c>
      <c r="AR5282" s="28">
        <f t="shared" si="119"/>
        <v>15</v>
      </c>
      <c r="AT5282" s="160">
        <v>35951</v>
      </c>
      <c r="AU5282">
        <v>15</v>
      </c>
      <c r="AV5282">
        <v>86</v>
      </c>
      <c r="AW5282" s="160" t="s">
        <v>1103</v>
      </c>
      <c r="AX5282" s="28">
        <f t="shared" si="120"/>
        <v>9</v>
      </c>
    </row>
    <row r="5283" spans="28:50" x14ac:dyDescent="0.3">
      <c r="AB5283" s="160">
        <v>35221</v>
      </c>
      <c r="AC5283">
        <v>16</v>
      </c>
      <c r="AD5283">
        <v>120</v>
      </c>
      <c r="AE5283" t="s">
        <v>1103</v>
      </c>
      <c r="AF5283">
        <v>12</v>
      </c>
      <c r="AH5283" s="160">
        <v>39969</v>
      </c>
      <c r="AI5283">
        <v>16</v>
      </c>
      <c r="AJ5283">
        <v>155</v>
      </c>
      <c r="AK5283" s="160" t="s">
        <v>1103</v>
      </c>
      <c r="AL5283" s="28">
        <f t="shared" si="118"/>
        <v>16</v>
      </c>
      <c r="AN5283" s="160">
        <v>38508</v>
      </c>
      <c r="AO5283">
        <v>16</v>
      </c>
      <c r="AP5283">
        <v>130</v>
      </c>
      <c r="AQ5283" s="160" t="s">
        <v>1103</v>
      </c>
      <c r="AR5283" s="28">
        <f t="shared" si="119"/>
        <v>13</v>
      </c>
      <c r="AT5283" s="160">
        <v>35951</v>
      </c>
      <c r="AU5283">
        <v>16</v>
      </c>
      <c r="AV5283">
        <v>76</v>
      </c>
      <c r="AW5283" s="160" t="s">
        <v>1103</v>
      </c>
      <c r="AX5283" s="28">
        <f t="shared" si="120"/>
        <v>8</v>
      </c>
    </row>
    <row r="5284" spans="28:50" x14ac:dyDescent="0.3">
      <c r="AB5284" s="160">
        <v>35221</v>
      </c>
      <c r="AC5284">
        <v>17</v>
      </c>
      <c r="AD5284">
        <v>110</v>
      </c>
      <c r="AE5284" t="s">
        <v>1103</v>
      </c>
      <c r="AF5284">
        <v>11</v>
      </c>
      <c r="AH5284" s="160">
        <v>39969</v>
      </c>
      <c r="AI5284">
        <v>17</v>
      </c>
      <c r="AJ5284">
        <v>150</v>
      </c>
      <c r="AK5284" s="160" t="s">
        <v>1103</v>
      </c>
      <c r="AL5284" s="28">
        <f t="shared" si="118"/>
        <v>15</v>
      </c>
      <c r="AN5284" s="160">
        <v>38508</v>
      </c>
      <c r="AO5284">
        <v>17</v>
      </c>
      <c r="AP5284">
        <v>130</v>
      </c>
      <c r="AQ5284" s="160" t="s">
        <v>1103</v>
      </c>
      <c r="AR5284" s="28">
        <f t="shared" si="119"/>
        <v>13</v>
      </c>
      <c r="AT5284" s="160">
        <v>35951</v>
      </c>
      <c r="AU5284">
        <v>17</v>
      </c>
      <c r="AV5284">
        <v>74</v>
      </c>
      <c r="AW5284" s="160" t="s">
        <v>1103</v>
      </c>
      <c r="AX5284" s="28">
        <f t="shared" si="120"/>
        <v>7</v>
      </c>
    </row>
    <row r="5285" spans="28:50" x14ac:dyDescent="0.3">
      <c r="AB5285" s="160">
        <v>35221</v>
      </c>
      <c r="AC5285">
        <v>18</v>
      </c>
      <c r="AD5285">
        <v>90</v>
      </c>
      <c r="AE5285" t="s">
        <v>1103</v>
      </c>
      <c r="AF5285">
        <v>9</v>
      </c>
      <c r="AH5285" s="160">
        <v>39969</v>
      </c>
      <c r="AI5285">
        <v>18</v>
      </c>
      <c r="AJ5285">
        <v>141</v>
      </c>
      <c r="AK5285" s="160" t="s">
        <v>1103</v>
      </c>
      <c r="AL5285" s="28">
        <f t="shared" si="118"/>
        <v>14</v>
      </c>
      <c r="AN5285" s="160">
        <v>38508</v>
      </c>
      <c r="AO5285">
        <v>18</v>
      </c>
      <c r="AP5285">
        <v>130</v>
      </c>
      <c r="AQ5285" s="160" t="s">
        <v>1103</v>
      </c>
      <c r="AR5285" s="28">
        <f t="shared" si="119"/>
        <v>13</v>
      </c>
      <c r="AT5285" s="160">
        <v>35951</v>
      </c>
      <c r="AU5285">
        <v>18</v>
      </c>
      <c r="AV5285">
        <v>55</v>
      </c>
      <c r="AW5285" s="160" t="s">
        <v>1103</v>
      </c>
      <c r="AX5285" s="28">
        <f t="shared" si="120"/>
        <v>6</v>
      </c>
    </row>
    <row r="5286" spans="28:50" x14ac:dyDescent="0.3">
      <c r="AB5286" s="160">
        <v>35221</v>
      </c>
      <c r="AC5286">
        <v>19</v>
      </c>
      <c r="AD5286">
        <v>80</v>
      </c>
      <c r="AE5286" t="s">
        <v>1103</v>
      </c>
      <c r="AF5286">
        <v>8</v>
      </c>
      <c r="AH5286" s="160">
        <v>39969</v>
      </c>
      <c r="AI5286">
        <v>19</v>
      </c>
      <c r="AJ5286">
        <v>135</v>
      </c>
      <c r="AK5286" s="160" t="s">
        <v>1103</v>
      </c>
      <c r="AL5286" s="28">
        <f t="shared" si="118"/>
        <v>14</v>
      </c>
      <c r="AN5286" s="160">
        <v>38508</v>
      </c>
      <c r="AO5286">
        <v>19</v>
      </c>
      <c r="AP5286">
        <v>130</v>
      </c>
      <c r="AQ5286" s="160" t="s">
        <v>1103</v>
      </c>
      <c r="AR5286" s="28">
        <f t="shared" si="119"/>
        <v>13</v>
      </c>
      <c r="AT5286" s="160">
        <v>35951</v>
      </c>
      <c r="AU5286">
        <v>19</v>
      </c>
      <c r="AV5286">
        <v>38</v>
      </c>
      <c r="AW5286" s="160" t="s">
        <v>1103</v>
      </c>
      <c r="AX5286" s="28">
        <f t="shared" si="120"/>
        <v>4</v>
      </c>
    </row>
    <row r="5287" spans="28:50" x14ac:dyDescent="0.3">
      <c r="AB5287" s="160">
        <v>35221</v>
      </c>
      <c r="AC5287">
        <v>20</v>
      </c>
      <c r="AD5287">
        <v>60</v>
      </c>
      <c r="AE5287" t="s">
        <v>1103</v>
      </c>
      <c r="AF5287">
        <v>6</v>
      </c>
      <c r="AH5287" s="160">
        <v>39969</v>
      </c>
      <c r="AI5287">
        <v>20</v>
      </c>
      <c r="AJ5287">
        <v>130</v>
      </c>
      <c r="AK5287" s="160" t="s">
        <v>1103</v>
      </c>
      <c r="AL5287" s="28">
        <f t="shared" si="118"/>
        <v>13</v>
      </c>
      <c r="AN5287" s="160">
        <v>38508</v>
      </c>
      <c r="AO5287">
        <v>20</v>
      </c>
      <c r="AP5287">
        <v>123</v>
      </c>
      <c r="AQ5287" s="160" t="s">
        <v>1103</v>
      </c>
      <c r="AR5287" s="28">
        <f t="shared" si="119"/>
        <v>12</v>
      </c>
      <c r="AT5287" s="160">
        <v>35951</v>
      </c>
      <c r="AU5287">
        <v>20</v>
      </c>
      <c r="AV5287">
        <v>31</v>
      </c>
      <c r="AW5287" s="160" t="s">
        <v>1103</v>
      </c>
      <c r="AX5287" s="28">
        <f t="shared" si="120"/>
        <v>3</v>
      </c>
    </row>
    <row r="5288" spans="28:50" x14ac:dyDescent="0.3">
      <c r="AB5288" s="160">
        <v>35221</v>
      </c>
      <c r="AC5288">
        <v>21</v>
      </c>
      <c r="AD5288">
        <v>50</v>
      </c>
      <c r="AE5288" t="s">
        <v>1103</v>
      </c>
      <c r="AF5288">
        <v>5</v>
      </c>
      <c r="AH5288" s="160">
        <v>39969</v>
      </c>
      <c r="AI5288">
        <v>21</v>
      </c>
      <c r="AJ5288">
        <v>114</v>
      </c>
      <c r="AK5288" s="160" t="s">
        <v>1103</v>
      </c>
      <c r="AL5288" s="28">
        <f t="shared" si="118"/>
        <v>11</v>
      </c>
      <c r="AN5288" s="160">
        <v>38508</v>
      </c>
      <c r="AO5288">
        <v>21</v>
      </c>
      <c r="AP5288">
        <v>120</v>
      </c>
      <c r="AQ5288" s="160" t="s">
        <v>1103</v>
      </c>
      <c r="AR5288" s="28">
        <f t="shared" si="119"/>
        <v>12</v>
      </c>
      <c r="AT5288" s="160">
        <v>35951</v>
      </c>
      <c r="AU5288">
        <v>21</v>
      </c>
      <c r="AV5288">
        <v>19</v>
      </c>
      <c r="AW5288" s="160" t="s">
        <v>1103</v>
      </c>
      <c r="AX5288" s="28">
        <f t="shared" si="120"/>
        <v>2</v>
      </c>
    </row>
    <row r="5289" spans="28:50" x14ac:dyDescent="0.3">
      <c r="AB5289" s="160">
        <v>35221</v>
      </c>
      <c r="AC5289">
        <v>22</v>
      </c>
      <c r="AD5289">
        <v>40</v>
      </c>
      <c r="AE5289" t="s">
        <v>1103</v>
      </c>
      <c r="AF5289">
        <v>4</v>
      </c>
      <c r="AH5289" s="160">
        <v>39969</v>
      </c>
      <c r="AI5289">
        <v>22</v>
      </c>
      <c r="AJ5289">
        <v>104</v>
      </c>
      <c r="AK5289" s="160" t="s">
        <v>1103</v>
      </c>
      <c r="AL5289" s="28">
        <f t="shared" si="118"/>
        <v>10</v>
      </c>
      <c r="AN5289" s="160">
        <v>38508</v>
      </c>
      <c r="AO5289">
        <v>22</v>
      </c>
      <c r="AP5289">
        <v>120</v>
      </c>
      <c r="AQ5289" s="160" t="s">
        <v>1103</v>
      </c>
      <c r="AR5289" s="28">
        <f t="shared" si="119"/>
        <v>12</v>
      </c>
      <c r="AT5289" s="160">
        <v>35951</v>
      </c>
      <c r="AU5289">
        <v>22</v>
      </c>
      <c r="AV5289">
        <v>20</v>
      </c>
      <c r="AW5289" s="160" t="s">
        <v>1103</v>
      </c>
      <c r="AX5289" s="28">
        <f t="shared" si="120"/>
        <v>2</v>
      </c>
    </row>
    <row r="5290" spans="28:50" x14ac:dyDescent="0.3">
      <c r="AB5290" s="160">
        <v>35221</v>
      </c>
      <c r="AC5290">
        <v>23</v>
      </c>
      <c r="AD5290">
        <v>20</v>
      </c>
      <c r="AE5290" t="s">
        <v>1103</v>
      </c>
      <c r="AF5290">
        <v>2</v>
      </c>
      <c r="AH5290" s="160">
        <v>39969</v>
      </c>
      <c r="AI5290">
        <v>23</v>
      </c>
      <c r="AJ5290">
        <v>96</v>
      </c>
      <c r="AK5290" s="160" t="s">
        <v>1103</v>
      </c>
      <c r="AL5290" s="28">
        <f t="shared" si="118"/>
        <v>10</v>
      </c>
      <c r="AN5290" s="160">
        <v>38508</v>
      </c>
      <c r="AO5290">
        <v>23</v>
      </c>
      <c r="AP5290">
        <v>123</v>
      </c>
      <c r="AQ5290" s="160" t="s">
        <v>1103</v>
      </c>
      <c r="AR5290" s="28">
        <f t="shared" si="119"/>
        <v>12</v>
      </c>
      <c r="AT5290" s="160">
        <v>35951</v>
      </c>
      <c r="AU5290">
        <v>23</v>
      </c>
      <c r="AV5290">
        <v>39</v>
      </c>
      <c r="AW5290" s="160" t="s">
        <v>1103</v>
      </c>
      <c r="AX5290" s="28">
        <f t="shared" si="120"/>
        <v>4</v>
      </c>
    </row>
    <row r="5291" spans="28:50" x14ac:dyDescent="0.3">
      <c r="AB5291" s="160">
        <v>35222</v>
      </c>
      <c r="AC5291">
        <v>0</v>
      </c>
      <c r="AD5291">
        <v>10</v>
      </c>
      <c r="AE5291" t="s">
        <v>1103</v>
      </c>
      <c r="AF5291">
        <v>1</v>
      </c>
      <c r="AH5291" s="160">
        <v>39970</v>
      </c>
      <c r="AI5291">
        <v>0</v>
      </c>
      <c r="AJ5291">
        <v>89</v>
      </c>
      <c r="AK5291" s="160" t="s">
        <v>1103</v>
      </c>
      <c r="AL5291" s="28">
        <f t="shared" si="118"/>
        <v>9</v>
      </c>
      <c r="AN5291" s="160">
        <v>38509</v>
      </c>
      <c r="AO5291">
        <v>0</v>
      </c>
      <c r="AP5291">
        <v>130</v>
      </c>
      <c r="AQ5291" s="160" t="s">
        <v>1103</v>
      </c>
      <c r="AR5291" s="28">
        <f t="shared" si="119"/>
        <v>13</v>
      </c>
      <c r="AT5291" s="160">
        <v>35952</v>
      </c>
      <c r="AU5291">
        <v>0</v>
      </c>
      <c r="AV5291">
        <v>36</v>
      </c>
      <c r="AW5291" s="160" t="s">
        <v>1103</v>
      </c>
      <c r="AX5291" s="28">
        <f t="shared" si="120"/>
        <v>4</v>
      </c>
    </row>
    <row r="5292" spans="28:50" x14ac:dyDescent="0.3">
      <c r="AB5292" s="160">
        <v>35222</v>
      </c>
      <c r="AC5292">
        <v>1</v>
      </c>
      <c r="AD5292">
        <v>0</v>
      </c>
      <c r="AE5292" t="s">
        <v>1103</v>
      </c>
      <c r="AF5292">
        <v>0</v>
      </c>
      <c r="AH5292" s="160">
        <v>39970</v>
      </c>
      <c r="AI5292">
        <v>1</v>
      </c>
      <c r="AJ5292">
        <v>79</v>
      </c>
      <c r="AK5292" s="160" t="s">
        <v>1103</v>
      </c>
      <c r="AL5292" s="28">
        <f t="shared" si="118"/>
        <v>8</v>
      </c>
      <c r="AN5292" s="160">
        <v>38509</v>
      </c>
      <c r="AO5292">
        <v>1</v>
      </c>
      <c r="AP5292">
        <v>130</v>
      </c>
      <c r="AQ5292" s="160" t="s">
        <v>1103</v>
      </c>
      <c r="AR5292" s="28">
        <f t="shared" si="119"/>
        <v>13</v>
      </c>
      <c r="AT5292" s="160">
        <v>35952</v>
      </c>
      <c r="AU5292">
        <v>1</v>
      </c>
      <c r="AV5292">
        <v>31</v>
      </c>
      <c r="AW5292" s="160" t="s">
        <v>1103</v>
      </c>
      <c r="AX5292" s="28">
        <f t="shared" si="120"/>
        <v>3</v>
      </c>
    </row>
    <row r="5293" spans="28:50" x14ac:dyDescent="0.3">
      <c r="AB5293" s="160">
        <v>35222</v>
      </c>
      <c r="AC5293">
        <v>2</v>
      </c>
      <c r="AD5293">
        <v>-10</v>
      </c>
      <c r="AE5293" t="s">
        <v>1103</v>
      </c>
      <c r="AF5293">
        <v>-1</v>
      </c>
      <c r="AH5293" s="160">
        <v>39970</v>
      </c>
      <c r="AI5293">
        <v>2</v>
      </c>
      <c r="AJ5293">
        <v>73</v>
      </c>
      <c r="AK5293" s="160" t="s">
        <v>1103</v>
      </c>
      <c r="AL5293" s="28">
        <f t="shared" si="118"/>
        <v>7</v>
      </c>
      <c r="AN5293" s="160">
        <v>38509</v>
      </c>
      <c r="AO5293">
        <v>2</v>
      </c>
      <c r="AP5293">
        <v>121</v>
      </c>
      <c r="AQ5293" s="160" t="s">
        <v>1103</v>
      </c>
      <c r="AR5293" s="28">
        <f t="shared" si="119"/>
        <v>12</v>
      </c>
      <c r="AT5293" s="160">
        <v>35952</v>
      </c>
      <c r="AU5293">
        <v>2</v>
      </c>
      <c r="AV5293">
        <v>35</v>
      </c>
      <c r="AW5293" s="160" t="s">
        <v>1103</v>
      </c>
      <c r="AX5293" s="28">
        <f t="shared" si="120"/>
        <v>4</v>
      </c>
    </row>
    <row r="5294" spans="28:50" x14ac:dyDescent="0.3">
      <c r="AB5294" s="160">
        <v>35222</v>
      </c>
      <c r="AC5294">
        <v>3</v>
      </c>
      <c r="AD5294">
        <v>-10</v>
      </c>
      <c r="AE5294" t="s">
        <v>1103</v>
      </c>
      <c r="AF5294">
        <v>-1</v>
      </c>
      <c r="AH5294" s="160">
        <v>39970</v>
      </c>
      <c r="AI5294">
        <v>3</v>
      </c>
      <c r="AJ5294">
        <v>68</v>
      </c>
      <c r="AK5294" s="160" t="s">
        <v>1103</v>
      </c>
      <c r="AL5294" s="28">
        <f t="shared" si="118"/>
        <v>7</v>
      </c>
      <c r="AN5294" s="160">
        <v>38509</v>
      </c>
      <c r="AO5294">
        <v>3</v>
      </c>
      <c r="AP5294">
        <v>130</v>
      </c>
      <c r="AQ5294" s="160" t="s">
        <v>1103</v>
      </c>
      <c r="AR5294" s="28">
        <f t="shared" si="119"/>
        <v>13</v>
      </c>
      <c r="AT5294" s="160">
        <v>35952</v>
      </c>
      <c r="AU5294">
        <v>3</v>
      </c>
      <c r="AV5294">
        <v>29</v>
      </c>
      <c r="AW5294" s="160" t="s">
        <v>1103</v>
      </c>
      <c r="AX5294" s="28">
        <f t="shared" si="120"/>
        <v>3</v>
      </c>
    </row>
    <row r="5295" spans="28:50" x14ac:dyDescent="0.3">
      <c r="AB5295" s="160">
        <v>35222</v>
      </c>
      <c r="AC5295">
        <v>4</v>
      </c>
      <c r="AD5295">
        <v>-20</v>
      </c>
      <c r="AE5295" t="s">
        <v>1103</v>
      </c>
      <c r="AF5295">
        <v>-2</v>
      </c>
      <c r="AH5295" s="160">
        <v>39970</v>
      </c>
      <c r="AI5295">
        <v>4</v>
      </c>
      <c r="AJ5295">
        <v>61</v>
      </c>
      <c r="AK5295" s="160" t="s">
        <v>1103</v>
      </c>
      <c r="AL5295" s="28">
        <f t="shared" si="118"/>
        <v>6</v>
      </c>
      <c r="AN5295" s="160">
        <v>38509</v>
      </c>
      <c r="AO5295">
        <v>4</v>
      </c>
      <c r="AP5295">
        <v>130</v>
      </c>
      <c r="AQ5295" s="160" t="s">
        <v>1103</v>
      </c>
      <c r="AR5295" s="28">
        <f t="shared" si="119"/>
        <v>13</v>
      </c>
      <c r="AT5295" s="160">
        <v>35952</v>
      </c>
      <c r="AU5295">
        <v>4</v>
      </c>
      <c r="AV5295">
        <v>28</v>
      </c>
      <c r="AW5295" s="160" t="s">
        <v>1103</v>
      </c>
      <c r="AX5295" s="28">
        <f t="shared" si="120"/>
        <v>3</v>
      </c>
    </row>
    <row r="5296" spans="28:50" x14ac:dyDescent="0.3">
      <c r="AB5296" s="160">
        <v>35222</v>
      </c>
      <c r="AC5296">
        <v>5</v>
      </c>
      <c r="AD5296">
        <v>-20</v>
      </c>
      <c r="AE5296" t="s">
        <v>1103</v>
      </c>
      <c r="AF5296">
        <v>-2</v>
      </c>
      <c r="AH5296" s="160">
        <v>39970</v>
      </c>
      <c r="AI5296">
        <v>5</v>
      </c>
      <c r="AJ5296">
        <v>61</v>
      </c>
      <c r="AK5296" s="160" t="s">
        <v>1103</v>
      </c>
      <c r="AL5296" s="28">
        <f t="shared" si="118"/>
        <v>6</v>
      </c>
      <c r="AN5296" s="160">
        <v>38509</v>
      </c>
      <c r="AO5296">
        <v>5</v>
      </c>
      <c r="AP5296">
        <v>128</v>
      </c>
      <c r="AQ5296" s="160" t="s">
        <v>1103</v>
      </c>
      <c r="AR5296" s="28">
        <f t="shared" si="119"/>
        <v>13</v>
      </c>
      <c r="AT5296" s="160">
        <v>35952</v>
      </c>
      <c r="AU5296">
        <v>5</v>
      </c>
      <c r="AV5296">
        <v>29</v>
      </c>
      <c r="AW5296" s="160" t="s">
        <v>1103</v>
      </c>
      <c r="AX5296" s="28">
        <f t="shared" si="120"/>
        <v>3</v>
      </c>
    </row>
    <row r="5297" spans="28:50" x14ac:dyDescent="0.3">
      <c r="AB5297" s="160">
        <v>35222</v>
      </c>
      <c r="AC5297">
        <v>6</v>
      </c>
      <c r="AD5297">
        <v>-30</v>
      </c>
      <c r="AE5297" t="s">
        <v>1103</v>
      </c>
      <c r="AF5297">
        <v>-3</v>
      </c>
      <c r="AH5297" s="160">
        <v>39970</v>
      </c>
      <c r="AI5297">
        <v>6</v>
      </c>
      <c r="AJ5297">
        <v>58</v>
      </c>
      <c r="AK5297" s="160" t="s">
        <v>1103</v>
      </c>
      <c r="AL5297" s="28">
        <f t="shared" si="118"/>
        <v>6</v>
      </c>
      <c r="AN5297" s="160">
        <v>38509</v>
      </c>
      <c r="AO5297">
        <v>6</v>
      </c>
      <c r="AP5297">
        <v>130</v>
      </c>
      <c r="AQ5297" s="160" t="s">
        <v>1103</v>
      </c>
      <c r="AR5297" s="28">
        <f t="shared" si="119"/>
        <v>13</v>
      </c>
      <c r="AT5297" s="160">
        <v>35952</v>
      </c>
      <c r="AU5297">
        <v>6</v>
      </c>
      <c r="AV5297">
        <v>30</v>
      </c>
      <c r="AW5297" s="160" t="s">
        <v>1103</v>
      </c>
      <c r="AX5297" s="28">
        <f t="shared" si="120"/>
        <v>3</v>
      </c>
    </row>
    <row r="5298" spans="28:50" x14ac:dyDescent="0.3">
      <c r="AB5298" s="160">
        <v>35222</v>
      </c>
      <c r="AC5298">
        <v>7</v>
      </c>
      <c r="AD5298">
        <v>-10</v>
      </c>
      <c r="AE5298" t="s">
        <v>1103</v>
      </c>
      <c r="AF5298">
        <v>-1</v>
      </c>
      <c r="AH5298" s="160">
        <v>39970</v>
      </c>
      <c r="AI5298">
        <v>7</v>
      </c>
      <c r="AJ5298">
        <v>59</v>
      </c>
      <c r="AK5298" s="160" t="s">
        <v>1103</v>
      </c>
      <c r="AL5298" s="28">
        <f t="shared" si="118"/>
        <v>6</v>
      </c>
      <c r="AN5298" s="160">
        <v>38509</v>
      </c>
      <c r="AO5298">
        <v>7</v>
      </c>
      <c r="AP5298">
        <v>130</v>
      </c>
      <c r="AQ5298" s="160" t="s">
        <v>1103</v>
      </c>
      <c r="AR5298" s="28">
        <f t="shared" si="119"/>
        <v>13</v>
      </c>
      <c r="AT5298" s="160">
        <v>35952</v>
      </c>
      <c r="AU5298">
        <v>7</v>
      </c>
      <c r="AV5298">
        <v>30</v>
      </c>
      <c r="AW5298" s="160" t="s">
        <v>1103</v>
      </c>
      <c r="AX5298" s="28">
        <f t="shared" si="120"/>
        <v>3</v>
      </c>
    </row>
    <row r="5299" spans="28:50" x14ac:dyDescent="0.3">
      <c r="AB5299" s="160">
        <v>35222</v>
      </c>
      <c r="AC5299">
        <v>8</v>
      </c>
      <c r="AD5299">
        <v>0</v>
      </c>
      <c r="AE5299" t="s">
        <v>1103</v>
      </c>
      <c r="AF5299">
        <v>0</v>
      </c>
      <c r="AH5299" s="160">
        <v>39970</v>
      </c>
      <c r="AI5299">
        <v>8</v>
      </c>
      <c r="AJ5299">
        <v>58</v>
      </c>
      <c r="AK5299" s="160" t="s">
        <v>1103</v>
      </c>
      <c r="AL5299" s="28">
        <f t="shared" si="118"/>
        <v>6</v>
      </c>
      <c r="AN5299" s="160">
        <v>38509</v>
      </c>
      <c r="AO5299">
        <v>8</v>
      </c>
      <c r="AP5299">
        <v>134</v>
      </c>
      <c r="AQ5299" s="160" t="s">
        <v>1103</v>
      </c>
      <c r="AR5299" s="28">
        <f t="shared" si="119"/>
        <v>13</v>
      </c>
      <c r="AT5299" s="160">
        <v>35952</v>
      </c>
      <c r="AU5299">
        <v>8</v>
      </c>
      <c r="AV5299">
        <v>33</v>
      </c>
      <c r="AW5299" s="160" t="s">
        <v>1103</v>
      </c>
      <c r="AX5299" s="28">
        <f t="shared" si="120"/>
        <v>3</v>
      </c>
    </row>
    <row r="5300" spans="28:50" x14ac:dyDescent="0.3">
      <c r="AB5300" s="160">
        <v>35222</v>
      </c>
      <c r="AC5300">
        <v>9</v>
      </c>
      <c r="AD5300">
        <v>20</v>
      </c>
      <c r="AE5300" t="s">
        <v>1103</v>
      </c>
      <c r="AF5300">
        <v>2</v>
      </c>
      <c r="AH5300" s="160">
        <v>39970</v>
      </c>
      <c r="AI5300">
        <v>9</v>
      </c>
      <c r="AJ5300">
        <v>71</v>
      </c>
      <c r="AK5300" s="160" t="s">
        <v>1103</v>
      </c>
      <c r="AL5300" s="28">
        <f t="shared" si="118"/>
        <v>7</v>
      </c>
      <c r="AN5300" s="160">
        <v>38509</v>
      </c>
      <c r="AO5300">
        <v>9</v>
      </c>
      <c r="AP5300">
        <v>140</v>
      </c>
      <c r="AQ5300" s="160" t="s">
        <v>1103</v>
      </c>
      <c r="AR5300" s="28">
        <f t="shared" si="119"/>
        <v>14</v>
      </c>
      <c r="AT5300" s="160">
        <v>35952</v>
      </c>
      <c r="AU5300">
        <v>9</v>
      </c>
      <c r="AV5300">
        <v>43</v>
      </c>
      <c r="AW5300" s="160" t="s">
        <v>1103</v>
      </c>
      <c r="AX5300" s="28">
        <f t="shared" si="120"/>
        <v>4</v>
      </c>
    </row>
    <row r="5301" spans="28:50" x14ac:dyDescent="0.3">
      <c r="AB5301" s="160">
        <v>35222</v>
      </c>
      <c r="AC5301">
        <v>10</v>
      </c>
      <c r="AD5301">
        <v>40</v>
      </c>
      <c r="AE5301" t="s">
        <v>1103</v>
      </c>
      <c r="AF5301">
        <v>4</v>
      </c>
      <c r="AH5301" s="160">
        <v>39970</v>
      </c>
      <c r="AI5301">
        <v>10</v>
      </c>
      <c r="AJ5301">
        <v>80</v>
      </c>
      <c r="AK5301" s="160" t="s">
        <v>1103</v>
      </c>
      <c r="AL5301" s="28">
        <f t="shared" si="118"/>
        <v>8</v>
      </c>
      <c r="AN5301" s="160">
        <v>38509</v>
      </c>
      <c r="AO5301">
        <v>10</v>
      </c>
      <c r="AP5301">
        <v>150</v>
      </c>
      <c r="AQ5301" s="160" t="s">
        <v>1103</v>
      </c>
      <c r="AR5301" s="28">
        <f t="shared" si="119"/>
        <v>15</v>
      </c>
      <c r="AT5301" s="160">
        <v>35952</v>
      </c>
      <c r="AU5301">
        <v>10</v>
      </c>
      <c r="AV5301">
        <v>55</v>
      </c>
      <c r="AW5301" s="160" t="s">
        <v>1103</v>
      </c>
      <c r="AX5301" s="28">
        <f t="shared" si="120"/>
        <v>6</v>
      </c>
    </row>
    <row r="5302" spans="28:50" x14ac:dyDescent="0.3">
      <c r="AB5302" s="160">
        <v>35222</v>
      </c>
      <c r="AC5302">
        <v>11</v>
      </c>
      <c r="AD5302">
        <v>50</v>
      </c>
      <c r="AE5302" t="s">
        <v>1103</v>
      </c>
      <c r="AF5302">
        <v>5</v>
      </c>
      <c r="AH5302" s="160">
        <v>39970</v>
      </c>
      <c r="AI5302">
        <v>11</v>
      </c>
      <c r="AJ5302">
        <v>101</v>
      </c>
      <c r="AK5302" s="160" t="s">
        <v>1103</v>
      </c>
      <c r="AL5302" s="28">
        <f t="shared" si="118"/>
        <v>10</v>
      </c>
      <c r="AN5302" s="160">
        <v>38509</v>
      </c>
      <c r="AO5302">
        <v>11</v>
      </c>
      <c r="AP5302">
        <v>155</v>
      </c>
      <c r="AQ5302" s="160" t="s">
        <v>1103</v>
      </c>
      <c r="AR5302" s="28">
        <f t="shared" si="119"/>
        <v>16</v>
      </c>
      <c r="AT5302" s="160">
        <v>35952</v>
      </c>
      <c r="AU5302">
        <v>11</v>
      </c>
      <c r="AV5302">
        <v>65</v>
      </c>
      <c r="AW5302" s="160" t="s">
        <v>1103</v>
      </c>
      <c r="AX5302" s="28">
        <f t="shared" si="120"/>
        <v>7</v>
      </c>
    </row>
    <row r="5303" spans="28:50" x14ac:dyDescent="0.3">
      <c r="AB5303" s="160">
        <v>35222</v>
      </c>
      <c r="AC5303">
        <v>12</v>
      </c>
      <c r="AD5303">
        <v>60</v>
      </c>
      <c r="AE5303" t="s">
        <v>1103</v>
      </c>
      <c r="AF5303">
        <v>6</v>
      </c>
      <c r="AH5303" s="160">
        <v>39970</v>
      </c>
      <c r="AI5303">
        <v>12</v>
      </c>
      <c r="AJ5303">
        <v>122</v>
      </c>
      <c r="AK5303" s="160" t="s">
        <v>1103</v>
      </c>
      <c r="AL5303" s="28">
        <f t="shared" si="118"/>
        <v>12</v>
      </c>
      <c r="AN5303" s="160">
        <v>38509</v>
      </c>
      <c r="AO5303">
        <v>12</v>
      </c>
      <c r="AP5303">
        <v>130</v>
      </c>
      <c r="AQ5303" s="160" t="s">
        <v>1103</v>
      </c>
      <c r="AR5303" s="28">
        <f t="shared" si="119"/>
        <v>13</v>
      </c>
      <c r="AT5303" s="160">
        <v>35952</v>
      </c>
      <c r="AU5303">
        <v>12</v>
      </c>
      <c r="AV5303">
        <v>76</v>
      </c>
      <c r="AW5303" s="160" t="s">
        <v>1103</v>
      </c>
      <c r="AX5303" s="28">
        <f t="shared" si="120"/>
        <v>8</v>
      </c>
    </row>
    <row r="5304" spans="28:50" x14ac:dyDescent="0.3">
      <c r="AB5304" s="160">
        <v>35222</v>
      </c>
      <c r="AC5304">
        <v>13</v>
      </c>
      <c r="AD5304">
        <v>70</v>
      </c>
      <c r="AE5304" t="s">
        <v>1103</v>
      </c>
      <c r="AF5304">
        <v>7</v>
      </c>
      <c r="AH5304" s="160">
        <v>39970</v>
      </c>
      <c r="AI5304">
        <v>13</v>
      </c>
      <c r="AJ5304">
        <v>139</v>
      </c>
      <c r="AK5304" s="160" t="s">
        <v>1103</v>
      </c>
      <c r="AL5304" s="28">
        <f t="shared" si="118"/>
        <v>14</v>
      </c>
      <c r="AN5304" s="160">
        <v>38509</v>
      </c>
      <c r="AO5304">
        <v>13</v>
      </c>
      <c r="AP5304">
        <v>130</v>
      </c>
      <c r="AQ5304" s="160" t="s">
        <v>1103</v>
      </c>
      <c r="AR5304" s="28">
        <f t="shared" si="119"/>
        <v>13</v>
      </c>
      <c r="AT5304" s="160">
        <v>35952</v>
      </c>
      <c r="AU5304">
        <v>13</v>
      </c>
      <c r="AV5304">
        <v>79</v>
      </c>
      <c r="AW5304" s="160" t="s">
        <v>1103</v>
      </c>
      <c r="AX5304" s="28">
        <f t="shared" si="120"/>
        <v>8</v>
      </c>
    </row>
    <row r="5305" spans="28:50" x14ac:dyDescent="0.3">
      <c r="AB5305" s="160">
        <v>35222</v>
      </c>
      <c r="AC5305">
        <v>14</v>
      </c>
      <c r="AD5305">
        <v>90</v>
      </c>
      <c r="AE5305" t="s">
        <v>1103</v>
      </c>
      <c r="AF5305">
        <v>9</v>
      </c>
      <c r="AH5305" s="160">
        <v>39970</v>
      </c>
      <c r="AI5305">
        <v>14</v>
      </c>
      <c r="AJ5305">
        <v>135</v>
      </c>
      <c r="AK5305" s="160" t="s">
        <v>1103</v>
      </c>
      <c r="AL5305" s="28">
        <f t="shared" si="118"/>
        <v>14</v>
      </c>
      <c r="AN5305" s="160">
        <v>38509</v>
      </c>
      <c r="AO5305">
        <v>14</v>
      </c>
      <c r="AP5305">
        <v>135</v>
      </c>
      <c r="AQ5305" s="160" t="s">
        <v>1103</v>
      </c>
      <c r="AR5305" s="28">
        <f t="shared" si="119"/>
        <v>14</v>
      </c>
      <c r="AT5305" s="160">
        <v>35952</v>
      </c>
      <c r="AU5305">
        <v>14</v>
      </c>
      <c r="AV5305">
        <v>74</v>
      </c>
      <c r="AW5305" s="160" t="s">
        <v>1103</v>
      </c>
      <c r="AX5305" s="28">
        <f t="shared" si="120"/>
        <v>7</v>
      </c>
    </row>
    <row r="5306" spans="28:50" x14ac:dyDescent="0.3">
      <c r="AB5306" s="160">
        <v>35222</v>
      </c>
      <c r="AC5306">
        <v>15</v>
      </c>
      <c r="AD5306">
        <v>90</v>
      </c>
      <c r="AE5306" t="s">
        <v>1103</v>
      </c>
      <c r="AF5306">
        <v>9</v>
      </c>
      <c r="AH5306" s="160">
        <v>39970</v>
      </c>
      <c r="AI5306">
        <v>15</v>
      </c>
      <c r="AJ5306">
        <v>132</v>
      </c>
      <c r="AK5306" s="160" t="s">
        <v>1103</v>
      </c>
      <c r="AL5306" s="28">
        <f t="shared" si="118"/>
        <v>13</v>
      </c>
      <c r="AN5306" s="160">
        <v>38509</v>
      </c>
      <c r="AO5306">
        <v>15</v>
      </c>
      <c r="AP5306">
        <v>140</v>
      </c>
      <c r="AQ5306" s="160" t="s">
        <v>1103</v>
      </c>
      <c r="AR5306" s="28">
        <f t="shared" si="119"/>
        <v>14</v>
      </c>
      <c r="AT5306" s="160">
        <v>35952</v>
      </c>
      <c r="AU5306">
        <v>15</v>
      </c>
      <c r="AV5306">
        <v>74</v>
      </c>
      <c r="AW5306" s="160" t="s">
        <v>1103</v>
      </c>
      <c r="AX5306" s="28">
        <f t="shared" si="120"/>
        <v>7</v>
      </c>
    </row>
    <row r="5307" spans="28:50" x14ac:dyDescent="0.3">
      <c r="AB5307" s="160">
        <v>35222</v>
      </c>
      <c r="AC5307">
        <v>16</v>
      </c>
      <c r="AD5307">
        <v>90</v>
      </c>
      <c r="AE5307" t="s">
        <v>1103</v>
      </c>
      <c r="AF5307">
        <v>9</v>
      </c>
      <c r="AH5307" s="160">
        <v>39970</v>
      </c>
      <c r="AI5307">
        <v>16</v>
      </c>
      <c r="AJ5307">
        <v>130</v>
      </c>
      <c r="AK5307" s="160" t="s">
        <v>1103</v>
      </c>
      <c r="AL5307" s="28">
        <f t="shared" ref="AL5307:AL5370" si="121">ROUND(AJ5307/10,0)</f>
        <v>13</v>
      </c>
      <c r="AN5307" s="160">
        <v>38509</v>
      </c>
      <c r="AO5307">
        <v>16</v>
      </c>
      <c r="AP5307">
        <v>130</v>
      </c>
      <c r="AQ5307" s="160" t="s">
        <v>1103</v>
      </c>
      <c r="AR5307" s="28">
        <f t="shared" ref="AR5307:AR5370" si="122">ROUND(AP5307/10,0)</f>
        <v>13</v>
      </c>
      <c r="AT5307" s="160">
        <v>35952</v>
      </c>
      <c r="AU5307">
        <v>16</v>
      </c>
      <c r="AV5307">
        <v>73</v>
      </c>
      <c r="AW5307" s="160" t="s">
        <v>1103</v>
      </c>
      <c r="AX5307" s="28">
        <f t="shared" ref="AX5307:AX5370" si="123">ROUND(AV5307/10,0)</f>
        <v>7</v>
      </c>
    </row>
    <row r="5308" spans="28:50" x14ac:dyDescent="0.3">
      <c r="AB5308" s="160">
        <v>35222</v>
      </c>
      <c r="AC5308">
        <v>17</v>
      </c>
      <c r="AD5308">
        <v>60</v>
      </c>
      <c r="AE5308" t="s">
        <v>1103</v>
      </c>
      <c r="AF5308">
        <v>6</v>
      </c>
      <c r="AH5308" s="160">
        <v>39970</v>
      </c>
      <c r="AI5308">
        <v>17</v>
      </c>
      <c r="AJ5308">
        <v>126</v>
      </c>
      <c r="AK5308" s="160" t="s">
        <v>1103</v>
      </c>
      <c r="AL5308" s="28">
        <f t="shared" si="121"/>
        <v>13</v>
      </c>
      <c r="AN5308" s="160">
        <v>38509</v>
      </c>
      <c r="AO5308">
        <v>17</v>
      </c>
      <c r="AP5308">
        <v>122</v>
      </c>
      <c r="AQ5308" s="160" t="s">
        <v>1103</v>
      </c>
      <c r="AR5308" s="28">
        <f t="shared" si="122"/>
        <v>12</v>
      </c>
      <c r="AT5308" s="160">
        <v>35952</v>
      </c>
      <c r="AU5308">
        <v>17</v>
      </c>
      <c r="AV5308">
        <v>70</v>
      </c>
      <c r="AW5308" s="160" t="s">
        <v>1103</v>
      </c>
      <c r="AX5308" s="28">
        <f t="shared" si="123"/>
        <v>7</v>
      </c>
    </row>
    <row r="5309" spans="28:50" x14ac:dyDescent="0.3">
      <c r="AB5309" s="160">
        <v>35222</v>
      </c>
      <c r="AC5309">
        <v>18</v>
      </c>
      <c r="AD5309">
        <v>40</v>
      </c>
      <c r="AE5309" t="s">
        <v>1103</v>
      </c>
      <c r="AF5309">
        <v>4</v>
      </c>
      <c r="AH5309" s="160">
        <v>39970</v>
      </c>
      <c r="AI5309">
        <v>18</v>
      </c>
      <c r="AJ5309">
        <v>124</v>
      </c>
      <c r="AK5309" s="160" t="s">
        <v>1103</v>
      </c>
      <c r="AL5309" s="28">
        <f t="shared" si="121"/>
        <v>12</v>
      </c>
      <c r="AN5309" s="160">
        <v>38509</v>
      </c>
      <c r="AO5309">
        <v>18</v>
      </c>
      <c r="AP5309">
        <v>120</v>
      </c>
      <c r="AQ5309" s="160" t="s">
        <v>1103</v>
      </c>
      <c r="AR5309" s="28">
        <f t="shared" si="122"/>
        <v>12</v>
      </c>
      <c r="AT5309" s="160">
        <v>35952</v>
      </c>
      <c r="AU5309">
        <v>18</v>
      </c>
      <c r="AV5309">
        <v>68</v>
      </c>
      <c r="AW5309" s="160" t="s">
        <v>1103</v>
      </c>
      <c r="AX5309" s="28">
        <f t="shared" si="123"/>
        <v>7</v>
      </c>
    </row>
    <row r="5310" spans="28:50" x14ac:dyDescent="0.3">
      <c r="AB5310" s="160">
        <v>35222</v>
      </c>
      <c r="AC5310">
        <v>19</v>
      </c>
      <c r="AD5310">
        <v>30</v>
      </c>
      <c r="AE5310" t="s">
        <v>1103</v>
      </c>
      <c r="AF5310">
        <v>3</v>
      </c>
      <c r="AH5310" s="160">
        <v>39970</v>
      </c>
      <c r="AI5310">
        <v>19</v>
      </c>
      <c r="AJ5310">
        <v>116</v>
      </c>
      <c r="AK5310" s="160" t="s">
        <v>1103</v>
      </c>
      <c r="AL5310" s="28">
        <f t="shared" si="121"/>
        <v>12</v>
      </c>
      <c r="AN5310" s="160">
        <v>38509</v>
      </c>
      <c r="AO5310">
        <v>19</v>
      </c>
      <c r="AP5310">
        <v>120</v>
      </c>
      <c r="AQ5310" s="160" t="s">
        <v>1103</v>
      </c>
      <c r="AR5310" s="28">
        <f t="shared" si="122"/>
        <v>12</v>
      </c>
      <c r="AT5310" s="160">
        <v>35952</v>
      </c>
      <c r="AU5310">
        <v>19</v>
      </c>
      <c r="AV5310">
        <v>73</v>
      </c>
      <c r="AW5310" s="160" t="s">
        <v>1103</v>
      </c>
      <c r="AX5310" s="28">
        <f t="shared" si="123"/>
        <v>7</v>
      </c>
    </row>
    <row r="5311" spans="28:50" x14ac:dyDescent="0.3">
      <c r="AB5311" s="160">
        <v>35222</v>
      </c>
      <c r="AC5311">
        <v>20</v>
      </c>
      <c r="AD5311">
        <v>30</v>
      </c>
      <c r="AE5311" t="s">
        <v>1103</v>
      </c>
      <c r="AF5311">
        <v>3</v>
      </c>
      <c r="AH5311" s="160">
        <v>39970</v>
      </c>
      <c r="AI5311">
        <v>20</v>
      </c>
      <c r="AJ5311">
        <v>113</v>
      </c>
      <c r="AK5311" s="160" t="s">
        <v>1103</v>
      </c>
      <c r="AL5311" s="28">
        <f t="shared" si="121"/>
        <v>11</v>
      </c>
      <c r="AN5311" s="160">
        <v>38509</v>
      </c>
      <c r="AO5311">
        <v>20</v>
      </c>
      <c r="AP5311">
        <v>116</v>
      </c>
      <c r="AQ5311" s="160" t="s">
        <v>1103</v>
      </c>
      <c r="AR5311" s="28">
        <f t="shared" si="122"/>
        <v>12</v>
      </c>
      <c r="AT5311" s="160">
        <v>35952</v>
      </c>
      <c r="AU5311">
        <v>20</v>
      </c>
      <c r="AV5311">
        <v>77</v>
      </c>
      <c r="AW5311" s="160" t="s">
        <v>1103</v>
      </c>
      <c r="AX5311" s="28">
        <f t="shared" si="123"/>
        <v>8</v>
      </c>
    </row>
    <row r="5312" spans="28:50" x14ac:dyDescent="0.3">
      <c r="AB5312" s="160">
        <v>35222</v>
      </c>
      <c r="AC5312">
        <v>21</v>
      </c>
      <c r="AD5312">
        <v>20</v>
      </c>
      <c r="AE5312" t="s">
        <v>1103</v>
      </c>
      <c r="AF5312">
        <v>2</v>
      </c>
      <c r="AH5312" s="160">
        <v>39970</v>
      </c>
      <c r="AI5312">
        <v>21</v>
      </c>
      <c r="AJ5312">
        <v>112</v>
      </c>
      <c r="AK5312" s="160" t="s">
        <v>1103</v>
      </c>
      <c r="AL5312" s="28">
        <f t="shared" si="121"/>
        <v>11</v>
      </c>
      <c r="AN5312" s="160">
        <v>38509</v>
      </c>
      <c r="AO5312">
        <v>21</v>
      </c>
      <c r="AP5312">
        <v>120</v>
      </c>
      <c r="AQ5312" s="160" t="s">
        <v>1103</v>
      </c>
      <c r="AR5312" s="28">
        <f t="shared" si="122"/>
        <v>12</v>
      </c>
      <c r="AT5312" s="160">
        <v>35952</v>
      </c>
      <c r="AU5312">
        <v>21</v>
      </c>
      <c r="AV5312">
        <v>66</v>
      </c>
      <c r="AW5312" s="160" t="s">
        <v>1103</v>
      </c>
      <c r="AX5312" s="28">
        <f t="shared" si="123"/>
        <v>7</v>
      </c>
    </row>
    <row r="5313" spans="28:50" x14ac:dyDescent="0.3">
      <c r="AB5313" s="160">
        <v>35222</v>
      </c>
      <c r="AC5313">
        <v>22</v>
      </c>
      <c r="AD5313">
        <v>10</v>
      </c>
      <c r="AE5313" t="s">
        <v>1103</v>
      </c>
      <c r="AF5313">
        <v>1</v>
      </c>
      <c r="AH5313" s="160">
        <v>39970</v>
      </c>
      <c r="AI5313">
        <v>22</v>
      </c>
      <c r="AJ5313">
        <v>111</v>
      </c>
      <c r="AK5313" s="160" t="s">
        <v>1103</v>
      </c>
      <c r="AL5313" s="28">
        <f t="shared" si="121"/>
        <v>11</v>
      </c>
      <c r="AN5313" s="160">
        <v>38509</v>
      </c>
      <c r="AO5313">
        <v>22</v>
      </c>
      <c r="AP5313">
        <v>110</v>
      </c>
      <c r="AQ5313" s="160" t="s">
        <v>1103</v>
      </c>
      <c r="AR5313" s="28">
        <f t="shared" si="122"/>
        <v>11</v>
      </c>
      <c r="AT5313" s="160">
        <v>35952</v>
      </c>
      <c r="AU5313">
        <v>22</v>
      </c>
      <c r="AV5313">
        <v>60</v>
      </c>
      <c r="AW5313" s="160" t="s">
        <v>1103</v>
      </c>
      <c r="AX5313" s="28">
        <f t="shared" si="123"/>
        <v>6</v>
      </c>
    </row>
    <row r="5314" spans="28:50" x14ac:dyDescent="0.3">
      <c r="AB5314" s="160">
        <v>35222</v>
      </c>
      <c r="AC5314">
        <v>23</v>
      </c>
      <c r="AD5314">
        <v>0</v>
      </c>
      <c r="AE5314" t="s">
        <v>1103</v>
      </c>
      <c r="AF5314">
        <v>0</v>
      </c>
      <c r="AH5314" s="160">
        <v>39970</v>
      </c>
      <c r="AI5314">
        <v>23</v>
      </c>
      <c r="AJ5314">
        <v>110</v>
      </c>
      <c r="AK5314" s="160" t="s">
        <v>1103</v>
      </c>
      <c r="AL5314" s="28">
        <f t="shared" si="121"/>
        <v>11</v>
      </c>
      <c r="AN5314" s="160">
        <v>38509</v>
      </c>
      <c r="AO5314">
        <v>23</v>
      </c>
      <c r="AP5314">
        <v>93</v>
      </c>
      <c r="AQ5314" s="160" t="s">
        <v>1103</v>
      </c>
      <c r="AR5314" s="28">
        <f t="shared" si="122"/>
        <v>9</v>
      </c>
      <c r="AT5314" s="160">
        <v>35952</v>
      </c>
      <c r="AU5314">
        <v>23</v>
      </c>
      <c r="AV5314">
        <v>64</v>
      </c>
      <c r="AW5314" s="160" t="s">
        <v>1103</v>
      </c>
      <c r="AX5314" s="28">
        <f t="shared" si="123"/>
        <v>6</v>
      </c>
    </row>
    <row r="5315" spans="28:50" x14ac:dyDescent="0.3">
      <c r="AB5315" s="160">
        <v>35223</v>
      </c>
      <c r="AC5315">
        <v>0</v>
      </c>
      <c r="AD5315">
        <v>-10</v>
      </c>
      <c r="AE5315" t="s">
        <v>1103</v>
      </c>
      <c r="AF5315">
        <v>-1</v>
      </c>
      <c r="AH5315" s="160">
        <v>39971</v>
      </c>
      <c r="AI5315">
        <v>0</v>
      </c>
      <c r="AJ5315">
        <v>110</v>
      </c>
      <c r="AK5315" s="160" t="s">
        <v>1103</v>
      </c>
      <c r="AL5315" s="28">
        <f t="shared" si="121"/>
        <v>11</v>
      </c>
      <c r="AN5315" s="160">
        <v>38510</v>
      </c>
      <c r="AO5315">
        <v>0</v>
      </c>
      <c r="AP5315">
        <v>90</v>
      </c>
      <c r="AQ5315" s="160" t="s">
        <v>1103</v>
      </c>
      <c r="AR5315" s="28">
        <f t="shared" si="122"/>
        <v>9</v>
      </c>
      <c r="AT5315" s="160">
        <v>35953</v>
      </c>
      <c r="AU5315">
        <v>0</v>
      </c>
      <c r="AV5315">
        <v>73</v>
      </c>
      <c r="AW5315" s="160" t="s">
        <v>1103</v>
      </c>
      <c r="AX5315" s="28">
        <f t="shared" si="123"/>
        <v>7</v>
      </c>
    </row>
    <row r="5316" spans="28:50" x14ac:dyDescent="0.3">
      <c r="AB5316" s="160">
        <v>35223</v>
      </c>
      <c r="AC5316">
        <v>1</v>
      </c>
      <c r="AD5316">
        <v>10</v>
      </c>
      <c r="AE5316" t="s">
        <v>1103</v>
      </c>
      <c r="AF5316">
        <v>1</v>
      </c>
      <c r="AH5316" s="160">
        <v>39971</v>
      </c>
      <c r="AI5316">
        <v>1</v>
      </c>
      <c r="AJ5316">
        <v>115</v>
      </c>
      <c r="AK5316" s="160" t="s">
        <v>1103</v>
      </c>
      <c r="AL5316" s="28">
        <f t="shared" si="121"/>
        <v>12</v>
      </c>
      <c r="AN5316" s="160">
        <v>38510</v>
      </c>
      <c r="AO5316">
        <v>1</v>
      </c>
      <c r="AP5316">
        <v>90</v>
      </c>
      <c r="AQ5316" s="160" t="s">
        <v>1103</v>
      </c>
      <c r="AR5316" s="28">
        <f t="shared" si="122"/>
        <v>9</v>
      </c>
      <c r="AT5316" s="160">
        <v>35953</v>
      </c>
      <c r="AU5316">
        <v>1</v>
      </c>
      <c r="AV5316">
        <v>73</v>
      </c>
      <c r="AW5316" s="160" t="s">
        <v>1103</v>
      </c>
      <c r="AX5316" s="28">
        <f t="shared" si="123"/>
        <v>7</v>
      </c>
    </row>
    <row r="5317" spans="28:50" x14ac:dyDescent="0.3">
      <c r="AB5317" s="160">
        <v>35223</v>
      </c>
      <c r="AC5317">
        <v>2</v>
      </c>
      <c r="AD5317">
        <v>20</v>
      </c>
      <c r="AE5317" t="s">
        <v>1103</v>
      </c>
      <c r="AF5317">
        <v>2</v>
      </c>
      <c r="AH5317" s="160">
        <v>39971</v>
      </c>
      <c r="AI5317">
        <v>2</v>
      </c>
      <c r="AJ5317">
        <v>114</v>
      </c>
      <c r="AK5317" s="160" t="s">
        <v>1103</v>
      </c>
      <c r="AL5317" s="28">
        <f t="shared" si="121"/>
        <v>11</v>
      </c>
      <c r="AN5317" s="160">
        <v>38510</v>
      </c>
      <c r="AO5317">
        <v>2</v>
      </c>
      <c r="AP5317">
        <v>81</v>
      </c>
      <c r="AQ5317" s="160" t="s">
        <v>1103</v>
      </c>
      <c r="AR5317" s="28">
        <f t="shared" si="122"/>
        <v>8</v>
      </c>
      <c r="AT5317" s="160">
        <v>35953</v>
      </c>
      <c r="AU5317">
        <v>2</v>
      </c>
      <c r="AV5317">
        <v>77</v>
      </c>
      <c r="AW5317" s="160" t="s">
        <v>1103</v>
      </c>
      <c r="AX5317" s="28">
        <f t="shared" si="123"/>
        <v>8</v>
      </c>
    </row>
    <row r="5318" spans="28:50" x14ac:dyDescent="0.3">
      <c r="AB5318" s="160">
        <v>35223</v>
      </c>
      <c r="AC5318">
        <v>3</v>
      </c>
      <c r="AD5318">
        <v>30</v>
      </c>
      <c r="AE5318" t="s">
        <v>1103</v>
      </c>
      <c r="AF5318">
        <v>3</v>
      </c>
      <c r="AH5318" s="160">
        <v>39971</v>
      </c>
      <c r="AI5318">
        <v>3</v>
      </c>
      <c r="AJ5318">
        <v>112</v>
      </c>
      <c r="AK5318" s="160" t="s">
        <v>1103</v>
      </c>
      <c r="AL5318" s="28">
        <f t="shared" si="121"/>
        <v>11</v>
      </c>
      <c r="AN5318" s="160">
        <v>38510</v>
      </c>
      <c r="AO5318">
        <v>3</v>
      </c>
      <c r="AP5318">
        <v>70</v>
      </c>
      <c r="AQ5318" s="160" t="s">
        <v>1103</v>
      </c>
      <c r="AR5318" s="28">
        <f t="shared" si="122"/>
        <v>7</v>
      </c>
      <c r="AT5318" s="160">
        <v>35953</v>
      </c>
      <c r="AU5318">
        <v>3</v>
      </c>
      <c r="AV5318">
        <v>79</v>
      </c>
      <c r="AW5318" s="160" t="s">
        <v>1103</v>
      </c>
      <c r="AX5318" s="28">
        <f t="shared" si="123"/>
        <v>8</v>
      </c>
    </row>
    <row r="5319" spans="28:50" x14ac:dyDescent="0.3">
      <c r="AB5319" s="160">
        <v>35223</v>
      </c>
      <c r="AC5319">
        <v>4</v>
      </c>
      <c r="AD5319">
        <v>30</v>
      </c>
      <c r="AE5319" t="s">
        <v>1103</v>
      </c>
      <c r="AF5319">
        <v>3</v>
      </c>
      <c r="AH5319" s="160">
        <v>39971</v>
      </c>
      <c r="AI5319">
        <v>4</v>
      </c>
      <c r="AJ5319">
        <v>109</v>
      </c>
      <c r="AK5319" s="160" t="s">
        <v>1103</v>
      </c>
      <c r="AL5319" s="28">
        <f t="shared" si="121"/>
        <v>11</v>
      </c>
      <c r="AN5319" s="160">
        <v>38510</v>
      </c>
      <c r="AO5319">
        <v>4</v>
      </c>
      <c r="AP5319">
        <v>70</v>
      </c>
      <c r="AQ5319" s="160" t="s">
        <v>1103</v>
      </c>
      <c r="AR5319" s="28">
        <f t="shared" si="122"/>
        <v>7</v>
      </c>
      <c r="AT5319" s="160">
        <v>35953</v>
      </c>
      <c r="AU5319">
        <v>4</v>
      </c>
      <c r="AV5319">
        <v>79</v>
      </c>
      <c r="AW5319" s="160" t="s">
        <v>1103</v>
      </c>
      <c r="AX5319" s="28">
        <f t="shared" si="123"/>
        <v>8</v>
      </c>
    </row>
    <row r="5320" spans="28:50" x14ac:dyDescent="0.3">
      <c r="AB5320" s="160">
        <v>35223</v>
      </c>
      <c r="AC5320">
        <v>5</v>
      </c>
      <c r="AD5320">
        <v>40</v>
      </c>
      <c r="AE5320" t="s">
        <v>1103</v>
      </c>
      <c r="AF5320">
        <v>4</v>
      </c>
      <c r="AH5320" s="160">
        <v>39971</v>
      </c>
      <c r="AI5320">
        <v>5</v>
      </c>
      <c r="AJ5320">
        <v>105</v>
      </c>
      <c r="AK5320" s="160" t="s">
        <v>1103</v>
      </c>
      <c r="AL5320" s="28">
        <f t="shared" si="121"/>
        <v>11</v>
      </c>
      <c r="AN5320" s="160">
        <v>38510</v>
      </c>
      <c r="AO5320">
        <v>5</v>
      </c>
      <c r="AP5320">
        <v>58</v>
      </c>
      <c r="AQ5320" s="160" t="s">
        <v>1103</v>
      </c>
      <c r="AR5320" s="28">
        <f t="shared" si="122"/>
        <v>6</v>
      </c>
      <c r="AT5320" s="160">
        <v>35953</v>
      </c>
      <c r="AU5320">
        <v>5</v>
      </c>
      <c r="AV5320">
        <v>80</v>
      </c>
      <c r="AW5320" s="160" t="s">
        <v>1103</v>
      </c>
      <c r="AX5320" s="28">
        <f t="shared" si="123"/>
        <v>8</v>
      </c>
    </row>
    <row r="5321" spans="28:50" x14ac:dyDescent="0.3">
      <c r="AB5321" s="160">
        <v>35223</v>
      </c>
      <c r="AC5321">
        <v>6</v>
      </c>
      <c r="AD5321">
        <v>40</v>
      </c>
      <c r="AE5321" t="s">
        <v>1103</v>
      </c>
      <c r="AF5321">
        <v>4</v>
      </c>
      <c r="AH5321" s="160">
        <v>39971</v>
      </c>
      <c r="AI5321">
        <v>6</v>
      </c>
      <c r="AJ5321">
        <v>103</v>
      </c>
      <c r="AK5321" s="160" t="s">
        <v>1103</v>
      </c>
      <c r="AL5321" s="28">
        <f t="shared" si="121"/>
        <v>10</v>
      </c>
      <c r="AN5321" s="160">
        <v>38510</v>
      </c>
      <c r="AO5321">
        <v>6</v>
      </c>
      <c r="AP5321">
        <v>60</v>
      </c>
      <c r="AQ5321" s="160" t="s">
        <v>1103</v>
      </c>
      <c r="AR5321" s="28">
        <f t="shared" si="122"/>
        <v>6</v>
      </c>
      <c r="AT5321" s="160">
        <v>35953</v>
      </c>
      <c r="AU5321">
        <v>6</v>
      </c>
      <c r="AV5321">
        <v>82</v>
      </c>
      <c r="AW5321" s="160" t="s">
        <v>1103</v>
      </c>
      <c r="AX5321" s="28">
        <f t="shared" si="123"/>
        <v>8</v>
      </c>
    </row>
    <row r="5322" spans="28:50" x14ac:dyDescent="0.3">
      <c r="AB5322" s="160">
        <v>35223</v>
      </c>
      <c r="AC5322">
        <v>7</v>
      </c>
      <c r="AD5322">
        <v>50</v>
      </c>
      <c r="AE5322" t="s">
        <v>1103</v>
      </c>
      <c r="AF5322">
        <v>5</v>
      </c>
      <c r="AH5322" s="160">
        <v>39971</v>
      </c>
      <c r="AI5322">
        <v>7</v>
      </c>
      <c r="AJ5322">
        <v>101</v>
      </c>
      <c r="AK5322" s="160" t="s">
        <v>1103</v>
      </c>
      <c r="AL5322" s="28">
        <f t="shared" si="121"/>
        <v>10</v>
      </c>
      <c r="AN5322" s="160">
        <v>38510</v>
      </c>
      <c r="AO5322">
        <v>7</v>
      </c>
      <c r="AP5322">
        <v>70</v>
      </c>
      <c r="AQ5322" s="160" t="s">
        <v>1103</v>
      </c>
      <c r="AR5322" s="28">
        <f t="shared" si="122"/>
        <v>7</v>
      </c>
      <c r="AT5322" s="160">
        <v>35953</v>
      </c>
      <c r="AU5322">
        <v>7</v>
      </c>
      <c r="AV5322">
        <v>81</v>
      </c>
      <c r="AW5322" s="160" t="s">
        <v>1103</v>
      </c>
      <c r="AX5322" s="28">
        <f t="shared" si="123"/>
        <v>8</v>
      </c>
    </row>
    <row r="5323" spans="28:50" x14ac:dyDescent="0.3">
      <c r="AB5323" s="160">
        <v>35223</v>
      </c>
      <c r="AC5323">
        <v>8</v>
      </c>
      <c r="AD5323">
        <v>40</v>
      </c>
      <c r="AE5323" t="s">
        <v>1103</v>
      </c>
      <c r="AF5323">
        <v>4</v>
      </c>
      <c r="AH5323" s="160">
        <v>39971</v>
      </c>
      <c r="AI5323">
        <v>8</v>
      </c>
      <c r="AJ5323">
        <v>98</v>
      </c>
      <c r="AK5323" s="160" t="s">
        <v>1103</v>
      </c>
      <c r="AL5323" s="28">
        <f t="shared" si="121"/>
        <v>10</v>
      </c>
      <c r="AN5323" s="160">
        <v>38510</v>
      </c>
      <c r="AO5323">
        <v>8</v>
      </c>
      <c r="AP5323">
        <v>76</v>
      </c>
      <c r="AQ5323" s="160" t="s">
        <v>1103</v>
      </c>
      <c r="AR5323" s="28">
        <f t="shared" si="122"/>
        <v>8</v>
      </c>
      <c r="AT5323" s="160">
        <v>35953</v>
      </c>
      <c r="AU5323">
        <v>8</v>
      </c>
      <c r="AV5323">
        <v>79</v>
      </c>
      <c r="AW5323" s="160" t="s">
        <v>1103</v>
      </c>
      <c r="AX5323" s="28">
        <f t="shared" si="123"/>
        <v>8</v>
      </c>
    </row>
    <row r="5324" spans="28:50" x14ac:dyDescent="0.3">
      <c r="AB5324" s="160">
        <v>35223</v>
      </c>
      <c r="AC5324">
        <v>9</v>
      </c>
      <c r="AD5324">
        <v>40</v>
      </c>
      <c r="AE5324" t="s">
        <v>1103</v>
      </c>
      <c r="AF5324">
        <v>4</v>
      </c>
      <c r="AH5324" s="160">
        <v>39971</v>
      </c>
      <c r="AI5324">
        <v>9</v>
      </c>
      <c r="AJ5324">
        <v>101</v>
      </c>
      <c r="AK5324" s="160" t="s">
        <v>1103</v>
      </c>
      <c r="AL5324" s="28">
        <f t="shared" si="121"/>
        <v>10</v>
      </c>
      <c r="AN5324" s="160">
        <v>38510</v>
      </c>
      <c r="AO5324">
        <v>9</v>
      </c>
      <c r="AP5324">
        <v>80</v>
      </c>
      <c r="AQ5324" s="160" t="s">
        <v>1103</v>
      </c>
      <c r="AR5324" s="28">
        <f t="shared" si="122"/>
        <v>8</v>
      </c>
      <c r="AT5324" s="160">
        <v>35953</v>
      </c>
      <c r="AU5324">
        <v>9</v>
      </c>
      <c r="AV5324">
        <v>83</v>
      </c>
      <c r="AW5324" s="160" t="s">
        <v>1103</v>
      </c>
      <c r="AX5324" s="28">
        <f t="shared" si="123"/>
        <v>8</v>
      </c>
    </row>
    <row r="5325" spans="28:50" x14ac:dyDescent="0.3">
      <c r="AB5325" s="160">
        <v>35223</v>
      </c>
      <c r="AC5325">
        <v>10</v>
      </c>
      <c r="AD5325">
        <v>65</v>
      </c>
      <c r="AE5325" t="s">
        <v>1103</v>
      </c>
      <c r="AF5325">
        <v>7</v>
      </c>
      <c r="AH5325" s="160">
        <v>39971</v>
      </c>
      <c r="AI5325">
        <v>10</v>
      </c>
      <c r="AJ5325">
        <v>111</v>
      </c>
      <c r="AK5325" s="160" t="s">
        <v>1103</v>
      </c>
      <c r="AL5325" s="28">
        <f t="shared" si="121"/>
        <v>11</v>
      </c>
      <c r="AN5325" s="160">
        <v>38510</v>
      </c>
      <c r="AO5325">
        <v>10</v>
      </c>
      <c r="AP5325">
        <v>100</v>
      </c>
      <c r="AQ5325" s="160" t="s">
        <v>1103</v>
      </c>
      <c r="AR5325" s="28">
        <f t="shared" si="122"/>
        <v>10</v>
      </c>
      <c r="AT5325" s="160">
        <v>35953</v>
      </c>
      <c r="AU5325">
        <v>10</v>
      </c>
      <c r="AV5325">
        <v>85</v>
      </c>
      <c r="AW5325" s="160" t="s">
        <v>1103</v>
      </c>
      <c r="AX5325" s="28">
        <f t="shared" si="123"/>
        <v>9</v>
      </c>
    </row>
    <row r="5326" spans="28:50" x14ac:dyDescent="0.3">
      <c r="AB5326" s="160">
        <v>35223</v>
      </c>
      <c r="AC5326">
        <v>11</v>
      </c>
      <c r="AD5326">
        <v>90</v>
      </c>
      <c r="AE5326" t="s">
        <v>1103</v>
      </c>
      <c r="AF5326">
        <v>9</v>
      </c>
      <c r="AH5326" s="160">
        <v>39971</v>
      </c>
      <c r="AI5326">
        <v>11</v>
      </c>
      <c r="AJ5326">
        <v>135</v>
      </c>
      <c r="AK5326" s="160" t="s">
        <v>1103</v>
      </c>
      <c r="AL5326" s="28">
        <f t="shared" si="121"/>
        <v>14</v>
      </c>
      <c r="AN5326" s="160">
        <v>38510</v>
      </c>
      <c r="AO5326">
        <v>11</v>
      </c>
      <c r="AP5326">
        <v>105</v>
      </c>
      <c r="AQ5326" s="160" t="s">
        <v>1103</v>
      </c>
      <c r="AR5326" s="28">
        <f t="shared" si="122"/>
        <v>11</v>
      </c>
      <c r="AT5326" s="160">
        <v>35953</v>
      </c>
      <c r="AU5326">
        <v>11</v>
      </c>
      <c r="AV5326">
        <v>92</v>
      </c>
      <c r="AW5326" s="160" t="s">
        <v>1103</v>
      </c>
      <c r="AX5326" s="28">
        <f t="shared" si="123"/>
        <v>9</v>
      </c>
    </row>
    <row r="5327" spans="28:50" x14ac:dyDescent="0.3">
      <c r="AB5327" s="160">
        <v>35223</v>
      </c>
      <c r="AC5327">
        <v>12</v>
      </c>
      <c r="AD5327">
        <v>120</v>
      </c>
      <c r="AE5327" t="s">
        <v>1103</v>
      </c>
      <c r="AF5327">
        <v>12</v>
      </c>
      <c r="AH5327" s="160">
        <v>39971</v>
      </c>
      <c r="AI5327">
        <v>12</v>
      </c>
      <c r="AJ5327">
        <v>139</v>
      </c>
      <c r="AK5327" s="160" t="s">
        <v>1103</v>
      </c>
      <c r="AL5327" s="28">
        <f t="shared" si="121"/>
        <v>14</v>
      </c>
      <c r="AN5327" s="160">
        <v>38510</v>
      </c>
      <c r="AO5327">
        <v>12</v>
      </c>
      <c r="AP5327">
        <v>110</v>
      </c>
      <c r="AQ5327" s="160" t="s">
        <v>1103</v>
      </c>
      <c r="AR5327" s="28">
        <f t="shared" si="122"/>
        <v>11</v>
      </c>
      <c r="AT5327" s="160">
        <v>35953</v>
      </c>
      <c r="AU5327">
        <v>12</v>
      </c>
      <c r="AV5327">
        <v>94</v>
      </c>
      <c r="AW5327" s="160" t="s">
        <v>1103</v>
      </c>
      <c r="AX5327" s="28">
        <f t="shared" si="123"/>
        <v>9</v>
      </c>
    </row>
    <row r="5328" spans="28:50" x14ac:dyDescent="0.3">
      <c r="AB5328" s="160">
        <v>35223</v>
      </c>
      <c r="AC5328">
        <v>13</v>
      </c>
      <c r="AD5328">
        <v>130</v>
      </c>
      <c r="AE5328" t="s">
        <v>1103</v>
      </c>
      <c r="AF5328">
        <v>13</v>
      </c>
      <c r="AH5328" s="160">
        <v>39971</v>
      </c>
      <c r="AI5328">
        <v>13</v>
      </c>
      <c r="AJ5328">
        <v>141</v>
      </c>
      <c r="AK5328" s="160" t="s">
        <v>1103</v>
      </c>
      <c r="AL5328" s="28">
        <f t="shared" si="121"/>
        <v>14</v>
      </c>
      <c r="AN5328" s="160">
        <v>38510</v>
      </c>
      <c r="AO5328">
        <v>13</v>
      </c>
      <c r="AP5328">
        <v>130</v>
      </c>
      <c r="AQ5328" s="160" t="s">
        <v>1103</v>
      </c>
      <c r="AR5328" s="28">
        <f t="shared" si="122"/>
        <v>13</v>
      </c>
      <c r="AT5328" s="160">
        <v>35953</v>
      </c>
      <c r="AU5328">
        <v>13</v>
      </c>
      <c r="AV5328">
        <v>97</v>
      </c>
      <c r="AW5328" s="160" t="s">
        <v>1103</v>
      </c>
      <c r="AX5328" s="28">
        <f t="shared" si="123"/>
        <v>10</v>
      </c>
    </row>
    <row r="5329" spans="28:50" x14ac:dyDescent="0.3">
      <c r="AB5329" s="160">
        <v>35223</v>
      </c>
      <c r="AC5329">
        <v>14</v>
      </c>
      <c r="AD5329">
        <v>130</v>
      </c>
      <c r="AE5329" t="s">
        <v>1103</v>
      </c>
      <c r="AF5329">
        <v>13</v>
      </c>
      <c r="AH5329" s="160">
        <v>39971</v>
      </c>
      <c r="AI5329">
        <v>14</v>
      </c>
      <c r="AJ5329">
        <v>128</v>
      </c>
      <c r="AK5329" s="160" t="s">
        <v>1103</v>
      </c>
      <c r="AL5329" s="28">
        <f t="shared" si="121"/>
        <v>13</v>
      </c>
      <c r="AN5329" s="160">
        <v>38510</v>
      </c>
      <c r="AO5329">
        <v>14</v>
      </c>
      <c r="AP5329">
        <v>128</v>
      </c>
      <c r="AQ5329" s="160" t="s">
        <v>1103</v>
      </c>
      <c r="AR5329" s="28">
        <f t="shared" si="122"/>
        <v>13</v>
      </c>
      <c r="AT5329" s="160">
        <v>35953</v>
      </c>
      <c r="AU5329">
        <v>14</v>
      </c>
      <c r="AV5329">
        <v>94</v>
      </c>
      <c r="AW5329" s="160" t="s">
        <v>1103</v>
      </c>
      <c r="AX5329" s="28">
        <f t="shared" si="123"/>
        <v>9</v>
      </c>
    </row>
    <row r="5330" spans="28:50" x14ac:dyDescent="0.3">
      <c r="AB5330" s="160">
        <v>35223</v>
      </c>
      <c r="AC5330">
        <v>15</v>
      </c>
      <c r="AD5330">
        <v>120</v>
      </c>
      <c r="AE5330" t="s">
        <v>1103</v>
      </c>
      <c r="AF5330">
        <v>12</v>
      </c>
      <c r="AH5330" s="160">
        <v>39971</v>
      </c>
      <c r="AI5330">
        <v>15</v>
      </c>
      <c r="AJ5330">
        <v>120</v>
      </c>
      <c r="AK5330" s="160" t="s">
        <v>1103</v>
      </c>
      <c r="AL5330" s="28">
        <f t="shared" si="121"/>
        <v>12</v>
      </c>
      <c r="AN5330" s="160">
        <v>38510</v>
      </c>
      <c r="AO5330">
        <v>15</v>
      </c>
      <c r="AP5330">
        <v>120</v>
      </c>
      <c r="AQ5330" s="160" t="s">
        <v>1103</v>
      </c>
      <c r="AR5330" s="28">
        <f t="shared" si="122"/>
        <v>12</v>
      </c>
      <c r="AT5330" s="160">
        <v>35953</v>
      </c>
      <c r="AU5330">
        <v>15</v>
      </c>
      <c r="AV5330">
        <v>94</v>
      </c>
      <c r="AW5330" s="160" t="s">
        <v>1103</v>
      </c>
      <c r="AX5330" s="28">
        <f t="shared" si="123"/>
        <v>9</v>
      </c>
    </row>
    <row r="5331" spans="28:50" x14ac:dyDescent="0.3">
      <c r="AB5331" s="160">
        <v>35223</v>
      </c>
      <c r="AC5331">
        <v>16</v>
      </c>
      <c r="AD5331">
        <v>110</v>
      </c>
      <c r="AE5331" t="s">
        <v>1103</v>
      </c>
      <c r="AF5331">
        <v>11</v>
      </c>
      <c r="AH5331" s="160">
        <v>39971</v>
      </c>
      <c r="AI5331">
        <v>16</v>
      </c>
      <c r="AJ5331">
        <v>131</v>
      </c>
      <c r="AK5331" s="160" t="s">
        <v>1103</v>
      </c>
      <c r="AL5331" s="28">
        <f t="shared" si="121"/>
        <v>13</v>
      </c>
      <c r="AN5331" s="160">
        <v>38510</v>
      </c>
      <c r="AO5331">
        <v>16</v>
      </c>
      <c r="AP5331">
        <v>110</v>
      </c>
      <c r="AQ5331" s="160" t="s">
        <v>1103</v>
      </c>
      <c r="AR5331" s="28">
        <f t="shared" si="122"/>
        <v>11</v>
      </c>
      <c r="AT5331" s="160">
        <v>35953</v>
      </c>
      <c r="AU5331">
        <v>16</v>
      </c>
      <c r="AV5331">
        <v>93</v>
      </c>
      <c r="AW5331" s="160" t="s">
        <v>1103</v>
      </c>
      <c r="AX5331" s="28">
        <f t="shared" si="123"/>
        <v>9</v>
      </c>
    </row>
    <row r="5332" spans="28:50" x14ac:dyDescent="0.3">
      <c r="AB5332" s="160">
        <v>35223</v>
      </c>
      <c r="AC5332">
        <v>17</v>
      </c>
      <c r="AD5332">
        <v>90</v>
      </c>
      <c r="AE5332" t="s">
        <v>1103</v>
      </c>
      <c r="AF5332">
        <v>9</v>
      </c>
      <c r="AH5332" s="160">
        <v>39971</v>
      </c>
      <c r="AI5332">
        <v>17</v>
      </c>
      <c r="AJ5332">
        <v>132</v>
      </c>
      <c r="AK5332" s="160" t="s">
        <v>1103</v>
      </c>
      <c r="AL5332" s="28">
        <f t="shared" si="121"/>
        <v>13</v>
      </c>
      <c r="AN5332" s="160">
        <v>38510</v>
      </c>
      <c r="AO5332">
        <v>17</v>
      </c>
      <c r="AP5332">
        <v>95</v>
      </c>
      <c r="AQ5332" s="160" t="s">
        <v>1103</v>
      </c>
      <c r="AR5332" s="28">
        <f t="shared" si="122"/>
        <v>10</v>
      </c>
      <c r="AT5332" s="160">
        <v>35953</v>
      </c>
      <c r="AU5332">
        <v>17</v>
      </c>
      <c r="AV5332">
        <v>96</v>
      </c>
      <c r="AW5332" s="160" t="s">
        <v>1103</v>
      </c>
      <c r="AX5332" s="28">
        <f t="shared" si="123"/>
        <v>10</v>
      </c>
    </row>
    <row r="5333" spans="28:50" x14ac:dyDescent="0.3">
      <c r="AB5333" s="160">
        <v>35223</v>
      </c>
      <c r="AC5333">
        <v>18</v>
      </c>
      <c r="AD5333">
        <v>70</v>
      </c>
      <c r="AE5333" t="s">
        <v>1103</v>
      </c>
      <c r="AF5333">
        <v>7</v>
      </c>
      <c r="AH5333" s="160">
        <v>39971</v>
      </c>
      <c r="AI5333">
        <v>18</v>
      </c>
      <c r="AJ5333">
        <v>128</v>
      </c>
      <c r="AK5333" s="160" t="s">
        <v>1103</v>
      </c>
      <c r="AL5333" s="28">
        <f t="shared" si="121"/>
        <v>13</v>
      </c>
      <c r="AN5333" s="160">
        <v>38510</v>
      </c>
      <c r="AO5333">
        <v>18</v>
      </c>
      <c r="AP5333">
        <v>90</v>
      </c>
      <c r="AQ5333" s="160" t="s">
        <v>1103</v>
      </c>
      <c r="AR5333" s="28">
        <f t="shared" si="122"/>
        <v>9</v>
      </c>
      <c r="AT5333" s="160">
        <v>35953</v>
      </c>
      <c r="AU5333">
        <v>18</v>
      </c>
      <c r="AV5333">
        <v>97</v>
      </c>
      <c r="AW5333" s="160" t="s">
        <v>1103</v>
      </c>
      <c r="AX5333" s="28">
        <f t="shared" si="123"/>
        <v>10</v>
      </c>
    </row>
    <row r="5334" spans="28:50" x14ac:dyDescent="0.3">
      <c r="AB5334" s="160">
        <v>35223</v>
      </c>
      <c r="AC5334">
        <v>19</v>
      </c>
      <c r="AD5334">
        <v>70</v>
      </c>
      <c r="AE5334" t="s">
        <v>1103</v>
      </c>
      <c r="AF5334">
        <v>7</v>
      </c>
      <c r="AH5334" s="160">
        <v>39971</v>
      </c>
      <c r="AI5334">
        <v>19</v>
      </c>
      <c r="AJ5334">
        <v>123</v>
      </c>
      <c r="AK5334" s="160" t="s">
        <v>1103</v>
      </c>
      <c r="AL5334" s="28">
        <f t="shared" si="121"/>
        <v>12</v>
      </c>
      <c r="AN5334" s="160">
        <v>38510</v>
      </c>
      <c r="AO5334">
        <v>19</v>
      </c>
      <c r="AP5334">
        <v>70</v>
      </c>
      <c r="AQ5334" s="160" t="s">
        <v>1103</v>
      </c>
      <c r="AR5334" s="28">
        <f t="shared" si="122"/>
        <v>7</v>
      </c>
      <c r="AT5334" s="160">
        <v>35953</v>
      </c>
      <c r="AU5334">
        <v>19</v>
      </c>
      <c r="AV5334">
        <v>100</v>
      </c>
      <c r="AW5334" s="160" t="s">
        <v>1103</v>
      </c>
      <c r="AX5334" s="28">
        <f t="shared" si="123"/>
        <v>10</v>
      </c>
    </row>
    <row r="5335" spans="28:50" x14ac:dyDescent="0.3">
      <c r="AB5335" s="160">
        <v>35223</v>
      </c>
      <c r="AC5335">
        <v>20</v>
      </c>
      <c r="AD5335">
        <v>60</v>
      </c>
      <c r="AE5335" t="s">
        <v>1103</v>
      </c>
      <c r="AF5335">
        <v>6</v>
      </c>
      <c r="AH5335" s="160">
        <v>39971</v>
      </c>
      <c r="AI5335">
        <v>20</v>
      </c>
      <c r="AJ5335">
        <v>121</v>
      </c>
      <c r="AK5335" s="160" t="s">
        <v>1103</v>
      </c>
      <c r="AL5335" s="28">
        <f t="shared" si="121"/>
        <v>12</v>
      </c>
      <c r="AN5335" s="160">
        <v>38510</v>
      </c>
      <c r="AO5335">
        <v>20</v>
      </c>
      <c r="AP5335">
        <v>67</v>
      </c>
      <c r="AQ5335" s="160" t="s">
        <v>1103</v>
      </c>
      <c r="AR5335" s="28">
        <f t="shared" si="122"/>
        <v>7</v>
      </c>
      <c r="AT5335" s="160">
        <v>35953</v>
      </c>
      <c r="AU5335">
        <v>20</v>
      </c>
      <c r="AV5335">
        <v>97</v>
      </c>
      <c r="AW5335" s="160" t="s">
        <v>1103</v>
      </c>
      <c r="AX5335" s="28">
        <f t="shared" si="123"/>
        <v>10</v>
      </c>
    </row>
    <row r="5336" spans="28:50" x14ac:dyDescent="0.3">
      <c r="AB5336" s="160">
        <v>35223</v>
      </c>
      <c r="AC5336">
        <v>21</v>
      </c>
      <c r="AD5336">
        <v>50</v>
      </c>
      <c r="AE5336" t="s">
        <v>1103</v>
      </c>
      <c r="AF5336">
        <v>5</v>
      </c>
      <c r="AH5336" s="160">
        <v>39971</v>
      </c>
      <c r="AI5336">
        <v>21</v>
      </c>
      <c r="AJ5336">
        <v>120</v>
      </c>
      <c r="AK5336" s="160" t="s">
        <v>1103</v>
      </c>
      <c r="AL5336" s="28">
        <f t="shared" si="121"/>
        <v>12</v>
      </c>
      <c r="AN5336" s="160">
        <v>38510</v>
      </c>
      <c r="AO5336">
        <v>21</v>
      </c>
      <c r="AP5336">
        <v>60</v>
      </c>
      <c r="AQ5336" s="160" t="s">
        <v>1103</v>
      </c>
      <c r="AR5336" s="28">
        <f t="shared" si="122"/>
        <v>6</v>
      </c>
      <c r="AT5336" s="160">
        <v>35953</v>
      </c>
      <c r="AU5336">
        <v>21</v>
      </c>
      <c r="AV5336">
        <v>97</v>
      </c>
      <c r="AW5336" s="160" t="s">
        <v>1103</v>
      </c>
      <c r="AX5336" s="28">
        <f t="shared" si="123"/>
        <v>10</v>
      </c>
    </row>
    <row r="5337" spans="28:50" x14ac:dyDescent="0.3">
      <c r="AB5337" s="160">
        <v>35223</v>
      </c>
      <c r="AC5337">
        <v>22</v>
      </c>
      <c r="AD5337">
        <v>40</v>
      </c>
      <c r="AE5337" t="s">
        <v>1103</v>
      </c>
      <c r="AF5337">
        <v>4</v>
      </c>
      <c r="AH5337" s="160">
        <v>39971</v>
      </c>
      <c r="AI5337">
        <v>22</v>
      </c>
      <c r="AJ5337">
        <v>118</v>
      </c>
      <c r="AK5337" s="160" t="s">
        <v>1103</v>
      </c>
      <c r="AL5337" s="28">
        <f t="shared" si="121"/>
        <v>12</v>
      </c>
      <c r="AN5337" s="160">
        <v>38510</v>
      </c>
      <c r="AO5337">
        <v>22</v>
      </c>
      <c r="AP5337">
        <v>80</v>
      </c>
      <c r="AQ5337" s="160" t="s">
        <v>1103</v>
      </c>
      <c r="AR5337" s="28">
        <f t="shared" si="122"/>
        <v>8</v>
      </c>
      <c r="AT5337" s="160">
        <v>35953</v>
      </c>
      <c r="AU5337">
        <v>22</v>
      </c>
      <c r="AV5337">
        <v>92</v>
      </c>
      <c r="AW5337" s="160" t="s">
        <v>1103</v>
      </c>
      <c r="AX5337" s="28">
        <f t="shared" si="123"/>
        <v>9</v>
      </c>
    </row>
    <row r="5338" spans="28:50" x14ac:dyDescent="0.3">
      <c r="AB5338" s="160">
        <v>35223</v>
      </c>
      <c r="AC5338">
        <v>23</v>
      </c>
      <c r="AD5338">
        <v>30</v>
      </c>
      <c r="AE5338" t="s">
        <v>1103</v>
      </c>
      <c r="AF5338">
        <v>3</v>
      </c>
      <c r="AH5338" s="160">
        <v>39971</v>
      </c>
      <c r="AI5338">
        <v>23</v>
      </c>
      <c r="AJ5338">
        <v>121</v>
      </c>
      <c r="AK5338" s="160" t="s">
        <v>1103</v>
      </c>
      <c r="AL5338" s="28">
        <f t="shared" si="121"/>
        <v>12</v>
      </c>
      <c r="AN5338" s="160">
        <v>38510</v>
      </c>
      <c r="AO5338">
        <v>23</v>
      </c>
      <c r="AP5338">
        <v>81</v>
      </c>
      <c r="AQ5338" s="160" t="s">
        <v>1103</v>
      </c>
      <c r="AR5338" s="28">
        <f t="shared" si="122"/>
        <v>8</v>
      </c>
      <c r="AT5338" s="160">
        <v>35953</v>
      </c>
      <c r="AU5338">
        <v>23</v>
      </c>
      <c r="AV5338">
        <v>93</v>
      </c>
      <c r="AW5338" s="160" t="s">
        <v>1103</v>
      </c>
      <c r="AX5338" s="28">
        <f t="shared" si="123"/>
        <v>9</v>
      </c>
    </row>
    <row r="5339" spans="28:50" x14ac:dyDescent="0.3">
      <c r="AB5339" s="160">
        <v>35224</v>
      </c>
      <c r="AC5339">
        <v>0</v>
      </c>
      <c r="AD5339">
        <v>10</v>
      </c>
      <c r="AE5339" t="s">
        <v>1103</v>
      </c>
      <c r="AF5339">
        <v>1</v>
      </c>
      <c r="AH5339" s="160">
        <v>39972</v>
      </c>
      <c r="AI5339">
        <v>0</v>
      </c>
      <c r="AJ5339">
        <v>119</v>
      </c>
      <c r="AK5339" s="160" t="s">
        <v>1103</v>
      </c>
      <c r="AL5339" s="28">
        <f t="shared" si="121"/>
        <v>12</v>
      </c>
      <c r="AN5339" s="160">
        <v>38511</v>
      </c>
      <c r="AO5339">
        <v>0</v>
      </c>
      <c r="AP5339">
        <v>80</v>
      </c>
      <c r="AQ5339" s="160" t="s">
        <v>1103</v>
      </c>
      <c r="AR5339" s="28">
        <f t="shared" si="122"/>
        <v>8</v>
      </c>
      <c r="AT5339" s="160">
        <v>35954</v>
      </c>
      <c r="AU5339">
        <v>0</v>
      </c>
      <c r="AV5339">
        <v>95</v>
      </c>
      <c r="AW5339" s="160" t="s">
        <v>1103</v>
      </c>
      <c r="AX5339" s="28">
        <f t="shared" si="123"/>
        <v>10</v>
      </c>
    </row>
    <row r="5340" spans="28:50" x14ac:dyDescent="0.3">
      <c r="AB5340" s="160">
        <v>35224</v>
      </c>
      <c r="AC5340">
        <v>1</v>
      </c>
      <c r="AD5340">
        <v>-10</v>
      </c>
      <c r="AE5340" t="s">
        <v>1103</v>
      </c>
      <c r="AF5340">
        <v>-1</v>
      </c>
      <c r="AH5340" s="160">
        <v>39972</v>
      </c>
      <c r="AI5340">
        <v>1</v>
      </c>
      <c r="AJ5340">
        <v>117</v>
      </c>
      <c r="AK5340" s="160" t="s">
        <v>1103</v>
      </c>
      <c r="AL5340" s="28">
        <f t="shared" si="121"/>
        <v>12</v>
      </c>
      <c r="AN5340" s="160">
        <v>38511</v>
      </c>
      <c r="AO5340">
        <v>1</v>
      </c>
      <c r="AP5340">
        <v>70</v>
      </c>
      <c r="AQ5340" s="160" t="s">
        <v>1103</v>
      </c>
      <c r="AR5340" s="28">
        <f t="shared" si="122"/>
        <v>7</v>
      </c>
      <c r="AT5340" s="160">
        <v>35954</v>
      </c>
      <c r="AU5340">
        <v>1</v>
      </c>
      <c r="AV5340">
        <v>97</v>
      </c>
      <c r="AW5340" s="160" t="s">
        <v>1103</v>
      </c>
      <c r="AX5340" s="28">
        <f t="shared" si="123"/>
        <v>10</v>
      </c>
    </row>
    <row r="5341" spans="28:50" x14ac:dyDescent="0.3">
      <c r="AB5341" s="160">
        <v>35224</v>
      </c>
      <c r="AC5341">
        <v>2</v>
      </c>
      <c r="AD5341">
        <v>-10</v>
      </c>
      <c r="AE5341" t="s">
        <v>1103</v>
      </c>
      <c r="AF5341">
        <v>-1</v>
      </c>
      <c r="AH5341" s="160">
        <v>39972</v>
      </c>
      <c r="AI5341">
        <v>2</v>
      </c>
      <c r="AJ5341">
        <v>115</v>
      </c>
      <c r="AK5341" s="160" t="s">
        <v>1103</v>
      </c>
      <c r="AL5341" s="28">
        <f t="shared" si="121"/>
        <v>12</v>
      </c>
      <c r="AN5341" s="160">
        <v>38511</v>
      </c>
      <c r="AO5341">
        <v>2</v>
      </c>
      <c r="AP5341">
        <v>76</v>
      </c>
      <c r="AQ5341" s="160" t="s">
        <v>1103</v>
      </c>
      <c r="AR5341" s="28">
        <f t="shared" si="122"/>
        <v>8</v>
      </c>
      <c r="AT5341" s="160">
        <v>35954</v>
      </c>
      <c r="AU5341">
        <v>2</v>
      </c>
      <c r="AV5341">
        <v>96</v>
      </c>
      <c r="AW5341" s="160" t="s">
        <v>1103</v>
      </c>
      <c r="AX5341" s="28">
        <f t="shared" si="123"/>
        <v>10</v>
      </c>
    </row>
    <row r="5342" spans="28:50" x14ac:dyDescent="0.3">
      <c r="AB5342" s="160">
        <v>35224</v>
      </c>
      <c r="AC5342">
        <v>3</v>
      </c>
      <c r="AD5342">
        <v>-10</v>
      </c>
      <c r="AE5342" t="s">
        <v>1103</v>
      </c>
      <c r="AF5342">
        <v>-1</v>
      </c>
      <c r="AH5342" s="160">
        <v>39972</v>
      </c>
      <c r="AI5342">
        <v>3</v>
      </c>
      <c r="AJ5342">
        <v>114</v>
      </c>
      <c r="AK5342" s="160" t="s">
        <v>1103</v>
      </c>
      <c r="AL5342" s="28">
        <f t="shared" si="121"/>
        <v>11</v>
      </c>
      <c r="AN5342" s="160">
        <v>38511</v>
      </c>
      <c r="AO5342">
        <v>3</v>
      </c>
      <c r="AP5342">
        <v>100</v>
      </c>
      <c r="AQ5342" s="160" t="s">
        <v>1103</v>
      </c>
      <c r="AR5342" s="28">
        <f t="shared" si="122"/>
        <v>10</v>
      </c>
      <c r="AT5342" s="160">
        <v>35954</v>
      </c>
      <c r="AU5342">
        <v>3</v>
      </c>
      <c r="AV5342">
        <v>93</v>
      </c>
      <c r="AW5342" s="160" t="s">
        <v>1103</v>
      </c>
      <c r="AX5342" s="28">
        <f t="shared" si="123"/>
        <v>9</v>
      </c>
    </row>
    <row r="5343" spans="28:50" x14ac:dyDescent="0.3">
      <c r="AB5343" s="160">
        <v>35224</v>
      </c>
      <c r="AC5343">
        <v>4</v>
      </c>
      <c r="AD5343">
        <v>-30</v>
      </c>
      <c r="AE5343" t="s">
        <v>1103</v>
      </c>
      <c r="AF5343">
        <v>-3</v>
      </c>
      <c r="AH5343" s="160">
        <v>39972</v>
      </c>
      <c r="AI5343">
        <v>4</v>
      </c>
      <c r="AJ5343">
        <v>107</v>
      </c>
      <c r="AK5343" s="160" t="s">
        <v>1103</v>
      </c>
      <c r="AL5343" s="28">
        <f t="shared" si="121"/>
        <v>11</v>
      </c>
      <c r="AN5343" s="160">
        <v>38511</v>
      </c>
      <c r="AO5343">
        <v>4</v>
      </c>
      <c r="AP5343">
        <v>110</v>
      </c>
      <c r="AQ5343" s="160" t="s">
        <v>1103</v>
      </c>
      <c r="AR5343" s="28">
        <f t="shared" si="122"/>
        <v>11</v>
      </c>
      <c r="AT5343" s="160">
        <v>35954</v>
      </c>
      <c r="AU5343">
        <v>4</v>
      </c>
      <c r="AV5343">
        <v>96</v>
      </c>
      <c r="AW5343" s="160" t="s">
        <v>1103</v>
      </c>
      <c r="AX5343" s="28">
        <f t="shared" si="123"/>
        <v>10</v>
      </c>
    </row>
    <row r="5344" spans="28:50" x14ac:dyDescent="0.3">
      <c r="AB5344" s="160">
        <v>35224</v>
      </c>
      <c r="AC5344">
        <v>5</v>
      </c>
      <c r="AD5344">
        <v>-10</v>
      </c>
      <c r="AE5344" t="s">
        <v>1103</v>
      </c>
      <c r="AF5344">
        <v>-1</v>
      </c>
      <c r="AH5344" s="160">
        <v>39972</v>
      </c>
      <c r="AI5344">
        <v>5</v>
      </c>
      <c r="AJ5344">
        <v>107</v>
      </c>
      <c r="AK5344" s="160" t="s">
        <v>1103</v>
      </c>
      <c r="AL5344" s="28">
        <f t="shared" si="121"/>
        <v>11</v>
      </c>
      <c r="AN5344" s="160">
        <v>38511</v>
      </c>
      <c r="AO5344">
        <v>5</v>
      </c>
      <c r="AP5344">
        <v>119</v>
      </c>
      <c r="AQ5344" s="160" t="s">
        <v>1103</v>
      </c>
      <c r="AR5344" s="28">
        <f t="shared" si="122"/>
        <v>12</v>
      </c>
      <c r="AT5344" s="160">
        <v>35954</v>
      </c>
      <c r="AU5344">
        <v>5</v>
      </c>
      <c r="AV5344">
        <v>101</v>
      </c>
      <c r="AW5344" s="160" t="s">
        <v>1103</v>
      </c>
      <c r="AX5344" s="28">
        <f t="shared" si="123"/>
        <v>10</v>
      </c>
    </row>
    <row r="5345" spans="28:50" x14ac:dyDescent="0.3">
      <c r="AB5345" s="160">
        <v>35224</v>
      </c>
      <c r="AC5345">
        <v>6</v>
      </c>
      <c r="AD5345">
        <v>0</v>
      </c>
      <c r="AE5345" t="s">
        <v>1103</v>
      </c>
      <c r="AF5345">
        <v>0</v>
      </c>
      <c r="AH5345" s="160">
        <v>39972</v>
      </c>
      <c r="AI5345">
        <v>6</v>
      </c>
      <c r="AJ5345">
        <v>109</v>
      </c>
      <c r="AK5345" s="160" t="s">
        <v>1103</v>
      </c>
      <c r="AL5345" s="28">
        <f t="shared" si="121"/>
        <v>11</v>
      </c>
      <c r="AN5345" s="160">
        <v>38511</v>
      </c>
      <c r="AO5345">
        <v>6</v>
      </c>
      <c r="AP5345">
        <v>110</v>
      </c>
      <c r="AQ5345" s="160" t="s">
        <v>1103</v>
      </c>
      <c r="AR5345" s="28">
        <f t="shared" si="122"/>
        <v>11</v>
      </c>
      <c r="AT5345" s="160">
        <v>35954</v>
      </c>
      <c r="AU5345">
        <v>6</v>
      </c>
      <c r="AV5345">
        <v>101</v>
      </c>
      <c r="AW5345" s="160" t="s">
        <v>1103</v>
      </c>
      <c r="AX5345" s="28">
        <f t="shared" si="123"/>
        <v>10</v>
      </c>
    </row>
    <row r="5346" spans="28:50" x14ac:dyDescent="0.3">
      <c r="AB5346" s="160">
        <v>35224</v>
      </c>
      <c r="AC5346">
        <v>7</v>
      </c>
      <c r="AD5346">
        <v>0</v>
      </c>
      <c r="AE5346" t="s">
        <v>1103</v>
      </c>
      <c r="AF5346">
        <v>0</v>
      </c>
      <c r="AH5346" s="160">
        <v>39972</v>
      </c>
      <c r="AI5346">
        <v>7</v>
      </c>
      <c r="AJ5346">
        <v>112</v>
      </c>
      <c r="AK5346" s="160" t="s">
        <v>1103</v>
      </c>
      <c r="AL5346" s="28">
        <f t="shared" si="121"/>
        <v>11</v>
      </c>
      <c r="AN5346" s="160">
        <v>38511</v>
      </c>
      <c r="AO5346">
        <v>7</v>
      </c>
      <c r="AP5346">
        <v>120</v>
      </c>
      <c r="AQ5346" s="160" t="s">
        <v>1103</v>
      </c>
      <c r="AR5346" s="28">
        <f t="shared" si="122"/>
        <v>12</v>
      </c>
      <c r="AT5346" s="160">
        <v>35954</v>
      </c>
      <c r="AU5346">
        <v>7</v>
      </c>
      <c r="AV5346">
        <v>95</v>
      </c>
      <c r="AW5346" s="160" t="s">
        <v>1103</v>
      </c>
      <c r="AX5346" s="28">
        <f t="shared" si="123"/>
        <v>10</v>
      </c>
    </row>
    <row r="5347" spans="28:50" x14ac:dyDescent="0.3">
      <c r="AB5347" s="160">
        <v>35224</v>
      </c>
      <c r="AC5347">
        <v>8</v>
      </c>
      <c r="AD5347">
        <v>10</v>
      </c>
      <c r="AE5347" t="s">
        <v>1103</v>
      </c>
      <c r="AF5347">
        <v>1</v>
      </c>
      <c r="AH5347" s="160">
        <v>39972</v>
      </c>
      <c r="AI5347">
        <v>8</v>
      </c>
      <c r="AJ5347">
        <v>112</v>
      </c>
      <c r="AK5347" s="160" t="s">
        <v>1103</v>
      </c>
      <c r="AL5347" s="28">
        <f t="shared" si="121"/>
        <v>11</v>
      </c>
      <c r="AN5347" s="160">
        <v>38511</v>
      </c>
      <c r="AO5347">
        <v>8</v>
      </c>
      <c r="AP5347">
        <v>123</v>
      </c>
      <c r="AQ5347" s="160" t="s">
        <v>1103</v>
      </c>
      <c r="AR5347" s="28">
        <f t="shared" si="122"/>
        <v>12</v>
      </c>
      <c r="AT5347" s="160">
        <v>35954</v>
      </c>
      <c r="AU5347">
        <v>8</v>
      </c>
      <c r="AV5347">
        <v>95</v>
      </c>
      <c r="AW5347" s="160" t="s">
        <v>1103</v>
      </c>
      <c r="AX5347" s="28">
        <f t="shared" si="123"/>
        <v>10</v>
      </c>
    </row>
    <row r="5348" spans="28:50" x14ac:dyDescent="0.3">
      <c r="AB5348" s="160">
        <v>35224</v>
      </c>
      <c r="AC5348">
        <v>9</v>
      </c>
      <c r="AD5348">
        <v>10</v>
      </c>
      <c r="AE5348" t="s">
        <v>1103</v>
      </c>
      <c r="AF5348">
        <v>1</v>
      </c>
      <c r="AH5348" s="160">
        <v>39972</v>
      </c>
      <c r="AI5348">
        <v>9</v>
      </c>
      <c r="AJ5348">
        <v>112</v>
      </c>
      <c r="AK5348" s="160" t="s">
        <v>1103</v>
      </c>
      <c r="AL5348" s="28">
        <f t="shared" si="121"/>
        <v>11</v>
      </c>
      <c r="AN5348" s="160">
        <v>38511</v>
      </c>
      <c r="AO5348">
        <v>9</v>
      </c>
      <c r="AP5348">
        <v>120</v>
      </c>
      <c r="AQ5348" s="160" t="s">
        <v>1103</v>
      </c>
      <c r="AR5348" s="28">
        <f t="shared" si="122"/>
        <v>12</v>
      </c>
      <c r="AT5348" s="160">
        <v>35954</v>
      </c>
      <c r="AU5348">
        <v>9</v>
      </c>
      <c r="AV5348">
        <v>106</v>
      </c>
      <c r="AW5348" s="160" t="s">
        <v>1103</v>
      </c>
      <c r="AX5348" s="28">
        <f t="shared" si="123"/>
        <v>11</v>
      </c>
    </row>
    <row r="5349" spans="28:50" x14ac:dyDescent="0.3">
      <c r="AB5349" s="160">
        <v>35224</v>
      </c>
      <c r="AC5349">
        <v>10</v>
      </c>
      <c r="AD5349">
        <v>20</v>
      </c>
      <c r="AE5349" t="s">
        <v>1103</v>
      </c>
      <c r="AF5349">
        <v>2</v>
      </c>
      <c r="AH5349" s="160">
        <v>39972</v>
      </c>
      <c r="AI5349">
        <v>10</v>
      </c>
      <c r="AJ5349">
        <v>119</v>
      </c>
      <c r="AK5349" s="160" t="s">
        <v>1103</v>
      </c>
      <c r="AL5349" s="28">
        <f t="shared" si="121"/>
        <v>12</v>
      </c>
      <c r="AN5349" s="160">
        <v>38511</v>
      </c>
      <c r="AO5349">
        <v>10</v>
      </c>
      <c r="AP5349">
        <v>140</v>
      </c>
      <c r="AQ5349" s="160" t="s">
        <v>1103</v>
      </c>
      <c r="AR5349" s="28">
        <f t="shared" si="122"/>
        <v>14</v>
      </c>
      <c r="AT5349" s="160">
        <v>35954</v>
      </c>
      <c r="AU5349">
        <v>10</v>
      </c>
      <c r="AV5349">
        <v>108</v>
      </c>
      <c r="AW5349" s="160" t="s">
        <v>1103</v>
      </c>
      <c r="AX5349" s="28">
        <f t="shared" si="123"/>
        <v>11</v>
      </c>
    </row>
    <row r="5350" spans="28:50" x14ac:dyDescent="0.3">
      <c r="AB5350" s="160">
        <v>35224</v>
      </c>
      <c r="AC5350">
        <v>11</v>
      </c>
      <c r="AD5350">
        <v>30</v>
      </c>
      <c r="AE5350" t="s">
        <v>1103</v>
      </c>
      <c r="AF5350">
        <v>3</v>
      </c>
      <c r="AH5350" s="160">
        <v>39972</v>
      </c>
      <c r="AI5350">
        <v>11</v>
      </c>
      <c r="AJ5350">
        <v>125</v>
      </c>
      <c r="AK5350" s="160" t="s">
        <v>1103</v>
      </c>
      <c r="AL5350" s="28">
        <f t="shared" si="121"/>
        <v>13</v>
      </c>
      <c r="AN5350" s="160">
        <v>38511</v>
      </c>
      <c r="AO5350">
        <v>11</v>
      </c>
      <c r="AP5350">
        <v>142</v>
      </c>
      <c r="AQ5350" s="160" t="s">
        <v>1103</v>
      </c>
      <c r="AR5350" s="28">
        <f t="shared" si="122"/>
        <v>14</v>
      </c>
      <c r="AT5350" s="160">
        <v>35954</v>
      </c>
      <c r="AU5350">
        <v>11</v>
      </c>
      <c r="AV5350">
        <v>111</v>
      </c>
      <c r="AW5350" s="160" t="s">
        <v>1103</v>
      </c>
      <c r="AX5350" s="28">
        <f t="shared" si="123"/>
        <v>11</v>
      </c>
    </row>
    <row r="5351" spans="28:50" x14ac:dyDescent="0.3">
      <c r="AB5351" s="160">
        <v>35224</v>
      </c>
      <c r="AC5351">
        <v>12</v>
      </c>
      <c r="AD5351">
        <v>40</v>
      </c>
      <c r="AE5351" t="s">
        <v>1103</v>
      </c>
      <c r="AF5351">
        <v>4</v>
      </c>
      <c r="AH5351" s="160">
        <v>39972</v>
      </c>
      <c r="AI5351">
        <v>12</v>
      </c>
      <c r="AJ5351">
        <v>132</v>
      </c>
      <c r="AK5351" s="160" t="s">
        <v>1103</v>
      </c>
      <c r="AL5351" s="28">
        <f t="shared" si="121"/>
        <v>13</v>
      </c>
      <c r="AN5351" s="160">
        <v>38511</v>
      </c>
      <c r="AO5351">
        <v>12</v>
      </c>
      <c r="AP5351">
        <v>130</v>
      </c>
      <c r="AQ5351" s="160" t="s">
        <v>1103</v>
      </c>
      <c r="AR5351" s="28">
        <f t="shared" si="122"/>
        <v>13</v>
      </c>
      <c r="AT5351" s="160">
        <v>35954</v>
      </c>
      <c r="AU5351">
        <v>12</v>
      </c>
      <c r="AV5351">
        <v>113</v>
      </c>
      <c r="AW5351" s="160" t="s">
        <v>1103</v>
      </c>
      <c r="AX5351" s="28">
        <f t="shared" si="123"/>
        <v>11</v>
      </c>
    </row>
    <row r="5352" spans="28:50" x14ac:dyDescent="0.3">
      <c r="AB5352" s="160">
        <v>35224</v>
      </c>
      <c r="AC5352">
        <v>13</v>
      </c>
      <c r="AD5352">
        <v>60</v>
      </c>
      <c r="AE5352" t="s">
        <v>1103</v>
      </c>
      <c r="AF5352">
        <v>6</v>
      </c>
      <c r="AH5352" s="160">
        <v>39972</v>
      </c>
      <c r="AI5352">
        <v>13</v>
      </c>
      <c r="AJ5352">
        <v>133</v>
      </c>
      <c r="AK5352" s="160" t="s">
        <v>1103</v>
      </c>
      <c r="AL5352" s="28">
        <f t="shared" si="121"/>
        <v>13</v>
      </c>
      <c r="AN5352" s="160">
        <v>38511</v>
      </c>
      <c r="AO5352">
        <v>13</v>
      </c>
      <c r="AP5352">
        <v>140</v>
      </c>
      <c r="AQ5352" s="160" t="s">
        <v>1103</v>
      </c>
      <c r="AR5352" s="28">
        <f t="shared" si="122"/>
        <v>14</v>
      </c>
      <c r="AT5352" s="160">
        <v>35954</v>
      </c>
      <c r="AU5352">
        <v>13</v>
      </c>
      <c r="AV5352">
        <v>115</v>
      </c>
      <c r="AW5352" s="160" t="s">
        <v>1103</v>
      </c>
      <c r="AX5352" s="28">
        <f t="shared" si="123"/>
        <v>12</v>
      </c>
    </row>
    <row r="5353" spans="28:50" x14ac:dyDescent="0.3">
      <c r="AB5353" s="160">
        <v>35224</v>
      </c>
      <c r="AC5353">
        <v>14</v>
      </c>
      <c r="AD5353">
        <v>80</v>
      </c>
      <c r="AE5353" t="s">
        <v>1103</v>
      </c>
      <c r="AF5353">
        <v>8</v>
      </c>
      <c r="AH5353" s="160">
        <v>39972</v>
      </c>
      <c r="AI5353">
        <v>14</v>
      </c>
      <c r="AJ5353">
        <v>142</v>
      </c>
      <c r="AK5353" s="160" t="s">
        <v>1103</v>
      </c>
      <c r="AL5353" s="28">
        <f t="shared" si="121"/>
        <v>14</v>
      </c>
      <c r="AN5353" s="160">
        <v>38511</v>
      </c>
      <c r="AO5353">
        <v>14</v>
      </c>
      <c r="AP5353">
        <v>144</v>
      </c>
      <c r="AQ5353" s="160" t="s">
        <v>1103</v>
      </c>
      <c r="AR5353" s="28">
        <f t="shared" si="122"/>
        <v>14</v>
      </c>
      <c r="AT5353" s="160">
        <v>35954</v>
      </c>
      <c r="AU5353">
        <v>14</v>
      </c>
      <c r="AV5353">
        <v>116</v>
      </c>
      <c r="AW5353" s="160" t="s">
        <v>1103</v>
      </c>
      <c r="AX5353" s="28">
        <f t="shared" si="123"/>
        <v>12</v>
      </c>
    </row>
    <row r="5354" spans="28:50" x14ac:dyDescent="0.3">
      <c r="AB5354" s="160">
        <v>35224</v>
      </c>
      <c r="AC5354">
        <v>15</v>
      </c>
      <c r="AD5354">
        <v>100</v>
      </c>
      <c r="AE5354" t="s">
        <v>1103</v>
      </c>
      <c r="AF5354">
        <v>10</v>
      </c>
      <c r="AH5354" s="160">
        <v>39972</v>
      </c>
      <c r="AI5354">
        <v>15</v>
      </c>
      <c r="AJ5354">
        <v>133</v>
      </c>
      <c r="AK5354" s="160" t="s">
        <v>1103</v>
      </c>
      <c r="AL5354" s="28">
        <f t="shared" si="121"/>
        <v>13</v>
      </c>
      <c r="AN5354" s="160">
        <v>38511</v>
      </c>
      <c r="AO5354">
        <v>15</v>
      </c>
      <c r="AP5354">
        <v>140</v>
      </c>
      <c r="AQ5354" s="160" t="s">
        <v>1103</v>
      </c>
      <c r="AR5354" s="28">
        <f t="shared" si="122"/>
        <v>14</v>
      </c>
      <c r="AT5354" s="160">
        <v>35954</v>
      </c>
      <c r="AU5354">
        <v>15</v>
      </c>
      <c r="AV5354">
        <v>107</v>
      </c>
      <c r="AW5354" s="160" t="s">
        <v>1103</v>
      </c>
      <c r="AX5354" s="28">
        <f t="shared" si="123"/>
        <v>11</v>
      </c>
    </row>
    <row r="5355" spans="28:50" x14ac:dyDescent="0.3">
      <c r="AB5355" s="160">
        <v>35224</v>
      </c>
      <c r="AC5355">
        <v>16</v>
      </c>
      <c r="AD5355">
        <v>90</v>
      </c>
      <c r="AE5355" t="s">
        <v>1103</v>
      </c>
      <c r="AF5355">
        <v>9</v>
      </c>
      <c r="AH5355" s="160">
        <v>39972</v>
      </c>
      <c r="AI5355">
        <v>16</v>
      </c>
      <c r="AJ5355">
        <v>114</v>
      </c>
      <c r="AK5355" s="160" t="s">
        <v>1103</v>
      </c>
      <c r="AL5355" s="28">
        <f t="shared" si="121"/>
        <v>11</v>
      </c>
      <c r="AN5355" s="160">
        <v>38511</v>
      </c>
      <c r="AO5355">
        <v>16</v>
      </c>
      <c r="AP5355">
        <v>130</v>
      </c>
      <c r="AQ5355" s="160" t="s">
        <v>1103</v>
      </c>
      <c r="AR5355" s="28">
        <f t="shared" si="122"/>
        <v>13</v>
      </c>
      <c r="AT5355" s="160">
        <v>35954</v>
      </c>
      <c r="AU5355">
        <v>16</v>
      </c>
      <c r="AV5355">
        <v>103</v>
      </c>
      <c r="AW5355" s="160" t="s">
        <v>1103</v>
      </c>
      <c r="AX5355" s="28">
        <f t="shared" si="123"/>
        <v>10</v>
      </c>
    </row>
    <row r="5356" spans="28:50" x14ac:dyDescent="0.3">
      <c r="AB5356" s="160">
        <v>35224</v>
      </c>
      <c r="AC5356">
        <v>17</v>
      </c>
      <c r="AD5356">
        <v>60</v>
      </c>
      <c r="AE5356" t="s">
        <v>1103</v>
      </c>
      <c r="AF5356">
        <v>6</v>
      </c>
      <c r="AH5356" s="160">
        <v>39972</v>
      </c>
      <c r="AI5356">
        <v>17</v>
      </c>
      <c r="AJ5356">
        <v>101</v>
      </c>
      <c r="AK5356" s="160" t="s">
        <v>1103</v>
      </c>
      <c r="AL5356" s="28">
        <f t="shared" si="121"/>
        <v>10</v>
      </c>
      <c r="AN5356" s="160">
        <v>38511</v>
      </c>
      <c r="AO5356">
        <v>17</v>
      </c>
      <c r="AP5356">
        <v>101</v>
      </c>
      <c r="AQ5356" s="160" t="s">
        <v>1103</v>
      </c>
      <c r="AR5356" s="28">
        <f t="shared" si="122"/>
        <v>10</v>
      </c>
      <c r="AT5356" s="160">
        <v>35954</v>
      </c>
      <c r="AU5356">
        <v>17</v>
      </c>
      <c r="AV5356">
        <v>99</v>
      </c>
      <c r="AW5356" s="160" t="s">
        <v>1103</v>
      </c>
      <c r="AX5356" s="28">
        <f t="shared" si="123"/>
        <v>10</v>
      </c>
    </row>
    <row r="5357" spans="28:50" x14ac:dyDescent="0.3">
      <c r="AB5357" s="160">
        <v>35224</v>
      </c>
      <c r="AC5357">
        <v>18</v>
      </c>
      <c r="AD5357">
        <v>50</v>
      </c>
      <c r="AE5357" t="s">
        <v>1103</v>
      </c>
      <c r="AF5357">
        <v>5</v>
      </c>
      <c r="AH5357" s="160">
        <v>39972</v>
      </c>
      <c r="AI5357">
        <v>18</v>
      </c>
      <c r="AJ5357">
        <v>101</v>
      </c>
      <c r="AK5357" s="160" t="s">
        <v>1103</v>
      </c>
      <c r="AL5357" s="28">
        <f t="shared" si="121"/>
        <v>10</v>
      </c>
      <c r="AN5357" s="160">
        <v>38511</v>
      </c>
      <c r="AO5357">
        <v>18</v>
      </c>
      <c r="AP5357">
        <v>100</v>
      </c>
      <c r="AQ5357" s="160" t="s">
        <v>1103</v>
      </c>
      <c r="AR5357" s="28">
        <f t="shared" si="122"/>
        <v>10</v>
      </c>
      <c r="AT5357" s="160">
        <v>35954</v>
      </c>
      <c r="AU5357">
        <v>18</v>
      </c>
      <c r="AV5357">
        <v>92</v>
      </c>
      <c r="AW5357" s="160" t="s">
        <v>1103</v>
      </c>
      <c r="AX5357" s="28">
        <f t="shared" si="123"/>
        <v>9</v>
      </c>
    </row>
    <row r="5358" spans="28:50" x14ac:dyDescent="0.3">
      <c r="AB5358" s="160">
        <v>35224</v>
      </c>
      <c r="AC5358">
        <v>19</v>
      </c>
      <c r="AD5358">
        <v>30</v>
      </c>
      <c r="AE5358" t="s">
        <v>1103</v>
      </c>
      <c r="AF5358">
        <v>3</v>
      </c>
      <c r="AH5358" s="160">
        <v>39972</v>
      </c>
      <c r="AI5358">
        <v>19</v>
      </c>
      <c r="AJ5358">
        <v>102</v>
      </c>
      <c r="AK5358" s="160" t="s">
        <v>1103</v>
      </c>
      <c r="AL5358" s="28">
        <f t="shared" si="121"/>
        <v>10</v>
      </c>
      <c r="AN5358" s="160">
        <v>38511</v>
      </c>
      <c r="AO5358">
        <v>19</v>
      </c>
      <c r="AP5358">
        <v>110</v>
      </c>
      <c r="AQ5358" s="160" t="s">
        <v>1103</v>
      </c>
      <c r="AR5358" s="28">
        <f t="shared" si="122"/>
        <v>11</v>
      </c>
      <c r="AT5358" s="160">
        <v>35954</v>
      </c>
      <c r="AU5358">
        <v>19</v>
      </c>
      <c r="AV5358">
        <v>91</v>
      </c>
      <c r="AW5358" s="160" t="s">
        <v>1103</v>
      </c>
      <c r="AX5358" s="28">
        <f t="shared" si="123"/>
        <v>9</v>
      </c>
    </row>
    <row r="5359" spans="28:50" x14ac:dyDescent="0.3">
      <c r="AB5359" s="160">
        <v>35224</v>
      </c>
      <c r="AC5359">
        <v>20</v>
      </c>
      <c r="AD5359">
        <v>20</v>
      </c>
      <c r="AE5359" t="s">
        <v>1103</v>
      </c>
      <c r="AF5359">
        <v>2</v>
      </c>
      <c r="AH5359" s="160">
        <v>39972</v>
      </c>
      <c r="AI5359">
        <v>20</v>
      </c>
      <c r="AJ5359">
        <v>95</v>
      </c>
      <c r="AK5359" s="160" t="s">
        <v>1103</v>
      </c>
      <c r="AL5359" s="28">
        <f t="shared" si="121"/>
        <v>10</v>
      </c>
      <c r="AN5359" s="160">
        <v>38511</v>
      </c>
      <c r="AO5359">
        <v>20</v>
      </c>
      <c r="AP5359">
        <v>101</v>
      </c>
      <c r="AQ5359" s="160" t="s">
        <v>1103</v>
      </c>
      <c r="AR5359" s="28">
        <f t="shared" si="122"/>
        <v>10</v>
      </c>
      <c r="AT5359" s="160">
        <v>35954</v>
      </c>
      <c r="AU5359">
        <v>20</v>
      </c>
      <c r="AV5359">
        <v>88</v>
      </c>
      <c r="AW5359" s="160" t="s">
        <v>1103</v>
      </c>
      <c r="AX5359" s="28">
        <f t="shared" si="123"/>
        <v>9</v>
      </c>
    </row>
    <row r="5360" spans="28:50" x14ac:dyDescent="0.3">
      <c r="AB5360" s="160">
        <v>35224</v>
      </c>
      <c r="AC5360">
        <v>21</v>
      </c>
      <c r="AD5360">
        <v>-10</v>
      </c>
      <c r="AE5360" t="s">
        <v>1103</v>
      </c>
      <c r="AF5360">
        <v>-1</v>
      </c>
      <c r="AH5360" s="160">
        <v>39972</v>
      </c>
      <c r="AI5360">
        <v>21</v>
      </c>
      <c r="AJ5360">
        <v>94</v>
      </c>
      <c r="AK5360" s="160" t="s">
        <v>1103</v>
      </c>
      <c r="AL5360" s="28">
        <f t="shared" si="121"/>
        <v>9</v>
      </c>
      <c r="AN5360" s="160">
        <v>38511</v>
      </c>
      <c r="AO5360">
        <v>21</v>
      </c>
      <c r="AP5360">
        <v>90</v>
      </c>
      <c r="AQ5360" s="160" t="s">
        <v>1103</v>
      </c>
      <c r="AR5360" s="28">
        <f t="shared" si="122"/>
        <v>9</v>
      </c>
      <c r="AT5360" s="160">
        <v>35954</v>
      </c>
      <c r="AU5360">
        <v>21</v>
      </c>
      <c r="AV5360">
        <v>89</v>
      </c>
      <c r="AW5360" s="160" t="s">
        <v>1103</v>
      </c>
      <c r="AX5360" s="28">
        <f t="shared" si="123"/>
        <v>9</v>
      </c>
    </row>
    <row r="5361" spans="28:50" x14ac:dyDescent="0.3">
      <c r="AB5361" s="160">
        <v>35224</v>
      </c>
      <c r="AC5361">
        <v>22</v>
      </c>
      <c r="AD5361">
        <v>-10</v>
      </c>
      <c r="AE5361" t="s">
        <v>1103</v>
      </c>
      <c r="AF5361">
        <v>-1</v>
      </c>
      <c r="AH5361" s="160">
        <v>39972</v>
      </c>
      <c r="AI5361">
        <v>22</v>
      </c>
      <c r="AJ5361">
        <v>90</v>
      </c>
      <c r="AK5361" s="160" t="s">
        <v>1103</v>
      </c>
      <c r="AL5361" s="28">
        <f t="shared" si="121"/>
        <v>9</v>
      </c>
      <c r="AN5361" s="160">
        <v>38511</v>
      </c>
      <c r="AO5361">
        <v>22</v>
      </c>
      <c r="AP5361">
        <v>90</v>
      </c>
      <c r="AQ5361" s="160" t="s">
        <v>1103</v>
      </c>
      <c r="AR5361" s="28">
        <f t="shared" si="122"/>
        <v>9</v>
      </c>
      <c r="AT5361" s="160">
        <v>35954</v>
      </c>
      <c r="AU5361">
        <v>22</v>
      </c>
      <c r="AV5361">
        <v>91</v>
      </c>
      <c r="AW5361" s="160" t="s">
        <v>1103</v>
      </c>
      <c r="AX5361" s="28">
        <f t="shared" si="123"/>
        <v>9</v>
      </c>
    </row>
    <row r="5362" spans="28:50" x14ac:dyDescent="0.3">
      <c r="AB5362" s="160">
        <v>35224</v>
      </c>
      <c r="AC5362">
        <v>23</v>
      </c>
      <c r="AD5362">
        <v>-10</v>
      </c>
      <c r="AE5362" t="s">
        <v>1103</v>
      </c>
      <c r="AF5362">
        <v>-1</v>
      </c>
      <c r="AH5362" s="160">
        <v>39972</v>
      </c>
      <c r="AI5362">
        <v>23</v>
      </c>
      <c r="AJ5362">
        <v>86</v>
      </c>
      <c r="AK5362" s="160" t="s">
        <v>1103</v>
      </c>
      <c r="AL5362" s="28">
        <f t="shared" si="121"/>
        <v>9</v>
      </c>
      <c r="AN5362" s="160">
        <v>38511</v>
      </c>
      <c r="AO5362">
        <v>23</v>
      </c>
      <c r="AP5362">
        <v>92</v>
      </c>
      <c r="AQ5362" s="160" t="s">
        <v>1103</v>
      </c>
      <c r="AR5362" s="28">
        <f t="shared" si="122"/>
        <v>9</v>
      </c>
      <c r="AT5362" s="160">
        <v>35954</v>
      </c>
      <c r="AU5362">
        <v>23</v>
      </c>
      <c r="AV5362">
        <v>92</v>
      </c>
      <c r="AW5362" s="160" t="s">
        <v>1103</v>
      </c>
      <c r="AX5362" s="28">
        <f t="shared" si="123"/>
        <v>9</v>
      </c>
    </row>
    <row r="5363" spans="28:50" x14ac:dyDescent="0.3">
      <c r="AB5363" s="160">
        <v>35225</v>
      </c>
      <c r="AC5363">
        <v>0</v>
      </c>
      <c r="AD5363">
        <v>-20</v>
      </c>
      <c r="AE5363" t="s">
        <v>1103</v>
      </c>
      <c r="AF5363">
        <v>-2</v>
      </c>
      <c r="AH5363" s="160">
        <v>39973</v>
      </c>
      <c r="AI5363">
        <v>0</v>
      </c>
      <c r="AJ5363">
        <v>82</v>
      </c>
      <c r="AK5363" s="160" t="s">
        <v>1103</v>
      </c>
      <c r="AL5363" s="28">
        <f t="shared" si="121"/>
        <v>8</v>
      </c>
      <c r="AN5363" s="160">
        <v>38512</v>
      </c>
      <c r="AO5363">
        <v>0</v>
      </c>
      <c r="AP5363">
        <v>80</v>
      </c>
      <c r="AQ5363" s="160" t="s">
        <v>1103</v>
      </c>
      <c r="AR5363" s="28">
        <f t="shared" si="122"/>
        <v>8</v>
      </c>
      <c r="AT5363" s="160">
        <v>35955</v>
      </c>
      <c r="AU5363">
        <v>0</v>
      </c>
      <c r="AV5363">
        <v>90</v>
      </c>
      <c r="AW5363" s="160" t="s">
        <v>1103</v>
      </c>
      <c r="AX5363" s="28">
        <f t="shared" si="123"/>
        <v>9</v>
      </c>
    </row>
    <row r="5364" spans="28:50" x14ac:dyDescent="0.3">
      <c r="AB5364" s="160">
        <v>35225</v>
      </c>
      <c r="AC5364">
        <v>1</v>
      </c>
      <c r="AD5364">
        <v>-30</v>
      </c>
      <c r="AE5364" t="s">
        <v>1103</v>
      </c>
      <c r="AF5364">
        <v>-3</v>
      </c>
      <c r="AH5364" s="160">
        <v>39973</v>
      </c>
      <c r="AI5364">
        <v>1</v>
      </c>
      <c r="AJ5364">
        <v>83</v>
      </c>
      <c r="AK5364" s="160" t="s">
        <v>1103</v>
      </c>
      <c r="AL5364" s="28">
        <f t="shared" si="121"/>
        <v>8</v>
      </c>
      <c r="AN5364" s="160">
        <v>38512</v>
      </c>
      <c r="AO5364">
        <v>1</v>
      </c>
      <c r="AP5364">
        <v>70</v>
      </c>
      <c r="AQ5364" s="160" t="s">
        <v>1103</v>
      </c>
      <c r="AR5364" s="28">
        <f t="shared" si="122"/>
        <v>7</v>
      </c>
      <c r="AT5364" s="160">
        <v>35955</v>
      </c>
      <c r="AU5364">
        <v>1</v>
      </c>
      <c r="AV5364">
        <v>90</v>
      </c>
      <c r="AW5364" s="160" t="s">
        <v>1103</v>
      </c>
      <c r="AX5364" s="28">
        <f t="shared" si="123"/>
        <v>9</v>
      </c>
    </row>
    <row r="5365" spans="28:50" x14ac:dyDescent="0.3">
      <c r="AB5365" s="160">
        <v>35225</v>
      </c>
      <c r="AC5365">
        <v>2</v>
      </c>
      <c r="AD5365">
        <v>-30</v>
      </c>
      <c r="AE5365" t="s">
        <v>1103</v>
      </c>
      <c r="AF5365">
        <v>-3</v>
      </c>
      <c r="AH5365" s="160">
        <v>39973</v>
      </c>
      <c r="AI5365">
        <v>2</v>
      </c>
      <c r="AJ5365">
        <v>80</v>
      </c>
      <c r="AK5365" s="160" t="s">
        <v>1103</v>
      </c>
      <c r="AL5365" s="28">
        <f t="shared" si="121"/>
        <v>8</v>
      </c>
      <c r="AN5365" s="160">
        <v>38512</v>
      </c>
      <c r="AO5365">
        <v>2</v>
      </c>
      <c r="AP5365">
        <v>82</v>
      </c>
      <c r="AQ5365" s="160" t="s">
        <v>1103</v>
      </c>
      <c r="AR5365" s="28">
        <f t="shared" si="122"/>
        <v>8</v>
      </c>
      <c r="AT5365" s="160">
        <v>35955</v>
      </c>
      <c r="AU5365">
        <v>2</v>
      </c>
      <c r="AV5365">
        <v>86</v>
      </c>
      <c r="AW5365" s="160" t="s">
        <v>1103</v>
      </c>
      <c r="AX5365" s="28">
        <f t="shared" si="123"/>
        <v>9</v>
      </c>
    </row>
    <row r="5366" spans="28:50" x14ac:dyDescent="0.3">
      <c r="AB5366" s="160">
        <v>35225</v>
      </c>
      <c r="AC5366">
        <v>3</v>
      </c>
      <c r="AD5366">
        <v>-40</v>
      </c>
      <c r="AE5366" t="s">
        <v>1103</v>
      </c>
      <c r="AF5366">
        <v>-4</v>
      </c>
      <c r="AH5366" s="160">
        <v>39973</v>
      </c>
      <c r="AI5366">
        <v>3</v>
      </c>
      <c r="AJ5366">
        <v>78</v>
      </c>
      <c r="AK5366" s="160" t="s">
        <v>1103</v>
      </c>
      <c r="AL5366" s="28">
        <f t="shared" si="121"/>
        <v>8</v>
      </c>
      <c r="AN5366" s="160">
        <v>38512</v>
      </c>
      <c r="AO5366">
        <v>3</v>
      </c>
      <c r="AP5366">
        <v>90</v>
      </c>
      <c r="AQ5366" s="160" t="s">
        <v>1103</v>
      </c>
      <c r="AR5366" s="28">
        <f t="shared" si="122"/>
        <v>9</v>
      </c>
      <c r="AT5366" s="160">
        <v>35955</v>
      </c>
      <c r="AU5366">
        <v>3</v>
      </c>
      <c r="AV5366">
        <v>92</v>
      </c>
      <c r="AW5366" s="160" t="s">
        <v>1103</v>
      </c>
      <c r="AX5366" s="28">
        <f t="shared" si="123"/>
        <v>9</v>
      </c>
    </row>
    <row r="5367" spans="28:50" x14ac:dyDescent="0.3">
      <c r="AB5367" s="160">
        <v>35225</v>
      </c>
      <c r="AC5367">
        <v>4</v>
      </c>
      <c r="AD5367">
        <v>-50</v>
      </c>
      <c r="AE5367" t="s">
        <v>1103</v>
      </c>
      <c r="AF5367">
        <v>-5</v>
      </c>
      <c r="AH5367" s="160">
        <v>39973</v>
      </c>
      <c r="AI5367">
        <v>4</v>
      </c>
      <c r="AJ5367">
        <v>75</v>
      </c>
      <c r="AK5367" s="160" t="s">
        <v>1103</v>
      </c>
      <c r="AL5367" s="28">
        <f t="shared" si="121"/>
        <v>8</v>
      </c>
      <c r="AN5367" s="160">
        <v>38512</v>
      </c>
      <c r="AO5367">
        <v>4</v>
      </c>
      <c r="AP5367">
        <v>80</v>
      </c>
      <c r="AQ5367" s="160" t="s">
        <v>1103</v>
      </c>
      <c r="AR5367" s="28">
        <f t="shared" si="122"/>
        <v>8</v>
      </c>
      <c r="AT5367" s="160">
        <v>35955</v>
      </c>
      <c r="AU5367">
        <v>4</v>
      </c>
      <c r="AV5367">
        <v>95</v>
      </c>
      <c r="AW5367" s="160" t="s">
        <v>1103</v>
      </c>
      <c r="AX5367" s="28">
        <f t="shared" si="123"/>
        <v>10</v>
      </c>
    </row>
    <row r="5368" spans="28:50" x14ac:dyDescent="0.3">
      <c r="AB5368" s="160">
        <v>35225</v>
      </c>
      <c r="AC5368">
        <v>5</v>
      </c>
      <c r="AD5368">
        <v>-50</v>
      </c>
      <c r="AE5368" t="s">
        <v>1103</v>
      </c>
      <c r="AF5368">
        <v>-5</v>
      </c>
      <c r="AH5368" s="160">
        <v>39973</v>
      </c>
      <c r="AI5368">
        <v>5</v>
      </c>
      <c r="AJ5368">
        <v>78</v>
      </c>
      <c r="AK5368" s="160" t="s">
        <v>1103</v>
      </c>
      <c r="AL5368" s="28">
        <f t="shared" si="121"/>
        <v>8</v>
      </c>
      <c r="AN5368" s="160">
        <v>38512</v>
      </c>
      <c r="AO5368">
        <v>5</v>
      </c>
      <c r="AP5368">
        <v>86</v>
      </c>
      <c r="AQ5368" s="160" t="s">
        <v>1103</v>
      </c>
      <c r="AR5368" s="28">
        <f t="shared" si="122"/>
        <v>9</v>
      </c>
      <c r="AT5368" s="160">
        <v>35955</v>
      </c>
      <c r="AU5368">
        <v>5</v>
      </c>
      <c r="AV5368">
        <v>91</v>
      </c>
      <c r="AW5368" s="160" t="s">
        <v>1103</v>
      </c>
      <c r="AX5368" s="28">
        <f t="shared" si="123"/>
        <v>9</v>
      </c>
    </row>
    <row r="5369" spans="28:50" x14ac:dyDescent="0.3">
      <c r="AB5369" s="160">
        <v>35225</v>
      </c>
      <c r="AC5369">
        <v>6</v>
      </c>
      <c r="AD5369">
        <v>-60</v>
      </c>
      <c r="AE5369" t="s">
        <v>1103</v>
      </c>
      <c r="AF5369">
        <v>-6</v>
      </c>
      <c r="AH5369" s="160">
        <v>39973</v>
      </c>
      <c r="AI5369">
        <v>6</v>
      </c>
      <c r="AJ5369">
        <v>77</v>
      </c>
      <c r="AK5369" s="160" t="s">
        <v>1103</v>
      </c>
      <c r="AL5369" s="28">
        <f t="shared" si="121"/>
        <v>8</v>
      </c>
      <c r="AN5369" s="160">
        <v>38512</v>
      </c>
      <c r="AO5369">
        <v>6</v>
      </c>
      <c r="AP5369">
        <v>80</v>
      </c>
      <c r="AQ5369" s="160" t="s">
        <v>1103</v>
      </c>
      <c r="AR5369" s="28">
        <f t="shared" si="122"/>
        <v>8</v>
      </c>
      <c r="AT5369" s="160">
        <v>35955</v>
      </c>
      <c r="AU5369">
        <v>6</v>
      </c>
      <c r="AV5369">
        <v>94</v>
      </c>
      <c r="AW5369" s="160" t="s">
        <v>1103</v>
      </c>
      <c r="AX5369" s="28">
        <f t="shared" si="123"/>
        <v>9</v>
      </c>
    </row>
    <row r="5370" spans="28:50" x14ac:dyDescent="0.3">
      <c r="AB5370" s="160">
        <v>35225</v>
      </c>
      <c r="AC5370">
        <v>7</v>
      </c>
      <c r="AD5370">
        <v>-60</v>
      </c>
      <c r="AE5370" t="s">
        <v>1103</v>
      </c>
      <c r="AF5370">
        <v>-6</v>
      </c>
      <c r="AH5370" s="160">
        <v>39973</v>
      </c>
      <c r="AI5370">
        <v>7</v>
      </c>
      <c r="AJ5370">
        <v>72</v>
      </c>
      <c r="AK5370" s="160" t="s">
        <v>1103</v>
      </c>
      <c r="AL5370" s="28">
        <f t="shared" si="121"/>
        <v>7</v>
      </c>
      <c r="AN5370" s="160">
        <v>38512</v>
      </c>
      <c r="AO5370">
        <v>7</v>
      </c>
      <c r="AP5370">
        <v>70</v>
      </c>
      <c r="AQ5370" s="160" t="s">
        <v>1103</v>
      </c>
      <c r="AR5370" s="28">
        <f t="shared" si="122"/>
        <v>7</v>
      </c>
      <c r="AT5370" s="160">
        <v>35955</v>
      </c>
      <c r="AU5370">
        <v>7</v>
      </c>
      <c r="AV5370">
        <v>90</v>
      </c>
      <c r="AW5370" s="160" t="s">
        <v>1103</v>
      </c>
      <c r="AX5370" s="28">
        <f t="shared" si="123"/>
        <v>9</v>
      </c>
    </row>
    <row r="5371" spans="28:50" x14ac:dyDescent="0.3">
      <c r="AB5371" s="160">
        <v>35225</v>
      </c>
      <c r="AC5371">
        <v>8</v>
      </c>
      <c r="AD5371">
        <v>-50</v>
      </c>
      <c r="AE5371" t="s">
        <v>1103</v>
      </c>
      <c r="AF5371">
        <v>-5</v>
      </c>
      <c r="AH5371" s="160">
        <v>39973</v>
      </c>
      <c r="AI5371">
        <v>8</v>
      </c>
      <c r="AJ5371">
        <v>76</v>
      </c>
      <c r="AK5371" s="160" t="s">
        <v>1103</v>
      </c>
      <c r="AL5371" s="28">
        <f t="shared" ref="AL5371:AL5434" si="124">ROUND(AJ5371/10,0)</f>
        <v>8</v>
      </c>
      <c r="AN5371" s="160">
        <v>38512</v>
      </c>
      <c r="AO5371">
        <v>8</v>
      </c>
      <c r="AP5371">
        <v>92</v>
      </c>
      <c r="AQ5371" s="160" t="s">
        <v>1103</v>
      </c>
      <c r="AR5371" s="28">
        <f t="shared" ref="AR5371:AR5434" si="125">ROUND(AP5371/10,0)</f>
        <v>9</v>
      </c>
      <c r="AT5371" s="160">
        <v>35955</v>
      </c>
      <c r="AU5371">
        <v>8</v>
      </c>
      <c r="AV5371">
        <v>98</v>
      </c>
      <c r="AW5371" s="160" t="s">
        <v>1103</v>
      </c>
      <c r="AX5371" s="28">
        <f t="shared" ref="AX5371:AX5434" si="126">ROUND(AV5371/10,0)</f>
        <v>10</v>
      </c>
    </row>
    <row r="5372" spans="28:50" x14ac:dyDescent="0.3">
      <c r="AB5372" s="160">
        <v>35225</v>
      </c>
      <c r="AC5372">
        <v>9</v>
      </c>
      <c r="AD5372">
        <v>-10</v>
      </c>
      <c r="AE5372" t="s">
        <v>1103</v>
      </c>
      <c r="AF5372">
        <v>-1</v>
      </c>
      <c r="AH5372" s="160">
        <v>39973</v>
      </c>
      <c r="AI5372">
        <v>9</v>
      </c>
      <c r="AJ5372">
        <v>79</v>
      </c>
      <c r="AK5372" s="160" t="s">
        <v>1103</v>
      </c>
      <c r="AL5372" s="28">
        <f t="shared" si="124"/>
        <v>8</v>
      </c>
      <c r="AN5372" s="160">
        <v>38512</v>
      </c>
      <c r="AO5372">
        <v>9</v>
      </c>
      <c r="AP5372">
        <v>90</v>
      </c>
      <c r="AQ5372" s="160" t="s">
        <v>1103</v>
      </c>
      <c r="AR5372" s="28">
        <f t="shared" si="125"/>
        <v>9</v>
      </c>
      <c r="AT5372" s="160">
        <v>35955</v>
      </c>
      <c r="AU5372">
        <v>9</v>
      </c>
      <c r="AV5372">
        <v>104</v>
      </c>
      <c r="AW5372" s="160" t="s">
        <v>1103</v>
      </c>
      <c r="AX5372" s="28">
        <f t="shared" si="126"/>
        <v>10</v>
      </c>
    </row>
    <row r="5373" spans="28:50" x14ac:dyDescent="0.3">
      <c r="AB5373" s="160">
        <v>35225</v>
      </c>
      <c r="AC5373">
        <v>10</v>
      </c>
      <c r="AD5373">
        <v>20</v>
      </c>
      <c r="AE5373" t="s">
        <v>1103</v>
      </c>
      <c r="AF5373">
        <v>2</v>
      </c>
      <c r="AH5373" s="160">
        <v>39973</v>
      </c>
      <c r="AI5373">
        <v>10</v>
      </c>
      <c r="AJ5373">
        <v>81</v>
      </c>
      <c r="AK5373" s="160" t="s">
        <v>1103</v>
      </c>
      <c r="AL5373" s="28">
        <f t="shared" si="124"/>
        <v>8</v>
      </c>
      <c r="AN5373" s="160">
        <v>38512</v>
      </c>
      <c r="AO5373">
        <v>10</v>
      </c>
      <c r="AP5373">
        <v>90</v>
      </c>
      <c r="AQ5373" s="160" t="s">
        <v>1103</v>
      </c>
      <c r="AR5373" s="28">
        <f t="shared" si="125"/>
        <v>9</v>
      </c>
      <c r="AT5373" s="160">
        <v>35955</v>
      </c>
      <c r="AU5373">
        <v>10</v>
      </c>
      <c r="AV5373">
        <v>108</v>
      </c>
      <c r="AW5373" s="160" t="s">
        <v>1103</v>
      </c>
      <c r="AX5373" s="28">
        <f t="shared" si="126"/>
        <v>11</v>
      </c>
    </row>
    <row r="5374" spans="28:50" x14ac:dyDescent="0.3">
      <c r="AB5374" s="160">
        <v>35225</v>
      </c>
      <c r="AC5374">
        <v>11</v>
      </c>
      <c r="AD5374">
        <v>60</v>
      </c>
      <c r="AE5374" t="s">
        <v>1103</v>
      </c>
      <c r="AF5374">
        <v>6</v>
      </c>
      <c r="AH5374" s="160">
        <v>39973</v>
      </c>
      <c r="AI5374">
        <v>11</v>
      </c>
      <c r="AJ5374">
        <v>100</v>
      </c>
      <c r="AK5374" s="160" t="s">
        <v>1103</v>
      </c>
      <c r="AL5374" s="28">
        <f t="shared" si="124"/>
        <v>10</v>
      </c>
      <c r="AN5374" s="160">
        <v>38512</v>
      </c>
      <c r="AO5374">
        <v>11</v>
      </c>
      <c r="AP5374">
        <v>116</v>
      </c>
      <c r="AQ5374" s="160" t="s">
        <v>1103</v>
      </c>
      <c r="AR5374" s="28">
        <f t="shared" si="125"/>
        <v>12</v>
      </c>
      <c r="AT5374" s="160">
        <v>35955</v>
      </c>
      <c r="AU5374">
        <v>11</v>
      </c>
      <c r="AV5374">
        <v>116</v>
      </c>
      <c r="AW5374" s="160" t="s">
        <v>1103</v>
      </c>
      <c r="AX5374" s="28">
        <f t="shared" si="126"/>
        <v>12</v>
      </c>
    </row>
    <row r="5375" spans="28:50" x14ac:dyDescent="0.3">
      <c r="AB5375" s="160">
        <v>35225</v>
      </c>
      <c r="AC5375">
        <v>12</v>
      </c>
      <c r="AD5375">
        <v>100</v>
      </c>
      <c r="AE5375" t="s">
        <v>1103</v>
      </c>
      <c r="AF5375">
        <v>10</v>
      </c>
      <c r="AH5375" s="160">
        <v>39973</v>
      </c>
      <c r="AI5375">
        <v>12</v>
      </c>
      <c r="AJ5375">
        <v>99</v>
      </c>
      <c r="AK5375" s="160" t="s">
        <v>1103</v>
      </c>
      <c r="AL5375" s="28">
        <f t="shared" si="124"/>
        <v>10</v>
      </c>
      <c r="AN5375" s="160">
        <v>38512</v>
      </c>
      <c r="AO5375">
        <v>12</v>
      </c>
      <c r="AP5375">
        <v>130</v>
      </c>
      <c r="AQ5375" s="160" t="s">
        <v>1103</v>
      </c>
      <c r="AR5375" s="28">
        <f t="shared" si="125"/>
        <v>13</v>
      </c>
      <c r="AT5375" s="160">
        <v>35955</v>
      </c>
      <c r="AU5375">
        <v>12</v>
      </c>
      <c r="AV5375">
        <v>123</v>
      </c>
      <c r="AW5375" s="160" t="s">
        <v>1103</v>
      </c>
      <c r="AX5375" s="28">
        <f t="shared" si="126"/>
        <v>12</v>
      </c>
    </row>
    <row r="5376" spans="28:50" x14ac:dyDescent="0.3">
      <c r="AB5376" s="160">
        <v>35225</v>
      </c>
      <c r="AC5376">
        <v>13</v>
      </c>
      <c r="AD5376">
        <v>120</v>
      </c>
      <c r="AE5376" t="s">
        <v>1103</v>
      </c>
      <c r="AF5376">
        <v>12</v>
      </c>
      <c r="AH5376" s="160">
        <v>39973</v>
      </c>
      <c r="AI5376">
        <v>13</v>
      </c>
      <c r="AJ5376">
        <v>112</v>
      </c>
      <c r="AK5376" s="160" t="s">
        <v>1103</v>
      </c>
      <c r="AL5376" s="28">
        <f t="shared" si="124"/>
        <v>11</v>
      </c>
      <c r="AN5376" s="160">
        <v>38512</v>
      </c>
      <c r="AO5376">
        <v>13</v>
      </c>
      <c r="AP5376">
        <v>140</v>
      </c>
      <c r="AQ5376" s="160" t="s">
        <v>1103</v>
      </c>
      <c r="AR5376" s="28">
        <f t="shared" si="125"/>
        <v>14</v>
      </c>
      <c r="AT5376" s="160">
        <v>35955</v>
      </c>
      <c r="AU5376">
        <v>13</v>
      </c>
      <c r="AV5376">
        <v>128</v>
      </c>
      <c r="AW5376" s="160" t="s">
        <v>1103</v>
      </c>
      <c r="AX5376" s="28">
        <f t="shared" si="126"/>
        <v>13</v>
      </c>
    </row>
    <row r="5377" spans="28:50" x14ac:dyDescent="0.3">
      <c r="AB5377" s="160">
        <v>35225</v>
      </c>
      <c r="AC5377">
        <v>14</v>
      </c>
      <c r="AD5377">
        <v>130</v>
      </c>
      <c r="AE5377" t="s">
        <v>1103</v>
      </c>
      <c r="AF5377">
        <v>13</v>
      </c>
      <c r="AH5377" s="160">
        <v>39973</v>
      </c>
      <c r="AI5377">
        <v>14</v>
      </c>
      <c r="AJ5377">
        <v>122</v>
      </c>
      <c r="AK5377" s="160" t="s">
        <v>1103</v>
      </c>
      <c r="AL5377" s="28">
        <f t="shared" si="124"/>
        <v>12</v>
      </c>
      <c r="AN5377" s="160">
        <v>38512</v>
      </c>
      <c r="AO5377">
        <v>14</v>
      </c>
      <c r="AP5377">
        <v>142</v>
      </c>
      <c r="AQ5377" s="160" t="s">
        <v>1103</v>
      </c>
      <c r="AR5377" s="28">
        <f t="shared" si="125"/>
        <v>14</v>
      </c>
      <c r="AT5377" s="160">
        <v>35955</v>
      </c>
      <c r="AU5377">
        <v>14</v>
      </c>
      <c r="AV5377">
        <v>122</v>
      </c>
      <c r="AW5377" s="160" t="s">
        <v>1103</v>
      </c>
      <c r="AX5377" s="28">
        <f t="shared" si="126"/>
        <v>12</v>
      </c>
    </row>
    <row r="5378" spans="28:50" x14ac:dyDescent="0.3">
      <c r="AB5378" s="160">
        <v>35225</v>
      </c>
      <c r="AC5378">
        <v>15</v>
      </c>
      <c r="AD5378">
        <v>120</v>
      </c>
      <c r="AE5378" t="s">
        <v>1103</v>
      </c>
      <c r="AF5378">
        <v>12</v>
      </c>
      <c r="AH5378" s="160">
        <v>39973</v>
      </c>
      <c r="AI5378">
        <v>15</v>
      </c>
      <c r="AJ5378">
        <v>119</v>
      </c>
      <c r="AK5378" s="160" t="s">
        <v>1103</v>
      </c>
      <c r="AL5378" s="28">
        <f t="shared" si="124"/>
        <v>12</v>
      </c>
      <c r="AN5378" s="160">
        <v>38512</v>
      </c>
      <c r="AO5378">
        <v>15</v>
      </c>
      <c r="AP5378">
        <v>140</v>
      </c>
      <c r="AQ5378" s="160" t="s">
        <v>1103</v>
      </c>
      <c r="AR5378" s="28">
        <f t="shared" si="125"/>
        <v>14</v>
      </c>
      <c r="AT5378" s="160">
        <v>35955</v>
      </c>
      <c r="AU5378">
        <v>15</v>
      </c>
      <c r="AV5378">
        <v>114</v>
      </c>
      <c r="AW5378" s="160" t="s">
        <v>1103</v>
      </c>
      <c r="AX5378" s="28">
        <f t="shared" si="126"/>
        <v>11</v>
      </c>
    </row>
    <row r="5379" spans="28:50" x14ac:dyDescent="0.3">
      <c r="AB5379" s="160">
        <v>35225</v>
      </c>
      <c r="AC5379">
        <v>16</v>
      </c>
      <c r="AD5379">
        <v>120</v>
      </c>
      <c r="AE5379" t="s">
        <v>1103</v>
      </c>
      <c r="AF5379">
        <v>12</v>
      </c>
      <c r="AH5379" s="160">
        <v>39973</v>
      </c>
      <c r="AI5379">
        <v>16</v>
      </c>
      <c r="AJ5379">
        <v>91</v>
      </c>
      <c r="AK5379" s="160" t="s">
        <v>1103</v>
      </c>
      <c r="AL5379" s="28">
        <f t="shared" si="124"/>
        <v>9</v>
      </c>
      <c r="AN5379" s="160">
        <v>38512</v>
      </c>
      <c r="AO5379">
        <v>16</v>
      </c>
      <c r="AP5379">
        <v>140</v>
      </c>
      <c r="AQ5379" s="160" t="s">
        <v>1103</v>
      </c>
      <c r="AR5379" s="28">
        <f t="shared" si="125"/>
        <v>14</v>
      </c>
      <c r="AT5379" s="160">
        <v>35955</v>
      </c>
      <c r="AU5379">
        <v>16</v>
      </c>
      <c r="AV5379">
        <v>107</v>
      </c>
      <c r="AW5379" s="160" t="s">
        <v>1103</v>
      </c>
      <c r="AX5379" s="28">
        <f t="shared" si="126"/>
        <v>11</v>
      </c>
    </row>
    <row r="5380" spans="28:50" x14ac:dyDescent="0.3">
      <c r="AB5380" s="160">
        <v>35225</v>
      </c>
      <c r="AC5380">
        <v>17</v>
      </c>
      <c r="AD5380">
        <v>70</v>
      </c>
      <c r="AE5380" t="s">
        <v>1103</v>
      </c>
      <c r="AF5380">
        <v>7</v>
      </c>
      <c r="AH5380" s="160">
        <v>39973</v>
      </c>
      <c r="AI5380">
        <v>17</v>
      </c>
      <c r="AJ5380">
        <v>80</v>
      </c>
      <c r="AK5380" s="160" t="s">
        <v>1103</v>
      </c>
      <c r="AL5380" s="28">
        <f t="shared" si="124"/>
        <v>8</v>
      </c>
      <c r="AN5380" s="160">
        <v>38512</v>
      </c>
      <c r="AO5380">
        <v>17</v>
      </c>
      <c r="AP5380">
        <v>117</v>
      </c>
      <c r="AQ5380" s="160" t="s">
        <v>1103</v>
      </c>
      <c r="AR5380" s="28">
        <f t="shared" si="125"/>
        <v>12</v>
      </c>
      <c r="AT5380" s="160">
        <v>35955</v>
      </c>
      <c r="AU5380">
        <v>17</v>
      </c>
      <c r="AV5380">
        <v>106</v>
      </c>
      <c r="AW5380" s="160" t="s">
        <v>1103</v>
      </c>
      <c r="AX5380" s="28">
        <f t="shared" si="126"/>
        <v>11</v>
      </c>
    </row>
    <row r="5381" spans="28:50" x14ac:dyDescent="0.3">
      <c r="AB5381" s="160">
        <v>35225</v>
      </c>
      <c r="AC5381">
        <v>18</v>
      </c>
      <c r="AD5381">
        <v>50</v>
      </c>
      <c r="AE5381" t="s">
        <v>1103</v>
      </c>
      <c r="AF5381">
        <v>5</v>
      </c>
      <c r="AH5381" s="160">
        <v>39973</v>
      </c>
      <c r="AI5381">
        <v>18</v>
      </c>
      <c r="AJ5381">
        <v>78</v>
      </c>
      <c r="AK5381" s="160" t="s">
        <v>1103</v>
      </c>
      <c r="AL5381" s="28">
        <f t="shared" si="124"/>
        <v>8</v>
      </c>
      <c r="AN5381" s="160">
        <v>38512</v>
      </c>
      <c r="AO5381">
        <v>18</v>
      </c>
      <c r="AP5381">
        <v>110</v>
      </c>
      <c r="AQ5381" s="160" t="s">
        <v>1103</v>
      </c>
      <c r="AR5381" s="28">
        <f t="shared" si="125"/>
        <v>11</v>
      </c>
      <c r="AT5381" s="160">
        <v>35955</v>
      </c>
      <c r="AU5381">
        <v>18</v>
      </c>
      <c r="AV5381">
        <v>105</v>
      </c>
      <c r="AW5381" s="160" t="s">
        <v>1103</v>
      </c>
      <c r="AX5381" s="28">
        <f t="shared" si="126"/>
        <v>11</v>
      </c>
    </row>
    <row r="5382" spans="28:50" x14ac:dyDescent="0.3">
      <c r="AB5382" s="160">
        <v>35225</v>
      </c>
      <c r="AC5382">
        <v>19</v>
      </c>
      <c r="AD5382">
        <v>30</v>
      </c>
      <c r="AE5382" t="s">
        <v>1103</v>
      </c>
      <c r="AF5382">
        <v>3</v>
      </c>
      <c r="AH5382" s="160">
        <v>39973</v>
      </c>
      <c r="AI5382">
        <v>19</v>
      </c>
      <c r="AJ5382">
        <v>80</v>
      </c>
      <c r="AK5382" s="160" t="s">
        <v>1103</v>
      </c>
      <c r="AL5382" s="28">
        <f t="shared" si="124"/>
        <v>8</v>
      </c>
      <c r="AN5382" s="160">
        <v>38512</v>
      </c>
      <c r="AO5382">
        <v>19</v>
      </c>
      <c r="AP5382">
        <v>110</v>
      </c>
      <c r="AQ5382" s="160" t="s">
        <v>1103</v>
      </c>
      <c r="AR5382" s="28">
        <f t="shared" si="125"/>
        <v>11</v>
      </c>
      <c r="AT5382" s="160">
        <v>35955</v>
      </c>
      <c r="AU5382">
        <v>19</v>
      </c>
      <c r="AV5382">
        <v>104</v>
      </c>
      <c r="AW5382" s="160" t="s">
        <v>1103</v>
      </c>
      <c r="AX5382" s="28">
        <f t="shared" si="126"/>
        <v>10</v>
      </c>
    </row>
    <row r="5383" spans="28:50" x14ac:dyDescent="0.3">
      <c r="AB5383" s="160">
        <v>35225</v>
      </c>
      <c r="AC5383">
        <v>20</v>
      </c>
      <c r="AD5383">
        <v>10</v>
      </c>
      <c r="AE5383" t="s">
        <v>1103</v>
      </c>
      <c r="AF5383">
        <v>1</v>
      </c>
      <c r="AH5383" s="160">
        <v>39973</v>
      </c>
      <c r="AI5383">
        <v>20</v>
      </c>
      <c r="AJ5383">
        <v>73</v>
      </c>
      <c r="AK5383" s="160" t="s">
        <v>1103</v>
      </c>
      <c r="AL5383" s="28">
        <f t="shared" si="124"/>
        <v>7</v>
      </c>
      <c r="AN5383" s="160">
        <v>38512</v>
      </c>
      <c r="AO5383">
        <v>20</v>
      </c>
      <c r="AP5383">
        <v>105</v>
      </c>
      <c r="AQ5383" s="160" t="s">
        <v>1103</v>
      </c>
      <c r="AR5383" s="28">
        <f t="shared" si="125"/>
        <v>11</v>
      </c>
      <c r="AT5383" s="160">
        <v>35955</v>
      </c>
      <c r="AU5383">
        <v>20</v>
      </c>
      <c r="AV5383">
        <v>101</v>
      </c>
      <c r="AW5383" s="160" t="s">
        <v>1103</v>
      </c>
      <c r="AX5383" s="28">
        <f t="shared" si="126"/>
        <v>10</v>
      </c>
    </row>
    <row r="5384" spans="28:50" x14ac:dyDescent="0.3">
      <c r="AB5384" s="160">
        <v>35225</v>
      </c>
      <c r="AC5384">
        <v>21</v>
      </c>
      <c r="AD5384">
        <v>0</v>
      </c>
      <c r="AE5384" t="s">
        <v>1103</v>
      </c>
      <c r="AF5384">
        <v>0</v>
      </c>
      <c r="AH5384" s="160">
        <v>39973</v>
      </c>
      <c r="AI5384">
        <v>21</v>
      </c>
      <c r="AJ5384">
        <v>70</v>
      </c>
      <c r="AK5384" s="160" t="s">
        <v>1103</v>
      </c>
      <c r="AL5384" s="28">
        <f t="shared" si="124"/>
        <v>7</v>
      </c>
      <c r="AN5384" s="160">
        <v>38512</v>
      </c>
      <c r="AO5384">
        <v>21</v>
      </c>
      <c r="AP5384">
        <v>100</v>
      </c>
      <c r="AQ5384" s="160" t="s">
        <v>1103</v>
      </c>
      <c r="AR5384" s="28">
        <f t="shared" si="125"/>
        <v>10</v>
      </c>
      <c r="AT5384" s="160">
        <v>35955</v>
      </c>
      <c r="AU5384">
        <v>21</v>
      </c>
      <c r="AV5384">
        <v>95</v>
      </c>
      <c r="AW5384" s="160" t="s">
        <v>1103</v>
      </c>
      <c r="AX5384" s="28">
        <f t="shared" si="126"/>
        <v>10</v>
      </c>
    </row>
    <row r="5385" spans="28:50" x14ac:dyDescent="0.3">
      <c r="AB5385" s="160">
        <v>35225</v>
      </c>
      <c r="AC5385">
        <v>22</v>
      </c>
      <c r="AD5385">
        <v>-10</v>
      </c>
      <c r="AE5385" t="s">
        <v>1103</v>
      </c>
      <c r="AF5385">
        <v>-1</v>
      </c>
      <c r="AH5385" s="160">
        <v>39973</v>
      </c>
      <c r="AI5385">
        <v>22</v>
      </c>
      <c r="AJ5385">
        <v>68</v>
      </c>
      <c r="AK5385" s="160" t="s">
        <v>1103</v>
      </c>
      <c r="AL5385" s="28">
        <f t="shared" si="124"/>
        <v>7</v>
      </c>
      <c r="AN5385" s="160">
        <v>38512</v>
      </c>
      <c r="AO5385">
        <v>22</v>
      </c>
      <c r="AP5385">
        <v>90</v>
      </c>
      <c r="AQ5385" s="160" t="s">
        <v>1103</v>
      </c>
      <c r="AR5385" s="28">
        <f t="shared" si="125"/>
        <v>9</v>
      </c>
      <c r="AT5385" s="160">
        <v>35955</v>
      </c>
      <c r="AU5385">
        <v>22</v>
      </c>
      <c r="AV5385">
        <v>93</v>
      </c>
      <c r="AW5385" s="160" t="s">
        <v>1103</v>
      </c>
      <c r="AX5385" s="28">
        <f t="shared" si="126"/>
        <v>9</v>
      </c>
    </row>
    <row r="5386" spans="28:50" x14ac:dyDescent="0.3">
      <c r="AB5386" s="160">
        <v>35225</v>
      </c>
      <c r="AC5386">
        <v>23</v>
      </c>
      <c r="AD5386">
        <v>0</v>
      </c>
      <c r="AE5386" t="s">
        <v>1103</v>
      </c>
      <c r="AF5386">
        <v>0</v>
      </c>
      <c r="AH5386" s="160">
        <v>39973</v>
      </c>
      <c r="AI5386">
        <v>23</v>
      </c>
      <c r="AJ5386">
        <v>64</v>
      </c>
      <c r="AK5386" s="160" t="s">
        <v>1103</v>
      </c>
      <c r="AL5386" s="28">
        <f t="shared" si="124"/>
        <v>6</v>
      </c>
      <c r="AN5386" s="160">
        <v>38512</v>
      </c>
      <c r="AO5386">
        <v>23</v>
      </c>
      <c r="AP5386">
        <v>83</v>
      </c>
      <c r="AQ5386" s="160" t="s">
        <v>1103</v>
      </c>
      <c r="AR5386" s="28">
        <f t="shared" si="125"/>
        <v>8</v>
      </c>
      <c r="AT5386" s="160">
        <v>35955</v>
      </c>
      <c r="AU5386">
        <v>23</v>
      </c>
      <c r="AV5386">
        <v>89</v>
      </c>
      <c r="AW5386" s="160" t="s">
        <v>1103</v>
      </c>
      <c r="AX5386" s="28">
        <f t="shared" si="126"/>
        <v>9</v>
      </c>
    </row>
    <row r="5387" spans="28:50" x14ac:dyDescent="0.3">
      <c r="AB5387" s="160">
        <v>35226</v>
      </c>
      <c r="AC5387">
        <v>0</v>
      </c>
      <c r="AD5387">
        <v>-20</v>
      </c>
      <c r="AE5387" t="s">
        <v>1103</v>
      </c>
      <c r="AF5387">
        <v>-2</v>
      </c>
      <c r="AH5387" s="160">
        <v>39974</v>
      </c>
      <c r="AI5387">
        <v>0</v>
      </c>
      <c r="AJ5387">
        <v>63</v>
      </c>
      <c r="AK5387" s="160" t="s">
        <v>1103</v>
      </c>
      <c r="AL5387" s="28">
        <f t="shared" si="124"/>
        <v>6</v>
      </c>
      <c r="AN5387" s="160">
        <v>38513</v>
      </c>
      <c r="AO5387">
        <v>0</v>
      </c>
      <c r="AP5387">
        <v>80</v>
      </c>
      <c r="AQ5387" s="160" t="s">
        <v>1103</v>
      </c>
      <c r="AR5387" s="28">
        <f t="shared" si="125"/>
        <v>8</v>
      </c>
      <c r="AT5387" s="160">
        <v>35956</v>
      </c>
      <c r="AU5387">
        <v>0</v>
      </c>
      <c r="AV5387">
        <v>86</v>
      </c>
      <c r="AW5387" s="160" t="s">
        <v>1103</v>
      </c>
      <c r="AX5387" s="28">
        <f t="shared" si="126"/>
        <v>9</v>
      </c>
    </row>
    <row r="5388" spans="28:50" x14ac:dyDescent="0.3">
      <c r="AB5388" s="160">
        <v>35226</v>
      </c>
      <c r="AC5388">
        <v>1</v>
      </c>
      <c r="AD5388">
        <v>-10</v>
      </c>
      <c r="AE5388" t="s">
        <v>1103</v>
      </c>
      <c r="AF5388">
        <v>-1</v>
      </c>
      <c r="AH5388" s="160">
        <v>39974</v>
      </c>
      <c r="AI5388">
        <v>1</v>
      </c>
      <c r="AJ5388">
        <v>58</v>
      </c>
      <c r="AK5388" s="160" t="s">
        <v>1103</v>
      </c>
      <c r="AL5388" s="28">
        <f t="shared" si="124"/>
        <v>6</v>
      </c>
      <c r="AN5388" s="160">
        <v>38513</v>
      </c>
      <c r="AO5388">
        <v>1</v>
      </c>
      <c r="AP5388">
        <v>70</v>
      </c>
      <c r="AQ5388" s="160" t="s">
        <v>1103</v>
      </c>
      <c r="AR5388" s="28">
        <f t="shared" si="125"/>
        <v>7</v>
      </c>
      <c r="AT5388" s="160">
        <v>35956</v>
      </c>
      <c r="AU5388">
        <v>1</v>
      </c>
      <c r="AV5388">
        <v>89</v>
      </c>
      <c r="AW5388" s="160" t="s">
        <v>1103</v>
      </c>
      <c r="AX5388" s="28">
        <f t="shared" si="126"/>
        <v>9</v>
      </c>
    </row>
    <row r="5389" spans="28:50" x14ac:dyDescent="0.3">
      <c r="AB5389" s="160">
        <v>35226</v>
      </c>
      <c r="AC5389">
        <v>2</v>
      </c>
      <c r="AD5389">
        <v>-20</v>
      </c>
      <c r="AE5389" t="s">
        <v>1103</v>
      </c>
      <c r="AF5389">
        <v>-2</v>
      </c>
      <c r="AH5389" s="160">
        <v>39974</v>
      </c>
      <c r="AI5389">
        <v>2</v>
      </c>
      <c r="AJ5389">
        <v>59</v>
      </c>
      <c r="AK5389" s="160" t="s">
        <v>1103</v>
      </c>
      <c r="AL5389" s="28">
        <f t="shared" si="124"/>
        <v>6</v>
      </c>
      <c r="AN5389" s="160">
        <v>38513</v>
      </c>
      <c r="AO5389">
        <v>2</v>
      </c>
      <c r="AP5389">
        <v>73</v>
      </c>
      <c r="AQ5389" s="160" t="s">
        <v>1103</v>
      </c>
      <c r="AR5389" s="28">
        <f t="shared" si="125"/>
        <v>7</v>
      </c>
      <c r="AT5389" s="160">
        <v>35956</v>
      </c>
      <c r="AU5389">
        <v>2</v>
      </c>
      <c r="AV5389">
        <v>88</v>
      </c>
      <c r="AW5389" s="160" t="s">
        <v>1103</v>
      </c>
      <c r="AX5389" s="28">
        <f t="shared" si="126"/>
        <v>9</v>
      </c>
    </row>
    <row r="5390" spans="28:50" x14ac:dyDescent="0.3">
      <c r="AB5390" s="160">
        <v>35226</v>
      </c>
      <c r="AC5390">
        <v>3</v>
      </c>
      <c r="AD5390">
        <v>-20</v>
      </c>
      <c r="AE5390" t="s">
        <v>1103</v>
      </c>
      <c r="AF5390">
        <v>-2</v>
      </c>
      <c r="AH5390" s="160">
        <v>39974</v>
      </c>
      <c r="AI5390">
        <v>3</v>
      </c>
      <c r="AJ5390">
        <v>59</v>
      </c>
      <c r="AK5390" s="160" t="s">
        <v>1103</v>
      </c>
      <c r="AL5390" s="28">
        <f t="shared" si="124"/>
        <v>6</v>
      </c>
      <c r="AN5390" s="160">
        <v>38513</v>
      </c>
      <c r="AO5390">
        <v>3</v>
      </c>
      <c r="AP5390">
        <v>70</v>
      </c>
      <c r="AQ5390" s="160" t="s">
        <v>1103</v>
      </c>
      <c r="AR5390" s="28">
        <f t="shared" si="125"/>
        <v>7</v>
      </c>
      <c r="AT5390" s="160">
        <v>35956</v>
      </c>
      <c r="AU5390">
        <v>3</v>
      </c>
      <c r="AV5390">
        <v>85</v>
      </c>
      <c r="AW5390" s="160" t="s">
        <v>1103</v>
      </c>
      <c r="AX5390" s="28">
        <f t="shared" si="126"/>
        <v>9</v>
      </c>
    </row>
    <row r="5391" spans="28:50" x14ac:dyDescent="0.3">
      <c r="AB5391" s="160">
        <v>35226</v>
      </c>
      <c r="AC5391">
        <v>4</v>
      </c>
      <c r="AD5391">
        <v>-30</v>
      </c>
      <c r="AE5391" t="s">
        <v>1103</v>
      </c>
      <c r="AF5391">
        <v>-3</v>
      </c>
      <c r="AH5391" s="160">
        <v>39974</v>
      </c>
      <c r="AI5391">
        <v>4</v>
      </c>
      <c r="AJ5391">
        <v>57</v>
      </c>
      <c r="AK5391" s="160" t="s">
        <v>1103</v>
      </c>
      <c r="AL5391" s="28">
        <f t="shared" si="124"/>
        <v>6</v>
      </c>
      <c r="AN5391" s="160">
        <v>38513</v>
      </c>
      <c r="AO5391">
        <v>4</v>
      </c>
      <c r="AP5391">
        <v>70</v>
      </c>
      <c r="AQ5391" s="160" t="s">
        <v>1103</v>
      </c>
      <c r="AR5391" s="28">
        <f t="shared" si="125"/>
        <v>7</v>
      </c>
      <c r="AT5391" s="160">
        <v>35956</v>
      </c>
      <c r="AU5391">
        <v>4</v>
      </c>
      <c r="AV5391">
        <v>83</v>
      </c>
      <c r="AW5391" s="160" t="s">
        <v>1103</v>
      </c>
      <c r="AX5391" s="28">
        <f t="shared" si="126"/>
        <v>8</v>
      </c>
    </row>
    <row r="5392" spans="28:50" x14ac:dyDescent="0.3">
      <c r="AB5392" s="160">
        <v>35226</v>
      </c>
      <c r="AC5392">
        <v>5</v>
      </c>
      <c r="AD5392">
        <v>-20</v>
      </c>
      <c r="AE5392" t="s">
        <v>1103</v>
      </c>
      <c r="AF5392">
        <v>-2</v>
      </c>
      <c r="AH5392" s="160">
        <v>39974</v>
      </c>
      <c r="AI5392">
        <v>5</v>
      </c>
      <c r="AJ5392">
        <v>58</v>
      </c>
      <c r="AK5392" s="160" t="s">
        <v>1103</v>
      </c>
      <c r="AL5392" s="28">
        <f t="shared" si="124"/>
        <v>6</v>
      </c>
      <c r="AN5392" s="160">
        <v>38513</v>
      </c>
      <c r="AO5392">
        <v>5</v>
      </c>
      <c r="AP5392">
        <v>71</v>
      </c>
      <c r="AQ5392" s="160" t="s">
        <v>1103</v>
      </c>
      <c r="AR5392" s="28">
        <f t="shared" si="125"/>
        <v>7</v>
      </c>
      <c r="AT5392" s="160">
        <v>35956</v>
      </c>
      <c r="AU5392">
        <v>5</v>
      </c>
      <c r="AV5392">
        <v>74</v>
      </c>
      <c r="AW5392" s="160" t="s">
        <v>1103</v>
      </c>
      <c r="AX5392" s="28">
        <f t="shared" si="126"/>
        <v>7</v>
      </c>
    </row>
    <row r="5393" spans="28:50" x14ac:dyDescent="0.3">
      <c r="AB5393" s="160">
        <v>35226</v>
      </c>
      <c r="AC5393">
        <v>6</v>
      </c>
      <c r="AD5393">
        <v>-30</v>
      </c>
      <c r="AE5393" t="s">
        <v>1103</v>
      </c>
      <c r="AF5393">
        <v>-3</v>
      </c>
      <c r="AH5393" s="160">
        <v>39974</v>
      </c>
      <c r="AI5393">
        <v>6</v>
      </c>
      <c r="AJ5393">
        <v>62</v>
      </c>
      <c r="AK5393" s="160" t="s">
        <v>1103</v>
      </c>
      <c r="AL5393" s="28">
        <f t="shared" si="124"/>
        <v>6</v>
      </c>
      <c r="AN5393" s="160">
        <v>38513</v>
      </c>
      <c r="AO5393">
        <v>6</v>
      </c>
      <c r="AP5393">
        <v>70</v>
      </c>
      <c r="AQ5393" s="160" t="s">
        <v>1103</v>
      </c>
      <c r="AR5393" s="28">
        <f t="shared" si="125"/>
        <v>7</v>
      </c>
      <c r="AT5393" s="160">
        <v>35956</v>
      </c>
      <c r="AU5393">
        <v>6</v>
      </c>
      <c r="AV5393">
        <v>73</v>
      </c>
      <c r="AW5393" s="160" t="s">
        <v>1103</v>
      </c>
      <c r="AX5393" s="28">
        <f t="shared" si="126"/>
        <v>7</v>
      </c>
    </row>
    <row r="5394" spans="28:50" x14ac:dyDescent="0.3">
      <c r="AB5394" s="160">
        <v>35226</v>
      </c>
      <c r="AC5394">
        <v>7</v>
      </c>
      <c r="AD5394">
        <v>-30</v>
      </c>
      <c r="AE5394" t="s">
        <v>1103</v>
      </c>
      <c r="AF5394">
        <v>-3</v>
      </c>
      <c r="AH5394" s="160">
        <v>39974</v>
      </c>
      <c r="AI5394">
        <v>7</v>
      </c>
      <c r="AJ5394">
        <v>63</v>
      </c>
      <c r="AK5394" s="160" t="s">
        <v>1103</v>
      </c>
      <c r="AL5394" s="28">
        <f t="shared" si="124"/>
        <v>6</v>
      </c>
      <c r="AN5394" s="160">
        <v>38513</v>
      </c>
      <c r="AO5394">
        <v>7</v>
      </c>
      <c r="AP5394">
        <v>70</v>
      </c>
      <c r="AQ5394" s="160" t="s">
        <v>1103</v>
      </c>
      <c r="AR5394" s="28">
        <f t="shared" si="125"/>
        <v>7</v>
      </c>
      <c r="AT5394" s="160">
        <v>35956</v>
      </c>
      <c r="AU5394">
        <v>7</v>
      </c>
      <c r="AV5394">
        <v>69</v>
      </c>
      <c r="AW5394" s="160" t="s">
        <v>1103</v>
      </c>
      <c r="AX5394" s="28">
        <f t="shared" si="126"/>
        <v>7</v>
      </c>
    </row>
    <row r="5395" spans="28:50" x14ac:dyDescent="0.3">
      <c r="AB5395" s="160">
        <v>35226</v>
      </c>
      <c r="AC5395">
        <v>8</v>
      </c>
      <c r="AD5395">
        <v>-10</v>
      </c>
      <c r="AE5395" t="s">
        <v>1103</v>
      </c>
      <c r="AF5395">
        <v>-1</v>
      </c>
      <c r="AH5395" s="160">
        <v>39974</v>
      </c>
      <c r="AI5395">
        <v>8</v>
      </c>
      <c r="AJ5395">
        <v>65</v>
      </c>
      <c r="AK5395" s="160" t="s">
        <v>1103</v>
      </c>
      <c r="AL5395" s="28">
        <f t="shared" si="124"/>
        <v>7</v>
      </c>
      <c r="AN5395" s="160">
        <v>38513</v>
      </c>
      <c r="AO5395">
        <v>8</v>
      </c>
      <c r="AP5395">
        <v>69</v>
      </c>
      <c r="AQ5395" s="160" t="s">
        <v>1103</v>
      </c>
      <c r="AR5395" s="28">
        <f t="shared" si="125"/>
        <v>7</v>
      </c>
      <c r="AT5395" s="160">
        <v>35956</v>
      </c>
      <c r="AU5395">
        <v>8</v>
      </c>
      <c r="AV5395">
        <v>69</v>
      </c>
      <c r="AW5395" s="160" t="s">
        <v>1103</v>
      </c>
      <c r="AX5395" s="28">
        <f t="shared" si="126"/>
        <v>7</v>
      </c>
    </row>
    <row r="5396" spans="28:50" x14ac:dyDescent="0.3">
      <c r="AB5396" s="160">
        <v>35226</v>
      </c>
      <c r="AC5396">
        <v>9</v>
      </c>
      <c r="AD5396">
        <v>50</v>
      </c>
      <c r="AE5396" t="s">
        <v>1103</v>
      </c>
      <c r="AF5396">
        <v>5</v>
      </c>
      <c r="AH5396" s="160">
        <v>39974</v>
      </c>
      <c r="AI5396">
        <v>9</v>
      </c>
      <c r="AJ5396">
        <v>71</v>
      </c>
      <c r="AK5396" s="160" t="s">
        <v>1103</v>
      </c>
      <c r="AL5396" s="28">
        <f t="shared" si="124"/>
        <v>7</v>
      </c>
      <c r="AN5396" s="160">
        <v>38513</v>
      </c>
      <c r="AO5396">
        <v>9</v>
      </c>
      <c r="AP5396">
        <v>80</v>
      </c>
      <c r="AQ5396" s="160" t="s">
        <v>1103</v>
      </c>
      <c r="AR5396" s="28">
        <f t="shared" si="125"/>
        <v>8</v>
      </c>
      <c r="AT5396" s="160">
        <v>35956</v>
      </c>
      <c r="AU5396">
        <v>9</v>
      </c>
      <c r="AV5396">
        <v>69</v>
      </c>
      <c r="AW5396" s="160" t="s">
        <v>1103</v>
      </c>
      <c r="AX5396" s="28">
        <f t="shared" si="126"/>
        <v>7</v>
      </c>
    </row>
    <row r="5397" spans="28:50" x14ac:dyDescent="0.3">
      <c r="AB5397" s="160">
        <v>35226</v>
      </c>
      <c r="AC5397">
        <v>10</v>
      </c>
      <c r="AD5397">
        <v>75</v>
      </c>
      <c r="AE5397" t="s">
        <v>1103</v>
      </c>
      <c r="AF5397">
        <v>8</v>
      </c>
      <c r="AH5397" s="160">
        <v>39974</v>
      </c>
      <c r="AI5397">
        <v>10</v>
      </c>
      <c r="AJ5397">
        <v>80</v>
      </c>
      <c r="AK5397" s="160" t="s">
        <v>1103</v>
      </c>
      <c r="AL5397" s="28">
        <f t="shared" si="124"/>
        <v>8</v>
      </c>
      <c r="AN5397" s="160">
        <v>38513</v>
      </c>
      <c r="AO5397">
        <v>10</v>
      </c>
      <c r="AP5397">
        <v>90</v>
      </c>
      <c r="AQ5397" s="160" t="s">
        <v>1103</v>
      </c>
      <c r="AR5397" s="28">
        <f t="shared" si="125"/>
        <v>9</v>
      </c>
      <c r="AT5397" s="160">
        <v>35956</v>
      </c>
      <c r="AU5397">
        <v>10</v>
      </c>
      <c r="AV5397">
        <v>73</v>
      </c>
      <c r="AW5397" s="160" t="s">
        <v>1103</v>
      </c>
      <c r="AX5397" s="28">
        <f t="shared" si="126"/>
        <v>7</v>
      </c>
    </row>
    <row r="5398" spans="28:50" x14ac:dyDescent="0.3">
      <c r="AB5398" s="160">
        <v>35226</v>
      </c>
      <c r="AC5398">
        <v>11</v>
      </c>
      <c r="AD5398">
        <v>100</v>
      </c>
      <c r="AE5398" t="s">
        <v>1103</v>
      </c>
      <c r="AF5398">
        <v>10</v>
      </c>
      <c r="AH5398" s="160">
        <v>39974</v>
      </c>
      <c r="AI5398">
        <v>11</v>
      </c>
      <c r="AJ5398">
        <v>93</v>
      </c>
      <c r="AK5398" s="160" t="s">
        <v>1103</v>
      </c>
      <c r="AL5398" s="28">
        <f t="shared" si="124"/>
        <v>9</v>
      </c>
      <c r="AN5398" s="160">
        <v>38513</v>
      </c>
      <c r="AO5398">
        <v>11</v>
      </c>
      <c r="AP5398">
        <v>98</v>
      </c>
      <c r="AQ5398" s="160" t="s">
        <v>1103</v>
      </c>
      <c r="AR5398" s="28">
        <f t="shared" si="125"/>
        <v>10</v>
      </c>
      <c r="AT5398" s="160">
        <v>35956</v>
      </c>
      <c r="AU5398">
        <v>11</v>
      </c>
      <c r="AV5398">
        <v>74</v>
      </c>
      <c r="AW5398" s="160" t="s">
        <v>1103</v>
      </c>
      <c r="AX5398" s="28">
        <f t="shared" si="126"/>
        <v>7</v>
      </c>
    </row>
    <row r="5399" spans="28:50" x14ac:dyDescent="0.3">
      <c r="AB5399" s="160">
        <v>35226</v>
      </c>
      <c r="AC5399">
        <v>12</v>
      </c>
      <c r="AD5399">
        <v>120</v>
      </c>
      <c r="AE5399" t="s">
        <v>1103</v>
      </c>
      <c r="AF5399">
        <v>12</v>
      </c>
      <c r="AH5399" s="160">
        <v>39974</v>
      </c>
      <c r="AI5399">
        <v>12</v>
      </c>
      <c r="AJ5399">
        <v>107</v>
      </c>
      <c r="AK5399" s="160" t="s">
        <v>1103</v>
      </c>
      <c r="AL5399" s="28">
        <f t="shared" si="124"/>
        <v>11</v>
      </c>
      <c r="AN5399" s="160">
        <v>38513</v>
      </c>
      <c r="AO5399">
        <v>12</v>
      </c>
      <c r="AP5399">
        <v>100</v>
      </c>
      <c r="AQ5399" s="160" t="s">
        <v>1103</v>
      </c>
      <c r="AR5399" s="28">
        <f t="shared" si="125"/>
        <v>10</v>
      </c>
      <c r="AT5399" s="160">
        <v>35956</v>
      </c>
      <c r="AU5399">
        <v>12</v>
      </c>
      <c r="AV5399">
        <v>77</v>
      </c>
      <c r="AW5399" s="160" t="s">
        <v>1103</v>
      </c>
      <c r="AX5399" s="28">
        <f t="shared" si="126"/>
        <v>8</v>
      </c>
    </row>
    <row r="5400" spans="28:50" x14ac:dyDescent="0.3">
      <c r="AB5400" s="160">
        <v>35226</v>
      </c>
      <c r="AC5400">
        <v>13</v>
      </c>
      <c r="AD5400">
        <v>130</v>
      </c>
      <c r="AE5400" t="s">
        <v>1103</v>
      </c>
      <c r="AF5400">
        <v>13</v>
      </c>
      <c r="AH5400" s="160">
        <v>39974</v>
      </c>
      <c r="AI5400">
        <v>13</v>
      </c>
      <c r="AJ5400">
        <v>114</v>
      </c>
      <c r="AK5400" s="160" t="s">
        <v>1103</v>
      </c>
      <c r="AL5400" s="28">
        <f t="shared" si="124"/>
        <v>11</v>
      </c>
      <c r="AN5400" s="160">
        <v>38513</v>
      </c>
      <c r="AO5400">
        <v>13</v>
      </c>
      <c r="AP5400">
        <v>130</v>
      </c>
      <c r="AQ5400" s="160" t="s">
        <v>1103</v>
      </c>
      <c r="AR5400" s="28">
        <f t="shared" si="125"/>
        <v>13</v>
      </c>
      <c r="AT5400" s="160">
        <v>35956</v>
      </c>
      <c r="AU5400">
        <v>13</v>
      </c>
      <c r="AV5400">
        <v>75</v>
      </c>
      <c r="AW5400" s="160" t="s">
        <v>1103</v>
      </c>
      <c r="AX5400" s="28">
        <f t="shared" si="126"/>
        <v>8</v>
      </c>
    </row>
    <row r="5401" spans="28:50" x14ac:dyDescent="0.3">
      <c r="AB5401" s="160">
        <v>35226</v>
      </c>
      <c r="AC5401">
        <v>14</v>
      </c>
      <c r="AD5401">
        <v>130</v>
      </c>
      <c r="AE5401" t="s">
        <v>1103</v>
      </c>
      <c r="AF5401">
        <v>13</v>
      </c>
      <c r="AH5401" s="160">
        <v>39974</v>
      </c>
      <c r="AI5401">
        <v>14</v>
      </c>
      <c r="AJ5401">
        <v>125</v>
      </c>
      <c r="AK5401" s="160" t="s">
        <v>1103</v>
      </c>
      <c r="AL5401" s="28">
        <f t="shared" si="124"/>
        <v>13</v>
      </c>
      <c r="AN5401" s="160">
        <v>38513</v>
      </c>
      <c r="AO5401">
        <v>14</v>
      </c>
      <c r="AP5401">
        <v>139</v>
      </c>
      <c r="AQ5401" s="160" t="s">
        <v>1103</v>
      </c>
      <c r="AR5401" s="28">
        <f t="shared" si="125"/>
        <v>14</v>
      </c>
      <c r="AT5401" s="160">
        <v>35956</v>
      </c>
      <c r="AU5401">
        <v>14</v>
      </c>
      <c r="AV5401">
        <v>73</v>
      </c>
      <c r="AW5401" s="160" t="s">
        <v>1103</v>
      </c>
      <c r="AX5401" s="28">
        <f t="shared" si="126"/>
        <v>7</v>
      </c>
    </row>
    <row r="5402" spans="28:50" x14ac:dyDescent="0.3">
      <c r="AB5402" s="160">
        <v>35226</v>
      </c>
      <c r="AC5402">
        <v>15</v>
      </c>
      <c r="AD5402">
        <v>130</v>
      </c>
      <c r="AE5402" t="s">
        <v>1103</v>
      </c>
      <c r="AF5402">
        <v>13</v>
      </c>
      <c r="AH5402" s="160">
        <v>39974</v>
      </c>
      <c r="AI5402">
        <v>15</v>
      </c>
      <c r="AJ5402">
        <v>102</v>
      </c>
      <c r="AK5402" s="160" t="s">
        <v>1103</v>
      </c>
      <c r="AL5402" s="28">
        <f t="shared" si="124"/>
        <v>10</v>
      </c>
      <c r="AN5402" s="160">
        <v>38513</v>
      </c>
      <c r="AO5402">
        <v>15</v>
      </c>
      <c r="AP5402">
        <v>140</v>
      </c>
      <c r="AQ5402" s="160" t="s">
        <v>1103</v>
      </c>
      <c r="AR5402" s="28">
        <f t="shared" si="125"/>
        <v>14</v>
      </c>
      <c r="AT5402" s="160">
        <v>35956</v>
      </c>
      <c r="AU5402">
        <v>15</v>
      </c>
      <c r="AV5402">
        <v>79</v>
      </c>
      <c r="AW5402" s="160" t="s">
        <v>1103</v>
      </c>
      <c r="AX5402" s="28">
        <f t="shared" si="126"/>
        <v>8</v>
      </c>
    </row>
    <row r="5403" spans="28:50" x14ac:dyDescent="0.3">
      <c r="AB5403" s="160">
        <v>35226</v>
      </c>
      <c r="AC5403">
        <v>16</v>
      </c>
      <c r="AD5403">
        <v>130</v>
      </c>
      <c r="AE5403" t="s">
        <v>1103</v>
      </c>
      <c r="AF5403">
        <v>13</v>
      </c>
      <c r="AH5403" s="160">
        <v>39974</v>
      </c>
      <c r="AI5403">
        <v>16</v>
      </c>
      <c r="AJ5403">
        <v>103</v>
      </c>
      <c r="AK5403" s="160" t="s">
        <v>1103</v>
      </c>
      <c r="AL5403" s="28">
        <f t="shared" si="124"/>
        <v>10</v>
      </c>
      <c r="AN5403" s="160">
        <v>38513</v>
      </c>
      <c r="AO5403">
        <v>16</v>
      </c>
      <c r="AP5403">
        <v>120</v>
      </c>
      <c r="AQ5403" s="160" t="s">
        <v>1103</v>
      </c>
      <c r="AR5403" s="28">
        <f t="shared" si="125"/>
        <v>12</v>
      </c>
      <c r="AT5403" s="160">
        <v>35956</v>
      </c>
      <c r="AU5403">
        <v>16</v>
      </c>
      <c r="AV5403">
        <v>76</v>
      </c>
      <c r="AW5403" s="160" t="s">
        <v>1103</v>
      </c>
      <c r="AX5403" s="28">
        <f t="shared" si="126"/>
        <v>8</v>
      </c>
    </row>
    <row r="5404" spans="28:50" x14ac:dyDescent="0.3">
      <c r="AB5404" s="160">
        <v>35226</v>
      </c>
      <c r="AC5404">
        <v>17</v>
      </c>
      <c r="AD5404">
        <v>100</v>
      </c>
      <c r="AE5404" t="s">
        <v>1103</v>
      </c>
      <c r="AF5404">
        <v>10</v>
      </c>
      <c r="AH5404" s="160">
        <v>39974</v>
      </c>
      <c r="AI5404">
        <v>17</v>
      </c>
      <c r="AJ5404">
        <v>93</v>
      </c>
      <c r="AK5404" s="160" t="s">
        <v>1103</v>
      </c>
      <c r="AL5404" s="28">
        <f t="shared" si="124"/>
        <v>9</v>
      </c>
      <c r="AN5404" s="160">
        <v>38513</v>
      </c>
      <c r="AO5404">
        <v>17</v>
      </c>
      <c r="AP5404">
        <v>115</v>
      </c>
      <c r="AQ5404" s="160" t="s">
        <v>1103</v>
      </c>
      <c r="AR5404" s="28">
        <f t="shared" si="125"/>
        <v>12</v>
      </c>
      <c r="AT5404" s="160">
        <v>35956</v>
      </c>
      <c r="AU5404">
        <v>17</v>
      </c>
      <c r="AV5404">
        <v>77</v>
      </c>
      <c r="AW5404" s="160" t="s">
        <v>1103</v>
      </c>
      <c r="AX5404" s="28">
        <f t="shared" si="126"/>
        <v>8</v>
      </c>
    </row>
    <row r="5405" spans="28:50" x14ac:dyDescent="0.3">
      <c r="AB5405" s="160">
        <v>35226</v>
      </c>
      <c r="AC5405">
        <v>18</v>
      </c>
      <c r="AD5405">
        <v>70</v>
      </c>
      <c r="AE5405" t="s">
        <v>1103</v>
      </c>
      <c r="AF5405">
        <v>7</v>
      </c>
      <c r="AH5405" s="160">
        <v>39974</v>
      </c>
      <c r="AI5405">
        <v>18</v>
      </c>
      <c r="AJ5405">
        <v>89</v>
      </c>
      <c r="AK5405" s="160" t="s">
        <v>1103</v>
      </c>
      <c r="AL5405" s="28">
        <f t="shared" si="124"/>
        <v>9</v>
      </c>
      <c r="AN5405" s="160">
        <v>38513</v>
      </c>
      <c r="AO5405">
        <v>18</v>
      </c>
      <c r="AP5405">
        <v>110</v>
      </c>
      <c r="AQ5405" s="160" t="s">
        <v>1103</v>
      </c>
      <c r="AR5405" s="28">
        <f t="shared" si="125"/>
        <v>11</v>
      </c>
      <c r="AT5405" s="160">
        <v>35956</v>
      </c>
      <c r="AU5405">
        <v>18</v>
      </c>
      <c r="AV5405">
        <v>76</v>
      </c>
      <c r="AW5405" s="160" t="s">
        <v>1103</v>
      </c>
      <c r="AX5405" s="28">
        <f t="shared" si="126"/>
        <v>8</v>
      </c>
    </row>
    <row r="5406" spans="28:50" x14ac:dyDescent="0.3">
      <c r="AB5406" s="160">
        <v>35226</v>
      </c>
      <c r="AC5406">
        <v>19</v>
      </c>
      <c r="AD5406">
        <v>70</v>
      </c>
      <c r="AE5406" t="s">
        <v>1103</v>
      </c>
      <c r="AF5406">
        <v>7</v>
      </c>
      <c r="AH5406" s="160">
        <v>39974</v>
      </c>
      <c r="AI5406">
        <v>19</v>
      </c>
      <c r="AJ5406">
        <v>86</v>
      </c>
      <c r="AK5406" s="160" t="s">
        <v>1103</v>
      </c>
      <c r="AL5406" s="28">
        <f t="shared" si="124"/>
        <v>9</v>
      </c>
      <c r="AN5406" s="160">
        <v>38513</v>
      </c>
      <c r="AO5406">
        <v>19</v>
      </c>
      <c r="AP5406">
        <v>100</v>
      </c>
      <c r="AQ5406" s="160" t="s">
        <v>1103</v>
      </c>
      <c r="AR5406" s="28">
        <f t="shared" si="125"/>
        <v>10</v>
      </c>
      <c r="AT5406" s="160">
        <v>35956</v>
      </c>
      <c r="AU5406">
        <v>19</v>
      </c>
      <c r="AV5406">
        <v>69</v>
      </c>
      <c r="AW5406" s="160" t="s">
        <v>1103</v>
      </c>
      <c r="AX5406" s="28">
        <f t="shared" si="126"/>
        <v>7</v>
      </c>
    </row>
    <row r="5407" spans="28:50" x14ac:dyDescent="0.3">
      <c r="AB5407" s="160">
        <v>35226</v>
      </c>
      <c r="AC5407">
        <v>20</v>
      </c>
      <c r="AD5407">
        <v>30</v>
      </c>
      <c r="AE5407" t="s">
        <v>1103</v>
      </c>
      <c r="AF5407">
        <v>3</v>
      </c>
      <c r="AH5407" s="160">
        <v>39974</v>
      </c>
      <c r="AI5407">
        <v>20</v>
      </c>
      <c r="AJ5407">
        <v>83</v>
      </c>
      <c r="AK5407" s="160" t="s">
        <v>1103</v>
      </c>
      <c r="AL5407" s="28">
        <f t="shared" si="124"/>
        <v>8</v>
      </c>
      <c r="AN5407" s="160">
        <v>38513</v>
      </c>
      <c r="AO5407">
        <v>20</v>
      </c>
      <c r="AP5407">
        <v>84</v>
      </c>
      <c r="AQ5407" s="160" t="s">
        <v>1103</v>
      </c>
      <c r="AR5407" s="28">
        <f t="shared" si="125"/>
        <v>8</v>
      </c>
      <c r="AT5407" s="160">
        <v>35956</v>
      </c>
      <c r="AU5407">
        <v>20</v>
      </c>
      <c r="AV5407">
        <v>55</v>
      </c>
      <c r="AW5407" s="160" t="s">
        <v>1103</v>
      </c>
      <c r="AX5407" s="28">
        <f t="shared" si="126"/>
        <v>6</v>
      </c>
    </row>
    <row r="5408" spans="28:50" x14ac:dyDescent="0.3">
      <c r="AB5408" s="160">
        <v>35226</v>
      </c>
      <c r="AC5408">
        <v>21</v>
      </c>
      <c r="AD5408">
        <v>20</v>
      </c>
      <c r="AE5408" t="s">
        <v>1103</v>
      </c>
      <c r="AF5408">
        <v>2</v>
      </c>
      <c r="AH5408" s="160">
        <v>39974</v>
      </c>
      <c r="AI5408">
        <v>21</v>
      </c>
      <c r="AJ5408">
        <v>82</v>
      </c>
      <c r="AK5408" s="160" t="s">
        <v>1103</v>
      </c>
      <c r="AL5408" s="28">
        <f t="shared" si="124"/>
        <v>8</v>
      </c>
      <c r="AN5408" s="160">
        <v>38513</v>
      </c>
      <c r="AO5408">
        <v>21</v>
      </c>
      <c r="AP5408">
        <v>80</v>
      </c>
      <c r="AQ5408" s="160" t="s">
        <v>1103</v>
      </c>
      <c r="AR5408" s="28">
        <f t="shared" si="125"/>
        <v>8</v>
      </c>
      <c r="AT5408" s="160">
        <v>35956</v>
      </c>
      <c r="AU5408">
        <v>21</v>
      </c>
      <c r="AV5408">
        <v>47</v>
      </c>
      <c r="AW5408" s="160" t="s">
        <v>1103</v>
      </c>
      <c r="AX5408" s="28">
        <f t="shared" si="126"/>
        <v>5</v>
      </c>
    </row>
    <row r="5409" spans="28:50" x14ac:dyDescent="0.3">
      <c r="AB5409" s="160">
        <v>35226</v>
      </c>
      <c r="AC5409">
        <v>22</v>
      </c>
      <c r="AD5409">
        <v>10</v>
      </c>
      <c r="AE5409" t="s">
        <v>1103</v>
      </c>
      <c r="AF5409">
        <v>1</v>
      </c>
      <c r="AH5409" s="160">
        <v>39974</v>
      </c>
      <c r="AI5409">
        <v>22</v>
      </c>
      <c r="AJ5409">
        <v>80</v>
      </c>
      <c r="AK5409" s="160" t="s">
        <v>1103</v>
      </c>
      <c r="AL5409" s="28">
        <f t="shared" si="124"/>
        <v>8</v>
      </c>
      <c r="AN5409" s="160">
        <v>38513</v>
      </c>
      <c r="AO5409">
        <v>22</v>
      </c>
      <c r="AP5409">
        <v>80</v>
      </c>
      <c r="AQ5409" s="160" t="s">
        <v>1103</v>
      </c>
      <c r="AR5409" s="28">
        <f t="shared" si="125"/>
        <v>8</v>
      </c>
      <c r="AT5409" s="160">
        <v>35956</v>
      </c>
      <c r="AU5409">
        <v>22</v>
      </c>
      <c r="AV5409">
        <v>41</v>
      </c>
      <c r="AW5409" s="160" t="s">
        <v>1103</v>
      </c>
      <c r="AX5409" s="28">
        <f t="shared" si="126"/>
        <v>4</v>
      </c>
    </row>
    <row r="5410" spans="28:50" x14ac:dyDescent="0.3">
      <c r="AB5410" s="160">
        <v>35226</v>
      </c>
      <c r="AC5410">
        <v>23</v>
      </c>
      <c r="AD5410">
        <v>10</v>
      </c>
      <c r="AE5410" t="s">
        <v>1103</v>
      </c>
      <c r="AF5410">
        <v>1</v>
      </c>
      <c r="AH5410" s="160">
        <v>39974</v>
      </c>
      <c r="AI5410">
        <v>23</v>
      </c>
      <c r="AJ5410">
        <v>78</v>
      </c>
      <c r="AK5410" s="160" t="s">
        <v>1103</v>
      </c>
      <c r="AL5410" s="28">
        <f t="shared" si="124"/>
        <v>8</v>
      </c>
      <c r="AN5410" s="160">
        <v>38513</v>
      </c>
      <c r="AO5410">
        <v>23</v>
      </c>
      <c r="AP5410">
        <v>76</v>
      </c>
      <c r="AQ5410" s="160" t="s">
        <v>1103</v>
      </c>
      <c r="AR5410" s="28">
        <f t="shared" si="125"/>
        <v>8</v>
      </c>
      <c r="AT5410" s="160">
        <v>35956</v>
      </c>
      <c r="AU5410">
        <v>23</v>
      </c>
      <c r="AV5410">
        <v>27</v>
      </c>
      <c r="AW5410" s="160" t="s">
        <v>1103</v>
      </c>
      <c r="AX5410" s="28">
        <f t="shared" si="126"/>
        <v>3</v>
      </c>
    </row>
    <row r="5411" spans="28:50" x14ac:dyDescent="0.3">
      <c r="AB5411" s="160">
        <v>35227</v>
      </c>
      <c r="AC5411">
        <v>0</v>
      </c>
      <c r="AD5411">
        <v>10</v>
      </c>
      <c r="AE5411" t="s">
        <v>1103</v>
      </c>
      <c r="AF5411">
        <v>1</v>
      </c>
      <c r="AH5411" s="160">
        <v>39975</v>
      </c>
      <c r="AI5411">
        <v>0</v>
      </c>
      <c r="AJ5411">
        <v>77</v>
      </c>
      <c r="AK5411" s="160" t="s">
        <v>1103</v>
      </c>
      <c r="AL5411" s="28">
        <f t="shared" si="124"/>
        <v>8</v>
      </c>
      <c r="AN5411" s="160">
        <v>38514</v>
      </c>
      <c r="AO5411">
        <v>0</v>
      </c>
      <c r="AP5411">
        <v>80</v>
      </c>
      <c r="AQ5411" s="160" t="s">
        <v>1103</v>
      </c>
      <c r="AR5411" s="28">
        <f t="shared" si="125"/>
        <v>8</v>
      </c>
      <c r="AT5411" s="160">
        <v>35957</v>
      </c>
      <c r="AU5411">
        <v>0</v>
      </c>
      <c r="AV5411">
        <v>35</v>
      </c>
      <c r="AW5411" s="160" t="s">
        <v>1103</v>
      </c>
      <c r="AX5411" s="28">
        <f t="shared" si="126"/>
        <v>4</v>
      </c>
    </row>
    <row r="5412" spans="28:50" x14ac:dyDescent="0.3">
      <c r="AB5412" s="160">
        <v>35227</v>
      </c>
      <c r="AC5412">
        <v>1</v>
      </c>
      <c r="AD5412">
        <v>10</v>
      </c>
      <c r="AE5412" t="s">
        <v>1103</v>
      </c>
      <c r="AF5412">
        <v>1</v>
      </c>
      <c r="AH5412" s="160">
        <v>39975</v>
      </c>
      <c r="AI5412">
        <v>1</v>
      </c>
      <c r="AJ5412">
        <v>75</v>
      </c>
      <c r="AK5412" s="160" t="s">
        <v>1103</v>
      </c>
      <c r="AL5412" s="28">
        <f t="shared" si="124"/>
        <v>8</v>
      </c>
      <c r="AN5412" s="160">
        <v>38514</v>
      </c>
      <c r="AO5412">
        <v>1</v>
      </c>
      <c r="AP5412">
        <v>70</v>
      </c>
      <c r="AQ5412" s="160" t="s">
        <v>1103</v>
      </c>
      <c r="AR5412" s="28">
        <f t="shared" si="125"/>
        <v>7</v>
      </c>
      <c r="AT5412" s="160">
        <v>35957</v>
      </c>
      <c r="AU5412">
        <v>1</v>
      </c>
      <c r="AV5412">
        <v>36</v>
      </c>
      <c r="AW5412" s="160" t="s">
        <v>1103</v>
      </c>
      <c r="AX5412" s="28">
        <f t="shared" si="126"/>
        <v>4</v>
      </c>
    </row>
    <row r="5413" spans="28:50" x14ac:dyDescent="0.3">
      <c r="AB5413" s="160">
        <v>35227</v>
      </c>
      <c r="AC5413">
        <v>2</v>
      </c>
      <c r="AD5413">
        <v>20</v>
      </c>
      <c r="AE5413" t="s">
        <v>1103</v>
      </c>
      <c r="AF5413">
        <v>2</v>
      </c>
      <c r="AH5413" s="160">
        <v>39975</v>
      </c>
      <c r="AI5413">
        <v>2</v>
      </c>
      <c r="AJ5413">
        <v>72</v>
      </c>
      <c r="AK5413" s="160" t="s">
        <v>1103</v>
      </c>
      <c r="AL5413" s="28">
        <f t="shared" si="124"/>
        <v>7</v>
      </c>
      <c r="AN5413" s="160">
        <v>38514</v>
      </c>
      <c r="AO5413">
        <v>2</v>
      </c>
      <c r="AP5413">
        <v>73</v>
      </c>
      <c r="AQ5413" s="160" t="s">
        <v>1103</v>
      </c>
      <c r="AR5413" s="28">
        <f t="shared" si="125"/>
        <v>7</v>
      </c>
      <c r="AT5413" s="160">
        <v>35957</v>
      </c>
      <c r="AU5413">
        <v>2</v>
      </c>
      <c r="AV5413">
        <v>14</v>
      </c>
      <c r="AW5413" s="160" t="s">
        <v>1103</v>
      </c>
      <c r="AX5413" s="28">
        <f t="shared" si="126"/>
        <v>1</v>
      </c>
    </row>
    <row r="5414" spans="28:50" x14ac:dyDescent="0.3">
      <c r="AB5414" s="160">
        <v>35227</v>
      </c>
      <c r="AC5414">
        <v>3</v>
      </c>
      <c r="AD5414">
        <v>10</v>
      </c>
      <c r="AE5414" t="s">
        <v>1103</v>
      </c>
      <c r="AF5414">
        <v>1</v>
      </c>
      <c r="AH5414" s="160">
        <v>39975</v>
      </c>
      <c r="AI5414">
        <v>3</v>
      </c>
      <c r="AJ5414">
        <v>68</v>
      </c>
      <c r="AK5414" s="160" t="s">
        <v>1103</v>
      </c>
      <c r="AL5414" s="28">
        <f t="shared" si="124"/>
        <v>7</v>
      </c>
      <c r="AN5414" s="160">
        <v>38514</v>
      </c>
      <c r="AO5414">
        <v>3</v>
      </c>
      <c r="AP5414">
        <v>80</v>
      </c>
      <c r="AQ5414" s="160" t="s">
        <v>1103</v>
      </c>
      <c r="AR5414" s="28">
        <f t="shared" si="125"/>
        <v>8</v>
      </c>
      <c r="AT5414" s="160">
        <v>35957</v>
      </c>
      <c r="AU5414">
        <v>3</v>
      </c>
      <c r="AV5414">
        <v>11</v>
      </c>
      <c r="AW5414" s="160" t="s">
        <v>1103</v>
      </c>
      <c r="AX5414" s="28">
        <f t="shared" si="126"/>
        <v>1</v>
      </c>
    </row>
    <row r="5415" spans="28:50" x14ac:dyDescent="0.3">
      <c r="AB5415" s="160">
        <v>35227</v>
      </c>
      <c r="AC5415">
        <v>4</v>
      </c>
      <c r="AD5415">
        <v>10</v>
      </c>
      <c r="AE5415" t="s">
        <v>1103</v>
      </c>
      <c r="AF5415">
        <v>1</v>
      </c>
      <c r="AH5415" s="160">
        <v>39975</v>
      </c>
      <c r="AI5415">
        <v>4</v>
      </c>
      <c r="AJ5415">
        <v>67</v>
      </c>
      <c r="AK5415" s="160" t="s">
        <v>1103</v>
      </c>
      <c r="AL5415" s="28">
        <f t="shared" si="124"/>
        <v>7</v>
      </c>
      <c r="AN5415" s="160">
        <v>38514</v>
      </c>
      <c r="AO5415">
        <v>4</v>
      </c>
      <c r="AP5415">
        <v>90</v>
      </c>
      <c r="AQ5415" s="160" t="s">
        <v>1103</v>
      </c>
      <c r="AR5415" s="28">
        <f t="shared" si="125"/>
        <v>9</v>
      </c>
      <c r="AT5415" s="160">
        <v>35957</v>
      </c>
      <c r="AU5415">
        <v>4</v>
      </c>
      <c r="AV5415">
        <v>12</v>
      </c>
      <c r="AW5415" s="160" t="s">
        <v>1103</v>
      </c>
      <c r="AX5415" s="28">
        <f t="shared" si="126"/>
        <v>1</v>
      </c>
    </row>
    <row r="5416" spans="28:50" x14ac:dyDescent="0.3">
      <c r="AB5416" s="160">
        <v>35227</v>
      </c>
      <c r="AC5416">
        <v>5</v>
      </c>
      <c r="AD5416">
        <v>0</v>
      </c>
      <c r="AE5416" t="s">
        <v>1103</v>
      </c>
      <c r="AF5416">
        <v>0</v>
      </c>
      <c r="AH5416" s="160">
        <v>39975</v>
      </c>
      <c r="AI5416">
        <v>5</v>
      </c>
      <c r="AJ5416">
        <v>65</v>
      </c>
      <c r="AK5416" s="160" t="s">
        <v>1103</v>
      </c>
      <c r="AL5416" s="28">
        <f t="shared" si="124"/>
        <v>7</v>
      </c>
      <c r="AN5416" s="160">
        <v>38514</v>
      </c>
      <c r="AO5416">
        <v>5</v>
      </c>
      <c r="AP5416">
        <v>92</v>
      </c>
      <c r="AQ5416" s="160" t="s">
        <v>1103</v>
      </c>
      <c r="AR5416" s="28">
        <f t="shared" si="125"/>
        <v>9</v>
      </c>
      <c r="AT5416" s="160">
        <v>35957</v>
      </c>
      <c r="AU5416">
        <v>5</v>
      </c>
      <c r="AV5416">
        <v>12</v>
      </c>
      <c r="AW5416" s="160" t="s">
        <v>1103</v>
      </c>
      <c r="AX5416" s="28">
        <f t="shared" si="126"/>
        <v>1</v>
      </c>
    </row>
    <row r="5417" spans="28:50" x14ac:dyDescent="0.3">
      <c r="AB5417" s="160">
        <v>35227</v>
      </c>
      <c r="AC5417">
        <v>6</v>
      </c>
      <c r="AD5417">
        <v>10</v>
      </c>
      <c r="AE5417" t="s">
        <v>1103</v>
      </c>
      <c r="AF5417">
        <v>1</v>
      </c>
      <c r="AH5417" s="160">
        <v>39975</v>
      </c>
      <c r="AI5417">
        <v>6</v>
      </c>
      <c r="AJ5417">
        <v>68</v>
      </c>
      <c r="AK5417" s="160" t="s">
        <v>1103</v>
      </c>
      <c r="AL5417" s="28">
        <f t="shared" si="124"/>
        <v>7</v>
      </c>
      <c r="AN5417" s="160">
        <v>38514</v>
      </c>
      <c r="AO5417">
        <v>6</v>
      </c>
      <c r="AP5417">
        <v>90</v>
      </c>
      <c r="AQ5417" s="160" t="s">
        <v>1103</v>
      </c>
      <c r="AR5417" s="28">
        <f t="shared" si="125"/>
        <v>9</v>
      </c>
      <c r="AT5417" s="160">
        <v>35957</v>
      </c>
      <c r="AU5417">
        <v>6</v>
      </c>
      <c r="AV5417">
        <v>13</v>
      </c>
      <c r="AW5417" s="160" t="s">
        <v>1103</v>
      </c>
      <c r="AX5417" s="28">
        <f t="shared" si="126"/>
        <v>1</v>
      </c>
    </row>
    <row r="5418" spans="28:50" x14ac:dyDescent="0.3">
      <c r="AB5418" s="160">
        <v>35227</v>
      </c>
      <c r="AC5418">
        <v>7</v>
      </c>
      <c r="AD5418">
        <v>-10</v>
      </c>
      <c r="AE5418" t="s">
        <v>1103</v>
      </c>
      <c r="AF5418">
        <v>-1</v>
      </c>
      <c r="AH5418" s="160">
        <v>39975</v>
      </c>
      <c r="AI5418">
        <v>7</v>
      </c>
      <c r="AJ5418">
        <v>70</v>
      </c>
      <c r="AK5418" s="160" t="s">
        <v>1103</v>
      </c>
      <c r="AL5418" s="28">
        <f t="shared" si="124"/>
        <v>7</v>
      </c>
      <c r="AN5418" s="160">
        <v>38514</v>
      </c>
      <c r="AO5418">
        <v>7</v>
      </c>
      <c r="AP5418">
        <v>80</v>
      </c>
      <c r="AQ5418" s="160" t="s">
        <v>1103</v>
      </c>
      <c r="AR5418" s="28">
        <f t="shared" si="125"/>
        <v>8</v>
      </c>
      <c r="AT5418" s="160">
        <v>35957</v>
      </c>
      <c r="AU5418">
        <v>7</v>
      </c>
      <c r="AV5418">
        <v>12</v>
      </c>
      <c r="AW5418" s="160" t="s">
        <v>1103</v>
      </c>
      <c r="AX5418" s="28">
        <f t="shared" si="126"/>
        <v>1</v>
      </c>
    </row>
    <row r="5419" spans="28:50" x14ac:dyDescent="0.3">
      <c r="AB5419" s="160">
        <v>35227</v>
      </c>
      <c r="AC5419">
        <v>8</v>
      </c>
      <c r="AD5419">
        <v>20</v>
      </c>
      <c r="AE5419" t="s">
        <v>1103</v>
      </c>
      <c r="AF5419">
        <v>2</v>
      </c>
      <c r="AH5419" s="160">
        <v>39975</v>
      </c>
      <c r="AI5419">
        <v>8</v>
      </c>
      <c r="AJ5419">
        <v>73</v>
      </c>
      <c r="AK5419" s="160" t="s">
        <v>1103</v>
      </c>
      <c r="AL5419" s="28">
        <f t="shared" si="124"/>
        <v>7</v>
      </c>
      <c r="AN5419" s="160">
        <v>38514</v>
      </c>
      <c r="AO5419">
        <v>8</v>
      </c>
      <c r="AP5419">
        <v>106</v>
      </c>
      <c r="AQ5419" s="160" t="s">
        <v>1103</v>
      </c>
      <c r="AR5419" s="28">
        <f t="shared" si="125"/>
        <v>11</v>
      </c>
      <c r="AT5419" s="160">
        <v>35957</v>
      </c>
      <c r="AU5419">
        <v>8</v>
      </c>
      <c r="AV5419">
        <v>14</v>
      </c>
      <c r="AW5419" s="160" t="s">
        <v>1103</v>
      </c>
      <c r="AX5419" s="28">
        <f t="shared" si="126"/>
        <v>1</v>
      </c>
    </row>
    <row r="5420" spans="28:50" x14ac:dyDescent="0.3">
      <c r="AB5420" s="160">
        <v>35227</v>
      </c>
      <c r="AC5420">
        <v>9</v>
      </c>
      <c r="AD5420">
        <v>50</v>
      </c>
      <c r="AE5420" t="s">
        <v>1103</v>
      </c>
      <c r="AF5420">
        <v>5</v>
      </c>
      <c r="AH5420" s="160">
        <v>39975</v>
      </c>
      <c r="AI5420">
        <v>9</v>
      </c>
      <c r="AJ5420">
        <v>84</v>
      </c>
      <c r="AK5420" s="160" t="s">
        <v>1103</v>
      </c>
      <c r="AL5420" s="28">
        <f t="shared" si="124"/>
        <v>8</v>
      </c>
      <c r="AN5420" s="160">
        <v>38514</v>
      </c>
      <c r="AO5420">
        <v>9</v>
      </c>
      <c r="AP5420">
        <v>120</v>
      </c>
      <c r="AQ5420" s="160" t="s">
        <v>1103</v>
      </c>
      <c r="AR5420" s="28">
        <f t="shared" si="125"/>
        <v>12</v>
      </c>
      <c r="AT5420" s="160">
        <v>35957</v>
      </c>
      <c r="AU5420">
        <v>9</v>
      </c>
      <c r="AV5420">
        <v>31</v>
      </c>
      <c r="AW5420" s="160" t="s">
        <v>1103</v>
      </c>
      <c r="AX5420" s="28">
        <f t="shared" si="126"/>
        <v>3</v>
      </c>
    </row>
    <row r="5421" spans="28:50" x14ac:dyDescent="0.3">
      <c r="AB5421" s="160">
        <v>35227</v>
      </c>
      <c r="AC5421">
        <v>10</v>
      </c>
      <c r="AD5421">
        <v>70</v>
      </c>
      <c r="AE5421" t="s">
        <v>1103</v>
      </c>
      <c r="AF5421">
        <v>7</v>
      </c>
      <c r="AH5421" s="160">
        <v>39975</v>
      </c>
      <c r="AI5421">
        <v>10</v>
      </c>
      <c r="AJ5421">
        <v>88</v>
      </c>
      <c r="AK5421" s="160" t="s">
        <v>1103</v>
      </c>
      <c r="AL5421" s="28">
        <f t="shared" si="124"/>
        <v>9</v>
      </c>
      <c r="AN5421" s="160">
        <v>38514</v>
      </c>
      <c r="AO5421">
        <v>10</v>
      </c>
      <c r="AP5421">
        <v>130</v>
      </c>
      <c r="AQ5421" s="160" t="s">
        <v>1103</v>
      </c>
      <c r="AR5421" s="28">
        <f t="shared" si="125"/>
        <v>13</v>
      </c>
      <c r="AT5421" s="160">
        <v>35957</v>
      </c>
      <c r="AU5421">
        <v>10</v>
      </c>
      <c r="AV5421">
        <v>53</v>
      </c>
      <c r="AW5421" s="160" t="s">
        <v>1103</v>
      </c>
      <c r="AX5421" s="28">
        <f t="shared" si="126"/>
        <v>5</v>
      </c>
    </row>
    <row r="5422" spans="28:50" x14ac:dyDescent="0.3">
      <c r="AB5422" s="160">
        <v>35227</v>
      </c>
      <c r="AC5422">
        <v>11</v>
      </c>
      <c r="AD5422">
        <v>90</v>
      </c>
      <c r="AE5422" t="s">
        <v>1103</v>
      </c>
      <c r="AF5422">
        <v>9</v>
      </c>
      <c r="AH5422" s="160">
        <v>39975</v>
      </c>
      <c r="AI5422">
        <v>11</v>
      </c>
      <c r="AJ5422">
        <v>96</v>
      </c>
      <c r="AK5422" s="160" t="s">
        <v>1103</v>
      </c>
      <c r="AL5422" s="28">
        <f t="shared" si="124"/>
        <v>10</v>
      </c>
      <c r="AN5422" s="160">
        <v>38514</v>
      </c>
      <c r="AO5422">
        <v>11</v>
      </c>
      <c r="AP5422">
        <v>132</v>
      </c>
      <c r="AQ5422" s="160" t="s">
        <v>1103</v>
      </c>
      <c r="AR5422" s="28">
        <f t="shared" si="125"/>
        <v>13</v>
      </c>
      <c r="AT5422" s="160">
        <v>35957</v>
      </c>
      <c r="AU5422">
        <v>11</v>
      </c>
      <c r="AV5422">
        <v>71</v>
      </c>
      <c r="AW5422" s="160" t="s">
        <v>1103</v>
      </c>
      <c r="AX5422" s="28">
        <f t="shared" si="126"/>
        <v>7</v>
      </c>
    </row>
    <row r="5423" spans="28:50" x14ac:dyDescent="0.3">
      <c r="AB5423" s="160">
        <v>35227</v>
      </c>
      <c r="AC5423">
        <v>12</v>
      </c>
      <c r="AD5423">
        <v>100</v>
      </c>
      <c r="AE5423" t="s">
        <v>1103</v>
      </c>
      <c r="AF5423">
        <v>10</v>
      </c>
      <c r="AH5423" s="160">
        <v>39975</v>
      </c>
      <c r="AI5423">
        <v>12</v>
      </c>
      <c r="AJ5423">
        <v>113</v>
      </c>
      <c r="AK5423" s="160" t="s">
        <v>1103</v>
      </c>
      <c r="AL5423" s="28">
        <f t="shared" si="124"/>
        <v>11</v>
      </c>
      <c r="AN5423" s="160">
        <v>38514</v>
      </c>
      <c r="AO5423">
        <v>12</v>
      </c>
      <c r="AP5423">
        <v>140</v>
      </c>
      <c r="AQ5423" s="160" t="s">
        <v>1103</v>
      </c>
      <c r="AR5423" s="28">
        <f t="shared" si="125"/>
        <v>14</v>
      </c>
      <c r="AT5423" s="160">
        <v>35957</v>
      </c>
      <c r="AU5423">
        <v>12</v>
      </c>
      <c r="AV5423">
        <v>78</v>
      </c>
      <c r="AW5423" s="160" t="s">
        <v>1103</v>
      </c>
      <c r="AX5423" s="28">
        <f t="shared" si="126"/>
        <v>8</v>
      </c>
    </row>
    <row r="5424" spans="28:50" x14ac:dyDescent="0.3">
      <c r="AB5424" s="160">
        <v>35227</v>
      </c>
      <c r="AC5424">
        <v>13</v>
      </c>
      <c r="AD5424">
        <v>110</v>
      </c>
      <c r="AE5424" t="s">
        <v>1103</v>
      </c>
      <c r="AF5424">
        <v>11</v>
      </c>
      <c r="AH5424" s="160">
        <v>39975</v>
      </c>
      <c r="AI5424">
        <v>13</v>
      </c>
      <c r="AJ5424">
        <v>122</v>
      </c>
      <c r="AK5424" s="160" t="s">
        <v>1103</v>
      </c>
      <c r="AL5424" s="28">
        <f t="shared" si="124"/>
        <v>12</v>
      </c>
      <c r="AN5424" s="160">
        <v>38514</v>
      </c>
      <c r="AO5424">
        <v>13</v>
      </c>
      <c r="AP5424">
        <v>150</v>
      </c>
      <c r="AQ5424" s="160" t="s">
        <v>1103</v>
      </c>
      <c r="AR5424" s="28">
        <f t="shared" si="125"/>
        <v>15</v>
      </c>
      <c r="AT5424" s="160">
        <v>35957</v>
      </c>
      <c r="AU5424">
        <v>13</v>
      </c>
      <c r="AV5424">
        <v>84</v>
      </c>
      <c r="AW5424" s="160" t="s">
        <v>1103</v>
      </c>
      <c r="AX5424" s="28">
        <f t="shared" si="126"/>
        <v>8</v>
      </c>
    </row>
    <row r="5425" spans="28:50" x14ac:dyDescent="0.3">
      <c r="AB5425" s="160">
        <v>35227</v>
      </c>
      <c r="AC5425">
        <v>14</v>
      </c>
      <c r="AD5425">
        <v>120</v>
      </c>
      <c r="AE5425" t="s">
        <v>1103</v>
      </c>
      <c r="AF5425">
        <v>12</v>
      </c>
      <c r="AH5425" s="160">
        <v>39975</v>
      </c>
      <c r="AI5425">
        <v>14</v>
      </c>
      <c r="AJ5425">
        <v>119</v>
      </c>
      <c r="AK5425" s="160" t="s">
        <v>1103</v>
      </c>
      <c r="AL5425" s="28">
        <f t="shared" si="124"/>
        <v>12</v>
      </c>
      <c r="AN5425" s="160">
        <v>38514</v>
      </c>
      <c r="AO5425">
        <v>14</v>
      </c>
      <c r="AP5425">
        <v>151</v>
      </c>
      <c r="AQ5425" s="160" t="s">
        <v>1103</v>
      </c>
      <c r="AR5425" s="28">
        <f t="shared" si="125"/>
        <v>15</v>
      </c>
      <c r="AT5425" s="160">
        <v>35957</v>
      </c>
      <c r="AU5425">
        <v>14</v>
      </c>
      <c r="AV5425">
        <v>88</v>
      </c>
      <c r="AW5425" s="160" t="s">
        <v>1103</v>
      </c>
      <c r="AX5425" s="28">
        <f t="shared" si="126"/>
        <v>9</v>
      </c>
    </row>
    <row r="5426" spans="28:50" x14ac:dyDescent="0.3">
      <c r="AB5426" s="160">
        <v>35227</v>
      </c>
      <c r="AC5426">
        <v>15</v>
      </c>
      <c r="AD5426">
        <v>120</v>
      </c>
      <c r="AE5426" t="s">
        <v>1103</v>
      </c>
      <c r="AF5426">
        <v>12</v>
      </c>
      <c r="AH5426" s="160">
        <v>39975</v>
      </c>
      <c r="AI5426">
        <v>15</v>
      </c>
      <c r="AJ5426">
        <v>122</v>
      </c>
      <c r="AK5426" s="160" t="s">
        <v>1103</v>
      </c>
      <c r="AL5426" s="28">
        <f t="shared" si="124"/>
        <v>12</v>
      </c>
      <c r="AN5426" s="160">
        <v>38514</v>
      </c>
      <c r="AO5426">
        <v>15</v>
      </c>
      <c r="AP5426">
        <v>150</v>
      </c>
      <c r="AQ5426" s="160" t="s">
        <v>1103</v>
      </c>
      <c r="AR5426" s="28">
        <f t="shared" si="125"/>
        <v>15</v>
      </c>
      <c r="AT5426" s="160">
        <v>35957</v>
      </c>
      <c r="AU5426">
        <v>15</v>
      </c>
      <c r="AV5426">
        <v>84</v>
      </c>
      <c r="AW5426" s="160" t="s">
        <v>1103</v>
      </c>
      <c r="AX5426" s="28">
        <f t="shared" si="126"/>
        <v>8</v>
      </c>
    </row>
    <row r="5427" spans="28:50" x14ac:dyDescent="0.3">
      <c r="AB5427" s="160">
        <v>35227</v>
      </c>
      <c r="AC5427">
        <v>16</v>
      </c>
      <c r="AD5427">
        <v>110</v>
      </c>
      <c r="AE5427" t="s">
        <v>1103</v>
      </c>
      <c r="AF5427">
        <v>11</v>
      </c>
      <c r="AH5427" s="160">
        <v>39975</v>
      </c>
      <c r="AI5427">
        <v>16</v>
      </c>
      <c r="AJ5427">
        <v>121</v>
      </c>
      <c r="AK5427" s="160" t="s">
        <v>1103</v>
      </c>
      <c r="AL5427" s="28">
        <f t="shared" si="124"/>
        <v>12</v>
      </c>
      <c r="AN5427" s="160">
        <v>38514</v>
      </c>
      <c r="AO5427">
        <v>16</v>
      </c>
      <c r="AP5427">
        <v>140</v>
      </c>
      <c r="AQ5427" s="160" t="s">
        <v>1103</v>
      </c>
      <c r="AR5427" s="28">
        <f t="shared" si="125"/>
        <v>14</v>
      </c>
      <c r="AT5427" s="160">
        <v>35957</v>
      </c>
      <c r="AU5427">
        <v>16</v>
      </c>
      <c r="AV5427">
        <v>69</v>
      </c>
      <c r="AW5427" s="160" t="s">
        <v>1103</v>
      </c>
      <c r="AX5427" s="28">
        <f t="shared" si="126"/>
        <v>7</v>
      </c>
    </row>
    <row r="5428" spans="28:50" x14ac:dyDescent="0.3">
      <c r="AB5428" s="160">
        <v>35227</v>
      </c>
      <c r="AC5428">
        <v>17</v>
      </c>
      <c r="AD5428">
        <v>90</v>
      </c>
      <c r="AE5428" t="s">
        <v>1103</v>
      </c>
      <c r="AF5428">
        <v>9</v>
      </c>
      <c r="AH5428" s="160">
        <v>39975</v>
      </c>
      <c r="AI5428">
        <v>17</v>
      </c>
      <c r="AJ5428">
        <v>119</v>
      </c>
      <c r="AK5428" s="160" t="s">
        <v>1103</v>
      </c>
      <c r="AL5428" s="28">
        <f t="shared" si="124"/>
        <v>12</v>
      </c>
      <c r="AN5428" s="160">
        <v>38514</v>
      </c>
      <c r="AO5428">
        <v>17</v>
      </c>
      <c r="AP5428">
        <v>129</v>
      </c>
      <c r="AQ5428" s="160" t="s">
        <v>1103</v>
      </c>
      <c r="AR5428" s="28">
        <f t="shared" si="125"/>
        <v>13</v>
      </c>
      <c r="AT5428" s="160">
        <v>35957</v>
      </c>
      <c r="AU5428">
        <v>17</v>
      </c>
      <c r="AV5428">
        <v>54</v>
      </c>
      <c r="AW5428" s="160" t="s">
        <v>1103</v>
      </c>
      <c r="AX5428" s="28">
        <f t="shared" si="126"/>
        <v>5</v>
      </c>
    </row>
    <row r="5429" spans="28:50" x14ac:dyDescent="0.3">
      <c r="AB5429" s="160">
        <v>35227</v>
      </c>
      <c r="AC5429">
        <v>18</v>
      </c>
      <c r="AD5429">
        <v>70</v>
      </c>
      <c r="AE5429" t="s">
        <v>1103</v>
      </c>
      <c r="AF5429">
        <v>7</v>
      </c>
      <c r="AH5429" s="160">
        <v>39975</v>
      </c>
      <c r="AI5429">
        <v>18</v>
      </c>
      <c r="AJ5429">
        <v>118</v>
      </c>
      <c r="AK5429" s="160" t="s">
        <v>1103</v>
      </c>
      <c r="AL5429" s="28">
        <f t="shared" si="124"/>
        <v>12</v>
      </c>
      <c r="AN5429" s="160">
        <v>38514</v>
      </c>
      <c r="AO5429">
        <v>18</v>
      </c>
      <c r="AP5429">
        <v>120</v>
      </c>
      <c r="AQ5429" s="160" t="s">
        <v>1103</v>
      </c>
      <c r="AR5429" s="28">
        <f t="shared" si="125"/>
        <v>12</v>
      </c>
      <c r="AT5429" s="160">
        <v>35957</v>
      </c>
      <c r="AU5429">
        <v>18</v>
      </c>
      <c r="AV5429">
        <v>41</v>
      </c>
      <c r="AW5429" s="160" t="s">
        <v>1103</v>
      </c>
      <c r="AX5429" s="28">
        <f t="shared" si="126"/>
        <v>4</v>
      </c>
    </row>
    <row r="5430" spans="28:50" x14ac:dyDescent="0.3">
      <c r="AB5430" s="160">
        <v>35227</v>
      </c>
      <c r="AC5430">
        <v>19</v>
      </c>
      <c r="AD5430">
        <v>60</v>
      </c>
      <c r="AE5430" t="s">
        <v>1103</v>
      </c>
      <c r="AF5430">
        <v>6</v>
      </c>
      <c r="AH5430" s="160">
        <v>39975</v>
      </c>
      <c r="AI5430">
        <v>19</v>
      </c>
      <c r="AJ5430">
        <v>115</v>
      </c>
      <c r="AK5430" s="160" t="s">
        <v>1103</v>
      </c>
      <c r="AL5430" s="28">
        <f t="shared" si="124"/>
        <v>12</v>
      </c>
      <c r="AN5430" s="160">
        <v>38514</v>
      </c>
      <c r="AO5430">
        <v>19</v>
      </c>
      <c r="AP5430">
        <v>110</v>
      </c>
      <c r="AQ5430" s="160" t="s">
        <v>1103</v>
      </c>
      <c r="AR5430" s="28">
        <f t="shared" si="125"/>
        <v>11</v>
      </c>
      <c r="AT5430" s="160">
        <v>35957</v>
      </c>
      <c r="AU5430">
        <v>19</v>
      </c>
      <c r="AV5430">
        <v>29</v>
      </c>
      <c r="AW5430" s="160" t="s">
        <v>1103</v>
      </c>
      <c r="AX5430" s="28">
        <f t="shared" si="126"/>
        <v>3</v>
      </c>
    </row>
    <row r="5431" spans="28:50" x14ac:dyDescent="0.3">
      <c r="AB5431" s="160">
        <v>35227</v>
      </c>
      <c r="AC5431">
        <v>20</v>
      </c>
      <c r="AD5431">
        <v>30</v>
      </c>
      <c r="AE5431" t="s">
        <v>1103</v>
      </c>
      <c r="AF5431">
        <v>3</v>
      </c>
      <c r="AH5431" s="160">
        <v>39975</v>
      </c>
      <c r="AI5431">
        <v>20</v>
      </c>
      <c r="AJ5431">
        <v>112</v>
      </c>
      <c r="AK5431" s="160" t="s">
        <v>1103</v>
      </c>
      <c r="AL5431" s="28">
        <f t="shared" si="124"/>
        <v>11</v>
      </c>
      <c r="AN5431" s="160">
        <v>38514</v>
      </c>
      <c r="AO5431">
        <v>20</v>
      </c>
      <c r="AP5431">
        <v>96</v>
      </c>
      <c r="AQ5431" s="160" t="s">
        <v>1103</v>
      </c>
      <c r="AR5431" s="28">
        <f t="shared" si="125"/>
        <v>10</v>
      </c>
      <c r="AT5431" s="160">
        <v>35957</v>
      </c>
      <c r="AU5431">
        <v>20</v>
      </c>
      <c r="AV5431">
        <v>30</v>
      </c>
      <c r="AW5431" s="160" t="s">
        <v>1103</v>
      </c>
      <c r="AX5431" s="28">
        <f t="shared" si="126"/>
        <v>3</v>
      </c>
    </row>
    <row r="5432" spans="28:50" x14ac:dyDescent="0.3">
      <c r="AB5432" s="160">
        <v>35227</v>
      </c>
      <c r="AC5432">
        <v>21</v>
      </c>
      <c r="AD5432">
        <v>10</v>
      </c>
      <c r="AE5432" t="s">
        <v>1103</v>
      </c>
      <c r="AF5432">
        <v>1</v>
      </c>
      <c r="AH5432" s="160">
        <v>39975</v>
      </c>
      <c r="AI5432">
        <v>21</v>
      </c>
      <c r="AJ5432">
        <v>111</v>
      </c>
      <c r="AK5432" s="160" t="s">
        <v>1103</v>
      </c>
      <c r="AL5432" s="28">
        <f t="shared" si="124"/>
        <v>11</v>
      </c>
      <c r="AN5432" s="160">
        <v>38514</v>
      </c>
      <c r="AO5432">
        <v>21</v>
      </c>
      <c r="AP5432">
        <v>90</v>
      </c>
      <c r="AQ5432" s="160" t="s">
        <v>1103</v>
      </c>
      <c r="AR5432" s="28">
        <f t="shared" si="125"/>
        <v>9</v>
      </c>
      <c r="AT5432" s="160">
        <v>35957</v>
      </c>
      <c r="AU5432">
        <v>21</v>
      </c>
      <c r="AV5432">
        <v>37</v>
      </c>
      <c r="AW5432" s="160" t="s">
        <v>1103</v>
      </c>
      <c r="AX5432" s="28">
        <f t="shared" si="126"/>
        <v>4</v>
      </c>
    </row>
    <row r="5433" spans="28:50" x14ac:dyDescent="0.3">
      <c r="AB5433" s="160">
        <v>35227</v>
      </c>
      <c r="AC5433">
        <v>22</v>
      </c>
      <c r="AD5433">
        <v>10</v>
      </c>
      <c r="AE5433" t="s">
        <v>1103</v>
      </c>
      <c r="AF5433">
        <v>1</v>
      </c>
      <c r="AH5433" s="160">
        <v>39975</v>
      </c>
      <c r="AI5433">
        <v>22</v>
      </c>
      <c r="AJ5433">
        <v>97</v>
      </c>
      <c r="AK5433" s="160" t="s">
        <v>1103</v>
      </c>
      <c r="AL5433" s="28">
        <f t="shared" si="124"/>
        <v>10</v>
      </c>
      <c r="AN5433" s="160">
        <v>38514</v>
      </c>
      <c r="AO5433">
        <v>22</v>
      </c>
      <c r="AP5433">
        <v>90</v>
      </c>
      <c r="AQ5433" s="160" t="s">
        <v>1103</v>
      </c>
      <c r="AR5433" s="28">
        <f t="shared" si="125"/>
        <v>9</v>
      </c>
      <c r="AT5433" s="160">
        <v>35957</v>
      </c>
      <c r="AU5433">
        <v>22</v>
      </c>
      <c r="AV5433">
        <v>60</v>
      </c>
      <c r="AW5433" s="160" t="s">
        <v>1103</v>
      </c>
      <c r="AX5433" s="28">
        <f t="shared" si="126"/>
        <v>6</v>
      </c>
    </row>
    <row r="5434" spans="28:50" x14ac:dyDescent="0.3">
      <c r="AB5434" s="160">
        <v>35227</v>
      </c>
      <c r="AC5434">
        <v>23</v>
      </c>
      <c r="AD5434">
        <v>10</v>
      </c>
      <c r="AE5434" t="s">
        <v>1103</v>
      </c>
      <c r="AF5434">
        <v>1</v>
      </c>
      <c r="AH5434" s="160">
        <v>39975</v>
      </c>
      <c r="AI5434">
        <v>23</v>
      </c>
      <c r="AJ5434">
        <v>83</v>
      </c>
      <c r="AK5434" s="160" t="s">
        <v>1103</v>
      </c>
      <c r="AL5434" s="28">
        <f t="shared" si="124"/>
        <v>8</v>
      </c>
      <c r="AN5434" s="160">
        <v>38514</v>
      </c>
      <c r="AO5434">
        <v>23</v>
      </c>
      <c r="AP5434">
        <v>82</v>
      </c>
      <c r="AQ5434" s="160" t="s">
        <v>1103</v>
      </c>
      <c r="AR5434" s="28">
        <f t="shared" si="125"/>
        <v>8</v>
      </c>
      <c r="AT5434" s="160">
        <v>35957</v>
      </c>
      <c r="AU5434">
        <v>23</v>
      </c>
      <c r="AV5434">
        <v>64</v>
      </c>
      <c r="AW5434" s="160" t="s">
        <v>1103</v>
      </c>
      <c r="AX5434" s="28">
        <f t="shared" si="126"/>
        <v>6</v>
      </c>
    </row>
    <row r="5435" spans="28:50" x14ac:dyDescent="0.3">
      <c r="AB5435" s="160">
        <v>35228</v>
      </c>
      <c r="AC5435">
        <v>0</v>
      </c>
      <c r="AD5435">
        <v>10</v>
      </c>
      <c r="AE5435" t="s">
        <v>1103</v>
      </c>
      <c r="AF5435">
        <v>1</v>
      </c>
      <c r="AH5435" s="160">
        <v>39976</v>
      </c>
      <c r="AI5435">
        <v>0</v>
      </c>
      <c r="AJ5435">
        <v>86</v>
      </c>
      <c r="AK5435" s="160" t="s">
        <v>1103</v>
      </c>
      <c r="AL5435" s="28">
        <f t="shared" ref="AL5435:AL5498" si="127">ROUND(AJ5435/10,0)</f>
        <v>9</v>
      </c>
      <c r="AN5435" s="160">
        <v>38515</v>
      </c>
      <c r="AO5435">
        <v>0</v>
      </c>
      <c r="AP5435">
        <v>80</v>
      </c>
      <c r="AQ5435" s="160" t="s">
        <v>1103</v>
      </c>
      <c r="AR5435" s="28">
        <f t="shared" ref="AR5435:AR5498" si="128">ROUND(AP5435/10,0)</f>
        <v>8</v>
      </c>
      <c r="AT5435" s="160">
        <v>35958</v>
      </c>
      <c r="AU5435">
        <v>0</v>
      </c>
      <c r="AV5435">
        <v>73</v>
      </c>
      <c r="AW5435" s="160" t="s">
        <v>1103</v>
      </c>
      <c r="AX5435" s="28">
        <f t="shared" ref="AX5435:AX5498" si="129">ROUND(AV5435/10,0)</f>
        <v>7</v>
      </c>
    </row>
    <row r="5436" spans="28:50" x14ac:dyDescent="0.3">
      <c r="AB5436" s="160">
        <v>35228</v>
      </c>
      <c r="AC5436">
        <v>1</v>
      </c>
      <c r="AD5436">
        <v>20</v>
      </c>
      <c r="AE5436" t="s">
        <v>1103</v>
      </c>
      <c r="AF5436">
        <v>2</v>
      </c>
      <c r="AH5436" s="160">
        <v>39976</v>
      </c>
      <c r="AI5436">
        <v>1</v>
      </c>
      <c r="AJ5436">
        <v>71</v>
      </c>
      <c r="AK5436" s="160" t="s">
        <v>1103</v>
      </c>
      <c r="AL5436" s="28">
        <f t="shared" si="127"/>
        <v>7</v>
      </c>
      <c r="AN5436" s="160">
        <v>38515</v>
      </c>
      <c r="AO5436">
        <v>1</v>
      </c>
      <c r="AP5436">
        <v>80</v>
      </c>
      <c r="AQ5436" s="160" t="s">
        <v>1103</v>
      </c>
      <c r="AR5436" s="28">
        <f t="shared" si="128"/>
        <v>8</v>
      </c>
      <c r="AT5436" s="160">
        <v>35958</v>
      </c>
      <c r="AU5436">
        <v>1</v>
      </c>
      <c r="AV5436">
        <v>72</v>
      </c>
      <c r="AW5436" s="160" t="s">
        <v>1103</v>
      </c>
      <c r="AX5436" s="28">
        <f t="shared" si="129"/>
        <v>7</v>
      </c>
    </row>
    <row r="5437" spans="28:50" x14ac:dyDescent="0.3">
      <c r="AB5437" s="160">
        <v>35228</v>
      </c>
      <c r="AC5437">
        <v>2</v>
      </c>
      <c r="AD5437">
        <v>40</v>
      </c>
      <c r="AE5437" t="s">
        <v>1103</v>
      </c>
      <c r="AF5437">
        <v>4</v>
      </c>
      <c r="AH5437" s="160">
        <v>39976</v>
      </c>
      <c r="AI5437">
        <v>2</v>
      </c>
      <c r="AJ5437">
        <v>63</v>
      </c>
      <c r="AK5437" s="160" t="s">
        <v>1103</v>
      </c>
      <c r="AL5437" s="28">
        <f t="shared" si="127"/>
        <v>6</v>
      </c>
      <c r="AN5437" s="160">
        <v>38515</v>
      </c>
      <c r="AO5437">
        <v>2</v>
      </c>
      <c r="AP5437">
        <v>71</v>
      </c>
      <c r="AQ5437" s="160" t="s">
        <v>1103</v>
      </c>
      <c r="AR5437" s="28">
        <f t="shared" si="128"/>
        <v>7</v>
      </c>
      <c r="AT5437" s="160">
        <v>35958</v>
      </c>
      <c r="AU5437">
        <v>2</v>
      </c>
      <c r="AV5437">
        <v>72</v>
      </c>
      <c r="AW5437" s="160" t="s">
        <v>1103</v>
      </c>
      <c r="AX5437" s="28">
        <f t="shared" si="129"/>
        <v>7</v>
      </c>
    </row>
    <row r="5438" spans="28:50" x14ac:dyDescent="0.3">
      <c r="AB5438" s="160">
        <v>35228</v>
      </c>
      <c r="AC5438">
        <v>3</v>
      </c>
      <c r="AD5438">
        <v>20</v>
      </c>
      <c r="AE5438" t="s">
        <v>1103</v>
      </c>
      <c r="AF5438">
        <v>2</v>
      </c>
      <c r="AH5438" s="160">
        <v>39976</v>
      </c>
      <c r="AI5438">
        <v>3</v>
      </c>
      <c r="AJ5438">
        <v>59</v>
      </c>
      <c r="AK5438" s="160" t="s">
        <v>1103</v>
      </c>
      <c r="AL5438" s="28">
        <f t="shared" si="127"/>
        <v>6</v>
      </c>
      <c r="AN5438" s="160">
        <v>38515</v>
      </c>
      <c r="AO5438">
        <v>3</v>
      </c>
      <c r="AP5438">
        <v>80</v>
      </c>
      <c r="AQ5438" s="160" t="s">
        <v>1103</v>
      </c>
      <c r="AR5438" s="28">
        <f t="shared" si="128"/>
        <v>8</v>
      </c>
      <c r="AT5438" s="160">
        <v>35958</v>
      </c>
      <c r="AU5438">
        <v>3</v>
      </c>
      <c r="AV5438">
        <v>67</v>
      </c>
      <c r="AW5438" s="160" t="s">
        <v>1103</v>
      </c>
      <c r="AX5438" s="28">
        <f t="shared" si="129"/>
        <v>7</v>
      </c>
    </row>
    <row r="5439" spans="28:50" x14ac:dyDescent="0.3">
      <c r="AB5439" s="160">
        <v>35228</v>
      </c>
      <c r="AC5439">
        <v>4</v>
      </c>
      <c r="AD5439">
        <v>10</v>
      </c>
      <c r="AE5439" t="s">
        <v>1103</v>
      </c>
      <c r="AF5439">
        <v>1</v>
      </c>
      <c r="AH5439" s="160">
        <v>39976</v>
      </c>
      <c r="AI5439">
        <v>4</v>
      </c>
      <c r="AJ5439">
        <v>57</v>
      </c>
      <c r="AK5439" s="160" t="s">
        <v>1103</v>
      </c>
      <c r="AL5439" s="28">
        <f t="shared" si="127"/>
        <v>6</v>
      </c>
      <c r="AN5439" s="160">
        <v>38515</v>
      </c>
      <c r="AO5439">
        <v>4</v>
      </c>
      <c r="AP5439">
        <v>90</v>
      </c>
      <c r="AQ5439" s="160" t="s">
        <v>1103</v>
      </c>
      <c r="AR5439" s="28">
        <f t="shared" si="128"/>
        <v>9</v>
      </c>
      <c r="AT5439" s="160">
        <v>35958</v>
      </c>
      <c r="AU5439">
        <v>4</v>
      </c>
      <c r="AV5439">
        <v>35</v>
      </c>
      <c r="AW5439" s="160" t="s">
        <v>1103</v>
      </c>
      <c r="AX5439" s="28">
        <f t="shared" si="129"/>
        <v>4</v>
      </c>
    </row>
    <row r="5440" spans="28:50" x14ac:dyDescent="0.3">
      <c r="AB5440" s="160">
        <v>35228</v>
      </c>
      <c r="AC5440">
        <v>5</v>
      </c>
      <c r="AD5440">
        <v>0</v>
      </c>
      <c r="AE5440" t="s">
        <v>1103</v>
      </c>
      <c r="AF5440">
        <v>0</v>
      </c>
      <c r="AH5440" s="160">
        <v>39976</v>
      </c>
      <c r="AI5440">
        <v>5</v>
      </c>
      <c r="AJ5440">
        <v>54</v>
      </c>
      <c r="AK5440" s="160" t="s">
        <v>1103</v>
      </c>
      <c r="AL5440" s="28">
        <f t="shared" si="127"/>
        <v>5</v>
      </c>
      <c r="AN5440" s="160">
        <v>38515</v>
      </c>
      <c r="AO5440">
        <v>5</v>
      </c>
      <c r="AP5440">
        <v>85</v>
      </c>
      <c r="AQ5440" s="160" t="s">
        <v>1103</v>
      </c>
      <c r="AR5440" s="28">
        <f t="shared" si="128"/>
        <v>9</v>
      </c>
      <c r="AT5440" s="160">
        <v>35958</v>
      </c>
      <c r="AU5440">
        <v>5</v>
      </c>
      <c r="AV5440">
        <v>18</v>
      </c>
      <c r="AW5440" s="160" t="s">
        <v>1103</v>
      </c>
      <c r="AX5440" s="28">
        <f t="shared" si="129"/>
        <v>2</v>
      </c>
    </row>
    <row r="5441" spans="28:50" x14ac:dyDescent="0.3">
      <c r="AB5441" s="160">
        <v>35228</v>
      </c>
      <c r="AC5441">
        <v>6</v>
      </c>
      <c r="AD5441">
        <v>0</v>
      </c>
      <c r="AE5441" t="s">
        <v>1103</v>
      </c>
      <c r="AF5441">
        <v>0</v>
      </c>
      <c r="AH5441" s="160">
        <v>39976</v>
      </c>
      <c r="AI5441">
        <v>6</v>
      </c>
      <c r="AJ5441">
        <v>55</v>
      </c>
      <c r="AK5441" s="160" t="s">
        <v>1103</v>
      </c>
      <c r="AL5441" s="28">
        <f t="shared" si="127"/>
        <v>6</v>
      </c>
      <c r="AN5441" s="160">
        <v>38515</v>
      </c>
      <c r="AO5441">
        <v>6</v>
      </c>
      <c r="AP5441">
        <v>90</v>
      </c>
      <c r="AQ5441" s="160" t="s">
        <v>1103</v>
      </c>
      <c r="AR5441" s="28">
        <f t="shared" si="128"/>
        <v>9</v>
      </c>
      <c r="AT5441" s="160">
        <v>35958</v>
      </c>
      <c r="AU5441">
        <v>6</v>
      </c>
      <c r="AV5441">
        <v>17</v>
      </c>
      <c r="AW5441" s="160" t="s">
        <v>1103</v>
      </c>
      <c r="AX5441" s="28">
        <f t="shared" si="129"/>
        <v>2</v>
      </c>
    </row>
    <row r="5442" spans="28:50" x14ac:dyDescent="0.3">
      <c r="AB5442" s="160">
        <v>35228</v>
      </c>
      <c r="AC5442">
        <v>7</v>
      </c>
      <c r="AD5442">
        <v>10</v>
      </c>
      <c r="AE5442" t="s">
        <v>1103</v>
      </c>
      <c r="AF5442">
        <v>1</v>
      </c>
      <c r="AH5442" s="160">
        <v>39976</v>
      </c>
      <c r="AI5442">
        <v>7</v>
      </c>
      <c r="AJ5442">
        <v>57</v>
      </c>
      <c r="AK5442" s="160" t="s">
        <v>1103</v>
      </c>
      <c r="AL5442" s="28">
        <f t="shared" si="127"/>
        <v>6</v>
      </c>
      <c r="AN5442" s="160">
        <v>38515</v>
      </c>
      <c r="AO5442">
        <v>7</v>
      </c>
      <c r="AP5442">
        <v>90</v>
      </c>
      <c r="AQ5442" s="160" t="s">
        <v>1103</v>
      </c>
      <c r="AR5442" s="28">
        <f t="shared" si="128"/>
        <v>9</v>
      </c>
      <c r="AT5442" s="160">
        <v>35958</v>
      </c>
      <c r="AU5442">
        <v>7</v>
      </c>
      <c r="AV5442">
        <v>13</v>
      </c>
      <c r="AW5442" s="160" t="s">
        <v>1103</v>
      </c>
      <c r="AX5442" s="28">
        <f t="shared" si="129"/>
        <v>1</v>
      </c>
    </row>
    <row r="5443" spans="28:50" x14ac:dyDescent="0.3">
      <c r="AB5443" s="160">
        <v>35228</v>
      </c>
      <c r="AC5443">
        <v>8</v>
      </c>
      <c r="AD5443">
        <v>30</v>
      </c>
      <c r="AE5443" t="s">
        <v>1103</v>
      </c>
      <c r="AF5443">
        <v>3</v>
      </c>
      <c r="AH5443" s="160">
        <v>39976</v>
      </c>
      <c r="AI5443">
        <v>8</v>
      </c>
      <c r="AJ5443">
        <v>62</v>
      </c>
      <c r="AK5443" s="160" t="s">
        <v>1103</v>
      </c>
      <c r="AL5443" s="28">
        <f t="shared" si="127"/>
        <v>6</v>
      </c>
      <c r="AN5443" s="160">
        <v>38515</v>
      </c>
      <c r="AO5443">
        <v>8</v>
      </c>
      <c r="AP5443">
        <v>94</v>
      </c>
      <c r="AQ5443" s="160" t="s">
        <v>1103</v>
      </c>
      <c r="AR5443" s="28">
        <f t="shared" si="128"/>
        <v>9</v>
      </c>
      <c r="AT5443" s="160">
        <v>35958</v>
      </c>
      <c r="AU5443">
        <v>8</v>
      </c>
      <c r="AV5443">
        <v>15</v>
      </c>
      <c r="AW5443" s="160" t="s">
        <v>1103</v>
      </c>
      <c r="AX5443" s="28">
        <f t="shared" si="129"/>
        <v>2</v>
      </c>
    </row>
    <row r="5444" spans="28:50" x14ac:dyDescent="0.3">
      <c r="AB5444" s="160">
        <v>35228</v>
      </c>
      <c r="AC5444">
        <v>9</v>
      </c>
      <c r="AD5444">
        <v>70</v>
      </c>
      <c r="AE5444" t="s">
        <v>1103</v>
      </c>
      <c r="AF5444">
        <v>7</v>
      </c>
      <c r="AH5444" s="160">
        <v>39976</v>
      </c>
      <c r="AI5444">
        <v>9</v>
      </c>
      <c r="AJ5444">
        <v>69</v>
      </c>
      <c r="AK5444" s="160" t="s">
        <v>1103</v>
      </c>
      <c r="AL5444" s="28">
        <f t="shared" si="127"/>
        <v>7</v>
      </c>
      <c r="AN5444" s="160">
        <v>38515</v>
      </c>
      <c r="AO5444">
        <v>9</v>
      </c>
      <c r="AP5444">
        <v>100</v>
      </c>
      <c r="AQ5444" s="160" t="s">
        <v>1103</v>
      </c>
      <c r="AR5444" s="28">
        <f t="shared" si="128"/>
        <v>10</v>
      </c>
      <c r="AT5444" s="160">
        <v>35958</v>
      </c>
      <c r="AU5444">
        <v>9</v>
      </c>
      <c r="AV5444">
        <v>31</v>
      </c>
      <c r="AW5444" s="160" t="s">
        <v>1103</v>
      </c>
      <c r="AX5444" s="28">
        <f t="shared" si="129"/>
        <v>3</v>
      </c>
    </row>
    <row r="5445" spans="28:50" x14ac:dyDescent="0.3">
      <c r="AB5445" s="160">
        <v>35228</v>
      </c>
      <c r="AC5445">
        <v>10</v>
      </c>
      <c r="AD5445">
        <v>90</v>
      </c>
      <c r="AE5445" t="s">
        <v>1103</v>
      </c>
      <c r="AF5445">
        <v>9</v>
      </c>
      <c r="AH5445" s="160">
        <v>39976</v>
      </c>
      <c r="AI5445">
        <v>10</v>
      </c>
      <c r="AJ5445">
        <v>79</v>
      </c>
      <c r="AK5445" s="160" t="s">
        <v>1103</v>
      </c>
      <c r="AL5445" s="28">
        <f t="shared" si="127"/>
        <v>8</v>
      </c>
      <c r="AN5445" s="160">
        <v>38515</v>
      </c>
      <c r="AO5445">
        <v>10</v>
      </c>
      <c r="AP5445">
        <v>110</v>
      </c>
      <c r="AQ5445" s="160" t="s">
        <v>1103</v>
      </c>
      <c r="AR5445" s="28">
        <f t="shared" si="128"/>
        <v>11</v>
      </c>
      <c r="AT5445" s="160">
        <v>35958</v>
      </c>
      <c r="AU5445">
        <v>10</v>
      </c>
      <c r="AV5445">
        <v>60</v>
      </c>
      <c r="AW5445" s="160" t="s">
        <v>1103</v>
      </c>
      <c r="AX5445" s="28">
        <f t="shared" si="129"/>
        <v>6</v>
      </c>
    </row>
    <row r="5446" spans="28:50" x14ac:dyDescent="0.3">
      <c r="AB5446" s="160">
        <v>35228</v>
      </c>
      <c r="AC5446">
        <v>11</v>
      </c>
      <c r="AD5446">
        <v>110</v>
      </c>
      <c r="AE5446" t="s">
        <v>1103</v>
      </c>
      <c r="AF5446">
        <v>11</v>
      </c>
      <c r="AH5446" s="160">
        <v>39976</v>
      </c>
      <c r="AI5446">
        <v>11</v>
      </c>
      <c r="AJ5446">
        <v>91</v>
      </c>
      <c r="AK5446" s="160" t="s">
        <v>1103</v>
      </c>
      <c r="AL5446" s="28">
        <f t="shared" si="127"/>
        <v>9</v>
      </c>
      <c r="AN5446" s="160">
        <v>38515</v>
      </c>
      <c r="AO5446">
        <v>11</v>
      </c>
      <c r="AP5446">
        <v>112</v>
      </c>
      <c r="AQ5446" s="160" t="s">
        <v>1103</v>
      </c>
      <c r="AR5446" s="28">
        <f t="shared" si="128"/>
        <v>11</v>
      </c>
      <c r="AT5446" s="160">
        <v>35958</v>
      </c>
      <c r="AU5446">
        <v>11</v>
      </c>
      <c r="AV5446">
        <v>73</v>
      </c>
      <c r="AW5446" s="160" t="s">
        <v>1103</v>
      </c>
      <c r="AX5446" s="28">
        <f t="shared" si="129"/>
        <v>7</v>
      </c>
    </row>
    <row r="5447" spans="28:50" x14ac:dyDescent="0.3">
      <c r="AB5447" s="160">
        <v>35228</v>
      </c>
      <c r="AC5447">
        <v>12</v>
      </c>
      <c r="AD5447">
        <v>110</v>
      </c>
      <c r="AE5447" t="s">
        <v>1103</v>
      </c>
      <c r="AF5447">
        <v>11</v>
      </c>
      <c r="AH5447" s="160">
        <v>39976</v>
      </c>
      <c r="AI5447">
        <v>12</v>
      </c>
      <c r="AJ5447">
        <v>93</v>
      </c>
      <c r="AK5447" s="160" t="s">
        <v>1103</v>
      </c>
      <c r="AL5447" s="28">
        <f t="shared" si="127"/>
        <v>9</v>
      </c>
      <c r="AN5447" s="160">
        <v>38515</v>
      </c>
      <c r="AO5447">
        <v>12</v>
      </c>
      <c r="AP5447">
        <v>120</v>
      </c>
      <c r="AQ5447" s="160" t="s">
        <v>1103</v>
      </c>
      <c r="AR5447" s="28">
        <f t="shared" si="128"/>
        <v>12</v>
      </c>
      <c r="AT5447" s="160">
        <v>35958</v>
      </c>
      <c r="AU5447">
        <v>12</v>
      </c>
      <c r="AV5447">
        <v>81</v>
      </c>
      <c r="AW5447" s="160" t="s">
        <v>1103</v>
      </c>
      <c r="AX5447" s="28">
        <f t="shared" si="129"/>
        <v>8</v>
      </c>
    </row>
    <row r="5448" spans="28:50" x14ac:dyDescent="0.3">
      <c r="AB5448" s="160">
        <v>35228</v>
      </c>
      <c r="AC5448">
        <v>13</v>
      </c>
      <c r="AD5448">
        <v>120</v>
      </c>
      <c r="AE5448" t="s">
        <v>1103</v>
      </c>
      <c r="AF5448">
        <v>12</v>
      </c>
      <c r="AH5448" s="160">
        <v>39976</v>
      </c>
      <c r="AI5448">
        <v>13</v>
      </c>
      <c r="AJ5448">
        <v>99</v>
      </c>
      <c r="AK5448" s="160" t="s">
        <v>1103</v>
      </c>
      <c r="AL5448" s="28">
        <f t="shared" si="127"/>
        <v>10</v>
      </c>
      <c r="AN5448" s="160">
        <v>38515</v>
      </c>
      <c r="AO5448">
        <v>13</v>
      </c>
      <c r="AP5448">
        <v>120</v>
      </c>
      <c r="AQ5448" s="160" t="s">
        <v>1103</v>
      </c>
      <c r="AR5448" s="28">
        <f t="shared" si="128"/>
        <v>12</v>
      </c>
      <c r="AT5448" s="160">
        <v>35958</v>
      </c>
      <c r="AU5448">
        <v>13</v>
      </c>
      <c r="AV5448">
        <v>96</v>
      </c>
      <c r="AW5448" s="160" t="s">
        <v>1103</v>
      </c>
      <c r="AX5448" s="28">
        <f t="shared" si="129"/>
        <v>10</v>
      </c>
    </row>
    <row r="5449" spans="28:50" x14ac:dyDescent="0.3">
      <c r="AB5449" s="160">
        <v>35228</v>
      </c>
      <c r="AC5449">
        <v>14</v>
      </c>
      <c r="AD5449">
        <v>140</v>
      </c>
      <c r="AE5449" t="s">
        <v>1103</v>
      </c>
      <c r="AF5449">
        <v>14</v>
      </c>
      <c r="AH5449" s="160">
        <v>39976</v>
      </c>
      <c r="AI5449">
        <v>14</v>
      </c>
      <c r="AJ5449">
        <v>105</v>
      </c>
      <c r="AK5449" s="160" t="s">
        <v>1103</v>
      </c>
      <c r="AL5449" s="28">
        <f t="shared" si="127"/>
        <v>11</v>
      </c>
      <c r="AN5449" s="160">
        <v>38515</v>
      </c>
      <c r="AO5449">
        <v>14</v>
      </c>
      <c r="AP5449">
        <v>128</v>
      </c>
      <c r="AQ5449" s="160" t="s">
        <v>1103</v>
      </c>
      <c r="AR5449" s="28">
        <f t="shared" si="128"/>
        <v>13</v>
      </c>
      <c r="AT5449" s="160">
        <v>35958</v>
      </c>
      <c r="AU5449">
        <v>14</v>
      </c>
      <c r="AV5449">
        <v>101</v>
      </c>
      <c r="AW5449" s="160" t="s">
        <v>1103</v>
      </c>
      <c r="AX5449" s="28">
        <f t="shared" si="129"/>
        <v>10</v>
      </c>
    </row>
    <row r="5450" spans="28:50" x14ac:dyDescent="0.3">
      <c r="AB5450" s="160">
        <v>35228</v>
      </c>
      <c r="AC5450">
        <v>15</v>
      </c>
      <c r="AD5450">
        <v>120</v>
      </c>
      <c r="AE5450" t="s">
        <v>1103</v>
      </c>
      <c r="AF5450">
        <v>12</v>
      </c>
      <c r="AH5450" s="160">
        <v>39976</v>
      </c>
      <c r="AI5450">
        <v>15</v>
      </c>
      <c r="AJ5450">
        <v>101</v>
      </c>
      <c r="AK5450" s="160" t="s">
        <v>1103</v>
      </c>
      <c r="AL5450" s="28">
        <f t="shared" si="127"/>
        <v>10</v>
      </c>
      <c r="AN5450" s="160">
        <v>38515</v>
      </c>
      <c r="AO5450">
        <v>15</v>
      </c>
      <c r="AP5450">
        <v>130</v>
      </c>
      <c r="AQ5450" s="160" t="s">
        <v>1103</v>
      </c>
      <c r="AR5450" s="28">
        <f t="shared" si="128"/>
        <v>13</v>
      </c>
      <c r="AT5450" s="160">
        <v>35958</v>
      </c>
      <c r="AU5450">
        <v>15</v>
      </c>
      <c r="AV5450">
        <v>86</v>
      </c>
      <c r="AW5450" s="160" t="s">
        <v>1103</v>
      </c>
      <c r="AX5450" s="28">
        <f t="shared" si="129"/>
        <v>9</v>
      </c>
    </row>
    <row r="5451" spans="28:50" x14ac:dyDescent="0.3">
      <c r="AB5451" s="160">
        <v>35228</v>
      </c>
      <c r="AC5451">
        <v>16</v>
      </c>
      <c r="AD5451">
        <v>120</v>
      </c>
      <c r="AE5451" t="s">
        <v>1103</v>
      </c>
      <c r="AF5451">
        <v>12</v>
      </c>
      <c r="AH5451" s="160">
        <v>39976</v>
      </c>
      <c r="AI5451">
        <v>16</v>
      </c>
      <c r="AJ5451">
        <v>98</v>
      </c>
      <c r="AK5451" s="160" t="s">
        <v>1103</v>
      </c>
      <c r="AL5451" s="28">
        <f t="shared" si="127"/>
        <v>10</v>
      </c>
      <c r="AN5451" s="160">
        <v>38515</v>
      </c>
      <c r="AO5451">
        <v>16</v>
      </c>
      <c r="AP5451">
        <v>130</v>
      </c>
      <c r="AQ5451" s="160" t="s">
        <v>1103</v>
      </c>
      <c r="AR5451" s="28">
        <f t="shared" si="128"/>
        <v>13</v>
      </c>
      <c r="AT5451" s="160">
        <v>35958</v>
      </c>
      <c r="AU5451">
        <v>16</v>
      </c>
      <c r="AV5451">
        <v>80</v>
      </c>
      <c r="AW5451" s="160" t="s">
        <v>1103</v>
      </c>
      <c r="AX5451" s="28">
        <f t="shared" si="129"/>
        <v>8</v>
      </c>
    </row>
    <row r="5452" spans="28:50" x14ac:dyDescent="0.3">
      <c r="AB5452" s="160">
        <v>35228</v>
      </c>
      <c r="AC5452">
        <v>17</v>
      </c>
      <c r="AD5452">
        <v>100</v>
      </c>
      <c r="AE5452" t="s">
        <v>1103</v>
      </c>
      <c r="AF5452">
        <v>10</v>
      </c>
      <c r="AH5452" s="160">
        <v>39976</v>
      </c>
      <c r="AI5452">
        <v>17</v>
      </c>
      <c r="AJ5452">
        <v>93</v>
      </c>
      <c r="AK5452" s="160" t="s">
        <v>1103</v>
      </c>
      <c r="AL5452" s="28">
        <f t="shared" si="127"/>
        <v>9</v>
      </c>
      <c r="AN5452" s="160">
        <v>38515</v>
      </c>
      <c r="AO5452">
        <v>17</v>
      </c>
      <c r="AP5452">
        <v>123</v>
      </c>
      <c r="AQ5452" s="160" t="s">
        <v>1103</v>
      </c>
      <c r="AR5452" s="28">
        <f t="shared" si="128"/>
        <v>12</v>
      </c>
      <c r="AT5452" s="160">
        <v>35958</v>
      </c>
      <c r="AU5452">
        <v>17</v>
      </c>
      <c r="AV5452">
        <v>74</v>
      </c>
      <c r="AW5452" s="160" t="s">
        <v>1103</v>
      </c>
      <c r="AX5452" s="28">
        <f t="shared" si="129"/>
        <v>7</v>
      </c>
    </row>
    <row r="5453" spans="28:50" x14ac:dyDescent="0.3">
      <c r="AB5453" s="160">
        <v>35228</v>
      </c>
      <c r="AC5453">
        <v>18</v>
      </c>
      <c r="AD5453">
        <v>80</v>
      </c>
      <c r="AE5453" t="s">
        <v>1103</v>
      </c>
      <c r="AF5453">
        <v>8</v>
      </c>
      <c r="AH5453" s="160">
        <v>39976</v>
      </c>
      <c r="AI5453">
        <v>18</v>
      </c>
      <c r="AJ5453">
        <v>92</v>
      </c>
      <c r="AK5453" s="160" t="s">
        <v>1103</v>
      </c>
      <c r="AL5453" s="28">
        <f t="shared" si="127"/>
        <v>9</v>
      </c>
      <c r="AN5453" s="160">
        <v>38515</v>
      </c>
      <c r="AO5453">
        <v>18</v>
      </c>
      <c r="AP5453">
        <v>120</v>
      </c>
      <c r="AQ5453" s="160" t="s">
        <v>1103</v>
      </c>
      <c r="AR5453" s="28">
        <f t="shared" si="128"/>
        <v>12</v>
      </c>
      <c r="AT5453" s="160">
        <v>35958</v>
      </c>
      <c r="AU5453">
        <v>18</v>
      </c>
      <c r="AV5453">
        <v>70</v>
      </c>
      <c r="AW5453" s="160" t="s">
        <v>1103</v>
      </c>
      <c r="AX5453" s="28">
        <f t="shared" si="129"/>
        <v>7</v>
      </c>
    </row>
    <row r="5454" spans="28:50" x14ac:dyDescent="0.3">
      <c r="AB5454" s="160">
        <v>35228</v>
      </c>
      <c r="AC5454">
        <v>19</v>
      </c>
      <c r="AD5454">
        <v>70</v>
      </c>
      <c r="AE5454" t="s">
        <v>1103</v>
      </c>
      <c r="AF5454">
        <v>7</v>
      </c>
      <c r="AH5454" s="160">
        <v>39976</v>
      </c>
      <c r="AI5454">
        <v>19</v>
      </c>
      <c r="AJ5454">
        <v>92</v>
      </c>
      <c r="AK5454" s="160" t="s">
        <v>1103</v>
      </c>
      <c r="AL5454" s="28">
        <f t="shared" si="127"/>
        <v>9</v>
      </c>
      <c r="AN5454" s="160">
        <v>38515</v>
      </c>
      <c r="AO5454">
        <v>19</v>
      </c>
      <c r="AP5454">
        <v>120</v>
      </c>
      <c r="AQ5454" s="160" t="s">
        <v>1103</v>
      </c>
      <c r="AR5454" s="28">
        <f t="shared" si="128"/>
        <v>12</v>
      </c>
      <c r="AT5454" s="160">
        <v>35958</v>
      </c>
      <c r="AU5454">
        <v>19</v>
      </c>
      <c r="AV5454">
        <v>60</v>
      </c>
      <c r="AW5454" s="160" t="s">
        <v>1103</v>
      </c>
      <c r="AX5454" s="28">
        <f t="shared" si="129"/>
        <v>6</v>
      </c>
    </row>
    <row r="5455" spans="28:50" x14ac:dyDescent="0.3">
      <c r="AB5455" s="160">
        <v>35228</v>
      </c>
      <c r="AC5455">
        <v>20</v>
      </c>
      <c r="AD5455">
        <v>40</v>
      </c>
      <c r="AE5455" t="s">
        <v>1103</v>
      </c>
      <c r="AF5455">
        <v>4</v>
      </c>
      <c r="AH5455" s="160">
        <v>39976</v>
      </c>
      <c r="AI5455">
        <v>20</v>
      </c>
      <c r="AJ5455">
        <v>92</v>
      </c>
      <c r="AK5455" s="160" t="s">
        <v>1103</v>
      </c>
      <c r="AL5455" s="28">
        <f t="shared" si="127"/>
        <v>9</v>
      </c>
      <c r="AN5455" s="160">
        <v>38515</v>
      </c>
      <c r="AO5455">
        <v>20</v>
      </c>
      <c r="AP5455">
        <v>120</v>
      </c>
      <c r="AQ5455" s="160" t="s">
        <v>1103</v>
      </c>
      <c r="AR5455" s="28">
        <f t="shared" si="128"/>
        <v>12</v>
      </c>
      <c r="AT5455" s="160">
        <v>35958</v>
      </c>
      <c r="AU5455">
        <v>20</v>
      </c>
      <c r="AV5455">
        <v>51</v>
      </c>
      <c r="AW5455" s="160" t="s">
        <v>1103</v>
      </c>
      <c r="AX5455" s="28">
        <f t="shared" si="129"/>
        <v>5</v>
      </c>
    </row>
    <row r="5456" spans="28:50" x14ac:dyDescent="0.3">
      <c r="AB5456" s="160">
        <v>35228</v>
      </c>
      <c r="AC5456">
        <v>21</v>
      </c>
      <c r="AD5456">
        <v>30</v>
      </c>
      <c r="AE5456" t="s">
        <v>1103</v>
      </c>
      <c r="AF5456">
        <v>3</v>
      </c>
      <c r="AH5456" s="160">
        <v>39976</v>
      </c>
      <c r="AI5456">
        <v>21</v>
      </c>
      <c r="AJ5456">
        <v>90</v>
      </c>
      <c r="AK5456" s="160" t="s">
        <v>1103</v>
      </c>
      <c r="AL5456" s="28">
        <f t="shared" si="127"/>
        <v>9</v>
      </c>
      <c r="AN5456" s="160">
        <v>38515</v>
      </c>
      <c r="AO5456">
        <v>21</v>
      </c>
      <c r="AP5456">
        <v>120</v>
      </c>
      <c r="AQ5456" s="160" t="s">
        <v>1103</v>
      </c>
      <c r="AR5456" s="28">
        <f t="shared" si="128"/>
        <v>12</v>
      </c>
      <c r="AT5456" s="160">
        <v>35958</v>
      </c>
      <c r="AU5456">
        <v>21</v>
      </c>
      <c r="AV5456">
        <v>45</v>
      </c>
      <c r="AW5456" s="160" t="s">
        <v>1103</v>
      </c>
      <c r="AX5456" s="28">
        <f t="shared" si="129"/>
        <v>5</v>
      </c>
    </row>
    <row r="5457" spans="28:50" x14ac:dyDescent="0.3">
      <c r="AB5457" s="160">
        <v>35228</v>
      </c>
      <c r="AC5457">
        <v>22</v>
      </c>
      <c r="AD5457">
        <v>20</v>
      </c>
      <c r="AE5457" t="s">
        <v>1103</v>
      </c>
      <c r="AF5457">
        <v>2</v>
      </c>
      <c r="AH5457" s="160">
        <v>39976</v>
      </c>
      <c r="AI5457">
        <v>22</v>
      </c>
      <c r="AJ5457">
        <v>85</v>
      </c>
      <c r="AK5457" s="160" t="s">
        <v>1103</v>
      </c>
      <c r="AL5457" s="28">
        <f t="shared" si="127"/>
        <v>9</v>
      </c>
      <c r="AN5457" s="160">
        <v>38515</v>
      </c>
      <c r="AO5457">
        <v>22</v>
      </c>
      <c r="AP5457">
        <v>120</v>
      </c>
      <c r="AQ5457" s="160" t="s">
        <v>1103</v>
      </c>
      <c r="AR5457" s="28">
        <f t="shared" si="128"/>
        <v>12</v>
      </c>
      <c r="AT5457" s="160">
        <v>35958</v>
      </c>
      <c r="AU5457">
        <v>22</v>
      </c>
      <c r="AV5457">
        <v>53</v>
      </c>
      <c r="AW5457" s="160" t="s">
        <v>1103</v>
      </c>
      <c r="AX5457" s="28">
        <f t="shared" si="129"/>
        <v>5</v>
      </c>
    </row>
    <row r="5458" spans="28:50" x14ac:dyDescent="0.3">
      <c r="AB5458" s="160">
        <v>35228</v>
      </c>
      <c r="AC5458">
        <v>23</v>
      </c>
      <c r="AD5458">
        <v>10</v>
      </c>
      <c r="AE5458" t="s">
        <v>1103</v>
      </c>
      <c r="AF5458">
        <v>1</v>
      </c>
      <c r="AH5458" s="160">
        <v>39976</v>
      </c>
      <c r="AI5458">
        <v>23</v>
      </c>
      <c r="AJ5458">
        <v>87</v>
      </c>
      <c r="AK5458" s="160" t="s">
        <v>1103</v>
      </c>
      <c r="AL5458" s="28">
        <f t="shared" si="127"/>
        <v>9</v>
      </c>
      <c r="AN5458" s="160">
        <v>38515</v>
      </c>
      <c r="AO5458">
        <v>23</v>
      </c>
      <c r="AP5458">
        <v>118</v>
      </c>
      <c r="AQ5458" s="160" t="s">
        <v>1103</v>
      </c>
      <c r="AR5458" s="28">
        <f t="shared" si="128"/>
        <v>12</v>
      </c>
      <c r="AT5458" s="160">
        <v>35958</v>
      </c>
      <c r="AU5458">
        <v>23</v>
      </c>
      <c r="AV5458">
        <v>57</v>
      </c>
      <c r="AW5458" s="160" t="s">
        <v>1103</v>
      </c>
      <c r="AX5458" s="28">
        <f t="shared" si="129"/>
        <v>6</v>
      </c>
    </row>
    <row r="5459" spans="28:50" x14ac:dyDescent="0.3">
      <c r="AB5459" s="160">
        <v>35229</v>
      </c>
      <c r="AC5459">
        <v>0</v>
      </c>
      <c r="AD5459">
        <v>10</v>
      </c>
      <c r="AE5459" t="s">
        <v>1103</v>
      </c>
      <c r="AF5459">
        <v>1</v>
      </c>
      <c r="AH5459" s="160">
        <v>39977</v>
      </c>
      <c r="AI5459">
        <v>0</v>
      </c>
      <c r="AJ5459">
        <v>87</v>
      </c>
      <c r="AK5459" s="160" t="s">
        <v>1103</v>
      </c>
      <c r="AL5459" s="28">
        <f t="shared" si="127"/>
        <v>9</v>
      </c>
      <c r="AN5459" s="160">
        <v>38516</v>
      </c>
      <c r="AO5459">
        <v>0</v>
      </c>
      <c r="AP5459">
        <v>120</v>
      </c>
      <c r="AQ5459" s="160" t="s">
        <v>1103</v>
      </c>
      <c r="AR5459" s="28">
        <f t="shared" si="128"/>
        <v>12</v>
      </c>
      <c r="AT5459" s="160">
        <v>35959</v>
      </c>
      <c r="AU5459">
        <v>0</v>
      </c>
      <c r="AV5459">
        <v>59</v>
      </c>
      <c r="AW5459" s="160" t="s">
        <v>1103</v>
      </c>
      <c r="AX5459" s="28">
        <f t="shared" si="129"/>
        <v>6</v>
      </c>
    </row>
    <row r="5460" spans="28:50" x14ac:dyDescent="0.3">
      <c r="AB5460" s="160">
        <v>35229</v>
      </c>
      <c r="AC5460">
        <v>1</v>
      </c>
      <c r="AD5460">
        <v>10</v>
      </c>
      <c r="AE5460" t="s">
        <v>1103</v>
      </c>
      <c r="AF5460">
        <v>1</v>
      </c>
      <c r="AH5460" s="160">
        <v>39977</v>
      </c>
      <c r="AI5460">
        <v>1</v>
      </c>
      <c r="AJ5460">
        <v>89</v>
      </c>
      <c r="AK5460" s="160" t="s">
        <v>1103</v>
      </c>
      <c r="AL5460" s="28">
        <f t="shared" si="127"/>
        <v>9</v>
      </c>
      <c r="AN5460" s="160">
        <v>38516</v>
      </c>
      <c r="AO5460">
        <v>1</v>
      </c>
      <c r="AP5460">
        <v>110</v>
      </c>
      <c r="AQ5460" s="160" t="s">
        <v>1103</v>
      </c>
      <c r="AR5460" s="28">
        <f t="shared" si="128"/>
        <v>11</v>
      </c>
      <c r="AT5460" s="160">
        <v>35959</v>
      </c>
      <c r="AU5460">
        <v>1</v>
      </c>
      <c r="AV5460">
        <v>68</v>
      </c>
      <c r="AW5460" s="160" t="s">
        <v>1103</v>
      </c>
      <c r="AX5460" s="28">
        <f t="shared" si="129"/>
        <v>7</v>
      </c>
    </row>
    <row r="5461" spans="28:50" x14ac:dyDescent="0.3">
      <c r="AB5461" s="160">
        <v>35229</v>
      </c>
      <c r="AC5461">
        <v>2</v>
      </c>
      <c r="AD5461">
        <v>10</v>
      </c>
      <c r="AE5461" t="s">
        <v>1103</v>
      </c>
      <c r="AF5461">
        <v>1</v>
      </c>
      <c r="AH5461" s="160">
        <v>39977</v>
      </c>
      <c r="AI5461">
        <v>2</v>
      </c>
      <c r="AJ5461">
        <v>90</v>
      </c>
      <c r="AK5461" s="160" t="s">
        <v>1103</v>
      </c>
      <c r="AL5461" s="28">
        <f t="shared" si="127"/>
        <v>9</v>
      </c>
      <c r="AN5461" s="160">
        <v>38516</v>
      </c>
      <c r="AO5461">
        <v>2</v>
      </c>
      <c r="AP5461">
        <v>109</v>
      </c>
      <c r="AQ5461" s="160" t="s">
        <v>1103</v>
      </c>
      <c r="AR5461" s="28">
        <f t="shared" si="128"/>
        <v>11</v>
      </c>
      <c r="AT5461" s="160">
        <v>35959</v>
      </c>
      <c r="AU5461">
        <v>2</v>
      </c>
      <c r="AV5461">
        <v>69</v>
      </c>
      <c r="AW5461" s="160" t="s">
        <v>1103</v>
      </c>
      <c r="AX5461" s="28">
        <f t="shared" si="129"/>
        <v>7</v>
      </c>
    </row>
    <row r="5462" spans="28:50" x14ac:dyDescent="0.3">
      <c r="AB5462" s="160">
        <v>35229</v>
      </c>
      <c r="AC5462">
        <v>3</v>
      </c>
      <c r="AD5462">
        <v>10</v>
      </c>
      <c r="AE5462" t="s">
        <v>1103</v>
      </c>
      <c r="AF5462">
        <v>1</v>
      </c>
      <c r="AH5462" s="160">
        <v>39977</v>
      </c>
      <c r="AI5462">
        <v>3</v>
      </c>
      <c r="AJ5462">
        <v>85</v>
      </c>
      <c r="AK5462" s="160" t="s">
        <v>1103</v>
      </c>
      <c r="AL5462" s="28">
        <f t="shared" si="127"/>
        <v>9</v>
      </c>
      <c r="AN5462" s="160">
        <v>38516</v>
      </c>
      <c r="AO5462">
        <v>3</v>
      </c>
      <c r="AP5462">
        <v>100</v>
      </c>
      <c r="AQ5462" s="160" t="s">
        <v>1103</v>
      </c>
      <c r="AR5462" s="28">
        <f t="shared" si="128"/>
        <v>10</v>
      </c>
      <c r="AT5462" s="160">
        <v>35959</v>
      </c>
      <c r="AU5462">
        <v>3</v>
      </c>
      <c r="AV5462">
        <v>65</v>
      </c>
      <c r="AW5462" s="160" t="s">
        <v>1103</v>
      </c>
      <c r="AX5462" s="28">
        <f t="shared" si="129"/>
        <v>7</v>
      </c>
    </row>
    <row r="5463" spans="28:50" x14ac:dyDescent="0.3">
      <c r="AB5463" s="160">
        <v>35229</v>
      </c>
      <c r="AC5463">
        <v>4</v>
      </c>
      <c r="AD5463">
        <v>-20</v>
      </c>
      <c r="AE5463" t="s">
        <v>1103</v>
      </c>
      <c r="AF5463">
        <v>-2</v>
      </c>
      <c r="AH5463" s="160">
        <v>39977</v>
      </c>
      <c r="AI5463">
        <v>4</v>
      </c>
      <c r="AJ5463">
        <v>87</v>
      </c>
      <c r="AK5463" s="160" t="s">
        <v>1103</v>
      </c>
      <c r="AL5463" s="28">
        <f t="shared" si="127"/>
        <v>9</v>
      </c>
      <c r="AN5463" s="160">
        <v>38516</v>
      </c>
      <c r="AO5463">
        <v>4</v>
      </c>
      <c r="AP5463">
        <v>100</v>
      </c>
      <c r="AQ5463" s="160" t="s">
        <v>1103</v>
      </c>
      <c r="AR5463" s="28">
        <f t="shared" si="128"/>
        <v>10</v>
      </c>
      <c r="AT5463" s="160">
        <v>35959</v>
      </c>
      <c r="AU5463">
        <v>4</v>
      </c>
      <c r="AV5463">
        <v>68</v>
      </c>
      <c r="AW5463" s="160" t="s">
        <v>1103</v>
      </c>
      <c r="AX5463" s="28">
        <f t="shared" si="129"/>
        <v>7</v>
      </c>
    </row>
    <row r="5464" spans="28:50" x14ac:dyDescent="0.3">
      <c r="AB5464" s="160">
        <v>35229</v>
      </c>
      <c r="AC5464">
        <v>5</v>
      </c>
      <c r="AD5464">
        <v>-20</v>
      </c>
      <c r="AE5464" t="s">
        <v>1103</v>
      </c>
      <c r="AF5464">
        <v>-2</v>
      </c>
      <c r="AH5464" s="160">
        <v>39977</v>
      </c>
      <c r="AI5464">
        <v>5</v>
      </c>
      <c r="AJ5464">
        <v>87</v>
      </c>
      <c r="AK5464" s="160" t="s">
        <v>1103</v>
      </c>
      <c r="AL5464" s="28">
        <f t="shared" si="127"/>
        <v>9</v>
      </c>
      <c r="AN5464" s="160">
        <v>38516</v>
      </c>
      <c r="AO5464">
        <v>5</v>
      </c>
      <c r="AP5464">
        <v>107</v>
      </c>
      <c r="AQ5464" s="160" t="s">
        <v>1103</v>
      </c>
      <c r="AR5464" s="28">
        <f t="shared" si="128"/>
        <v>11</v>
      </c>
      <c r="AT5464" s="160">
        <v>35959</v>
      </c>
      <c r="AU5464">
        <v>5</v>
      </c>
      <c r="AV5464">
        <v>67</v>
      </c>
      <c r="AW5464" s="160" t="s">
        <v>1103</v>
      </c>
      <c r="AX5464" s="28">
        <f t="shared" si="129"/>
        <v>7</v>
      </c>
    </row>
    <row r="5465" spans="28:50" x14ac:dyDescent="0.3">
      <c r="AB5465" s="160">
        <v>35229</v>
      </c>
      <c r="AC5465">
        <v>6</v>
      </c>
      <c r="AD5465">
        <v>-10</v>
      </c>
      <c r="AE5465" t="s">
        <v>1103</v>
      </c>
      <c r="AF5465">
        <v>-1</v>
      </c>
      <c r="AH5465" s="160">
        <v>39977</v>
      </c>
      <c r="AI5465">
        <v>6</v>
      </c>
      <c r="AJ5465">
        <v>89</v>
      </c>
      <c r="AK5465" s="160" t="s">
        <v>1103</v>
      </c>
      <c r="AL5465" s="28">
        <f t="shared" si="127"/>
        <v>9</v>
      </c>
      <c r="AN5465" s="160">
        <v>38516</v>
      </c>
      <c r="AO5465">
        <v>6</v>
      </c>
      <c r="AP5465">
        <v>100</v>
      </c>
      <c r="AQ5465" s="160" t="s">
        <v>1103</v>
      </c>
      <c r="AR5465" s="28">
        <f t="shared" si="128"/>
        <v>10</v>
      </c>
      <c r="AT5465" s="160">
        <v>35959</v>
      </c>
      <c r="AU5465">
        <v>6</v>
      </c>
      <c r="AV5465">
        <v>67</v>
      </c>
      <c r="AW5465" s="160" t="s">
        <v>1103</v>
      </c>
      <c r="AX5465" s="28">
        <f t="shared" si="129"/>
        <v>7</v>
      </c>
    </row>
    <row r="5466" spans="28:50" x14ac:dyDescent="0.3">
      <c r="AB5466" s="160">
        <v>35229</v>
      </c>
      <c r="AC5466">
        <v>7</v>
      </c>
      <c r="AD5466">
        <v>-20</v>
      </c>
      <c r="AE5466" t="s">
        <v>1103</v>
      </c>
      <c r="AF5466">
        <v>-2</v>
      </c>
      <c r="AH5466" s="160">
        <v>39977</v>
      </c>
      <c r="AI5466">
        <v>7</v>
      </c>
      <c r="AJ5466">
        <v>90</v>
      </c>
      <c r="AK5466" s="160" t="s">
        <v>1103</v>
      </c>
      <c r="AL5466" s="28">
        <f t="shared" si="127"/>
        <v>9</v>
      </c>
      <c r="AN5466" s="160">
        <v>38516</v>
      </c>
      <c r="AO5466">
        <v>7</v>
      </c>
      <c r="AP5466">
        <v>100</v>
      </c>
      <c r="AQ5466" s="160" t="s">
        <v>1103</v>
      </c>
      <c r="AR5466" s="28">
        <f t="shared" si="128"/>
        <v>10</v>
      </c>
      <c r="AT5466" s="160">
        <v>35959</v>
      </c>
      <c r="AU5466">
        <v>7</v>
      </c>
      <c r="AV5466">
        <v>69</v>
      </c>
      <c r="AW5466" s="160" t="s">
        <v>1103</v>
      </c>
      <c r="AX5466" s="28">
        <f t="shared" si="129"/>
        <v>7</v>
      </c>
    </row>
    <row r="5467" spans="28:50" x14ac:dyDescent="0.3">
      <c r="AB5467" s="160">
        <v>35229</v>
      </c>
      <c r="AC5467">
        <v>8</v>
      </c>
      <c r="AD5467">
        <v>10</v>
      </c>
      <c r="AE5467" t="s">
        <v>1103</v>
      </c>
      <c r="AF5467">
        <v>1</v>
      </c>
      <c r="AH5467" s="160">
        <v>39977</v>
      </c>
      <c r="AI5467">
        <v>8</v>
      </c>
      <c r="AJ5467">
        <v>94</v>
      </c>
      <c r="AK5467" s="160" t="s">
        <v>1103</v>
      </c>
      <c r="AL5467" s="28">
        <f t="shared" si="127"/>
        <v>9</v>
      </c>
      <c r="AN5467" s="160">
        <v>38516</v>
      </c>
      <c r="AO5467">
        <v>8</v>
      </c>
      <c r="AP5467">
        <v>106</v>
      </c>
      <c r="AQ5467" s="160" t="s">
        <v>1103</v>
      </c>
      <c r="AR5467" s="28">
        <f t="shared" si="128"/>
        <v>11</v>
      </c>
      <c r="AT5467" s="160">
        <v>35959</v>
      </c>
      <c r="AU5467">
        <v>8</v>
      </c>
      <c r="AV5467">
        <v>67</v>
      </c>
      <c r="AW5467" s="160" t="s">
        <v>1103</v>
      </c>
      <c r="AX5467" s="28">
        <f t="shared" si="129"/>
        <v>7</v>
      </c>
    </row>
    <row r="5468" spans="28:50" x14ac:dyDescent="0.3">
      <c r="AB5468" s="160">
        <v>35229</v>
      </c>
      <c r="AC5468">
        <v>9</v>
      </c>
      <c r="AD5468">
        <v>40</v>
      </c>
      <c r="AE5468" t="s">
        <v>1103</v>
      </c>
      <c r="AF5468">
        <v>4</v>
      </c>
      <c r="AH5468" s="160">
        <v>39977</v>
      </c>
      <c r="AI5468">
        <v>9</v>
      </c>
      <c r="AJ5468">
        <v>94</v>
      </c>
      <c r="AK5468" s="160" t="s">
        <v>1103</v>
      </c>
      <c r="AL5468" s="28">
        <f t="shared" si="127"/>
        <v>9</v>
      </c>
      <c r="AN5468" s="160">
        <v>38516</v>
      </c>
      <c r="AO5468">
        <v>9</v>
      </c>
      <c r="AP5468">
        <v>110</v>
      </c>
      <c r="AQ5468" s="160" t="s">
        <v>1103</v>
      </c>
      <c r="AR5468" s="28">
        <f t="shared" si="128"/>
        <v>11</v>
      </c>
      <c r="AT5468" s="160">
        <v>35959</v>
      </c>
      <c r="AU5468">
        <v>9</v>
      </c>
      <c r="AV5468">
        <v>72</v>
      </c>
      <c r="AW5468" s="160" t="s">
        <v>1103</v>
      </c>
      <c r="AX5468" s="28">
        <f t="shared" si="129"/>
        <v>7</v>
      </c>
    </row>
    <row r="5469" spans="28:50" x14ac:dyDescent="0.3">
      <c r="AB5469" s="160">
        <v>35229</v>
      </c>
      <c r="AC5469">
        <v>10</v>
      </c>
      <c r="AD5469">
        <v>70</v>
      </c>
      <c r="AE5469" t="s">
        <v>1103</v>
      </c>
      <c r="AF5469">
        <v>7</v>
      </c>
      <c r="AH5469" s="160">
        <v>39977</v>
      </c>
      <c r="AI5469">
        <v>10</v>
      </c>
      <c r="AJ5469">
        <v>97</v>
      </c>
      <c r="AK5469" s="160" t="s">
        <v>1103</v>
      </c>
      <c r="AL5469" s="28">
        <f t="shared" si="127"/>
        <v>10</v>
      </c>
      <c r="AN5469" s="160">
        <v>38516</v>
      </c>
      <c r="AO5469">
        <v>10</v>
      </c>
      <c r="AP5469">
        <v>130</v>
      </c>
      <c r="AQ5469" s="160" t="s">
        <v>1103</v>
      </c>
      <c r="AR5469" s="28">
        <f t="shared" si="128"/>
        <v>13</v>
      </c>
      <c r="AT5469" s="160">
        <v>35959</v>
      </c>
      <c r="AU5469">
        <v>10</v>
      </c>
      <c r="AV5469">
        <v>84</v>
      </c>
      <c r="AW5469" s="160" t="s">
        <v>1103</v>
      </c>
      <c r="AX5469" s="28">
        <f t="shared" si="129"/>
        <v>8</v>
      </c>
    </row>
    <row r="5470" spans="28:50" x14ac:dyDescent="0.3">
      <c r="AB5470" s="160">
        <v>35229</v>
      </c>
      <c r="AC5470">
        <v>11</v>
      </c>
      <c r="AD5470">
        <v>90</v>
      </c>
      <c r="AE5470" t="s">
        <v>1103</v>
      </c>
      <c r="AF5470">
        <v>9</v>
      </c>
      <c r="AH5470" s="160">
        <v>39977</v>
      </c>
      <c r="AI5470">
        <v>11</v>
      </c>
      <c r="AJ5470">
        <v>105</v>
      </c>
      <c r="AK5470" s="160" t="s">
        <v>1103</v>
      </c>
      <c r="AL5470" s="28">
        <f t="shared" si="127"/>
        <v>11</v>
      </c>
      <c r="AN5470" s="160">
        <v>38516</v>
      </c>
      <c r="AO5470">
        <v>11</v>
      </c>
      <c r="AP5470">
        <v>139</v>
      </c>
      <c r="AQ5470" s="160" t="s">
        <v>1103</v>
      </c>
      <c r="AR5470" s="28">
        <f t="shared" si="128"/>
        <v>14</v>
      </c>
      <c r="AT5470" s="160">
        <v>35959</v>
      </c>
      <c r="AU5470">
        <v>11</v>
      </c>
      <c r="AV5470">
        <v>92</v>
      </c>
      <c r="AW5470" s="160" t="s">
        <v>1103</v>
      </c>
      <c r="AX5470" s="28">
        <f t="shared" si="129"/>
        <v>9</v>
      </c>
    </row>
    <row r="5471" spans="28:50" x14ac:dyDescent="0.3">
      <c r="AB5471" s="160">
        <v>35229</v>
      </c>
      <c r="AC5471">
        <v>12</v>
      </c>
      <c r="AD5471">
        <v>110</v>
      </c>
      <c r="AE5471" t="s">
        <v>1103</v>
      </c>
      <c r="AF5471">
        <v>11</v>
      </c>
      <c r="AH5471" s="160">
        <v>39977</v>
      </c>
      <c r="AI5471">
        <v>12</v>
      </c>
      <c r="AJ5471">
        <v>112</v>
      </c>
      <c r="AK5471" s="160" t="s">
        <v>1103</v>
      </c>
      <c r="AL5471" s="28">
        <f t="shared" si="127"/>
        <v>11</v>
      </c>
      <c r="AN5471" s="160">
        <v>38516</v>
      </c>
      <c r="AO5471">
        <v>12</v>
      </c>
      <c r="AP5471">
        <v>150</v>
      </c>
      <c r="AQ5471" s="160" t="s">
        <v>1103</v>
      </c>
      <c r="AR5471" s="28">
        <f t="shared" si="128"/>
        <v>15</v>
      </c>
      <c r="AT5471" s="160">
        <v>35959</v>
      </c>
      <c r="AU5471">
        <v>12</v>
      </c>
      <c r="AV5471">
        <v>101</v>
      </c>
      <c r="AW5471" s="160" t="s">
        <v>1103</v>
      </c>
      <c r="AX5471" s="28">
        <f t="shared" si="129"/>
        <v>10</v>
      </c>
    </row>
    <row r="5472" spans="28:50" x14ac:dyDescent="0.3">
      <c r="AB5472" s="160">
        <v>35229</v>
      </c>
      <c r="AC5472">
        <v>13</v>
      </c>
      <c r="AD5472">
        <v>130</v>
      </c>
      <c r="AE5472" t="s">
        <v>1103</v>
      </c>
      <c r="AF5472">
        <v>13</v>
      </c>
      <c r="AH5472" s="160">
        <v>39977</v>
      </c>
      <c r="AI5472">
        <v>13</v>
      </c>
      <c r="AJ5472">
        <v>122</v>
      </c>
      <c r="AK5472" s="160" t="s">
        <v>1103</v>
      </c>
      <c r="AL5472" s="28">
        <f t="shared" si="127"/>
        <v>12</v>
      </c>
      <c r="AN5472" s="160">
        <v>38516</v>
      </c>
      <c r="AO5472">
        <v>13</v>
      </c>
      <c r="AP5472">
        <v>150</v>
      </c>
      <c r="AQ5472" s="160" t="s">
        <v>1103</v>
      </c>
      <c r="AR5472" s="28">
        <f t="shared" si="128"/>
        <v>15</v>
      </c>
      <c r="AT5472" s="160">
        <v>35959</v>
      </c>
      <c r="AU5472">
        <v>13</v>
      </c>
      <c r="AV5472">
        <v>98</v>
      </c>
      <c r="AW5472" s="160" t="s">
        <v>1103</v>
      </c>
      <c r="AX5472" s="28">
        <f t="shared" si="129"/>
        <v>10</v>
      </c>
    </row>
    <row r="5473" spans="28:50" x14ac:dyDescent="0.3">
      <c r="AB5473" s="160">
        <v>35229</v>
      </c>
      <c r="AC5473">
        <v>14</v>
      </c>
      <c r="AD5473">
        <v>120</v>
      </c>
      <c r="AE5473" t="s">
        <v>1103</v>
      </c>
      <c r="AF5473">
        <v>12</v>
      </c>
      <c r="AH5473" s="160">
        <v>39977</v>
      </c>
      <c r="AI5473">
        <v>14</v>
      </c>
      <c r="AJ5473">
        <v>123</v>
      </c>
      <c r="AK5473" s="160" t="s">
        <v>1103</v>
      </c>
      <c r="AL5473" s="28">
        <f t="shared" si="127"/>
        <v>12</v>
      </c>
      <c r="AN5473" s="160">
        <v>38516</v>
      </c>
      <c r="AO5473">
        <v>14</v>
      </c>
      <c r="AP5473">
        <v>152</v>
      </c>
      <c r="AQ5473" s="160" t="s">
        <v>1103</v>
      </c>
      <c r="AR5473" s="28">
        <f t="shared" si="128"/>
        <v>15</v>
      </c>
      <c r="AT5473" s="160">
        <v>35959</v>
      </c>
      <c r="AU5473">
        <v>14</v>
      </c>
      <c r="AV5473">
        <v>99</v>
      </c>
      <c r="AW5473" s="160" t="s">
        <v>1103</v>
      </c>
      <c r="AX5473" s="28">
        <f t="shared" si="129"/>
        <v>10</v>
      </c>
    </row>
    <row r="5474" spans="28:50" x14ac:dyDescent="0.3">
      <c r="AB5474" s="160">
        <v>35229</v>
      </c>
      <c r="AC5474">
        <v>15</v>
      </c>
      <c r="AD5474">
        <v>130</v>
      </c>
      <c r="AE5474" t="s">
        <v>1103</v>
      </c>
      <c r="AF5474">
        <v>13</v>
      </c>
      <c r="AH5474" s="160">
        <v>39977</v>
      </c>
      <c r="AI5474">
        <v>15</v>
      </c>
      <c r="AJ5474">
        <v>123</v>
      </c>
      <c r="AK5474" s="160" t="s">
        <v>1103</v>
      </c>
      <c r="AL5474" s="28">
        <f t="shared" si="127"/>
        <v>12</v>
      </c>
      <c r="AN5474" s="160">
        <v>38516</v>
      </c>
      <c r="AO5474">
        <v>15</v>
      </c>
      <c r="AP5474">
        <v>150</v>
      </c>
      <c r="AQ5474" s="160" t="s">
        <v>1103</v>
      </c>
      <c r="AR5474" s="28">
        <f t="shared" si="128"/>
        <v>15</v>
      </c>
      <c r="AT5474" s="160">
        <v>35959</v>
      </c>
      <c r="AU5474">
        <v>15</v>
      </c>
      <c r="AV5474">
        <v>90</v>
      </c>
      <c r="AW5474" s="160" t="s">
        <v>1103</v>
      </c>
      <c r="AX5474" s="28">
        <f t="shared" si="129"/>
        <v>9</v>
      </c>
    </row>
    <row r="5475" spans="28:50" x14ac:dyDescent="0.3">
      <c r="AB5475" s="160">
        <v>35229</v>
      </c>
      <c r="AC5475">
        <v>16</v>
      </c>
      <c r="AD5475">
        <v>110</v>
      </c>
      <c r="AE5475" t="s">
        <v>1103</v>
      </c>
      <c r="AF5475">
        <v>11</v>
      </c>
      <c r="AH5475" s="160">
        <v>39977</v>
      </c>
      <c r="AI5475">
        <v>16</v>
      </c>
      <c r="AJ5475">
        <v>127</v>
      </c>
      <c r="AK5475" s="160" t="s">
        <v>1103</v>
      </c>
      <c r="AL5475" s="28">
        <f t="shared" si="127"/>
        <v>13</v>
      </c>
      <c r="AN5475" s="160">
        <v>38516</v>
      </c>
      <c r="AO5475">
        <v>16</v>
      </c>
      <c r="AP5475">
        <v>140</v>
      </c>
      <c r="AQ5475" s="160" t="s">
        <v>1103</v>
      </c>
      <c r="AR5475" s="28">
        <f t="shared" si="128"/>
        <v>14</v>
      </c>
      <c r="AT5475" s="160">
        <v>35959</v>
      </c>
      <c r="AU5475">
        <v>16</v>
      </c>
      <c r="AV5475">
        <v>91</v>
      </c>
      <c r="AW5475" s="160" t="s">
        <v>1103</v>
      </c>
      <c r="AX5475" s="28">
        <f t="shared" si="129"/>
        <v>9</v>
      </c>
    </row>
    <row r="5476" spans="28:50" x14ac:dyDescent="0.3">
      <c r="AB5476" s="160">
        <v>35229</v>
      </c>
      <c r="AC5476">
        <v>17</v>
      </c>
      <c r="AD5476">
        <v>100</v>
      </c>
      <c r="AE5476" t="s">
        <v>1103</v>
      </c>
      <c r="AF5476">
        <v>10</v>
      </c>
      <c r="AH5476" s="160">
        <v>39977</v>
      </c>
      <c r="AI5476">
        <v>17</v>
      </c>
      <c r="AJ5476">
        <v>118</v>
      </c>
      <c r="AK5476" s="160" t="s">
        <v>1103</v>
      </c>
      <c r="AL5476" s="28">
        <f t="shared" si="127"/>
        <v>12</v>
      </c>
      <c r="AN5476" s="160">
        <v>38516</v>
      </c>
      <c r="AO5476">
        <v>17</v>
      </c>
      <c r="AP5476">
        <v>118</v>
      </c>
      <c r="AQ5476" s="160" t="s">
        <v>1103</v>
      </c>
      <c r="AR5476" s="28">
        <f t="shared" si="128"/>
        <v>12</v>
      </c>
      <c r="AT5476" s="160">
        <v>35959</v>
      </c>
      <c r="AU5476">
        <v>17</v>
      </c>
      <c r="AV5476">
        <v>93</v>
      </c>
      <c r="AW5476" s="160" t="s">
        <v>1103</v>
      </c>
      <c r="AX5476" s="28">
        <f t="shared" si="129"/>
        <v>9</v>
      </c>
    </row>
    <row r="5477" spans="28:50" x14ac:dyDescent="0.3">
      <c r="AB5477" s="160">
        <v>35229</v>
      </c>
      <c r="AC5477">
        <v>18</v>
      </c>
      <c r="AD5477">
        <v>80</v>
      </c>
      <c r="AE5477" t="s">
        <v>1103</v>
      </c>
      <c r="AF5477">
        <v>8</v>
      </c>
      <c r="AH5477" s="160">
        <v>39977</v>
      </c>
      <c r="AI5477">
        <v>18</v>
      </c>
      <c r="AJ5477">
        <v>119</v>
      </c>
      <c r="AK5477" s="160" t="s">
        <v>1103</v>
      </c>
      <c r="AL5477" s="28">
        <f t="shared" si="127"/>
        <v>12</v>
      </c>
      <c r="AN5477" s="160">
        <v>38516</v>
      </c>
      <c r="AO5477">
        <v>18</v>
      </c>
      <c r="AP5477">
        <v>120</v>
      </c>
      <c r="AQ5477" s="160" t="s">
        <v>1103</v>
      </c>
      <c r="AR5477" s="28">
        <f t="shared" si="128"/>
        <v>12</v>
      </c>
      <c r="AT5477" s="160">
        <v>35959</v>
      </c>
      <c r="AU5477">
        <v>18</v>
      </c>
      <c r="AV5477">
        <v>98</v>
      </c>
      <c r="AW5477" s="160" t="s">
        <v>1103</v>
      </c>
      <c r="AX5477" s="28">
        <f t="shared" si="129"/>
        <v>10</v>
      </c>
    </row>
    <row r="5478" spans="28:50" x14ac:dyDescent="0.3">
      <c r="AB5478" s="160">
        <v>35229</v>
      </c>
      <c r="AC5478">
        <v>19</v>
      </c>
      <c r="AD5478">
        <v>70</v>
      </c>
      <c r="AE5478" t="s">
        <v>1103</v>
      </c>
      <c r="AF5478">
        <v>7</v>
      </c>
      <c r="AH5478" s="160">
        <v>39977</v>
      </c>
      <c r="AI5478">
        <v>19</v>
      </c>
      <c r="AJ5478">
        <v>115</v>
      </c>
      <c r="AK5478" s="160" t="s">
        <v>1103</v>
      </c>
      <c r="AL5478" s="28">
        <f t="shared" si="127"/>
        <v>12</v>
      </c>
      <c r="AN5478" s="160">
        <v>38516</v>
      </c>
      <c r="AO5478">
        <v>19</v>
      </c>
      <c r="AP5478">
        <v>110</v>
      </c>
      <c r="AQ5478" s="160" t="s">
        <v>1103</v>
      </c>
      <c r="AR5478" s="28">
        <f t="shared" si="128"/>
        <v>11</v>
      </c>
      <c r="AT5478" s="160">
        <v>35959</v>
      </c>
      <c r="AU5478">
        <v>19</v>
      </c>
      <c r="AV5478">
        <v>105</v>
      </c>
      <c r="AW5478" s="160" t="s">
        <v>1103</v>
      </c>
      <c r="AX5478" s="28">
        <f t="shared" si="129"/>
        <v>11</v>
      </c>
    </row>
    <row r="5479" spans="28:50" x14ac:dyDescent="0.3">
      <c r="AB5479" s="160">
        <v>35229</v>
      </c>
      <c r="AC5479">
        <v>20</v>
      </c>
      <c r="AD5479">
        <v>70</v>
      </c>
      <c r="AE5479" t="s">
        <v>1103</v>
      </c>
      <c r="AF5479">
        <v>7</v>
      </c>
      <c r="AH5479" s="160">
        <v>39977</v>
      </c>
      <c r="AI5479">
        <v>20</v>
      </c>
      <c r="AJ5479">
        <v>117</v>
      </c>
      <c r="AK5479" s="160" t="s">
        <v>1103</v>
      </c>
      <c r="AL5479" s="28">
        <f t="shared" si="127"/>
        <v>12</v>
      </c>
      <c r="AN5479" s="160">
        <v>38516</v>
      </c>
      <c r="AO5479">
        <v>20</v>
      </c>
      <c r="AP5479">
        <v>97</v>
      </c>
      <c r="AQ5479" s="160" t="s">
        <v>1103</v>
      </c>
      <c r="AR5479" s="28">
        <f t="shared" si="128"/>
        <v>10</v>
      </c>
      <c r="AT5479" s="160">
        <v>35959</v>
      </c>
      <c r="AU5479">
        <v>20</v>
      </c>
      <c r="AV5479">
        <v>94</v>
      </c>
      <c r="AW5479" s="160" t="s">
        <v>1103</v>
      </c>
      <c r="AX5479" s="28">
        <f t="shared" si="129"/>
        <v>9</v>
      </c>
    </row>
    <row r="5480" spans="28:50" x14ac:dyDescent="0.3">
      <c r="AB5480" s="160">
        <v>35229</v>
      </c>
      <c r="AC5480">
        <v>21</v>
      </c>
      <c r="AD5480">
        <v>50</v>
      </c>
      <c r="AE5480" t="s">
        <v>1103</v>
      </c>
      <c r="AF5480">
        <v>5</v>
      </c>
      <c r="AH5480" s="160">
        <v>39977</v>
      </c>
      <c r="AI5480">
        <v>21</v>
      </c>
      <c r="AJ5480">
        <v>113</v>
      </c>
      <c r="AK5480" s="160" t="s">
        <v>1103</v>
      </c>
      <c r="AL5480" s="28">
        <f t="shared" si="127"/>
        <v>11</v>
      </c>
      <c r="AN5480" s="160">
        <v>38516</v>
      </c>
      <c r="AO5480">
        <v>21</v>
      </c>
      <c r="AP5480">
        <v>90</v>
      </c>
      <c r="AQ5480" s="160" t="s">
        <v>1103</v>
      </c>
      <c r="AR5480" s="28">
        <f t="shared" si="128"/>
        <v>9</v>
      </c>
      <c r="AT5480" s="160">
        <v>35959</v>
      </c>
      <c r="AU5480">
        <v>21</v>
      </c>
      <c r="AV5480">
        <v>97</v>
      </c>
      <c r="AW5480" s="160" t="s">
        <v>1103</v>
      </c>
      <c r="AX5480" s="28">
        <f t="shared" si="129"/>
        <v>10</v>
      </c>
    </row>
    <row r="5481" spans="28:50" x14ac:dyDescent="0.3">
      <c r="AB5481" s="160">
        <v>35229</v>
      </c>
      <c r="AC5481">
        <v>22</v>
      </c>
      <c r="AD5481">
        <v>50</v>
      </c>
      <c r="AE5481" t="s">
        <v>1103</v>
      </c>
      <c r="AF5481">
        <v>5</v>
      </c>
      <c r="AH5481" s="160">
        <v>39977</v>
      </c>
      <c r="AI5481">
        <v>22</v>
      </c>
      <c r="AJ5481">
        <v>113</v>
      </c>
      <c r="AK5481" s="160" t="s">
        <v>1103</v>
      </c>
      <c r="AL5481" s="28">
        <f t="shared" si="127"/>
        <v>11</v>
      </c>
      <c r="AN5481" s="160">
        <v>38516</v>
      </c>
      <c r="AO5481">
        <v>22</v>
      </c>
      <c r="AP5481">
        <v>90</v>
      </c>
      <c r="AQ5481" s="160" t="s">
        <v>1103</v>
      </c>
      <c r="AR5481" s="28">
        <f t="shared" si="128"/>
        <v>9</v>
      </c>
      <c r="AT5481" s="160">
        <v>35959</v>
      </c>
      <c r="AU5481">
        <v>22</v>
      </c>
      <c r="AV5481">
        <v>90</v>
      </c>
      <c r="AW5481" s="160" t="s">
        <v>1103</v>
      </c>
      <c r="AX5481" s="28">
        <f t="shared" si="129"/>
        <v>9</v>
      </c>
    </row>
    <row r="5482" spans="28:50" x14ac:dyDescent="0.3">
      <c r="AB5482" s="160">
        <v>35229</v>
      </c>
      <c r="AC5482">
        <v>23</v>
      </c>
      <c r="AD5482">
        <v>50</v>
      </c>
      <c r="AE5482" t="s">
        <v>1103</v>
      </c>
      <c r="AF5482">
        <v>5</v>
      </c>
      <c r="AH5482" s="160">
        <v>39977</v>
      </c>
      <c r="AI5482">
        <v>23</v>
      </c>
      <c r="AJ5482">
        <v>114</v>
      </c>
      <c r="AK5482" s="160" t="s">
        <v>1103</v>
      </c>
      <c r="AL5482" s="28">
        <f t="shared" si="127"/>
        <v>11</v>
      </c>
      <c r="AN5482" s="160">
        <v>38516</v>
      </c>
      <c r="AO5482">
        <v>23</v>
      </c>
      <c r="AP5482">
        <v>74</v>
      </c>
      <c r="AQ5482" s="160" t="s">
        <v>1103</v>
      </c>
      <c r="AR5482" s="28">
        <f t="shared" si="128"/>
        <v>7</v>
      </c>
      <c r="AT5482" s="160">
        <v>35959</v>
      </c>
      <c r="AU5482">
        <v>23</v>
      </c>
      <c r="AV5482">
        <v>111</v>
      </c>
      <c r="AW5482" s="160" t="s">
        <v>1103</v>
      </c>
      <c r="AX5482" s="28">
        <f t="shared" si="129"/>
        <v>11</v>
      </c>
    </row>
    <row r="5483" spans="28:50" x14ac:dyDescent="0.3">
      <c r="AB5483" s="160">
        <v>35230</v>
      </c>
      <c r="AC5483">
        <v>0</v>
      </c>
      <c r="AD5483">
        <v>50</v>
      </c>
      <c r="AE5483" t="s">
        <v>1103</v>
      </c>
      <c r="AF5483">
        <v>5</v>
      </c>
      <c r="AH5483" s="160">
        <v>39978</v>
      </c>
      <c r="AI5483">
        <v>0</v>
      </c>
      <c r="AJ5483">
        <v>113</v>
      </c>
      <c r="AK5483" s="160" t="s">
        <v>1103</v>
      </c>
      <c r="AL5483" s="28">
        <f t="shared" si="127"/>
        <v>11</v>
      </c>
      <c r="AN5483" s="160">
        <v>38517</v>
      </c>
      <c r="AO5483">
        <v>0</v>
      </c>
      <c r="AP5483">
        <v>80</v>
      </c>
      <c r="AQ5483" s="160" t="s">
        <v>1103</v>
      </c>
      <c r="AR5483" s="28">
        <f t="shared" si="128"/>
        <v>8</v>
      </c>
      <c r="AT5483" s="160">
        <v>35960</v>
      </c>
      <c r="AU5483">
        <v>0</v>
      </c>
      <c r="AV5483">
        <v>95</v>
      </c>
      <c r="AW5483" s="160" t="s">
        <v>1103</v>
      </c>
      <c r="AX5483" s="28">
        <f t="shared" si="129"/>
        <v>10</v>
      </c>
    </row>
    <row r="5484" spans="28:50" x14ac:dyDescent="0.3">
      <c r="AB5484" s="160">
        <v>35230</v>
      </c>
      <c r="AC5484">
        <v>1</v>
      </c>
      <c r="AD5484">
        <v>50</v>
      </c>
      <c r="AE5484" t="s">
        <v>1103</v>
      </c>
      <c r="AF5484">
        <v>5</v>
      </c>
      <c r="AH5484" s="160">
        <v>39978</v>
      </c>
      <c r="AI5484">
        <v>1</v>
      </c>
      <c r="AJ5484">
        <v>111</v>
      </c>
      <c r="AK5484" s="160" t="s">
        <v>1103</v>
      </c>
      <c r="AL5484" s="28">
        <f t="shared" si="127"/>
        <v>11</v>
      </c>
      <c r="AN5484" s="160">
        <v>38517</v>
      </c>
      <c r="AO5484">
        <v>1</v>
      </c>
      <c r="AP5484">
        <v>90</v>
      </c>
      <c r="AQ5484" s="160" t="s">
        <v>1103</v>
      </c>
      <c r="AR5484" s="28">
        <f t="shared" si="128"/>
        <v>9</v>
      </c>
      <c r="AT5484" s="160">
        <v>35960</v>
      </c>
      <c r="AU5484">
        <v>1</v>
      </c>
      <c r="AV5484">
        <v>85</v>
      </c>
      <c r="AW5484" s="160" t="s">
        <v>1103</v>
      </c>
      <c r="AX5484" s="28">
        <f t="shared" si="129"/>
        <v>9</v>
      </c>
    </row>
    <row r="5485" spans="28:50" x14ac:dyDescent="0.3">
      <c r="AB5485" s="160">
        <v>35230</v>
      </c>
      <c r="AC5485">
        <v>2</v>
      </c>
      <c r="AD5485">
        <v>50</v>
      </c>
      <c r="AE5485" t="s">
        <v>1103</v>
      </c>
      <c r="AF5485">
        <v>5</v>
      </c>
      <c r="AH5485" s="160">
        <v>39978</v>
      </c>
      <c r="AI5485">
        <v>2</v>
      </c>
      <c r="AJ5485">
        <v>114</v>
      </c>
      <c r="AK5485" s="160" t="s">
        <v>1103</v>
      </c>
      <c r="AL5485" s="28">
        <f t="shared" si="127"/>
        <v>11</v>
      </c>
      <c r="AN5485" s="160">
        <v>38517</v>
      </c>
      <c r="AO5485">
        <v>2</v>
      </c>
      <c r="AP5485">
        <v>89</v>
      </c>
      <c r="AQ5485" s="160" t="s">
        <v>1103</v>
      </c>
      <c r="AR5485" s="28">
        <f t="shared" si="128"/>
        <v>9</v>
      </c>
      <c r="AT5485" s="160">
        <v>35960</v>
      </c>
      <c r="AU5485">
        <v>2</v>
      </c>
      <c r="AV5485">
        <v>80</v>
      </c>
      <c r="AW5485" s="160" t="s">
        <v>1103</v>
      </c>
      <c r="AX5485" s="28">
        <f t="shared" si="129"/>
        <v>8</v>
      </c>
    </row>
    <row r="5486" spans="28:50" x14ac:dyDescent="0.3">
      <c r="AB5486" s="160">
        <v>35230</v>
      </c>
      <c r="AC5486">
        <v>3</v>
      </c>
      <c r="AD5486">
        <v>50</v>
      </c>
      <c r="AE5486" t="s">
        <v>1103</v>
      </c>
      <c r="AF5486">
        <v>5</v>
      </c>
      <c r="AH5486" s="160">
        <v>39978</v>
      </c>
      <c r="AI5486">
        <v>3</v>
      </c>
      <c r="AJ5486">
        <v>113</v>
      </c>
      <c r="AK5486" s="160" t="s">
        <v>1103</v>
      </c>
      <c r="AL5486" s="28">
        <f t="shared" si="127"/>
        <v>11</v>
      </c>
      <c r="AN5486" s="160">
        <v>38517</v>
      </c>
      <c r="AO5486">
        <v>3</v>
      </c>
      <c r="AP5486">
        <v>80</v>
      </c>
      <c r="AQ5486" s="160" t="s">
        <v>1103</v>
      </c>
      <c r="AR5486" s="28">
        <f t="shared" si="128"/>
        <v>8</v>
      </c>
      <c r="AT5486" s="160">
        <v>35960</v>
      </c>
      <c r="AU5486">
        <v>3</v>
      </c>
      <c r="AV5486">
        <v>73</v>
      </c>
      <c r="AW5486" s="160" t="s">
        <v>1103</v>
      </c>
      <c r="AX5486" s="28">
        <f t="shared" si="129"/>
        <v>7</v>
      </c>
    </row>
    <row r="5487" spans="28:50" x14ac:dyDescent="0.3">
      <c r="AB5487" s="160">
        <v>35230</v>
      </c>
      <c r="AC5487">
        <v>4</v>
      </c>
      <c r="AD5487">
        <v>30</v>
      </c>
      <c r="AE5487" t="s">
        <v>1103</v>
      </c>
      <c r="AF5487">
        <v>3</v>
      </c>
      <c r="AH5487" s="160">
        <v>39978</v>
      </c>
      <c r="AI5487">
        <v>4</v>
      </c>
      <c r="AJ5487">
        <v>108</v>
      </c>
      <c r="AK5487" s="160" t="s">
        <v>1103</v>
      </c>
      <c r="AL5487" s="28">
        <f t="shared" si="127"/>
        <v>11</v>
      </c>
      <c r="AN5487" s="160">
        <v>38517</v>
      </c>
      <c r="AO5487">
        <v>4</v>
      </c>
      <c r="AP5487">
        <v>80</v>
      </c>
      <c r="AQ5487" s="160" t="s">
        <v>1103</v>
      </c>
      <c r="AR5487" s="28">
        <f t="shared" si="128"/>
        <v>8</v>
      </c>
      <c r="AT5487" s="160">
        <v>35960</v>
      </c>
      <c r="AU5487">
        <v>4</v>
      </c>
      <c r="AV5487">
        <v>57</v>
      </c>
      <c r="AW5487" s="160" t="s">
        <v>1103</v>
      </c>
      <c r="AX5487" s="28">
        <f t="shared" si="129"/>
        <v>6</v>
      </c>
    </row>
    <row r="5488" spans="28:50" x14ac:dyDescent="0.3">
      <c r="AB5488" s="160">
        <v>35230</v>
      </c>
      <c r="AC5488">
        <v>5</v>
      </c>
      <c r="AD5488">
        <v>40</v>
      </c>
      <c r="AE5488" t="s">
        <v>1103</v>
      </c>
      <c r="AF5488">
        <v>4</v>
      </c>
      <c r="AH5488" s="160">
        <v>39978</v>
      </c>
      <c r="AI5488">
        <v>5</v>
      </c>
      <c r="AJ5488">
        <v>105</v>
      </c>
      <c r="AK5488" s="160" t="s">
        <v>1103</v>
      </c>
      <c r="AL5488" s="28">
        <f t="shared" si="127"/>
        <v>11</v>
      </c>
      <c r="AN5488" s="160">
        <v>38517</v>
      </c>
      <c r="AO5488">
        <v>5</v>
      </c>
      <c r="AP5488">
        <v>76</v>
      </c>
      <c r="AQ5488" s="160" t="s">
        <v>1103</v>
      </c>
      <c r="AR5488" s="28">
        <f t="shared" si="128"/>
        <v>8</v>
      </c>
      <c r="AT5488" s="160">
        <v>35960</v>
      </c>
      <c r="AU5488">
        <v>5</v>
      </c>
      <c r="AV5488">
        <v>51</v>
      </c>
      <c r="AW5488" s="160" t="s">
        <v>1103</v>
      </c>
      <c r="AX5488" s="28">
        <f t="shared" si="129"/>
        <v>5</v>
      </c>
    </row>
    <row r="5489" spans="28:50" x14ac:dyDescent="0.3">
      <c r="AB5489" s="160">
        <v>35230</v>
      </c>
      <c r="AC5489">
        <v>6</v>
      </c>
      <c r="AD5489">
        <v>40</v>
      </c>
      <c r="AE5489" t="s">
        <v>1103</v>
      </c>
      <c r="AF5489">
        <v>4</v>
      </c>
      <c r="AH5489" s="160">
        <v>39978</v>
      </c>
      <c r="AI5489">
        <v>6</v>
      </c>
      <c r="AJ5489">
        <v>101</v>
      </c>
      <c r="AK5489" s="160" t="s">
        <v>1103</v>
      </c>
      <c r="AL5489" s="28">
        <f t="shared" si="127"/>
        <v>10</v>
      </c>
      <c r="AN5489" s="160">
        <v>38517</v>
      </c>
      <c r="AO5489">
        <v>6</v>
      </c>
      <c r="AP5489">
        <v>70</v>
      </c>
      <c r="AQ5489" s="160" t="s">
        <v>1103</v>
      </c>
      <c r="AR5489" s="28">
        <f t="shared" si="128"/>
        <v>7</v>
      </c>
      <c r="AT5489" s="160">
        <v>35960</v>
      </c>
      <c r="AU5489">
        <v>6</v>
      </c>
      <c r="AV5489">
        <v>57</v>
      </c>
      <c r="AW5489" s="160" t="s">
        <v>1103</v>
      </c>
      <c r="AX5489" s="28">
        <f t="shared" si="129"/>
        <v>6</v>
      </c>
    </row>
    <row r="5490" spans="28:50" x14ac:dyDescent="0.3">
      <c r="AB5490" s="160">
        <v>35230</v>
      </c>
      <c r="AC5490">
        <v>7</v>
      </c>
      <c r="AD5490">
        <v>40</v>
      </c>
      <c r="AE5490" t="s">
        <v>1103</v>
      </c>
      <c r="AF5490">
        <v>4</v>
      </c>
      <c r="AH5490" s="160">
        <v>39978</v>
      </c>
      <c r="AI5490">
        <v>7</v>
      </c>
      <c r="AJ5490">
        <v>96</v>
      </c>
      <c r="AK5490" s="160" t="s">
        <v>1103</v>
      </c>
      <c r="AL5490" s="28">
        <f t="shared" si="127"/>
        <v>10</v>
      </c>
      <c r="AN5490" s="160">
        <v>38517</v>
      </c>
      <c r="AO5490">
        <v>7</v>
      </c>
      <c r="AP5490">
        <v>70</v>
      </c>
      <c r="AQ5490" s="160" t="s">
        <v>1103</v>
      </c>
      <c r="AR5490" s="28">
        <f t="shared" si="128"/>
        <v>7</v>
      </c>
      <c r="AT5490" s="160">
        <v>35960</v>
      </c>
      <c r="AU5490">
        <v>7</v>
      </c>
      <c r="AV5490">
        <v>45</v>
      </c>
      <c r="AW5490" s="160" t="s">
        <v>1103</v>
      </c>
      <c r="AX5490" s="28">
        <f t="shared" si="129"/>
        <v>5</v>
      </c>
    </row>
    <row r="5491" spans="28:50" x14ac:dyDescent="0.3">
      <c r="AB5491" s="160">
        <v>35230</v>
      </c>
      <c r="AC5491">
        <v>8</v>
      </c>
      <c r="AD5491">
        <v>50</v>
      </c>
      <c r="AE5491" t="s">
        <v>1103</v>
      </c>
      <c r="AF5491">
        <v>5</v>
      </c>
      <c r="AH5491" s="160">
        <v>39978</v>
      </c>
      <c r="AI5491">
        <v>8</v>
      </c>
      <c r="AJ5491">
        <v>87</v>
      </c>
      <c r="AK5491" s="160" t="s">
        <v>1103</v>
      </c>
      <c r="AL5491" s="28">
        <f t="shared" si="127"/>
        <v>9</v>
      </c>
      <c r="AN5491" s="160">
        <v>38517</v>
      </c>
      <c r="AO5491">
        <v>8</v>
      </c>
      <c r="AP5491">
        <v>83</v>
      </c>
      <c r="AQ5491" s="160" t="s">
        <v>1103</v>
      </c>
      <c r="AR5491" s="28">
        <f t="shared" si="128"/>
        <v>8</v>
      </c>
      <c r="AT5491" s="160">
        <v>35960</v>
      </c>
      <c r="AU5491">
        <v>8</v>
      </c>
      <c r="AV5491">
        <v>43</v>
      </c>
      <c r="AW5491" s="160" t="s">
        <v>1103</v>
      </c>
      <c r="AX5491" s="28">
        <f t="shared" si="129"/>
        <v>4</v>
      </c>
    </row>
    <row r="5492" spans="28:50" x14ac:dyDescent="0.3">
      <c r="AB5492" s="160">
        <v>35230</v>
      </c>
      <c r="AC5492">
        <v>9</v>
      </c>
      <c r="AD5492">
        <v>70</v>
      </c>
      <c r="AE5492" t="s">
        <v>1103</v>
      </c>
      <c r="AF5492">
        <v>7</v>
      </c>
      <c r="AH5492" s="160">
        <v>39978</v>
      </c>
      <c r="AI5492">
        <v>9</v>
      </c>
      <c r="AJ5492">
        <v>100</v>
      </c>
      <c r="AK5492" s="160" t="s">
        <v>1103</v>
      </c>
      <c r="AL5492" s="28">
        <f t="shared" si="127"/>
        <v>10</v>
      </c>
      <c r="AN5492" s="160">
        <v>38517</v>
      </c>
      <c r="AO5492">
        <v>9</v>
      </c>
      <c r="AP5492">
        <v>100</v>
      </c>
      <c r="AQ5492" s="160" t="s">
        <v>1103</v>
      </c>
      <c r="AR5492" s="28">
        <f t="shared" si="128"/>
        <v>10</v>
      </c>
      <c r="AT5492" s="160">
        <v>35960</v>
      </c>
      <c r="AU5492">
        <v>9</v>
      </c>
      <c r="AV5492">
        <v>106</v>
      </c>
      <c r="AW5492" s="160" t="s">
        <v>1103</v>
      </c>
      <c r="AX5492" s="28">
        <f t="shared" si="129"/>
        <v>11</v>
      </c>
    </row>
    <row r="5493" spans="28:50" x14ac:dyDescent="0.3">
      <c r="AB5493" s="160">
        <v>35230</v>
      </c>
      <c r="AC5493">
        <v>10</v>
      </c>
      <c r="AD5493">
        <v>85</v>
      </c>
      <c r="AE5493" t="s">
        <v>1103</v>
      </c>
      <c r="AF5493">
        <v>9</v>
      </c>
      <c r="AH5493" s="160">
        <v>39978</v>
      </c>
      <c r="AI5493">
        <v>10</v>
      </c>
      <c r="AJ5493">
        <v>111</v>
      </c>
      <c r="AK5493" s="160" t="s">
        <v>1103</v>
      </c>
      <c r="AL5493" s="28">
        <f t="shared" si="127"/>
        <v>11</v>
      </c>
      <c r="AN5493" s="160">
        <v>38517</v>
      </c>
      <c r="AO5493">
        <v>10</v>
      </c>
      <c r="AP5493">
        <v>120</v>
      </c>
      <c r="AQ5493" s="160" t="s">
        <v>1103</v>
      </c>
      <c r="AR5493" s="28">
        <f t="shared" si="128"/>
        <v>12</v>
      </c>
      <c r="AT5493" s="160">
        <v>35960</v>
      </c>
      <c r="AU5493">
        <v>10</v>
      </c>
      <c r="AV5493">
        <v>105</v>
      </c>
      <c r="AW5493" s="160" t="s">
        <v>1103</v>
      </c>
      <c r="AX5493" s="28">
        <f t="shared" si="129"/>
        <v>11</v>
      </c>
    </row>
    <row r="5494" spans="28:50" x14ac:dyDescent="0.3">
      <c r="AB5494" s="160">
        <v>35230</v>
      </c>
      <c r="AC5494">
        <v>11</v>
      </c>
      <c r="AD5494">
        <v>100</v>
      </c>
      <c r="AE5494" t="s">
        <v>1103</v>
      </c>
      <c r="AF5494">
        <v>10</v>
      </c>
      <c r="AH5494" s="160">
        <v>39978</v>
      </c>
      <c r="AI5494">
        <v>11</v>
      </c>
      <c r="AJ5494">
        <v>132</v>
      </c>
      <c r="AK5494" s="160" t="s">
        <v>1103</v>
      </c>
      <c r="AL5494" s="28">
        <f t="shared" si="127"/>
        <v>13</v>
      </c>
      <c r="AN5494" s="160">
        <v>38517</v>
      </c>
      <c r="AO5494">
        <v>11</v>
      </c>
      <c r="AP5494">
        <v>134</v>
      </c>
      <c r="AQ5494" s="160" t="s">
        <v>1103</v>
      </c>
      <c r="AR5494" s="28">
        <f t="shared" si="128"/>
        <v>13</v>
      </c>
      <c r="AT5494" s="160">
        <v>35960</v>
      </c>
      <c r="AU5494">
        <v>11</v>
      </c>
      <c r="AV5494">
        <v>111</v>
      </c>
      <c r="AW5494" s="160" t="s">
        <v>1103</v>
      </c>
      <c r="AX5494" s="28">
        <f t="shared" si="129"/>
        <v>11</v>
      </c>
    </row>
    <row r="5495" spans="28:50" x14ac:dyDescent="0.3">
      <c r="AB5495" s="160">
        <v>35230</v>
      </c>
      <c r="AC5495">
        <v>12</v>
      </c>
      <c r="AD5495">
        <v>110</v>
      </c>
      <c r="AE5495" t="s">
        <v>1103</v>
      </c>
      <c r="AF5495">
        <v>11</v>
      </c>
      <c r="AH5495" s="160">
        <v>39978</v>
      </c>
      <c r="AI5495">
        <v>12</v>
      </c>
      <c r="AJ5495">
        <v>141</v>
      </c>
      <c r="AK5495" s="160" t="s">
        <v>1103</v>
      </c>
      <c r="AL5495" s="28">
        <f t="shared" si="127"/>
        <v>14</v>
      </c>
      <c r="AN5495" s="160">
        <v>38517</v>
      </c>
      <c r="AO5495">
        <v>12</v>
      </c>
      <c r="AP5495">
        <v>140</v>
      </c>
      <c r="AQ5495" s="160" t="s">
        <v>1103</v>
      </c>
      <c r="AR5495" s="28">
        <f t="shared" si="128"/>
        <v>14</v>
      </c>
      <c r="AT5495" s="160">
        <v>35960</v>
      </c>
      <c r="AU5495">
        <v>12</v>
      </c>
      <c r="AV5495">
        <v>110</v>
      </c>
      <c r="AW5495" s="160" t="s">
        <v>1103</v>
      </c>
      <c r="AX5495" s="28">
        <f t="shared" si="129"/>
        <v>11</v>
      </c>
    </row>
    <row r="5496" spans="28:50" x14ac:dyDescent="0.3">
      <c r="AB5496" s="160">
        <v>35230</v>
      </c>
      <c r="AC5496">
        <v>13</v>
      </c>
      <c r="AD5496">
        <v>110</v>
      </c>
      <c r="AE5496" t="s">
        <v>1103</v>
      </c>
      <c r="AF5496">
        <v>11</v>
      </c>
      <c r="AH5496" s="160">
        <v>39978</v>
      </c>
      <c r="AI5496">
        <v>13</v>
      </c>
      <c r="AJ5496">
        <v>155</v>
      </c>
      <c r="AK5496" s="160" t="s">
        <v>1103</v>
      </c>
      <c r="AL5496" s="28">
        <f t="shared" si="127"/>
        <v>16</v>
      </c>
      <c r="AN5496" s="160">
        <v>38517</v>
      </c>
      <c r="AO5496">
        <v>13</v>
      </c>
      <c r="AP5496">
        <v>140</v>
      </c>
      <c r="AQ5496" s="160" t="s">
        <v>1103</v>
      </c>
      <c r="AR5496" s="28">
        <f t="shared" si="128"/>
        <v>14</v>
      </c>
      <c r="AT5496" s="160">
        <v>35960</v>
      </c>
      <c r="AU5496">
        <v>13</v>
      </c>
      <c r="AV5496">
        <v>113</v>
      </c>
      <c r="AW5496" s="160" t="s">
        <v>1103</v>
      </c>
      <c r="AX5496" s="28">
        <f t="shared" si="129"/>
        <v>11</v>
      </c>
    </row>
    <row r="5497" spans="28:50" x14ac:dyDescent="0.3">
      <c r="AB5497" s="160">
        <v>35230</v>
      </c>
      <c r="AC5497">
        <v>14</v>
      </c>
      <c r="AD5497">
        <v>100</v>
      </c>
      <c r="AE5497" t="s">
        <v>1103</v>
      </c>
      <c r="AF5497">
        <v>10</v>
      </c>
      <c r="AH5497" s="160">
        <v>39978</v>
      </c>
      <c r="AI5497">
        <v>14</v>
      </c>
      <c r="AJ5497">
        <v>156</v>
      </c>
      <c r="AK5497" s="160" t="s">
        <v>1103</v>
      </c>
      <c r="AL5497" s="28">
        <f t="shared" si="127"/>
        <v>16</v>
      </c>
      <c r="AN5497" s="160">
        <v>38517</v>
      </c>
      <c r="AO5497">
        <v>14</v>
      </c>
      <c r="AP5497">
        <v>145</v>
      </c>
      <c r="AQ5497" s="160" t="s">
        <v>1103</v>
      </c>
      <c r="AR5497" s="28">
        <f t="shared" si="128"/>
        <v>15</v>
      </c>
      <c r="AT5497" s="160">
        <v>35960</v>
      </c>
      <c r="AU5497">
        <v>14</v>
      </c>
      <c r="AV5497">
        <v>106</v>
      </c>
      <c r="AW5497" s="160" t="s">
        <v>1103</v>
      </c>
      <c r="AX5497" s="28">
        <f t="shared" si="129"/>
        <v>11</v>
      </c>
    </row>
    <row r="5498" spans="28:50" x14ac:dyDescent="0.3">
      <c r="AB5498" s="160">
        <v>35230</v>
      </c>
      <c r="AC5498">
        <v>15</v>
      </c>
      <c r="AD5498">
        <v>110</v>
      </c>
      <c r="AE5498" t="s">
        <v>1103</v>
      </c>
      <c r="AF5498">
        <v>11</v>
      </c>
      <c r="AH5498" s="160">
        <v>39978</v>
      </c>
      <c r="AI5498">
        <v>15</v>
      </c>
      <c r="AJ5498">
        <v>153</v>
      </c>
      <c r="AK5498" s="160" t="s">
        <v>1103</v>
      </c>
      <c r="AL5498" s="28">
        <f t="shared" si="127"/>
        <v>15</v>
      </c>
      <c r="AN5498" s="160">
        <v>38517</v>
      </c>
      <c r="AO5498">
        <v>15</v>
      </c>
      <c r="AP5498">
        <v>140</v>
      </c>
      <c r="AQ5498" s="160" t="s">
        <v>1103</v>
      </c>
      <c r="AR5498" s="28">
        <f t="shared" si="128"/>
        <v>14</v>
      </c>
      <c r="AT5498" s="160">
        <v>35960</v>
      </c>
      <c r="AU5498">
        <v>15</v>
      </c>
      <c r="AV5498">
        <v>97</v>
      </c>
      <c r="AW5498" s="160" t="s">
        <v>1103</v>
      </c>
      <c r="AX5498" s="28">
        <f t="shared" si="129"/>
        <v>10</v>
      </c>
    </row>
    <row r="5499" spans="28:50" x14ac:dyDescent="0.3">
      <c r="AB5499" s="160">
        <v>35230</v>
      </c>
      <c r="AC5499">
        <v>16</v>
      </c>
      <c r="AD5499">
        <v>100</v>
      </c>
      <c r="AE5499" t="s">
        <v>1103</v>
      </c>
      <c r="AF5499">
        <v>10</v>
      </c>
      <c r="AH5499" s="160">
        <v>39978</v>
      </c>
      <c r="AI5499">
        <v>16</v>
      </c>
      <c r="AJ5499">
        <v>154</v>
      </c>
      <c r="AK5499" s="160" t="s">
        <v>1103</v>
      </c>
      <c r="AL5499" s="28">
        <f t="shared" ref="AL5499:AL5562" si="130">ROUND(AJ5499/10,0)</f>
        <v>15</v>
      </c>
      <c r="AN5499" s="160">
        <v>38517</v>
      </c>
      <c r="AO5499">
        <v>16</v>
      </c>
      <c r="AP5499">
        <v>130</v>
      </c>
      <c r="AQ5499" s="160" t="s">
        <v>1103</v>
      </c>
      <c r="AR5499" s="28">
        <f t="shared" ref="AR5499:AR5562" si="131">ROUND(AP5499/10,0)</f>
        <v>13</v>
      </c>
      <c r="AT5499" s="160">
        <v>35960</v>
      </c>
      <c r="AU5499">
        <v>16</v>
      </c>
      <c r="AV5499">
        <v>91</v>
      </c>
      <c r="AW5499" s="160" t="s">
        <v>1103</v>
      </c>
      <c r="AX5499" s="28">
        <f t="shared" ref="AX5499:AX5562" si="132">ROUND(AV5499/10,0)</f>
        <v>9</v>
      </c>
    </row>
    <row r="5500" spans="28:50" x14ac:dyDescent="0.3">
      <c r="AB5500" s="160">
        <v>35230</v>
      </c>
      <c r="AC5500">
        <v>17</v>
      </c>
      <c r="AD5500">
        <v>90</v>
      </c>
      <c r="AE5500" t="s">
        <v>1103</v>
      </c>
      <c r="AF5500">
        <v>9</v>
      </c>
      <c r="AH5500" s="160">
        <v>39978</v>
      </c>
      <c r="AI5500">
        <v>17</v>
      </c>
      <c r="AJ5500">
        <v>149</v>
      </c>
      <c r="AK5500" s="160" t="s">
        <v>1103</v>
      </c>
      <c r="AL5500" s="28">
        <f t="shared" si="130"/>
        <v>15</v>
      </c>
      <c r="AN5500" s="160">
        <v>38517</v>
      </c>
      <c r="AO5500">
        <v>17</v>
      </c>
      <c r="AP5500">
        <v>117</v>
      </c>
      <c r="AQ5500" s="160" t="s">
        <v>1103</v>
      </c>
      <c r="AR5500" s="28">
        <f t="shared" si="131"/>
        <v>12</v>
      </c>
      <c r="AT5500" s="160">
        <v>35960</v>
      </c>
      <c r="AU5500">
        <v>17</v>
      </c>
      <c r="AV5500">
        <v>85</v>
      </c>
      <c r="AW5500" s="160" t="s">
        <v>1103</v>
      </c>
      <c r="AX5500" s="28">
        <f t="shared" si="132"/>
        <v>9</v>
      </c>
    </row>
    <row r="5501" spans="28:50" x14ac:dyDescent="0.3">
      <c r="AB5501" s="160">
        <v>35230</v>
      </c>
      <c r="AC5501">
        <v>18</v>
      </c>
      <c r="AD5501">
        <v>80</v>
      </c>
      <c r="AE5501" t="s">
        <v>1103</v>
      </c>
      <c r="AF5501">
        <v>8</v>
      </c>
      <c r="AH5501" s="160">
        <v>39978</v>
      </c>
      <c r="AI5501">
        <v>18</v>
      </c>
      <c r="AJ5501">
        <v>144</v>
      </c>
      <c r="AK5501" s="160" t="s">
        <v>1103</v>
      </c>
      <c r="AL5501" s="28">
        <f t="shared" si="130"/>
        <v>14</v>
      </c>
      <c r="AN5501" s="160">
        <v>38517</v>
      </c>
      <c r="AO5501">
        <v>18</v>
      </c>
      <c r="AP5501">
        <v>110</v>
      </c>
      <c r="AQ5501" s="160" t="s">
        <v>1103</v>
      </c>
      <c r="AR5501" s="28">
        <f t="shared" si="131"/>
        <v>11</v>
      </c>
      <c r="AT5501" s="160">
        <v>35960</v>
      </c>
      <c r="AU5501">
        <v>18</v>
      </c>
      <c r="AV5501">
        <v>79</v>
      </c>
      <c r="AW5501" s="160" t="s">
        <v>1103</v>
      </c>
      <c r="AX5501" s="28">
        <f t="shared" si="132"/>
        <v>8</v>
      </c>
    </row>
    <row r="5502" spans="28:50" x14ac:dyDescent="0.3">
      <c r="AB5502" s="160">
        <v>35230</v>
      </c>
      <c r="AC5502">
        <v>19</v>
      </c>
      <c r="AD5502">
        <v>50</v>
      </c>
      <c r="AE5502" t="s">
        <v>1103</v>
      </c>
      <c r="AF5502">
        <v>5</v>
      </c>
      <c r="AH5502" s="160">
        <v>39978</v>
      </c>
      <c r="AI5502">
        <v>19</v>
      </c>
      <c r="AJ5502">
        <v>135</v>
      </c>
      <c r="AK5502" s="160" t="s">
        <v>1103</v>
      </c>
      <c r="AL5502" s="28">
        <f t="shared" si="130"/>
        <v>14</v>
      </c>
      <c r="AN5502" s="160">
        <v>38517</v>
      </c>
      <c r="AO5502">
        <v>19</v>
      </c>
      <c r="AP5502">
        <v>110</v>
      </c>
      <c r="AQ5502" s="160" t="s">
        <v>1103</v>
      </c>
      <c r="AR5502" s="28">
        <f t="shared" si="131"/>
        <v>11</v>
      </c>
      <c r="AT5502" s="160">
        <v>35960</v>
      </c>
      <c r="AU5502">
        <v>19</v>
      </c>
      <c r="AV5502">
        <v>77</v>
      </c>
      <c r="AW5502" s="160" t="s">
        <v>1103</v>
      </c>
      <c r="AX5502" s="28">
        <f t="shared" si="132"/>
        <v>8</v>
      </c>
    </row>
    <row r="5503" spans="28:50" x14ac:dyDescent="0.3">
      <c r="AB5503" s="160">
        <v>35230</v>
      </c>
      <c r="AC5503">
        <v>20</v>
      </c>
      <c r="AD5503">
        <v>30</v>
      </c>
      <c r="AE5503" t="s">
        <v>1103</v>
      </c>
      <c r="AF5503">
        <v>3</v>
      </c>
      <c r="AH5503" s="160">
        <v>39978</v>
      </c>
      <c r="AI5503">
        <v>20</v>
      </c>
      <c r="AJ5503">
        <v>122</v>
      </c>
      <c r="AK5503" s="160" t="s">
        <v>1103</v>
      </c>
      <c r="AL5503" s="28">
        <f t="shared" si="130"/>
        <v>12</v>
      </c>
      <c r="AN5503" s="160">
        <v>38517</v>
      </c>
      <c r="AO5503">
        <v>20</v>
      </c>
      <c r="AP5503">
        <v>100</v>
      </c>
      <c r="AQ5503" s="160" t="s">
        <v>1103</v>
      </c>
      <c r="AR5503" s="28">
        <f t="shared" si="131"/>
        <v>10</v>
      </c>
      <c r="AT5503" s="160">
        <v>35960</v>
      </c>
      <c r="AU5503">
        <v>20</v>
      </c>
      <c r="AV5503">
        <v>73</v>
      </c>
      <c r="AW5503" s="160" t="s">
        <v>1103</v>
      </c>
      <c r="AX5503" s="28">
        <f t="shared" si="132"/>
        <v>7</v>
      </c>
    </row>
    <row r="5504" spans="28:50" x14ac:dyDescent="0.3">
      <c r="AB5504" s="160">
        <v>35230</v>
      </c>
      <c r="AC5504">
        <v>21</v>
      </c>
      <c r="AD5504">
        <v>20</v>
      </c>
      <c r="AE5504" t="s">
        <v>1103</v>
      </c>
      <c r="AF5504">
        <v>2</v>
      </c>
      <c r="AH5504" s="160">
        <v>39978</v>
      </c>
      <c r="AI5504">
        <v>21</v>
      </c>
      <c r="AJ5504">
        <v>109</v>
      </c>
      <c r="AK5504" s="160" t="s">
        <v>1103</v>
      </c>
      <c r="AL5504" s="28">
        <f t="shared" si="130"/>
        <v>11</v>
      </c>
      <c r="AN5504" s="160">
        <v>38517</v>
      </c>
      <c r="AO5504">
        <v>21</v>
      </c>
      <c r="AP5504">
        <v>90</v>
      </c>
      <c r="AQ5504" s="160" t="s">
        <v>1103</v>
      </c>
      <c r="AR5504" s="28">
        <f t="shared" si="131"/>
        <v>9</v>
      </c>
      <c r="AT5504" s="160">
        <v>35960</v>
      </c>
      <c r="AU5504">
        <v>21</v>
      </c>
      <c r="AV5504">
        <v>74</v>
      </c>
      <c r="AW5504" s="160" t="s">
        <v>1103</v>
      </c>
      <c r="AX5504" s="28">
        <f t="shared" si="132"/>
        <v>7</v>
      </c>
    </row>
    <row r="5505" spans="28:50" x14ac:dyDescent="0.3">
      <c r="AB5505" s="160">
        <v>35230</v>
      </c>
      <c r="AC5505">
        <v>22</v>
      </c>
      <c r="AD5505">
        <v>30</v>
      </c>
      <c r="AE5505" t="s">
        <v>1103</v>
      </c>
      <c r="AF5505">
        <v>3</v>
      </c>
      <c r="AH5505" s="160">
        <v>39978</v>
      </c>
      <c r="AI5505">
        <v>22</v>
      </c>
      <c r="AJ5505">
        <v>98</v>
      </c>
      <c r="AK5505" s="160" t="s">
        <v>1103</v>
      </c>
      <c r="AL5505" s="28">
        <f t="shared" si="130"/>
        <v>10</v>
      </c>
      <c r="AN5505" s="160">
        <v>38517</v>
      </c>
      <c r="AO5505">
        <v>22</v>
      </c>
      <c r="AP5505">
        <v>90</v>
      </c>
      <c r="AQ5505" s="160" t="s">
        <v>1103</v>
      </c>
      <c r="AR5505" s="28">
        <f t="shared" si="131"/>
        <v>9</v>
      </c>
      <c r="AT5505" s="160">
        <v>35960</v>
      </c>
      <c r="AU5505">
        <v>22</v>
      </c>
      <c r="AV5505">
        <v>76</v>
      </c>
      <c r="AW5505" s="160" t="s">
        <v>1103</v>
      </c>
      <c r="AX5505" s="28">
        <f t="shared" si="132"/>
        <v>8</v>
      </c>
    </row>
    <row r="5506" spans="28:50" x14ac:dyDescent="0.3">
      <c r="AB5506" s="160">
        <v>35230</v>
      </c>
      <c r="AC5506">
        <v>23</v>
      </c>
      <c r="AD5506">
        <v>40</v>
      </c>
      <c r="AE5506" t="s">
        <v>1103</v>
      </c>
      <c r="AF5506">
        <v>4</v>
      </c>
      <c r="AH5506" s="160">
        <v>39978</v>
      </c>
      <c r="AI5506">
        <v>23</v>
      </c>
      <c r="AJ5506">
        <v>96</v>
      </c>
      <c r="AK5506" s="160" t="s">
        <v>1103</v>
      </c>
      <c r="AL5506" s="28">
        <f t="shared" si="130"/>
        <v>10</v>
      </c>
      <c r="AN5506" s="160">
        <v>38517</v>
      </c>
      <c r="AO5506">
        <v>23</v>
      </c>
      <c r="AP5506">
        <v>87</v>
      </c>
      <c r="AQ5506" s="160" t="s">
        <v>1103</v>
      </c>
      <c r="AR5506" s="28">
        <f t="shared" si="131"/>
        <v>9</v>
      </c>
      <c r="AT5506" s="160">
        <v>35960</v>
      </c>
      <c r="AU5506">
        <v>23</v>
      </c>
      <c r="AV5506">
        <v>71</v>
      </c>
      <c r="AW5506" s="160" t="s">
        <v>1103</v>
      </c>
      <c r="AX5506" s="28">
        <f t="shared" si="132"/>
        <v>7</v>
      </c>
    </row>
    <row r="5507" spans="28:50" x14ac:dyDescent="0.3">
      <c r="AB5507" s="160">
        <v>35231</v>
      </c>
      <c r="AC5507">
        <v>0</v>
      </c>
      <c r="AD5507">
        <v>40</v>
      </c>
      <c r="AE5507" t="s">
        <v>1103</v>
      </c>
      <c r="AF5507">
        <v>4</v>
      </c>
      <c r="AH5507" s="160">
        <v>39979</v>
      </c>
      <c r="AI5507">
        <v>0</v>
      </c>
      <c r="AJ5507">
        <v>83</v>
      </c>
      <c r="AK5507" s="160" t="s">
        <v>1103</v>
      </c>
      <c r="AL5507" s="28">
        <f t="shared" si="130"/>
        <v>8</v>
      </c>
      <c r="AN5507" s="160">
        <v>38518</v>
      </c>
      <c r="AO5507">
        <v>0</v>
      </c>
      <c r="AP5507">
        <v>90</v>
      </c>
      <c r="AQ5507" s="160" t="s">
        <v>1103</v>
      </c>
      <c r="AR5507" s="28">
        <f t="shared" si="131"/>
        <v>9</v>
      </c>
      <c r="AT5507" s="160">
        <v>35961</v>
      </c>
      <c r="AU5507">
        <v>0</v>
      </c>
      <c r="AV5507">
        <v>53</v>
      </c>
      <c r="AW5507" s="160" t="s">
        <v>1103</v>
      </c>
      <c r="AX5507" s="28">
        <f t="shared" si="132"/>
        <v>5</v>
      </c>
    </row>
    <row r="5508" spans="28:50" x14ac:dyDescent="0.3">
      <c r="AB5508" s="160">
        <v>35231</v>
      </c>
      <c r="AC5508">
        <v>1</v>
      </c>
      <c r="AD5508">
        <v>50</v>
      </c>
      <c r="AE5508" t="s">
        <v>1103</v>
      </c>
      <c r="AF5508">
        <v>5</v>
      </c>
      <c r="AH5508" s="160">
        <v>39979</v>
      </c>
      <c r="AI5508">
        <v>1</v>
      </c>
      <c r="AJ5508">
        <v>78</v>
      </c>
      <c r="AK5508" s="160" t="s">
        <v>1103</v>
      </c>
      <c r="AL5508" s="28">
        <f t="shared" si="130"/>
        <v>8</v>
      </c>
      <c r="AN5508" s="160">
        <v>38518</v>
      </c>
      <c r="AO5508">
        <v>1</v>
      </c>
      <c r="AP5508">
        <v>90</v>
      </c>
      <c r="AQ5508" s="160" t="s">
        <v>1103</v>
      </c>
      <c r="AR5508" s="28">
        <f t="shared" si="131"/>
        <v>9</v>
      </c>
      <c r="AT5508" s="160">
        <v>35961</v>
      </c>
      <c r="AU5508">
        <v>1</v>
      </c>
      <c r="AV5508">
        <v>42</v>
      </c>
      <c r="AW5508" s="160" t="s">
        <v>1103</v>
      </c>
      <c r="AX5508" s="28">
        <f t="shared" si="132"/>
        <v>4</v>
      </c>
    </row>
    <row r="5509" spans="28:50" x14ac:dyDescent="0.3">
      <c r="AB5509" s="160">
        <v>35231</v>
      </c>
      <c r="AC5509">
        <v>2</v>
      </c>
      <c r="AD5509">
        <v>50</v>
      </c>
      <c r="AE5509" t="s">
        <v>1103</v>
      </c>
      <c r="AF5509">
        <v>5</v>
      </c>
      <c r="AH5509" s="160">
        <v>39979</v>
      </c>
      <c r="AI5509">
        <v>2</v>
      </c>
      <c r="AJ5509">
        <v>76</v>
      </c>
      <c r="AK5509" s="160" t="s">
        <v>1103</v>
      </c>
      <c r="AL5509" s="28">
        <f t="shared" si="130"/>
        <v>8</v>
      </c>
      <c r="AN5509" s="160">
        <v>38518</v>
      </c>
      <c r="AO5509">
        <v>2</v>
      </c>
      <c r="AP5509">
        <v>87</v>
      </c>
      <c r="AQ5509" s="160" t="s">
        <v>1103</v>
      </c>
      <c r="AR5509" s="28">
        <f t="shared" si="131"/>
        <v>9</v>
      </c>
      <c r="AT5509" s="160">
        <v>35961</v>
      </c>
      <c r="AU5509">
        <v>2</v>
      </c>
      <c r="AV5509">
        <v>32</v>
      </c>
      <c r="AW5509" s="160" t="s">
        <v>1103</v>
      </c>
      <c r="AX5509" s="28">
        <f t="shared" si="132"/>
        <v>3</v>
      </c>
    </row>
    <row r="5510" spans="28:50" x14ac:dyDescent="0.3">
      <c r="AB5510" s="160">
        <v>35231</v>
      </c>
      <c r="AC5510">
        <v>3</v>
      </c>
      <c r="AD5510">
        <v>50</v>
      </c>
      <c r="AE5510" t="s">
        <v>1103</v>
      </c>
      <c r="AF5510">
        <v>5</v>
      </c>
      <c r="AH5510" s="160">
        <v>39979</v>
      </c>
      <c r="AI5510">
        <v>3</v>
      </c>
      <c r="AJ5510">
        <v>72</v>
      </c>
      <c r="AK5510" s="160" t="s">
        <v>1103</v>
      </c>
      <c r="AL5510" s="28">
        <f t="shared" si="130"/>
        <v>7</v>
      </c>
      <c r="AN5510" s="160">
        <v>38518</v>
      </c>
      <c r="AO5510">
        <v>3</v>
      </c>
      <c r="AP5510">
        <v>90</v>
      </c>
      <c r="AQ5510" s="160" t="s">
        <v>1103</v>
      </c>
      <c r="AR5510" s="28">
        <f t="shared" si="131"/>
        <v>9</v>
      </c>
      <c r="AT5510" s="160">
        <v>35961</v>
      </c>
      <c r="AU5510">
        <v>3</v>
      </c>
      <c r="AV5510">
        <v>30</v>
      </c>
      <c r="AW5510" s="160" t="s">
        <v>1103</v>
      </c>
      <c r="AX5510" s="28">
        <f t="shared" si="132"/>
        <v>3</v>
      </c>
    </row>
    <row r="5511" spans="28:50" x14ac:dyDescent="0.3">
      <c r="AB5511" s="160">
        <v>35231</v>
      </c>
      <c r="AC5511">
        <v>4</v>
      </c>
      <c r="AD5511">
        <v>30</v>
      </c>
      <c r="AE5511" t="s">
        <v>1103</v>
      </c>
      <c r="AF5511">
        <v>3</v>
      </c>
      <c r="AH5511" s="160">
        <v>39979</v>
      </c>
      <c r="AI5511">
        <v>4</v>
      </c>
      <c r="AJ5511">
        <v>68</v>
      </c>
      <c r="AK5511" s="160" t="s">
        <v>1103</v>
      </c>
      <c r="AL5511" s="28">
        <f t="shared" si="130"/>
        <v>7</v>
      </c>
      <c r="AN5511" s="160">
        <v>38518</v>
      </c>
      <c r="AO5511">
        <v>4</v>
      </c>
      <c r="AP5511">
        <v>90</v>
      </c>
      <c r="AQ5511" s="160" t="s">
        <v>1103</v>
      </c>
      <c r="AR5511" s="28">
        <f t="shared" si="131"/>
        <v>9</v>
      </c>
      <c r="AT5511" s="160">
        <v>35961</v>
      </c>
      <c r="AU5511">
        <v>4</v>
      </c>
      <c r="AV5511">
        <v>33</v>
      </c>
      <c r="AW5511" s="160" t="s">
        <v>1103</v>
      </c>
      <c r="AX5511" s="28">
        <f t="shared" si="132"/>
        <v>3</v>
      </c>
    </row>
    <row r="5512" spans="28:50" x14ac:dyDescent="0.3">
      <c r="AB5512" s="160">
        <v>35231</v>
      </c>
      <c r="AC5512">
        <v>5</v>
      </c>
      <c r="AD5512">
        <v>30</v>
      </c>
      <c r="AE5512" t="s">
        <v>1103</v>
      </c>
      <c r="AF5512">
        <v>3</v>
      </c>
      <c r="AH5512" s="160">
        <v>39979</v>
      </c>
      <c r="AI5512">
        <v>5</v>
      </c>
      <c r="AJ5512">
        <v>62</v>
      </c>
      <c r="AK5512" s="160" t="s">
        <v>1103</v>
      </c>
      <c r="AL5512" s="28">
        <f t="shared" si="130"/>
        <v>6</v>
      </c>
      <c r="AN5512" s="160">
        <v>38518</v>
      </c>
      <c r="AO5512">
        <v>5</v>
      </c>
      <c r="AP5512">
        <v>84</v>
      </c>
      <c r="AQ5512" s="160" t="s">
        <v>1103</v>
      </c>
      <c r="AR5512" s="28">
        <f t="shared" si="131"/>
        <v>8</v>
      </c>
      <c r="AT5512" s="160">
        <v>35961</v>
      </c>
      <c r="AU5512">
        <v>5</v>
      </c>
      <c r="AV5512">
        <v>15</v>
      </c>
      <c r="AW5512" s="160" t="s">
        <v>1103</v>
      </c>
      <c r="AX5512" s="28">
        <f t="shared" si="132"/>
        <v>2</v>
      </c>
    </row>
    <row r="5513" spans="28:50" x14ac:dyDescent="0.3">
      <c r="AB5513" s="160">
        <v>35231</v>
      </c>
      <c r="AC5513">
        <v>6</v>
      </c>
      <c r="AD5513">
        <v>30</v>
      </c>
      <c r="AE5513" t="s">
        <v>1103</v>
      </c>
      <c r="AF5513">
        <v>3</v>
      </c>
      <c r="AH5513" s="160">
        <v>39979</v>
      </c>
      <c r="AI5513">
        <v>6</v>
      </c>
      <c r="AJ5513">
        <v>63</v>
      </c>
      <c r="AK5513" s="160" t="s">
        <v>1103</v>
      </c>
      <c r="AL5513" s="28">
        <f t="shared" si="130"/>
        <v>6</v>
      </c>
      <c r="AN5513" s="160">
        <v>38518</v>
      </c>
      <c r="AO5513">
        <v>6</v>
      </c>
      <c r="AP5513">
        <v>90</v>
      </c>
      <c r="AQ5513" s="160" t="s">
        <v>1103</v>
      </c>
      <c r="AR5513" s="28">
        <f t="shared" si="131"/>
        <v>9</v>
      </c>
      <c r="AT5513" s="160">
        <v>35961</v>
      </c>
      <c r="AU5513">
        <v>6</v>
      </c>
      <c r="AV5513">
        <v>34</v>
      </c>
      <c r="AW5513" s="160" t="s">
        <v>1103</v>
      </c>
      <c r="AX5513" s="28">
        <f t="shared" si="132"/>
        <v>3</v>
      </c>
    </row>
    <row r="5514" spans="28:50" x14ac:dyDescent="0.3">
      <c r="AB5514" s="160">
        <v>35231</v>
      </c>
      <c r="AC5514">
        <v>7</v>
      </c>
      <c r="AD5514">
        <v>20</v>
      </c>
      <c r="AE5514" t="s">
        <v>1103</v>
      </c>
      <c r="AF5514">
        <v>2</v>
      </c>
      <c r="AH5514" s="160">
        <v>39979</v>
      </c>
      <c r="AI5514">
        <v>7</v>
      </c>
      <c r="AJ5514">
        <v>57</v>
      </c>
      <c r="AK5514" s="160" t="s">
        <v>1103</v>
      </c>
      <c r="AL5514" s="28">
        <f t="shared" si="130"/>
        <v>6</v>
      </c>
      <c r="AN5514" s="160">
        <v>38518</v>
      </c>
      <c r="AO5514">
        <v>7</v>
      </c>
      <c r="AP5514">
        <v>90</v>
      </c>
      <c r="AQ5514" s="160" t="s">
        <v>1103</v>
      </c>
      <c r="AR5514" s="28">
        <f t="shared" si="131"/>
        <v>9</v>
      </c>
      <c r="AT5514" s="160">
        <v>35961</v>
      </c>
      <c r="AU5514">
        <v>7</v>
      </c>
      <c r="AV5514">
        <v>37</v>
      </c>
      <c r="AW5514" s="160" t="s">
        <v>1103</v>
      </c>
      <c r="AX5514" s="28">
        <f t="shared" si="132"/>
        <v>4</v>
      </c>
    </row>
    <row r="5515" spans="28:50" x14ac:dyDescent="0.3">
      <c r="AB5515" s="160">
        <v>35231</v>
      </c>
      <c r="AC5515">
        <v>8</v>
      </c>
      <c r="AD5515">
        <v>20</v>
      </c>
      <c r="AE5515" t="s">
        <v>1103</v>
      </c>
      <c r="AF5515">
        <v>2</v>
      </c>
      <c r="AH5515" s="160">
        <v>39979</v>
      </c>
      <c r="AI5515">
        <v>8</v>
      </c>
      <c r="AJ5515">
        <v>68</v>
      </c>
      <c r="AK5515" s="160" t="s">
        <v>1103</v>
      </c>
      <c r="AL5515" s="28">
        <f t="shared" si="130"/>
        <v>7</v>
      </c>
      <c r="AN5515" s="160">
        <v>38518</v>
      </c>
      <c r="AO5515">
        <v>8</v>
      </c>
      <c r="AP5515">
        <v>98</v>
      </c>
      <c r="AQ5515" s="160" t="s">
        <v>1103</v>
      </c>
      <c r="AR5515" s="28">
        <f t="shared" si="131"/>
        <v>10</v>
      </c>
      <c r="AT5515" s="160">
        <v>35961</v>
      </c>
      <c r="AU5515">
        <v>8</v>
      </c>
      <c r="AV5515">
        <v>29</v>
      </c>
      <c r="AW5515" s="160" t="s">
        <v>1103</v>
      </c>
      <c r="AX5515" s="28">
        <f t="shared" si="132"/>
        <v>3</v>
      </c>
    </row>
    <row r="5516" spans="28:50" x14ac:dyDescent="0.3">
      <c r="AB5516" s="160">
        <v>35231</v>
      </c>
      <c r="AC5516">
        <v>9</v>
      </c>
      <c r="AD5516">
        <v>40</v>
      </c>
      <c r="AE5516" t="s">
        <v>1103</v>
      </c>
      <c r="AF5516">
        <v>4</v>
      </c>
      <c r="AH5516" s="160">
        <v>39979</v>
      </c>
      <c r="AI5516">
        <v>9</v>
      </c>
      <c r="AJ5516">
        <v>72</v>
      </c>
      <c r="AK5516" s="160" t="s">
        <v>1103</v>
      </c>
      <c r="AL5516" s="28">
        <f t="shared" si="130"/>
        <v>7</v>
      </c>
      <c r="AN5516" s="160">
        <v>38518</v>
      </c>
      <c r="AO5516">
        <v>9</v>
      </c>
      <c r="AP5516">
        <v>110</v>
      </c>
      <c r="AQ5516" s="160" t="s">
        <v>1103</v>
      </c>
      <c r="AR5516" s="28">
        <f t="shared" si="131"/>
        <v>11</v>
      </c>
      <c r="AT5516" s="160">
        <v>35961</v>
      </c>
      <c r="AU5516">
        <v>9</v>
      </c>
      <c r="AV5516">
        <v>69</v>
      </c>
      <c r="AW5516" s="160" t="s">
        <v>1103</v>
      </c>
      <c r="AX5516" s="28">
        <f t="shared" si="132"/>
        <v>7</v>
      </c>
    </row>
    <row r="5517" spans="28:50" x14ac:dyDescent="0.3">
      <c r="AB5517" s="160">
        <v>35231</v>
      </c>
      <c r="AC5517">
        <v>10</v>
      </c>
      <c r="AD5517">
        <v>65</v>
      </c>
      <c r="AE5517" t="s">
        <v>1103</v>
      </c>
      <c r="AF5517">
        <v>7</v>
      </c>
      <c r="AH5517" s="160">
        <v>39979</v>
      </c>
      <c r="AI5517">
        <v>10</v>
      </c>
      <c r="AJ5517">
        <v>112</v>
      </c>
      <c r="AK5517" s="160" t="s">
        <v>1103</v>
      </c>
      <c r="AL5517" s="28">
        <f t="shared" si="130"/>
        <v>11</v>
      </c>
      <c r="AN5517" s="160">
        <v>38518</v>
      </c>
      <c r="AO5517">
        <v>10</v>
      </c>
      <c r="AP5517">
        <v>130</v>
      </c>
      <c r="AQ5517" s="160" t="s">
        <v>1103</v>
      </c>
      <c r="AR5517" s="28">
        <f t="shared" si="131"/>
        <v>13</v>
      </c>
      <c r="AT5517" s="160">
        <v>35961</v>
      </c>
      <c r="AU5517">
        <v>10</v>
      </c>
      <c r="AV5517">
        <v>86</v>
      </c>
      <c r="AW5517" s="160" t="s">
        <v>1103</v>
      </c>
      <c r="AX5517" s="28">
        <f t="shared" si="132"/>
        <v>9</v>
      </c>
    </row>
    <row r="5518" spans="28:50" x14ac:dyDescent="0.3">
      <c r="AB5518" s="160">
        <v>35231</v>
      </c>
      <c r="AC5518">
        <v>11</v>
      </c>
      <c r="AD5518">
        <v>90</v>
      </c>
      <c r="AE5518" t="s">
        <v>1103</v>
      </c>
      <c r="AF5518">
        <v>9</v>
      </c>
      <c r="AH5518" s="160">
        <v>39979</v>
      </c>
      <c r="AI5518">
        <v>11</v>
      </c>
      <c r="AJ5518">
        <v>124</v>
      </c>
      <c r="AK5518" s="160" t="s">
        <v>1103</v>
      </c>
      <c r="AL5518" s="28">
        <f t="shared" si="130"/>
        <v>12</v>
      </c>
      <c r="AN5518" s="160">
        <v>38518</v>
      </c>
      <c r="AO5518">
        <v>11</v>
      </c>
      <c r="AP5518">
        <v>130</v>
      </c>
      <c r="AQ5518" s="160" t="s">
        <v>1103</v>
      </c>
      <c r="AR5518" s="28">
        <f t="shared" si="131"/>
        <v>13</v>
      </c>
      <c r="AT5518" s="160">
        <v>35961</v>
      </c>
      <c r="AU5518">
        <v>11</v>
      </c>
      <c r="AV5518">
        <v>88</v>
      </c>
      <c r="AW5518" s="160" t="s">
        <v>1103</v>
      </c>
      <c r="AX5518" s="28">
        <f t="shared" si="132"/>
        <v>9</v>
      </c>
    </row>
    <row r="5519" spans="28:50" x14ac:dyDescent="0.3">
      <c r="AB5519" s="160">
        <v>35231</v>
      </c>
      <c r="AC5519">
        <v>12</v>
      </c>
      <c r="AD5519">
        <v>100</v>
      </c>
      <c r="AE5519" t="s">
        <v>1103</v>
      </c>
      <c r="AF5519">
        <v>10</v>
      </c>
      <c r="AH5519" s="160">
        <v>39979</v>
      </c>
      <c r="AI5519">
        <v>12</v>
      </c>
      <c r="AJ5519">
        <v>132</v>
      </c>
      <c r="AK5519" s="160" t="s">
        <v>1103</v>
      </c>
      <c r="AL5519" s="28">
        <f t="shared" si="130"/>
        <v>13</v>
      </c>
      <c r="AN5519" s="160">
        <v>38518</v>
      </c>
      <c r="AO5519">
        <v>12</v>
      </c>
      <c r="AP5519">
        <v>140</v>
      </c>
      <c r="AQ5519" s="160" t="s">
        <v>1103</v>
      </c>
      <c r="AR5519" s="28">
        <f t="shared" si="131"/>
        <v>14</v>
      </c>
      <c r="AT5519" s="160">
        <v>35961</v>
      </c>
      <c r="AU5519">
        <v>12</v>
      </c>
      <c r="AV5519">
        <v>92</v>
      </c>
      <c r="AW5519" s="160" t="s">
        <v>1103</v>
      </c>
      <c r="AX5519" s="28">
        <f t="shared" si="132"/>
        <v>9</v>
      </c>
    </row>
    <row r="5520" spans="28:50" x14ac:dyDescent="0.3">
      <c r="AB5520" s="160">
        <v>35231</v>
      </c>
      <c r="AC5520">
        <v>13</v>
      </c>
      <c r="AD5520">
        <v>130</v>
      </c>
      <c r="AE5520" t="s">
        <v>1103</v>
      </c>
      <c r="AF5520">
        <v>13</v>
      </c>
      <c r="AH5520" s="160">
        <v>39979</v>
      </c>
      <c r="AI5520">
        <v>13</v>
      </c>
      <c r="AJ5520">
        <v>147</v>
      </c>
      <c r="AK5520" s="160" t="s">
        <v>1103</v>
      </c>
      <c r="AL5520" s="28">
        <f t="shared" si="130"/>
        <v>15</v>
      </c>
      <c r="AN5520" s="160">
        <v>38518</v>
      </c>
      <c r="AO5520">
        <v>13</v>
      </c>
      <c r="AP5520">
        <v>150</v>
      </c>
      <c r="AQ5520" s="160" t="s">
        <v>1103</v>
      </c>
      <c r="AR5520" s="28">
        <f t="shared" si="131"/>
        <v>15</v>
      </c>
      <c r="AT5520" s="160">
        <v>35961</v>
      </c>
      <c r="AU5520">
        <v>13</v>
      </c>
      <c r="AV5520">
        <v>97</v>
      </c>
      <c r="AW5520" s="160" t="s">
        <v>1103</v>
      </c>
      <c r="AX5520" s="28">
        <f t="shared" si="132"/>
        <v>10</v>
      </c>
    </row>
    <row r="5521" spans="28:50" x14ac:dyDescent="0.3">
      <c r="AB5521" s="160">
        <v>35231</v>
      </c>
      <c r="AC5521">
        <v>14</v>
      </c>
      <c r="AD5521">
        <v>130</v>
      </c>
      <c r="AE5521" t="s">
        <v>1103</v>
      </c>
      <c r="AF5521">
        <v>13</v>
      </c>
      <c r="AH5521" s="160">
        <v>39979</v>
      </c>
      <c r="AI5521">
        <v>14</v>
      </c>
      <c r="AJ5521">
        <v>147</v>
      </c>
      <c r="AK5521" s="160" t="s">
        <v>1103</v>
      </c>
      <c r="AL5521" s="28">
        <f t="shared" si="130"/>
        <v>15</v>
      </c>
      <c r="AN5521" s="160">
        <v>38518</v>
      </c>
      <c r="AO5521">
        <v>14</v>
      </c>
      <c r="AP5521">
        <v>150</v>
      </c>
      <c r="AQ5521" s="160" t="s">
        <v>1103</v>
      </c>
      <c r="AR5521" s="28">
        <f t="shared" si="131"/>
        <v>15</v>
      </c>
      <c r="AT5521" s="160">
        <v>35961</v>
      </c>
      <c r="AU5521">
        <v>14</v>
      </c>
      <c r="AV5521">
        <v>91</v>
      </c>
      <c r="AW5521" s="160" t="s">
        <v>1103</v>
      </c>
      <c r="AX5521" s="28">
        <f t="shared" si="132"/>
        <v>9</v>
      </c>
    </row>
    <row r="5522" spans="28:50" x14ac:dyDescent="0.3">
      <c r="AB5522" s="160">
        <v>35231</v>
      </c>
      <c r="AC5522">
        <v>15</v>
      </c>
      <c r="AD5522">
        <v>130</v>
      </c>
      <c r="AE5522" t="s">
        <v>1103</v>
      </c>
      <c r="AF5522">
        <v>13</v>
      </c>
      <c r="AH5522" s="160">
        <v>39979</v>
      </c>
      <c r="AI5522">
        <v>15</v>
      </c>
      <c r="AJ5522">
        <v>152</v>
      </c>
      <c r="AK5522" s="160" t="s">
        <v>1103</v>
      </c>
      <c r="AL5522" s="28">
        <f t="shared" si="130"/>
        <v>15</v>
      </c>
      <c r="AN5522" s="160">
        <v>38518</v>
      </c>
      <c r="AO5522">
        <v>15</v>
      </c>
      <c r="AP5522">
        <v>140</v>
      </c>
      <c r="AQ5522" s="160" t="s">
        <v>1103</v>
      </c>
      <c r="AR5522" s="28">
        <f t="shared" si="131"/>
        <v>14</v>
      </c>
      <c r="AT5522" s="160">
        <v>35961</v>
      </c>
      <c r="AU5522">
        <v>15</v>
      </c>
      <c r="AV5522">
        <v>89</v>
      </c>
      <c r="AW5522" s="160" t="s">
        <v>1103</v>
      </c>
      <c r="AX5522" s="28">
        <f t="shared" si="132"/>
        <v>9</v>
      </c>
    </row>
    <row r="5523" spans="28:50" x14ac:dyDescent="0.3">
      <c r="AB5523" s="160">
        <v>35231</v>
      </c>
      <c r="AC5523">
        <v>16</v>
      </c>
      <c r="AD5523">
        <v>120</v>
      </c>
      <c r="AE5523" t="s">
        <v>1103</v>
      </c>
      <c r="AF5523">
        <v>12</v>
      </c>
      <c r="AH5523" s="160">
        <v>39979</v>
      </c>
      <c r="AI5523">
        <v>16</v>
      </c>
      <c r="AJ5523">
        <v>142</v>
      </c>
      <c r="AK5523" s="160" t="s">
        <v>1103</v>
      </c>
      <c r="AL5523" s="28">
        <f t="shared" si="130"/>
        <v>14</v>
      </c>
      <c r="AN5523" s="160">
        <v>38518</v>
      </c>
      <c r="AO5523">
        <v>16</v>
      </c>
      <c r="AP5523">
        <v>130</v>
      </c>
      <c r="AQ5523" s="160" t="s">
        <v>1103</v>
      </c>
      <c r="AR5523" s="28">
        <f t="shared" si="131"/>
        <v>13</v>
      </c>
      <c r="AT5523" s="160">
        <v>35961</v>
      </c>
      <c r="AU5523">
        <v>16</v>
      </c>
      <c r="AV5523">
        <v>87</v>
      </c>
      <c r="AW5523" s="160" t="s">
        <v>1103</v>
      </c>
      <c r="AX5523" s="28">
        <f t="shared" si="132"/>
        <v>9</v>
      </c>
    </row>
    <row r="5524" spans="28:50" x14ac:dyDescent="0.3">
      <c r="AB5524" s="160">
        <v>35231</v>
      </c>
      <c r="AC5524">
        <v>17</v>
      </c>
      <c r="AD5524">
        <v>110</v>
      </c>
      <c r="AE5524" t="s">
        <v>1103</v>
      </c>
      <c r="AF5524">
        <v>11</v>
      </c>
      <c r="AH5524" s="160">
        <v>39979</v>
      </c>
      <c r="AI5524">
        <v>17</v>
      </c>
      <c r="AJ5524">
        <v>135</v>
      </c>
      <c r="AK5524" s="160" t="s">
        <v>1103</v>
      </c>
      <c r="AL5524" s="28">
        <f t="shared" si="130"/>
        <v>14</v>
      </c>
      <c r="AN5524" s="160">
        <v>38518</v>
      </c>
      <c r="AO5524">
        <v>17</v>
      </c>
      <c r="AP5524">
        <v>119</v>
      </c>
      <c r="AQ5524" s="160" t="s">
        <v>1103</v>
      </c>
      <c r="AR5524" s="28">
        <f t="shared" si="131"/>
        <v>12</v>
      </c>
      <c r="AT5524" s="160">
        <v>35961</v>
      </c>
      <c r="AU5524">
        <v>17</v>
      </c>
      <c r="AV5524">
        <v>85</v>
      </c>
      <c r="AW5524" s="160" t="s">
        <v>1103</v>
      </c>
      <c r="AX5524" s="28">
        <f t="shared" si="132"/>
        <v>9</v>
      </c>
    </row>
    <row r="5525" spans="28:50" x14ac:dyDescent="0.3">
      <c r="AB5525" s="160">
        <v>35231</v>
      </c>
      <c r="AC5525">
        <v>18</v>
      </c>
      <c r="AD5525">
        <v>100</v>
      </c>
      <c r="AE5525" t="s">
        <v>1103</v>
      </c>
      <c r="AF5525">
        <v>10</v>
      </c>
      <c r="AH5525" s="160">
        <v>39979</v>
      </c>
      <c r="AI5525">
        <v>18</v>
      </c>
      <c r="AJ5525">
        <v>127</v>
      </c>
      <c r="AK5525" s="160" t="s">
        <v>1103</v>
      </c>
      <c r="AL5525" s="28">
        <f t="shared" si="130"/>
        <v>13</v>
      </c>
      <c r="AN5525" s="160">
        <v>38518</v>
      </c>
      <c r="AO5525">
        <v>18</v>
      </c>
      <c r="AP5525">
        <v>120</v>
      </c>
      <c r="AQ5525" s="160" t="s">
        <v>1103</v>
      </c>
      <c r="AR5525" s="28">
        <f t="shared" si="131"/>
        <v>12</v>
      </c>
      <c r="AT5525" s="160">
        <v>35961</v>
      </c>
      <c r="AU5525">
        <v>18</v>
      </c>
      <c r="AV5525">
        <v>82</v>
      </c>
      <c r="AW5525" s="160" t="s">
        <v>1103</v>
      </c>
      <c r="AX5525" s="28">
        <f t="shared" si="132"/>
        <v>8</v>
      </c>
    </row>
    <row r="5526" spans="28:50" x14ac:dyDescent="0.3">
      <c r="AB5526" s="160">
        <v>35231</v>
      </c>
      <c r="AC5526">
        <v>19</v>
      </c>
      <c r="AD5526">
        <v>90</v>
      </c>
      <c r="AE5526" t="s">
        <v>1103</v>
      </c>
      <c r="AF5526">
        <v>9</v>
      </c>
      <c r="AH5526" s="160">
        <v>39979</v>
      </c>
      <c r="AI5526">
        <v>19</v>
      </c>
      <c r="AJ5526">
        <v>126</v>
      </c>
      <c r="AK5526" s="160" t="s">
        <v>1103</v>
      </c>
      <c r="AL5526" s="28">
        <f t="shared" si="130"/>
        <v>13</v>
      </c>
      <c r="AN5526" s="160">
        <v>38518</v>
      </c>
      <c r="AO5526">
        <v>19</v>
      </c>
      <c r="AP5526">
        <v>110</v>
      </c>
      <c r="AQ5526" s="160" t="s">
        <v>1103</v>
      </c>
      <c r="AR5526" s="28">
        <f t="shared" si="131"/>
        <v>11</v>
      </c>
      <c r="AT5526" s="160">
        <v>35961</v>
      </c>
      <c r="AU5526">
        <v>19</v>
      </c>
      <c r="AV5526">
        <v>78</v>
      </c>
      <c r="AW5526" s="160" t="s">
        <v>1103</v>
      </c>
      <c r="AX5526" s="28">
        <f t="shared" si="132"/>
        <v>8</v>
      </c>
    </row>
    <row r="5527" spans="28:50" x14ac:dyDescent="0.3">
      <c r="AB5527" s="160">
        <v>35231</v>
      </c>
      <c r="AC5527">
        <v>20</v>
      </c>
      <c r="AD5527">
        <v>90</v>
      </c>
      <c r="AE5527" t="s">
        <v>1103</v>
      </c>
      <c r="AF5527">
        <v>9</v>
      </c>
      <c r="AH5527" s="160">
        <v>39979</v>
      </c>
      <c r="AI5527">
        <v>20</v>
      </c>
      <c r="AJ5527">
        <v>117</v>
      </c>
      <c r="AK5527" s="160" t="s">
        <v>1103</v>
      </c>
      <c r="AL5527" s="28">
        <f t="shared" si="130"/>
        <v>12</v>
      </c>
      <c r="AN5527" s="160">
        <v>38518</v>
      </c>
      <c r="AO5527">
        <v>20</v>
      </c>
      <c r="AP5527">
        <v>104</v>
      </c>
      <c r="AQ5527" s="160" t="s">
        <v>1103</v>
      </c>
      <c r="AR5527" s="28">
        <f t="shared" si="131"/>
        <v>10</v>
      </c>
      <c r="AT5527" s="160">
        <v>35961</v>
      </c>
      <c r="AU5527">
        <v>20</v>
      </c>
      <c r="AV5527">
        <v>79</v>
      </c>
      <c r="AW5527" s="160" t="s">
        <v>1103</v>
      </c>
      <c r="AX5527" s="28">
        <f t="shared" si="132"/>
        <v>8</v>
      </c>
    </row>
    <row r="5528" spans="28:50" x14ac:dyDescent="0.3">
      <c r="AB5528" s="160">
        <v>35231</v>
      </c>
      <c r="AC5528">
        <v>21</v>
      </c>
      <c r="AD5528">
        <v>80</v>
      </c>
      <c r="AE5528" t="s">
        <v>1103</v>
      </c>
      <c r="AF5528">
        <v>8</v>
      </c>
      <c r="AH5528" s="160">
        <v>39979</v>
      </c>
      <c r="AI5528">
        <v>21</v>
      </c>
      <c r="AJ5528">
        <v>110</v>
      </c>
      <c r="AK5528" s="160" t="s">
        <v>1103</v>
      </c>
      <c r="AL5528" s="28">
        <f t="shared" si="130"/>
        <v>11</v>
      </c>
      <c r="AN5528" s="160">
        <v>38518</v>
      </c>
      <c r="AO5528">
        <v>21</v>
      </c>
      <c r="AP5528">
        <v>110</v>
      </c>
      <c r="AQ5528" s="160" t="s">
        <v>1103</v>
      </c>
      <c r="AR5528" s="28">
        <f t="shared" si="131"/>
        <v>11</v>
      </c>
      <c r="AT5528" s="160">
        <v>35961</v>
      </c>
      <c r="AU5528">
        <v>21</v>
      </c>
      <c r="AV5528">
        <v>75</v>
      </c>
      <c r="AW5528" s="160" t="s">
        <v>1103</v>
      </c>
      <c r="AX5528" s="28">
        <f t="shared" si="132"/>
        <v>8</v>
      </c>
    </row>
    <row r="5529" spans="28:50" x14ac:dyDescent="0.3">
      <c r="AB5529" s="160">
        <v>35231</v>
      </c>
      <c r="AC5529">
        <v>22</v>
      </c>
      <c r="AD5529">
        <v>70</v>
      </c>
      <c r="AE5529" t="s">
        <v>1103</v>
      </c>
      <c r="AF5529">
        <v>7</v>
      </c>
      <c r="AH5529" s="160">
        <v>39979</v>
      </c>
      <c r="AI5529">
        <v>22</v>
      </c>
      <c r="AJ5529">
        <v>106</v>
      </c>
      <c r="AK5529" s="160" t="s">
        <v>1103</v>
      </c>
      <c r="AL5529" s="28">
        <f t="shared" si="130"/>
        <v>11</v>
      </c>
      <c r="AN5529" s="160">
        <v>38518</v>
      </c>
      <c r="AO5529">
        <v>22</v>
      </c>
      <c r="AP5529">
        <v>100</v>
      </c>
      <c r="AQ5529" s="160" t="s">
        <v>1103</v>
      </c>
      <c r="AR5529" s="28">
        <f t="shared" si="131"/>
        <v>10</v>
      </c>
      <c r="AT5529" s="160">
        <v>35961</v>
      </c>
      <c r="AU5529">
        <v>22</v>
      </c>
      <c r="AV5529">
        <v>70</v>
      </c>
      <c r="AW5529" s="160" t="s">
        <v>1103</v>
      </c>
      <c r="AX5529" s="28">
        <f t="shared" si="132"/>
        <v>7</v>
      </c>
    </row>
    <row r="5530" spans="28:50" x14ac:dyDescent="0.3">
      <c r="AB5530" s="160">
        <v>35231</v>
      </c>
      <c r="AC5530">
        <v>23</v>
      </c>
      <c r="AD5530">
        <v>40</v>
      </c>
      <c r="AE5530" t="s">
        <v>1103</v>
      </c>
      <c r="AF5530">
        <v>4</v>
      </c>
      <c r="AH5530" s="160">
        <v>39979</v>
      </c>
      <c r="AI5530">
        <v>23</v>
      </c>
      <c r="AJ5530">
        <v>103</v>
      </c>
      <c r="AK5530" s="160" t="s">
        <v>1103</v>
      </c>
      <c r="AL5530" s="28">
        <f t="shared" si="130"/>
        <v>10</v>
      </c>
      <c r="AN5530" s="160">
        <v>38518</v>
      </c>
      <c r="AO5530">
        <v>23</v>
      </c>
      <c r="AP5530">
        <v>102</v>
      </c>
      <c r="AQ5530" s="160" t="s">
        <v>1103</v>
      </c>
      <c r="AR5530" s="28">
        <f t="shared" si="131"/>
        <v>10</v>
      </c>
      <c r="AT5530" s="160">
        <v>35961</v>
      </c>
      <c r="AU5530">
        <v>23</v>
      </c>
      <c r="AV5530">
        <v>69</v>
      </c>
      <c r="AW5530" s="160" t="s">
        <v>1103</v>
      </c>
      <c r="AX5530" s="28">
        <f t="shared" si="132"/>
        <v>7</v>
      </c>
    </row>
    <row r="5531" spans="28:50" x14ac:dyDescent="0.3">
      <c r="AB5531" s="160">
        <v>35232</v>
      </c>
      <c r="AC5531">
        <v>0</v>
      </c>
      <c r="AD5531">
        <v>40</v>
      </c>
      <c r="AE5531" t="s">
        <v>1103</v>
      </c>
      <c r="AF5531">
        <v>4</v>
      </c>
      <c r="AH5531" s="160">
        <v>39980</v>
      </c>
      <c r="AI5531">
        <v>0</v>
      </c>
      <c r="AJ5531">
        <v>98</v>
      </c>
      <c r="AK5531" s="160" t="s">
        <v>1103</v>
      </c>
      <c r="AL5531" s="28">
        <f t="shared" si="130"/>
        <v>10</v>
      </c>
      <c r="AN5531" s="160">
        <v>38519</v>
      </c>
      <c r="AO5531">
        <v>0</v>
      </c>
      <c r="AP5531">
        <v>100</v>
      </c>
      <c r="AQ5531" s="160" t="s">
        <v>1103</v>
      </c>
      <c r="AR5531" s="28">
        <f t="shared" si="131"/>
        <v>10</v>
      </c>
      <c r="AT5531" s="160">
        <v>35962</v>
      </c>
      <c r="AU5531">
        <v>0</v>
      </c>
      <c r="AV5531">
        <v>75</v>
      </c>
      <c r="AW5531" s="160" t="s">
        <v>1103</v>
      </c>
      <c r="AX5531" s="28">
        <f t="shared" si="132"/>
        <v>8</v>
      </c>
    </row>
    <row r="5532" spans="28:50" x14ac:dyDescent="0.3">
      <c r="AB5532" s="160">
        <v>35232</v>
      </c>
      <c r="AC5532">
        <v>1</v>
      </c>
      <c r="AD5532">
        <v>30</v>
      </c>
      <c r="AE5532" t="s">
        <v>1103</v>
      </c>
      <c r="AF5532">
        <v>3</v>
      </c>
      <c r="AH5532" s="160">
        <v>39980</v>
      </c>
      <c r="AI5532">
        <v>1</v>
      </c>
      <c r="AJ5532">
        <v>96</v>
      </c>
      <c r="AK5532" s="160" t="s">
        <v>1103</v>
      </c>
      <c r="AL5532" s="28">
        <f t="shared" si="130"/>
        <v>10</v>
      </c>
      <c r="AN5532" s="160">
        <v>38519</v>
      </c>
      <c r="AO5532">
        <v>1</v>
      </c>
      <c r="AP5532">
        <v>100</v>
      </c>
      <c r="AQ5532" s="160" t="s">
        <v>1103</v>
      </c>
      <c r="AR5532" s="28">
        <f t="shared" si="131"/>
        <v>10</v>
      </c>
      <c r="AT5532" s="160">
        <v>35962</v>
      </c>
      <c r="AU5532">
        <v>1</v>
      </c>
      <c r="AV5532">
        <v>70</v>
      </c>
      <c r="AW5532" s="160" t="s">
        <v>1103</v>
      </c>
      <c r="AX5532" s="28">
        <f t="shared" si="132"/>
        <v>7</v>
      </c>
    </row>
    <row r="5533" spans="28:50" x14ac:dyDescent="0.3">
      <c r="AB5533" s="160">
        <v>35232</v>
      </c>
      <c r="AC5533">
        <v>2</v>
      </c>
      <c r="AD5533">
        <v>20</v>
      </c>
      <c r="AE5533" t="s">
        <v>1103</v>
      </c>
      <c r="AF5533">
        <v>2</v>
      </c>
      <c r="AH5533" s="160">
        <v>39980</v>
      </c>
      <c r="AI5533">
        <v>2</v>
      </c>
      <c r="AJ5533">
        <v>94</v>
      </c>
      <c r="AK5533" s="160" t="s">
        <v>1103</v>
      </c>
      <c r="AL5533" s="28">
        <f t="shared" si="130"/>
        <v>9</v>
      </c>
      <c r="AN5533" s="160">
        <v>38519</v>
      </c>
      <c r="AO5533">
        <v>2</v>
      </c>
      <c r="AP5533">
        <v>95</v>
      </c>
      <c r="AQ5533" s="160" t="s">
        <v>1103</v>
      </c>
      <c r="AR5533" s="28">
        <f t="shared" si="131"/>
        <v>10</v>
      </c>
      <c r="AT5533" s="160">
        <v>35962</v>
      </c>
      <c r="AU5533">
        <v>2</v>
      </c>
      <c r="AV5533">
        <v>65</v>
      </c>
      <c r="AW5533" s="160" t="s">
        <v>1103</v>
      </c>
      <c r="AX5533" s="28">
        <f t="shared" si="132"/>
        <v>7</v>
      </c>
    </row>
    <row r="5534" spans="28:50" x14ac:dyDescent="0.3">
      <c r="AB5534" s="160">
        <v>35232</v>
      </c>
      <c r="AC5534">
        <v>3</v>
      </c>
      <c r="AD5534">
        <v>30</v>
      </c>
      <c r="AE5534" t="s">
        <v>1103</v>
      </c>
      <c r="AF5534">
        <v>3</v>
      </c>
      <c r="AH5534" s="160">
        <v>39980</v>
      </c>
      <c r="AI5534">
        <v>3</v>
      </c>
      <c r="AJ5534">
        <v>93</v>
      </c>
      <c r="AK5534" s="160" t="s">
        <v>1103</v>
      </c>
      <c r="AL5534" s="28">
        <f t="shared" si="130"/>
        <v>9</v>
      </c>
      <c r="AN5534" s="160">
        <v>38519</v>
      </c>
      <c r="AO5534">
        <v>3</v>
      </c>
      <c r="AP5534">
        <v>100</v>
      </c>
      <c r="AQ5534" s="160" t="s">
        <v>1103</v>
      </c>
      <c r="AR5534" s="28">
        <f t="shared" si="131"/>
        <v>10</v>
      </c>
      <c r="AT5534" s="160">
        <v>35962</v>
      </c>
      <c r="AU5534">
        <v>3</v>
      </c>
      <c r="AV5534">
        <v>60</v>
      </c>
      <c r="AW5534" s="160" t="s">
        <v>1103</v>
      </c>
      <c r="AX5534" s="28">
        <f t="shared" si="132"/>
        <v>6</v>
      </c>
    </row>
    <row r="5535" spans="28:50" x14ac:dyDescent="0.3">
      <c r="AB5535" s="160">
        <v>35232</v>
      </c>
      <c r="AC5535">
        <v>4</v>
      </c>
      <c r="AD5535">
        <v>50</v>
      </c>
      <c r="AE5535" t="s">
        <v>1103</v>
      </c>
      <c r="AF5535">
        <v>5</v>
      </c>
      <c r="AH5535" s="160">
        <v>39980</v>
      </c>
      <c r="AI5535">
        <v>4</v>
      </c>
      <c r="AJ5535">
        <v>81</v>
      </c>
      <c r="AK5535" s="160" t="s">
        <v>1103</v>
      </c>
      <c r="AL5535" s="28">
        <f t="shared" si="130"/>
        <v>8</v>
      </c>
      <c r="AN5535" s="160">
        <v>38519</v>
      </c>
      <c r="AO5535">
        <v>4</v>
      </c>
      <c r="AP5535">
        <v>100</v>
      </c>
      <c r="AQ5535" s="160" t="s">
        <v>1103</v>
      </c>
      <c r="AR5535" s="28">
        <f t="shared" si="131"/>
        <v>10</v>
      </c>
      <c r="AT5535" s="160">
        <v>35962</v>
      </c>
      <c r="AU5535">
        <v>4</v>
      </c>
      <c r="AV5535">
        <v>58</v>
      </c>
      <c r="AW5535" s="160" t="s">
        <v>1103</v>
      </c>
      <c r="AX5535" s="28">
        <f t="shared" si="132"/>
        <v>6</v>
      </c>
    </row>
    <row r="5536" spans="28:50" x14ac:dyDescent="0.3">
      <c r="AB5536" s="160">
        <v>35232</v>
      </c>
      <c r="AC5536">
        <v>5</v>
      </c>
      <c r="AD5536">
        <v>60</v>
      </c>
      <c r="AE5536" t="s">
        <v>1103</v>
      </c>
      <c r="AF5536">
        <v>6</v>
      </c>
      <c r="AH5536" s="160">
        <v>39980</v>
      </c>
      <c r="AI5536">
        <v>5</v>
      </c>
      <c r="AJ5536">
        <v>78</v>
      </c>
      <c r="AK5536" s="160" t="s">
        <v>1103</v>
      </c>
      <c r="AL5536" s="28">
        <f t="shared" si="130"/>
        <v>8</v>
      </c>
      <c r="AN5536" s="160">
        <v>38519</v>
      </c>
      <c r="AO5536">
        <v>5</v>
      </c>
      <c r="AP5536">
        <v>97</v>
      </c>
      <c r="AQ5536" s="160" t="s">
        <v>1103</v>
      </c>
      <c r="AR5536" s="28">
        <f t="shared" si="131"/>
        <v>10</v>
      </c>
      <c r="AT5536" s="160">
        <v>35962</v>
      </c>
      <c r="AU5536">
        <v>5</v>
      </c>
      <c r="AV5536">
        <v>61</v>
      </c>
      <c r="AW5536" s="160" t="s">
        <v>1103</v>
      </c>
      <c r="AX5536" s="28">
        <f t="shared" si="132"/>
        <v>6</v>
      </c>
    </row>
    <row r="5537" spans="28:50" x14ac:dyDescent="0.3">
      <c r="AB5537" s="160">
        <v>35232</v>
      </c>
      <c r="AC5537">
        <v>6</v>
      </c>
      <c r="AD5537">
        <v>70</v>
      </c>
      <c r="AE5537" t="s">
        <v>1103</v>
      </c>
      <c r="AF5537">
        <v>7</v>
      </c>
      <c r="AH5537" s="160">
        <v>39980</v>
      </c>
      <c r="AI5537">
        <v>6</v>
      </c>
      <c r="AJ5537">
        <v>80</v>
      </c>
      <c r="AK5537" s="160" t="s">
        <v>1103</v>
      </c>
      <c r="AL5537" s="28">
        <f t="shared" si="130"/>
        <v>8</v>
      </c>
      <c r="AN5537" s="160">
        <v>38519</v>
      </c>
      <c r="AO5537">
        <v>6</v>
      </c>
      <c r="AP5537">
        <v>90</v>
      </c>
      <c r="AQ5537" s="160" t="s">
        <v>1103</v>
      </c>
      <c r="AR5537" s="28">
        <f t="shared" si="131"/>
        <v>9</v>
      </c>
      <c r="AT5537" s="160">
        <v>35962</v>
      </c>
      <c r="AU5537">
        <v>6</v>
      </c>
      <c r="AV5537">
        <v>59</v>
      </c>
      <c r="AW5537" s="160" t="s">
        <v>1103</v>
      </c>
      <c r="AX5537" s="28">
        <f t="shared" si="132"/>
        <v>6</v>
      </c>
    </row>
    <row r="5538" spans="28:50" x14ac:dyDescent="0.3">
      <c r="AB5538" s="160">
        <v>35232</v>
      </c>
      <c r="AC5538">
        <v>7</v>
      </c>
      <c r="AD5538">
        <v>50</v>
      </c>
      <c r="AE5538" t="s">
        <v>1103</v>
      </c>
      <c r="AF5538">
        <v>5</v>
      </c>
      <c r="AH5538" s="160">
        <v>39980</v>
      </c>
      <c r="AI5538">
        <v>7</v>
      </c>
      <c r="AJ5538">
        <v>80</v>
      </c>
      <c r="AK5538" s="160" t="s">
        <v>1103</v>
      </c>
      <c r="AL5538" s="28">
        <f t="shared" si="130"/>
        <v>8</v>
      </c>
      <c r="AN5538" s="160">
        <v>38519</v>
      </c>
      <c r="AO5538">
        <v>7</v>
      </c>
      <c r="AP5538">
        <v>80</v>
      </c>
      <c r="AQ5538" s="160" t="s">
        <v>1103</v>
      </c>
      <c r="AR5538" s="28">
        <f t="shared" si="131"/>
        <v>8</v>
      </c>
      <c r="AT5538" s="160">
        <v>35962</v>
      </c>
      <c r="AU5538">
        <v>7</v>
      </c>
      <c r="AV5538">
        <v>63</v>
      </c>
      <c r="AW5538" s="160" t="s">
        <v>1103</v>
      </c>
      <c r="AX5538" s="28">
        <f t="shared" si="132"/>
        <v>6</v>
      </c>
    </row>
    <row r="5539" spans="28:50" x14ac:dyDescent="0.3">
      <c r="AB5539" s="160">
        <v>35232</v>
      </c>
      <c r="AC5539">
        <v>8</v>
      </c>
      <c r="AD5539">
        <v>60</v>
      </c>
      <c r="AE5539" t="s">
        <v>1103</v>
      </c>
      <c r="AF5539">
        <v>6</v>
      </c>
      <c r="AH5539" s="160">
        <v>39980</v>
      </c>
      <c r="AI5539">
        <v>8</v>
      </c>
      <c r="AJ5539">
        <v>84</v>
      </c>
      <c r="AK5539" s="160" t="s">
        <v>1103</v>
      </c>
      <c r="AL5539" s="28">
        <f t="shared" si="130"/>
        <v>8</v>
      </c>
      <c r="AN5539" s="160">
        <v>38519</v>
      </c>
      <c r="AO5539">
        <v>8</v>
      </c>
      <c r="AP5539">
        <v>94</v>
      </c>
      <c r="AQ5539" s="160" t="s">
        <v>1103</v>
      </c>
      <c r="AR5539" s="28">
        <f t="shared" si="131"/>
        <v>9</v>
      </c>
      <c r="AT5539" s="160">
        <v>35962</v>
      </c>
      <c r="AU5539">
        <v>8</v>
      </c>
      <c r="AV5539">
        <v>64</v>
      </c>
      <c r="AW5539" s="160" t="s">
        <v>1103</v>
      </c>
      <c r="AX5539" s="28">
        <f t="shared" si="132"/>
        <v>6</v>
      </c>
    </row>
    <row r="5540" spans="28:50" x14ac:dyDescent="0.3">
      <c r="AB5540" s="160">
        <v>35232</v>
      </c>
      <c r="AC5540">
        <v>9</v>
      </c>
      <c r="AD5540">
        <v>80</v>
      </c>
      <c r="AE5540" t="s">
        <v>1103</v>
      </c>
      <c r="AF5540">
        <v>8</v>
      </c>
      <c r="AH5540" s="160">
        <v>39980</v>
      </c>
      <c r="AI5540">
        <v>9</v>
      </c>
      <c r="AJ5540">
        <v>94</v>
      </c>
      <c r="AK5540" s="160" t="s">
        <v>1103</v>
      </c>
      <c r="AL5540" s="28">
        <f t="shared" si="130"/>
        <v>9</v>
      </c>
      <c r="AN5540" s="160">
        <v>38519</v>
      </c>
      <c r="AO5540">
        <v>9</v>
      </c>
      <c r="AP5540">
        <v>110</v>
      </c>
      <c r="AQ5540" s="160" t="s">
        <v>1103</v>
      </c>
      <c r="AR5540" s="28">
        <f t="shared" si="131"/>
        <v>11</v>
      </c>
      <c r="AT5540" s="160">
        <v>35962</v>
      </c>
      <c r="AU5540">
        <v>9</v>
      </c>
      <c r="AV5540">
        <v>62</v>
      </c>
      <c r="AW5540" s="160" t="s">
        <v>1103</v>
      </c>
      <c r="AX5540" s="28">
        <f t="shared" si="132"/>
        <v>6</v>
      </c>
    </row>
    <row r="5541" spans="28:50" x14ac:dyDescent="0.3">
      <c r="AB5541" s="160">
        <v>35232</v>
      </c>
      <c r="AC5541">
        <v>10</v>
      </c>
      <c r="AD5541">
        <v>90</v>
      </c>
      <c r="AE5541" t="s">
        <v>1103</v>
      </c>
      <c r="AF5541">
        <v>9</v>
      </c>
      <c r="AH5541" s="160">
        <v>39980</v>
      </c>
      <c r="AI5541">
        <v>10</v>
      </c>
      <c r="AJ5541">
        <v>97</v>
      </c>
      <c r="AK5541" s="160" t="s">
        <v>1103</v>
      </c>
      <c r="AL5541" s="28">
        <f t="shared" si="130"/>
        <v>10</v>
      </c>
      <c r="AN5541" s="160">
        <v>38519</v>
      </c>
      <c r="AO5541">
        <v>10</v>
      </c>
      <c r="AP5541">
        <v>130</v>
      </c>
      <c r="AQ5541" s="160" t="s">
        <v>1103</v>
      </c>
      <c r="AR5541" s="28">
        <f t="shared" si="131"/>
        <v>13</v>
      </c>
      <c r="AT5541" s="160">
        <v>35962</v>
      </c>
      <c r="AU5541">
        <v>10</v>
      </c>
      <c r="AV5541">
        <v>71</v>
      </c>
      <c r="AW5541" s="160" t="s">
        <v>1103</v>
      </c>
      <c r="AX5541" s="28">
        <f t="shared" si="132"/>
        <v>7</v>
      </c>
    </row>
    <row r="5542" spans="28:50" x14ac:dyDescent="0.3">
      <c r="AB5542" s="160">
        <v>35232</v>
      </c>
      <c r="AC5542">
        <v>11</v>
      </c>
      <c r="AD5542">
        <v>110</v>
      </c>
      <c r="AE5542" t="s">
        <v>1103</v>
      </c>
      <c r="AF5542">
        <v>11</v>
      </c>
      <c r="AH5542" s="160">
        <v>39980</v>
      </c>
      <c r="AI5542">
        <v>11</v>
      </c>
      <c r="AJ5542">
        <v>104</v>
      </c>
      <c r="AK5542" s="160" t="s">
        <v>1103</v>
      </c>
      <c r="AL5542" s="28">
        <f t="shared" si="130"/>
        <v>10</v>
      </c>
      <c r="AN5542" s="160">
        <v>38519</v>
      </c>
      <c r="AO5542">
        <v>11</v>
      </c>
      <c r="AP5542">
        <v>151</v>
      </c>
      <c r="AQ5542" s="160" t="s">
        <v>1103</v>
      </c>
      <c r="AR5542" s="28">
        <f t="shared" si="131"/>
        <v>15</v>
      </c>
      <c r="AT5542" s="160">
        <v>35962</v>
      </c>
      <c r="AU5542">
        <v>11</v>
      </c>
      <c r="AV5542">
        <v>71</v>
      </c>
      <c r="AW5542" s="160" t="s">
        <v>1103</v>
      </c>
      <c r="AX5542" s="28">
        <f t="shared" si="132"/>
        <v>7</v>
      </c>
    </row>
    <row r="5543" spans="28:50" x14ac:dyDescent="0.3">
      <c r="AB5543" s="160">
        <v>35232</v>
      </c>
      <c r="AC5543">
        <v>12</v>
      </c>
      <c r="AD5543">
        <v>110</v>
      </c>
      <c r="AE5543" t="s">
        <v>1103</v>
      </c>
      <c r="AF5543">
        <v>11</v>
      </c>
      <c r="AH5543" s="160">
        <v>39980</v>
      </c>
      <c r="AI5543">
        <v>12</v>
      </c>
      <c r="AJ5543">
        <v>123</v>
      </c>
      <c r="AK5543" s="160" t="s">
        <v>1103</v>
      </c>
      <c r="AL5543" s="28">
        <f t="shared" si="130"/>
        <v>12</v>
      </c>
      <c r="AN5543" s="160">
        <v>38519</v>
      </c>
      <c r="AO5543">
        <v>12</v>
      </c>
      <c r="AP5543">
        <v>160</v>
      </c>
      <c r="AQ5543" s="160" t="s">
        <v>1103</v>
      </c>
      <c r="AR5543" s="28">
        <f t="shared" si="131"/>
        <v>16</v>
      </c>
      <c r="AT5543" s="160">
        <v>35962</v>
      </c>
      <c r="AU5543">
        <v>12</v>
      </c>
      <c r="AV5543">
        <v>69</v>
      </c>
      <c r="AW5543" s="160" t="s">
        <v>1103</v>
      </c>
      <c r="AX5543" s="28">
        <f t="shared" si="132"/>
        <v>7</v>
      </c>
    </row>
    <row r="5544" spans="28:50" x14ac:dyDescent="0.3">
      <c r="AB5544" s="160">
        <v>35232</v>
      </c>
      <c r="AC5544">
        <v>13</v>
      </c>
      <c r="AD5544">
        <v>110</v>
      </c>
      <c r="AE5544" t="s">
        <v>1103</v>
      </c>
      <c r="AF5544">
        <v>11</v>
      </c>
      <c r="AH5544" s="160">
        <v>39980</v>
      </c>
      <c r="AI5544">
        <v>13</v>
      </c>
      <c r="AJ5544">
        <v>136</v>
      </c>
      <c r="AK5544" s="160" t="s">
        <v>1103</v>
      </c>
      <c r="AL5544" s="28">
        <f t="shared" si="130"/>
        <v>14</v>
      </c>
      <c r="AN5544" s="160">
        <v>38519</v>
      </c>
      <c r="AO5544">
        <v>13</v>
      </c>
      <c r="AP5544">
        <v>160</v>
      </c>
      <c r="AQ5544" s="160" t="s">
        <v>1103</v>
      </c>
      <c r="AR5544" s="28">
        <f t="shared" si="131"/>
        <v>16</v>
      </c>
      <c r="AT5544" s="160">
        <v>35962</v>
      </c>
      <c r="AU5544">
        <v>13</v>
      </c>
      <c r="AV5544">
        <v>74</v>
      </c>
      <c r="AW5544" s="160" t="s">
        <v>1103</v>
      </c>
      <c r="AX5544" s="28">
        <f t="shared" si="132"/>
        <v>7</v>
      </c>
    </row>
    <row r="5545" spans="28:50" x14ac:dyDescent="0.3">
      <c r="AB5545" s="160">
        <v>35232</v>
      </c>
      <c r="AC5545">
        <v>14</v>
      </c>
      <c r="AD5545">
        <v>110</v>
      </c>
      <c r="AE5545" t="s">
        <v>1103</v>
      </c>
      <c r="AF5545">
        <v>11</v>
      </c>
      <c r="AH5545" s="160">
        <v>39980</v>
      </c>
      <c r="AI5545">
        <v>14</v>
      </c>
      <c r="AJ5545">
        <v>130</v>
      </c>
      <c r="AK5545" s="160" t="s">
        <v>1103</v>
      </c>
      <c r="AL5545" s="28">
        <f t="shared" si="130"/>
        <v>13</v>
      </c>
      <c r="AN5545" s="160">
        <v>38519</v>
      </c>
      <c r="AO5545">
        <v>14</v>
      </c>
      <c r="AP5545">
        <v>159</v>
      </c>
      <c r="AQ5545" s="160" t="s">
        <v>1103</v>
      </c>
      <c r="AR5545" s="28">
        <f t="shared" si="131"/>
        <v>16</v>
      </c>
      <c r="AT5545" s="160">
        <v>35962</v>
      </c>
      <c r="AU5545">
        <v>14</v>
      </c>
      <c r="AV5545">
        <v>76</v>
      </c>
      <c r="AW5545" s="160" t="s">
        <v>1103</v>
      </c>
      <c r="AX5545" s="28">
        <f t="shared" si="132"/>
        <v>8</v>
      </c>
    </row>
    <row r="5546" spans="28:50" x14ac:dyDescent="0.3">
      <c r="AB5546" s="160">
        <v>35232</v>
      </c>
      <c r="AC5546">
        <v>15</v>
      </c>
      <c r="AD5546">
        <v>100</v>
      </c>
      <c r="AE5546" t="s">
        <v>1103</v>
      </c>
      <c r="AF5546">
        <v>10</v>
      </c>
      <c r="AH5546" s="160">
        <v>39980</v>
      </c>
      <c r="AI5546">
        <v>15</v>
      </c>
      <c r="AJ5546">
        <v>134</v>
      </c>
      <c r="AK5546" s="160" t="s">
        <v>1103</v>
      </c>
      <c r="AL5546" s="28">
        <f t="shared" si="130"/>
        <v>13</v>
      </c>
      <c r="AN5546" s="160">
        <v>38519</v>
      </c>
      <c r="AO5546">
        <v>15</v>
      </c>
      <c r="AP5546">
        <v>150</v>
      </c>
      <c r="AQ5546" s="160" t="s">
        <v>1103</v>
      </c>
      <c r="AR5546" s="28">
        <f t="shared" si="131"/>
        <v>15</v>
      </c>
      <c r="AT5546" s="160">
        <v>35962</v>
      </c>
      <c r="AU5546">
        <v>15</v>
      </c>
      <c r="AV5546">
        <v>76</v>
      </c>
      <c r="AW5546" s="160" t="s">
        <v>1103</v>
      </c>
      <c r="AX5546" s="28">
        <f t="shared" si="132"/>
        <v>8</v>
      </c>
    </row>
    <row r="5547" spans="28:50" x14ac:dyDescent="0.3">
      <c r="AB5547" s="160">
        <v>35232</v>
      </c>
      <c r="AC5547">
        <v>16</v>
      </c>
      <c r="AD5547">
        <v>100</v>
      </c>
      <c r="AE5547" t="s">
        <v>1103</v>
      </c>
      <c r="AF5547">
        <v>10</v>
      </c>
      <c r="AH5547" s="160">
        <v>39980</v>
      </c>
      <c r="AI5547">
        <v>16</v>
      </c>
      <c r="AJ5547">
        <v>127</v>
      </c>
      <c r="AK5547" s="160" t="s">
        <v>1103</v>
      </c>
      <c r="AL5547" s="28">
        <f t="shared" si="130"/>
        <v>13</v>
      </c>
      <c r="AN5547" s="160">
        <v>38519</v>
      </c>
      <c r="AO5547">
        <v>16</v>
      </c>
      <c r="AP5547">
        <v>140</v>
      </c>
      <c r="AQ5547" s="160" t="s">
        <v>1103</v>
      </c>
      <c r="AR5547" s="28">
        <f t="shared" si="131"/>
        <v>14</v>
      </c>
      <c r="AT5547" s="160">
        <v>35962</v>
      </c>
      <c r="AU5547">
        <v>16</v>
      </c>
      <c r="AV5547">
        <v>76</v>
      </c>
      <c r="AW5547" s="160" t="s">
        <v>1103</v>
      </c>
      <c r="AX5547" s="28">
        <f t="shared" si="132"/>
        <v>8</v>
      </c>
    </row>
    <row r="5548" spans="28:50" x14ac:dyDescent="0.3">
      <c r="AB5548" s="160">
        <v>35232</v>
      </c>
      <c r="AC5548">
        <v>17</v>
      </c>
      <c r="AD5548">
        <v>90</v>
      </c>
      <c r="AE5548" t="s">
        <v>1103</v>
      </c>
      <c r="AF5548">
        <v>9</v>
      </c>
      <c r="AH5548" s="160">
        <v>39980</v>
      </c>
      <c r="AI5548">
        <v>17</v>
      </c>
      <c r="AJ5548">
        <v>122</v>
      </c>
      <c r="AK5548" s="160" t="s">
        <v>1103</v>
      </c>
      <c r="AL5548" s="28">
        <f t="shared" si="130"/>
        <v>12</v>
      </c>
      <c r="AN5548" s="160">
        <v>38519</v>
      </c>
      <c r="AO5548">
        <v>17</v>
      </c>
      <c r="AP5548">
        <v>122</v>
      </c>
      <c r="AQ5548" s="160" t="s">
        <v>1103</v>
      </c>
      <c r="AR5548" s="28">
        <f t="shared" si="131"/>
        <v>12</v>
      </c>
      <c r="AT5548" s="160">
        <v>35962</v>
      </c>
      <c r="AU5548">
        <v>17</v>
      </c>
      <c r="AV5548">
        <v>73</v>
      </c>
      <c r="AW5548" s="160" t="s">
        <v>1103</v>
      </c>
      <c r="AX5548" s="28">
        <f t="shared" si="132"/>
        <v>7</v>
      </c>
    </row>
    <row r="5549" spans="28:50" x14ac:dyDescent="0.3">
      <c r="AB5549" s="160">
        <v>35232</v>
      </c>
      <c r="AC5549">
        <v>18</v>
      </c>
      <c r="AD5549">
        <v>90</v>
      </c>
      <c r="AE5549" t="s">
        <v>1103</v>
      </c>
      <c r="AF5549">
        <v>9</v>
      </c>
      <c r="AH5549" s="160">
        <v>39980</v>
      </c>
      <c r="AI5549">
        <v>18</v>
      </c>
      <c r="AJ5549">
        <v>117</v>
      </c>
      <c r="AK5549" s="160" t="s">
        <v>1103</v>
      </c>
      <c r="AL5549" s="28">
        <f t="shared" si="130"/>
        <v>12</v>
      </c>
      <c r="AN5549" s="160">
        <v>38519</v>
      </c>
      <c r="AO5549">
        <v>18</v>
      </c>
      <c r="AP5549">
        <v>110</v>
      </c>
      <c r="AQ5549" s="160" t="s">
        <v>1103</v>
      </c>
      <c r="AR5549" s="28">
        <f t="shared" si="131"/>
        <v>11</v>
      </c>
      <c r="AT5549" s="160">
        <v>35962</v>
      </c>
      <c r="AU5549">
        <v>18</v>
      </c>
      <c r="AV5549">
        <v>67</v>
      </c>
      <c r="AW5549" s="160" t="s">
        <v>1103</v>
      </c>
      <c r="AX5549" s="28">
        <f t="shared" si="132"/>
        <v>7</v>
      </c>
    </row>
    <row r="5550" spans="28:50" x14ac:dyDescent="0.3">
      <c r="AB5550" s="160">
        <v>35232</v>
      </c>
      <c r="AC5550">
        <v>19</v>
      </c>
      <c r="AD5550">
        <v>90</v>
      </c>
      <c r="AE5550" t="s">
        <v>1103</v>
      </c>
      <c r="AF5550">
        <v>9</v>
      </c>
      <c r="AH5550" s="160">
        <v>39980</v>
      </c>
      <c r="AI5550">
        <v>19</v>
      </c>
      <c r="AJ5550">
        <v>122</v>
      </c>
      <c r="AK5550" s="160" t="s">
        <v>1103</v>
      </c>
      <c r="AL5550" s="28">
        <f t="shared" si="130"/>
        <v>12</v>
      </c>
      <c r="AN5550" s="160">
        <v>38519</v>
      </c>
      <c r="AO5550">
        <v>19</v>
      </c>
      <c r="AP5550">
        <v>120</v>
      </c>
      <c r="AQ5550" s="160" t="s">
        <v>1103</v>
      </c>
      <c r="AR5550" s="28">
        <f t="shared" si="131"/>
        <v>12</v>
      </c>
      <c r="AT5550" s="160">
        <v>35962</v>
      </c>
      <c r="AU5550">
        <v>19</v>
      </c>
      <c r="AV5550">
        <v>69</v>
      </c>
      <c r="AW5550" s="160" t="s">
        <v>1103</v>
      </c>
      <c r="AX5550" s="28">
        <f t="shared" si="132"/>
        <v>7</v>
      </c>
    </row>
    <row r="5551" spans="28:50" x14ac:dyDescent="0.3">
      <c r="AB5551" s="160">
        <v>35232</v>
      </c>
      <c r="AC5551">
        <v>20</v>
      </c>
      <c r="AD5551">
        <v>80</v>
      </c>
      <c r="AE5551" t="s">
        <v>1103</v>
      </c>
      <c r="AF5551">
        <v>8</v>
      </c>
      <c r="AH5551" s="160">
        <v>39980</v>
      </c>
      <c r="AI5551">
        <v>20</v>
      </c>
      <c r="AJ5551">
        <v>119</v>
      </c>
      <c r="AK5551" s="160" t="s">
        <v>1103</v>
      </c>
      <c r="AL5551" s="28">
        <f t="shared" si="130"/>
        <v>12</v>
      </c>
      <c r="AN5551" s="160">
        <v>38519</v>
      </c>
      <c r="AO5551">
        <v>20</v>
      </c>
      <c r="AP5551">
        <v>110</v>
      </c>
      <c r="AQ5551" s="160" t="s">
        <v>1103</v>
      </c>
      <c r="AR5551" s="28">
        <f t="shared" si="131"/>
        <v>11</v>
      </c>
      <c r="AT5551" s="160">
        <v>35962</v>
      </c>
      <c r="AU5551">
        <v>20</v>
      </c>
      <c r="AV5551">
        <v>76</v>
      </c>
      <c r="AW5551" s="160" t="s">
        <v>1103</v>
      </c>
      <c r="AX5551" s="28">
        <f t="shared" si="132"/>
        <v>8</v>
      </c>
    </row>
    <row r="5552" spans="28:50" x14ac:dyDescent="0.3">
      <c r="AB5552" s="160">
        <v>35232</v>
      </c>
      <c r="AC5552">
        <v>21</v>
      </c>
      <c r="AD5552">
        <v>80</v>
      </c>
      <c r="AE5552" t="s">
        <v>1103</v>
      </c>
      <c r="AF5552">
        <v>8</v>
      </c>
      <c r="AH5552" s="160">
        <v>39980</v>
      </c>
      <c r="AI5552">
        <v>21</v>
      </c>
      <c r="AJ5552">
        <v>121</v>
      </c>
      <c r="AK5552" s="160" t="s">
        <v>1103</v>
      </c>
      <c r="AL5552" s="28">
        <f t="shared" si="130"/>
        <v>12</v>
      </c>
      <c r="AN5552" s="160">
        <v>38519</v>
      </c>
      <c r="AO5552">
        <v>21</v>
      </c>
      <c r="AP5552">
        <v>120</v>
      </c>
      <c r="AQ5552" s="160" t="s">
        <v>1103</v>
      </c>
      <c r="AR5552" s="28">
        <f t="shared" si="131"/>
        <v>12</v>
      </c>
      <c r="AT5552" s="160">
        <v>35962</v>
      </c>
      <c r="AU5552">
        <v>21</v>
      </c>
      <c r="AV5552">
        <v>83</v>
      </c>
      <c r="AW5552" s="160" t="s">
        <v>1103</v>
      </c>
      <c r="AX5552" s="28">
        <f t="shared" si="132"/>
        <v>8</v>
      </c>
    </row>
    <row r="5553" spans="28:50" x14ac:dyDescent="0.3">
      <c r="AB5553" s="160">
        <v>35232</v>
      </c>
      <c r="AC5553">
        <v>22</v>
      </c>
      <c r="AD5553">
        <v>80</v>
      </c>
      <c r="AE5553" t="s">
        <v>1103</v>
      </c>
      <c r="AF5553">
        <v>8</v>
      </c>
      <c r="AH5553" s="160">
        <v>39980</v>
      </c>
      <c r="AI5553">
        <v>22</v>
      </c>
      <c r="AJ5553">
        <v>118</v>
      </c>
      <c r="AK5553" s="160" t="s">
        <v>1103</v>
      </c>
      <c r="AL5553" s="28">
        <f t="shared" si="130"/>
        <v>12</v>
      </c>
      <c r="AN5553" s="160">
        <v>38519</v>
      </c>
      <c r="AO5553">
        <v>22</v>
      </c>
      <c r="AP5553">
        <v>110</v>
      </c>
      <c r="AQ5553" s="160" t="s">
        <v>1103</v>
      </c>
      <c r="AR5553" s="28">
        <f t="shared" si="131"/>
        <v>11</v>
      </c>
      <c r="AT5553" s="160">
        <v>35962</v>
      </c>
      <c r="AU5553">
        <v>22</v>
      </c>
      <c r="AV5553">
        <v>93</v>
      </c>
      <c r="AW5553" s="160" t="s">
        <v>1103</v>
      </c>
      <c r="AX5553" s="28">
        <f t="shared" si="132"/>
        <v>9</v>
      </c>
    </row>
    <row r="5554" spans="28:50" x14ac:dyDescent="0.3">
      <c r="AB5554" s="160">
        <v>35232</v>
      </c>
      <c r="AC5554">
        <v>23</v>
      </c>
      <c r="AD5554">
        <v>70</v>
      </c>
      <c r="AE5554" t="s">
        <v>1103</v>
      </c>
      <c r="AF5554">
        <v>7</v>
      </c>
      <c r="AH5554" s="160">
        <v>39980</v>
      </c>
      <c r="AI5554">
        <v>23</v>
      </c>
      <c r="AJ5554">
        <v>105</v>
      </c>
      <c r="AK5554" s="160" t="s">
        <v>1103</v>
      </c>
      <c r="AL5554" s="28">
        <f t="shared" si="130"/>
        <v>11</v>
      </c>
      <c r="AN5554" s="160">
        <v>38519</v>
      </c>
      <c r="AO5554">
        <v>23</v>
      </c>
      <c r="AP5554">
        <v>104</v>
      </c>
      <c r="AQ5554" s="160" t="s">
        <v>1103</v>
      </c>
      <c r="AR5554" s="28">
        <f t="shared" si="131"/>
        <v>10</v>
      </c>
      <c r="AT5554" s="160">
        <v>35962</v>
      </c>
      <c r="AU5554">
        <v>23</v>
      </c>
      <c r="AV5554">
        <v>90</v>
      </c>
      <c r="AW5554" s="160" t="s">
        <v>1103</v>
      </c>
      <c r="AX5554" s="28">
        <f t="shared" si="132"/>
        <v>9</v>
      </c>
    </row>
    <row r="5555" spans="28:50" x14ac:dyDescent="0.3">
      <c r="AB5555" s="160">
        <v>35233</v>
      </c>
      <c r="AC5555">
        <v>0</v>
      </c>
      <c r="AD5555">
        <v>80</v>
      </c>
      <c r="AE5555" t="s">
        <v>1103</v>
      </c>
      <c r="AF5555">
        <v>8</v>
      </c>
      <c r="AH5555" s="160">
        <v>39981</v>
      </c>
      <c r="AI5555">
        <v>0</v>
      </c>
      <c r="AJ5555">
        <v>95</v>
      </c>
      <c r="AK5555" s="160" t="s">
        <v>1103</v>
      </c>
      <c r="AL5555" s="28">
        <f t="shared" si="130"/>
        <v>10</v>
      </c>
      <c r="AN5555" s="160">
        <v>38520</v>
      </c>
      <c r="AO5555">
        <v>0</v>
      </c>
      <c r="AP5555">
        <v>110</v>
      </c>
      <c r="AQ5555" s="160" t="s">
        <v>1103</v>
      </c>
      <c r="AR5555" s="28">
        <f t="shared" si="131"/>
        <v>11</v>
      </c>
      <c r="AT5555" s="160">
        <v>35963</v>
      </c>
      <c r="AU5555">
        <v>0</v>
      </c>
      <c r="AV5555">
        <v>90</v>
      </c>
      <c r="AW5555" s="160" t="s">
        <v>1103</v>
      </c>
      <c r="AX5555" s="28">
        <f t="shared" si="132"/>
        <v>9</v>
      </c>
    </row>
    <row r="5556" spans="28:50" x14ac:dyDescent="0.3">
      <c r="AB5556" s="160">
        <v>35233</v>
      </c>
      <c r="AC5556">
        <v>1</v>
      </c>
      <c r="AD5556">
        <v>90</v>
      </c>
      <c r="AE5556" t="s">
        <v>1103</v>
      </c>
      <c r="AF5556">
        <v>9</v>
      </c>
      <c r="AH5556" s="160">
        <v>39981</v>
      </c>
      <c r="AI5556">
        <v>1</v>
      </c>
      <c r="AJ5556">
        <v>86</v>
      </c>
      <c r="AK5556" s="160" t="s">
        <v>1103</v>
      </c>
      <c r="AL5556" s="28">
        <f t="shared" si="130"/>
        <v>9</v>
      </c>
      <c r="AN5556" s="160">
        <v>38520</v>
      </c>
      <c r="AO5556">
        <v>1</v>
      </c>
      <c r="AP5556">
        <v>110</v>
      </c>
      <c r="AQ5556" s="160" t="s">
        <v>1103</v>
      </c>
      <c r="AR5556" s="28">
        <f t="shared" si="131"/>
        <v>11</v>
      </c>
      <c r="AT5556" s="160">
        <v>35963</v>
      </c>
      <c r="AU5556">
        <v>1</v>
      </c>
      <c r="AV5556">
        <v>90</v>
      </c>
      <c r="AW5556" s="160" t="s">
        <v>1103</v>
      </c>
      <c r="AX5556" s="28">
        <f t="shared" si="132"/>
        <v>9</v>
      </c>
    </row>
    <row r="5557" spans="28:50" x14ac:dyDescent="0.3">
      <c r="AB5557" s="160">
        <v>35233</v>
      </c>
      <c r="AC5557">
        <v>2</v>
      </c>
      <c r="AD5557">
        <v>80</v>
      </c>
      <c r="AE5557" t="s">
        <v>1103</v>
      </c>
      <c r="AF5557">
        <v>8</v>
      </c>
      <c r="AH5557" s="160">
        <v>39981</v>
      </c>
      <c r="AI5557">
        <v>2</v>
      </c>
      <c r="AJ5557">
        <v>77</v>
      </c>
      <c r="AK5557" s="160" t="s">
        <v>1103</v>
      </c>
      <c r="AL5557" s="28">
        <f t="shared" si="130"/>
        <v>8</v>
      </c>
      <c r="AN5557" s="160">
        <v>38520</v>
      </c>
      <c r="AO5557">
        <v>2</v>
      </c>
      <c r="AP5557">
        <v>123</v>
      </c>
      <c r="AQ5557" s="160" t="s">
        <v>1103</v>
      </c>
      <c r="AR5557" s="28">
        <f t="shared" si="131"/>
        <v>12</v>
      </c>
      <c r="AT5557" s="160">
        <v>35963</v>
      </c>
      <c r="AU5557">
        <v>2</v>
      </c>
      <c r="AV5557">
        <v>88</v>
      </c>
      <c r="AW5557" s="160" t="s">
        <v>1103</v>
      </c>
      <c r="AX5557" s="28">
        <f t="shared" si="132"/>
        <v>9</v>
      </c>
    </row>
    <row r="5558" spans="28:50" x14ac:dyDescent="0.3">
      <c r="AB5558" s="160">
        <v>35233</v>
      </c>
      <c r="AC5558">
        <v>3</v>
      </c>
      <c r="AD5558">
        <v>80</v>
      </c>
      <c r="AE5558" t="s">
        <v>1103</v>
      </c>
      <c r="AF5558">
        <v>8</v>
      </c>
      <c r="AH5558" s="160">
        <v>39981</v>
      </c>
      <c r="AI5558">
        <v>3</v>
      </c>
      <c r="AJ5558">
        <v>66</v>
      </c>
      <c r="AK5558" s="160" t="s">
        <v>1103</v>
      </c>
      <c r="AL5558" s="28">
        <f t="shared" si="130"/>
        <v>7</v>
      </c>
      <c r="AN5558" s="160">
        <v>38520</v>
      </c>
      <c r="AO5558">
        <v>3</v>
      </c>
      <c r="AP5558">
        <v>130</v>
      </c>
      <c r="AQ5558" s="160" t="s">
        <v>1103</v>
      </c>
      <c r="AR5558" s="28">
        <f t="shared" si="131"/>
        <v>13</v>
      </c>
      <c r="AT5558" s="160">
        <v>35963</v>
      </c>
      <c r="AU5558">
        <v>3</v>
      </c>
      <c r="AV5558">
        <v>83</v>
      </c>
      <c r="AW5558" s="160" t="s">
        <v>1103</v>
      </c>
      <c r="AX5558" s="28">
        <f t="shared" si="132"/>
        <v>8</v>
      </c>
    </row>
    <row r="5559" spans="28:50" x14ac:dyDescent="0.3">
      <c r="AB5559" s="160">
        <v>35233</v>
      </c>
      <c r="AC5559">
        <v>4</v>
      </c>
      <c r="AD5559">
        <v>80</v>
      </c>
      <c r="AE5559" t="s">
        <v>1103</v>
      </c>
      <c r="AF5559">
        <v>8</v>
      </c>
      <c r="AH5559" s="160">
        <v>39981</v>
      </c>
      <c r="AI5559">
        <v>4</v>
      </c>
      <c r="AJ5559">
        <v>64</v>
      </c>
      <c r="AK5559" s="160" t="s">
        <v>1103</v>
      </c>
      <c r="AL5559" s="28">
        <f t="shared" si="130"/>
        <v>6</v>
      </c>
      <c r="AN5559" s="160">
        <v>38520</v>
      </c>
      <c r="AO5559">
        <v>4</v>
      </c>
      <c r="AP5559">
        <v>130</v>
      </c>
      <c r="AQ5559" s="160" t="s">
        <v>1103</v>
      </c>
      <c r="AR5559" s="28">
        <f t="shared" si="131"/>
        <v>13</v>
      </c>
      <c r="AT5559" s="160">
        <v>35963</v>
      </c>
      <c r="AU5559">
        <v>4</v>
      </c>
      <c r="AV5559">
        <v>81</v>
      </c>
      <c r="AW5559" s="160" t="s">
        <v>1103</v>
      </c>
      <c r="AX5559" s="28">
        <f t="shared" si="132"/>
        <v>8</v>
      </c>
    </row>
    <row r="5560" spans="28:50" x14ac:dyDescent="0.3">
      <c r="AB5560" s="160">
        <v>35233</v>
      </c>
      <c r="AC5560">
        <v>5</v>
      </c>
      <c r="AD5560">
        <v>80</v>
      </c>
      <c r="AE5560" t="s">
        <v>1103</v>
      </c>
      <c r="AF5560">
        <v>8</v>
      </c>
      <c r="AH5560" s="160">
        <v>39981</v>
      </c>
      <c r="AI5560">
        <v>5</v>
      </c>
      <c r="AJ5560">
        <v>77</v>
      </c>
      <c r="AK5560" s="160" t="s">
        <v>1103</v>
      </c>
      <c r="AL5560" s="28">
        <f t="shared" si="130"/>
        <v>8</v>
      </c>
      <c r="AN5560" s="160">
        <v>38520</v>
      </c>
      <c r="AO5560">
        <v>5</v>
      </c>
      <c r="AP5560">
        <v>111</v>
      </c>
      <c r="AQ5560" s="160" t="s">
        <v>1103</v>
      </c>
      <c r="AR5560" s="28">
        <f t="shared" si="131"/>
        <v>11</v>
      </c>
      <c r="AT5560" s="160">
        <v>35963</v>
      </c>
      <c r="AU5560">
        <v>5</v>
      </c>
      <c r="AV5560">
        <v>81</v>
      </c>
      <c r="AW5560" s="160" t="s">
        <v>1103</v>
      </c>
      <c r="AX5560" s="28">
        <f t="shared" si="132"/>
        <v>8</v>
      </c>
    </row>
    <row r="5561" spans="28:50" x14ac:dyDescent="0.3">
      <c r="AB5561" s="160">
        <v>35233</v>
      </c>
      <c r="AC5561">
        <v>6</v>
      </c>
      <c r="AD5561">
        <v>80</v>
      </c>
      <c r="AE5561" t="s">
        <v>1103</v>
      </c>
      <c r="AF5561">
        <v>8</v>
      </c>
      <c r="AH5561" s="160">
        <v>39981</v>
      </c>
      <c r="AI5561">
        <v>6</v>
      </c>
      <c r="AJ5561">
        <v>75</v>
      </c>
      <c r="AK5561" s="160" t="s">
        <v>1103</v>
      </c>
      <c r="AL5561" s="28">
        <f t="shared" si="130"/>
        <v>8</v>
      </c>
      <c r="AN5561" s="160">
        <v>38520</v>
      </c>
      <c r="AO5561">
        <v>6</v>
      </c>
      <c r="AP5561">
        <v>110</v>
      </c>
      <c r="AQ5561" s="160" t="s">
        <v>1103</v>
      </c>
      <c r="AR5561" s="28">
        <f t="shared" si="131"/>
        <v>11</v>
      </c>
      <c r="AT5561" s="160">
        <v>35963</v>
      </c>
      <c r="AU5561">
        <v>6</v>
      </c>
      <c r="AV5561">
        <v>77</v>
      </c>
      <c r="AW5561" s="160" t="s">
        <v>1103</v>
      </c>
      <c r="AX5561" s="28">
        <f t="shared" si="132"/>
        <v>8</v>
      </c>
    </row>
    <row r="5562" spans="28:50" x14ac:dyDescent="0.3">
      <c r="AB5562" s="160">
        <v>35233</v>
      </c>
      <c r="AC5562">
        <v>7</v>
      </c>
      <c r="AD5562">
        <v>80</v>
      </c>
      <c r="AE5562" t="s">
        <v>1103</v>
      </c>
      <c r="AF5562">
        <v>8</v>
      </c>
      <c r="AH5562" s="160">
        <v>39981</v>
      </c>
      <c r="AI5562">
        <v>7</v>
      </c>
      <c r="AJ5562">
        <v>77</v>
      </c>
      <c r="AK5562" s="160" t="s">
        <v>1103</v>
      </c>
      <c r="AL5562" s="28">
        <f t="shared" si="130"/>
        <v>8</v>
      </c>
      <c r="AN5562" s="160">
        <v>38520</v>
      </c>
      <c r="AO5562">
        <v>7</v>
      </c>
      <c r="AP5562">
        <v>110</v>
      </c>
      <c r="AQ5562" s="160" t="s">
        <v>1103</v>
      </c>
      <c r="AR5562" s="28">
        <f t="shared" si="131"/>
        <v>11</v>
      </c>
      <c r="AT5562" s="160">
        <v>35963</v>
      </c>
      <c r="AU5562">
        <v>7</v>
      </c>
      <c r="AV5562">
        <v>83</v>
      </c>
      <c r="AW5562" s="160" t="s">
        <v>1103</v>
      </c>
      <c r="AX5562" s="28">
        <f t="shared" si="132"/>
        <v>8</v>
      </c>
    </row>
    <row r="5563" spans="28:50" x14ac:dyDescent="0.3">
      <c r="AB5563" s="160">
        <v>35233</v>
      </c>
      <c r="AC5563">
        <v>8</v>
      </c>
      <c r="AD5563">
        <v>90</v>
      </c>
      <c r="AE5563" t="s">
        <v>1103</v>
      </c>
      <c r="AF5563">
        <v>9</v>
      </c>
      <c r="AH5563" s="160">
        <v>39981</v>
      </c>
      <c r="AI5563">
        <v>8</v>
      </c>
      <c r="AJ5563">
        <v>83</v>
      </c>
      <c r="AK5563" s="160" t="s">
        <v>1103</v>
      </c>
      <c r="AL5563" s="28">
        <f t="shared" ref="AL5563:AL5626" si="133">ROUND(AJ5563/10,0)</f>
        <v>8</v>
      </c>
      <c r="AN5563" s="160">
        <v>38520</v>
      </c>
      <c r="AO5563">
        <v>8</v>
      </c>
      <c r="AP5563">
        <v>107</v>
      </c>
      <c r="AQ5563" s="160" t="s">
        <v>1103</v>
      </c>
      <c r="AR5563" s="28">
        <f t="shared" ref="AR5563:AR5626" si="134">ROUND(AP5563/10,0)</f>
        <v>11</v>
      </c>
      <c r="AT5563" s="160">
        <v>35963</v>
      </c>
      <c r="AU5563">
        <v>8</v>
      </c>
      <c r="AV5563">
        <v>57</v>
      </c>
      <c r="AW5563" s="160" t="s">
        <v>1103</v>
      </c>
      <c r="AX5563" s="28">
        <f t="shared" ref="AX5563:AX5626" si="135">ROUND(AV5563/10,0)</f>
        <v>6</v>
      </c>
    </row>
    <row r="5564" spans="28:50" x14ac:dyDescent="0.3">
      <c r="AB5564" s="160">
        <v>35233</v>
      </c>
      <c r="AC5564">
        <v>9</v>
      </c>
      <c r="AD5564">
        <v>90</v>
      </c>
      <c r="AE5564" t="s">
        <v>1103</v>
      </c>
      <c r="AF5564">
        <v>9</v>
      </c>
      <c r="AH5564" s="160">
        <v>39981</v>
      </c>
      <c r="AI5564">
        <v>9</v>
      </c>
      <c r="AJ5564">
        <v>88</v>
      </c>
      <c r="AK5564" s="160" t="s">
        <v>1103</v>
      </c>
      <c r="AL5564" s="28">
        <f t="shared" si="133"/>
        <v>9</v>
      </c>
      <c r="AN5564" s="160">
        <v>38520</v>
      </c>
      <c r="AO5564">
        <v>9</v>
      </c>
      <c r="AP5564">
        <v>130</v>
      </c>
      <c r="AQ5564" s="160" t="s">
        <v>1103</v>
      </c>
      <c r="AR5564" s="28">
        <f t="shared" si="134"/>
        <v>13</v>
      </c>
      <c r="AT5564" s="160">
        <v>35963</v>
      </c>
      <c r="AU5564">
        <v>9</v>
      </c>
      <c r="AV5564">
        <v>54</v>
      </c>
      <c r="AW5564" s="160" t="s">
        <v>1103</v>
      </c>
      <c r="AX5564" s="28">
        <f t="shared" si="135"/>
        <v>5</v>
      </c>
    </row>
    <row r="5565" spans="28:50" x14ac:dyDescent="0.3">
      <c r="AB5565" s="160">
        <v>35233</v>
      </c>
      <c r="AC5565">
        <v>10</v>
      </c>
      <c r="AD5565">
        <v>100</v>
      </c>
      <c r="AE5565" t="s">
        <v>1103</v>
      </c>
      <c r="AF5565">
        <v>10</v>
      </c>
      <c r="AH5565" s="160">
        <v>39981</v>
      </c>
      <c r="AI5565">
        <v>10</v>
      </c>
      <c r="AJ5565">
        <v>88</v>
      </c>
      <c r="AK5565" s="160" t="s">
        <v>1103</v>
      </c>
      <c r="AL5565" s="28">
        <f t="shared" si="133"/>
        <v>9</v>
      </c>
      <c r="AN5565" s="160">
        <v>38520</v>
      </c>
      <c r="AO5565">
        <v>10</v>
      </c>
      <c r="AP5565">
        <v>150</v>
      </c>
      <c r="AQ5565" s="160" t="s">
        <v>1103</v>
      </c>
      <c r="AR5565" s="28">
        <f t="shared" si="134"/>
        <v>15</v>
      </c>
      <c r="AT5565" s="160">
        <v>35963</v>
      </c>
      <c r="AU5565">
        <v>10</v>
      </c>
      <c r="AV5565">
        <v>61</v>
      </c>
      <c r="AW5565" s="160" t="s">
        <v>1103</v>
      </c>
      <c r="AX5565" s="28">
        <f t="shared" si="135"/>
        <v>6</v>
      </c>
    </row>
    <row r="5566" spans="28:50" x14ac:dyDescent="0.3">
      <c r="AB5566" s="160">
        <v>35233</v>
      </c>
      <c r="AC5566">
        <v>11</v>
      </c>
      <c r="AD5566">
        <v>110</v>
      </c>
      <c r="AE5566" t="s">
        <v>1103</v>
      </c>
      <c r="AF5566">
        <v>11</v>
      </c>
      <c r="AH5566" s="160">
        <v>39981</v>
      </c>
      <c r="AI5566">
        <v>11</v>
      </c>
      <c r="AJ5566">
        <v>92</v>
      </c>
      <c r="AK5566" s="160" t="s">
        <v>1103</v>
      </c>
      <c r="AL5566" s="28">
        <f t="shared" si="133"/>
        <v>9</v>
      </c>
      <c r="AN5566" s="160">
        <v>38520</v>
      </c>
      <c r="AO5566">
        <v>11</v>
      </c>
      <c r="AP5566">
        <v>154</v>
      </c>
      <c r="AQ5566" s="160" t="s">
        <v>1103</v>
      </c>
      <c r="AR5566" s="28">
        <f t="shared" si="134"/>
        <v>15</v>
      </c>
      <c r="AT5566" s="160">
        <v>35963</v>
      </c>
      <c r="AU5566">
        <v>11</v>
      </c>
      <c r="AV5566">
        <v>78</v>
      </c>
      <c r="AW5566" s="160" t="s">
        <v>1103</v>
      </c>
      <c r="AX5566" s="28">
        <f t="shared" si="135"/>
        <v>8</v>
      </c>
    </row>
    <row r="5567" spans="28:50" x14ac:dyDescent="0.3">
      <c r="AB5567" s="160">
        <v>35233</v>
      </c>
      <c r="AC5567">
        <v>12</v>
      </c>
      <c r="AD5567">
        <v>120</v>
      </c>
      <c r="AE5567" t="s">
        <v>1103</v>
      </c>
      <c r="AF5567">
        <v>12</v>
      </c>
      <c r="AH5567" s="160">
        <v>39981</v>
      </c>
      <c r="AI5567">
        <v>12</v>
      </c>
      <c r="AJ5567">
        <v>99</v>
      </c>
      <c r="AK5567" s="160" t="s">
        <v>1103</v>
      </c>
      <c r="AL5567" s="28">
        <f t="shared" si="133"/>
        <v>10</v>
      </c>
      <c r="AN5567" s="160">
        <v>38520</v>
      </c>
      <c r="AO5567">
        <v>12</v>
      </c>
      <c r="AP5567">
        <v>160</v>
      </c>
      <c r="AQ5567" s="160" t="s">
        <v>1103</v>
      </c>
      <c r="AR5567" s="28">
        <f t="shared" si="134"/>
        <v>16</v>
      </c>
      <c r="AT5567" s="160">
        <v>35963</v>
      </c>
      <c r="AU5567">
        <v>12</v>
      </c>
      <c r="AV5567">
        <v>89</v>
      </c>
      <c r="AW5567" s="160" t="s">
        <v>1103</v>
      </c>
      <c r="AX5567" s="28">
        <f t="shared" si="135"/>
        <v>9</v>
      </c>
    </row>
    <row r="5568" spans="28:50" x14ac:dyDescent="0.3">
      <c r="AB5568" s="160">
        <v>35233</v>
      </c>
      <c r="AC5568">
        <v>13</v>
      </c>
      <c r="AD5568">
        <v>130</v>
      </c>
      <c r="AE5568" t="s">
        <v>1103</v>
      </c>
      <c r="AF5568">
        <v>13</v>
      </c>
      <c r="AH5568" s="160">
        <v>39981</v>
      </c>
      <c r="AI5568">
        <v>13</v>
      </c>
      <c r="AJ5568">
        <v>112</v>
      </c>
      <c r="AK5568" s="160" t="s">
        <v>1103</v>
      </c>
      <c r="AL5568" s="28">
        <f t="shared" si="133"/>
        <v>11</v>
      </c>
      <c r="AN5568" s="160">
        <v>38520</v>
      </c>
      <c r="AO5568">
        <v>13</v>
      </c>
      <c r="AP5568">
        <v>150</v>
      </c>
      <c r="AQ5568" s="160" t="s">
        <v>1103</v>
      </c>
      <c r="AR5568" s="28">
        <f t="shared" si="134"/>
        <v>15</v>
      </c>
      <c r="AT5568" s="160">
        <v>35963</v>
      </c>
      <c r="AU5568">
        <v>13</v>
      </c>
      <c r="AV5568">
        <v>95</v>
      </c>
      <c r="AW5568" s="160" t="s">
        <v>1103</v>
      </c>
      <c r="AX5568" s="28">
        <f t="shared" si="135"/>
        <v>10</v>
      </c>
    </row>
    <row r="5569" spans="28:50" x14ac:dyDescent="0.3">
      <c r="AB5569" s="160">
        <v>35233</v>
      </c>
      <c r="AC5569">
        <v>14</v>
      </c>
      <c r="AD5569">
        <v>130</v>
      </c>
      <c r="AE5569" t="s">
        <v>1103</v>
      </c>
      <c r="AF5569">
        <v>13</v>
      </c>
      <c r="AH5569" s="160">
        <v>39981</v>
      </c>
      <c r="AI5569">
        <v>14</v>
      </c>
      <c r="AJ5569">
        <v>124</v>
      </c>
      <c r="AK5569" s="160" t="s">
        <v>1103</v>
      </c>
      <c r="AL5569" s="28">
        <f t="shared" si="133"/>
        <v>12</v>
      </c>
      <c r="AN5569" s="160">
        <v>38520</v>
      </c>
      <c r="AO5569">
        <v>14</v>
      </c>
      <c r="AP5569">
        <v>150</v>
      </c>
      <c r="AQ5569" s="160" t="s">
        <v>1103</v>
      </c>
      <c r="AR5569" s="28">
        <f t="shared" si="134"/>
        <v>15</v>
      </c>
      <c r="AT5569" s="160">
        <v>35963</v>
      </c>
      <c r="AU5569">
        <v>14</v>
      </c>
      <c r="AV5569">
        <v>97</v>
      </c>
      <c r="AW5569" s="160" t="s">
        <v>1103</v>
      </c>
      <c r="AX5569" s="28">
        <f t="shared" si="135"/>
        <v>10</v>
      </c>
    </row>
    <row r="5570" spans="28:50" x14ac:dyDescent="0.3">
      <c r="AB5570" s="160">
        <v>35233</v>
      </c>
      <c r="AC5570">
        <v>15</v>
      </c>
      <c r="AD5570">
        <v>130</v>
      </c>
      <c r="AE5570" t="s">
        <v>1103</v>
      </c>
      <c r="AF5570">
        <v>13</v>
      </c>
      <c r="AH5570" s="160">
        <v>39981</v>
      </c>
      <c r="AI5570">
        <v>15</v>
      </c>
      <c r="AJ5570">
        <v>118</v>
      </c>
      <c r="AK5570" s="160" t="s">
        <v>1103</v>
      </c>
      <c r="AL5570" s="28">
        <f t="shared" si="133"/>
        <v>12</v>
      </c>
      <c r="AN5570" s="160">
        <v>38520</v>
      </c>
      <c r="AO5570">
        <v>15</v>
      </c>
      <c r="AP5570">
        <v>150</v>
      </c>
      <c r="AQ5570" s="160" t="s">
        <v>1103</v>
      </c>
      <c r="AR5570" s="28">
        <f t="shared" si="134"/>
        <v>15</v>
      </c>
      <c r="AT5570" s="160">
        <v>35963</v>
      </c>
      <c r="AU5570">
        <v>15</v>
      </c>
      <c r="AV5570">
        <v>88</v>
      </c>
      <c r="AW5570" s="160" t="s">
        <v>1103</v>
      </c>
      <c r="AX5570" s="28">
        <f t="shared" si="135"/>
        <v>9</v>
      </c>
    </row>
    <row r="5571" spans="28:50" x14ac:dyDescent="0.3">
      <c r="AB5571" s="160">
        <v>35233</v>
      </c>
      <c r="AC5571">
        <v>16</v>
      </c>
      <c r="AD5571">
        <v>130</v>
      </c>
      <c r="AE5571" t="s">
        <v>1103</v>
      </c>
      <c r="AF5571">
        <v>13</v>
      </c>
      <c r="AH5571" s="160">
        <v>39981</v>
      </c>
      <c r="AI5571">
        <v>16</v>
      </c>
      <c r="AJ5571">
        <v>110</v>
      </c>
      <c r="AK5571" s="160" t="s">
        <v>1103</v>
      </c>
      <c r="AL5571" s="28">
        <f t="shared" si="133"/>
        <v>11</v>
      </c>
      <c r="AN5571" s="160">
        <v>38520</v>
      </c>
      <c r="AO5571">
        <v>16</v>
      </c>
      <c r="AP5571">
        <v>150</v>
      </c>
      <c r="AQ5571" s="160" t="s">
        <v>1103</v>
      </c>
      <c r="AR5571" s="28">
        <f t="shared" si="134"/>
        <v>15</v>
      </c>
      <c r="AT5571" s="160">
        <v>35963</v>
      </c>
      <c r="AU5571">
        <v>16</v>
      </c>
      <c r="AV5571">
        <v>79</v>
      </c>
      <c r="AW5571" s="160" t="s">
        <v>1103</v>
      </c>
      <c r="AX5571" s="28">
        <f t="shared" si="135"/>
        <v>8</v>
      </c>
    </row>
    <row r="5572" spans="28:50" x14ac:dyDescent="0.3">
      <c r="AB5572" s="160">
        <v>35233</v>
      </c>
      <c r="AC5572">
        <v>17</v>
      </c>
      <c r="AD5572">
        <v>110</v>
      </c>
      <c r="AE5572" t="s">
        <v>1103</v>
      </c>
      <c r="AF5572">
        <v>11</v>
      </c>
      <c r="AH5572" s="160">
        <v>39981</v>
      </c>
      <c r="AI5572">
        <v>17</v>
      </c>
      <c r="AJ5572">
        <v>108</v>
      </c>
      <c r="AK5572" s="160" t="s">
        <v>1103</v>
      </c>
      <c r="AL5572" s="28">
        <f t="shared" si="133"/>
        <v>11</v>
      </c>
      <c r="AN5572" s="160">
        <v>38520</v>
      </c>
      <c r="AO5572">
        <v>17</v>
      </c>
      <c r="AP5572">
        <v>140</v>
      </c>
      <c r="AQ5572" s="160" t="s">
        <v>1103</v>
      </c>
      <c r="AR5572" s="28">
        <f t="shared" si="134"/>
        <v>14</v>
      </c>
      <c r="AT5572" s="160">
        <v>35963</v>
      </c>
      <c r="AU5572">
        <v>17</v>
      </c>
      <c r="AV5572">
        <v>76</v>
      </c>
      <c r="AW5572" s="160" t="s">
        <v>1103</v>
      </c>
      <c r="AX5572" s="28">
        <f t="shared" si="135"/>
        <v>8</v>
      </c>
    </row>
    <row r="5573" spans="28:50" x14ac:dyDescent="0.3">
      <c r="AB5573" s="160">
        <v>35233</v>
      </c>
      <c r="AC5573">
        <v>18</v>
      </c>
      <c r="AD5573">
        <v>100</v>
      </c>
      <c r="AE5573" t="s">
        <v>1103</v>
      </c>
      <c r="AF5573">
        <v>10</v>
      </c>
      <c r="AH5573" s="160">
        <v>39981</v>
      </c>
      <c r="AI5573">
        <v>18</v>
      </c>
      <c r="AJ5573">
        <v>102</v>
      </c>
      <c r="AK5573" s="160" t="s">
        <v>1103</v>
      </c>
      <c r="AL5573" s="28">
        <f t="shared" si="133"/>
        <v>10</v>
      </c>
      <c r="AN5573" s="160">
        <v>38520</v>
      </c>
      <c r="AO5573">
        <v>18</v>
      </c>
      <c r="AP5573">
        <v>140</v>
      </c>
      <c r="AQ5573" s="160" t="s">
        <v>1103</v>
      </c>
      <c r="AR5573" s="28">
        <f t="shared" si="134"/>
        <v>14</v>
      </c>
      <c r="AT5573" s="160">
        <v>35963</v>
      </c>
      <c r="AU5573">
        <v>18</v>
      </c>
      <c r="AV5573">
        <v>72</v>
      </c>
      <c r="AW5573" s="160" t="s">
        <v>1103</v>
      </c>
      <c r="AX5573" s="28">
        <f t="shared" si="135"/>
        <v>7</v>
      </c>
    </row>
    <row r="5574" spans="28:50" x14ac:dyDescent="0.3">
      <c r="AB5574" s="160">
        <v>35233</v>
      </c>
      <c r="AC5574">
        <v>19</v>
      </c>
      <c r="AD5574">
        <v>110</v>
      </c>
      <c r="AE5574" t="s">
        <v>1103</v>
      </c>
      <c r="AF5574">
        <v>11</v>
      </c>
      <c r="AH5574" s="160">
        <v>39981</v>
      </c>
      <c r="AI5574">
        <v>19</v>
      </c>
      <c r="AJ5574">
        <v>99</v>
      </c>
      <c r="AK5574" s="160" t="s">
        <v>1103</v>
      </c>
      <c r="AL5574" s="28">
        <f t="shared" si="133"/>
        <v>10</v>
      </c>
      <c r="AN5574" s="160">
        <v>38520</v>
      </c>
      <c r="AO5574">
        <v>19</v>
      </c>
      <c r="AP5574">
        <v>140</v>
      </c>
      <c r="AQ5574" s="160" t="s">
        <v>1103</v>
      </c>
      <c r="AR5574" s="28">
        <f t="shared" si="134"/>
        <v>14</v>
      </c>
      <c r="AT5574" s="160">
        <v>35963</v>
      </c>
      <c r="AU5574">
        <v>19</v>
      </c>
      <c r="AV5574">
        <v>71</v>
      </c>
      <c r="AW5574" s="160" t="s">
        <v>1103</v>
      </c>
      <c r="AX5574" s="28">
        <f t="shared" si="135"/>
        <v>7</v>
      </c>
    </row>
    <row r="5575" spans="28:50" x14ac:dyDescent="0.3">
      <c r="AB5575" s="160">
        <v>35233</v>
      </c>
      <c r="AC5575">
        <v>20</v>
      </c>
      <c r="AD5575">
        <v>100</v>
      </c>
      <c r="AE5575" t="s">
        <v>1103</v>
      </c>
      <c r="AF5575">
        <v>10</v>
      </c>
      <c r="AH5575" s="160">
        <v>39981</v>
      </c>
      <c r="AI5575">
        <v>20</v>
      </c>
      <c r="AJ5575">
        <v>95</v>
      </c>
      <c r="AK5575" s="160" t="s">
        <v>1103</v>
      </c>
      <c r="AL5575" s="28">
        <f t="shared" si="133"/>
        <v>10</v>
      </c>
      <c r="AN5575" s="160">
        <v>38520</v>
      </c>
      <c r="AO5575">
        <v>20</v>
      </c>
      <c r="AP5575">
        <v>134</v>
      </c>
      <c r="AQ5575" s="160" t="s">
        <v>1103</v>
      </c>
      <c r="AR5575" s="28">
        <f t="shared" si="134"/>
        <v>13</v>
      </c>
      <c r="AT5575" s="160">
        <v>35963</v>
      </c>
      <c r="AU5575">
        <v>20</v>
      </c>
      <c r="AV5575">
        <v>71</v>
      </c>
      <c r="AW5575" s="160" t="s">
        <v>1103</v>
      </c>
      <c r="AX5575" s="28">
        <f t="shared" si="135"/>
        <v>7</v>
      </c>
    </row>
    <row r="5576" spans="28:50" x14ac:dyDescent="0.3">
      <c r="AB5576" s="160">
        <v>35233</v>
      </c>
      <c r="AC5576">
        <v>21</v>
      </c>
      <c r="AD5576">
        <v>100</v>
      </c>
      <c r="AE5576" t="s">
        <v>1103</v>
      </c>
      <c r="AF5576">
        <v>10</v>
      </c>
      <c r="AH5576" s="160">
        <v>39981</v>
      </c>
      <c r="AI5576">
        <v>21</v>
      </c>
      <c r="AJ5576">
        <v>90</v>
      </c>
      <c r="AK5576" s="160" t="s">
        <v>1103</v>
      </c>
      <c r="AL5576" s="28">
        <f t="shared" si="133"/>
        <v>9</v>
      </c>
      <c r="AN5576" s="160">
        <v>38520</v>
      </c>
      <c r="AO5576">
        <v>21</v>
      </c>
      <c r="AP5576">
        <v>140</v>
      </c>
      <c r="AQ5576" s="160" t="s">
        <v>1103</v>
      </c>
      <c r="AR5576" s="28">
        <f t="shared" si="134"/>
        <v>14</v>
      </c>
      <c r="AT5576" s="160">
        <v>35963</v>
      </c>
      <c r="AU5576">
        <v>21</v>
      </c>
      <c r="AV5576">
        <v>74</v>
      </c>
      <c r="AW5576" s="160" t="s">
        <v>1103</v>
      </c>
      <c r="AX5576" s="28">
        <f t="shared" si="135"/>
        <v>7</v>
      </c>
    </row>
    <row r="5577" spans="28:50" x14ac:dyDescent="0.3">
      <c r="AB5577" s="160">
        <v>35233</v>
      </c>
      <c r="AC5577">
        <v>22</v>
      </c>
      <c r="AD5577">
        <v>90</v>
      </c>
      <c r="AE5577" t="s">
        <v>1103</v>
      </c>
      <c r="AF5577">
        <v>9</v>
      </c>
      <c r="AH5577" s="160">
        <v>39981</v>
      </c>
      <c r="AI5577">
        <v>22</v>
      </c>
      <c r="AJ5577">
        <v>87</v>
      </c>
      <c r="AK5577" s="160" t="s">
        <v>1103</v>
      </c>
      <c r="AL5577" s="28">
        <f t="shared" si="133"/>
        <v>9</v>
      </c>
      <c r="AN5577" s="160">
        <v>38520</v>
      </c>
      <c r="AO5577">
        <v>22</v>
      </c>
      <c r="AP5577">
        <v>140</v>
      </c>
      <c r="AQ5577" s="160" t="s">
        <v>1103</v>
      </c>
      <c r="AR5577" s="28">
        <f t="shared" si="134"/>
        <v>14</v>
      </c>
      <c r="AT5577" s="160">
        <v>35963</v>
      </c>
      <c r="AU5577">
        <v>22</v>
      </c>
      <c r="AV5577">
        <v>73</v>
      </c>
      <c r="AW5577" s="160" t="s">
        <v>1103</v>
      </c>
      <c r="AX5577" s="28">
        <f t="shared" si="135"/>
        <v>7</v>
      </c>
    </row>
    <row r="5578" spans="28:50" x14ac:dyDescent="0.3">
      <c r="AB5578" s="160">
        <v>35233</v>
      </c>
      <c r="AC5578">
        <v>23</v>
      </c>
      <c r="AD5578">
        <v>70</v>
      </c>
      <c r="AE5578" t="s">
        <v>1103</v>
      </c>
      <c r="AF5578">
        <v>7</v>
      </c>
      <c r="AH5578" s="160">
        <v>39981</v>
      </c>
      <c r="AI5578">
        <v>23</v>
      </c>
      <c r="AJ5578">
        <v>90</v>
      </c>
      <c r="AK5578" s="160" t="s">
        <v>1103</v>
      </c>
      <c r="AL5578" s="28">
        <f t="shared" si="133"/>
        <v>9</v>
      </c>
      <c r="AN5578" s="160">
        <v>38520</v>
      </c>
      <c r="AO5578">
        <v>23</v>
      </c>
      <c r="AP5578">
        <v>133</v>
      </c>
      <c r="AQ5578" s="160" t="s">
        <v>1103</v>
      </c>
      <c r="AR5578" s="28">
        <f t="shared" si="134"/>
        <v>13</v>
      </c>
      <c r="AT5578" s="160">
        <v>35963</v>
      </c>
      <c r="AU5578">
        <v>23</v>
      </c>
      <c r="AV5578">
        <v>73</v>
      </c>
      <c r="AW5578" s="160" t="s">
        <v>1103</v>
      </c>
      <c r="AX5578" s="28">
        <f t="shared" si="135"/>
        <v>7</v>
      </c>
    </row>
    <row r="5579" spans="28:50" x14ac:dyDescent="0.3">
      <c r="AB5579" s="160">
        <v>35234</v>
      </c>
      <c r="AC5579">
        <v>0</v>
      </c>
      <c r="AD5579">
        <v>70</v>
      </c>
      <c r="AE5579" t="s">
        <v>1103</v>
      </c>
      <c r="AF5579">
        <v>7</v>
      </c>
      <c r="AH5579" s="160">
        <v>39982</v>
      </c>
      <c r="AI5579">
        <v>0</v>
      </c>
      <c r="AJ5579">
        <v>86</v>
      </c>
      <c r="AK5579" s="160" t="s">
        <v>1103</v>
      </c>
      <c r="AL5579" s="28">
        <f t="shared" si="133"/>
        <v>9</v>
      </c>
      <c r="AN5579" s="160">
        <v>38521</v>
      </c>
      <c r="AO5579">
        <v>0</v>
      </c>
      <c r="AP5579">
        <v>140</v>
      </c>
      <c r="AQ5579" s="160" t="s">
        <v>1103</v>
      </c>
      <c r="AR5579" s="28">
        <f t="shared" si="134"/>
        <v>14</v>
      </c>
      <c r="AT5579" s="160">
        <v>35964</v>
      </c>
      <c r="AU5579">
        <v>0</v>
      </c>
      <c r="AV5579">
        <v>71</v>
      </c>
      <c r="AW5579" s="160" t="s">
        <v>1103</v>
      </c>
      <c r="AX5579" s="28">
        <f t="shared" si="135"/>
        <v>7</v>
      </c>
    </row>
    <row r="5580" spans="28:50" x14ac:dyDescent="0.3">
      <c r="AB5580" s="160">
        <v>35234</v>
      </c>
      <c r="AC5580">
        <v>1</v>
      </c>
      <c r="AD5580">
        <v>40</v>
      </c>
      <c r="AE5580" t="s">
        <v>1103</v>
      </c>
      <c r="AF5580">
        <v>4</v>
      </c>
      <c r="AH5580" s="160">
        <v>39982</v>
      </c>
      <c r="AI5580">
        <v>1</v>
      </c>
      <c r="AJ5580">
        <v>72</v>
      </c>
      <c r="AK5580" s="160" t="s">
        <v>1103</v>
      </c>
      <c r="AL5580" s="28">
        <f t="shared" si="133"/>
        <v>7</v>
      </c>
      <c r="AN5580" s="160">
        <v>38521</v>
      </c>
      <c r="AO5580">
        <v>1</v>
      </c>
      <c r="AP5580">
        <v>140</v>
      </c>
      <c r="AQ5580" s="160" t="s">
        <v>1103</v>
      </c>
      <c r="AR5580" s="28">
        <f t="shared" si="134"/>
        <v>14</v>
      </c>
      <c r="AT5580" s="160">
        <v>35964</v>
      </c>
      <c r="AU5580">
        <v>1</v>
      </c>
      <c r="AV5580">
        <v>71</v>
      </c>
      <c r="AW5580" s="160" t="s">
        <v>1103</v>
      </c>
      <c r="AX5580" s="28">
        <f t="shared" si="135"/>
        <v>7</v>
      </c>
    </row>
    <row r="5581" spans="28:50" x14ac:dyDescent="0.3">
      <c r="AB5581" s="160">
        <v>35234</v>
      </c>
      <c r="AC5581">
        <v>2</v>
      </c>
      <c r="AD5581">
        <v>30</v>
      </c>
      <c r="AE5581" t="s">
        <v>1103</v>
      </c>
      <c r="AF5581">
        <v>3</v>
      </c>
      <c r="AH5581" s="160">
        <v>39982</v>
      </c>
      <c r="AI5581">
        <v>2</v>
      </c>
      <c r="AJ5581">
        <v>69</v>
      </c>
      <c r="AK5581" s="160" t="s">
        <v>1103</v>
      </c>
      <c r="AL5581" s="28">
        <f t="shared" si="133"/>
        <v>7</v>
      </c>
      <c r="AN5581" s="160">
        <v>38521</v>
      </c>
      <c r="AO5581">
        <v>2</v>
      </c>
      <c r="AP5581">
        <v>134</v>
      </c>
      <c r="AQ5581" s="160" t="s">
        <v>1103</v>
      </c>
      <c r="AR5581" s="28">
        <f t="shared" si="134"/>
        <v>13</v>
      </c>
      <c r="AT5581" s="160">
        <v>35964</v>
      </c>
      <c r="AU5581">
        <v>2</v>
      </c>
      <c r="AV5581">
        <v>75</v>
      </c>
      <c r="AW5581" s="160" t="s">
        <v>1103</v>
      </c>
      <c r="AX5581" s="28">
        <f t="shared" si="135"/>
        <v>8</v>
      </c>
    </row>
    <row r="5582" spans="28:50" x14ac:dyDescent="0.3">
      <c r="AB5582" s="160">
        <v>35234</v>
      </c>
      <c r="AC5582">
        <v>3</v>
      </c>
      <c r="AD5582">
        <v>30</v>
      </c>
      <c r="AE5582" t="s">
        <v>1103</v>
      </c>
      <c r="AF5582">
        <v>3</v>
      </c>
      <c r="AH5582" s="160">
        <v>39982</v>
      </c>
      <c r="AI5582">
        <v>3</v>
      </c>
      <c r="AJ5582">
        <v>68</v>
      </c>
      <c r="AK5582" s="160" t="s">
        <v>1103</v>
      </c>
      <c r="AL5582" s="28">
        <f t="shared" si="133"/>
        <v>7</v>
      </c>
      <c r="AN5582" s="160">
        <v>38521</v>
      </c>
      <c r="AO5582">
        <v>3</v>
      </c>
      <c r="AP5582">
        <v>140</v>
      </c>
      <c r="AQ5582" s="160" t="s">
        <v>1103</v>
      </c>
      <c r="AR5582" s="28">
        <f t="shared" si="134"/>
        <v>14</v>
      </c>
      <c r="AT5582" s="160">
        <v>35964</v>
      </c>
      <c r="AU5582">
        <v>3</v>
      </c>
      <c r="AV5582">
        <v>73</v>
      </c>
      <c r="AW5582" s="160" t="s">
        <v>1103</v>
      </c>
      <c r="AX5582" s="28">
        <f t="shared" si="135"/>
        <v>7</v>
      </c>
    </row>
    <row r="5583" spans="28:50" x14ac:dyDescent="0.3">
      <c r="AB5583" s="160">
        <v>35234</v>
      </c>
      <c r="AC5583">
        <v>4</v>
      </c>
      <c r="AD5583">
        <v>30</v>
      </c>
      <c r="AE5583" t="s">
        <v>1103</v>
      </c>
      <c r="AF5583">
        <v>3</v>
      </c>
      <c r="AH5583" s="160">
        <v>39982</v>
      </c>
      <c r="AI5583">
        <v>4</v>
      </c>
      <c r="AJ5583">
        <v>65</v>
      </c>
      <c r="AK5583" s="160" t="s">
        <v>1103</v>
      </c>
      <c r="AL5583" s="28">
        <f t="shared" si="133"/>
        <v>7</v>
      </c>
      <c r="AN5583" s="160">
        <v>38521</v>
      </c>
      <c r="AO5583">
        <v>4</v>
      </c>
      <c r="AP5583">
        <v>140</v>
      </c>
      <c r="AQ5583" s="160" t="s">
        <v>1103</v>
      </c>
      <c r="AR5583" s="28">
        <f t="shared" si="134"/>
        <v>14</v>
      </c>
      <c r="AT5583" s="160">
        <v>35964</v>
      </c>
      <c r="AU5583">
        <v>4</v>
      </c>
      <c r="AV5583">
        <v>69</v>
      </c>
      <c r="AW5583" s="160" t="s">
        <v>1103</v>
      </c>
      <c r="AX5583" s="28">
        <f t="shared" si="135"/>
        <v>7</v>
      </c>
    </row>
    <row r="5584" spans="28:50" x14ac:dyDescent="0.3">
      <c r="AB5584" s="160">
        <v>35234</v>
      </c>
      <c r="AC5584">
        <v>5</v>
      </c>
      <c r="AD5584">
        <v>40</v>
      </c>
      <c r="AE5584" t="s">
        <v>1103</v>
      </c>
      <c r="AF5584">
        <v>4</v>
      </c>
      <c r="AH5584" s="160">
        <v>39982</v>
      </c>
      <c r="AI5584">
        <v>5</v>
      </c>
      <c r="AJ5584">
        <v>58</v>
      </c>
      <c r="AK5584" s="160" t="s">
        <v>1103</v>
      </c>
      <c r="AL5584" s="28">
        <f t="shared" si="133"/>
        <v>6</v>
      </c>
      <c r="AN5584" s="160">
        <v>38521</v>
      </c>
      <c r="AO5584">
        <v>5</v>
      </c>
      <c r="AP5584">
        <v>139</v>
      </c>
      <c r="AQ5584" s="160" t="s">
        <v>1103</v>
      </c>
      <c r="AR5584" s="28">
        <f t="shared" si="134"/>
        <v>14</v>
      </c>
      <c r="AT5584" s="160">
        <v>35964</v>
      </c>
      <c r="AU5584">
        <v>5</v>
      </c>
      <c r="AV5584">
        <v>68</v>
      </c>
      <c r="AW5584" s="160" t="s">
        <v>1103</v>
      </c>
      <c r="AX5584" s="28">
        <f t="shared" si="135"/>
        <v>7</v>
      </c>
    </row>
    <row r="5585" spans="28:50" x14ac:dyDescent="0.3">
      <c r="AB5585" s="160">
        <v>35234</v>
      </c>
      <c r="AC5585">
        <v>6</v>
      </c>
      <c r="AD5585">
        <v>30</v>
      </c>
      <c r="AE5585" t="s">
        <v>1103</v>
      </c>
      <c r="AF5585">
        <v>3</v>
      </c>
      <c r="AH5585" s="160">
        <v>39982</v>
      </c>
      <c r="AI5585">
        <v>6</v>
      </c>
      <c r="AJ5585">
        <v>52</v>
      </c>
      <c r="AK5585" s="160" t="s">
        <v>1103</v>
      </c>
      <c r="AL5585" s="28">
        <f t="shared" si="133"/>
        <v>5</v>
      </c>
      <c r="AN5585" s="160">
        <v>38521</v>
      </c>
      <c r="AO5585">
        <v>6</v>
      </c>
      <c r="AP5585">
        <v>140</v>
      </c>
      <c r="AQ5585" s="160" t="s">
        <v>1103</v>
      </c>
      <c r="AR5585" s="28">
        <f t="shared" si="134"/>
        <v>14</v>
      </c>
      <c r="AT5585" s="160">
        <v>35964</v>
      </c>
      <c r="AU5585">
        <v>6</v>
      </c>
      <c r="AV5585">
        <v>60</v>
      </c>
      <c r="AW5585" s="160" t="s">
        <v>1103</v>
      </c>
      <c r="AX5585" s="28">
        <f t="shared" si="135"/>
        <v>6</v>
      </c>
    </row>
    <row r="5586" spans="28:50" x14ac:dyDescent="0.3">
      <c r="AB5586" s="160">
        <v>35234</v>
      </c>
      <c r="AC5586">
        <v>7</v>
      </c>
      <c r="AD5586">
        <v>50</v>
      </c>
      <c r="AE5586" t="s">
        <v>1103</v>
      </c>
      <c r="AF5586">
        <v>5</v>
      </c>
      <c r="AH5586" s="160">
        <v>39982</v>
      </c>
      <c r="AI5586">
        <v>7</v>
      </c>
      <c r="AJ5586">
        <v>55</v>
      </c>
      <c r="AK5586" s="160" t="s">
        <v>1103</v>
      </c>
      <c r="AL5586" s="28">
        <f t="shared" si="133"/>
        <v>6</v>
      </c>
      <c r="AN5586" s="160">
        <v>38521</v>
      </c>
      <c r="AO5586">
        <v>7</v>
      </c>
      <c r="AP5586">
        <v>140</v>
      </c>
      <c r="AQ5586" s="160" t="s">
        <v>1103</v>
      </c>
      <c r="AR5586" s="28">
        <f t="shared" si="134"/>
        <v>14</v>
      </c>
      <c r="AT5586" s="160">
        <v>35964</v>
      </c>
      <c r="AU5586">
        <v>7</v>
      </c>
      <c r="AV5586">
        <v>51</v>
      </c>
      <c r="AW5586" s="160" t="s">
        <v>1103</v>
      </c>
      <c r="AX5586" s="28">
        <f t="shared" si="135"/>
        <v>5</v>
      </c>
    </row>
    <row r="5587" spans="28:50" x14ac:dyDescent="0.3">
      <c r="AB5587" s="160">
        <v>35234</v>
      </c>
      <c r="AC5587">
        <v>8</v>
      </c>
      <c r="AD5587">
        <v>50</v>
      </c>
      <c r="AE5587" t="s">
        <v>1103</v>
      </c>
      <c r="AF5587">
        <v>5</v>
      </c>
      <c r="AH5587" s="160">
        <v>39982</v>
      </c>
      <c r="AI5587">
        <v>8</v>
      </c>
      <c r="AJ5587">
        <v>49</v>
      </c>
      <c r="AK5587" s="160" t="s">
        <v>1103</v>
      </c>
      <c r="AL5587" s="28">
        <f t="shared" si="133"/>
        <v>5</v>
      </c>
      <c r="AN5587" s="160">
        <v>38521</v>
      </c>
      <c r="AO5587">
        <v>8</v>
      </c>
      <c r="AP5587">
        <v>144</v>
      </c>
      <c r="AQ5587" s="160" t="s">
        <v>1103</v>
      </c>
      <c r="AR5587" s="28">
        <f t="shared" si="134"/>
        <v>14</v>
      </c>
      <c r="AT5587" s="160">
        <v>35964</v>
      </c>
      <c r="AU5587">
        <v>8</v>
      </c>
      <c r="AV5587">
        <v>47</v>
      </c>
      <c r="AW5587" s="160" t="s">
        <v>1103</v>
      </c>
      <c r="AX5587" s="28">
        <f t="shared" si="135"/>
        <v>5</v>
      </c>
    </row>
    <row r="5588" spans="28:50" x14ac:dyDescent="0.3">
      <c r="AB5588" s="160">
        <v>35234</v>
      </c>
      <c r="AC5588">
        <v>9</v>
      </c>
      <c r="AD5588">
        <v>80</v>
      </c>
      <c r="AE5588" t="s">
        <v>1103</v>
      </c>
      <c r="AF5588">
        <v>8</v>
      </c>
      <c r="AH5588" s="160">
        <v>39982</v>
      </c>
      <c r="AI5588">
        <v>9</v>
      </c>
      <c r="AJ5588">
        <v>54</v>
      </c>
      <c r="AK5588" s="160" t="s">
        <v>1103</v>
      </c>
      <c r="AL5588" s="28">
        <f t="shared" si="133"/>
        <v>5</v>
      </c>
      <c r="AN5588" s="160">
        <v>38521</v>
      </c>
      <c r="AO5588">
        <v>9</v>
      </c>
      <c r="AP5588">
        <v>150</v>
      </c>
      <c r="AQ5588" s="160" t="s">
        <v>1103</v>
      </c>
      <c r="AR5588" s="28">
        <f t="shared" si="134"/>
        <v>15</v>
      </c>
      <c r="AT5588" s="160">
        <v>35964</v>
      </c>
      <c r="AU5588">
        <v>9</v>
      </c>
      <c r="AV5588">
        <v>60</v>
      </c>
      <c r="AW5588" s="160" t="s">
        <v>1103</v>
      </c>
      <c r="AX5588" s="28">
        <f t="shared" si="135"/>
        <v>6</v>
      </c>
    </row>
    <row r="5589" spans="28:50" x14ac:dyDescent="0.3">
      <c r="AB5589" s="160">
        <v>35234</v>
      </c>
      <c r="AC5589">
        <v>10</v>
      </c>
      <c r="AD5589">
        <v>100</v>
      </c>
      <c r="AE5589" t="s">
        <v>1103</v>
      </c>
      <c r="AF5589">
        <v>10</v>
      </c>
      <c r="AH5589" s="160">
        <v>39982</v>
      </c>
      <c r="AI5589">
        <v>10</v>
      </c>
      <c r="AJ5589">
        <v>79</v>
      </c>
      <c r="AK5589" s="160" t="s">
        <v>1103</v>
      </c>
      <c r="AL5589" s="28">
        <f t="shared" si="133"/>
        <v>8</v>
      </c>
      <c r="AN5589" s="160">
        <v>38521</v>
      </c>
      <c r="AO5589">
        <v>10</v>
      </c>
      <c r="AP5589">
        <v>150</v>
      </c>
      <c r="AQ5589" s="160" t="s">
        <v>1103</v>
      </c>
      <c r="AR5589" s="28">
        <f t="shared" si="134"/>
        <v>15</v>
      </c>
      <c r="AT5589" s="160">
        <v>35964</v>
      </c>
      <c r="AU5589">
        <v>10</v>
      </c>
      <c r="AV5589">
        <v>76</v>
      </c>
      <c r="AW5589" s="160" t="s">
        <v>1103</v>
      </c>
      <c r="AX5589" s="28">
        <f t="shared" si="135"/>
        <v>8</v>
      </c>
    </row>
    <row r="5590" spans="28:50" x14ac:dyDescent="0.3">
      <c r="AB5590" s="160">
        <v>35234</v>
      </c>
      <c r="AC5590">
        <v>11</v>
      </c>
      <c r="AD5590">
        <v>120</v>
      </c>
      <c r="AE5590" t="s">
        <v>1103</v>
      </c>
      <c r="AF5590">
        <v>12</v>
      </c>
      <c r="AH5590" s="160">
        <v>39982</v>
      </c>
      <c r="AI5590">
        <v>11</v>
      </c>
      <c r="AJ5590">
        <v>112</v>
      </c>
      <c r="AK5590" s="160" t="s">
        <v>1103</v>
      </c>
      <c r="AL5590" s="28">
        <f t="shared" si="133"/>
        <v>11</v>
      </c>
      <c r="AN5590" s="160">
        <v>38521</v>
      </c>
      <c r="AO5590">
        <v>11</v>
      </c>
      <c r="AP5590">
        <v>151</v>
      </c>
      <c r="AQ5590" s="160" t="s">
        <v>1103</v>
      </c>
      <c r="AR5590" s="28">
        <f t="shared" si="134"/>
        <v>15</v>
      </c>
      <c r="AT5590" s="160">
        <v>35964</v>
      </c>
      <c r="AU5590">
        <v>11</v>
      </c>
      <c r="AV5590">
        <v>88</v>
      </c>
      <c r="AW5590" s="160" t="s">
        <v>1103</v>
      </c>
      <c r="AX5590" s="28">
        <f t="shared" si="135"/>
        <v>9</v>
      </c>
    </row>
    <row r="5591" spans="28:50" x14ac:dyDescent="0.3">
      <c r="AB5591" s="160">
        <v>35234</v>
      </c>
      <c r="AC5591">
        <v>12</v>
      </c>
      <c r="AD5591">
        <v>130</v>
      </c>
      <c r="AE5591" t="s">
        <v>1103</v>
      </c>
      <c r="AF5591">
        <v>13</v>
      </c>
      <c r="AH5591" s="160">
        <v>39982</v>
      </c>
      <c r="AI5591">
        <v>12</v>
      </c>
      <c r="AJ5591">
        <v>146</v>
      </c>
      <c r="AK5591" s="160" t="s">
        <v>1103</v>
      </c>
      <c r="AL5591" s="28">
        <f t="shared" si="133"/>
        <v>15</v>
      </c>
      <c r="AN5591" s="160">
        <v>38521</v>
      </c>
      <c r="AO5591">
        <v>12</v>
      </c>
      <c r="AP5591">
        <v>160</v>
      </c>
      <c r="AQ5591" s="160" t="s">
        <v>1103</v>
      </c>
      <c r="AR5591" s="28">
        <f t="shared" si="134"/>
        <v>16</v>
      </c>
      <c r="AT5591" s="160">
        <v>35964</v>
      </c>
      <c r="AU5591">
        <v>12</v>
      </c>
      <c r="AV5591">
        <v>100</v>
      </c>
      <c r="AW5591" s="160" t="s">
        <v>1103</v>
      </c>
      <c r="AX5591" s="28">
        <f t="shared" si="135"/>
        <v>10</v>
      </c>
    </row>
    <row r="5592" spans="28:50" x14ac:dyDescent="0.3">
      <c r="AB5592" s="160">
        <v>35234</v>
      </c>
      <c r="AC5592">
        <v>13</v>
      </c>
      <c r="AD5592">
        <v>130</v>
      </c>
      <c r="AE5592" t="s">
        <v>1103</v>
      </c>
      <c r="AF5592">
        <v>13</v>
      </c>
      <c r="AH5592" s="160">
        <v>39982</v>
      </c>
      <c r="AI5592">
        <v>13</v>
      </c>
      <c r="AJ5592">
        <v>155</v>
      </c>
      <c r="AK5592" s="160" t="s">
        <v>1103</v>
      </c>
      <c r="AL5592" s="28">
        <f t="shared" si="133"/>
        <v>16</v>
      </c>
      <c r="AN5592" s="160">
        <v>38521</v>
      </c>
      <c r="AO5592">
        <v>13</v>
      </c>
      <c r="AP5592">
        <v>150</v>
      </c>
      <c r="AQ5592" s="160" t="s">
        <v>1103</v>
      </c>
      <c r="AR5592" s="28">
        <f t="shared" si="134"/>
        <v>15</v>
      </c>
      <c r="AT5592" s="160">
        <v>35964</v>
      </c>
      <c r="AU5592">
        <v>13</v>
      </c>
      <c r="AV5592">
        <v>110</v>
      </c>
      <c r="AW5592" s="160" t="s">
        <v>1103</v>
      </c>
      <c r="AX5592" s="28">
        <f t="shared" si="135"/>
        <v>11</v>
      </c>
    </row>
    <row r="5593" spans="28:50" x14ac:dyDescent="0.3">
      <c r="AB5593" s="160">
        <v>35234</v>
      </c>
      <c r="AC5593">
        <v>14</v>
      </c>
      <c r="AD5593">
        <v>140</v>
      </c>
      <c r="AE5593" t="s">
        <v>1103</v>
      </c>
      <c r="AF5593">
        <v>14</v>
      </c>
      <c r="AH5593" s="160">
        <v>39982</v>
      </c>
      <c r="AI5593">
        <v>14</v>
      </c>
      <c r="AJ5593">
        <v>163</v>
      </c>
      <c r="AK5593" s="160" t="s">
        <v>1103</v>
      </c>
      <c r="AL5593" s="28">
        <f t="shared" si="133"/>
        <v>16</v>
      </c>
      <c r="AN5593" s="160">
        <v>38521</v>
      </c>
      <c r="AO5593">
        <v>14</v>
      </c>
      <c r="AP5593">
        <v>154</v>
      </c>
      <c r="AQ5593" s="160" t="s">
        <v>1103</v>
      </c>
      <c r="AR5593" s="28">
        <f t="shared" si="134"/>
        <v>15</v>
      </c>
      <c r="AT5593" s="160">
        <v>35964</v>
      </c>
      <c r="AU5593">
        <v>14</v>
      </c>
      <c r="AV5593">
        <v>113</v>
      </c>
      <c r="AW5593" s="160" t="s">
        <v>1103</v>
      </c>
      <c r="AX5593" s="28">
        <f t="shared" si="135"/>
        <v>11</v>
      </c>
    </row>
    <row r="5594" spans="28:50" x14ac:dyDescent="0.3">
      <c r="AB5594" s="160">
        <v>35234</v>
      </c>
      <c r="AC5594">
        <v>15</v>
      </c>
      <c r="AD5594">
        <v>140</v>
      </c>
      <c r="AE5594" t="s">
        <v>1103</v>
      </c>
      <c r="AF5594">
        <v>14</v>
      </c>
      <c r="AH5594" s="160">
        <v>39982</v>
      </c>
      <c r="AI5594">
        <v>15</v>
      </c>
      <c r="AJ5594">
        <v>164</v>
      </c>
      <c r="AK5594" s="160" t="s">
        <v>1103</v>
      </c>
      <c r="AL5594" s="28">
        <f t="shared" si="133"/>
        <v>16</v>
      </c>
      <c r="AN5594" s="160">
        <v>38521</v>
      </c>
      <c r="AO5594">
        <v>15</v>
      </c>
      <c r="AP5594">
        <v>160</v>
      </c>
      <c r="AQ5594" s="160" t="s">
        <v>1103</v>
      </c>
      <c r="AR5594" s="28">
        <f t="shared" si="134"/>
        <v>16</v>
      </c>
      <c r="AT5594" s="160">
        <v>35964</v>
      </c>
      <c r="AU5594">
        <v>15</v>
      </c>
      <c r="AV5594">
        <v>104</v>
      </c>
      <c r="AW5594" s="160" t="s">
        <v>1103</v>
      </c>
      <c r="AX5594" s="28">
        <f t="shared" si="135"/>
        <v>10</v>
      </c>
    </row>
    <row r="5595" spans="28:50" x14ac:dyDescent="0.3">
      <c r="AB5595" s="160">
        <v>35234</v>
      </c>
      <c r="AC5595">
        <v>16</v>
      </c>
      <c r="AD5595">
        <v>140</v>
      </c>
      <c r="AE5595" t="s">
        <v>1103</v>
      </c>
      <c r="AF5595">
        <v>14</v>
      </c>
      <c r="AH5595" s="160">
        <v>39982</v>
      </c>
      <c r="AI5595">
        <v>16</v>
      </c>
      <c r="AJ5595">
        <v>143</v>
      </c>
      <c r="AK5595" s="160" t="s">
        <v>1103</v>
      </c>
      <c r="AL5595" s="28">
        <f t="shared" si="133"/>
        <v>14</v>
      </c>
      <c r="AN5595" s="160">
        <v>38521</v>
      </c>
      <c r="AO5595">
        <v>16</v>
      </c>
      <c r="AP5595">
        <v>150</v>
      </c>
      <c r="AQ5595" s="160" t="s">
        <v>1103</v>
      </c>
      <c r="AR5595" s="28">
        <f t="shared" si="134"/>
        <v>15</v>
      </c>
      <c r="AT5595" s="160">
        <v>35964</v>
      </c>
      <c r="AU5595">
        <v>16</v>
      </c>
      <c r="AV5595">
        <v>94</v>
      </c>
      <c r="AW5595" s="160" t="s">
        <v>1103</v>
      </c>
      <c r="AX5595" s="28">
        <f t="shared" si="135"/>
        <v>9</v>
      </c>
    </row>
    <row r="5596" spans="28:50" x14ac:dyDescent="0.3">
      <c r="AB5596" s="160">
        <v>35234</v>
      </c>
      <c r="AC5596">
        <v>17</v>
      </c>
      <c r="AD5596">
        <v>120</v>
      </c>
      <c r="AE5596" t="s">
        <v>1103</v>
      </c>
      <c r="AF5596">
        <v>12</v>
      </c>
      <c r="AH5596" s="160">
        <v>39982</v>
      </c>
      <c r="AI5596">
        <v>17</v>
      </c>
      <c r="AJ5596">
        <v>137</v>
      </c>
      <c r="AK5596" s="160" t="s">
        <v>1103</v>
      </c>
      <c r="AL5596" s="28">
        <f t="shared" si="133"/>
        <v>14</v>
      </c>
      <c r="AN5596" s="160">
        <v>38521</v>
      </c>
      <c r="AO5596">
        <v>17</v>
      </c>
      <c r="AP5596">
        <v>142</v>
      </c>
      <c r="AQ5596" s="160" t="s">
        <v>1103</v>
      </c>
      <c r="AR5596" s="28">
        <f t="shared" si="134"/>
        <v>14</v>
      </c>
      <c r="AT5596" s="160">
        <v>35964</v>
      </c>
      <c r="AU5596">
        <v>17</v>
      </c>
      <c r="AV5596">
        <v>84</v>
      </c>
      <c r="AW5596" s="160" t="s">
        <v>1103</v>
      </c>
      <c r="AX5596" s="28">
        <f t="shared" si="135"/>
        <v>8</v>
      </c>
    </row>
    <row r="5597" spans="28:50" x14ac:dyDescent="0.3">
      <c r="AB5597" s="160">
        <v>35234</v>
      </c>
      <c r="AC5597">
        <v>18</v>
      </c>
      <c r="AD5597">
        <v>100</v>
      </c>
      <c r="AE5597" t="s">
        <v>1103</v>
      </c>
      <c r="AF5597">
        <v>10</v>
      </c>
      <c r="AH5597" s="160">
        <v>39982</v>
      </c>
      <c r="AI5597">
        <v>18</v>
      </c>
      <c r="AJ5597">
        <v>141</v>
      </c>
      <c r="AK5597" s="160" t="s">
        <v>1103</v>
      </c>
      <c r="AL5597" s="28">
        <f t="shared" si="133"/>
        <v>14</v>
      </c>
      <c r="AN5597" s="160">
        <v>38521</v>
      </c>
      <c r="AO5597">
        <v>18</v>
      </c>
      <c r="AP5597">
        <v>140</v>
      </c>
      <c r="AQ5597" s="160" t="s">
        <v>1103</v>
      </c>
      <c r="AR5597" s="28">
        <f t="shared" si="134"/>
        <v>14</v>
      </c>
      <c r="AT5597" s="160">
        <v>35964</v>
      </c>
      <c r="AU5597">
        <v>18</v>
      </c>
      <c r="AV5597">
        <v>79</v>
      </c>
      <c r="AW5597" s="160" t="s">
        <v>1103</v>
      </c>
      <c r="AX5597" s="28">
        <f t="shared" si="135"/>
        <v>8</v>
      </c>
    </row>
    <row r="5598" spans="28:50" x14ac:dyDescent="0.3">
      <c r="AB5598" s="160">
        <v>35234</v>
      </c>
      <c r="AC5598">
        <v>19</v>
      </c>
      <c r="AD5598">
        <v>110</v>
      </c>
      <c r="AE5598" t="s">
        <v>1103</v>
      </c>
      <c r="AF5598">
        <v>11</v>
      </c>
      <c r="AH5598" s="160">
        <v>39982</v>
      </c>
      <c r="AI5598">
        <v>19</v>
      </c>
      <c r="AJ5598">
        <v>124</v>
      </c>
      <c r="AK5598" s="160" t="s">
        <v>1103</v>
      </c>
      <c r="AL5598" s="28">
        <f t="shared" si="133"/>
        <v>12</v>
      </c>
      <c r="AN5598" s="160">
        <v>38521</v>
      </c>
      <c r="AO5598">
        <v>19</v>
      </c>
      <c r="AP5598">
        <v>140</v>
      </c>
      <c r="AQ5598" s="160" t="s">
        <v>1103</v>
      </c>
      <c r="AR5598" s="28">
        <f t="shared" si="134"/>
        <v>14</v>
      </c>
      <c r="AT5598" s="160">
        <v>35964</v>
      </c>
      <c r="AU5598">
        <v>19</v>
      </c>
      <c r="AV5598">
        <v>71</v>
      </c>
      <c r="AW5598" s="160" t="s">
        <v>1103</v>
      </c>
      <c r="AX5598" s="28">
        <f t="shared" si="135"/>
        <v>7</v>
      </c>
    </row>
    <row r="5599" spans="28:50" x14ac:dyDescent="0.3">
      <c r="AB5599" s="160">
        <v>35234</v>
      </c>
      <c r="AC5599">
        <v>20</v>
      </c>
      <c r="AD5599">
        <v>100</v>
      </c>
      <c r="AE5599" t="s">
        <v>1103</v>
      </c>
      <c r="AF5599">
        <v>10</v>
      </c>
      <c r="AH5599" s="160">
        <v>39982</v>
      </c>
      <c r="AI5599">
        <v>20</v>
      </c>
      <c r="AJ5599">
        <v>112</v>
      </c>
      <c r="AK5599" s="160" t="s">
        <v>1103</v>
      </c>
      <c r="AL5599" s="28">
        <f t="shared" si="133"/>
        <v>11</v>
      </c>
      <c r="AN5599" s="160">
        <v>38521</v>
      </c>
      <c r="AO5599">
        <v>20</v>
      </c>
      <c r="AP5599">
        <v>123</v>
      </c>
      <c r="AQ5599" s="160" t="s">
        <v>1103</v>
      </c>
      <c r="AR5599" s="28">
        <f t="shared" si="134"/>
        <v>12</v>
      </c>
      <c r="AT5599" s="160">
        <v>35964</v>
      </c>
      <c r="AU5599">
        <v>20</v>
      </c>
      <c r="AV5599">
        <v>87</v>
      </c>
      <c r="AW5599" s="160" t="s">
        <v>1103</v>
      </c>
      <c r="AX5599" s="28">
        <f t="shared" si="135"/>
        <v>9</v>
      </c>
    </row>
    <row r="5600" spans="28:50" x14ac:dyDescent="0.3">
      <c r="AB5600" s="160">
        <v>35234</v>
      </c>
      <c r="AC5600">
        <v>21</v>
      </c>
      <c r="AD5600">
        <v>80</v>
      </c>
      <c r="AE5600" t="s">
        <v>1103</v>
      </c>
      <c r="AF5600">
        <v>8</v>
      </c>
      <c r="AH5600" s="160">
        <v>39982</v>
      </c>
      <c r="AI5600">
        <v>21</v>
      </c>
      <c r="AJ5600">
        <v>98</v>
      </c>
      <c r="AK5600" s="160" t="s">
        <v>1103</v>
      </c>
      <c r="AL5600" s="28">
        <f t="shared" si="133"/>
        <v>10</v>
      </c>
      <c r="AN5600" s="160">
        <v>38521</v>
      </c>
      <c r="AO5600">
        <v>21</v>
      </c>
      <c r="AP5600">
        <v>120</v>
      </c>
      <c r="AQ5600" s="160" t="s">
        <v>1103</v>
      </c>
      <c r="AR5600" s="28">
        <f t="shared" si="134"/>
        <v>12</v>
      </c>
      <c r="AT5600" s="160">
        <v>35964</v>
      </c>
      <c r="AU5600">
        <v>21</v>
      </c>
      <c r="AV5600">
        <v>84</v>
      </c>
      <c r="AW5600" s="160" t="s">
        <v>1103</v>
      </c>
      <c r="AX5600" s="28">
        <f t="shared" si="135"/>
        <v>8</v>
      </c>
    </row>
    <row r="5601" spans="28:50" x14ac:dyDescent="0.3">
      <c r="AB5601" s="160">
        <v>35234</v>
      </c>
      <c r="AC5601">
        <v>22</v>
      </c>
      <c r="AD5601">
        <v>70</v>
      </c>
      <c r="AE5601" t="s">
        <v>1103</v>
      </c>
      <c r="AF5601">
        <v>7</v>
      </c>
      <c r="AH5601" s="160">
        <v>39982</v>
      </c>
      <c r="AI5601">
        <v>22</v>
      </c>
      <c r="AJ5601">
        <v>90</v>
      </c>
      <c r="AK5601" s="160" t="s">
        <v>1103</v>
      </c>
      <c r="AL5601" s="28">
        <f t="shared" si="133"/>
        <v>9</v>
      </c>
      <c r="AN5601" s="160">
        <v>38521</v>
      </c>
      <c r="AO5601">
        <v>22</v>
      </c>
      <c r="AP5601">
        <v>130</v>
      </c>
      <c r="AQ5601" s="160" t="s">
        <v>1103</v>
      </c>
      <c r="AR5601" s="28">
        <f t="shared" si="134"/>
        <v>13</v>
      </c>
      <c r="AT5601" s="160">
        <v>35964</v>
      </c>
      <c r="AU5601">
        <v>22</v>
      </c>
      <c r="AV5601">
        <v>67</v>
      </c>
      <c r="AW5601" s="160" t="s">
        <v>1103</v>
      </c>
      <c r="AX5601" s="28">
        <f t="shared" si="135"/>
        <v>7</v>
      </c>
    </row>
    <row r="5602" spans="28:50" x14ac:dyDescent="0.3">
      <c r="AB5602" s="160">
        <v>35234</v>
      </c>
      <c r="AC5602">
        <v>23</v>
      </c>
      <c r="AD5602">
        <v>60</v>
      </c>
      <c r="AE5602" t="s">
        <v>1103</v>
      </c>
      <c r="AF5602">
        <v>6</v>
      </c>
      <c r="AH5602" s="160">
        <v>39982</v>
      </c>
      <c r="AI5602">
        <v>23</v>
      </c>
      <c r="AJ5602">
        <v>89</v>
      </c>
      <c r="AK5602" s="160" t="s">
        <v>1103</v>
      </c>
      <c r="AL5602" s="28">
        <f t="shared" si="133"/>
        <v>9</v>
      </c>
      <c r="AN5602" s="160">
        <v>38521</v>
      </c>
      <c r="AO5602">
        <v>23</v>
      </c>
      <c r="AP5602">
        <v>126</v>
      </c>
      <c r="AQ5602" s="160" t="s">
        <v>1103</v>
      </c>
      <c r="AR5602" s="28">
        <f t="shared" si="134"/>
        <v>13</v>
      </c>
      <c r="AT5602" s="160">
        <v>35964</v>
      </c>
      <c r="AU5602">
        <v>23</v>
      </c>
      <c r="AV5602">
        <v>77</v>
      </c>
      <c r="AW5602" s="160" t="s">
        <v>1103</v>
      </c>
      <c r="AX5602" s="28">
        <f t="shared" si="135"/>
        <v>8</v>
      </c>
    </row>
    <row r="5603" spans="28:50" x14ac:dyDescent="0.3">
      <c r="AB5603" s="160">
        <v>35235</v>
      </c>
      <c r="AC5603">
        <v>0</v>
      </c>
      <c r="AD5603">
        <v>70</v>
      </c>
      <c r="AE5603" t="s">
        <v>1103</v>
      </c>
      <c r="AF5603">
        <v>7</v>
      </c>
      <c r="AH5603" s="160">
        <v>39983</v>
      </c>
      <c r="AI5603">
        <v>0</v>
      </c>
      <c r="AJ5603">
        <v>83</v>
      </c>
      <c r="AK5603" s="160" t="s">
        <v>1103</v>
      </c>
      <c r="AL5603" s="28">
        <f t="shared" si="133"/>
        <v>8</v>
      </c>
      <c r="AN5603" s="160">
        <v>38522</v>
      </c>
      <c r="AO5603">
        <v>0</v>
      </c>
      <c r="AP5603">
        <v>130</v>
      </c>
      <c r="AQ5603" s="160" t="s">
        <v>1103</v>
      </c>
      <c r="AR5603" s="28">
        <f t="shared" si="134"/>
        <v>13</v>
      </c>
      <c r="AT5603" s="160">
        <v>35965</v>
      </c>
      <c r="AU5603">
        <v>0</v>
      </c>
      <c r="AV5603">
        <v>55</v>
      </c>
      <c r="AW5603" s="160" t="s">
        <v>1103</v>
      </c>
      <c r="AX5603" s="28">
        <f t="shared" si="135"/>
        <v>6</v>
      </c>
    </row>
    <row r="5604" spans="28:50" x14ac:dyDescent="0.3">
      <c r="AB5604" s="160">
        <v>35235</v>
      </c>
      <c r="AC5604">
        <v>1</v>
      </c>
      <c r="AD5604">
        <v>80</v>
      </c>
      <c r="AE5604" t="s">
        <v>1103</v>
      </c>
      <c r="AF5604">
        <v>8</v>
      </c>
      <c r="AH5604" s="160">
        <v>39983</v>
      </c>
      <c r="AI5604">
        <v>1</v>
      </c>
      <c r="AJ5604">
        <v>71</v>
      </c>
      <c r="AK5604" s="160" t="s">
        <v>1103</v>
      </c>
      <c r="AL5604" s="28">
        <f t="shared" si="133"/>
        <v>7</v>
      </c>
      <c r="AN5604" s="160">
        <v>38522</v>
      </c>
      <c r="AO5604">
        <v>1</v>
      </c>
      <c r="AP5604">
        <v>130</v>
      </c>
      <c r="AQ5604" s="160" t="s">
        <v>1103</v>
      </c>
      <c r="AR5604" s="28">
        <f t="shared" si="134"/>
        <v>13</v>
      </c>
      <c r="AT5604" s="160">
        <v>35965</v>
      </c>
      <c r="AU5604">
        <v>1</v>
      </c>
      <c r="AV5604">
        <v>72</v>
      </c>
      <c r="AW5604" s="160" t="s">
        <v>1103</v>
      </c>
      <c r="AX5604" s="28">
        <f t="shared" si="135"/>
        <v>7</v>
      </c>
    </row>
    <row r="5605" spans="28:50" x14ac:dyDescent="0.3">
      <c r="AB5605" s="160">
        <v>35235</v>
      </c>
      <c r="AC5605">
        <v>2</v>
      </c>
      <c r="AD5605">
        <v>80</v>
      </c>
      <c r="AE5605" t="s">
        <v>1103</v>
      </c>
      <c r="AF5605">
        <v>8</v>
      </c>
      <c r="AH5605" s="160">
        <v>39983</v>
      </c>
      <c r="AI5605">
        <v>2</v>
      </c>
      <c r="AJ5605">
        <v>67</v>
      </c>
      <c r="AK5605" s="160" t="s">
        <v>1103</v>
      </c>
      <c r="AL5605" s="28">
        <f t="shared" si="133"/>
        <v>7</v>
      </c>
      <c r="AN5605" s="160">
        <v>38522</v>
      </c>
      <c r="AO5605">
        <v>2</v>
      </c>
      <c r="AP5605">
        <v>128</v>
      </c>
      <c r="AQ5605" s="160" t="s">
        <v>1103</v>
      </c>
      <c r="AR5605" s="28">
        <f t="shared" si="134"/>
        <v>13</v>
      </c>
      <c r="AT5605" s="160">
        <v>35965</v>
      </c>
      <c r="AU5605">
        <v>2</v>
      </c>
      <c r="AV5605">
        <v>63</v>
      </c>
      <c r="AW5605" s="160" t="s">
        <v>1103</v>
      </c>
      <c r="AX5605" s="28">
        <f t="shared" si="135"/>
        <v>6</v>
      </c>
    </row>
    <row r="5606" spans="28:50" x14ac:dyDescent="0.3">
      <c r="AB5606" s="160">
        <v>35235</v>
      </c>
      <c r="AC5606">
        <v>3</v>
      </c>
      <c r="AD5606">
        <v>50</v>
      </c>
      <c r="AE5606" t="s">
        <v>1103</v>
      </c>
      <c r="AF5606">
        <v>5</v>
      </c>
      <c r="AH5606" s="160">
        <v>39983</v>
      </c>
      <c r="AI5606">
        <v>3</v>
      </c>
      <c r="AJ5606">
        <v>61</v>
      </c>
      <c r="AK5606" s="160" t="s">
        <v>1103</v>
      </c>
      <c r="AL5606" s="28">
        <f t="shared" si="133"/>
        <v>6</v>
      </c>
      <c r="AN5606" s="160">
        <v>38522</v>
      </c>
      <c r="AO5606">
        <v>3</v>
      </c>
      <c r="AP5606">
        <v>130</v>
      </c>
      <c r="AQ5606" s="160" t="s">
        <v>1103</v>
      </c>
      <c r="AR5606" s="28">
        <f t="shared" si="134"/>
        <v>13</v>
      </c>
      <c r="AT5606" s="160">
        <v>35965</v>
      </c>
      <c r="AU5606">
        <v>3</v>
      </c>
      <c r="AV5606">
        <v>54</v>
      </c>
      <c r="AW5606" s="160" t="s">
        <v>1103</v>
      </c>
      <c r="AX5606" s="28">
        <f t="shared" si="135"/>
        <v>5</v>
      </c>
    </row>
    <row r="5607" spans="28:50" x14ac:dyDescent="0.3">
      <c r="AB5607" s="160">
        <v>35235</v>
      </c>
      <c r="AC5607">
        <v>4</v>
      </c>
      <c r="AD5607">
        <v>40</v>
      </c>
      <c r="AE5607" t="s">
        <v>1103</v>
      </c>
      <c r="AF5607">
        <v>4</v>
      </c>
      <c r="AH5607" s="160">
        <v>39983</v>
      </c>
      <c r="AI5607">
        <v>4</v>
      </c>
      <c r="AJ5607">
        <v>57</v>
      </c>
      <c r="AK5607" s="160" t="s">
        <v>1103</v>
      </c>
      <c r="AL5607" s="28">
        <f t="shared" si="133"/>
        <v>6</v>
      </c>
      <c r="AN5607" s="160">
        <v>38522</v>
      </c>
      <c r="AO5607">
        <v>4</v>
      </c>
      <c r="AP5607">
        <v>130</v>
      </c>
      <c r="AQ5607" s="160" t="s">
        <v>1103</v>
      </c>
      <c r="AR5607" s="28">
        <f t="shared" si="134"/>
        <v>13</v>
      </c>
      <c r="AT5607" s="160">
        <v>35965</v>
      </c>
      <c r="AU5607">
        <v>4</v>
      </c>
      <c r="AV5607">
        <v>62</v>
      </c>
      <c r="AW5607" s="160" t="s">
        <v>1103</v>
      </c>
      <c r="AX5607" s="28">
        <f t="shared" si="135"/>
        <v>6</v>
      </c>
    </row>
    <row r="5608" spans="28:50" x14ac:dyDescent="0.3">
      <c r="AB5608" s="160">
        <v>35235</v>
      </c>
      <c r="AC5608">
        <v>5</v>
      </c>
      <c r="AD5608">
        <v>30</v>
      </c>
      <c r="AE5608" t="s">
        <v>1103</v>
      </c>
      <c r="AF5608">
        <v>3</v>
      </c>
      <c r="AH5608" s="160">
        <v>39983</v>
      </c>
      <c r="AI5608">
        <v>5</v>
      </c>
      <c r="AJ5608">
        <v>55</v>
      </c>
      <c r="AK5608" s="160" t="s">
        <v>1103</v>
      </c>
      <c r="AL5608" s="28">
        <f t="shared" si="133"/>
        <v>6</v>
      </c>
      <c r="AN5608" s="160">
        <v>38522</v>
      </c>
      <c r="AO5608">
        <v>5</v>
      </c>
      <c r="AP5608">
        <v>123</v>
      </c>
      <c r="AQ5608" s="160" t="s">
        <v>1103</v>
      </c>
      <c r="AR5608" s="28">
        <f t="shared" si="134"/>
        <v>12</v>
      </c>
      <c r="AT5608" s="160">
        <v>35965</v>
      </c>
      <c r="AU5608">
        <v>5</v>
      </c>
      <c r="AV5608">
        <v>59</v>
      </c>
      <c r="AW5608" s="160" t="s">
        <v>1103</v>
      </c>
      <c r="AX5608" s="28">
        <f t="shared" si="135"/>
        <v>6</v>
      </c>
    </row>
    <row r="5609" spans="28:50" x14ac:dyDescent="0.3">
      <c r="AB5609" s="160">
        <v>35235</v>
      </c>
      <c r="AC5609">
        <v>6</v>
      </c>
      <c r="AD5609">
        <v>20</v>
      </c>
      <c r="AE5609" t="s">
        <v>1103</v>
      </c>
      <c r="AF5609">
        <v>2</v>
      </c>
      <c r="AH5609" s="160">
        <v>39983</v>
      </c>
      <c r="AI5609">
        <v>6</v>
      </c>
      <c r="AJ5609">
        <v>51</v>
      </c>
      <c r="AK5609" s="160" t="s">
        <v>1103</v>
      </c>
      <c r="AL5609" s="28">
        <f t="shared" si="133"/>
        <v>5</v>
      </c>
      <c r="AN5609" s="160">
        <v>38522</v>
      </c>
      <c r="AO5609">
        <v>6</v>
      </c>
      <c r="AP5609">
        <v>120</v>
      </c>
      <c r="AQ5609" s="160" t="s">
        <v>1103</v>
      </c>
      <c r="AR5609" s="28">
        <f t="shared" si="134"/>
        <v>12</v>
      </c>
      <c r="AT5609" s="160">
        <v>35965</v>
      </c>
      <c r="AU5609">
        <v>6</v>
      </c>
      <c r="AV5609">
        <v>58</v>
      </c>
      <c r="AW5609" s="160" t="s">
        <v>1103</v>
      </c>
      <c r="AX5609" s="28">
        <f t="shared" si="135"/>
        <v>6</v>
      </c>
    </row>
    <row r="5610" spans="28:50" x14ac:dyDescent="0.3">
      <c r="AB5610" s="160">
        <v>35235</v>
      </c>
      <c r="AC5610">
        <v>7</v>
      </c>
      <c r="AD5610">
        <v>20</v>
      </c>
      <c r="AE5610" t="s">
        <v>1103</v>
      </c>
      <c r="AF5610">
        <v>2</v>
      </c>
      <c r="AH5610" s="160">
        <v>39983</v>
      </c>
      <c r="AI5610">
        <v>7</v>
      </c>
      <c r="AJ5610">
        <v>53</v>
      </c>
      <c r="AK5610" s="160" t="s">
        <v>1103</v>
      </c>
      <c r="AL5610" s="28">
        <f t="shared" si="133"/>
        <v>5</v>
      </c>
      <c r="AN5610" s="160">
        <v>38522</v>
      </c>
      <c r="AO5610">
        <v>7</v>
      </c>
      <c r="AP5610">
        <v>120</v>
      </c>
      <c r="AQ5610" s="160" t="s">
        <v>1103</v>
      </c>
      <c r="AR5610" s="28">
        <f t="shared" si="134"/>
        <v>12</v>
      </c>
      <c r="AT5610" s="160">
        <v>35965</v>
      </c>
      <c r="AU5610">
        <v>7</v>
      </c>
      <c r="AV5610">
        <v>61</v>
      </c>
      <c r="AW5610" s="160" t="s">
        <v>1103</v>
      </c>
      <c r="AX5610" s="28">
        <f t="shared" si="135"/>
        <v>6</v>
      </c>
    </row>
    <row r="5611" spans="28:50" x14ac:dyDescent="0.3">
      <c r="AB5611" s="160">
        <v>35235</v>
      </c>
      <c r="AC5611">
        <v>8</v>
      </c>
      <c r="AD5611">
        <v>30</v>
      </c>
      <c r="AE5611" t="s">
        <v>1103</v>
      </c>
      <c r="AF5611">
        <v>3</v>
      </c>
      <c r="AH5611" s="160">
        <v>39983</v>
      </c>
      <c r="AI5611">
        <v>8</v>
      </c>
      <c r="AJ5611">
        <v>57</v>
      </c>
      <c r="AK5611" s="160" t="s">
        <v>1103</v>
      </c>
      <c r="AL5611" s="28">
        <f t="shared" si="133"/>
        <v>6</v>
      </c>
      <c r="AN5611" s="160">
        <v>38522</v>
      </c>
      <c r="AO5611">
        <v>8</v>
      </c>
      <c r="AP5611">
        <v>129</v>
      </c>
      <c r="AQ5611" s="160" t="s">
        <v>1103</v>
      </c>
      <c r="AR5611" s="28">
        <f t="shared" si="134"/>
        <v>13</v>
      </c>
      <c r="AT5611" s="160">
        <v>35965</v>
      </c>
      <c r="AU5611">
        <v>8</v>
      </c>
      <c r="AV5611">
        <v>62</v>
      </c>
      <c r="AW5611" s="160" t="s">
        <v>1103</v>
      </c>
      <c r="AX5611" s="28">
        <f t="shared" si="135"/>
        <v>6</v>
      </c>
    </row>
    <row r="5612" spans="28:50" x14ac:dyDescent="0.3">
      <c r="AB5612" s="160">
        <v>35235</v>
      </c>
      <c r="AC5612">
        <v>9</v>
      </c>
      <c r="AD5612">
        <v>50</v>
      </c>
      <c r="AE5612" t="s">
        <v>1103</v>
      </c>
      <c r="AF5612">
        <v>5</v>
      </c>
      <c r="AH5612" s="160">
        <v>39983</v>
      </c>
      <c r="AI5612">
        <v>9</v>
      </c>
      <c r="AJ5612">
        <v>70</v>
      </c>
      <c r="AK5612" s="160" t="s">
        <v>1103</v>
      </c>
      <c r="AL5612" s="28">
        <f t="shared" si="133"/>
        <v>7</v>
      </c>
      <c r="AN5612" s="160">
        <v>38522</v>
      </c>
      <c r="AO5612">
        <v>9</v>
      </c>
      <c r="AP5612">
        <v>140</v>
      </c>
      <c r="AQ5612" s="160" t="s">
        <v>1103</v>
      </c>
      <c r="AR5612" s="28">
        <f t="shared" si="134"/>
        <v>14</v>
      </c>
      <c r="AT5612" s="160">
        <v>35965</v>
      </c>
      <c r="AU5612">
        <v>9</v>
      </c>
      <c r="AV5612">
        <v>63</v>
      </c>
      <c r="AW5612" s="160" t="s">
        <v>1103</v>
      </c>
      <c r="AX5612" s="28">
        <f t="shared" si="135"/>
        <v>6</v>
      </c>
    </row>
    <row r="5613" spans="28:50" x14ac:dyDescent="0.3">
      <c r="AB5613" s="160">
        <v>35235</v>
      </c>
      <c r="AC5613">
        <v>10</v>
      </c>
      <c r="AD5613">
        <v>60</v>
      </c>
      <c r="AE5613" t="s">
        <v>1103</v>
      </c>
      <c r="AF5613">
        <v>6</v>
      </c>
      <c r="AH5613" s="160">
        <v>39983</v>
      </c>
      <c r="AI5613">
        <v>10</v>
      </c>
      <c r="AJ5613">
        <v>84</v>
      </c>
      <c r="AK5613" s="160" t="s">
        <v>1103</v>
      </c>
      <c r="AL5613" s="28">
        <f t="shared" si="133"/>
        <v>8</v>
      </c>
      <c r="AN5613" s="160">
        <v>38522</v>
      </c>
      <c r="AO5613">
        <v>10</v>
      </c>
      <c r="AP5613">
        <v>160</v>
      </c>
      <c r="AQ5613" s="160" t="s">
        <v>1103</v>
      </c>
      <c r="AR5613" s="28">
        <f t="shared" si="134"/>
        <v>16</v>
      </c>
      <c r="AT5613" s="160">
        <v>35965</v>
      </c>
      <c r="AU5613">
        <v>10</v>
      </c>
      <c r="AV5613">
        <v>70</v>
      </c>
      <c r="AW5613" s="160" t="s">
        <v>1103</v>
      </c>
      <c r="AX5613" s="28">
        <f t="shared" si="135"/>
        <v>7</v>
      </c>
    </row>
    <row r="5614" spans="28:50" x14ac:dyDescent="0.3">
      <c r="AB5614" s="160">
        <v>35235</v>
      </c>
      <c r="AC5614">
        <v>11</v>
      </c>
      <c r="AD5614">
        <v>70</v>
      </c>
      <c r="AE5614" t="s">
        <v>1103</v>
      </c>
      <c r="AF5614">
        <v>7</v>
      </c>
      <c r="AH5614" s="160">
        <v>39983</v>
      </c>
      <c r="AI5614">
        <v>11</v>
      </c>
      <c r="AJ5614">
        <v>132</v>
      </c>
      <c r="AK5614" s="160" t="s">
        <v>1103</v>
      </c>
      <c r="AL5614" s="28">
        <f t="shared" si="133"/>
        <v>13</v>
      </c>
      <c r="AN5614" s="160">
        <v>38522</v>
      </c>
      <c r="AO5614">
        <v>11</v>
      </c>
      <c r="AP5614">
        <v>159</v>
      </c>
      <c r="AQ5614" s="160" t="s">
        <v>1103</v>
      </c>
      <c r="AR5614" s="28">
        <f t="shared" si="134"/>
        <v>16</v>
      </c>
      <c r="AT5614" s="160">
        <v>35965</v>
      </c>
      <c r="AU5614">
        <v>11</v>
      </c>
      <c r="AV5614">
        <v>78</v>
      </c>
      <c r="AW5614" s="160" t="s">
        <v>1103</v>
      </c>
      <c r="AX5614" s="28">
        <f t="shared" si="135"/>
        <v>8</v>
      </c>
    </row>
    <row r="5615" spans="28:50" x14ac:dyDescent="0.3">
      <c r="AB5615" s="160">
        <v>35235</v>
      </c>
      <c r="AC5615">
        <v>12</v>
      </c>
      <c r="AD5615">
        <v>90</v>
      </c>
      <c r="AE5615" t="s">
        <v>1103</v>
      </c>
      <c r="AF5615">
        <v>9</v>
      </c>
      <c r="AH5615" s="160">
        <v>39983</v>
      </c>
      <c r="AI5615">
        <v>12</v>
      </c>
      <c r="AJ5615">
        <v>153</v>
      </c>
      <c r="AK5615" s="160" t="s">
        <v>1103</v>
      </c>
      <c r="AL5615" s="28">
        <f t="shared" si="133"/>
        <v>15</v>
      </c>
      <c r="AN5615" s="160">
        <v>38522</v>
      </c>
      <c r="AO5615">
        <v>12</v>
      </c>
      <c r="AP5615">
        <v>160</v>
      </c>
      <c r="AQ5615" s="160" t="s">
        <v>1103</v>
      </c>
      <c r="AR5615" s="28">
        <f t="shared" si="134"/>
        <v>16</v>
      </c>
      <c r="AT5615" s="160">
        <v>35965</v>
      </c>
      <c r="AU5615">
        <v>12</v>
      </c>
      <c r="AV5615">
        <v>82</v>
      </c>
      <c r="AW5615" s="160" t="s">
        <v>1103</v>
      </c>
      <c r="AX5615" s="28">
        <f t="shared" si="135"/>
        <v>8</v>
      </c>
    </row>
    <row r="5616" spans="28:50" x14ac:dyDescent="0.3">
      <c r="AB5616" s="160">
        <v>35235</v>
      </c>
      <c r="AC5616">
        <v>13</v>
      </c>
      <c r="AD5616">
        <v>120</v>
      </c>
      <c r="AE5616" t="s">
        <v>1103</v>
      </c>
      <c r="AF5616">
        <v>12</v>
      </c>
      <c r="AH5616" s="160">
        <v>39983</v>
      </c>
      <c r="AI5616">
        <v>13</v>
      </c>
      <c r="AJ5616">
        <v>164</v>
      </c>
      <c r="AK5616" s="160" t="s">
        <v>1103</v>
      </c>
      <c r="AL5616" s="28">
        <f t="shared" si="133"/>
        <v>16</v>
      </c>
      <c r="AN5616" s="160">
        <v>38522</v>
      </c>
      <c r="AO5616">
        <v>13</v>
      </c>
      <c r="AP5616">
        <v>160</v>
      </c>
      <c r="AQ5616" s="160" t="s">
        <v>1103</v>
      </c>
      <c r="AR5616" s="28">
        <f t="shared" si="134"/>
        <v>16</v>
      </c>
      <c r="AT5616" s="160">
        <v>35965</v>
      </c>
      <c r="AU5616">
        <v>13</v>
      </c>
      <c r="AV5616">
        <v>85</v>
      </c>
      <c r="AW5616" s="160" t="s">
        <v>1103</v>
      </c>
      <c r="AX5616" s="28">
        <f t="shared" si="135"/>
        <v>9</v>
      </c>
    </row>
    <row r="5617" spans="28:50" x14ac:dyDescent="0.3">
      <c r="AB5617" s="160">
        <v>35235</v>
      </c>
      <c r="AC5617">
        <v>14</v>
      </c>
      <c r="AD5617">
        <v>130</v>
      </c>
      <c r="AE5617" t="s">
        <v>1103</v>
      </c>
      <c r="AF5617">
        <v>13</v>
      </c>
      <c r="AH5617" s="160">
        <v>39983</v>
      </c>
      <c r="AI5617">
        <v>14</v>
      </c>
      <c r="AJ5617">
        <v>172</v>
      </c>
      <c r="AK5617" s="160" t="s">
        <v>1103</v>
      </c>
      <c r="AL5617" s="28">
        <f t="shared" si="133"/>
        <v>17</v>
      </c>
      <c r="AN5617" s="160">
        <v>38522</v>
      </c>
      <c r="AO5617">
        <v>14</v>
      </c>
      <c r="AP5617">
        <v>160</v>
      </c>
      <c r="AQ5617" s="160" t="s">
        <v>1103</v>
      </c>
      <c r="AR5617" s="28">
        <f t="shared" si="134"/>
        <v>16</v>
      </c>
      <c r="AT5617" s="160">
        <v>35965</v>
      </c>
      <c r="AU5617">
        <v>14</v>
      </c>
      <c r="AV5617">
        <v>79</v>
      </c>
      <c r="AW5617" s="160" t="s">
        <v>1103</v>
      </c>
      <c r="AX5617" s="28">
        <f t="shared" si="135"/>
        <v>8</v>
      </c>
    </row>
    <row r="5618" spans="28:50" x14ac:dyDescent="0.3">
      <c r="AB5618" s="160">
        <v>35235</v>
      </c>
      <c r="AC5618">
        <v>15</v>
      </c>
      <c r="AD5618">
        <v>120</v>
      </c>
      <c r="AE5618" t="s">
        <v>1103</v>
      </c>
      <c r="AF5618">
        <v>12</v>
      </c>
      <c r="AH5618" s="160">
        <v>39983</v>
      </c>
      <c r="AI5618">
        <v>15</v>
      </c>
      <c r="AJ5618">
        <v>167</v>
      </c>
      <c r="AK5618" s="160" t="s">
        <v>1103</v>
      </c>
      <c r="AL5618" s="28">
        <f t="shared" si="133"/>
        <v>17</v>
      </c>
      <c r="AN5618" s="160">
        <v>38522</v>
      </c>
      <c r="AO5618">
        <v>15</v>
      </c>
      <c r="AP5618">
        <v>160</v>
      </c>
      <c r="AQ5618" s="160" t="s">
        <v>1103</v>
      </c>
      <c r="AR5618" s="28">
        <f t="shared" si="134"/>
        <v>16</v>
      </c>
      <c r="AT5618" s="160">
        <v>35965</v>
      </c>
      <c r="AU5618">
        <v>15</v>
      </c>
      <c r="AV5618">
        <v>77</v>
      </c>
      <c r="AW5618" s="160" t="s">
        <v>1103</v>
      </c>
      <c r="AX5618" s="28">
        <f t="shared" si="135"/>
        <v>8</v>
      </c>
    </row>
    <row r="5619" spans="28:50" x14ac:dyDescent="0.3">
      <c r="AB5619" s="160">
        <v>35235</v>
      </c>
      <c r="AC5619">
        <v>16</v>
      </c>
      <c r="AD5619">
        <v>120</v>
      </c>
      <c r="AE5619" t="s">
        <v>1103</v>
      </c>
      <c r="AF5619">
        <v>12</v>
      </c>
      <c r="AH5619" s="160">
        <v>39983</v>
      </c>
      <c r="AI5619">
        <v>16</v>
      </c>
      <c r="AJ5619">
        <v>169</v>
      </c>
      <c r="AK5619" s="160" t="s">
        <v>1103</v>
      </c>
      <c r="AL5619" s="28">
        <f t="shared" si="133"/>
        <v>17</v>
      </c>
      <c r="AN5619" s="160">
        <v>38522</v>
      </c>
      <c r="AO5619">
        <v>16</v>
      </c>
      <c r="AP5619">
        <v>140</v>
      </c>
      <c r="AQ5619" s="160" t="s">
        <v>1103</v>
      </c>
      <c r="AR5619" s="28">
        <f t="shared" si="134"/>
        <v>14</v>
      </c>
      <c r="AT5619" s="160">
        <v>35965</v>
      </c>
      <c r="AU5619">
        <v>16</v>
      </c>
      <c r="AV5619">
        <v>75</v>
      </c>
      <c r="AW5619" s="160" t="s">
        <v>1103</v>
      </c>
      <c r="AX5619" s="28">
        <f t="shared" si="135"/>
        <v>8</v>
      </c>
    </row>
    <row r="5620" spans="28:50" x14ac:dyDescent="0.3">
      <c r="AB5620" s="160">
        <v>35235</v>
      </c>
      <c r="AC5620">
        <v>17</v>
      </c>
      <c r="AD5620">
        <v>120</v>
      </c>
      <c r="AE5620" t="s">
        <v>1103</v>
      </c>
      <c r="AF5620">
        <v>12</v>
      </c>
      <c r="AH5620" s="160">
        <v>39983</v>
      </c>
      <c r="AI5620">
        <v>17</v>
      </c>
      <c r="AJ5620">
        <v>159</v>
      </c>
      <c r="AK5620" s="160" t="s">
        <v>1103</v>
      </c>
      <c r="AL5620" s="28">
        <f t="shared" si="133"/>
        <v>16</v>
      </c>
      <c r="AN5620" s="160">
        <v>38522</v>
      </c>
      <c r="AO5620">
        <v>17</v>
      </c>
      <c r="AP5620">
        <v>122</v>
      </c>
      <c r="AQ5620" s="160" t="s">
        <v>1103</v>
      </c>
      <c r="AR5620" s="28">
        <f t="shared" si="134"/>
        <v>12</v>
      </c>
      <c r="AT5620" s="160">
        <v>35965</v>
      </c>
      <c r="AU5620">
        <v>17</v>
      </c>
      <c r="AV5620">
        <v>70</v>
      </c>
      <c r="AW5620" s="160" t="s">
        <v>1103</v>
      </c>
      <c r="AX5620" s="28">
        <f t="shared" si="135"/>
        <v>7</v>
      </c>
    </row>
    <row r="5621" spans="28:50" x14ac:dyDescent="0.3">
      <c r="AB5621" s="160">
        <v>35235</v>
      </c>
      <c r="AC5621">
        <v>18</v>
      </c>
      <c r="AD5621">
        <v>110</v>
      </c>
      <c r="AE5621" t="s">
        <v>1103</v>
      </c>
      <c r="AF5621">
        <v>11</v>
      </c>
      <c r="AH5621" s="160">
        <v>39983</v>
      </c>
      <c r="AI5621">
        <v>18</v>
      </c>
      <c r="AJ5621">
        <v>146</v>
      </c>
      <c r="AK5621" s="160" t="s">
        <v>1103</v>
      </c>
      <c r="AL5621" s="28">
        <f t="shared" si="133"/>
        <v>15</v>
      </c>
      <c r="AN5621" s="160">
        <v>38522</v>
      </c>
      <c r="AO5621">
        <v>18</v>
      </c>
      <c r="AP5621">
        <v>120</v>
      </c>
      <c r="AQ5621" s="160" t="s">
        <v>1103</v>
      </c>
      <c r="AR5621" s="28">
        <f t="shared" si="134"/>
        <v>12</v>
      </c>
      <c r="AT5621" s="160">
        <v>35965</v>
      </c>
      <c r="AU5621">
        <v>18</v>
      </c>
      <c r="AV5621">
        <v>70</v>
      </c>
      <c r="AW5621" s="160" t="s">
        <v>1103</v>
      </c>
      <c r="AX5621" s="28">
        <f t="shared" si="135"/>
        <v>7</v>
      </c>
    </row>
    <row r="5622" spans="28:50" x14ac:dyDescent="0.3">
      <c r="AB5622" s="160">
        <v>35235</v>
      </c>
      <c r="AC5622">
        <v>19</v>
      </c>
      <c r="AD5622">
        <v>110</v>
      </c>
      <c r="AE5622" t="s">
        <v>1103</v>
      </c>
      <c r="AF5622">
        <v>11</v>
      </c>
      <c r="AH5622" s="160">
        <v>39983</v>
      </c>
      <c r="AI5622">
        <v>19</v>
      </c>
      <c r="AJ5622">
        <v>141</v>
      </c>
      <c r="AK5622" s="160" t="s">
        <v>1103</v>
      </c>
      <c r="AL5622" s="28">
        <f t="shared" si="133"/>
        <v>14</v>
      </c>
      <c r="AN5622" s="160">
        <v>38522</v>
      </c>
      <c r="AO5622">
        <v>19</v>
      </c>
      <c r="AP5622">
        <v>120</v>
      </c>
      <c r="AQ5622" s="160" t="s">
        <v>1103</v>
      </c>
      <c r="AR5622" s="28">
        <f t="shared" si="134"/>
        <v>12</v>
      </c>
      <c r="AT5622" s="160">
        <v>35965</v>
      </c>
      <c r="AU5622">
        <v>19</v>
      </c>
      <c r="AV5622">
        <v>71</v>
      </c>
      <c r="AW5622" s="160" t="s">
        <v>1103</v>
      </c>
      <c r="AX5622" s="28">
        <f t="shared" si="135"/>
        <v>7</v>
      </c>
    </row>
    <row r="5623" spans="28:50" x14ac:dyDescent="0.3">
      <c r="AB5623" s="160">
        <v>35235</v>
      </c>
      <c r="AC5623">
        <v>20</v>
      </c>
      <c r="AD5623">
        <v>100</v>
      </c>
      <c r="AE5623" t="s">
        <v>1103</v>
      </c>
      <c r="AF5623">
        <v>10</v>
      </c>
      <c r="AH5623" s="160">
        <v>39983</v>
      </c>
      <c r="AI5623">
        <v>20</v>
      </c>
      <c r="AJ5623">
        <v>132</v>
      </c>
      <c r="AK5623" s="160" t="s">
        <v>1103</v>
      </c>
      <c r="AL5623" s="28">
        <f t="shared" si="133"/>
        <v>13</v>
      </c>
      <c r="AN5623" s="160">
        <v>38522</v>
      </c>
      <c r="AO5623">
        <v>20</v>
      </c>
      <c r="AP5623">
        <v>111</v>
      </c>
      <c r="AQ5623" s="160" t="s">
        <v>1103</v>
      </c>
      <c r="AR5623" s="28">
        <f t="shared" si="134"/>
        <v>11</v>
      </c>
      <c r="AT5623" s="160">
        <v>35965</v>
      </c>
      <c r="AU5623">
        <v>20</v>
      </c>
      <c r="AV5623">
        <v>72</v>
      </c>
      <c r="AW5623" s="160" t="s">
        <v>1103</v>
      </c>
      <c r="AX5623" s="28">
        <f t="shared" si="135"/>
        <v>7</v>
      </c>
    </row>
    <row r="5624" spans="28:50" x14ac:dyDescent="0.3">
      <c r="AB5624" s="160">
        <v>35235</v>
      </c>
      <c r="AC5624">
        <v>21</v>
      </c>
      <c r="AD5624">
        <v>90</v>
      </c>
      <c r="AE5624" t="s">
        <v>1103</v>
      </c>
      <c r="AF5624">
        <v>9</v>
      </c>
      <c r="AH5624" s="160">
        <v>39983</v>
      </c>
      <c r="AI5624">
        <v>21</v>
      </c>
      <c r="AJ5624">
        <v>119</v>
      </c>
      <c r="AK5624" s="160" t="s">
        <v>1103</v>
      </c>
      <c r="AL5624" s="28">
        <f t="shared" si="133"/>
        <v>12</v>
      </c>
      <c r="AN5624" s="160">
        <v>38522</v>
      </c>
      <c r="AO5624">
        <v>21</v>
      </c>
      <c r="AP5624">
        <v>110</v>
      </c>
      <c r="AQ5624" s="160" t="s">
        <v>1103</v>
      </c>
      <c r="AR5624" s="28">
        <f t="shared" si="134"/>
        <v>11</v>
      </c>
      <c r="AT5624" s="160">
        <v>35965</v>
      </c>
      <c r="AU5624">
        <v>21</v>
      </c>
      <c r="AV5624">
        <v>75</v>
      </c>
      <c r="AW5624" s="160" t="s">
        <v>1103</v>
      </c>
      <c r="AX5624" s="28">
        <f t="shared" si="135"/>
        <v>8</v>
      </c>
    </row>
    <row r="5625" spans="28:50" x14ac:dyDescent="0.3">
      <c r="AB5625" s="160">
        <v>35235</v>
      </c>
      <c r="AC5625">
        <v>22</v>
      </c>
      <c r="AD5625">
        <v>70</v>
      </c>
      <c r="AE5625" t="s">
        <v>1103</v>
      </c>
      <c r="AF5625">
        <v>7</v>
      </c>
      <c r="AH5625" s="160">
        <v>39983</v>
      </c>
      <c r="AI5625">
        <v>22</v>
      </c>
      <c r="AJ5625">
        <v>106</v>
      </c>
      <c r="AK5625" s="160" t="s">
        <v>1103</v>
      </c>
      <c r="AL5625" s="28">
        <f t="shared" si="133"/>
        <v>11</v>
      </c>
      <c r="AN5625" s="160">
        <v>38522</v>
      </c>
      <c r="AO5625">
        <v>22</v>
      </c>
      <c r="AP5625">
        <v>110</v>
      </c>
      <c r="AQ5625" s="160" t="s">
        <v>1103</v>
      </c>
      <c r="AR5625" s="28">
        <f t="shared" si="134"/>
        <v>11</v>
      </c>
      <c r="AT5625" s="160">
        <v>35965</v>
      </c>
      <c r="AU5625">
        <v>22</v>
      </c>
      <c r="AV5625">
        <v>74</v>
      </c>
      <c r="AW5625" s="160" t="s">
        <v>1103</v>
      </c>
      <c r="AX5625" s="28">
        <f t="shared" si="135"/>
        <v>7</v>
      </c>
    </row>
    <row r="5626" spans="28:50" x14ac:dyDescent="0.3">
      <c r="AB5626" s="160">
        <v>35235</v>
      </c>
      <c r="AC5626">
        <v>23</v>
      </c>
      <c r="AD5626">
        <v>60</v>
      </c>
      <c r="AE5626" t="s">
        <v>1103</v>
      </c>
      <c r="AF5626">
        <v>6</v>
      </c>
      <c r="AH5626" s="160">
        <v>39983</v>
      </c>
      <c r="AI5626">
        <v>23</v>
      </c>
      <c r="AJ5626">
        <v>109</v>
      </c>
      <c r="AK5626" s="160" t="s">
        <v>1103</v>
      </c>
      <c r="AL5626" s="28">
        <f t="shared" si="133"/>
        <v>11</v>
      </c>
      <c r="AN5626" s="160">
        <v>38522</v>
      </c>
      <c r="AO5626">
        <v>23</v>
      </c>
      <c r="AP5626">
        <v>114</v>
      </c>
      <c r="AQ5626" s="160" t="s">
        <v>1103</v>
      </c>
      <c r="AR5626" s="28">
        <f t="shared" si="134"/>
        <v>11</v>
      </c>
      <c r="AT5626" s="160">
        <v>35965</v>
      </c>
      <c r="AU5626">
        <v>23</v>
      </c>
      <c r="AV5626">
        <v>75</v>
      </c>
      <c r="AW5626" s="160" t="s">
        <v>1103</v>
      </c>
      <c r="AX5626" s="28">
        <f t="shared" si="135"/>
        <v>8</v>
      </c>
    </row>
    <row r="5627" spans="28:50" x14ac:dyDescent="0.3">
      <c r="AB5627" s="160">
        <v>35236</v>
      </c>
      <c r="AC5627">
        <v>0</v>
      </c>
      <c r="AD5627">
        <v>60</v>
      </c>
      <c r="AE5627" t="s">
        <v>1103</v>
      </c>
      <c r="AF5627">
        <v>6</v>
      </c>
      <c r="AH5627" s="160">
        <v>39984</v>
      </c>
      <c r="AI5627">
        <v>0</v>
      </c>
      <c r="AJ5627">
        <v>95</v>
      </c>
      <c r="AK5627" s="160" t="s">
        <v>1103</v>
      </c>
      <c r="AL5627" s="28">
        <f t="shared" ref="AL5627:AL5690" si="136">ROUND(AJ5627/10,0)</f>
        <v>10</v>
      </c>
      <c r="AN5627" s="160">
        <v>38523</v>
      </c>
      <c r="AO5627">
        <v>0</v>
      </c>
      <c r="AP5627">
        <v>100</v>
      </c>
      <c r="AQ5627" s="160" t="s">
        <v>1103</v>
      </c>
      <c r="AR5627" s="28">
        <f t="shared" ref="AR5627:AR5690" si="137">ROUND(AP5627/10,0)</f>
        <v>10</v>
      </c>
      <c r="AT5627" s="160">
        <v>35966</v>
      </c>
      <c r="AU5627">
        <v>0</v>
      </c>
      <c r="AV5627">
        <v>81</v>
      </c>
      <c r="AW5627" s="160" t="s">
        <v>1103</v>
      </c>
      <c r="AX5627" s="28">
        <f t="shared" ref="AX5627:AX5690" si="138">ROUND(AV5627/10,0)</f>
        <v>8</v>
      </c>
    </row>
    <row r="5628" spans="28:50" x14ac:dyDescent="0.3">
      <c r="AB5628" s="160">
        <v>35236</v>
      </c>
      <c r="AC5628">
        <v>1</v>
      </c>
      <c r="AD5628">
        <v>70</v>
      </c>
      <c r="AE5628" t="s">
        <v>1103</v>
      </c>
      <c r="AF5628">
        <v>7</v>
      </c>
      <c r="AH5628" s="160">
        <v>39984</v>
      </c>
      <c r="AI5628">
        <v>1</v>
      </c>
      <c r="AJ5628">
        <v>91</v>
      </c>
      <c r="AK5628" s="160" t="s">
        <v>1103</v>
      </c>
      <c r="AL5628" s="28">
        <f t="shared" si="136"/>
        <v>9</v>
      </c>
      <c r="AN5628" s="160">
        <v>38523</v>
      </c>
      <c r="AO5628">
        <v>1</v>
      </c>
      <c r="AP5628">
        <v>90</v>
      </c>
      <c r="AQ5628" s="160" t="s">
        <v>1103</v>
      </c>
      <c r="AR5628" s="28">
        <f t="shared" si="137"/>
        <v>9</v>
      </c>
      <c r="AT5628" s="160">
        <v>35966</v>
      </c>
      <c r="AU5628">
        <v>1</v>
      </c>
      <c r="AV5628">
        <v>82</v>
      </c>
      <c r="AW5628" s="160" t="s">
        <v>1103</v>
      </c>
      <c r="AX5628" s="28">
        <f t="shared" si="138"/>
        <v>8</v>
      </c>
    </row>
    <row r="5629" spans="28:50" x14ac:dyDescent="0.3">
      <c r="AB5629" s="160">
        <v>35236</v>
      </c>
      <c r="AC5629">
        <v>2</v>
      </c>
      <c r="AD5629">
        <v>80</v>
      </c>
      <c r="AE5629" t="s">
        <v>1103</v>
      </c>
      <c r="AF5629">
        <v>8</v>
      </c>
      <c r="AH5629" s="160">
        <v>39984</v>
      </c>
      <c r="AI5629">
        <v>2</v>
      </c>
      <c r="AJ5629">
        <v>95</v>
      </c>
      <c r="AK5629" s="160" t="s">
        <v>1103</v>
      </c>
      <c r="AL5629" s="28">
        <f t="shared" si="136"/>
        <v>10</v>
      </c>
      <c r="AN5629" s="160">
        <v>38523</v>
      </c>
      <c r="AO5629">
        <v>2</v>
      </c>
      <c r="AP5629">
        <v>84</v>
      </c>
      <c r="AQ5629" s="160" t="s">
        <v>1103</v>
      </c>
      <c r="AR5629" s="28">
        <f t="shared" si="137"/>
        <v>8</v>
      </c>
      <c r="AT5629" s="160">
        <v>35966</v>
      </c>
      <c r="AU5629">
        <v>2</v>
      </c>
      <c r="AV5629">
        <v>88</v>
      </c>
      <c r="AW5629" s="160" t="s">
        <v>1103</v>
      </c>
      <c r="AX5629" s="28">
        <f t="shared" si="138"/>
        <v>9</v>
      </c>
    </row>
    <row r="5630" spans="28:50" x14ac:dyDescent="0.3">
      <c r="AB5630" s="160">
        <v>35236</v>
      </c>
      <c r="AC5630">
        <v>3</v>
      </c>
      <c r="AD5630">
        <v>70</v>
      </c>
      <c r="AE5630" t="s">
        <v>1103</v>
      </c>
      <c r="AF5630">
        <v>7</v>
      </c>
      <c r="AH5630" s="160">
        <v>39984</v>
      </c>
      <c r="AI5630">
        <v>3</v>
      </c>
      <c r="AJ5630">
        <v>110</v>
      </c>
      <c r="AK5630" s="160" t="s">
        <v>1103</v>
      </c>
      <c r="AL5630" s="28">
        <f t="shared" si="136"/>
        <v>11</v>
      </c>
      <c r="AN5630" s="160">
        <v>38523</v>
      </c>
      <c r="AO5630">
        <v>3</v>
      </c>
      <c r="AP5630">
        <v>80</v>
      </c>
      <c r="AQ5630" s="160" t="s">
        <v>1103</v>
      </c>
      <c r="AR5630" s="28">
        <f t="shared" si="137"/>
        <v>8</v>
      </c>
      <c r="AT5630" s="160">
        <v>35966</v>
      </c>
      <c r="AU5630">
        <v>3</v>
      </c>
      <c r="AV5630">
        <v>87</v>
      </c>
      <c r="AW5630" s="160" t="s">
        <v>1103</v>
      </c>
      <c r="AX5630" s="28">
        <f t="shared" si="138"/>
        <v>9</v>
      </c>
    </row>
    <row r="5631" spans="28:50" x14ac:dyDescent="0.3">
      <c r="AB5631" s="160">
        <v>35236</v>
      </c>
      <c r="AC5631">
        <v>4</v>
      </c>
      <c r="AD5631">
        <v>70</v>
      </c>
      <c r="AE5631" t="s">
        <v>1103</v>
      </c>
      <c r="AF5631">
        <v>7</v>
      </c>
      <c r="AH5631" s="160">
        <v>39984</v>
      </c>
      <c r="AI5631">
        <v>4</v>
      </c>
      <c r="AJ5631">
        <v>116</v>
      </c>
      <c r="AK5631" s="160" t="s">
        <v>1103</v>
      </c>
      <c r="AL5631" s="28">
        <f t="shared" si="136"/>
        <v>12</v>
      </c>
      <c r="AN5631" s="160">
        <v>38523</v>
      </c>
      <c r="AO5631">
        <v>4</v>
      </c>
      <c r="AP5631">
        <v>80</v>
      </c>
      <c r="AQ5631" s="160" t="s">
        <v>1103</v>
      </c>
      <c r="AR5631" s="28">
        <f t="shared" si="137"/>
        <v>8</v>
      </c>
      <c r="AT5631" s="160">
        <v>35966</v>
      </c>
      <c r="AU5631">
        <v>4</v>
      </c>
      <c r="AV5631">
        <v>87</v>
      </c>
      <c r="AW5631" s="160" t="s">
        <v>1103</v>
      </c>
      <c r="AX5631" s="28">
        <f t="shared" si="138"/>
        <v>9</v>
      </c>
    </row>
    <row r="5632" spans="28:50" x14ac:dyDescent="0.3">
      <c r="AB5632" s="160">
        <v>35236</v>
      </c>
      <c r="AC5632">
        <v>5</v>
      </c>
      <c r="AD5632">
        <v>60</v>
      </c>
      <c r="AE5632" t="s">
        <v>1103</v>
      </c>
      <c r="AF5632">
        <v>6</v>
      </c>
      <c r="AH5632" s="160">
        <v>39984</v>
      </c>
      <c r="AI5632">
        <v>5</v>
      </c>
      <c r="AJ5632">
        <v>113</v>
      </c>
      <c r="AK5632" s="160" t="s">
        <v>1103</v>
      </c>
      <c r="AL5632" s="28">
        <f t="shared" si="136"/>
        <v>11</v>
      </c>
      <c r="AN5632" s="160">
        <v>38523</v>
      </c>
      <c r="AO5632">
        <v>5</v>
      </c>
      <c r="AP5632">
        <v>84</v>
      </c>
      <c r="AQ5632" s="160" t="s">
        <v>1103</v>
      </c>
      <c r="AR5632" s="28">
        <f t="shared" si="137"/>
        <v>8</v>
      </c>
      <c r="AT5632" s="160">
        <v>35966</v>
      </c>
      <c r="AU5632">
        <v>5</v>
      </c>
      <c r="AV5632">
        <v>81</v>
      </c>
      <c r="AW5632" s="160" t="s">
        <v>1103</v>
      </c>
      <c r="AX5632" s="28">
        <f t="shared" si="138"/>
        <v>8</v>
      </c>
    </row>
    <row r="5633" spans="28:50" x14ac:dyDescent="0.3">
      <c r="AB5633" s="160">
        <v>35236</v>
      </c>
      <c r="AC5633">
        <v>6</v>
      </c>
      <c r="AD5633">
        <v>30</v>
      </c>
      <c r="AE5633" t="s">
        <v>1103</v>
      </c>
      <c r="AF5633">
        <v>3</v>
      </c>
      <c r="AH5633" s="160">
        <v>39984</v>
      </c>
      <c r="AI5633">
        <v>6</v>
      </c>
      <c r="AJ5633">
        <v>106</v>
      </c>
      <c r="AK5633" s="160" t="s">
        <v>1103</v>
      </c>
      <c r="AL5633" s="28">
        <f t="shared" si="136"/>
        <v>11</v>
      </c>
      <c r="AN5633" s="160">
        <v>38523</v>
      </c>
      <c r="AO5633">
        <v>6</v>
      </c>
      <c r="AP5633">
        <v>70</v>
      </c>
      <c r="AQ5633" s="160" t="s">
        <v>1103</v>
      </c>
      <c r="AR5633" s="28">
        <f t="shared" si="137"/>
        <v>7</v>
      </c>
      <c r="AT5633" s="160">
        <v>35966</v>
      </c>
      <c r="AU5633">
        <v>6</v>
      </c>
      <c r="AV5633">
        <v>62</v>
      </c>
      <c r="AW5633" s="160" t="s">
        <v>1103</v>
      </c>
      <c r="AX5633" s="28">
        <f t="shared" si="138"/>
        <v>6</v>
      </c>
    </row>
    <row r="5634" spans="28:50" x14ac:dyDescent="0.3">
      <c r="AB5634" s="160">
        <v>35236</v>
      </c>
      <c r="AC5634">
        <v>7</v>
      </c>
      <c r="AD5634">
        <v>30</v>
      </c>
      <c r="AE5634" t="s">
        <v>1103</v>
      </c>
      <c r="AF5634">
        <v>3</v>
      </c>
      <c r="AH5634" s="160">
        <v>39984</v>
      </c>
      <c r="AI5634">
        <v>7</v>
      </c>
      <c r="AJ5634">
        <v>90</v>
      </c>
      <c r="AK5634" s="160" t="s">
        <v>1103</v>
      </c>
      <c r="AL5634" s="28">
        <f t="shared" si="136"/>
        <v>9</v>
      </c>
      <c r="AN5634" s="160">
        <v>38523</v>
      </c>
      <c r="AO5634">
        <v>7</v>
      </c>
      <c r="AP5634">
        <v>70</v>
      </c>
      <c r="AQ5634" s="160" t="s">
        <v>1103</v>
      </c>
      <c r="AR5634" s="28">
        <f t="shared" si="137"/>
        <v>7</v>
      </c>
      <c r="AT5634" s="160">
        <v>35966</v>
      </c>
      <c r="AU5634">
        <v>7</v>
      </c>
      <c r="AV5634">
        <v>64</v>
      </c>
      <c r="AW5634" s="160" t="s">
        <v>1103</v>
      </c>
      <c r="AX5634" s="28">
        <f t="shared" si="138"/>
        <v>6</v>
      </c>
    </row>
    <row r="5635" spans="28:50" x14ac:dyDescent="0.3">
      <c r="AB5635" s="160">
        <v>35236</v>
      </c>
      <c r="AC5635">
        <v>8</v>
      </c>
      <c r="AD5635">
        <v>30</v>
      </c>
      <c r="AE5635" t="s">
        <v>1103</v>
      </c>
      <c r="AF5635">
        <v>3</v>
      </c>
      <c r="AH5635" s="160">
        <v>39984</v>
      </c>
      <c r="AI5635">
        <v>8</v>
      </c>
      <c r="AJ5635">
        <v>107</v>
      </c>
      <c r="AK5635" s="160" t="s">
        <v>1103</v>
      </c>
      <c r="AL5635" s="28">
        <f t="shared" si="136"/>
        <v>11</v>
      </c>
      <c r="AN5635" s="160">
        <v>38523</v>
      </c>
      <c r="AO5635">
        <v>8</v>
      </c>
      <c r="AP5635">
        <v>97</v>
      </c>
      <c r="AQ5635" s="160" t="s">
        <v>1103</v>
      </c>
      <c r="AR5635" s="28">
        <f t="shared" si="137"/>
        <v>10</v>
      </c>
      <c r="AT5635" s="160">
        <v>35966</v>
      </c>
      <c r="AU5635">
        <v>8</v>
      </c>
      <c r="AV5635">
        <v>60</v>
      </c>
      <c r="AW5635" s="160" t="s">
        <v>1103</v>
      </c>
      <c r="AX5635" s="28">
        <f t="shared" si="138"/>
        <v>6</v>
      </c>
    </row>
    <row r="5636" spans="28:50" x14ac:dyDescent="0.3">
      <c r="AB5636" s="160">
        <v>35236</v>
      </c>
      <c r="AC5636">
        <v>9</v>
      </c>
      <c r="AD5636">
        <v>70</v>
      </c>
      <c r="AE5636" t="s">
        <v>1103</v>
      </c>
      <c r="AF5636">
        <v>7</v>
      </c>
      <c r="AH5636" s="160">
        <v>39984</v>
      </c>
      <c r="AI5636">
        <v>9</v>
      </c>
      <c r="AJ5636">
        <v>108</v>
      </c>
      <c r="AK5636" s="160" t="s">
        <v>1103</v>
      </c>
      <c r="AL5636" s="28">
        <f t="shared" si="136"/>
        <v>11</v>
      </c>
      <c r="AN5636" s="160">
        <v>38523</v>
      </c>
      <c r="AO5636">
        <v>9</v>
      </c>
      <c r="AP5636">
        <v>120</v>
      </c>
      <c r="AQ5636" s="160" t="s">
        <v>1103</v>
      </c>
      <c r="AR5636" s="28">
        <f t="shared" si="137"/>
        <v>12</v>
      </c>
      <c r="AT5636" s="160">
        <v>35966</v>
      </c>
      <c r="AU5636">
        <v>9</v>
      </c>
      <c r="AV5636">
        <v>69</v>
      </c>
      <c r="AW5636" s="160" t="s">
        <v>1103</v>
      </c>
      <c r="AX5636" s="28">
        <f t="shared" si="138"/>
        <v>7</v>
      </c>
    </row>
    <row r="5637" spans="28:50" x14ac:dyDescent="0.3">
      <c r="AB5637" s="160">
        <v>35236</v>
      </c>
      <c r="AC5637">
        <v>10</v>
      </c>
      <c r="AD5637">
        <v>90</v>
      </c>
      <c r="AE5637" t="s">
        <v>1103</v>
      </c>
      <c r="AF5637">
        <v>9</v>
      </c>
      <c r="AH5637" s="160">
        <v>39984</v>
      </c>
      <c r="AI5637">
        <v>10</v>
      </c>
      <c r="AJ5637">
        <v>125</v>
      </c>
      <c r="AK5637" s="160" t="s">
        <v>1103</v>
      </c>
      <c r="AL5637" s="28">
        <f t="shared" si="136"/>
        <v>13</v>
      </c>
      <c r="AN5637" s="160">
        <v>38523</v>
      </c>
      <c r="AO5637">
        <v>10</v>
      </c>
      <c r="AP5637">
        <v>140</v>
      </c>
      <c r="AQ5637" s="160" t="s">
        <v>1103</v>
      </c>
      <c r="AR5637" s="28">
        <f t="shared" si="137"/>
        <v>14</v>
      </c>
      <c r="AT5637" s="160">
        <v>35966</v>
      </c>
      <c r="AU5637">
        <v>10</v>
      </c>
      <c r="AV5637">
        <v>107</v>
      </c>
      <c r="AW5637" s="160" t="s">
        <v>1103</v>
      </c>
      <c r="AX5637" s="28">
        <f t="shared" si="138"/>
        <v>11</v>
      </c>
    </row>
    <row r="5638" spans="28:50" x14ac:dyDescent="0.3">
      <c r="AB5638" s="160">
        <v>35236</v>
      </c>
      <c r="AC5638">
        <v>11</v>
      </c>
      <c r="AD5638">
        <v>120</v>
      </c>
      <c r="AE5638" t="s">
        <v>1103</v>
      </c>
      <c r="AF5638">
        <v>12</v>
      </c>
      <c r="AH5638" s="160">
        <v>39984</v>
      </c>
      <c r="AI5638">
        <v>11</v>
      </c>
      <c r="AJ5638">
        <v>145</v>
      </c>
      <c r="AK5638" s="160" t="s">
        <v>1103</v>
      </c>
      <c r="AL5638" s="28">
        <f t="shared" si="136"/>
        <v>15</v>
      </c>
      <c r="AN5638" s="160">
        <v>38523</v>
      </c>
      <c r="AO5638">
        <v>11</v>
      </c>
      <c r="AP5638">
        <v>161</v>
      </c>
      <c r="AQ5638" s="160" t="s">
        <v>1103</v>
      </c>
      <c r="AR5638" s="28">
        <f t="shared" si="137"/>
        <v>16</v>
      </c>
      <c r="AT5638" s="160">
        <v>35966</v>
      </c>
      <c r="AU5638">
        <v>11</v>
      </c>
      <c r="AV5638">
        <v>110</v>
      </c>
      <c r="AW5638" s="160" t="s">
        <v>1103</v>
      </c>
      <c r="AX5638" s="28">
        <f t="shared" si="138"/>
        <v>11</v>
      </c>
    </row>
    <row r="5639" spans="28:50" x14ac:dyDescent="0.3">
      <c r="AB5639" s="160">
        <v>35236</v>
      </c>
      <c r="AC5639">
        <v>12</v>
      </c>
      <c r="AD5639">
        <v>130</v>
      </c>
      <c r="AE5639" t="s">
        <v>1103</v>
      </c>
      <c r="AF5639">
        <v>13</v>
      </c>
      <c r="AH5639" s="160">
        <v>39984</v>
      </c>
      <c r="AI5639">
        <v>12</v>
      </c>
      <c r="AJ5639">
        <v>153</v>
      </c>
      <c r="AK5639" s="160" t="s">
        <v>1103</v>
      </c>
      <c r="AL5639" s="28">
        <f t="shared" si="136"/>
        <v>15</v>
      </c>
      <c r="AN5639" s="160">
        <v>38523</v>
      </c>
      <c r="AO5639">
        <v>12</v>
      </c>
      <c r="AP5639">
        <v>160</v>
      </c>
      <c r="AQ5639" s="160" t="s">
        <v>1103</v>
      </c>
      <c r="AR5639" s="28">
        <f t="shared" si="137"/>
        <v>16</v>
      </c>
      <c r="AT5639" s="160">
        <v>35966</v>
      </c>
      <c r="AU5639">
        <v>12</v>
      </c>
      <c r="AV5639">
        <v>122</v>
      </c>
      <c r="AW5639" s="160" t="s">
        <v>1103</v>
      </c>
      <c r="AX5639" s="28">
        <f t="shared" si="138"/>
        <v>12</v>
      </c>
    </row>
    <row r="5640" spans="28:50" x14ac:dyDescent="0.3">
      <c r="AB5640" s="160">
        <v>35236</v>
      </c>
      <c r="AC5640">
        <v>13</v>
      </c>
      <c r="AD5640">
        <v>150</v>
      </c>
      <c r="AE5640" t="s">
        <v>1103</v>
      </c>
      <c r="AF5640">
        <v>15</v>
      </c>
      <c r="AH5640" s="160">
        <v>39984</v>
      </c>
      <c r="AI5640">
        <v>13</v>
      </c>
      <c r="AJ5640">
        <v>146</v>
      </c>
      <c r="AK5640" s="160" t="s">
        <v>1103</v>
      </c>
      <c r="AL5640" s="28">
        <f t="shared" si="136"/>
        <v>15</v>
      </c>
      <c r="AN5640" s="160">
        <v>38523</v>
      </c>
      <c r="AO5640">
        <v>13</v>
      </c>
      <c r="AP5640">
        <v>160</v>
      </c>
      <c r="AQ5640" s="160" t="s">
        <v>1103</v>
      </c>
      <c r="AR5640" s="28">
        <f t="shared" si="137"/>
        <v>16</v>
      </c>
      <c r="AT5640" s="160">
        <v>35966</v>
      </c>
      <c r="AU5640">
        <v>13</v>
      </c>
      <c r="AV5640">
        <v>120</v>
      </c>
      <c r="AW5640" s="160" t="s">
        <v>1103</v>
      </c>
      <c r="AX5640" s="28">
        <f t="shared" si="138"/>
        <v>12</v>
      </c>
    </row>
    <row r="5641" spans="28:50" x14ac:dyDescent="0.3">
      <c r="AB5641" s="160">
        <v>35236</v>
      </c>
      <c r="AC5641">
        <v>14</v>
      </c>
      <c r="AD5641">
        <v>160</v>
      </c>
      <c r="AE5641" t="s">
        <v>1103</v>
      </c>
      <c r="AF5641">
        <v>16</v>
      </c>
      <c r="AH5641" s="160">
        <v>39984</v>
      </c>
      <c r="AI5641">
        <v>14</v>
      </c>
      <c r="AJ5641">
        <v>140</v>
      </c>
      <c r="AK5641" s="160" t="s">
        <v>1103</v>
      </c>
      <c r="AL5641" s="28">
        <f t="shared" si="136"/>
        <v>14</v>
      </c>
      <c r="AN5641" s="160">
        <v>38523</v>
      </c>
      <c r="AO5641">
        <v>14</v>
      </c>
      <c r="AP5641">
        <v>148</v>
      </c>
      <c r="AQ5641" s="160" t="s">
        <v>1103</v>
      </c>
      <c r="AR5641" s="28">
        <f t="shared" si="137"/>
        <v>15</v>
      </c>
      <c r="AT5641" s="160">
        <v>35966</v>
      </c>
      <c r="AU5641">
        <v>14</v>
      </c>
      <c r="AV5641">
        <v>115</v>
      </c>
      <c r="AW5641" s="160" t="s">
        <v>1103</v>
      </c>
      <c r="AX5641" s="28">
        <f t="shared" si="138"/>
        <v>12</v>
      </c>
    </row>
    <row r="5642" spans="28:50" x14ac:dyDescent="0.3">
      <c r="AB5642" s="160">
        <v>35236</v>
      </c>
      <c r="AC5642">
        <v>15</v>
      </c>
      <c r="AD5642">
        <v>150</v>
      </c>
      <c r="AE5642" t="s">
        <v>1103</v>
      </c>
      <c r="AF5642">
        <v>15</v>
      </c>
      <c r="AH5642" s="160">
        <v>39984</v>
      </c>
      <c r="AI5642">
        <v>15</v>
      </c>
      <c r="AJ5642">
        <v>140</v>
      </c>
      <c r="AK5642" s="160" t="s">
        <v>1103</v>
      </c>
      <c r="AL5642" s="28">
        <f t="shared" si="136"/>
        <v>14</v>
      </c>
      <c r="AN5642" s="160">
        <v>38523</v>
      </c>
      <c r="AO5642">
        <v>15</v>
      </c>
      <c r="AP5642">
        <v>150</v>
      </c>
      <c r="AQ5642" s="160" t="s">
        <v>1103</v>
      </c>
      <c r="AR5642" s="28">
        <f t="shared" si="137"/>
        <v>15</v>
      </c>
      <c r="AT5642" s="160">
        <v>35966</v>
      </c>
      <c r="AU5642">
        <v>15</v>
      </c>
      <c r="AV5642">
        <v>110</v>
      </c>
      <c r="AW5642" s="160" t="s">
        <v>1103</v>
      </c>
      <c r="AX5642" s="28">
        <f t="shared" si="138"/>
        <v>11</v>
      </c>
    </row>
    <row r="5643" spans="28:50" x14ac:dyDescent="0.3">
      <c r="AB5643" s="160">
        <v>35236</v>
      </c>
      <c r="AC5643">
        <v>16</v>
      </c>
      <c r="AD5643">
        <v>140</v>
      </c>
      <c r="AE5643" t="s">
        <v>1103</v>
      </c>
      <c r="AF5643">
        <v>14</v>
      </c>
      <c r="AH5643" s="160">
        <v>39984</v>
      </c>
      <c r="AI5643">
        <v>16</v>
      </c>
      <c r="AJ5643">
        <v>142</v>
      </c>
      <c r="AK5643" s="160" t="s">
        <v>1103</v>
      </c>
      <c r="AL5643" s="28">
        <f t="shared" si="136"/>
        <v>14</v>
      </c>
      <c r="AN5643" s="160">
        <v>38523</v>
      </c>
      <c r="AO5643">
        <v>16</v>
      </c>
      <c r="AP5643">
        <v>150</v>
      </c>
      <c r="AQ5643" s="160" t="s">
        <v>1103</v>
      </c>
      <c r="AR5643" s="28">
        <f t="shared" si="137"/>
        <v>15</v>
      </c>
      <c r="AT5643" s="160">
        <v>35966</v>
      </c>
      <c r="AU5643">
        <v>16</v>
      </c>
      <c r="AV5643">
        <v>108</v>
      </c>
      <c r="AW5643" s="160" t="s">
        <v>1103</v>
      </c>
      <c r="AX5643" s="28">
        <f t="shared" si="138"/>
        <v>11</v>
      </c>
    </row>
    <row r="5644" spans="28:50" x14ac:dyDescent="0.3">
      <c r="AB5644" s="160">
        <v>35236</v>
      </c>
      <c r="AC5644">
        <v>17</v>
      </c>
      <c r="AD5644">
        <v>110</v>
      </c>
      <c r="AE5644" t="s">
        <v>1103</v>
      </c>
      <c r="AF5644">
        <v>11</v>
      </c>
      <c r="AH5644" s="160">
        <v>39984</v>
      </c>
      <c r="AI5644">
        <v>17</v>
      </c>
      <c r="AJ5644">
        <v>139</v>
      </c>
      <c r="AK5644" s="160" t="s">
        <v>1103</v>
      </c>
      <c r="AL5644" s="28">
        <f t="shared" si="136"/>
        <v>14</v>
      </c>
      <c r="AN5644" s="160">
        <v>38523</v>
      </c>
      <c r="AO5644">
        <v>17</v>
      </c>
      <c r="AP5644">
        <v>121</v>
      </c>
      <c r="AQ5644" s="160" t="s">
        <v>1103</v>
      </c>
      <c r="AR5644" s="28">
        <f t="shared" si="137"/>
        <v>12</v>
      </c>
      <c r="AT5644" s="160">
        <v>35966</v>
      </c>
      <c r="AU5644">
        <v>17</v>
      </c>
      <c r="AV5644">
        <v>108</v>
      </c>
      <c r="AW5644" s="160" t="s">
        <v>1103</v>
      </c>
      <c r="AX5644" s="28">
        <f t="shared" si="138"/>
        <v>11</v>
      </c>
    </row>
    <row r="5645" spans="28:50" x14ac:dyDescent="0.3">
      <c r="AB5645" s="160">
        <v>35236</v>
      </c>
      <c r="AC5645">
        <v>18</v>
      </c>
      <c r="AD5645">
        <v>110</v>
      </c>
      <c r="AE5645" t="s">
        <v>1103</v>
      </c>
      <c r="AF5645">
        <v>11</v>
      </c>
      <c r="AH5645" s="160">
        <v>39984</v>
      </c>
      <c r="AI5645">
        <v>18</v>
      </c>
      <c r="AJ5645">
        <v>140</v>
      </c>
      <c r="AK5645" s="160" t="s">
        <v>1103</v>
      </c>
      <c r="AL5645" s="28">
        <f t="shared" si="136"/>
        <v>14</v>
      </c>
      <c r="AN5645" s="160">
        <v>38523</v>
      </c>
      <c r="AO5645">
        <v>18</v>
      </c>
      <c r="AP5645">
        <v>110</v>
      </c>
      <c r="AQ5645" s="160" t="s">
        <v>1103</v>
      </c>
      <c r="AR5645" s="28">
        <f t="shared" si="137"/>
        <v>11</v>
      </c>
      <c r="AT5645" s="160">
        <v>35966</v>
      </c>
      <c r="AU5645">
        <v>18</v>
      </c>
      <c r="AV5645">
        <v>103</v>
      </c>
      <c r="AW5645" s="160" t="s">
        <v>1103</v>
      </c>
      <c r="AX5645" s="28">
        <f t="shared" si="138"/>
        <v>10</v>
      </c>
    </row>
    <row r="5646" spans="28:50" x14ac:dyDescent="0.3">
      <c r="AB5646" s="160">
        <v>35236</v>
      </c>
      <c r="AC5646">
        <v>19</v>
      </c>
      <c r="AD5646">
        <v>90</v>
      </c>
      <c r="AE5646" t="s">
        <v>1103</v>
      </c>
      <c r="AF5646">
        <v>9</v>
      </c>
      <c r="AH5646" s="160">
        <v>39984</v>
      </c>
      <c r="AI5646">
        <v>19</v>
      </c>
      <c r="AJ5646">
        <v>140</v>
      </c>
      <c r="AK5646" s="160" t="s">
        <v>1103</v>
      </c>
      <c r="AL5646" s="28">
        <f t="shared" si="136"/>
        <v>14</v>
      </c>
      <c r="AN5646" s="160">
        <v>38523</v>
      </c>
      <c r="AO5646">
        <v>19</v>
      </c>
      <c r="AP5646">
        <v>100</v>
      </c>
      <c r="AQ5646" s="160" t="s">
        <v>1103</v>
      </c>
      <c r="AR5646" s="28">
        <f t="shared" si="137"/>
        <v>10</v>
      </c>
      <c r="AT5646" s="160">
        <v>35966</v>
      </c>
      <c r="AU5646">
        <v>19</v>
      </c>
      <c r="AV5646">
        <v>98</v>
      </c>
      <c r="AW5646" s="160" t="s">
        <v>1103</v>
      </c>
      <c r="AX5646" s="28">
        <f t="shared" si="138"/>
        <v>10</v>
      </c>
    </row>
    <row r="5647" spans="28:50" x14ac:dyDescent="0.3">
      <c r="AB5647" s="160">
        <v>35236</v>
      </c>
      <c r="AC5647">
        <v>20</v>
      </c>
      <c r="AD5647">
        <v>90</v>
      </c>
      <c r="AE5647" t="s">
        <v>1103</v>
      </c>
      <c r="AF5647">
        <v>9</v>
      </c>
      <c r="AH5647" s="160">
        <v>39984</v>
      </c>
      <c r="AI5647">
        <v>20</v>
      </c>
      <c r="AJ5647">
        <v>139</v>
      </c>
      <c r="AK5647" s="160" t="s">
        <v>1103</v>
      </c>
      <c r="AL5647" s="28">
        <f t="shared" si="136"/>
        <v>14</v>
      </c>
      <c r="AN5647" s="160">
        <v>38523</v>
      </c>
      <c r="AO5647">
        <v>20</v>
      </c>
      <c r="AP5647">
        <v>99</v>
      </c>
      <c r="AQ5647" s="160" t="s">
        <v>1103</v>
      </c>
      <c r="AR5647" s="28">
        <f t="shared" si="137"/>
        <v>10</v>
      </c>
      <c r="AT5647" s="160">
        <v>35966</v>
      </c>
      <c r="AU5647">
        <v>20</v>
      </c>
      <c r="AV5647">
        <v>98</v>
      </c>
      <c r="AW5647" s="160" t="s">
        <v>1103</v>
      </c>
      <c r="AX5647" s="28">
        <f t="shared" si="138"/>
        <v>10</v>
      </c>
    </row>
    <row r="5648" spans="28:50" x14ac:dyDescent="0.3">
      <c r="AB5648" s="160">
        <v>35236</v>
      </c>
      <c r="AC5648">
        <v>21</v>
      </c>
      <c r="AD5648">
        <v>60</v>
      </c>
      <c r="AE5648" t="s">
        <v>1103</v>
      </c>
      <c r="AF5648">
        <v>6</v>
      </c>
      <c r="AH5648" s="160">
        <v>39984</v>
      </c>
      <c r="AI5648">
        <v>21</v>
      </c>
      <c r="AJ5648">
        <v>139</v>
      </c>
      <c r="AK5648" s="160" t="s">
        <v>1103</v>
      </c>
      <c r="AL5648" s="28">
        <f t="shared" si="136"/>
        <v>14</v>
      </c>
      <c r="AN5648" s="160">
        <v>38523</v>
      </c>
      <c r="AO5648">
        <v>21</v>
      </c>
      <c r="AP5648">
        <v>110</v>
      </c>
      <c r="AQ5648" s="160" t="s">
        <v>1103</v>
      </c>
      <c r="AR5648" s="28">
        <f t="shared" si="137"/>
        <v>11</v>
      </c>
      <c r="AT5648" s="160">
        <v>35966</v>
      </c>
      <c r="AU5648">
        <v>21</v>
      </c>
      <c r="AV5648">
        <v>96</v>
      </c>
      <c r="AW5648" s="160" t="s">
        <v>1103</v>
      </c>
      <c r="AX5648" s="28">
        <f t="shared" si="138"/>
        <v>10</v>
      </c>
    </row>
    <row r="5649" spans="28:50" x14ac:dyDescent="0.3">
      <c r="AB5649" s="160">
        <v>35236</v>
      </c>
      <c r="AC5649">
        <v>22</v>
      </c>
      <c r="AD5649">
        <v>30</v>
      </c>
      <c r="AE5649" t="s">
        <v>1103</v>
      </c>
      <c r="AF5649">
        <v>3</v>
      </c>
      <c r="AH5649" s="160">
        <v>39984</v>
      </c>
      <c r="AI5649">
        <v>22</v>
      </c>
      <c r="AJ5649">
        <v>140</v>
      </c>
      <c r="AK5649" s="160" t="s">
        <v>1103</v>
      </c>
      <c r="AL5649" s="28">
        <f t="shared" si="136"/>
        <v>14</v>
      </c>
      <c r="AN5649" s="160">
        <v>38523</v>
      </c>
      <c r="AO5649">
        <v>22</v>
      </c>
      <c r="AP5649">
        <v>110</v>
      </c>
      <c r="AQ5649" s="160" t="s">
        <v>1103</v>
      </c>
      <c r="AR5649" s="28">
        <f t="shared" si="137"/>
        <v>11</v>
      </c>
      <c r="AT5649" s="160">
        <v>35966</v>
      </c>
      <c r="AU5649">
        <v>22</v>
      </c>
      <c r="AV5649">
        <v>92</v>
      </c>
      <c r="AW5649" s="160" t="s">
        <v>1103</v>
      </c>
      <c r="AX5649" s="28">
        <f t="shared" si="138"/>
        <v>9</v>
      </c>
    </row>
    <row r="5650" spans="28:50" x14ac:dyDescent="0.3">
      <c r="AB5650" s="160">
        <v>35236</v>
      </c>
      <c r="AC5650">
        <v>23</v>
      </c>
      <c r="AD5650">
        <v>10</v>
      </c>
      <c r="AE5650" t="s">
        <v>1103</v>
      </c>
      <c r="AF5650">
        <v>1</v>
      </c>
      <c r="AH5650" s="160">
        <v>39984</v>
      </c>
      <c r="AI5650">
        <v>23</v>
      </c>
      <c r="AJ5650">
        <v>140</v>
      </c>
      <c r="AK5650" s="160" t="s">
        <v>1103</v>
      </c>
      <c r="AL5650" s="28">
        <f t="shared" si="136"/>
        <v>14</v>
      </c>
      <c r="AN5650" s="160">
        <v>38523</v>
      </c>
      <c r="AO5650">
        <v>23</v>
      </c>
      <c r="AP5650">
        <v>112</v>
      </c>
      <c r="AQ5650" s="160" t="s">
        <v>1103</v>
      </c>
      <c r="AR5650" s="28">
        <f t="shared" si="137"/>
        <v>11</v>
      </c>
      <c r="AT5650" s="160">
        <v>35966</v>
      </c>
      <c r="AU5650">
        <v>23</v>
      </c>
      <c r="AV5650">
        <v>86</v>
      </c>
      <c r="AW5650" s="160" t="s">
        <v>1103</v>
      </c>
      <c r="AX5650" s="28">
        <f t="shared" si="138"/>
        <v>9</v>
      </c>
    </row>
    <row r="5651" spans="28:50" x14ac:dyDescent="0.3">
      <c r="AB5651" s="160">
        <v>35237</v>
      </c>
      <c r="AC5651">
        <v>0</v>
      </c>
      <c r="AD5651">
        <v>10</v>
      </c>
      <c r="AE5651" t="s">
        <v>1103</v>
      </c>
      <c r="AF5651">
        <v>1</v>
      </c>
      <c r="AH5651" s="160">
        <v>39985</v>
      </c>
      <c r="AI5651">
        <v>0</v>
      </c>
      <c r="AJ5651">
        <v>136</v>
      </c>
      <c r="AK5651" s="160" t="s">
        <v>1103</v>
      </c>
      <c r="AL5651" s="28">
        <f t="shared" si="136"/>
        <v>14</v>
      </c>
      <c r="AN5651" s="160">
        <v>38524</v>
      </c>
      <c r="AO5651">
        <v>0</v>
      </c>
      <c r="AP5651">
        <v>120</v>
      </c>
      <c r="AQ5651" s="160" t="s">
        <v>1103</v>
      </c>
      <c r="AR5651" s="28">
        <f t="shared" si="137"/>
        <v>12</v>
      </c>
      <c r="AT5651" s="160">
        <v>35967</v>
      </c>
      <c r="AU5651">
        <v>0</v>
      </c>
      <c r="AV5651">
        <v>83</v>
      </c>
      <c r="AW5651" s="160" t="s">
        <v>1103</v>
      </c>
      <c r="AX5651" s="28">
        <f t="shared" si="138"/>
        <v>8</v>
      </c>
    </row>
    <row r="5652" spans="28:50" x14ac:dyDescent="0.3">
      <c r="AB5652" s="160">
        <v>35237</v>
      </c>
      <c r="AC5652">
        <v>1</v>
      </c>
      <c r="AD5652">
        <v>0</v>
      </c>
      <c r="AE5652" t="s">
        <v>1103</v>
      </c>
      <c r="AF5652">
        <v>0</v>
      </c>
      <c r="AH5652" s="160">
        <v>39985</v>
      </c>
      <c r="AI5652">
        <v>1</v>
      </c>
      <c r="AJ5652">
        <v>135</v>
      </c>
      <c r="AK5652" s="160" t="s">
        <v>1103</v>
      </c>
      <c r="AL5652" s="28">
        <f t="shared" si="136"/>
        <v>14</v>
      </c>
      <c r="AN5652" s="160">
        <v>38524</v>
      </c>
      <c r="AO5652">
        <v>1</v>
      </c>
      <c r="AP5652">
        <v>140</v>
      </c>
      <c r="AQ5652" s="160" t="s">
        <v>1103</v>
      </c>
      <c r="AR5652" s="28">
        <f t="shared" si="137"/>
        <v>14</v>
      </c>
      <c r="AT5652" s="160">
        <v>35967</v>
      </c>
      <c r="AU5652">
        <v>1</v>
      </c>
      <c r="AV5652">
        <v>65</v>
      </c>
      <c r="AW5652" s="160" t="s">
        <v>1103</v>
      </c>
      <c r="AX5652" s="28">
        <f t="shared" si="138"/>
        <v>7</v>
      </c>
    </row>
    <row r="5653" spans="28:50" x14ac:dyDescent="0.3">
      <c r="AB5653" s="160">
        <v>35237</v>
      </c>
      <c r="AC5653">
        <v>2</v>
      </c>
      <c r="AD5653">
        <v>-10</v>
      </c>
      <c r="AE5653" t="s">
        <v>1103</v>
      </c>
      <c r="AF5653">
        <v>-1</v>
      </c>
      <c r="AH5653" s="160">
        <v>39985</v>
      </c>
      <c r="AI5653">
        <v>2</v>
      </c>
      <c r="AJ5653">
        <v>132</v>
      </c>
      <c r="AK5653" s="160" t="s">
        <v>1103</v>
      </c>
      <c r="AL5653" s="28">
        <f t="shared" si="136"/>
        <v>13</v>
      </c>
      <c r="AN5653" s="160">
        <v>38524</v>
      </c>
      <c r="AO5653">
        <v>2</v>
      </c>
      <c r="AP5653">
        <v>139</v>
      </c>
      <c r="AQ5653" s="160" t="s">
        <v>1103</v>
      </c>
      <c r="AR5653" s="28">
        <f t="shared" si="137"/>
        <v>14</v>
      </c>
      <c r="AT5653" s="160">
        <v>35967</v>
      </c>
      <c r="AU5653">
        <v>2</v>
      </c>
      <c r="AV5653">
        <v>73</v>
      </c>
      <c r="AW5653" s="160" t="s">
        <v>1103</v>
      </c>
      <c r="AX5653" s="28">
        <f t="shared" si="138"/>
        <v>7</v>
      </c>
    </row>
    <row r="5654" spans="28:50" x14ac:dyDescent="0.3">
      <c r="AB5654" s="160">
        <v>35237</v>
      </c>
      <c r="AC5654">
        <v>3</v>
      </c>
      <c r="AD5654">
        <v>-10</v>
      </c>
      <c r="AE5654" t="s">
        <v>1103</v>
      </c>
      <c r="AF5654">
        <v>-1</v>
      </c>
      <c r="AH5654" s="160">
        <v>39985</v>
      </c>
      <c r="AI5654">
        <v>3</v>
      </c>
      <c r="AJ5654">
        <v>130</v>
      </c>
      <c r="AK5654" s="160" t="s">
        <v>1103</v>
      </c>
      <c r="AL5654" s="28">
        <f t="shared" si="136"/>
        <v>13</v>
      </c>
      <c r="AN5654" s="160">
        <v>38524</v>
      </c>
      <c r="AO5654">
        <v>3</v>
      </c>
      <c r="AP5654">
        <v>140</v>
      </c>
      <c r="AQ5654" s="160" t="s">
        <v>1103</v>
      </c>
      <c r="AR5654" s="28">
        <f t="shared" si="137"/>
        <v>14</v>
      </c>
      <c r="AT5654" s="160">
        <v>35967</v>
      </c>
      <c r="AU5654">
        <v>3</v>
      </c>
      <c r="AV5654">
        <v>64</v>
      </c>
      <c r="AW5654" s="160" t="s">
        <v>1103</v>
      </c>
      <c r="AX5654" s="28">
        <f t="shared" si="138"/>
        <v>6</v>
      </c>
    </row>
    <row r="5655" spans="28:50" x14ac:dyDescent="0.3">
      <c r="AB5655" s="160">
        <v>35237</v>
      </c>
      <c r="AC5655">
        <v>4</v>
      </c>
      <c r="AD5655">
        <v>-10</v>
      </c>
      <c r="AE5655" t="s">
        <v>1103</v>
      </c>
      <c r="AF5655">
        <v>-1</v>
      </c>
      <c r="AH5655" s="160">
        <v>39985</v>
      </c>
      <c r="AI5655">
        <v>4</v>
      </c>
      <c r="AJ5655">
        <v>129</v>
      </c>
      <c r="AK5655" s="160" t="s">
        <v>1103</v>
      </c>
      <c r="AL5655" s="28">
        <f t="shared" si="136"/>
        <v>13</v>
      </c>
      <c r="AN5655" s="160">
        <v>38524</v>
      </c>
      <c r="AO5655">
        <v>4</v>
      </c>
      <c r="AP5655">
        <v>150</v>
      </c>
      <c r="AQ5655" s="160" t="s">
        <v>1103</v>
      </c>
      <c r="AR5655" s="28">
        <f t="shared" si="137"/>
        <v>15</v>
      </c>
      <c r="AT5655" s="160">
        <v>35967</v>
      </c>
      <c r="AU5655">
        <v>4</v>
      </c>
      <c r="AV5655">
        <v>53</v>
      </c>
      <c r="AW5655" s="160" t="s">
        <v>1103</v>
      </c>
      <c r="AX5655" s="28">
        <f t="shared" si="138"/>
        <v>5</v>
      </c>
    </row>
    <row r="5656" spans="28:50" x14ac:dyDescent="0.3">
      <c r="AB5656" s="160">
        <v>35237</v>
      </c>
      <c r="AC5656">
        <v>5</v>
      </c>
      <c r="AD5656">
        <v>-10</v>
      </c>
      <c r="AE5656" t="s">
        <v>1103</v>
      </c>
      <c r="AF5656">
        <v>-1</v>
      </c>
      <c r="AH5656" s="160">
        <v>39985</v>
      </c>
      <c r="AI5656">
        <v>5</v>
      </c>
      <c r="AJ5656">
        <v>132</v>
      </c>
      <c r="AK5656" s="160" t="s">
        <v>1103</v>
      </c>
      <c r="AL5656" s="28">
        <f t="shared" si="136"/>
        <v>13</v>
      </c>
      <c r="AN5656" s="160">
        <v>38524</v>
      </c>
      <c r="AO5656">
        <v>5</v>
      </c>
      <c r="AP5656">
        <v>147</v>
      </c>
      <c r="AQ5656" s="160" t="s">
        <v>1103</v>
      </c>
      <c r="AR5656" s="28">
        <f t="shared" si="137"/>
        <v>15</v>
      </c>
      <c r="AT5656" s="160">
        <v>35967</v>
      </c>
      <c r="AU5656">
        <v>5</v>
      </c>
      <c r="AV5656">
        <v>47</v>
      </c>
      <c r="AW5656" s="160" t="s">
        <v>1103</v>
      </c>
      <c r="AX5656" s="28">
        <f t="shared" si="138"/>
        <v>5</v>
      </c>
    </row>
    <row r="5657" spans="28:50" x14ac:dyDescent="0.3">
      <c r="AB5657" s="160">
        <v>35237</v>
      </c>
      <c r="AC5657">
        <v>6</v>
      </c>
      <c r="AD5657">
        <v>-20</v>
      </c>
      <c r="AE5657" t="s">
        <v>1103</v>
      </c>
      <c r="AF5657">
        <v>-2</v>
      </c>
      <c r="AH5657" s="160">
        <v>39985</v>
      </c>
      <c r="AI5657">
        <v>6</v>
      </c>
      <c r="AJ5657">
        <v>131</v>
      </c>
      <c r="AK5657" s="160" t="s">
        <v>1103</v>
      </c>
      <c r="AL5657" s="28">
        <f t="shared" si="136"/>
        <v>13</v>
      </c>
      <c r="AN5657" s="160">
        <v>38524</v>
      </c>
      <c r="AO5657">
        <v>6</v>
      </c>
      <c r="AP5657">
        <v>150</v>
      </c>
      <c r="AQ5657" s="160" t="s">
        <v>1103</v>
      </c>
      <c r="AR5657" s="28">
        <f t="shared" si="137"/>
        <v>15</v>
      </c>
      <c r="AT5657" s="160">
        <v>35967</v>
      </c>
      <c r="AU5657">
        <v>6</v>
      </c>
      <c r="AV5657">
        <v>29</v>
      </c>
      <c r="AW5657" s="160" t="s">
        <v>1103</v>
      </c>
      <c r="AX5657" s="28">
        <f t="shared" si="138"/>
        <v>3</v>
      </c>
    </row>
    <row r="5658" spans="28:50" x14ac:dyDescent="0.3">
      <c r="AB5658" s="160">
        <v>35237</v>
      </c>
      <c r="AC5658">
        <v>7</v>
      </c>
      <c r="AD5658">
        <v>-30</v>
      </c>
      <c r="AE5658" t="s">
        <v>1103</v>
      </c>
      <c r="AF5658">
        <v>-3</v>
      </c>
      <c r="AH5658" s="160">
        <v>39985</v>
      </c>
      <c r="AI5658">
        <v>7</v>
      </c>
      <c r="AJ5658">
        <v>128</v>
      </c>
      <c r="AK5658" s="160" t="s">
        <v>1103</v>
      </c>
      <c r="AL5658" s="28">
        <f t="shared" si="136"/>
        <v>13</v>
      </c>
      <c r="AN5658" s="160">
        <v>38524</v>
      </c>
      <c r="AO5658">
        <v>7</v>
      </c>
      <c r="AP5658">
        <v>140</v>
      </c>
      <c r="AQ5658" s="160" t="s">
        <v>1103</v>
      </c>
      <c r="AR5658" s="28">
        <f t="shared" si="137"/>
        <v>14</v>
      </c>
      <c r="AT5658" s="160">
        <v>35967</v>
      </c>
      <c r="AU5658">
        <v>7</v>
      </c>
      <c r="AV5658">
        <v>28</v>
      </c>
      <c r="AW5658" s="160" t="s">
        <v>1103</v>
      </c>
      <c r="AX5658" s="28">
        <f t="shared" si="138"/>
        <v>3</v>
      </c>
    </row>
    <row r="5659" spans="28:50" x14ac:dyDescent="0.3">
      <c r="AB5659" s="160">
        <v>35237</v>
      </c>
      <c r="AC5659">
        <v>8</v>
      </c>
      <c r="AD5659">
        <v>-10</v>
      </c>
      <c r="AE5659" t="s">
        <v>1103</v>
      </c>
      <c r="AF5659">
        <v>-1</v>
      </c>
      <c r="AH5659" s="160">
        <v>39985</v>
      </c>
      <c r="AI5659">
        <v>8</v>
      </c>
      <c r="AJ5659">
        <v>127</v>
      </c>
      <c r="AK5659" s="160" t="s">
        <v>1103</v>
      </c>
      <c r="AL5659" s="28">
        <f t="shared" si="136"/>
        <v>13</v>
      </c>
      <c r="AN5659" s="160">
        <v>38524</v>
      </c>
      <c r="AO5659">
        <v>8</v>
      </c>
      <c r="AP5659">
        <v>134</v>
      </c>
      <c r="AQ5659" s="160" t="s">
        <v>1103</v>
      </c>
      <c r="AR5659" s="28">
        <f t="shared" si="137"/>
        <v>13</v>
      </c>
      <c r="AT5659" s="160">
        <v>35967</v>
      </c>
      <c r="AU5659">
        <v>8</v>
      </c>
      <c r="AV5659">
        <v>34</v>
      </c>
      <c r="AW5659" s="160" t="s">
        <v>1103</v>
      </c>
      <c r="AX5659" s="28">
        <f t="shared" si="138"/>
        <v>3</v>
      </c>
    </row>
    <row r="5660" spans="28:50" x14ac:dyDescent="0.3">
      <c r="AB5660" s="160">
        <v>35237</v>
      </c>
      <c r="AC5660">
        <v>9</v>
      </c>
      <c r="AD5660">
        <v>20</v>
      </c>
      <c r="AE5660" t="s">
        <v>1103</v>
      </c>
      <c r="AF5660">
        <v>2</v>
      </c>
      <c r="AH5660" s="160">
        <v>39985</v>
      </c>
      <c r="AI5660">
        <v>9</v>
      </c>
      <c r="AJ5660">
        <v>110</v>
      </c>
      <c r="AK5660" s="160" t="s">
        <v>1103</v>
      </c>
      <c r="AL5660" s="28">
        <f t="shared" si="136"/>
        <v>11</v>
      </c>
      <c r="AN5660" s="160">
        <v>38524</v>
      </c>
      <c r="AO5660">
        <v>9</v>
      </c>
      <c r="AP5660">
        <v>140</v>
      </c>
      <c r="AQ5660" s="160" t="s">
        <v>1103</v>
      </c>
      <c r="AR5660" s="28">
        <f t="shared" si="137"/>
        <v>14</v>
      </c>
      <c r="AT5660" s="160">
        <v>35967</v>
      </c>
      <c r="AU5660">
        <v>9</v>
      </c>
      <c r="AV5660">
        <v>50</v>
      </c>
      <c r="AW5660" s="160" t="s">
        <v>1103</v>
      </c>
      <c r="AX5660" s="28">
        <f t="shared" si="138"/>
        <v>5</v>
      </c>
    </row>
    <row r="5661" spans="28:50" x14ac:dyDescent="0.3">
      <c r="AB5661" s="160">
        <v>35237</v>
      </c>
      <c r="AC5661">
        <v>10</v>
      </c>
      <c r="AD5661">
        <v>60</v>
      </c>
      <c r="AE5661" t="s">
        <v>1103</v>
      </c>
      <c r="AF5661">
        <v>6</v>
      </c>
      <c r="AH5661" s="160">
        <v>39985</v>
      </c>
      <c r="AI5661">
        <v>10</v>
      </c>
      <c r="AJ5661">
        <v>128</v>
      </c>
      <c r="AK5661" s="160" t="s">
        <v>1103</v>
      </c>
      <c r="AL5661" s="28">
        <f t="shared" si="136"/>
        <v>13</v>
      </c>
      <c r="AN5661" s="160">
        <v>38524</v>
      </c>
      <c r="AO5661">
        <v>10</v>
      </c>
      <c r="AP5661">
        <v>140</v>
      </c>
      <c r="AQ5661" s="160" t="s">
        <v>1103</v>
      </c>
      <c r="AR5661" s="28">
        <f t="shared" si="137"/>
        <v>14</v>
      </c>
      <c r="AT5661" s="160">
        <v>35967</v>
      </c>
      <c r="AU5661">
        <v>10</v>
      </c>
      <c r="AV5661">
        <v>80</v>
      </c>
      <c r="AW5661" s="160" t="s">
        <v>1103</v>
      </c>
      <c r="AX5661" s="28">
        <f t="shared" si="138"/>
        <v>8</v>
      </c>
    </row>
    <row r="5662" spans="28:50" x14ac:dyDescent="0.3">
      <c r="AB5662" s="160">
        <v>35237</v>
      </c>
      <c r="AC5662">
        <v>11</v>
      </c>
      <c r="AD5662">
        <v>90</v>
      </c>
      <c r="AE5662" t="s">
        <v>1103</v>
      </c>
      <c r="AF5662">
        <v>9</v>
      </c>
      <c r="AH5662" s="160">
        <v>39985</v>
      </c>
      <c r="AI5662">
        <v>11</v>
      </c>
      <c r="AJ5662">
        <v>145</v>
      </c>
      <c r="AK5662" s="160" t="s">
        <v>1103</v>
      </c>
      <c r="AL5662" s="28">
        <f t="shared" si="136"/>
        <v>15</v>
      </c>
      <c r="AN5662" s="160">
        <v>38524</v>
      </c>
      <c r="AO5662">
        <v>11</v>
      </c>
      <c r="AP5662">
        <v>140</v>
      </c>
      <c r="AQ5662" s="160" t="s">
        <v>1103</v>
      </c>
      <c r="AR5662" s="28">
        <f t="shared" si="137"/>
        <v>14</v>
      </c>
      <c r="AT5662" s="160">
        <v>35967</v>
      </c>
      <c r="AU5662">
        <v>11</v>
      </c>
      <c r="AV5662">
        <v>99</v>
      </c>
      <c r="AW5662" s="160" t="s">
        <v>1103</v>
      </c>
      <c r="AX5662" s="28">
        <f t="shared" si="138"/>
        <v>10</v>
      </c>
    </row>
    <row r="5663" spans="28:50" x14ac:dyDescent="0.3">
      <c r="AB5663" s="160">
        <v>35237</v>
      </c>
      <c r="AC5663">
        <v>12</v>
      </c>
      <c r="AD5663">
        <v>120</v>
      </c>
      <c r="AE5663" t="s">
        <v>1103</v>
      </c>
      <c r="AF5663">
        <v>12</v>
      </c>
      <c r="AH5663" s="160">
        <v>39985</v>
      </c>
      <c r="AI5663">
        <v>12</v>
      </c>
      <c r="AJ5663">
        <v>156</v>
      </c>
      <c r="AK5663" s="160" t="s">
        <v>1103</v>
      </c>
      <c r="AL5663" s="28">
        <f t="shared" si="136"/>
        <v>16</v>
      </c>
      <c r="AN5663" s="160">
        <v>38524</v>
      </c>
      <c r="AO5663">
        <v>12</v>
      </c>
      <c r="AP5663">
        <v>140</v>
      </c>
      <c r="AQ5663" s="160" t="s">
        <v>1103</v>
      </c>
      <c r="AR5663" s="28">
        <f t="shared" si="137"/>
        <v>14</v>
      </c>
      <c r="AT5663" s="160">
        <v>35967</v>
      </c>
      <c r="AU5663">
        <v>12</v>
      </c>
      <c r="AV5663">
        <v>92</v>
      </c>
      <c r="AW5663" s="160" t="s">
        <v>1103</v>
      </c>
      <c r="AX5663" s="28">
        <f t="shared" si="138"/>
        <v>9</v>
      </c>
    </row>
    <row r="5664" spans="28:50" x14ac:dyDescent="0.3">
      <c r="AB5664" s="160">
        <v>35237</v>
      </c>
      <c r="AC5664">
        <v>13</v>
      </c>
      <c r="AD5664">
        <v>140</v>
      </c>
      <c r="AE5664" t="s">
        <v>1103</v>
      </c>
      <c r="AF5664">
        <v>14</v>
      </c>
      <c r="AH5664" s="160">
        <v>39985</v>
      </c>
      <c r="AI5664">
        <v>13</v>
      </c>
      <c r="AJ5664">
        <v>159</v>
      </c>
      <c r="AK5664" s="160" t="s">
        <v>1103</v>
      </c>
      <c r="AL5664" s="28">
        <f t="shared" si="136"/>
        <v>16</v>
      </c>
      <c r="AN5664" s="160">
        <v>38524</v>
      </c>
      <c r="AO5664">
        <v>13</v>
      </c>
      <c r="AP5664">
        <v>140</v>
      </c>
      <c r="AQ5664" s="160" t="s">
        <v>1103</v>
      </c>
      <c r="AR5664" s="28">
        <f t="shared" si="137"/>
        <v>14</v>
      </c>
      <c r="AT5664" s="160">
        <v>35967</v>
      </c>
      <c r="AU5664">
        <v>13</v>
      </c>
      <c r="AV5664">
        <v>99</v>
      </c>
      <c r="AW5664" s="160" t="s">
        <v>1103</v>
      </c>
      <c r="AX5664" s="28">
        <f t="shared" si="138"/>
        <v>10</v>
      </c>
    </row>
    <row r="5665" spans="28:50" x14ac:dyDescent="0.3">
      <c r="AB5665" s="160">
        <v>35237</v>
      </c>
      <c r="AC5665">
        <v>14</v>
      </c>
      <c r="AD5665">
        <v>150</v>
      </c>
      <c r="AE5665" t="s">
        <v>1103</v>
      </c>
      <c r="AF5665">
        <v>15</v>
      </c>
      <c r="AH5665" s="160">
        <v>39985</v>
      </c>
      <c r="AI5665">
        <v>14</v>
      </c>
      <c r="AJ5665">
        <v>160</v>
      </c>
      <c r="AK5665" s="160" t="s">
        <v>1103</v>
      </c>
      <c r="AL5665" s="28">
        <f t="shared" si="136"/>
        <v>16</v>
      </c>
      <c r="AN5665" s="160">
        <v>38524</v>
      </c>
      <c r="AO5665">
        <v>14</v>
      </c>
      <c r="AP5665">
        <v>144</v>
      </c>
      <c r="AQ5665" s="160" t="s">
        <v>1103</v>
      </c>
      <c r="AR5665" s="28">
        <f t="shared" si="137"/>
        <v>14</v>
      </c>
      <c r="AT5665" s="160">
        <v>35967</v>
      </c>
      <c r="AU5665">
        <v>14</v>
      </c>
      <c r="AV5665">
        <v>96</v>
      </c>
      <c r="AW5665" s="160" t="s">
        <v>1103</v>
      </c>
      <c r="AX5665" s="28">
        <f t="shared" si="138"/>
        <v>10</v>
      </c>
    </row>
    <row r="5666" spans="28:50" x14ac:dyDescent="0.3">
      <c r="AB5666" s="160">
        <v>35237</v>
      </c>
      <c r="AC5666">
        <v>15</v>
      </c>
      <c r="AD5666">
        <v>150</v>
      </c>
      <c r="AE5666" t="s">
        <v>1103</v>
      </c>
      <c r="AF5666">
        <v>15</v>
      </c>
      <c r="AH5666" s="160">
        <v>39985</v>
      </c>
      <c r="AI5666">
        <v>15</v>
      </c>
      <c r="AJ5666">
        <v>155</v>
      </c>
      <c r="AK5666" s="160" t="s">
        <v>1103</v>
      </c>
      <c r="AL5666" s="28">
        <f t="shared" si="136"/>
        <v>16</v>
      </c>
      <c r="AN5666" s="160">
        <v>38524</v>
      </c>
      <c r="AO5666">
        <v>15</v>
      </c>
      <c r="AP5666">
        <v>140</v>
      </c>
      <c r="AQ5666" s="160" t="s">
        <v>1103</v>
      </c>
      <c r="AR5666" s="28">
        <f t="shared" si="137"/>
        <v>14</v>
      </c>
      <c r="AT5666" s="160">
        <v>35967</v>
      </c>
      <c r="AU5666">
        <v>15</v>
      </c>
      <c r="AV5666">
        <v>94</v>
      </c>
      <c r="AW5666" s="160" t="s">
        <v>1103</v>
      </c>
      <c r="AX5666" s="28">
        <f t="shared" si="138"/>
        <v>9</v>
      </c>
    </row>
    <row r="5667" spans="28:50" x14ac:dyDescent="0.3">
      <c r="AB5667" s="160">
        <v>35237</v>
      </c>
      <c r="AC5667">
        <v>16</v>
      </c>
      <c r="AD5667">
        <v>140</v>
      </c>
      <c r="AE5667" t="s">
        <v>1103</v>
      </c>
      <c r="AF5667">
        <v>14</v>
      </c>
      <c r="AH5667" s="160">
        <v>39985</v>
      </c>
      <c r="AI5667">
        <v>16</v>
      </c>
      <c r="AJ5667">
        <v>150</v>
      </c>
      <c r="AK5667" s="160" t="s">
        <v>1103</v>
      </c>
      <c r="AL5667" s="28">
        <f t="shared" si="136"/>
        <v>15</v>
      </c>
      <c r="AN5667" s="160">
        <v>38524</v>
      </c>
      <c r="AO5667">
        <v>16</v>
      </c>
      <c r="AP5667">
        <v>140</v>
      </c>
      <c r="AQ5667" s="160" t="s">
        <v>1103</v>
      </c>
      <c r="AR5667" s="28">
        <f t="shared" si="137"/>
        <v>14</v>
      </c>
      <c r="AT5667" s="160">
        <v>35967</v>
      </c>
      <c r="AU5667">
        <v>16</v>
      </c>
      <c r="AV5667">
        <v>87</v>
      </c>
      <c r="AW5667" s="160" t="s">
        <v>1103</v>
      </c>
      <c r="AX5667" s="28">
        <f t="shared" si="138"/>
        <v>9</v>
      </c>
    </row>
    <row r="5668" spans="28:50" x14ac:dyDescent="0.3">
      <c r="AB5668" s="160">
        <v>35237</v>
      </c>
      <c r="AC5668">
        <v>17</v>
      </c>
      <c r="AD5668">
        <v>110</v>
      </c>
      <c r="AE5668" t="s">
        <v>1103</v>
      </c>
      <c r="AF5668">
        <v>11</v>
      </c>
      <c r="AH5668" s="160">
        <v>39985</v>
      </c>
      <c r="AI5668">
        <v>17</v>
      </c>
      <c r="AJ5668">
        <v>146</v>
      </c>
      <c r="AK5668" s="160" t="s">
        <v>1103</v>
      </c>
      <c r="AL5668" s="28">
        <f t="shared" si="136"/>
        <v>15</v>
      </c>
      <c r="AN5668" s="160">
        <v>38524</v>
      </c>
      <c r="AO5668">
        <v>17</v>
      </c>
      <c r="AP5668">
        <v>140</v>
      </c>
      <c r="AQ5668" s="160" t="s">
        <v>1103</v>
      </c>
      <c r="AR5668" s="28">
        <f t="shared" si="137"/>
        <v>14</v>
      </c>
      <c r="AT5668" s="160">
        <v>35967</v>
      </c>
      <c r="AU5668">
        <v>17</v>
      </c>
      <c r="AV5668">
        <v>88</v>
      </c>
      <c r="AW5668" s="160" t="s">
        <v>1103</v>
      </c>
      <c r="AX5668" s="28">
        <f t="shared" si="138"/>
        <v>9</v>
      </c>
    </row>
    <row r="5669" spans="28:50" x14ac:dyDescent="0.3">
      <c r="AB5669" s="160">
        <v>35237</v>
      </c>
      <c r="AC5669">
        <v>18</v>
      </c>
      <c r="AD5669">
        <v>70</v>
      </c>
      <c r="AE5669" t="s">
        <v>1103</v>
      </c>
      <c r="AF5669">
        <v>7</v>
      </c>
      <c r="AH5669" s="160">
        <v>39985</v>
      </c>
      <c r="AI5669">
        <v>18</v>
      </c>
      <c r="AJ5669">
        <v>141</v>
      </c>
      <c r="AK5669" s="160" t="s">
        <v>1103</v>
      </c>
      <c r="AL5669" s="28">
        <f t="shared" si="136"/>
        <v>14</v>
      </c>
      <c r="AN5669" s="160">
        <v>38524</v>
      </c>
      <c r="AO5669">
        <v>18</v>
      </c>
      <c r="AP5669">
        <v>140</v>
      </c>
      <c r="AQ5669" s="160" t="s">
        <v>1103</v>
      </c>
      <c r="AR5669" s="28">
        <f t="shared" si="137"/>
        <v>14</v>
      </c>
      <c r="AT5669" s="160">
        <v>35967</v>
      </c>
      <c r="AU5669">
        <v>18</v>
      </c>
      <c r="AV5669">
        <v>75</v>
      </c>
      <c r="AW5669" s="160" t="s">
        <v>1103</v>
      </c>
      <c r="AX5669" s="28">
        <f t="shared" si="138"/>
        <v>8</v>
      </c>
    </row>
    <row r="5670" spans="28:50" x14ac:dyDescent="0.3">
      <c r="AB5670" s="160">
        <v>35237</v>
      </c>
      <c r="AC5670">
        <v>19</v>
      </c>
      <c r="AD5670">
        <v>50</v>
      </c>
      <c r="AE5670" t="s">
        <v>1103</v>
      </c>
      <c r="AF5670">
        <v>5</v>
      </c>
      <c r="AH5670" s="160">
        <v>39985</v>
      </c>
      <c r="AI5670">
        <v>19</v>
      </c>
      <c r="AJ5670">
        <v>141</v>
      </c>
      <c r="AK5670" s="160" t="s">
        <v>1103</v>
      </c>
      <c r="AL5670" s="28">
        <f t="shared" si="136"/>
        <v>14</v>
      </c>
      <c r="AN5670" s="160">
        <v>38524</v>
      </c>
      <c r="AO5670">
        <v>19</v>
      </c>
      <c r="AP5670">
        <v>140</v>
      </c>
      <c r="AQ5670" s="160" t="s">
        <v>1103</v>
      </c>
      <c r="AR5670" s="28">
        <f t="shared" si="137"/>
        <v>14</v>
      </c>
      <c r="AT5670" s="160">
        <v>35967</v>
      </c>
      <c r="AU5670">
        <v>19</v>
      </c>
      <c r="AV5670">
        <v>82</v>
      </c>
      <c r="AW5670" s="160" t="s">
        <v>1103</v>
      </c>
      <c r="AX5670" s="28">
        <f t="shared" si="138"/>
        <v>8</v>
      </c>
    </row>
    <row r="5671" spans="28:50" x14ac:dyDescent="0.3">
      <c r="AB5671" s="160">
        <v>35237</v>
      </c>
      <c r="AC5671">
        <v>20</v>
      </c>
      <c r="AD5671">
        <v>40</v>
      </c>
      <c r="AE5671" t="s">
        <v>1103</v>
      </c>
      <c r="AF5671">
        <v>4</v>
      </c>
      <c r="AH5671" s="160">
        <v>39985</v>
      </c>
      <c r="AI5671">
        <v>20</v>
      </c>
      <c r="AJ5671">
        <v>138</v>
      </c>
      <c r="AK5671" s="160" t="s">
        <v>1103</v>
      </c>
      <c r="AL5671" s="28">
        <f t="shared" si="136"/>
        <v>14</v>
      </c>
      <c r="AN5671" s="160">
        <v>38524</v>
      </c>
      <c r="AO5671">
        <v>20</v>
      </c>
      <c r="AP5671">
        <v>141</v>
      </c>
      <c r="AQ5671" s="160" t="s">
        <v>1103</v>
      </c>
      <c r="AR5671" s="28">
        <f t="shared" si="137"/>
        <v>14</v>
      </c>
      <c r="AT5671" s="160">
        <v>35967</v>
      </c>
      <c r="AU5671">
        <v>20</v>
      </c>
      <c r="AV5671">
        <v>100</v>
      </c>
      <c r="AW5671" s="160" t="s">
        <v>1103</v>
      </c>
      <c r="AX5671" s="28">
        <f t="shared" si="138"/>
        <v>10</v>
      </c>
    </row>
    <row r="5672" spans="28:50" x14ac:dyDescent="0.3">
      <c r="AB5672" s="160">
        <v>35237</v>
      </c>
      <c r="AC5672">
        <v>21</v>
      </c>
      <c r="AD5672">
        <v>30</v>
      </c>
      <c r="AE5672" t="s">
        <v>1103</v>
      </c>
      <c r="AF5672">
        <v>3</v>
      </c>
      <c r="AH5672" s="160">
        <v>39985</v>
      </c>
      <c r="AI5672">
        <v>21</v>
      </c>
      <c r="AJ5672">
        <v>133</v>
      </c>
      <c r="AK5672" s="160" t="s">
        <v>1103</v>
      </c>
      <c r="AL5672" s="28">
        <f t="shared" si="136"/>
        <v>13</v>
      </c>
      <c r="AN5672" s="160">
        <v>38524</v>
      </c>
      <c r="AO5672">
        <v>21</v>
      </c>
      <c r="AP5672">
        <v>140</v>
      </c>
      <c r="AQ5672" s="160" t="s">
        <v>1103</v>
      </c>
      <c r="AR5672" s="28">
        <f t="shared" si="137"/>
        <v>14</v>
      </c>
      <c r="AT5672" s="160">
        <v>35967</v>
      </c>
      <c r="AU5672">
        <v>21</v>
      </c>
      <c r="AV5672">
        <v>104</v>
      </c>
      <c r="AW5672" s="160" t="s">
        <v>1103</v>
      </c>
      <c r="AX5672" s="28">
        <f t="shared" si="138"/>
        <v>10</v>
      </c>
    </row>
    <row r="5673" spans="28:50" x14ac:dyDescent="0.3">
      <c r="AB5673" s="160">
        <v>35237</v>
      </c>
      <c r="AC5673">
        <v>22</v>
      </c>
      <c r="AD5673">
        <v>10</v>
      </c>
      <c r="AE5673" t="s">
        <v>1103</v>
      </c>
      <c r="AF5673">
        <v>1</v>
      </c>
      <c r="AH5673" s="160">
        <v>39985</v>
      </c>
      <c r="AI5673">
        <v>22</v>
      </c>
      <c r="AJ5673">
        <v>130</v>
      </c>
      <c r="AK5673" s="160" t="s">
        <v>1103</v>
      </c>
      <c r="AL5673" s="28">
        <f t="shared" si="136"/>
        <v>13</v>
      </c>
      <c r="AN5673" s="160">
        <v>38524</v>
      </c>
      <c r="AO5673">
        <v>22</v>
      </c>
      <c r="AP5673">
        <v>140</v>
      </c>
      <c r="AQ5673" s="160" t="s">
        <v>1103</v>
      </c>
      <c r="AR5673" s="28">
        <f t="shared" si="137"/>
        <v>14</v>
      </c>
      <c r="AT5673" s="160">
        <v>35967</v>
      </c>
      <c r="AU5673">
        <v>22</v>
      </c>
      <c r="AV5673">
        <v>99</v>
      </c>
      <c r="AW5673" s="160" t="s">
        <v>1103</v>
      </c>
      <c r="AX5673" s="28">
        <f t="shared" si="138"/>
        <v>10</v>
      </c>
    </row>
    <row r="5674" spans="28:50" x14ac:dyDescent="0.3">
      <c r="AB5674" s="160">
        <v>35237</v>
      </c>
      <c r="AC5674">
        <v>23</v>
      </c>
      <c r="AD5674">
        <v>30</v>
      </c>
      <c r="AE5674" t="s">
        <v>1103</v>
      </c>
      <c r="AF5674">
        <v>3</v>
      </c>
      <c r="AH5674" s="160">
        <v>39985</v>
      </c>
      <c r="AI5674">
        <v>23</v>
      </c>
      <c r="AJ5674">
        <v>125</v>
      </c>
      <c r="AK5674" s="160" t="s">
        <v>1103</v>
      </c>
      <c r="AL5674" s="28">
        <f t="shared" si="136"/>
        <v>13</v>
      </c>
      <c r="AN5674" s="160">
        <v>38524</v>
      </c>
      <c r="AO5674">
        <v>23</v>
      </c>
      <c r="AP5674">
        <v>146</v>
      </c>
      <c r="AQ5674" s="160" t="s">
        <v>1103</v>
      </c>
      <c r="AR5674" s="28">
        <f t="shared" si="137"/>
        <v>15</v>
      </c>
      <c r="AT5674" s="160">
        <v>35967</v>
      </c>
      <c r="AU5674">
        <v>23</v>
      </c>
      <c r="AV5674">
        <v>100</v>
      </c>
      <c r="AW5674" s="160" t="s">
        <v>1103</v>
      </c>
      <c r="AX5674" s="28">
        <f t="shared" si="138"/>
        <v>10</v>
      </c>
    </row>
    <row r="5675" spans="28:50" x14ac:dyDescent="0.3">
      <c r="AB5675" s="160">
        <v>35238</v>
      </c>
      <c r="AC5675">
        <v>0</v>
      </c>
      <c r="AD5675">
        <v>0</v>
      </c>
      <c r="AE5675" t="s">
        <v>1103</v>
      </c>
      <c r="AF5675">
        <v>0</v>
      </c>
      <c r="AH5675" s="160">
        <v>39986</v>
      </c>
      <c r="AI5675">
        <v>0</v>
      </c>
      <c r="AJ5675">
        <v>117</v>
      </c>
      <c r="AK5675" s="160" t="s">
        <v>1103</v>
      </c>
      <c r="AL5675" s="28">
        <f t="shared" si="136"/>
        <v>12</v>
      </c>
      <c r="AN5675" s="160">
        <v>38525</v>
      </c>
      <c r="AO5675">
        <v>0</v>
      </c>
      <c r="AP5675">
        <v>140</v>
      </c>
      <c r="AQ5675" s="160" t="s">
        <v>1103</v>
      </c>
      <c r="AR5675" s="28">
        <f t="shared" si="137"/>
        <v>14</v>
      </c>
      <c r="AT5675" s="160">
        <v>35968</v>
      </c>
      <c r="AU5675">
        <v>0</v>
      </c>
      <c r="AV5675">
        <v>94</v>
      </c>
      <c r="AW5675" s="160" t="s">
        <v>1103</v>
      </c>
      <c r="AX5675" s="28">
        <f t="shared" si="138"/>
        <v>9</v>
      </c>
    </row>
    <row r="5676" spans="28:50" x14ac:dyDescent="0.3">
      <c r="AB5676" s="160">
        <v>35238</v>
      </c>
      <c r="AC5676">
        <v>1</v>
      </c>
      <c r="AD5676">
        <v>-20</v>
      </c>
      <c r="AE5676" t="s">
        <v>1103</v>
      </c>
      <c r="AF5676">
        <v>-2</v>
      </c>
      <c r="AH5676" s="160">
        <v>39986</v>
      </c>
      <c r="AI5676">
        <v>1</v>
      </c>
      <c r="AJ5676">
        <v>117</v>
      </c>
      <c r="AK5676" s="160" t="s">
        <v>1103</v>
      </c>
      <c r="AL5676" s="28">
        <f t="shared" si="136"/>
        <v>12</v>
      </c>
      <c r="AN5676" s="160">
        <v>38525</v>
      </c>
      <c r="AO5676">
        <v>1</v>
      </c>
      <c r="AP5676">
        <v>150</v>
      </c>
      <c r="AQ5676" s="160" t="s">
        <v>1103</v>
      </c>
      <c r="AR5676" s="28">
        <f t="shared" si="137"/>
        <v>15</v>
      </c>
      <c r="AT5676" s="160">
        <v>35968</v>
      </c>
      <c r="AU5676">
        <v>1</v>
      </c>
      <c r="AV5676">
        <v>88</v>
      </c>
      <c r="AW5676" s="160" t="s">
        <v>1103</v>
      </c>
      <c r="AX5676" s="28">
        <f t="shared" si="138"/>
        <v>9</v>
      </c>
    </row>
    <row r="5677" spans="28:50" x14ac:dyDescent="0.3">
      <c r="AB5677" s="160">
        <v>35238</v>
      </c>
      <c r="AC5677">
        <v>2</v>
      </c>
      <c r="AD5677">
        <v>-20</v>
      </c>
      <c r="AE5677" t="s">
        <v>1103</v>
      </c>
      <c r="AF5677">
        <v>-2</v>
      </c>
      <c r="AH5677" s="160">
        <v>39986</v>
      </c>
      <c r="AI5677">
        <v>2</v>
      </c>
      <c r="AJ5677">
        <v>117</v>
      </c>
      <c r="AK5677" s="160" t="s">
        <v>1103</v>
      </c>
      <c r="AL5677" s="28">
        <f t="shared" si="136"/>
        <v>12</v>
      </c>
      <c r="AN5677" s="160">
        <v>38525</v>
      </c>
      <c r="AO5677">
        <v>2</v>
      </c>
      <c r="AP5677">
        <v>165</v>
      </c>
      <c r="AQ5677" s="160" t="s">
        <v>1103</v>
      </c>
      <c r="AR5677" s="28">
        <f t="shared" si="137"/>
        <v>17</v>
      </c>
      <c r="AT5677" s="160">
        <v>35968</v>
      </c>
      <c r="AU5677">
        <v>2</v>
      </c>
      <c r="AV5677">
        <v>95</v>
      </c>
      <c r="AW5677" s="160" t="s">
        <v>1103</v>
      </c>
      <c r="AX5677" s="28">
        <f t="shared" si="138"/>
        <v>10</v>
      </c>
    </row>
    <row r="5678" spans="28:50" x14ac:dyDescent="0.3">
      <c r="AB5678" s="160">
        <v>35238</v>
      </c>
      <c r="AC5678">
        <v>3</v>
      </c>
      <c r="AD5678">
        <v>-20</v>
      </c>
      <c r="AE5678" t="s">
        <v>1103</v>
      </c>
      <c r="AF5678">
        <v>-2</v>
      </c>
      <c r="AH5678" s="160">
        <v>39986</v>
      </c>
      <c r="AI5678">
        <v>3</v>
      </c>
      <c r="AJ5678">
        <v>115</v>
      </c>
      <c r="AK5678" s="160" t="s">
        <v>1103</v>
      </c>
      <c r="AL5678" s="28">
        <f t="shared" si="136"/>
        <v>12</v>
      </c>
      <c r="AN5678" s="160">
        <v>38525</v>
      </c>
      <c r="AO5678">
        <v>3</v>
      </c>
      <c r="AP5678">
        <v>170</v>
      </c>
      <c r="AQ5678" s="160" t="s">
        <v>1103</v>
      </c>
      <c r="AR5678" s="28">
        <f t="shared" si="137"/>
        <v>17</v>
      </c>
      <c r="AT5678" s="160">
        <v>35968</v>
      </c>
      <c r="AU5678">
        <v>3</v>
      </c>
      <c r="AV5678">
        <v>101</v>
      </c>
      <c r="AW5678" s="160" t="s">
        <v>1103</v>
      </c>
      <c r="AX5678" s="28">
        <f t="shared" si="138"/>
        <v>10</v>
      </c>
    </row>
    <row r="5679" spans="28:50" x14ac:dyDescent="0.3">
      <c r="AB5679" s="160">
        <v>35238</v>
      </c>
      <c r="AC5679">
        <v>4</v>
      </c>
      <c r="AD5679">
        <v>-20</v>
      </c>
      <c r="AE5679" t="s">
        <v>1103</v>
      </c>
      <c r="AF5679">
        <v>-2</v>
      </c>
      <c r="AH5679" s="160">
        <v>39986</v>
      </c>
      <c r="AI5679">
        <v>4</v>
      </c>
      <c r="AJ5679">
        <v>115</v>
      </c>
      <c r="AK5679" s="160" t="s">
        <v>1103</v>
      </c>
      <c r="AL5679" s="28">
        <f t="shared" si="136"/>
        <v>12</v>
      </c>
      <c r="AN5679" s="160">
        <v>38525</v>
      </c>
      <c r="AO5679">
        <v>4</v>
      </c>
      <c r="AP5679">
        <v>160</v>
      </c>
      <c r="AQ5679" s="160" t="s">
        <v>1103</v>
      </c>
      <c r="AR5679" s="28">
        <f t="shared" si="137"/>
        <v>16</v>
      </c>
      <c r="AT5679" s="160">
        <v>35968</v>
      </c>
      <c r="AU5679">
        <v>4</v>
      </c>
      <c r="AV5679">
        <v>97</v>
      </c>
      <c r="AW5679" s="160" t="s">
        <v>1103</v>
      </c>
      <c r="AX5679" s="28">
        <f t="shared" si="138"/>
        <v>10</v>
      </c>
    </row>
    <row r="5680" spans="28:50" x14ac:dyDescent="0.3">
      <c r="AB5680" s="160">
        <v>35238</v>
      </c>
      <c r="AC5680">
        <v>5</v>
      </c>
      <c r="AD5680">
        <v>-30</v>
      </c>
      <c r="AE5680" t="s">
        <v>1103</v>
      </c>
      <c r="AF5680">
        <v>-3</v>
      </c>
      <c r="AH5680" s="160">
        <v>39986</v>
      </c>
      <c r="AI5680">
        <v>5</v>
      </c>
      <c r="AJ5680">
        <v>109</v>
      </c>
      <c r="AK5680" s="160" t="s">
        <v>1103</v>
      </c>
      <c r="AL5680" s="28">
        <f t="shared" si="136"/>
        <v>11</v>
      </c>
      <c r="AN5680" s="160">
        <v>38525</v>
      </c>
      <c r="AO5680">
        <v>5</v>
      </c>
      <c r="AP5680">
        <v>158</v>
      </c>
      <c r="AQ5680" s="160" t="s">
        <v>1103</v>
      </c>
      <c r="AR5680" s="28">
        <f t="shared" si="137"/>
        <v>16</v>
      </c>
      <c r="AT5680" s="160">
        <v>35968</v>
      </c>
      <c r="AU5680">
        <v>5</v>
      </c>
      <c r="AV5680">
        <v>94</v>
      </c>
      <c r="AW5680" s="160" t="s">
        <v>1103</v>
      </c>
      <c r="AX5680" s="28">
        <f t="shared" si="138"/>
        <v>9</v>
      </c>
    </row>
    <row r="5681" spans="28:50" x14ac:dyDescent="0.3">
      <c r="AB5681" s="160">
        <v>35238</v>
      </c>
      <c r="AC5681">
        <v>6</v>
      </c>
      <c r="AD5681">
        <v>-30</v>
      </c>
      <c r="AE5681" t="s">
        <v>1103</v>
      </c>
      <c r="AF5681">
        <v>-3</v>
      </c>
      <c r="AH5681" s="160">
        <v>39986</v>
      </c>
      <c r="AI5681">
        <v>6</v>
      </c>
      <c r="AJ5681">
        <v>103</v>
      </c>
      <c r="AK5681" s="160" t="s">
        <v>1103</v>
      </c>
      <c r="AL5681" s="28">
        <f t="shared" si="136"/>
        <v>10</v>
      </c>
      <c r="AN5681" s="160">
        <v>38525</v>
      </c>
      <c r="AO5681">
        <v>6</v>
      </c>
      <c r="AP5681">
        <v>160</v>
      </c>
      <c r="AQ5681" s="160" t="s">
        <v>1103</v>
      </c>
      <c r="AR5681" s="28">
        <f t="shared" si="137"/>
        <v>16</v>
      </c>
      <c r="AT5681" s="160">
        <v>35968</v>
      </c>
      <c r="AU5681">
        <v>6</v>
      </c>
      <c r="AV5681">
        <v>96</v>
      </c>
      <c r="AW5681" s="160" t="s">
        <v>1103</v>
      </c>
      <c r="AX5681" s="28">
        <f t="shared" si="138"/>
        <v>10</v>
      </c>
    </row>
    <row r="5682" spans="28:50" x14ac:dyDescent="0.3">
      <c r="AB5682" s="160">
        <v>35238</v>
      </c>
      <c r="AC5682">
        <v>7</v>
      </c>
      <c r="AD5682">
        <v>-40</v>
      </c>
      <c r="AE5682" t="s">
        <v>1103</v>
      </c>
      <c r="AF5682">
        <v>-4</v>
      </c>
      <c r="AH5682" s="160">
        <v>39986</v>
      </c>
      <c r="AI5682">
        <v>7</v>
      </c>
      <c r="AJ5682">
        <v>101</v>
      </c>
      <c r="AK5682" s="160" t="s">
        <v>1103</v>
      </c>
      <c r="AL5682" s="28">
        <f t="shared" si="136"/>
        <v>10</v>
      </c>
      <c r="AN5682" s="160">
        <v>38525</v>
      </c>
      <c r="AO5682">
        <v>7</v>
      </c>
      <c r="AP5682">
        <v>150</v>
      </c>
      <c r="AQ5682" s="160" t="s">
        <v>1103</v>
      </c>
      <c r="AR5682" s="28">
        <f t="shared" si="137"/>
        <v>15</v>
      </c>
      <c r="AT5682" s="160">
        <v>35968</v>
      </c>
      <c r="AU5682">
        <v>7</v>
      </c>
      <c r="AV5682">
        <v>113</v>
      </c>
      <c r="AW5682" s="160" t="s">
        <v>1103</v>
      </c>
      <c r="AX5682" s="28">
        <f t="shared" si="138"/>
        <v>11</v>
      </c>
    </row>
    <row r="5683" spans="28:50" x14ac:dyDescent="0.3">
      <c r="AB5683" s="160">
        <v>35238</v>
      </c>
      <c r="AC5683">
        <v>8</v>
      </c>
      <c r="AD5683">
        <v>-20</v>
      </c>
      <c r="AE5683" t="s">
        <v>1103</v>
      </c>
      <c r="AF5683">
        <v>-2</v>
      </c>
      <c r="AH5683" s="160">
        <v>39986</v>
      </c>
      <c r="AI5683">
        <v>8</v>
      </c>
      <c r="AJ5683">
        <v>100</v>
      </c>
      <c r="AK5683" s="160" t="s">
        <v>1103</v>
      </c>
      <c r="AL5683" s="28">
        <f t="shared" si="136"/>
        <v>10</v>
      </c>
      <c r="AN5683" s="160">
        <v>38525</v>
      </c>
      <c r="AO5683">
        <v>8</v>
      </c>
      <c r="AP5683">
        <v>141</v>
      </c>
      <c r="AQ5683" s="160" t="s">
        <v>1103</v>
      </c>
      <c r="AR5683" s="28">
        <f t="shared" si="137"/>
        <v>14</v>
      </c>
      <c r="AT5683" s="160">
        <v>35968</v>
      </c>
      <c r="AU5683">
        <v>8</v>
      </c>
      <c r="AV5683">
        <v>120</v>
      </c>
      <c r="AW5683" s="160" t="s">
        <v>1103</v>
      </c>
      <c r="AX5683" s="28">
        <f t="shared" si="138"/>
        <v>12</v>
      </c>
    </row>
    <row r="5684" spans="28:50" x14ac:dyDescent="0.3">
      <c r="AB5684" s="160">
        <v>35238</v>
      </c>
      <c r="AC5684">
        <v>9</v>
      </c>
      <c r="AD5684">
        <v>30</v>
      </c>
      <c r="AE5684" t="s">
        <v>1103</v>
      </c>
      <c r="AF5684">
        <v>3</v>
      </c>
      <c r="AH5684" s="160">
        <v>39986</v>
      </c>
      <c r="AI5684">
        <v>9</v>
      </c>
      <c r="AJ5684">
        <v>104</v>
      </c>
      <c r="AK5684" s="160" t="s">
        <v>1103</v>
      </c>
      <c r="AL5684" s="28">
        <f t="shared" si="136"/>
        <v>10</v>
      </c>
      <c r="AN5684" s="160">
        <v>38525</v>
      </c>
      <c r="AO5684">
        <v>9</v>
      </c>
      <c r="AP5684">
        <v>150</v>
      </c>
      <c r="AQ5684" s="160" t="s">
        <v>1103</v>
      </c>
      <c r="AR5684" s="28">
        <f t="shared" si="137"/>
        <v>15</v>
      </c>
      <c r="AT5684" s="160">
        <v>35968</v>
      </c>
      <c r="AU5684">
        <v>9</v>
      </c>
      <c r="AV5684">
        <v>144</v>
      </c>
      <c r="AW5684" s="160" t="s">
        <v>1103</v>
      </c>
      <c r="AX5684" s="28">
        <f t="shared" si="138"/>
        <v>14</v>
      </c>
    </row>
    <row r="5685" spans="28:50" x14ac:dyDescent="0.3">
      <c r="AB5685" s="160">
        <v>35238</v>
      </c>
      <c r="AC5685">
        <v>10</v>
      </c>
      <c r="AD5685">
        <v>60</v>
      </c>
      <c r="AE5685" t="s">
        <v>1103</v>
      </c>
      <c r="AF5685">
        <v>6</v>
      </c>
      <c r="AH5685" s="160">
        <v>39986</v>
      </c>
      <c r="AI5685">
        <v>10</v>
      </c>
      <c r="AJ5685">
        <v>143</v>
      </c>
      <c r="AK5685" s="160" t="s">
        <v>1103</v>
      </c>
      <c r="AL5685" s="28">
        <f t="shared" si="136"/>
        <v>14</v>
      </c>
      <c r="AN5685" s="160">
        <v>38525</v>
      </c>
      <c r="AO5685">
        <v>10</v>
      </c>
      <c r="AP5685">
        <v>150</v>
      </c>
      <c r="AQ5685" s="160" t="s">
        <v>1103</v>
      </c>
      <c r="AR5685" s="28">
        <f t="shared" si="137"/>
        <v>15</v>
      </c>
      <c r="AT5685" s="160">
        <v>35968</v>
      </c>
      <c r="AU5685">
        <v>10</v>
      </c>
      <c r="AV5685">
        <v>128</v>
      </c>
      <c r="AW5685" s="160" t="s">
        <v>1103</v>
      </c>
      <c r="AX5685" s="28">
        <f t="shared" si="138"/>
        <v>13</v>
      </c>
    </row>
    <row r="5686" spans="28:50" x14ac:dyDescent="0.3">
      <c r="AB5686" s="160">
        <v>35238</v>
      </c>
      <c r="AC5686">
        <v>11</v>
      </c>
      <c r="AD5686">
        <v>90</v>
      </c>
      <c r="AE5686" t="s">
        <v>1103</v>
      </c>
      <c r="AF5686">
        <v>9</v>
      </c>
      <c r="AH5686" s="160">
        <v>39986</v>
      </c>
      <c r="AI5686">
        <v>11</v>
      </c>
      <c r="AJ5686">
        <v>156</v>
      </c>
      <c r="AK5686" s="160" t="s">
        <v>1103</v>
      </c>
      <c r="AL5686" s="28">
        <f t="shared" si="136"/>
        <v>16</v>
      </c>
      <c r="AN5686" s="160">
        <v>38525</v>
      </c>
      <c r="AO5686">
        <v>11</v>
      </c>
      <c r="AP5686">
        <v>156</v>
      </c>
      <c r="AQ5686" s="160" t="s">
        <v>1103</v>
      </c>
      <c r="AR5686" s="28">
        <f t="shared" si="137"/>
        <v>16</v>
      </c>
      <c r="AT5686" s="160">
        <v>35968</v>
      </c>
      <c r="AU5686">
        <v>11</v>
      </c>
      <c r="AV5686">
        <v>119</v>
      </c>
      <c r="AW5686" s="160" t="s">
        <v>1103</v>
      </c>
      <c r="AX5686" s="28">
        <f t="shared" si="138"/>
        <v>12</v>
      </c>
    </row>
    <row r="5687" spans="28:50" x14ac:dyDescent="0.3">
      <c r="AB5687" s="160">
        <v>35238</v>
      </c>
      <c r="AC5687">
        <v>12</v>
      </c>
      <c r="AD5687">
        <v>110</v>
      </c>
      <c r="AE5687" t="s">
        <v>1103</v>
      </c>
      <c r="AF5687">
        <v>11</v>
      </c>
      <c r="AH5687" s="160">
        <v>39986</v>
      </c>
      <c r="AI5687">
        <v>12</v>
      </c>
      <c r="AJ5687">
        <v>161</v>
      </c>
      <c r="AK5687" s="160" t="s">
        <v>1103</v>
      </c>
      <c r="AL5687" s="28">
        <f t="shared" si="136"/>
        <v>16</v>
      </c>
      <c r="AN5687" s="160">
        <v>38525</v>
      </c>
      <c r="AO5687">
        <v>12</v>
      </c>
      <c r="AP5687">
        <v>160</v>
      </c>
      <c r="AQ5687" s="160" t="s">
        <v>1103</v>
      </c>
      <c r="AR5687" s="28">
        <f t="shared" si="137"/>
        <v>16</v>
      </c>
      <c r="AT5687" s="160">
        <v>35968</v>
      </c>
      <c r="AU5687">
        <v>12</v>
      </c>
      <c r="AV5687">
        <v>131</v>
      </c>
      <c r="AW5687" s="160" t="s">
        <v>1103</v>
      </c>
      <c r="AX5687" s="28">
        <f t="shared" si="138"/>
        <v>13</v>
      </c>
    </row>
    <row r="5688" spans="28:50" x14ac:dyDescent="0.3">
      <c r="AB5688" s="160">
        <v>35238</v>
      </c>
      <c r="AC5688">
        <v>13</v>
      </c>
      <c r="AD5688">
        <v>140</v>
      </c>
      <c r="AE5688" t="s">
        <v>1103</v>
      </c>
      <c r="AF5688">
        <v>14</v>
      </c>
      <c r="AH5688" s="160">
        <v>39986</v>
      </c>
      <c r="AI5688">
        <v>13</v>
      </c>
      <c r="AJ5688">
        <v>166</v>
      </c>
      <c r="AK5688" s="160" t="s">
        <v>1103</v>
      </c>
      <c r="AL5688" s="28">
        <f t="shared" si="136"/>
        <v>17</v>
      </c>
      <c r="AN5688" s="160">
        <v>38525</v>
      </c>
      <c r="AO5688">
        <v>13</v>
      </c>
      <c r="AP5688">
        <v>160</v>
      </c>
      <c r="AQ5688" s="160" t="s">
        <v>1103</v>
      </c>
      <c r="AR5688" s="28">
        <f t="shared" si="137"/>
        <v>16</v>
      </c>
      <c r="AT5688" s="160">
        <v>35968</v>
      </c>
      <c r="AU5688">
        <v>13</v>
      </c>
      <c r="AV5688">
        <v>128</v>
      </c>
      <c r="AW5688" s="160" t="s">
        <v>1103</v>
      </c>
      <c r="AX5688" s="28">
        <f t="shared" si="138"/>
        <v>13</v>
      </c>
    </row>
    <row r="5689" spans="28:50" x14ac:dyDescent="0.3">
      <c r="AB5689" s="160">
        <v>35238</v>
      </c>
      <c r="AC5689">
        <v>14</v>
      </c>
      <c r="AD5689">
        <v>150</v>
      </c>
      <c r="AE5689" t="s">
        <v>1103</v>
      </c>
      <c r="AF5689">
        <v>15</v>
      </c>
      <c r="AH5689" s="160">
        <v>39986</v>
      </c>
      <c r="AI5689">
        <v>14</v>
      </c>
      <c r="AJ5689">
        <v>172</v>
      </c>
      <c r="AK5689" s="160" t="s">
        <v>1103</v>
      </c>
      <c r="AL5689" s="28">
        <f t="shared" si="136"/>
        <v>17</v>
      </c>
      <c r="AN5689" s="160">
        <v>38525</v>
      </c>
      <c r="AO5689">
        <v>14</v>
      </c>
      <c r="AP5689">
        <v>160</v>
      </c>
      <c r="AQ5689" s="160" t="s">
        <v>1103</v>
      </c>
      <c r="AR5689" s="28">
        <f t="shared" si="137"/>
        <v>16</v>
      </c>
      <c r="AT5689" s="160">
        <v>35968</v>
      </c>
      <c r="AU5689">
        <v>14</v>
      </c>
      <c r="AV5689">
        <v>173</v>
      </c>
      <c r="AW5689" s="160" t="s">
        <v>1103</v>
      </c>
      <c r="AX5689" s="28">
        <f t="shared" si="138"/>
        <v>17</v>
      </c>
    </row>
    <row r="5690" spans="28:50" x14ac:dyDescent="0.3">
      <c r="AB5690" s="160">
        <v>35238</v>
      </c>
      <c r="AC5690">
        <v>15</v>
      </c>
      <c r="AD5690">
        <v>150</v>
      </c>
      <c r="AE5690" t="s">
        <v>1103</v>
      </c>
      <c r="AF5690">
        <v>15</v>
      </c>
      <c r="AH5690" s="160">
        <v>39986</v>
      </c>
      <c r="AI5690">
        <v>15</v>
      </c>
      <c r="AJ5690">
        <v>174</v>
      </c>
      <c r="AK5690" s="160" t="s">
        <v>1103</v>
      </c>
      <c r="AL5690" s="28">
        <f t="shared" si="136"/>
        <v>17</v>
      </c>
      <c r="AN5690" s="160">
        <v>38525</v>
      </c>
      <c r="AO5690">
        <v>15</v>
      </c>
      <c r="AP5690">
        <v>150</v>
      </c>
      <c r="AQ5690" s="160" t="s">
        <v>1103</v>
      </c>
      <c r="AR5690" s="28">
        <f t="shared" si="137"/>
        <v>15</v>
      </c>
      <c r="AT5690" s="160">
        <v>35968</v>
      </c>
      <c r="AU5690">
        <v>15</v>
      </c>
      <c r="AV5690">
        <v>107</v>
      </c>
      <c r="AW5690" s="160" t="s">
        <v>1103</v>
      </c>
      <c r="AX5690" s="28">
        <f t="shared" si="138"/>
        <v>11</v>
      </c>
    </row>
    <row r="5691" spans="28:50" x14ac:dyDescent="0.3">
      <c r="AB5691" s="160">
        <v>35238</v>
      </c>
      <c r="AC5691">
        <v>16</v>
      </c>
      <c r="AD5691">
        <v>140</v>
      </c>
      <c r="AE5691" t="s">
        <v>1103</v>
      </c>
      <c r="AF5691">
        <v>14</v>
      </c>
      <c r="AH5691" s="160">
        <v>39986</v>
      </c>
      <c r="AI5691">
        <v>16</v>
      </c>
      <c r="AJ5691">
        <v>171</v>
      </c>
      <c r="AK5691" s="160" t="s">
        <v>1103</v>
      </c>
      <c r="AL5691" s="28">
        <f t="shared" ref="AL5691:AL5754" si="139">ROUND(AJ5691/10,0)</f>
        <v>17</v>
      </c>
      <c r="AN5691" s="160">
        <v>38525</v>
      </c>
      <c r="AO5691">
        <v>16</v>
      </c>
      <c r="AP5691">
        <v>150</v>
      </c>
      <c r="AQ5691" s="160" t="s">
        <v>1103</v>
      </c>
      <c r="AR5691" s="28">
        <f t="shared" ref="AR5691:AR5754" si="140">ROUND(AP5691/10,0)</f>
        <v>15</v>
      </c>
      <c r="AT5691" s="160">
        <v>35968</v>
      </c>
      <c r="AU5691">
        <v>16</v>
      </c>
      <c r="AV5691">
        <v>86</v>
      </c>
      <c r="AW5691" s="160" t="s">
        <v>1103</v>
      </c>
      <c r="AX5691" s="28">
        <f t="shared" ref="AX5691:AX5754" si="141">ROUND(AV5691/10,0)</f>
        <v>9</v>
      </c>
    </row>
    <row r="5692" spans="28:50" x14ac:dyDescent="0.3">
      <c r="AB5692" s="160">
        <v>35238</v>
      </c>
      <c r="AC5692">
        <v>17</v>
      </c>
      <c r="AD5692">
        <v>100</v>
      </c>
      <c r="AE5692" t="s">
        <v>1103</v>
      </c>
      <c r="AF5692">
        <v>10</v>
      </c>
      <c r="AH5692" s="160">
        <v>39986</v>
      </c>
      <c r="AI5692">
        <v>17</v>
      </c>
      <c r="AJ5692">
        <v>163</v>
      </c>
      <c r="AK5692" s="160" t="s">
        <v>1103</v>
      </c>
      <c r="AL5692" s="28">
        <f t="shared" si="139"/>
        <v>16</v>
      </c>
      <c r="AN5692" s="160">
        <v>38525</v>
      </c>
      <c r="AO5692">
        <v>17</v>
      </c>
      <c r="AP5692">
        <v>140</v>
      </c>
      <c r="AQ5692" s="160" t="s">
        <v>1103</v>
      </c>
      <c r="AR5692" s="28">
        <f t="shared" si="140"/>
        <v>14</v>
      </c>
      <c r="AT5692" s="160">
        <v>35968</v>
      </c>
      <c r="AU5692">
        <v>17</v>
      </c>
      <c r="AV5692">
        <v>70</v>
      </c>
      <c r="AW5692" s="160" t="s">
        <v>1103</v>
      </c>
      <c r="AX5692" s="28">
        <f t="shared" si="141"/>
        <v>7</v>
      </c>
    </row>
    <row r="5693" spans="28:50" x14ac:dyDescent="0.3">
      <c r="AB5693" s="160">
        <v>35238</v>
      </c>
      <c r="AC5693">
        <v>18</v>
      </c>
      <c r="AD5693">
        <v>70</v>
      </c>
      <c r="AE5693" t="s">
        <v>1103</v>
      </c>
      <c r="AF5693">
        <v>7</v>
      </c>
      <c r="AH5693" s="160">
        <v>39986</v>
      </c>
      <c r="AI5693">
        <v>18</v>
      </c>
      <c r="AJ5693">
        <v>154</v>
      </c>
      <c r="AK5693" s="160" t="s">
        <v>1103</v>
      </c>
      <c r="AL5693" s="28">
        <f t="shared" si="139"/>
        <v>15</v>
      </c>
      <c r="AN5693" s="160">
        <v>38525</v>
      </c>
      <c r="AO5693">
        <v>18</v>
      </c>
      <c r="AP5693">
        <v>140</v>
      </c>
      <c r="AQ5693" s="160" t="s">
        <v>1103</v>
      </c>
      <c r="AR5693" s="28">
        <f t="shared" si="140"/>
        <v>14</v>
      </c>
      <c r="AT5693" s="160">
        <v>35968</v>
      </c>
      <c r="AU5693">
        <v>18</v>
      </c>
      <c r="AV5693">
        <v>66</v>
      </c>
      <c r="AW5693" s="160" t="s">
        <v>1103</v>
      </c>
      <c r="AX5693" s="28">
        <f t="shared" si="141"/>
        <v>7</v>
      </c>
    </row>
    <row r="5694" spans="28:50" x14ac:dyDescent="0.3">
      <c r="AB5694" s="160">
        <v>35238</v>
      </c>
      <c r="AC5694">
        <v>19</v>
      </c>
      <c r="AD5694">
        <v>50</v>
      </c>
      <c r="AE5694" t="s">
        <v>1103</v>
      </c>
      <c r="AF5694">
        <v>5</v>
      </c>
      <c r="AH5694" s="160">
        <v>39986</v>
      </c>
      <c r="AI5694">
        <v>19</v>
      </c>
      <c r="AJ5694">
        <v>143</v>
      </c>
      <c r="AK5694" s="160" t="s">
        <v>1103</v>
      </c>
      <c r="AL5694" s="28">
        <f t="shared" si="139"/>
        <v>14</v>
      </c>
      <c r="AN5694" s="160">
        <v>38525</v>
      </c>
      <c r="AO5694">
        <v>19</v>
      </c>
      <c r="AP5694">
        <v>140</v>
      </c>
      <c r="AQ5694" s="160" t="s">
        <v>1103</v>
      </c>
      <c r="AR5694" s="28">
        <f t="shared" si="140"/>
        <v>14</v>
      </c>
      <c r="AT5694" s="160">
        <v>35968</v>
      </c>
      <c r="AU5694">
        <v>19</v>
      </c>
      <c r="AV5694">
        <v>66</v>
      </c>
      <c r="AW5694" s="160" t="s">
        <v>1103</v>
      </c>
      <c r="AX5694" s="28">
        <f t="shared" si="141"/>
        <v>7</v>
      </c>
    </row>
    <row r="5695" spans="28:50" x14ac:dyDescent="0.3">
      <c r="AB5695" s="160">
        <v>35238</v>
      </c>
      <c r="AC5695">
        <v>20</v>
      </c>
      <c r="AD5695">
        <v>50</v>
      </c>
      <c r="AE5695" t="s">
        <v>1103</v>
      </c>
      <c r="AF5695">
        <v>5</v>
      </c>
      <c r="AH5695" s="160">
        <v>39986</v>
      </c>
      <c r="AI5695">
        <v>20</v>
      </c>
      <c r="AJ5695">
        <v>135</v>
      </c>
      <c r="AK5695" s="160" t="s">
        <v>1103</v>
      </c>
      <c r="AL5695" s="28">
        <f t="shared" si="139"/>
        <v>14</v>
      </c>
      <c r="AN5695" s="160">
        <v>38525</v>
      </c>
      <c r="AO5695">
        <v>20</v>
      </c>
      <c r="AP5695">
        <v>134</v>
      </c>
      <c r="AQ5695" s="160" t="s">
        <v>1103</v>
      </c>
      <c r="AR5695" s="28">
        <f t="shared" si="140"/>
        <v>13</v>
      </c>
      <c r="AT5695" s="160">
        <v>35968</v>
      </c>
      <c r="AU5695">
        <v>20</v>
      </c>
      <c r="AV5695">
        <v>62</v>
      </c>
      <c r="AW5695" s="160" t="s">
        <v>1103</v>
      </c>
      <c r="AX5695" s="28">
        <f t="shared" si="141"/>
        <v>6</v>
      </c>
    </row>
    <row r="5696" spans="28:50" x14ac:dyDescent="0.3">
      <c r="AB5696" s="160">
        <v>35238</v>
      </c>
      <c r="AC5696">
        <v>21</v>
      </c>
      <c r="AD5696">
        <v>60</v>
      </c>
      <c r="AE5696" t="s">
        <v>1103</v>
      </c>
      <c r="AF5696">
        <v>6</v>
      </c>
      <c r="AH5696" s="160">
        <v>39986</v>
      </c>
      <c r="AI5696">
        <v>21</v>
      </c>
      <c r="AJ5696">
        <v>123</v>
      </c>
      <c r="AK5696" s="160" t="s">
        <v>1103</v>
      </c>
      <c r="AL5696" s="28">
        <f t="shared" si="139"/>
        <v>12</v>
      </c>
      <c r="AN5696" s="160">
        <v>38525</v>
      </c>
      <c r="AO5696">
        <v>21</v>
      </c>
      <c r="AP5696">
        <v>140</v>
      </c>
      <c r="AQ5696" s="160" t="s">
        <v>1103</v>
      </c>
      <c r="AR5696" s="28">
        <f t="shared" si="140"/>
        <v>14</v>
      </c>
      <c r="AT5696" s="160">
        <v>35968</v>
      </c>
      <c r="AU5696">
        <v>21</v>
      </c>
      <c r="AV5696">
        <v>61</v>
      </c>
      <c r="AW5696" s="160" t="s">
        <v>1103</v>
      </c>
      <c r="AX5696" s="28">
        <f t="shared" si="141"/>
        <v>6</v>
      </c>
    </row>
    <row r="5697" spans="28:50" x14ac:dyDescent="0.3">
      <c r="AB5697" s="160">
        <v>35238</v>
      </c>
      <c r="AC5697">
        <v>22</v>
      </c>
      <c r="AD5697">
        <v>70</v>
      </c>
      <c r="AE5697" t="s">
        <v>1103</v>
      </c>
      <c r="AF5697">
        <v>7</v>
      </c>
      <c r="AH5697" s="160">
        <v>39986</v>
      </c>
      <c r="AI5697">
        <v>22</v>
      </c>
      <c r="AJ5697">
        <v>127</v>
      </c>
      <c r="AK5697" s="160" t="s">
        <v>1103</v>
      </c>
      <c r="AL5697" s="28">
        <f t="shared" si="139"/>
        <v>13</v>
      </c>
      <c r="AN5697" s="160">
        <v>38525</v>
      </c>
      <c r="AO5697">
        <v>22</v>
      </c>
      <c r="AP5697">
        <v>130</v>
      </c>
      <c r="AQ5697" s="160" t="s">
        <v>1103</v>
      </c>
      <c r="AR5697" s="28">
        <f t="shared" si="140"/>
        <v>13</v>
      </c>
      <c r="AT5697" s="160">
        <v>35968</v>
      </c>
      <c r="AU5697">
        <v>22</v>
      </c>
      <c r="AV5697">
        <v>59</v>
      </c>
      <c r="AW5697" s="160" t="s">
        <v>1103</v>
      </c>
      <c r="AX5697" s="28">
        <f t="shared" si="141"/>
        <v>6</v>
      </c>
    </row>
    <row r="5698" spans="28:50" x14ac:dyDescent="0.3">
      <c r="AB5698" s="160">
        <v>35238</v>
      </c>
      <c r="AC5698">
        <v>23</v>
      </c>
      <c r="AD5698">
        <v>90</v>
      </c>
      <c r="AE5698" t="s">
        <v>1103</v>
      </c>
      <c r="AF5698">
        <v>9</v>
      </c>
      <c r="AH5698" s="160">
        <v>39986</v>
      </c>
      <c r="AI5698">
        <v>23</v>
      </c>
      <c r="AJ5698">
        <v>123</v>
      </c>
      <c r="AK5698" s="160" t="s">
        <v>1103</v>
      </c>
      <c r="AL5698" s="28">
        <f t="shared" si="139"/>
        <v>12</v>
      </c>
      <c r="AN5698" s="160">
        <v>38525</v>
      </c>
      <c r="AO5698">
        <v>23</v>
      </c>
      <c r="AP5698">
        <v>128</v>
      </c>
      <c r="AQ5698" s="160" t="s">
        <v>1103</v>
      </c>
      <c r="AR5698" s="28">
        <f t="shared" si="140"/>
        <v>13</v>
      </c>
      <c r="AT5698" s="160">
        <v>35968</v>
      </c>
      <c r="AU5698">
        <v>23</v>
      </c>
      <c r="AV5698">
        <v>59</v>
      </c>
      <c r="AW5698" s="160" t="s">
        <v>1103</v>
      </c>
      <c r="AX5698" s="28">
        <f t="shared" si="141"/>
        <v>6</v>
      </c>
    </row>
    <row r="5699" spans="28:50" x14ac:dyDescent="0.3">
      <c r="AB5699" s="160">
        <v>35239</v>
      </c>
      <c r="AC5699">
        <v>0</v>
      </c>
      <c r="AD5699">
        <v>90</v>
      </c>
      <c r="AE5699" t="s">
        <v>1103</v>
      </c>
      <c r="AF5699">
        <v>9</v>
      </c>
      <c r="AH5699" s="160">
        <v>39987</v>
      </c>
      <c r="AI5699">
        <v>0</v>
      </c>
      <c r="AJ5699">
        <v>114</v>
      </c>
      <c r="AK5699" s="160" t="s">
        <v>1103</v>
      </c>
      <c r="AL5699" s="28">
        <f t="shared" si="139"/>
        <v>11</v>
      </c>
      <c r="AN5699" s="160">
        <v>38526</v>
      </c>
      <c r="AO5699">
        <v>0</v>
      </c>
      <c r="AP5699">
        <v>130</v>
      </c>
      <c r="AQ5699" s="160" t="s">
        <v>1103</v>
      </c>
      <c r="AR5699" s="28">
        <f t="shared" si="140"/>
        <v>13</v>
      </c>
      <c r="AT5699" s="160">
        <v>35969</v>
      </c>
      <c r="AU5699">
        <v>0</v>
      </c>
      <c r="AV5699">
        <v>58</v>
      </c>
      <c r="AW5699" s="160" t="s">
        <v>1103</v>
      </c>
      <c r="AX5699" s="28">
        <f t="shared" si="141"/>
        <v>6</v>
      </c>
    </row>
    <row r="5700" spans="28:50" x14ac:dyDescent="0.3">
      <c r="AB5700" s="160">
        <v>35239</v>
      </c>
      <c r="AC5700">
        <v>1</v>
      </c>
      <c r="AD5700">
        <v>90</v>
      </c>
      <c r="AE5700" t="s">
        <v>1103</v>
      </c>
      <c r="AF5700">
        <v>9</v>
      </c>
      <c r="AH5700" s="160">
        <v>39987</v>
      </c>
      <c r="AI5700">
        <v>1</v>
      </c>
      <c r="AJ5700">
        <v>106</v>
      </c>
      <c r="AK5700" s="160" t="s">
        <v>1103</v>
      </c>
      <c r="AL5700" s="28">
        <f t="shared" si="139"/>
        <v>11</v>
      </c>
      <c r="AN5700" s="160">
        <v>38526</v>
      </c>
      <c r="AO5700">
        <v>1</v>
      </c>
      <c r="AP5700">
        <v>120</v>
      </c>
      <c r="AQ5700" s="160" t="s">
        <v>1103</v>
      </c>
      <c r="AR5700" s="28">
        <f t="shared" si="140"/>
        <v>12</v>
      </c>
      <c r="AT5700" s="160">
        <v>35969</v>
      </c>
      <c r="AU5700">
        <v>1</v>
      </c>
      <c r="AV5700">
        <v>57</v>
      </c>
      <c r="AW5700" s="160" t="s">
        <v>1103</v>
      </c>
      <c r="AX5700" s="28">
        <f t="shared" si="141"/>
        <v>6</v>
      </c>
    </row>
    <row r="5701" spans="28:50" x14ac:dyDescent="0.3">
      <c r="AB5701" s="160">
        <v>35239</v>
      </c>
      <c r="AC5701">
        <v>2</v>
      </c>
      <c r="AD5701">
        <v>90</v>
      </c>
      <c r="AE5701" t="s">
        <v>1103</v>
      </c>
      <c r="AF5701">
        <v>9</v>
      </c>
      <c r="AH5701" s="160">
        <v>39987</v>
      </c>
      <c r="AI5701">
        <v>2</v>
      </c>
      <c r="AJ5701">
        <v>105</v>
      </c>
      <c r="AK5701" s="160" t="s">
        <v>1103</v>
      </c>
      <c r="AL5701" s="28">
        <f t="shared" si="139"/>
        <v>11</v>
      </c>
      <c r="AN5701" s="160">
        <v>38526</v>
      </c>
      <c r="AO5701">
        <v>2</v>
      </c>
      <c r="AP5701">
        <v>122</v>
      </c>
      <c r="AQ5701" s="160" t="s">
        <v>1103</v>
      </c>
      <c r="AR5701" s="28">
        <f t="shared" si="140"/>
        <v>12</v>
      </c>
      <c r="AT5701" s="160">
        <v>35969</v>
      </c>
      <c r="AU5701">
        <v>2</v>
      </c>
      <c r="AV5701">
        <v>61</v>
      </c>
      <c r="AW5701" s="160" t="s">
        <v>1103</v>
      </c>
      <c r="AX5701" s="28">
        <f t="shared" si="141"/>
        <v>6</v>
      </c>
    </row>
    <row r="5702" spans="28:50" x14ac:dyDescent="0.3">
      <c r="AB5702" s="160">
        <v>35239</v>
      </c>
      <c r="AC5702">
        <v>3</v>
      </c>
      <c r="AD5702">
        <v>80</v>
      </c>
      <c r="AE5702" t="s">
        <v>1103</v>
      </c>
      <c r="AF5702">
        <v>8</v>
      </c>
      <c r="AH5702" s="160">
        <v>39987</v>
      </c>
      <c r="AI5702">
        <v>3</v>
      </c>
      <c r="AJ5702">
        <v>120</v>
      </c>
      <c r="AK5702" s="160" t="s">
        <v>1103</v>
      </c>
      <c r="AL5702" s="28">
        <f t="shared" si="139"/>
        <v>12</v>
      </c>
      <c r="AN5702" s="160">
        <v>38526</v>
      </c>
      <c r="AO5702">
        <v>3</v>
      </c>
      <c r="AP5702">
        <v>130</v>
      </c>
      <c r="AQ5702" s="160" t="s">
        <v>1103</v>
      </c>
      <c r="AR5702" s="28">
        <f t="shared" si="140"/>
        <v>13</v>
      </c>
      <c r="AT5702" s="160">
        <v>35969</v>
      </c>
      <c r="AU5702">
        <v>3</v>
      </c>
      <c r="AV5702">
        <v>54</v>
      </c>
      <c r="AW5702" s="160" t="s">
        <v>1103</v>
      </c>
      <c r="AX5702" s="28">
        <f t="shared" si="141"/>
        <v>5</v>
      </c>
    </row>
    <row r="5703" spans="28:50" x14ac:dyDescent="0.3">
      <c r="AB5703" s="160">
        <v>35239</v>
      </c>
      <c r="AC5703">
        <v>4</v>
      </c>
      <c r="AD5703">
        <v>80</v>
      </c>
      <c r="AE5703" t="s">
        <v>1103</v>
      </c>
      <c r="AF5703">
        <v>8</v>
      </c>
      <c r="AH5703" s="160">
        <v>39987</v>
      </c>
      <c r="AI5703">
        <v>4</v>
      </c>
      <c r="AJ5703">
        <v>88</v>
      </c>
      <c r="AK5703" s="160" t="s">
        <v>1103</v>
      </c>
      <c r="AL5703" s="28">
        <f t="shared" si="139"/>
        <v>9</v>
      </c>
      <c r="AN5703" s="160">
        <v>38526</v>
      </c>
      <c r="AO5703">
        <v>4</v>
      </c>
      <c r="AP5703">
        <v>120</v>
      </c>
      <c r="AQ5703" s="160" t="s">
        <v>1103</v>
      </c>
      <c r="AR5703" s="28">
        <f t="shared" si="140"/>
        <v>12</v>
      </c>
      <c r="AT5703" s="160">
        <v>35969</v>
      </c>
      <c r="AU5703">
        <v>4</v>
      </c>
      <c r="AV5703">
        <v>51</v>
      </c>
      <c r="AW5703" s="160" t="s">
        <v>1103</v>
      </c>
      <c r="AX5703" s="28">
        <f t="shared" si="141"/>
        <v>5</v>
      </c>
    </row>
    <row r="5704" spans="28:50" x14ac:dyDescent="0.3">
      <c r="AB5704" s="160">
        <v>35239</v>
      </c>
      <c r="AC5704">
        <v>5</v>
      </c>
      <c r="AD5704">
        <v>90</v>
      </c>
      <c r="AE5704" t="s">
        <v>1103</v>
      </c>
      <c r="AF5704">
        <v>9</v>
      </c>
      <c r="AH5704" s="160">
        <v>39987</v>
      </c>
      <c r="AI5704">
        <v>5</v>
      </c>
      <c r="AJ5704">
        <v>91</v>
      </c>
      <c r="AK5704" s="160" t="s">
        <v>1103</v>
      </c>
      <c r="AL5704" s="28">
        <f t="shared" si="139"/>
        <v>9</v>
      </c>
      <c r="AN5704" s="160">
        <v>38526</v>
      </c>
      <c r="AO5704">
        <v>5</v>
      </c>
      <c r="AP5704">
        <v>110</v>
      </c>
      <c r="AQ5704" s="160" t="s">
        <v>1103</v>
      </c>
      <c r="AR5704" s="28">
        <f t="shared" si="140"/>
        <v>11</v>
      </c>
      <c r="AT5704" s="160">
        <v>35969</v>
      </c>
      <c r="AU5704">
        <v>5</v>
      </c>
      <c r="AV5704">
        <v>45</v>
      </c>
      <c r="AW5704" s="160" t="s">
        <v>1103</v>
      </c>
      <c r="AX5704" s="28">
        <f t="shared" si="141"/>
        <v>5</v>
      </c>
    </row>
    <row r="5705" spans="28:50" x14ac:dyDescent="0.3">
      <c r="AB5705" s="160">
        <v>35239</v>
      </c>
      <c r="AC5705">
        <v>6</v>
      </c>
      <c r="AD5705">
        <v>110</v>
      </c>
      <c r="AE5705" t="s">
        <v>1103</v>
      </c>
      <c r="AF5705">
        <v>11</v>
      </c>
      <c r="AH5705" s="160">
        <v>39987</v>
      </c>
      <c r="AI5705">
        <v>6</v>
      </c>
      <c r="AJ5705">
        <v>100</v>
      </c>
      <c r="AK5705" s="160" t="s">
        <v>1103</v>
      </c>
      <c r="AL5705" s="28">
        <f t="shared" si="139"/>
        <v>10</v>
      </c>
      <c r="AN5705" s="160">
        <v>38526</v>
      </c>
      <c r="AO5705">
        <v>6</v>
      </c>
      <c r="AP5705">
        <v>120</v>
      </c>
      <c r="AQ5705" s="160" t="s">
        <v>1103</v>
      </c>
      <c r="AR5705" s="28">
        <f t="shared" si="140"/>
        <v>12</v>
      </c>
      <c r="AT5705" s="160">
        <v>35969</v>
      </c>
      <c r="AU5705">
        <v>6</v>
      </c>
      <c r="AV5705">
        <v>41</v>
      </c>
      <c r="AW5705" s="160" t="s">
        <v>1103</v>
      </c>
      <c r="AX5705" s="28">
        <f t="shared" si="141"/>
        <v>4</v>
      </c>
    </row>
    <row r="5706" spans="28:50" x14ac:dyDescent="0.3">
      <c r="AB5706" s="160">
        <v>35239</v>
      </c>
      <c r="AC5706">
        <v>7</v>
      </c>
      <c r="AD5706">
        <v>110</v>
      </c>
      <c r="AE5706" t="s">
        <v>1103</v>
      </c>
      <c r="AF5706">
        <v>11</v>
      </c>
      <c r="AH5706" s="160">
        <v>39987</v>
      </c>
      <c r="AI5706">
        <v>7</v>
      </c>
      <c r="AJ5706">
        <v>98</v>
      </c>
      <c r="AK5706" s="160" t="s">
        <v>1103</v>
      </c>
      <c r="AL5706" s="28">
        <f t="shared" si="139"/>
        <v>10</v>
      </c>
      <c r="AN5706" s="160">
        <v>38526</v>
      </c>
      <c r="AO5706">
        <v>7</v>
      </c>
      <c r="AP5706">
        <v>120</v>
      </c>
      <c r="AQ5706" s="160" t="s">
        <v>1103</v>
      </c>
      <c r="AR5706" s="28">
        <f t="shared" si="140"/>
        <v>12</v>
      </c>
      <c r="AT5706" s="160">
        <v>35969</v>
      </c>
      <c r="AU5706">
        <v>7</v>
      </c>
      <c r="AV5706">
        <v>41</v>
      </c>
      <c r="AW5706" s="160" t="s">
        <v>1103</v>
      </c>
      <c r="AX5706" s="28">
        <f t="shared" si="141"/>
        <v>4</v>
      </c>
    </row>
    <row r="5707" spans="28:50" x14ac:dyDescent="0.3">
      <c r="AB5707" s="160">
        <v>35239</v>
      </c>
      <c r="AC5707">
        <v>8</v>
      </c>
      <c r="AD5707">
        <v>110</v>
      </c>
      <c r="AE5707" t="s">
        <v>1103</v>
      </c>
      <c r="AF5707">
        <v>11</v>
      </c>
      <c r="AH5707" s="160">
        <v>39987</v>
      </c>
      <c r="AI5707">
        <v>8</v>
      </c>
      <c r="AJ5707">
        <v>108</v>
      </c>
      <c r="AK5707" s="160" t="s">
        <v>1103</v>
      </c>
      <c r="AL5707" s="28">
        <f t="shared" si="139"/>
        <v>11</v>
      </c>
      <c r="AN5707" s="160">
        <v>38526</v>
      </c>
      <c r="AO5707">
        <v>8</v>
      </c>
      <c r="AP5707">
        <v>135</v>
      </c>
      <c r="AQ5707" s="160" t="s">
        <v>1103</v>
      </c>
      <c r="AR5707" s="28">
        <f t="shared" si="140"/>
        <v>14</v>
      </c>
      <c r="AT5707" s="160">
        <v>35969</v>
      </c>
      <c r="AU5707">
        <v>8</v>
      </c>
      <c r="AV5707">
        <v>40</v>
      </c>
      <c r="AW5707" s="160" t="s">
        <v>1103</v>
      </c>
      <c r="AX5707" s="28">
        <f t="shared" si="141"/>
        <v>4</v>
      </c>
    </row>
    <row r="5708" spans="28:50" x14ac:dyDescent="0.3">
      <c r="AB5708" s="160">
        <v>35239</v>
      </c>
      <c r="AC5708">
        <v>9</v>
      </c>
      <c r="AD5708">
        <v>110</v>
      </c>
      <c r="AE5708" t="s">
        <v>1103</v>
      </c>
      <c r="AF5708">
        <v>11</v>
      </c>
      <c r="AH5708" s="160">
        <v>39987</v>
      </c>
      <c r="AI5708">
        <v>9</v>
      </c>
      <c r="AJ5708">
        <v>111</v>
      </c>
      <c r="AK5708" s="160" t="s">
        <v>1103</v>
      </c>
      <c r="AL5708" s="28">
        <f t="shared" si="139"/>
        <v>11</v>
      </c>
      <c r="AN5708" s="160">
        <v>38526</v>
      </c>
      <c r="AO5708">
        <v>9</v>
      </c>
      <c r="AP5708">
        <v>150</v>
      </c>
      <c r="AQ5708" s="160" t="s">
        <v>1103</v>
      </c>
      <c r="AR5708" s="28">
        <f t="shared" si="140"/>
        <v>15</v>
      </c>
      <c r="AT5708" s="160">
        <v>35969</v>
      </c>
      <c r="AU5708">
        <v>9</v>
      </c>
      <c r="AV5708">
        <v>57</v>
      </c>
      <c r="AW5708" s="160" t="s">
        <v>1103</v>
      </c>
      <c r="AX5708" s="28">
        <f t="shared" si="141"/>
        <v>6</v>
      </c>
    </row>
    <row r="5709" spans="28:50" x14ac:dyDescent="0.3">
      <c r="AB5709" s="160">
        <v>35239</v>
      </c>
      <c r="AC5709">
        <v>10</v>
      </c>
      <c r="AD5709">
        <v>110</v>
      </c>
      <c r="AE5709" t="s">
        <v>1103</v>
      </c>
      <c r="AF5709">
        <v>11</v>
      </c>
      <c r="AH5709" s="160">
        <v>39987</v>
      </c>
      <c r="AI5709">
        <v>10</v>
      </c>
      <c r="AJ5709">
        <v>122</v>
      </c>
      <c r="AK5709" s="160" t="s">
        <v>1103</v>
      </c>
      <c r="AL5709" s="28">
        <f t="shared" si="139"/>
        <v>12</v>
      </c>
      <c r="AN5709" s="160">
        <v>38526</v>
      </c>
      <c r="AO5709">
        <v>10</v>
      </c>
      <c r="AP5709">
        <v>150</v>
      </c>
      <c r="AQ5709" s="160" t="s">
        <v>1103</v>
      </c>
      <c r="AR5709" s="28">
        <f t="shared" si="140"/>
        <v>15</v>
      </c>
      <c r="AT5709" s="160">
        <v>35969</v>
      </c>
      <c r="AU5709">
        <v>10</v>
      </c>
      <c r="AV5709">
        <v>69</v>
      </c>
      <c r="AW5709" s="160" t="s">
        <v>1103</v>
      </c>
      <c r="AX5709" s="28">
        <f t="shared" si="141"/>
        <v>7</v>
      </c>
    </row>
    <row r="5710" spans="28:50" x14ac:dyDescent="0.3">
      <c r="AB5710" s="160">
        <v>35239</v>
      </c>
      <c r="AC5710">
        <v>11</v>
      </c>
      <c r="AD5710">
        <v>110</v>
      </c>
      <c r="AE5710" t="s">
        <v>1103</v>
      </c>
      <c r="AF5710">
        <v>11</v>
      </c>
      <c r="AH5710" s="160">
        <v>39987</v>
      </c>
      <c r="AI5710">
        <v>11</v>
      </c>
      <c r="AJ5710">
        <v>143</v>
      </c>
      <c r="AK5710" s="160" t="s">
        <v>1103</v>
      </c>
      <c r="AL5710" s="28">
        <f t="shared" si="139"/>
        <v>14</v>
      </c>
      <c r="AN5710" s="160">
        <v>38526</v>
      </c>
      <c r="AO5710">
        <v>11</v>
      </c>
      <c r="AP5710">
        <v>156</v>
      </c>
      <c r="AQ5710" s="160" t="s">
        <v>1103</v>
      </c>
      <c r="AR5710" s="28">
        <f t="shared" si="140"/>
        <v>16</v>
      </c>
      <c r="AT5710" s="160">
        <v>35969</v>
      </c>
      <c r="AU5710">
        <v>11</v>
      </c>
      <c r="AV5710">
        <v>74</v>
      </c>
      <c r="AW5710" s="160" t="s">
        <v>1103</v>
      </c>
      <c r="AX5710" s="28">
        <f t="shared" si="141"/>
        <v>7</v>
      </c>
    </row>
    <row r="5711" spans="28:50" x14ac:dyDescent="0.3">
      <c r="AB5711" s="160">
        <v>35239</v>
      </c>
      <c r="AC5711">
        <v>12</v>
      </c>
      <c r="AD5711">
        <v>100</v>
      </c>
      <c r="AE5711" t="s">
        <v>1103</v>
      </c>
      <c r="AF5711">
        <v>10</v>
      </c>
      <c r="AH5711" s="160">
        <v>39987</v>
      </c>
      <c r="AI5711">
        <v>12</v>
      </c>
      <c r="AJ5711">
        <v>150</v>
      </c>
      <c r="AK5711" s="160" t="s">
        <v>1103</v>
      </c>
      <c r="AL5711" s="28">
        <f t="shared" si="139"/>
        <v>15</v>
      </c>
      <c r="AN5711" s="160">
        <v>38526</v>
      </c>
      <c r="AO5711">
        <v>12</v>
      </c>
      <c r="AP5711">
        <v>160</v>
      </c>
      <c r="AQ5711" s="160" t="s">
        <v>1103</v>
      </c>
      <c r="AR5711" s="28">
        <f t="shared" si="140"/>
        <v>16</v>
      </c>
      <c r="AT5711" s="160">
        <v>35969</v>
      </c>
      <c r="AU5711">
        <v>12</v>
      </c>
      <c r="AV5711">
        <v>80</v>
      </c>
      <c r="AW5711" s="160" t="s">
        <v>1103</v>
      </c>
      <c r="AX5711" s="28">
        <f t="shared" si="141"/>
        <v>8</v>
      </c>
    </row>
    <row r="5712" spans="28:50" x14ac:dyDescent="0.3">
      <c r="AB5712" s="160">
        <v>35239</v>
      </c>
      <c r="AC5712">
        <v>13</v>
      </c>
      <c r="AD5712">
        <v>100</v>
      </c>
      <c r="AE5712" t="s">
        <v>1103</v>
      </c>
      <c r="AF5712">
        <v>10</v>
      </c>
      <c r="AH5712" s="160">
        <v>39987</v>
      </c>
      <c r="AI5712">
        <v>13</v>
      </c>
      <c r="AJ5712">
        <v>162</v>
      </c>
      <c r="AK5712" s="160" t="s">
        <v>1103</v>
      </c>
      <c r="AL5712" s="28">
        <f t="shared" si="139"/>
        <v>16</v>
      </c>
      <c r="AN5712" s="160">
        <v>38526</v>
      </c>
      <c r="AO5712">
        <v>13</v>
      </c>
      <c r="AP5712">
        <v>150</v>
      </c>
      <c r="AQ5712" s="160" t="s">
        <v>1103</v>
      </c>
      <c r="AR5712" s="28">
        <f t="shared" si="140"/>
        <v>15</v>
      </c>
      <c r="AT5712" s="160">
        <v>35969</v>
      </c>
      <c r="AU5712">
        <v>13</v>
      </c>
      <c r="AV5712">
        <v>87</v>
      </c>
      <c r="AW5712" s="160" t="s">
        <v>1103</v>
      </c>
      <c r="AX5712" s="28">
        <f t="shared" si="141"/>
        <v>9</v>
      </c>
    </row>
    <row r="5713" spans="28:50" x14ac:dyDescent="0.3">
      <c r="AB5713" s="160">
        <v>35239</v>
      </c>
      <c r="AC5713">
        <v>14</v>
      </c>
      <c r="AD5713">
        <v>100</v>
      </c>
      <c r="AE5713" t="s">
        <v>1103</v>
      </c>
      <c r="AF5713">
        <v>10</v>
      </c>
      <c r="AH5713" s="160">
        <v>39987</v>
      </c>
      <c r="AI5713">
        <v>14</v>
      </c>
      <c r="AJ5713">
        <v>160</v>
      </c>
      <c r="AK5713" s="160" t="s">
        <v>1103</v>
      </c>
      <c r="AL5713" s="28">
        <f t="shared" si="139"/>
        <v>16</v>
      </c>
      <c r="AN5713" s="160">
        <v>38526</v>
      </c>
      <c r="AO5713">
        <v>14</v>
      </c>
      <c r="AP5713">
        <v>150</v>
      </c>
      <c r="AQ5713" s="160" t="s">
        <v>1103</v>
      </c>
      <c r="AR5713" s="28">
        <f t="shared" si="140"/>
        <v>15</v>
      </c>
      <c r="AT5713" s="160">
        <v>35969</v>
      </c>
      <c r="AU5713">
        <v>14</v>
      </c>
      <c r="AV5713">
        <v>88</v>
      </c>
      <c r="AW5713" s="160" t="s">
        <v>1103</v>
      </c>
      <c r="AX5713" s="28">
        <f t="shared" si="141"/>
        <v>9</v>
      </c>
    </row>
    <row r="5714" spans="28:50" x14ac:dyDescent="0.3">
      <c r="AB5714" s="160">
        <v>35239</v>
      </c>
      <c r="AC5714">
        <v>15</v>
      </c>
      <c r="AD5714">
        <v>90</v>
      </c>
      <c r="AE5714" t="s">
        <v>1103</v>
      </c>
      <c r="AF5714">
        <v>9</v>
      </c>
      <c r="AH5714" s="160">
        <v>39987</v>
      </c>
      <c r="AI5714">
        <v>15</v>
      </c>
      <c r="AJ5714">
        <v>161</v>
      </c>
      <c r="AK5714" s="160" t="s">
        <v>1103</v>
      </c>
      <c r="AL5714" s="28">
        <f t="shared" si="139"/>
        <v>16</v>
      </c>
      <c r="AN5714" s="160">
        <v>38526</v>
      </c>
      <c r="AO5714">
        <v>15</v>
      </c>
      <c r="AP5714">
        <v>150</v>
      </c>
      <c r="AQ5714" s="160" t="s">
        <v>1103</v>
      </c>
      <c r="AR5714" s="28">
        <f t="shared" si="140"/>
        <v>15</v>
      </c>
      <c r="AT5714" s="160">
        <v>35969</v>
      </c>
      <c r="AU5714">
        <v>15</v>
      </c>
      <c r="AV5714">
        <v>81</v>
      </c>
      <c r="AW5714" s="160" t="s">
        <v>1103</v>
      </c>
      <c r="AX5714" s="28">
        <f t="shared" si="141"/>
        <v>8</v>
      </c>
    </row>
    <row r="5715" spans="28:50" x14ac:dyDescent="0.3">
      <c r="AB5715" s="160">
        <v>35239</v>
      </c>
      <c r="AC5715">
        <v>16</v>
      </c>
      <c r="AD5715">
        <v>100</v>
      </c>
      <c r="AE5715" t="s">
        <v>1103</v>
      </c>
      <c r="AF5715">
        <v>10</v>
      </c>
      <c r="AH5715" s="160">
        <v>39987</v>
      </c>
      <c r="AI5715">
        <v>16</v>
      </c>
      <c r="AJ5715">
        <v>160</v>
      </c>
      <c r="AK5715" s="160" t="s">
        <v>1103</v>
      </c>
      <c r="AL5715" s="28">
        <f t="shared" si="139"/>
        <v>16</v>
      </c>
      <c r="AN5715" s="160">
        <v>38526</v>
      </c>
      <c r="AO5715">
        <v>16</v>
      </c>
      <c r="AP5715">
        <v>140</v>
      </c>
      <c r="AQ5715" s="160" t="s">
        <v>1103</v>
      </c>
      <c r="AR5715" s="28">
        <f t="shared" si="140"/>
        <v>14</v>
      </c>
      <c r="AT5715" s="160">
        <v>35969</v>
      </c>
      <c r="AU5715">
        <v>16</v>
      </c>
      <c r="AV5715">
        <v>67</v>
      </c>
      <c r="AW5715" s="160" t="s">
        <v>1103</v>
      </c>
      <c r="AX5715" s="28">
        <f t="shared" si="141"/>
        <v>7</v>
      </c>
    </row>
    <row r="5716" spans="28:50" x14ac:dyDescent="0.3">
      <c r="AB5716" s="160">
        <v>35239</v>
      </c>
      <c r="AC5716">
        <v>17</v>
      </c>
      <c r="AD5716">
        <v>90</v>
      </c>
      <c r="AE5716" t="s">
        <v>1103</v>
      </c>
      <c r="AF5716">
        <v>9</v>
      </c>
      <c r="AH5716" s="160">
        <v>39987</v>
      </c>
      <c r="AI5716">
        <v>17</v>
      </c>
      <c r="AJ5716">
        <v>159</v>
      </c>
      <c r="AK5716" s="160" t="s">
        <v>1103</v>
      </c>
      <c r="AL5716" s="28">
        <f t="shared" si="139"/>
        <v>16</v>
      </c>
      <c r="AN5716" s="160">
        <v>38526</v>
      </c>
      <c r="AO5716">
        <v>17</v>
      </c>
      <c r="AP5716">
        <v>118</v>
      </c>
      <c r="AQ5716" s="160" t="s">
        <v>1103</v>
      </c>
      <c r="AR5716" s="28">
        <f t="shared" si="140"/>
        <v>12</v>
      </c>
      <c r="AT5716" s="160">
        <v>35969</v>
      </c>
      <c r="AU5716">
        <v>17</v>
      </c>
      <c r="AV5716">
        <v>48</v>
      </c>
      <c r="AW5716" s="160" t="s">
        <v>1103</v>
      </c>
      <c r="AX5716" s="28">
        <f t="shared" si="141"/>
        <v>5</v>
      </c>
    </row>
    <row r="5717" spans="28:50" x14ac:dyDescent="0.3">
      <c r="AB5717" s="160">
        <v>35239</v>
      </c>
      <c r="AC5717">
        <v>18</v>
      </c>
      <c r="AD5717">
        <v>90</v>
      </c>
      <c r="AE5717" t="s">
        <v>1103</v>
      </c>
      <c r="AF5717">
        <v>9</v>
      </c>
      <c r="AH5717" s="160">
        <v>39987</v>
      </c>
      <c r="AI5717">
        <v>18</v>
      </c>
      <c r="AJ5717">
        <v>155</v>
      </c>
      <c r="AK5717" s="160" t="s">
        <v>1103</v>
      </c>
      <c r="AL5717" s="28">
        <f t="shared" si="139"/>
        <v>16</v>
      </c>
      <c r="AN5717" s="160">
        <v>38526</v>
      </c>
      <c r="AO5717">
        <v>18</v>
      </c>
      <c r="AP5717">
        <v>130</v>
      </c>
      <c r="AQ5717" s="160" t="s">
        <v>1103</v>
      </c>
      <c r="AR5717" s="28">
        <f t="shared" si="140"/>
        <v>13</v>
      </c>
      <c r="AT5717" s="160">
        <v>35969</v>
      </c>
      <c r="AU5717">
        <v>18</v>
      </c>
      <c r="AV5717">
        <v>43</v>
      </c>
      <c r="AW5717" s="160" t="s">
        <v>1103</v>
      </c>
      <c r="AX5717" s="28">
        <f t="shared" si="141"/>
        <v>4</v>
      </c>
    </row>
    <row r="5718" spans="28:50" x14ac:dyDescent="0.3">
      <c r="AB5718" s="160">
        <v>35239</v>
      </c>
      <c r="AC5718">
        <v>19</v>
      </c>
      <c r="AD5718">
        <v>80</v>
      </c>
      <c r="AE5718" t="s">
        <v>1103</v>
      </c>
      <c r="AF5718">
        <v>8</v>
      </c>
      <c r="AH5718" s="160">
        <v>39987</v>
      </c>
      <c r="AI5718">
        <v>19</v>
      </c>
      <c r="AJ5718">
        <v>125</v>
      </c>
      <c r="AK5718" s="160" t="s">
        <v>1103</v>
      </c>
      <c r="AL5718" s="28">
        <f t="shared" si="139"/>
        <v>13</v>
      </c>
      <c r="AN5718" s="160">
        <v>38526</v>
      </c>
      <c r="AO5718">
        <v>19</v>
      </c>
      <c r="AP5718">
        <v>130</v>
      </c>
      <c r="AQ5718" s="160" t="s">
        <v>1103</v>
      </c>
      <c r="AR5718" s="28">
        <f t="shared" si="140"/>
        <v>13</v>
      </c>
      <c r="AT5718" s="160">
        <v>35969</v>
      </c>
      <c r="AU5718">
        <v>19</v>
      </c>
      <c r="AV5718">
        <v>37</v>
      </c>
      <c r="AW5718" s="160" t="s">
        <v>1103</v>
      </c>
      <c r="AX5718" s="28">
        <f t="shared" si="141"/>
        <v>4</v>
      </c>
    </row>
    <row r="5719" spans="28:50" x14ac:dyDescent="0.3">
      <c r="AB5719" s="160">
        <v>35239</v>
      </c>
      <c r="AC5719">
        <v>20</v>
      </c>
      <c r="AD5719">
        <v>80</v>
      </c>
      <c r="AE5719" t="s">
        <v>1103</v>
      </c>
      <c r="AF5719">
        <v>8</v>
      </c>
      <c r="AH5719" s="160">
        <v>39987</v>
      </c>
      <c r="AI5719">
        <v>20</v>
      </c>
      <c r="AJ5719">
        <v>128</v>
      </c>
      <c r="AK5719" s="160" t="s">
        <v>1103</v>
      </c>
      <c r="AL5719" s="28">
        <f t="shared" si="139"/>
        <v>13</v>
      </c>
      <c r="AN5719" s="160">
        <v>38526</v>
      </c>
      <c r="AO5719">
        <v>20</v>
      </c>
      <c r="AP5719">
        <v>122</v>
      </c>
      <c r="AQ5719" s="160" t="s">
        <v>1103</v>
      </c>
      <c r="AR5719" s="28">
        <f t="shared" si="140"/>
        <v>12</v>
      </c>
      <c r="AT5719" s="160">
        <v>35969</v>
      </c>
      <c r="AU5719">
        <v>20</v>
      </c>
      <c r="AV5719">
        <v>33</v>
      </c>
      <c r="AW5719" s="160" t="s">
        <v>1103</v>
      </c>
      <c r="AX5719" s="28">
        <f t="shared" si="141"/>
        <v>3</v>
      </c>
    </row>
    <row r="5720" spans="28:50" x14ac:dyDescent="0.3">
      <c r="AB5720" s="160">
        <v>35239</v>
      </c>
      <c r="AC5720">
        <v>21</v>
      </c>
      <c r="AD5720">
        <v>90</v>
      </c>
      <c r="AE5720" t="s">
        <v>1103</v>
      </c>
      <c r="AF5720">
        <v>9</v>
      </c>
      <c r="AH5720" s="160">
        <v>39987</v>
      </c>
      <c r="AI5720">
        <v>21</v>
      </c>
      <c r="AJ5720">
        <v>126</v>
      </c>
      <c r="AK5720" s="160" t="s">
        <v>1103</v>
      </c>
      <c r="AL5720" s="28">
        <f t="shared" si="139"/>
        <v>13</v>
      </c>
      <c r="AN5720" s="160">
        <v>38526</v>
      </c>
      <c r="AO5720">
        <v>21</v>
      </c>
      <c r="AP5720">
        <v>130</v>
      </c>
      <c r="AQ5720" s="160" t="s">
        <v>1103</v>
      </c>
      <c r="AR5720" s="28">
        <f t="shared" si="140"/>
        <v>13</v>
      </c>
      <c r="AT5720" s="160">
        <v>35969</v>
      </c>
      <c r="AU5720">
        <v>21</v>
      </c>
      <c r="AV5720">
        <v>32</v>
      </c>
      <c r="AW5720" s="160" t="s">
        <v>1103</v>
      </c>
      <c r="AX5720" s="28">
        <f t="shared" si="141"/>
        <v>3</v>
      </c>
    </row>
    <row r="5721" spans="28:50" x14ac:dyDescent="0.3">
      <c r="AB5721" s="160">
        <v>35239</v>
      </c>
      <c r="AC5721">
        <v>22</v>
      </c>
      <c r="AD5721">
        <v>90</v>
      </c>
      <c r="AE5721" t="s">
        <v>1103</v>
      </c>
      <c r="AF5721">
        <v>9</v>
      </c>
      <c r="AH5721" s="160">
        <v>39987</v>
      </c>
      <c r="AI5721">
        <v>22</v>
      </c>
      <c r="AJ5721">
        <v>128</v>
      </c>
      <c r="AK5721" s="160" t="s">
        <v>1103</v>
      </c>
      <c r="AL5721" s="28">
        <f t="shared" si="139"/>
        <v>13</v>
      </c>
      <c r="AN5721" s="160">
        <v>38526</v>
      </c>
      <c r="AO5721">
        <v>22</v>
      </c>
      <c r="AP5721">
        <v>130</v>
      </c>
      <c r="AQ5721" s="160" t="s">
        <v>1103</v>
      </c>
      <c r="AR5721" s="28">
        <f t="shared" si="140"/>
        <v>13</v>
      </c>
      <c r="AT5721" s="160">
        <v>35969</v>
      </c>
      <c r="AU5721">
        <v>22</v>
      </c>
      <c r="AV5721">
        <v>19</v>
      </c>
      <c r="AW5721" s="160" t="s">
        <v>1103</v>
      </c>
      <c r="AX5721" s="28">
        <f t="shared" si="141"/>
        <v>2</v>
      </c>
    </row>
    <row r="5722" spans="28:50" x14ac:dyDescent="0.3">
      <c r="AB5722" s="160">
        <v>35239</v>
      </c>
      <c r="AC5722">
        <v>23</v>
      </c>
      <c r="AD5722">
        <v>90</v>
      </c>
      <c r="AE5722" t="s">
        <v>1103</v>
      </c>
      <c r="AF5722">
        <v>9</v>
      </c>
      <c r="AH5722" s="160">
        <v>39987</v>
      </c>
      <c r="AI5722">
        <v>23</v>
      </c>
      <c r="AJ5722">
        <v>119</v>
      </c>
      <c r="AK5722" s="160" t="s">
        <v>1103</v>
      </c>
      <c r="AL5722" s="28">
        <f t="shared" si="139"/>
        <v>12</v>
      </c>
      <c r="AN5722" s="160">
        <v>38526</v>
      </c>
      <c r="AO5722">
        <v>23</v>
      </c>
      <c r="AP5722">
        <v>137</v>
      </c>
      <c r="AQ5722" s="160" t="s">
        <v>1103</v>
      </c>
      <c r="AR5722" s="28">
        <f t="shared" si="140"/>
        <v>14</v>
      </c>
      <c r="AT5722" s="160">
        <v>35969</v>
      </c>
      <c r="AU5722">
        <v>23</v>
      </c>
      <c r="AV5722">
        <v>17</v>
      </c>
      <c r="AW5722" s="160" t="s">
        <v>1103</v>
      </c>
      <c r="AX5722" s="28">
        <f t="shared" si="141"/>
        <v>2</v>
      </c>
    </row>
    <row r="5723" spans="28:50" x14ac:dyDescent="0.3">
      <c r="AB5723" s="160">
        <v>35240</v>
      </c>
      <c r="AC5723">
        <v>0</v>
      </c>
      <c r="AD5723">
        <v>90</v>
      </c>
      <c r="AE5723" t="s">
        <v>1103</v>
      </c>
      <c r="AF5723">
        <v>9</v>
      </c>
      <c r="AH5723" s="160">
        <v>39988</v>
      </c>
      <c r="AI5723">
        <v>0</v>
      </c>
      <c r="AJ5723">
        <v>121</v>
      </c>
      <c r="AK5723" s="160" t="s">
        <v>1103</v>
      </c>
      <c r="AL5723" s="28">
        <f t="shared" si="139"/>
        <v>12</v>
      </c>
      <c r="AN5723" s="160">
        <v>38527</v>
      </c>
      <c r="AO5723">
        <v>0</v>
      </c>
      <c r="AP5723">
        <v>140</v>
      </c>
      <c r="AQ5723" s="160" t="s">
        <v>1103</v>
      </c>
      <c r="AR5723" s="28">
        <f t="shared" si="140"/>
        <v>14</v>
      </c>
      <c r="AT5723" s="160">
        <v>35970</v>
      </c>
      <c r="AU5723">
        <v>0</v>
      </c>
      <c r="AV5723">
        <v>8</v>
      </c>
      <c r="AW5723" s="160" t="s">
        <v>1103</v>
      </c>
      <c r="AX5723" s="28">
        <f t="shared" si="141"/>
        <v>1</v>
      </c>
    </row>
    <row r="5724" spans="28:50" x14ac:dyDescent="0.3">
      <c r="AB5724" s="160">
        <v>35240</v>
      </c>
      <c r="AC5724">
        <v>1</v>
      </c>
      <c r="AD5724">
        <v>100</v>
      </c>
      <c r="AE5724" t="s">
        <v>1103</v>
      </c>
      <c r="AF5724">
        <v>10</v>
      </c>
      <c r="AH5724" s="160">
        <v>39988</v>
      </c>
      <c r="AI5724">
        <v>1</v>
      </c>
      <c r="AJ5724">
        <v>123</v>
      </c>
      <c r="AK5724" s="160" t="s">
        <v>1103</v>
      </c>
      <c r="AL5724" s="28">
        <f t="shared" si="139"/>
        <v>12</v>
      </c>
      <c r="AN5724" s="160">
        <v>38527</v>
      </c>
      <c r="AO5724">
        <v>1</v>
      </c>
      <c r="AP5724">
        <v>140</v>
      </c>
      <c r="AQ5724" s="160" t="s">
        <v>1103</v>
      </c>
      <c r="AR5724" s="28">
        <f t="shared" si="140"/>
        <v>14</v>
      </c>
      <c r="AT5724" s="160">
        <v>35970</v>
      </c>
      <c r="AU5724">
        <v>1</v>
      </c>
      <c r="AV5724">
        <v>11</v>
      </c>
      <c r="AW5724" s="160" t="s">
        <v>1103</v>
      </c>
      <c r="AX5724" s="28">
        <f t="shared" si="141"/>
        <v>1</v>
      </c>
    </row>
    <row r="5725" spans="28:50" x14ac:dyDescent="0.3">
      <c r="AB5725" s="160">
        <v>35240</v>
      </c>
      <c r="AC5725">
        <v>2</v>
      </c>
      <c r="AD5725">
        <v>90</v>
      </c>
      <c r="AE5725" t="s">
        <v>1103</v>
      </c>
      <c r="AF5725">
        <v>9</v>
      </c>
      <c r="AH5725" s="160">
        <v>39988</v>
      </c>
      <c r="AI5725">
        <v>2</v>
      </c>
      <c r="AJ5725">
        <v>116</v>
      </c>
      <c r="AK5725" s="160" t="s">
        <v>1103</v>
      </c>
      <c r="AL5725" s="28">
        <f t="shared" si="139"/>
        <v>12</v>
      </c>
      <c r="AN5725" s="160">
        <v>38527</v>
      </c>
      <c r="AO5725">
        <v>2</v>
      </c>
      <c r="AP5725">
        <v>143</v>
      </c>
      <c r="AQ5725" s="160" t="s">
        <v>1103</v>
      </c>
      <c r="AR5725" s="28">
        <f t="shared" si="140"/>
        <v>14</v>
      </c>
      <c r="AT5725" s="160">
        <v>35970</v>
      </c>
      <c r="AU5725">
        <v>2</v>
      </c>
      <c r="AV5725">
        <v>11</v>
      </c>
      <c r="AW5725" s="160" t="s">
        <v>1103</v>
      </c>
      <c r="AX5725" s="28">
        <f t="shared" si="141"/>
        <v>1</v>
      </c>
    </row>
    <row r="5726" spans="28:50" x14ac:dyDescent="0.3">
      <c r="AB5726" s="160">
        <v>35240</v>
      </c>
      <c r="AC5726">
        <v>3</v>
      </c>
      <c r="AD5726">
        <v>90</v>
      </c>
      <c r="AE5726" t="s">
        <v>1103</v>
      </c>
      <c r="AF5726">
        <v>9</v>
      </c>
      <c r="AH5726" s="160">
        <v>39988</v>
      </c>
      <c r="AI5726">
        <v>3</v>
      </c>
      <c r="AJ5726">
        <v>118</v>
      </c>
      <c r="AK5726" s="160" t="s">
        <v>1103</v>
      </c>
      <c r="AL5726" s="28">
        <f t="shared" si="139"/>
        <v>12</v>
      </c>
      <c r="AN5726" s="160">
        <v>38527</v>
      </c>
      <c r="AO5726">
        <v>3</v>
      </c>
      <c r="AP5726">
        <v>150</v>
      </c>
      <c r="AQ5726" s="160" t="s">
        <v>1103</v>
      </c>
      <c r="AR5726" s="28">
        <f t="shared" si="140"/>
        <v>15</v>
      </c>
      <c r="AT5726" s="160">
        <v>35970</v>
      </c>
      <c r="AU5726">
        <v>3</v>
      </c>
      <c r="AV5726">
        <v>7</v>
      </c>
      <c r="AW5726" s="160" t="s">
        <v>1103</v>
      </c>
      <c r="AX5726" s="28">
        <f t="shared" si="141"/>
        <v>1</v>
      </c>
    </row>
    <row r="5727" spans="28:50" x14ac:dyDescent="0.3">
      <c r="AB5727" s="160">
        <v>35240</v>
      </c>
      <c r="AC5727">
        <v>4</v>
      </c>
      <c r="AD5727">
        <v>100</v>
      </c>
      <c r="AE5727" t="s">
        <v>1103</v>
      </c>
      <c r="AF5727">
        <v>10</v>
      </c>
      <c r="AH5727" s="160">
        <v>39988</v>
      </c>
      <c r="AI5727">
        <v>4</v>
      </c>
      <c r="AJ5727">
        <v>113</v>
      </c>
      <c r="AK5727" s="160" t="s">
        <v>1103</v>
      </c>
      <c r="AL5727" s="28">
        <f t="shared" si="139"/>
        <v>11</v>
      </c>
      <c r="AN5727" s="160">
        <v>38527</v>
      </c>
      <c r="AO5727">
        <v>4</v>
      </c>
      <c r="AP5727">
        <v>150</v>
      </c>
      <c r="AQ5727" s="160" t="s">
        <v>1103</v>
      </c>
      <c r="AR5727" s="28">
        <f t="shared" si="140"/>
        <v>15</v>
      </c>
      <c r="AT5727" s="160">
        <v>35970</v>
      </c>
      <c r="AU5727">
        <v>4</v>
      </c>
      <c r="AV5727">
        <v>-3</v>
      </c>
      <c r="AW5727" s="160" t="s">
        <v>1103</v>
      </c>
      <c r="AX5727" s="28">
        <f t="shared" si="141"/>
        <v>0</v>
      </c>
    </row>
    <row r="5728" spans="28:50" x14ac:dyDescent="0.3">
      <c r="AB5728" s="160">
        <v>35240</v>
      </c>
      <c r="AC5728">
        <v>5</v>
      </c>
      <c r="AD5728">
        <v>100</v>
      </c>
      <c r="AE5728" t="s">
        <v>1103</v>
      </c>
      <c r="AF5728">
        <v>10</v>
      </c>
      <c r="AH5728" s="160">
        <v>39988</v>
      </c>
      <c r="AI5728">
        <v>5</v>
      </c>
      <c r="AJ5728">
        <v>122</v>
      </c>
      <c r="AK5728" s="160" t="s">
        <v>1103</v>
      </c>
      <c r="AL5728" s="28">
        <f t="shared" si="139"/>
        <v>12</v>
      </c>
      <c r="AN5728" s="160">
        <v>38527</v>
      </c>
      <c r="AO5728">
        <v>5</v>
      </c>
      <c r="AP5728">
        <v>146</v>
      </c>
      <c r="AQ5728" s="160" t="s">
        <v>1103</v>
      </c>
      <c r="AR5728" s="28">
        <f t="shared" si="140"/>
        <v>15</v>
      </c>
      <c r="AT5728" s="160">
        <v>35970</v>
      </c>
      <c r="AU5728">
        <v>5</v>
      </c>
      <c r="AV5728">
        <v>5</v>
      </c>
      <c r="AW5728" s="160" t="s">
        <v>1103</v>
      </c>
      <c r="AX5728" s="28">
        <f t="shared" si="141"/>
        <v>1</v>
      </c>
    </row>
    <row r="5729" spans="28:50" x14ac:dyDescent="0.3">
      <c r="AB5729" s="160">
        <v>35240</v>
      </c>
      <c r="AC5729">
        <v>6</v>
      </c>
      <c r="AD5729">
        <v>90</v>
      </c>
      <c r="AE5729" t="s">
        <v>1103</v>
      </c>
      <c r="AF5729">
        <v>9</v>
      </c>
      <c r="AH5729" s="160">
        <v>39988</v>
      </c>
      <c r="AI5729">
        <v>6</v>
      </c>
      <c r="AJ5729">
        <v>116</v>
      </c>
      <c r="AK5729" s="160" t="s">
        <v>1103</v>
      </c>
      <c r="AL5729" s="28">
        <f t="shared" si="139"/>
        <v>12</v>
      </c>
      <c r="AN5729" s="160">
        <v>38527</v>
      </c>
      <c r="AO5729">
        <v>6</v>
      </c>
      <c r="AP5729">
        <v>150</v>
      </c>
      <c r="AQ5729" s="160" t="s">
        <v>1103</v>
      </c>
      <c r="AR5729" s="28">
        <f t="shared" si="140"/>
        <v>15</v>
      </c>
      <c r="AT5729" s="160">
        <v>35970</v>
      </c>
      <c r="AU5729">
        <v>6</v>
      </c>
      <c r="AV5729">
        <v>-3</v>
      </c>
      <c r="AW5729" s="160" t="s">
        <v>1103</v>
      </c>
      <c r="AX5729" s="28">
        <f t="shared" si="141"/>
        <v>0</v>
      </c>
    </row>
    <row r="5730" spans="28:50" x14ac:dyDescent="0.3">
      <c r="AB5730" s="160">
        <v>35240</v>
      </c>
      <c r="AC5730">
        <v>7</v>
      </c>
      <c r="AD5730">
        <v>80</v>
      </c>
      <c r="AE5730" t="s">
        <v>1103</v>
      </c>
      <c r="AF5730">
        <v>8</v>
      </c>
      <c r="AH5730" s="160">
        <v>39988</v>
      </c>
      <c r="AI5730">
        <v>7</v>
      </c>
      <c r="AJ5730">
        <v>114</v>
      </c>
      <c r="AK5730" s="160" t="s">
        <v>1103</v>
      </c>
      <c r="AL5730" s="28">
        <f t="shared" si="139"/>
        <v>11</v>
      </c>
      <c r="AN5730" s="160">
        <v>38527</v>
      </c>
      <c r="AO5730">
        <v>7</v>
      </c>
      <c r="AP5730">
        <v>150</v>
      </c>
      <c r="AQ5730" s="160" t="s">
        <v>1103</v>
      </c>
      <c r="AR5730" s="28">
        <f t="shared" si="140"/>
        <v>15</v>
      </c>
      <c r="AT5730" s="160">
        <v>35970</v>
      </c>
      <c r="AU5730">
        <v>7</v>
      </c>
      <c r="AV5730">
        <v>5</v>
      </c>
      <c r="AW5730" s="160" t="s">
        <v>1103</v>
      </c>
      <c r="AX5730" s="28">
        <f t="shared" si="141"/>
        <v>1</v>
      </c>
    </row>
    <row r="5731" spans="28:50" x14ac:dyDescent="0.3">
      <c r="AB5731" s="160">
        <v>35240</v>
      </c>
      <c r="AC5731">
        <v>8</v>
      </c>
      <c r="AD5731">
        <v>80</v>
      </c>
      <c r="AE5731" t="s">
        <v>1103</v>
      </c>
      <c r="AF5731">
        <v>8</v>
      </c>
      <c r="AH5731" s="160">
        <v>39988</v>
      </c>
      <c r="AI5731">
        <v>8</v>
      </c>
      <c r="AJ5731">
        <v>113</v>
      </c>
      <c r="AK5731" s="160" t="s">
        <v>1103</v>
      </c>
      <c r="AL5731" s="28">
        <f t="shared" si="139"/>
        <v>11</v>
      </c>
      <c r="AN5731" s="160">
        <v>38527</v>
      </c>
      <c r="AO5731">
        <v>8</v>
      </c>
      <c r="AP5731">
        <v>144</v>
      </c>
      <c r="AQ5731" s="160" t="s">
        <v>1103</v>
      </c>
      <c r="AR5731" s="28">
        <f t="shared" si="140"/>
        <v>14</v>
      </c>
      <c r="AT5731" s="160">
        <v>35970</v>
      </c>
      <c r="AU5731">
        <v>8</v>
      </c>
      <c r="AV5731">
        <v>-5</v>
      </c>
      <c r="AW5731" s="160" t="s">
        <v>1103</v>
      </c>
      <c r="AX5731" s="28">
        <f t="shared" si="141"/>
        <v>-1</v>
      </c>
    </row>
    <row r="5732" spans="28:50" x14ac:dyDescent="0.3">
      <c r="AB5732" s="160">
        <v>35240</v>
      </c>
      <c r="AC5732">
        <v>9</v>
      </c>
      <c r="AD5732">
        <v>100</v>
      </c>
      <c r="AE5732" t="s">
        <v>1103</v>
      </c>
      <c r="AF5732">
        <v>10</v>
      </c>
      <c r="AH5732" s="160">
        <v>39988</v>
      </c>
      <c r="AI5732">
        <v>9</v>
      </c>
      <c r="AJ5732">
        <v>113</v>
      </c>
      <c r="AK5732" s="160" t="s">
        <v>1103</v>
      </c>
      <c r="AL5732" s="28">
        <f t="shared" si="139"/>
        <v>11</v>
      </c>
      <c r="AN5732" s="160">
        <v>38527</v>
      </c>
      <c r="AO5732">
        <v>9</v>
      </c>
      <c r="AP5732">
        <v>140</v>
      </c>
      <c r="AQ5732" s="160" t="s">
        <v>1103</v>
      </c>
      <c r="AR5732" s="28">
        <f t="shared" si="140"/>
        <v>14</v>
      </c>
      <c r="AT5732" s="160">
        <v>35970</v>
      </c>
      <c r="AU5732">
        <v>9</v>
      </c>
      <c r="AV5732">
        <v>13</v>
      </c>
      <c r="AW5732" s="160" t="s">
        <v>1103</v>
      </c>
      <c r="AX5732" s="28">
        <f t="shared" si="141"/>
        <v>1</v>
      </c>
    </row>
    <row r="5733" spans="28:50" x14ac:dyDescent="0.3">
      <c r="AB5733" s="160">
        <v>35240</v>
      </c>
      <c r="AC5733">
        <v>10</v>
      </c>
      <c r="AD5733">
        <v>110</v>
      </c>
      <c r="AE5733" t="s">
        <v>1103</v>
      </c>
      <c r="AF5733">
        <v>11</v>
      </c>
      <c r="AH5733" s="160">
        <v>39988</v>
      </c>
      <c r="AI5733">
        <v>10</v>
      </c>
      <c r="AJ5733">
        <v>130</v>
      </c>
      <c r="AK5733" s="160" t="s">
        <v>1103</v>
      </c>
      <c r="AL5733" s="28">
        <f t="shared" si="139"/>
        <v>13</v>
      </c>
      <c r="AN5733" s="160">
        <v>38527</v>
      </c>
      <c r="AO5733">
        <v>10</v>
      </c>
      <c r="AP5733">
        <v>140</v>
      </c>
      <c r="AQ5733" s="160" t="s">
        <v>1103</v>
      </c>
      <c r="AR5733" s="28">
        <f t="shared" si="140"/>
        <v>14</v>
      </c>
      <c r="AT5733" s="160">
        <v>35970</v>
      </c>
      <c r="AU5733">
        <v>10</v>
      </c>
      <c r="AV5733">
        <v>44</v>
      </c>
      <c r="AW5733" s="160" t="s">
        <v>1103</v>
      </c>
      <c r="AX5733" s="28">
        <f t="shared" si="141"/>
        <v>4</v>
      </c>
    </row>
    <row r="5734" spans="28:50" x14ac:dyDescent="0.3">
      <c r="AB5734" s="160">
        <v>35240</v>
      </c>
      <c r="AC5734">
        <v>11</v>
      </c>
      <c r="AD5734">
        <v>120</v>
      </c>
      <c r="AE5734" t="s">
        <v>1103</v>
      </c>
      <c r="AF5734">
        <v>12</v>
      </c>
      <c r="AH5734" s="160">
        <v>39988</v>
      </c>
      <c r="AI5734">
        <v>11</v>
      </c>
      <c r="AJ5734">
        <v>140</v>
      </c>
      <c r="AK5734" s="160" t="s">
        <v>1103</v>
      </c>
      <c r="AL5734" s="28">
        <f t="shared" si="139"/>
        <v>14</v>
      </c>
      <c r="AN5734" s="160">
        <v>38527</v>
      </c>
      <c r="AO5734">
        <v>11</v>
      </c>
      <c r="AP5734">
        <v>142</v>
      </c>
      <c r="AQ5734" s="160" t="s">
        <v>1103</v>
      </c>
      <c r="AR5734" s="28">
        <f t="shared" si="140"/>
        <v>14</v>
      </c>
      <c r="AT5734" s="160">
        <v>35970</v>
      </c>
      <c r="AU5734">
        <v>11</v>
      </c>
      <c r="AV5734">
        <v>67</v>
      </c>
      <c r="AW5734" s="160" t="s">
        <v>1103</v>
      </c>
      <c r="AX5734" s="28">
        <f t="shared" si="141"/>
        <v>7</v>
      </c>
    </row>
    <row r="5735" spans="28:50" x14ac:dyDescent="0.3">
      <c r="AB5735" s="160">
        <v>35240</v>
      </c>
      <c r="AC5735">
        <v>12</v>
      </c>
      <c r="AD5735">
        <v>140</v>
      </c>
      <c r="AE5735" t="s">
        <v>1103</v>
      </c>
      <c r="AF5735">
        <v>14</v>
      </c>
      <c r="AH5735" s="160">
        <v>39988</v>
      </c>
      <c r="AI5735">
        <v>12</v>
      </c>
      <c r="AJ5735">
        <v>151</v>
      </c>
      <c r="AK5735" s="160" t="s">
        <v>1103</v>
      </c>
      <c r="AL5735" s="28">
        <f t="shared" si="139"/>
        <v>15</v>
      </c>
      <c r="AN5735" s="160">
        <v>38527</v>
      </c>
      <c r="AO5735">
        <v>12</v>
      </c>
      <c r="AP5735">
        <v>140</v>
      </c>
      <c r="AQ5735" s="160" t="s">
        <v>1103</v>
      </c>
      <c r="AR5735" s="28">
        <f t="shared" si="140"/>
        <v>14</v>
      </c>
      <c r="AT5735" s="160">
        <v>35970</v>
      </c>
      <c r="AU5735">
        <v>12</v>
      </c>
      <c r="AV5735">
        <v>73</v>
      </c>
      <c r="AW5735" s="160" t="s">
        <v>1103</v>
      </c>
      <c r="AX5735" s="28">
        <f t="shared" si="141"/>
        <v>7</v>
      </c>
    </row>
    <row r="5736" spans="28:50" x14ac:dyDescent="0.3">
      <c r="AB5736" s="160">
        <v>35240</v>
      </c>
      <c r="AC5736">
        <v>13</v>
      </c>
      <c r="AD5736">
        <v>140</v>
      </c>
      <c r="AE5736" t="s">
        <v>1103</v>
      </c>
      <c r="AF5736">
        <v>14</v>
      </c>
      <c r="AH5736" s="160">
        <v>39988</v>
      </c>
      <c r="AI5736">
        <v>13</v>
      </c>
      <c r="AJ5736">
        <v>157</v>
      </c>
      <c r="AK5736" s="160" t="s">
        <v>1103</v>
      </c>
      <c r="AL5736" s="28">
        <f t="shared" si="139"/>
        <v>16</v>
      </c>
      <c r="AN5736" s="160">
        <v>38527</v>
      </c>
      <c r="AO5736">
        <v>13</v>
      </c>
      <c r="AP5736">
        <v>140</v>
      </c>
      <c r="AQ5736" s="160" t="s">
        <v>1103</v>
      </c>
      <c r="AR5736" s="28">
        <f t="shared" si="140"/>
        <v>14</v>
      </c>
      <c r="AT5736" s="160">
        <v>35970</v>
      </c>
      <c r="AU5736">
        <v>13</v>
      </c>
      <c r="AV5736">
        <v>74</v>
      </c>
      <c r="AW5736" s="160" t="s">
        <v>1103</v>
      </c>
      <c r="AX5736" s="28">
        <f t="shared" si="141"/>
        <v>7</v>
      </c>
    </row>
    <row r="5737" spans="28:50" x14ac:dyDescent="0.3">
      <c r="AB5737" s="160">
        <v>35240</v>
      </c>
      <c r="AC5737">
        <v>14</v>
      </c>
      <c r="AD5737">
        <v>130</v>
      </c>
      <c r="AE5737" t="s">
        <v>1103</v>
      </c>
      <c r="AF5737">
        <v>13</v>
      </c>
      <c r="AH5737" s="160">
        <v>39988</v>
      </c>
      <c r="AI5737">
        <v>14</v>
      </c>
      <c r="AJ5737">
        <v>165</v>
      </c>
      <c r="AK5737" s="160" t="s">
        <v>1103</v>
      </c>
      <c r="AL5737" s="28">
        <f t="shared" si="139"/>
        <v>17</v>
      </c>
      <c r="AN5737" s="160">
        <v>38527</v>
      </c>
      <c r="AO5737">
        <v>14</v>
      </c>
      <c r="AP5737">
        <v>139</v>
      </c>
      <c r="AQ5737" s="160" t="s">
        <v>1103</v>
      </c>
      <c r="AR5737" s="28">
        <f t="shared" si="140"/>
        <v>14</v>
      </c>
      <c r="AT5737" s="160">
        <v>35970</v>
      </c>
      <c r="AU5737">
        <v>14</v>
      </c>
      <c r="AV5737">
        <v>73</v>
      </c>
      <c r="AW5737" s="160" t="s">
        <v>1103</v>
      </c>
      <c r="AX5737" s="28">
        <f t="shared" si="141"/>
        <v>7</v>
      </c>
    </row>
    <row r="5738" spans="28:50" x14ac:dyDescent="0.3">
      <c r="AB5738" s="160">
        <v>35240</v>
      </c>
      <c r="AC5738">
        <v>15</v>
      </c>
      <c r="AD5738">
        <v>120</v>
      </c>
      <c r="AE5738" t="s">
        <v>1103</v>
      </c>
      <c r="AF5738">
        <v>12</v>
      </c>
      <c r="AH5738" s="160">
        <v>39988</v>
      </c>
      <c r="AI5738">
        <v>15</v>
      </c>
      <c r="AJ5738">
        <v>169</v>
      </c>
      <c r="AK5738" s="160" t="s">
        <v>1103</v>
      </c>
      <c r="AL5738" s="28">
        <f t="shared" si="139"/>
        <v>17</v>
      </c>
      <c r="AN5738" s="160">
        <v>38527</v>
      </c>
      <c r="AO5738">
        <v>15</v>
      </c>
      <c r="AP5738">
        <v>130</v>
      </c>
      <c r="AQ5738" s="160" t="s">
        <v>1103</v>
      </c>
      <c r="AR5738" s="28">
        <f t="shared" si="140"/>
        <v>13</v>
      </c>
      <c r="AT5738" s="160">
        <v>35970</v>
      </c>
      <c r="AU5738">
        <v>15</v>
      </c>
      <c r="AV5738">
        <v>68</v>
      </c>
      <c r="AW5738" s="160" t="s">
        <v>1103</v>
      </c>
      <c r="AX5738" s="28">
        <f t="shared" si="141"/>
        <v>7</v>
      </c>
    </row>
    <row r="5739" spans="28:50" x14ac:dyDescent="0.3">
      <c r="AB5739" s="160">
        <v>35240</v>
      </c>
      <c r="AC5739">
        <v>16</v>
      </c>
      <c r="AD5739">
        <v>110</v>
      </c>
      <c r="AE5739" t="s">
        <v>1103</v>
      </c>
      <c r="AF5739">
        <v>11</v>
      </c>
      <c r="AH5739" s="160">
        <v>39988</v>
      </c>
      <c r="AI5739">
        <v>16</v>
      </c>
      <c r="AJ5739">
        <v>144</v>
      </c>
      <c r="AK5739" s="160" t="s">
        <v>1103</v>
      </c>
      <c r="AL5739" s="28">
        <f t="shared" si="139"/>
        <v>14</v>
      </c>
      <c r="AN5739" s="160">
        <v>38527</v>
      </c>
      <c r="AO5739">
        <v>16</v>
      </c>
      <c r="AP5739">
        <v>130</v>
      </c>
      <c r="AQ5739" s="160" t="s">
        <v>1103</v>
      </c>
      <c r="AR5739" s="28">
        <f t="shared" si="140"/>
        <v>13</v>
      </c>
      <c r="AT5739" s="160">
        <v>35970</v>
      </c>
      <c r="AU5739">
        <v>16</v>
      </c>
      <c r="AV5739">
        <v>67</v>
      </c>
      <c r="AW5739" s="160" t="s">
        <v>1103</v>
      </c>
      <c r="AX5739" s="28">
        <f t="shared" si="141"/>
        <v>7</v>
      </c>
    </row>
    <row r="5740" spans="28:50" x14ac:dyDescent="0.3">
      <c r="AB5740" s="160">
        <v>35240</v>
      </c>
      <c r="AC5740">
        <v>17</v>
      </c>
      <c r="AD5740">
        <v>100</v>
      </c>
      <c r="AE5740" t="s">
        <v>1103</v>
      </c>
      <c r="AF5740">
        <v>10</v>
      </c>
      <c r="AH5740" s="160">
        <v>39988</v>
      </c>
      <c r="AI5740">
        <v>17</v>
      </c>
      <c r="AJ5740">
        <v>135</v>
      </c>
      <c r="AK5740" s="160" t="s">
        <v>1103</v>
      </c>
      <c r="AL5740" s="28">
        <f t="shared" si="139"/>
        <v>14</v>
      </c>
      <c r="AN5740" s="160">
        <v>38527</v>
      </c>
      <c r="AO5740">
        <v>17</v>
      </c>
      <c r="AP5740">
        <v>130</v>
      </c>
      <c r="AQ5740" s="160" t="s">
        <v>1103</v>
      </c>
      <c r="AR5740" s="28">
        <f t="shared" si="140"/>
        <v>13</v>
      </c>
      <c r="AT5740" s="160">
        <v>35970</v>
      </c>
      <c r="AU5740">
        <v>17</v>
      </c>
      <c r="AV5740">
        <v>68</v>
      </c>
      <c r="AW5740" s="160" t="s">
        <v>1103</v>
      </c>
      <c r="AX5740" s="28">
        <f t="shared" si="141"/>
        <v>7</v>
      </c>
    </row>
    <row r="5741" spans="28:50" x14ac:dyDescent="0.3">
      <c r="AB5741" s="160">
        <v>35240</v>
      </c>
      <c r="AC5741">
        <v>18</v>
      </c>
      <c r="AD5741">
        <v>90</v>
      </c>
      <c r="AE5741" t="s">
        <v>1103</v>
      </c>
      <c r="AF5741">
        <v>9</v>
      </c>
      <c r="AH5741" s="160">
        <v>39988</v>
      </c>
      <c r="AI5741">
        <v>18</v>
      </c>
      <c r="AJ5741">
        <v>133</v>
      </c>
      <c r="AK5741" s="160" t="s">
        <v>1103</v>
      </c>
      <c r="AL5741" s="28">
        <f t="shared" si="139"/>
        <v>13</v>
      </c>
      <c r="AN5741" s="160">
        <v>38527</v>
      </c>
      <c r="AO5741">
        <v>18</v>
      </c>
      <c r="AP5741">
        <v>130</v>
      </c>
      <c r="AQ5741" s="160" t="s">
        <v>1103</v>
      </c>
      <c r="AR5741" s="28">
        <f t="shared" si="140"/>
        <v>13</v>
      </c>
      <c r="AT5741" s="160">
        <v>35970</v>
      </c>
      <c r="AU5741">
        <v>18</v>
      </c>
      <c r="AV5741">
        <v>68</v>
      </c>
      <c r="AW5741" s="160" t="s">
        <v>1103</v>
      </c>
      <c r="AX5741" s="28">
        <f t="shared" si="141"/>
        <v>7</v>
      </c>
    </row>
    <row r="5742" spans="28:50" x14ac:dyDescent="0.3">
      <c r="AB5742" s="160">
        <v>35240</v>
      </c>
      <c r="AC5742">
        <v>19</v>
      </c>
      <c r="AD5742">
        <v>80</v>
      </c>
      <c r="AE5742" t="s">
        <v>1103</v>
      </c>
      <c r="AF5742">
        <v>8</v>
      </c>
      <c r="AH5742" s="160">
        <v>39988</v>
      </c>
      <c r="AI5742">
        <v>19</v>
      </c>
      <c r="AJ5742">
        <v>136</v>
      </c>
      <c r="AK5742" s="160" t="s">
        <v>1103</v>
      </c>
      <c r="AL5742" s="28">
        <f t="shared" si="139"/>
        <v>14</v>
      </c>
      <c r="AN5742" s="160">
        <v>38527</v>
      </c>
      <c r="AO5742">
        <v>19</v>
      </c>
      <c r="AP5742">
        <v>130</v>
      </c>
      <c r="AQ5742" s="160" t="s">
        <v>1103</v>
      </c>
      <c r="AR5742" s="28">
        <f t="shared" si="140"/>
        <v>13</v>
      </c>
      <c r="AT5742" s="160">
        <v>35970</v>
      </c>
      <c r="AU5742">
        <v>19</v>
      </c>
      <c r="AV5742">
        <v>69</v>
      </c>
      <c r="AW5742" s="160" t="s">
        <v>1103</v>
      </c>
      <c r="AX5742" s="28">
        <f t="shared" si="141"/>
        <v>7</v>
      </c>
    </row>
    <row r="5743" spans="28:50" x14ac:dyDescent="0.3">
      <c r="AB5743" s="160">
        <v>35240</v>
      </c>
      <c r="AC5743">
        <v>20</v>
      </c>
      <c r="AD5743">
        <v>80</v>
      </c>
      <c r="AE5743" t="s">
        <v>1103</v>
      </c>
      <c r="AF5743">
        <v>8</v>
      </c>
      <c r="AH5743" s="160">
        <v>39988</v>
      </c>
      <c r="AI5743">
        <v>20</v>
      </c>
      <c r="AJ5743">
        <v>115</v>
      </c>
      <c r="AK5743" s="160" t="s">
        <v>1103</v>
      </c>
      <c r="AL5743" s="28">
        <f t="shared" si="139"/>
        <v>12</v>
      </c>
      <c r="AN5743" s="160">
        <v>38527</v>
      </c>
      <c r="AO5743">
        <v>20</v>
      </c>
      <c r="AP5743">
        <v>127</v>
      </c>
      <c r="AQ5743" s="160" t="s">
        <v>1103</v>
      </c>
      <c r="AR5743" s="28">
        <f t="shared" si="140"/>
        <v>13</v>
      </c>
      <c r="AT5743" s="160">
        <v>35970</v>
      </c>
      <c r="AU5743">
        <v>20</v>
      </c>
      <c r="AV5743">
        <v>77</v>
      </c>
      <c r="AW5743" s="160" t="s">
        <v>1103</v>
      </c>
      <c r="AX5743" s="28">
        <f t="shared" si="141"/>
        <v>8</v>
      </c>
    </row>
    <row r="5744" spans="28:50" x14ac:dyDescent="0.3">
      <c r="AB5744" s="160">
        <v>35240</v>
      </c>
      <c r="AC5744">
        <v>21</v>
      </c>
      <c r="AD5744">
        <v>70</v>
      </c>
      <c r="AE5744" t="s">
        <v>1103</v>
      </c>
      <c r="AF5744">
        <v>7</v>
      </c>
      <c r="AH5744" s="160">
        <v>39988</v>
      </c>
      <c r="AI5744">
        <v>21</v>
      </c>
      <c r="AJ5744">
        <v>106</v>
      </c>
      <c r="AK5744" s="160" t="s">
        <v>1103</v>
      </c>
      <c r="AL5744" s="28">
        <f t="shared" si="139"/>
        <v>11</v>
      </c>
      <c r="AN5744" s="160">
        <v>38527</v>
      </c>
      <c r="AO5744">
        <v>21</v>
      </c>
      <c r="AP5744">
        <v>130</v>
      </c>
      <c r="AQ5744" s="160" t="s">
        <v>1103</v>
      </c>
      <c r="AR5744" s="28">
        <f t="shared" si="140"/>
        <v>13</v>
      </c>
      <c r="AT5744" s="160">
        <v>35970</v>
      </c>
      <c r="AU5744">
        <v>21</v>
      </c>
      <c r="AV5744">
        <v>79</v>
      </c>
      <c r="AW5744" s="160" t="s">
        <v>1103</v>
      </c>
      <c r="AX5744" s="28">
        <f t="shared" si="141"/>
        <v>8</v>
      </c>
    </row>
    <row r="5745" spans="28:50" x14ac:dyDescent="0.3">
      <c r="AB5745" s="160">
        <v>35240</v>
      </c>
      <c r="AC5745">
        <v>22</v>
      </c>
      <c r="AD5745">
        <v>70</v>
      </c>
      <c r="AE5745" t="s">
        <v>1103</v>
      </c>
      <c r="AF5745">
        <v>7</v>
      </c>
      <c r="AH5745" s="160">
        <v>39988</v>
      </c>
      <c r="AI5745">
        <v>22</v>
      </c>
      <c r="AJ5745">
        <v>98</v>
      </c>
      <c r="AK5745" s="160" t="s">
        <v>1103</v>
      </c>
      <c r="AL5745" s="28">
        <f t="shared" si="139"/>
        <v>10</v>
      </c>
      <c r="AN5745" s="160">
        <v>38527</v>
      </c>
      <c r="AO5745">
        <v>22</v>
      </c>
      <c r="AP5745">
        <v>130</v>
      </c>
      <c r="AQ5745" s="160" t="s">
        <v>1103</v>
      </c>
      <c r="AR5745" s="28">
        <f t="shared" si="140"/>
        <v>13</v>
      </c>
      <c r="AT5745" s="160">
        <v>35970</v>
      </c>
      <c r="AU5745">
        <v>22</v>
      </c>
      <c r="AV5745">
        <v>77</v>
      </c>
      <c r="AW5745" s="160" t="s">
        <v>1103</v>
      </c>
      <c r="AX5745" s="28">
        <f t="shared" si="141"/>
        <v>8</v>
      </c>
    </row>
    <row r="5746" spans="28:50" x14ac:dyDescent="0.3">
      <c r="AB5746" s="160">
        <v>35240</v>
      </c>
      <c r="AC5746">
        <v>23</v>
      </c>
      <c r="AD5746">
        <v>70</v>
      </c>
      <c r="AE5746" t="s">
        <v>1103</v>
      </c>
      <c r="AF5746">
        <v>7</v>
      </c>
      <c r="AH5746" s="160">
        <v>39988</v>
      </c>
      <c r="AI5746">
        <v>23</v>
      </c>
      <c r="AJ5746">
        <v>88</v>
      </c>
      <c r="AK5746" s="160" t="s">
        <v>1103</v>
      </c>
      <c r="AL5746" s="28">
        <f t="shared" si="139"/>
        <v>9</v>
      </c>
      <c r="AN5746" s="160">
        <v>38527</v>
      </c>
      <c r="AO5746">
        <v>23</v>
      </c>
      <c r="AP5746">
        <v>134</v>
      </c>
      <c r="AQ5746" s="160" t="s">
        <v>1103</v>
      </c>
      <c r="AR5746" s="28">
        <f t="shared" si="140"/>
        <v>13</v>
      </c>
      <c r="AT5746" s="160">
        <v>35970</v>
      </c>
      <c r="AU5746">
        <v>23</v>
      </c>
      <c r="AV5746">
        <v>76</v>
      </c>
      <c r="AW5746" s="160" t="s">
        <v>1103</v>
      </c>
      <c r="AX5746" s="28">
        <f t="shared" si="141"/>
        <v>8</v>
      </c>
    </row>
    <row r="5747" spans="28:50" x14ac:dyDescent="0.3">
      <c r="AB5747" s="160">
        <v>35241</v>
      </c>
      <c r="AC5747">
        <v>0</v>
      </c>
      <c r="AD5747">
        <v>60</v>
      </c>
      <c r="AE5747" t="s">
        <v>1103</v>
      </c>
      <c r="AF5747">
        <v>6</v>
      </c>
      <c r="AH5747" s="160">
        <v>39989</v>
      </c>
      <c r="AI5747">
        <v>0</v>
      </c>
      <c r="AJ5747">
        <v>83</v>
      </c>
      <c r="AK5747" s="160" t="s">
        <v>1103</v>
      </c>
      <c r="AL5747" s="28">
        <f t="shared" si="139"/>
        <v>8</v>
      </c>
      <c r="AN5747" s="160">
        <v>38528</v>
      </c>
      <c r="AO5747">
        <v>0</v>
      </c>
      <c r="AP5747">
        <v>140</v>
      </c>
      <c r="AQ5747" s="160" t="s">
        <v>1103</v>
      </c>
      <c r="AR5747" s="28">
        <f t="shared" si="140"/>
        <v>14</v>
      </c>
      <c r="AT5747" s="160">
        <v>35971</v>
      </c>
      <c r="AU5747">
        <v>0</v>
      </c>
      <c r="AV5747">
        <v>79</v>
      </c>
      <c r="AW5747" s="160" t="s">
        <v>1103</v>
      </c>
      <c r="AX5747" s="28">
        <f t="shared" si="141"/>
        <v>8</v>
      </c>
    </row>
    <row r="5748" spans="28:50" x14ac:dyDescent="0.3">
      <c r="AB5748" s="160">
        <v>35241</v>
      </c>
      <c r="AC5748">
        <v>1</v>
      </c>
      <c r="AD5748">
        <v>60</v>
      </c>
      <c r="AE5748" t="s">
        <v>1103</v>
      </c>
      <c r="AF5748">
        <v>6</v>
      </c>
      <c r="AH5748" s="160">
        <v>39989</v>
      </c>
      <c r="AI5748">
        <v>1</v>
      </c>
      <c r="AJ5748">
        <v>73</v>
      </c>
      <c r="AK5748" s="160" t="s">
        <v>1103</v>
      </c>
      <c r="AL5748" s="28">
        <f t="shared" si="139"/>
        <v>7</v>
      </c>
      <c r="AN5748" s="160">
        <v>38528</v>
      </c>
      <c r="AO5748">
        <v>1</v>
      </c>
      <c r="AP5748">
        <v>140</v>
      </c>
      <c r="AQ5748" s="160" t="s">
        <v>1103</v>
      </c>
      <c r="AR5748" s="28">
        <f t="shared" si="140"/>
        <v>14</v>
      </c>
      <c r="AT5748" s="160">
        <v>35971</v>
      </c>
      <c r="AU5748">
        <v>1</v>
      </c>
      <c r="AV5748">
        <v>80</v>
      </c>
      <c r="AW5748" s="160" t="s">
        <v>1103</v>
      </c>
      <c r="AX5748" s="28">
        <f t="shared" si="141"/>
        <v>8</v>
      </c>
    </row>
    <row r="5749" spans="28:50" x14ac:dyDescent="0.3">
      <c r="AB5749" s="160">
        <v>35241</v>
      </c>
      <c r="AC5749">
        <v>2</v>
      </c>
      <c r="AD5749">
        <v>60</v>
      </c>
      <c r="AE5749" t="s">
        <v>1103</v>
      </c>
      <c r="AF5749">
        <v>6</v>
      </c>
      <c r="AH5749" s="160">
        <v>39989</v>
      </c>
      <c r="AI5749">
        <v>2</v>
      </c>
      <c r="AJ5749">
        <v>71</v>
      </c>
      <c r="AK5749" s="160" t="s">
        <v>1103</v>
      </c>
      <c r="AL5749" s="28">
        <f t="shared" si="139"/>
        <v>7</v>
      </c>
      <c r="AN5749" s="160">
        <v>38528</v>
      </c>
      <c r="AO5749">
        <v>2</v>
      </c>
      <c r="AP5749">
        <v>128</v>
      </c>
      <c r="AQ5749" s="160" t="s">
        <v>1103</v>
      </c>
      <c r="AR5749" s="28">
        <f t="shared" si="140"/>
        <v>13</v>
      </c>
      <c r="AT5749" s="160">
        <v>35971</v>
      </c>
      <c r="AU5749">
        <v>2</v>
      </c>
      <c r="AV5749">
        <v>77</v>
      </c>
      <c r="AW5749" s="160" t="s">
        <v>1103</v>
      </c>
      <c r="AX5749" s="28">
        <f t="shared" si="141"/>
        <v>8</v>
      </c>
    </row>
    <row r="5750" spans="28:50" x14ac:dyDescent="0.3">
      <c r="AB5750" s="160">
        <v>35241</v>
      </c>
      <c r="AC5750">
        <v>3</v>
      </c>
      <c r="AD5750">
        <v>50</v>
      </c>
      <c r="AE5750" t="s">
        <v>1103</v>
      </c>
      <c r="AF5750">
        <v>5</v>
      </c>
      <c r="AH5750" s="160">
        <v>39989</v>
      </c>
      <c r="AI5750">
        <v>3</v>
      </c>
      <c r="AJ5750">
        <v>68</v>
      </c>
      <c r="AK5750" s="160" t="s">
        <v>1103</v>
      </c>
      <c r="AL5750" s="28">
        <f t="shared" si="139"/>
        <v>7</v>
      </c>
      <c r="AN5750" s="160">
        <v>38528</v>
      </c>
      <c r="AO5750">
        <v>3</v>
      </c>
      <c r="AP5750">
        <v>120</v>
      </c>
      <c r="AQ5750" s="160" t="s">
        <v>1103</v>
      </c>
      <c r="AR5750" s="28">
        <f t="shared" si="140"/>
        <v>12</v>
      </c>
      <c r="AT5750" s="160">
        <v>35971</v>
      </c>
      <c r="AU5750">
        <v>3</v>
      </c>
      <c r="AV5750">
        <v>79</v>
      </c>
      <c r="AW5750" s="160" t="s">
        <v>1103</v>
      </c>
      <c r="AX5750" s="28">
        <f t="shared" si="141"/>
        <v>8</v>
      </c>
    </row>
    <row r="5751" spans="28:50" x14ac:dyDescent="0.3">
      <c r="AB5751" s="160">
        <v>35241</v>
      </c>
      <c r="AC5751">
        <v>4</v>
      </c>
      <c r="AD5751">
        <v>60</v>
      </c>
      <c r="AE5751" t="s">
        <v>1103</v>
      </c>
      <c r="AF5751">
        <v>6</v>
      </c>
      <c r="AH5751" s="160">
        <v>39989</v>
      </c>
      <c r="AI5751">
        <v>4</v>
      </c>
      <c r="AJ5751">
        <v>71</v>
      </c>
      <c r="AK5751" s="160" t="s">
        <v>1103</v>
      </c>
      <c r="AL5751" s="28">
        <f t="shared" si="139"/>
        <v>7</v>
      </c>
      <c r="AN5751" s="160">
        <v>38528</v>
      </c>
      <c r="AO5751">
        <v>4</v>
      </c>
      <c r="AP5751">
        <v>120</v>
      </c>
      <c r="AQ5751" s="160" t="s">
        <v>1103</v>
      </c>
      <c r="AR5751" s="28">
        <f t="shared" si="140"/>
        <v>12</v>
      </c>
      <c r="AT5751" s="160">
        <v>35971</v>
      </c>
      <c r="AU5751">
        <v>4</v>
      </c>
      <c r="AV5751">
        <v>82</v>
      </c>
      <c r="AW5751" s="160" t="s">
        <v>1103</v>
      </c>
      <c r="AX5751" s="28">
        <f t="shared" si="141"/>
        <v>8</v>
      </c>
    </row>
    <row r="5752" spans="28:50" x14ac:dyDescent="0.3">
      <c r="AB5752" s="160">
        <v>35241</v>
      </c>
      <c r="AC5752">
        <v>5</v>
      </c>
      <c r="AD5752">
        <v>60</v>
      </c>
      <c r="AE5752" t="s">
        <v>1103</v>
      </c>
      <c r="AF5752">
        <v>6</v>
      </c>
      <c r="AH5752" s="160">
        <v>39989</v>
      </c>
      <c r="AI5752">
        <v>5</v>
      </c>
      <c r="AJ5752">
        <v>66</v>
      </c>
      <c r="AK5752" s="160" t="s">
        <v>1103</v>
      </c>
      <c r="AL5752" s="28">
        <f t="shared" si="139"/>
        <v>7</v>
      </c>
      <c r="AN5752" s="160">
        <v>38528</v>
      </c>
      <c r="AO5752">
        <v>5</v>
      </c>
      <c r="AP5752">
        <v>113</v>
      </c>
      <c r="AQ5752" s="160" t="s">
        <v>1103</v>
      </c>
      <c r="AR5752" s="28">
        <f t="shared" si="140"/>
        <v>11</v>
      </c>
      <c r="AT5752" s="160">
        <v>35971</v>
      </c>
      <c r="AU5752">
        <v>5</v>
      </c>
      <c r="AV5752">
        <v>78</v>
      </c>
      <c r="AW5752" s="160" t="s">
        <v>1103</v>
      </c>
      <c r="AX5752" s="28">
        <f t="shared" si="141"/>
        <v>8</v>
      </c>
    </row>
    <row r="5753" spans="28:50" x14ac:dyDescent="0.3">
      <c r="AB5753" s="160">
        <v>35241</v>
      </c>
      <c r="AC5753">
        <v>6</v>
      </c>
      <c r="AD5753">
        <v>60</v>
      </c>
      <c r="AE5753" t="s">
        <v>1103</v>
      </c>
      <c r="AF5753">
        <v>6</v>
      </c>
      <c r="AH5753" s="160">
        <v>39989</v>
      </c>
      <c r="AI5753">
        <v>6</v>
      </c>
      <c r="AJ5753">
        <v>60</v>
      </c>
      <c r="AK5753" s="160" t="s">
        <v>1103</v>
      </c>
      <c r="AL5753" s="28">
        <f t="shared" si="139"/>
        <v>6</v>
      </c>
      <c r="AN5753" s="160">
        <v>38528</v>
      </c>
      <c r="AO5753">
        <v>6</v>
      </c>
      <c r="AP5753">
        <v>110</v>
      </c>
      <c r="AQ5753" s="160" t="s">
        <v>1103</v>
      </c>
      <c r="AR5753" s="28">
        <f t="shared" si="140"/>
        <v>11</v>
      </c>
      <c r="AT5753" s="160">
        <v>35971</v>
      </c>
      <c r="AU5753">
        <v>6</v>
      </c>
      <c r="AV5753">
        <v>79</v>
      </c>
      <c r="AW5753" s="160" t="s">
        <v>1103</v>
      </c>
      <c r="AX5753" s="28">
        <f t="shared" si="141"/>
        <v>8</v>
      </c>
    </row>
    <row r="5754" spans="28:50" x14ac:dyDescent="0.3">
      <c r="AB5754" s="160">
        <v>35241</v>
      </c>
      <c r="AC5754">
        <v>7</v>
      </c>
      <c r="AD5754">
        <v>60</v>
      </c>
      <c r="AE5754" t="s">
        <v>1103</v>
      </c>
      <c r="AF5754">
        <v>6</v>
      </c>
      <c r="AH5754" s="160">
        <v>39989</v>
      </c>
      <c r="AI5754">
        <v>7</v>
      </c>
      <c r="AJ5754">
        <v>56</v>
      </c>
      <c r="AK5754" s="160" t="s">
        <v>1103</v>
      </c>
      <c r="AL5754" s="28">
        <f t="shared" si="139"/>
        <v>6</v>
      </c>
      <c r="AN5754" s="160">
        <v>38528</v>
      </c>
      <c r="AO5754">
        <v>7</v>
      </c>
      <c r="AP5754">
        <v>110</v>
      </c>
      <c r="AQ5754" s="160" t="s">
        <v>1103</v>
      </c>
      <c r="AR5754" s="28">
        <f t="shared" si="140"/>
        <v>11</v>
      </c>
      <c r="AT5754" s="160">
        <v>35971</v>
      </c>
      <c r="AU5754">
        <v>7</v>
      </c>
      <c r="AV5754">
        <v>80</v>
      </c>
      <c r="AW5754" s="160" t="s">
        <v>1103</v>
      </c>
      <c r="AX5754" s="28">
        <f t="shared" si="141"/>
        <v>8</v>
      </c>
    </row>
    <row r="5755" spans="28:50" x14ac:dyDescent="0.3">
      <c r="AB5755" s="160">
        <v>35241</v>
      </c>
      <c r="AC5755">
        <v>8</v>
      </c>
      <c r="AD5755">
        <v>60</v>
      </c>
      <c r="AE5755" t="s">
        <v>1103</v>
      </c>
      <c r="AF5755">
        <v>6</v>
      </c>
      <c r="AH5755" s="160">
        <v>39989</v>
      </c>
      <c r="AI5755">
        <v>8</v>
      </c>
      <c r="AJ5755">
        <v>59</v>
      </c>
      <c r="AK5755" s="160" t="s">
        <v>1103</v>
      </c>
      <c r="AL5755" s="28">
        <f t="shared" ref="AL5755:AL5818" si="142">ROUND(AJ5755/10,0)</f>
        <v>6</v>
      </c>
      <c r="AN5755" s="160">
        <v>38528</v>
      </c>
      <c r="AO5755">
        <v>8</v>
      </c>
      <c r="AP5755">
        <v>133</v>
      </c>
      <c r="AQ5755" s="160" t="s">
        <v>1103</v>
      </c>
      <c r="AR5755" s="28">
        <f t="shared" ref="AR5755:AR5818" si="143">ROUND(AP5755/10,0)</f>
        <v>13</v>
      </c>
      <c r="AT5755" s="160">
        <v>35971</v>
      </c>
      <c r="AU5755">
        <v>8</v>
      </c>
      <c r="AV5755">
        <v>79</v>
      </c>
      <c r="AW5755" s="160" t="s">
        <v>1103</v>
      </c>
      <c r="AX5755" s="28">
        <f t="shared" ref="AX5755:AX5818" si="144">ROUND(AV5755/10,0)</f>
        <v>8</v>
      </c>
    </row>
    <row r="5756" spans="28:50" x14ac:dyDescent="0.3">
      <c r="AB5756" s="160">
        <v>35241</v>
      </c>
      <c r="AC5756">
        <v>9</v>
      </c>
      <c r="AD5756">
        <v>70</v>
      </c>
      <c r="AE5756" t="s">
        <v>1103</v>
      </c>
      <c r="AF5756">
        <v>7</v>
      </c>
      <c r="AH5756" s="160">
        <v>39989</v>
      </c>
      <c r="AI5756">
        <v>9</v>
      </c>
      <c r="AJ5756">
        <v>72</v>
      </c>
      <c r="AK5756" s="160" t="s">
        <v>1103</v>
      </c>
      <c r="AL5756" s="28">
        <f t="shared" si="142"/>
        <v>7</v>
      </c>
      <c r="AN5756" s="160">
        <v>38528</v>
      </c>
      <c r="AO5756">
        <v>9</v>
      </c>
      <c r="AP5756">
        <v>130</v>
      </c>
      <c r="AQ5756" s="160" t="s">
        <v>1103</v>
      </c>
      <c r="AR5756" s="28">
        <f t="shared" si="143"/>
        <v>13</v>
      </c>
      <c r="AT5756" s="160">
        <v>35971</v>
      </c>
      <c r="AU5756">
        <v>9</v>
      </c>
      <c r="AV5756">
        <v>82</v>
      </c>
      <c r="AW5756" s="160" t="s">
        <v>1103</v>
      </c>
      <c r="AX5756" s="28">
        <f t="shared" si="144"/>
        <v>8</v>
      </c>
    </row>
    <row r="5757" spans="28:50" x14ac:dyDescent="0.3">
      <c r="AB5757" s="160">
        <v>35241</v>
      </c>
      <c r="AC5757">
        <v>10</v>
      </c>
      <c r="AD5757">
        <v>85</v>
      </c>
      <c r="AE5757" t="s">
        <v>1103</v>
      </c>
      <c r="AF5757">
        <v>9</v>
      </c>
      <c r="AH5757" s="160">
        <v>39989</v>
      </c>
      <c r="AI5757">
        <v>10</v>
      </c>
      <c r="AJ5757">
        <v>116</v>
      </c>
      <c r="AK5757" s="160" t="s">
        <v>1103</v>
      </c>
      <c r="AL5757" s="28">
        <f t="shared" si="142"/>
        <v>12</v>
      </c>
      <c r="AN5757" s="160">
        <v>38528</v>
      </c>
      <c r="AO5757">
        <v>10</v>
      </c>
      <c r="AP5757">
        <v>140</v>
      </c>
      <c r="AQ5757" s="160" t="s">
        <v>1103</v>
      </c>
      <c r="AR5757" s="28">
        <f t="shared" si="143"/>
        <v>14</v>
      </c>
      <c r="AT5757" s="160">
        <v>35971</v>
      </c>
      <c r="AU5757">
        <v>10</v>
      </c>
      <c r="AV5757">
        <v>88</v>
      </c>
      <c r="AW5757" s="160" t="s">
        <v>1103</v>
      </c>
      <c r="AX5757" s="28">
        <f t="shared" si="144"/>
        <v>9</v>
      </c>
    </row>
    <row r="5758" spans="28:50" x14ac:dyDescent="0.3">
      <c r="AB5758" s="160">
        <v>35241</v>
      </c>
      <c r="AC5758">
        <v>11</v>
      </c>
      <c r="AD5758">
        <v>100</v>
      </c>
      <c r="AE5758" t="s">
        <v>1103</v>
      </c>
      <c r="AF5758">
        <v>10</v>
      </c>
      <c r="AH5758" s="160">
        <v>39989</v>
      </c>
      <c r="AI5758">
        <v>11</v>
      </c>
      <c r="AJ5758">
        <v>125</v>
      </c>
      <c r="AK5758" s="160" t="s">
        <v>1103</v>
      </c>
      <c r="AL5758" s="28">
        <f t="shared" si="142"/>
        <v>13</v>
      </c>
      <c r="AN5758" s="160">
        <v>38528</v>
      </c>
      <c r="AO5758">
        <v>11</v>
      </c>
      <c r="AP5758">
        <v>145</v>
      </c>
      <c r="AQ5758" s="160" t="s">
        <v>1103</v>
      </c>
      <c r="AR5758" s="28">
        <f t="shared" si="143"/>
        <v>15</v>
      </c>
      <c r="AT5758" s="160">
        <v>35971</v>
      </c>
      <c r="AU5758">
        <v>11</v>
      </c>
      <c r="AV5758">
        <v>100</v>
      </c>
      <c r="AW5758" s="160" t="s">
        <v>1103</v>
      </c>
      <c r="AX5758" s="28">
        <f t="shared" si="144"/>
        <v>10</v>
      </c>
    </row>
    <row r="5759" spans="28:50" x14ac:dyDescent="0.3">
      <c r="AB5759" s="160">
        <v>35241</v>
      </c>
      <c r="AC5759">
        <v>12</v>
      </c>
      <c r="AD5759">
        <v>110</v>
      </c>
      <c r="AE5759" t="s">
        <v>1103</v>
      </c>
      <c r="AF5759">
        <v>11</v>
      </c>
      <c r="AH5759" s="160">
        <v>39989</v>
      </c>
      <c r="AI5759">
        <v>12</v>
      </c>
      <c r="AJ5759">
        <v>146</v>
      </c>
      <c r="AK5759" s="160" t="s">
        <v>1103</v>
      </c>
      <c r="AL5759" s="28">
        <f t="shared" si="142"/>
        <v>15</v>
      </c>
      <c r="AN5759" s="160">
        <v>38528</v>
      </c>
      <c r="AO5759">
        <v>12</v>
      </c>
      <c r="AP5759">
        <v>160</v>
      </c>
      <c r="AQ5759" s="160" t="s">
        <v>1103</v>
      </c>
      <c r="AR5759" s="28">
        <f t="shared" si="143"/>
        <v>16</v>
      </c>
      <c r="AT5759" s="160">
        <v>35971</v>
      </c>
      <c r="AU5759">
        <v>12</v>
      </c>
      <c r="AV5759">
        <v>88</v>
      </c>
      <c r="AW5759" s="160" t="s">
        <v>1103</v>
      </c>
      <c r="AX5759" s="28">
        <f t="shared" si="144"/>
        <v>9</v>
      </c>
    </row>
    <row r="5760" spans="28:50" x14ac:dyDescent="0.3">
      <c r="AB5760" s="160">
        <v>35241</v>
      </c>
      <c r="AC5760">
        <v>13</v>
      </c>
      <c r="AD5760">
        <v>100</v>
      </c>
      <c r="AE5760" t="s">
        <v>1103</v>
      </c>
      <c r="AF5760">
        <v>10</v>
      </c>
      <c r="AH5760" s="160">
        <v>39989</v>
      </c>
      <c r="AI5760">
        <v>13</v>
      </c>
      <c r="AJ5760">
        <v>150</v>
      </c>
      <c r="AK5760" s="160" t="s">
        <v>1103</v>
      </c>
      <c r="AL5760" s="28">
        <f t="shared" si="142"/>
        <v>15</v>
      </c>
      <c r="AN5760" s="160">
        <v>38528</v>
      </c>
      <c r="AO5760">
        <v>13</v>
      </c>
      <c r="AP5760">
        <v>120</v>
      </c>
      <c r="AQ5760" s="160" t="s">
        <v>1103</v>
      </c>
      <c r="AR5760" s="28">
        <f t="shared" si="143"/>
        <v>12</v>
      </c>
      <c r="AT5760" s="160">
        <v>35971</v>
      </c>
      <c r="AU5760">
        <v>13</v>
      </c>
      <c r="AV5760">
        <v>94</v>
      </c>
      <c r="AW5760" s="160" t="s">
        <v>1103</v>
      </c>
      <c r="AX5760" s="28">
        <f t="shared" si="144"/>
        <v>9</v>
      </c>
    </row>
    <row r="5761" spans="28:50" x14ac:dyDescent="0.3">
      <c r="AB5761" s="160">
        <v>35241</v>
      </c>
      <c r="AC5761">
        <v>14</v>
      </c>
      <c r="AD5761">
        <v>110</v>
      </c>
      <c r="AE5761" t="s">
        <v>1103</v>
      </c>
      <c r="AF5761">
        <v>11</v>
      </c>
      <c r="AH5761" s="160">
        <v>39989</v>
      </c>
      <c r="AI5761">
        <v>14</v>
      </c>
      <c r="AJ5761">
        <v>143</v>
      </c>
      <c r="AK5761" s="160" t="s">
        <v>1103</v>
      </c>
      <c r="AL5761" s="28">
        <f t="shared" si="142"/>
        <v>14</v>
      </c>
      <c r="AN5761" s="160">
        <v>38528</v>
      </c>
      <c r="AO5761">
        <v>14</v>
      </c>
      <c r="AP5761">
        <v>122</v>
      </c>
      <c r="AQ5761" s="160" t="s">
        <v>1103</v>
      </c>
      <c r="AR5761" s="28">
        <f t="shared" si="143"/>
        <v>12</v>
      </c>
      <c r="AT5761" s="160">
        <v>35971</v>
      </c>
      <c r="AU5761">
        <v>14</v>
      </c>
      <c r="AV5761">
        <v>95</v>
      </c>
      <c r="AW5761" s="160" t="s">
        <v>1103</v>
      </c>
      <c r="AX5761" s="28">
        <f t="shared" si="144"/>
        <v>10</v>
      </c>
    </row>
    <row r="5762" spans="28:50" x14ac:dyDescent="0.3">
      <c r="AB5762" s="160">
        <v>35241</v>
      </c>
      <c r="AC5762">
        <v>15</v>
      </c>
      <c r="AD5762">
        <v>110</v>
      </c>
      <c r="AE5762" t="s">
        <v>1103</v>
      </c>
      <c r="AF5762">
        <v>11</v>
      </c>
      <c r="AH5762" s="160">
        <v>39989</v>
      </c>
      <c r="AI5762">
        <v>15</v>
      </c>
      <c r="AJ5762">
        <v>136</v>
      </c>
      <c r="AK5762" s="160" t="s">
        <v>1103</v>
      </c>
      <c r="AL5762" s="28">
        <f t="shared" si="142"/>
        <v>14</v>
      </c>
      <c r="AN5762" s="160">
        <v>38528</v>
      </c>
      <c r="AO5762">
        <v>15</v>
      </c>
      <c r="AP5762">
        <v>130</v>
      </c>
      <c r="AQ5762" s="160" t="s">
        <v>1103</v>
      </c>
      <c r="AR5762" s="28">
        <f t="shared" si="143"/>
        <v>13</v>
      </c>
      <c r="AT5762" s="160">
        <v>35971</v>
      </c>
      <c r="AU5762">
        <v>15</v>
      </c>
      <c r="AV5762">
        <v>109</v>
      </c>
      <c r="AW5762" s="160" t="s">
        <v>1103</v>
      </c>
      <c r="AX5762" s="28">
        <f t="shared" si="144"/>
        <v>11</v>
      </c>
    </row>
    <row r="5763" spans="28:50" x14ac:dyDescent="0.3">
      <c r="AB5763" s="160">
        <v>35241</v>
      </c>
      <c r="AC5763">
        <v>16</v>
      </c>
      <c r="AD5763">
        <v>100</v>
      </c>
      <c r="AE5763" t="s">
        <v>1103</v>
      </c>
      <c r="AF5763">
        <v>10</v>
      </c>
      <c r="AH5763" s="160">
        <v>39989</v>
      </c>
      <c r="AI5763">
        <v>16</v>
      </c>
      <c r="AJ5763">
        <v>130</v>
      </c>
      <c r="AK5763" s="160" t="s">
        <v>1103</v>
      </c>
      <c r="AL5763" s="28">
        <f t="shared" si="142"/>
        <v>13</v>
      </c>
      <c r="AN5763" s="160">
        <v>38528</v>
      </c>
      <c r="AO5763">
        <v>16</v>
      </c>
      <c r="AP5763">
        <v>130</v>
      </c>
      <c r="AQ5763" s="160" t="s">
        <v>1103</v>
      </c>
      <c r="AR5763" s="28">
        <f t="shared" si="143"/>
        <v>13</v>
      </c>
      <c r="AT5763" s="160">
        <v>35971</v>
      </c>
      <c r="AU5763">
        <v>16</v>
      </c>
      <c r="AV5763">
        <v>100</v>
      </c>
      <c r="AW5763" s="160" t="s">
        <v>1103</v>
      </c>
      <c r="AX5763" s="28">
        <f t="shared" si="144"/>
        <v>10</v>
      </c>
    </row>
    <row r="5764" spans="28:50" x14ac:dyDescent="0.3">
      <c r="AB5764" s="160">
        <v>35241</v>
      </c>
      <c r="AC5764">
        <v>17</v>
      </c>
      <c r="AD5764">
        <v>90</v>
      </c>
      <c r="AE5764" t="s">
        <v>1103</v>
      </c>
      <c r="AF5764">
        <v>9</v>
      </c>
      <c r="AH5764" s="160">
        <v>39989</v>
      </c>
      <c r="AI5764">
        <v>17</v>
      </c>
      <c r="AJ5764">
        <v>122</v>
      </c>
      <c r="AK5764" s="160" t="s">
        <v>1103</v>
      </c>
      <c r="AL5764" s="28">
        <f t="shared" si="142"/>
        <v>12</v>
      </c>
      <c r="AN5764" s="160">
        <v>38528</v>
      </c>
      <c r="AO5764">
        <v>17</v>
      </c>
      <c r="AP5764">
        <v>117</v>
      </c>
      <c r="AQ5764" s="160" t="s">
        <v>1103</v>
      </c>
      <c r="AR5764" s="28">
        <f t="shared" si="143"/>
        <v>12</v>
      </c>
      <c r="AT5764" s="160">
        <v>35971</v>
      </c>
      <c r="AU5764">
        <v>17</v>
      </c>
      <c r="AV5764">
        <v>92</v>
      </c>
      <c r="AW5764" s="160" t="s">
        <v>1103</v>
      </c>
      <c r="AX5764" s="28">
        <f t="shared" si="144"/>
        <v>9</v>
      </c>
    </row>
    <row r="5765" spans="28:50" x14ac:dyDescent="0.3">
      <c r="AB5765" s="160">
        <v>35241</v>
      </c>
      <c r="AC5765">
        <v>18</v>
      </c>
      <c r="AD5765">
        <v>80</v>
      </c>
      <c r="AE5765" t="s">
        <v>1103</v>
      </c>
      <c r="AF5765">
        <v>8</v>
      </c>
      <c r="AH5765" s="160">
        <v>39989</v>
      </c>
      <c r="AI5765">
        <v>18</v>
      </c>
      <c r="AJ5765">
        <v>117</v>
      </c>
      <c r="AK5765" s="160" t="s">
        <v>1103</v>
      </c>
      <c r="AL5765" s="28">
        <f t="shared" si="142"/>
        <v>12</v>
      </c>
      <c r="AN5765" s="160">
        <v>38528</v>
      </c>
      <c r="AO5765">
        <v>18</v>
      </c>
      <c r="AP5765">
        <v>110</v>
      </c>
      <c r="AQ5765" s="160" t="s">
        <v>1103</v>
      </c>
      <c r="AR5765" s="28">
        <f t="shared" si="143"/>
        <v>11</v>
      </c>
      <c r="AT5765" s="160">
        <v>35971</v>
      </c>
      <c r="AU5765">
        <v>18</v>
      </c>
      <c r="AV5765">
        <v>91</v>
      </c>
      <c r="AW5765" s="160" t="s">
        <v>1103</v>
      </c>
      <c r="AX5765" s="28">
        <f t="shared" si="144"/>
        <v>9</v>
      </c>
    </row>
    <row r="5766" spans="28:50" x14ac:dyDescent="0.3">
      <c r="AB5766" s="160">
        <v>35241</v>
      </c>
      <c r="AC5766">
        <v>19</v>
      </c>
      <c r="AD5766">
        <v>90</v>
      </c>
      <c r="AE5766" t="s">
        <v>1103</v>
      </c>
      <c r="AF5766">
        <v>9</v>
      </c>
      <c r="AH5766" s="160">
        <v>39989</v>
      </c>
      <c r="AI5766">
        <v>19</v>
      </c>
      <c r="AJ5766">
        <v>111</v>
      </c>
      <c r="AK5766" s="160" t="s">
        <v>1103</v>
      </c>
      <c r="AL5766" s="28">
        <f t="shared" si="142"/>
        <v>11</v>
      </c>
      <c r="AN5766" s="160">
        <v>38528</v>
      </c>
      <c r="AO5766">
        <v>19</v>
      </c>
      <c r="AP5766">
        <v>110</v>
      </c>
      <c r="AQ5766" s="160" t="s">
        <v>1103</v>
      </c>
      <c r="AR5766" s="28">
        <f t="shared" si="143"/>
        <v>11</v>
      </c>
      <c r="AT5766" s="160">
        <v>35971</v>
      </c>
      <c r="AU5766">
        <v>19</v>
      </c>
      <c r="AV5766">
        <v>107</v>
      </c>
      <c r="AW5766" s="160" t="s">
        <v>1103</v>
      </c>
      <c r="AX5766" s="28">
        <f t="shared" si="144"/>
        <v>11</v>
      </c>
    </row>
    <row r="5767" spans="28:50" x14ac:dyDescent="0.3">
      <c r="AB5767" s="160">
        <v>35241</v>
      </c>
      <c r="AC5767">
        <v>20</v>
      </c>
      <c r="AD5767">
        <v>80</v>
      </c>
      <c r="AE5767" t="s">
        <v>1103</v>
      </c>
      <c r="AF5767">
        <v>8</v>
      </c>
      <c r="AH5767" s="160">
        <v>39989</v>
      </c>
      <c r="AI5767">
        <v>20</v>
      </c>
      <c r="AJ5767">
        <v>106</v>
      </c>
      <c r="AK5767" s="160" t="s">
        <v>1103</v>
      </c>
      <c r="AL5767" s="28">
        <f t="shared" si="142"/>
        <v>11</v>
      </c>
      <c r="AN5767" s="160">
        <v>38528</v>
      </c>
      <c r="AO5767">
        <v>20</v>
      </c>
      <c r="AP5767">
        <v>114</v>
      </c>
      <c r="AQ5767" s="160" t="s">
        <v>1103</v>
      </c>
      <c r="AR5767" s="28">
        <f t="shared" si="143"/>
        <v>11</v>
      </c>
      <c r="AT5767" s="160">
        <v>35971</v>
      </c>
      <c r="AU5767">
        <v>20</v>
      </c>
      <c r="AV5767">
        <v>92</v>
      </c>
      <c r="AW5767" s="160" t="s">
        <v>1103</v>
      </c>
      <c r="AX5767" s="28">
        <f t="shared" si="144"/>
        <v>9</v>
      </c>
    </row>
    <row r="5768" spans="28:50" x14ac:dyDescent="0.3">
      <c r="AB5768" s="160">
        <v>35241</v>
      </c>
      <c r="AC5768">
        <v>21</v>
      </c>
      <c r="AD5768">
        <v>80</v>
      </c>
      <c r="AE5768" t="s">
        <v>1103</v>
      </c>
      <c r="AF5768">
        <v>8</v>
      </c>
      <c r="AH5768" s="160">
        <v>39989</v>
      </c>
      <c r="AI5768">
        <v>21</v>
      </c>
      <c r="AJ5768">
        <v>105</v>
      </c>
      <c r="AK5768" s="160" t="s">
        <v>1103</v>
      </c>
      <c r="AL5768" s="28">
        <f t="shared" si="142"/>
        <v>11</v>
      </c>
      <c r="AN5768" s="160">
        <v>38528</v>
      </c>
      <c r="AO5768">
        <v>21</v>
      </c>
      <c r="AP5768">
        <v>110</v>
      </c>
      <c r="AQ5768" s="160" t="s">
        <v>1103</v>
      </c>
      <c r="AR5768" s="28">
        <f t="shared" si="143"/>
        <v>11</v>
      </c>
      <c r="AT5768" s="160">
        <v>35971</v>
      </c>
      <c r="AU5768">
        <v>21</v>
      </c>
      <c r="AV5768">
        <v>92</v>
      </c>
      <c r="AW5768" s="160" t="s">
        <v>1103</v>
      </c>
      <c r="AX5768" s="28">
        <f t="shared" si="144"/>
        <v>9</v>
      </c>
    </row>
    <row r="5769" spans="28:50" x14ac:dyDescent="0.3">
      <c r="AB5769" s="160">
        <v>35241</v>
      </c>
      <c r="AC5769">
        <v>22</v>
      </c>
      <c r="AD5769">
        <v>80</v>
      </c>
      <c r="AE5769" t="s">
        <v>1103</v>
      </c>
      <c r="AF5769">
        <v>8</v>
      </c>
      <c r="AH5769" s="160">
        <v>39989</v>
      </c>
      <c r="AI5769">
        <v>22</v>
      </c>
      <c r="AJ5769">
        <v>100</v>
      </c>
      <c r="AK5769" s="160" t="s">
        <v>1103</v>
      </c>
      <c r="AL5769" s="28">
        <f t="shared" si="142"/>
        <v>10</v>
      </c>
      <c r="AN5769" s="160">
        <v>38528</v>
      </c>
      <c r="AO5769">
        <v>22</v>
      </c>
      <c r="AP5769">
        <v>110</v>
      </c>
      <c r="AQ5769" s="160" t="s">
        <v>1103</v>
      </c>
      <c r="AR5769" s="28">
        <f t="shared" si="143"/>
        <v>11</v>
      </c>
      <c r="AT5769" s="160">
        <v>35971</v>
      </c>
      <c r="AU5769">
        <v>22</v>
      </c>
      <c r="AV5769">
        <v>95</v>
      </c>
      <c r="AW5769" s="160" t="s">
        <v>1103</v>
      </c>
      <c r="AX5769" s="28">
        <f t="shared" si="144"/>
        <v>10</v>
      </c>
    </row>
    <row r="5770" spans="28:50" x14ac:dyDescent="0.3">
      <c r="AB5770" s="160">
        <v>35241</v>
      </c>
      <c r="AC5770">
        <v>23</v>
      </c>
      <c r="AD5770">
        <v>80</v>
      </c>
      <c r="AE5770" t="s">
        <v>1103</v>
      </c>
      <c r="AF5770">
        <v>8</v>
      </c>
      <c r="AH5770" s="160">
        <v>39989</v>
      </c>
      <c r="AI5770">
        <v>23</v>
      </c>
      <c r="AJ5770">
        <v>97</v>
      </c>
      <c r="AK5770" s="160" t="s">
        <v>1103</v>
      </c>
      <c r="AL5770" s="28">
        <f t="shared" si="142"/>
        <v>10</v>
      </c>
      <c r="AN5770" s="160">
        <v>38528</v>
      </c>
      <c r="AO5770">
        <v>23</v>
      </c>
      <c r="AP5770">
        <v>103</v>
      </c>
      <c r="AQ5770" s="160" t="s">
        <v>1103</v>
      </c>
      <c r="AR5770" s="28">
        <f t="shared" si="143"/>
        <v>10</v>
      </c>
      <c r="AT5770" s="160">
        <v>35971</v>
      </c>
      <c r="AU5770">
        <v>23</v>
      </c>
      <c r="AV5770">
        <v>91</v>
      </c>
      <c r="AW5770" s="160" t="s">
        <v>1103</v>
      </c>
      <c r="AX5770" s="28">
        <f t="shared" si="144"/>
        <v>9</v>
      </c>
    </row>
    <row r="5771" spans="28:50" x14ac:dyDescent="0.3">
      <c r="AB5771" s="160">
        <v>35242</v>
      </c>
      <c r="AC5771">
        <v>0</v>
      </c>
      <c r="AD5771">
        <v>80</v>
      </c>
      <c r="AE5771" t="s">
        <v>1103</v>
      </c>
      <c r="AF5771">
        <v>8</v>
      </c>
      <c r="AH5771" s="160">
        <v>39990</v>
      </c>
      <c r="AI5771">
        <v>0</v>
      </c>
      <c r="AJ5771">
        <v>91</v>
      </c>
      <c r="AK5771" s="160" t="s">
        <v>1103</v>
      </c>
      <c r="AL5771" s="28">
        <f t="shared" si="142"/>
        <v>9</v>
      </c>
      <c r="AN5771" s="160">
        <v>38529</v>
      </c>
      <c r="AO5771">
        <v>0</v>
      </c>
      <c r="AP5771">
        <v>100</v>
      </c>
      <c r="AQ5771" s="160" t="s">
        <v>1103</v>
      </c>
      <c r="AR5771" s="28">
        <f t="shared" si="143"/>
        <v>10</v>
      </c>
      <c r="AT5771" s="160">
        <v>35972</v>
      </c>
      <c r="AU5771">
        <v>0</v>
      </c>
      <c r="AV5771">
        <v>127</v>
      </c>
      <c r="AW5771" s="160" t="s">
        <v>1103</v>
      </c>
      <c r="AX5771" s="28">
        <f t="shared" si="144"/>
        <v>13</v>
      </c>
    </row>
    <row r="5772" spans="28:50" x14ac:dyDescent="0.3">
      <c r="AB5772" s="160">
        <v>35242</v>
      </c>
      <c r="AC5772">
        <v>1</v>
      </c>
      <c r="AD5772">
        <v>80</v>
      </c>
      <c r="AE5772" t="s">
        <v>1103</v>
      </c>
      <c r="AF5772">
        <v>8</v>
      </c>
      <c r="AH5772" s="160">
        <v>39990</v>
      </c>
      <c r="AI5772">
        <v>1</v>
      </c>
      <c r="AJ5772">
        <v>93</v>
      </c>
      <c r="AK5772" s="160" t="s">
        <v>1103</v>
      </c>
      <c r="AL5772" s="28">
        <f t="shared" si="142"/>
        <v>9</v>
      </c>
      <c r="AN5772" s="160">
        <v>38529</v>
      </c>
      <c r="AO5772">
        <v>1</v>
      </c>
      <c r="AP5772">
        <v>100</v>
      </c>
      <c r="AQ5772" s="160" t="s">
        <v>1103</v>
      </c>
      <c r="AR5772" s="28">
        <f t="shared" si="143"/>
        <v>10</v>
      </c>
      <c r="AT5772" s="160">
        <v>35972</v>
      </c>
      <c r="AU5772">
        <v>1</v>
      </c>
      <c r="AV5772">
        <v>142</v>
      </c>
      <c r="AW5772" s="160" t="s">
        <v>1103</v>
      </c>
      <c r="AX5772" s="28">
        <f t="shared" si="144"/>
        <v>14</v>
      </c>
    </row>
    <row r="5773" spans="28:50" x14ac:dyDescent="0.3">
      <c r="AB5773" s="160">
        <v>35242</v>
      </c>
      <c r="AC5773">
        <v>2</v>
      </c>
      <c r="AD5773">
        <v>80</v>
      </c>
      <c r="AE5773" t="s">
        <v>1103</v>
      </c>
      <c r="AF5773">
        <v>8</v>
      </c>
      <c r="AH5773" s="160">
        <v>39990</v>
      </c>
      <c r="AI5773">
        <v>2</v>
      </c>
      <c r="AJ5773">
        <v>98</v>
      </c>
      <c r="AK5773" s="160" t="s">
        <v>1103</v>
      </c>
      <c r="AL5773" s="28">
        <f t="shared" si="142"/>
        <v>10</v>
      </c>
      <c r="AN5773" s="160">
        <v>38529</v>
      </c>
      <c r="AO5773">
        <v>2</v>
      </c>
      <c r="AP5773">
        <v>99</v>
      </c>
      <c r="AQ5773" s="160" t="s">
        <v>1103</v>
      </c>
      <c r="AR5773" s="28">
        <f t="shared" si="143"/>
        <v>10</v>
      </c>
      <c r="AT5773" s="160">
        <v>35972</v>
      </c>
      <c r="AU5773">
        <v>2</v>
      </c>
      <c r="AV5773">
        <v>135</v>
      </c>
      <c r="AW5773" s="160" t="s">
        <v>1103</v>
      </c>
      <c r="AX5773" s="28">
        <f t="shared" si="144"/>
        <v>14</v>
      </c>
    </row>
    <row r="5774" spans="28:50" x14ac:dyDescent="0.3">
      <c r="AB5774" s="160">
        <v>35242</v>
      </c>
      <c r="AC5774">
        <v>3</v>
      </c>
      <c r="AD5774">
        <v>70</v>
      </c>
      <c r="AE5774" t="s">
        <v>1103</v>
      </c>
      <c r="AF5774">
        <v>7</v>
      </c>
      <c r="AH5774" s="160">
        <v>39990</v>
      </c>
      <c r="AI5774">
        <v>3</v>
      </c>
      <c r="AJ5774">
        <v>102</v>
      </c>
      <c r="AK5774" s="160" t="s">
        <v>1103</v>
      </c>
      <c r="AL5774" s="28">
        <f t="shared" si="142"/>
        <v>10</v>
      </c>
      <c r="AN5774" s="160">
        <v>38529</v>
      </c>
      <c r="AO5774">
        <v>3</v>
      </c>
      <c r="AP5774">
        <v>100</v>
      </c>
      <c r="AQ5774" s="160" t="s">
        <v>1103</v>
      </c>
      <c r="AR5774" s="28">
        <f t="shared" si="143"/>
        <v>10</v>
      </c>
      <c r="AT5774" s="160">
        <v>35972</v>
      </c>
      <c r="AU5774">
        <v>3</v>
      </c>
      <c r="AV5774">
        <v>139</v>
      </c>
      <c r="AW5774" s="160" t="s">
        <v>1103</v>
      </c>
      <c r="AX5774" s="28">
        <f t="shared" si="144"/>
        <v>14</v>
      </c>
    </row>
    <row r="5775" spans="28:50" x14ac:dyDescent="0.3">
      <c r="AB5775" s="160">
        <v>35242</v>
      </c>
      <c r="AC5775">
        <v>4</v>
      </c>
      <c r="AD5775">
        <v>80</v>
      </c>
      <c r="AE5775" t="s">
        <v>1103</v>
      </c>
      <c r="AF5775">
        <v>8</v>
      </c>
      <c r="AH5775" s="160">
        <v>39990</v>
      </c>
      <c r="AI5775">
        <v>4</v>
      </c>
      <c r="AJ5775">
        <v>101</v>
      </c>
      <c r="AK5775" s="160" t="s">
        <v>1103</v>
      </c>
      <c r="AL5775" s="28">
        <f t="shared" si="142"/>
        <v>10</v>
      </c>
      <c r="AN5775" s="160">
        <v>38529</v>
      </c>
      <c r="AO5775">
        <v>4</v>
      </c>
      <c r="AP5775">
        <v>100</v>
      </c>
      <c r="AQ5775" s="160" t="s">
        <v>1103</v>
      </c>
      <c r="AR5775" s="28">
        <f t="shared" si="143"/>
        <v>10</v>
      </c>
      <c r="AT5775" s="160">
        <v>35972</v>
      </c>
      <c r="AU5775">
        <v>4</v>
      </c>
      <c r="AV5775">
        <v>127</v>
      </c>
      <c r="AW5775" s="160" t="s">
        <v>1103</v>
      </c>
      <c r="AX5775" s="28">
        <f t="shared" si="144"/>
        <v>13</v>
      </c>
    </row>
    <row r="5776" spans="28:50" x14ac:dyDescent="0.3">
      <c r="AB5776" s="160">
        <v>35242</v>
      </c>
      <c r="AC5776">
        <v>5</v>
      </c>
      <c r="AD5776">
        <v>70</v>
      </c>
      <c r="AE5776" t="s">
        <v>1103</v>
      </c>
      <c r="AF5776">
        <v>7</v>
      </c>
      <c r="AH5776" s="160">
        <v>39990</v>
      </c>
      <c r="AI5776">
        <v>5</v>
      </c>
      <c r="AJ5776">
        <v>100</v>
      </c>
      <c r="AK5776" s="160" t="s">
        <v>1103</v>
      </c>
      <c r="AL5776" s="28">
        <f t="shared" si="142"/>
        <v>10</v>
      </c>
      <c r="AN5776" s="160">
        <v>38529</v>
      </c>
      <c r="AO5776">
        <v>5</v>
      </c>
      <c r="AP5776">
        <v>80</v>
      </c>
      <c r="AQ5776" s="160" t="s">
        <v>1103</v>
      </c>
      <c r="AR5776" s="28">
        <f t="shared" si="143"/>
        <v>8</v>
      </c>
      <c r="AT5776" s="160">
        <v>35972</v>
      </c>
      <c r="AU5776">
        <v>5</v>
      </c>
      <c r="AV5776">
        <v>132</v>
      </c>
      <c r="AW5776" s="160" t="s">
        <v>1103</v>
      </c>
      <c r="AX5776" s="28">
        <f t="shared" si="144"/>
        <v>13</v>
      </c>
    </row>
    <row r="5777" spans="28:50" x14ac:dyDescent="0.3">
      <c r="AB5777" s="160">
        <v>35242</v>
      </c>
      <c r="AC5777">
        <v>6</v>
      </c>
      <c r="AD5777">
        <v>70</v>
      </c>
      <c r="AE5777" t="s">
        <v>1103</v>
      </c>
      <c r="AF5777">
        <v>7</v>
      </c>
      <c r="AH5777" s="160">
        <v>39990</v>
      </c>
      <c r="AI5777">
        <v>6</v>
      </c>
      <c r="AJ5777">
        <v>96</v>
      </c>
      <c r="AK5777" s="160" t="s">
        <v>1103</v>
      </c>
      <c r="AL5777" s="28">
        <f t="shared" si="142"/>
        <v>10</v>
      </c>
      <c r="AN5777" s="160">
        <v>38529</v>
      </c>
      <c r="AO5777">
        <v>6</v>
      </c>
      <c r="AP5777">
        <v>70</v>
      </c>
      <c r="AQ5777" s="160" t="s">
        <v>1103</v>
      </c>
      <c r="AR5777" s="28">
        <f t="shared" si="143"/>
        <v>7</v>
      </c>
      <c r="AT5777" s="160">
        <v>35972</v>
      </c>
      <c r="AU5777">
        <v>6</v>
      </c>
      <c r="AV5777">
        <v>122</v>
      </c>
      <c r="AW5777" s="160" t="s">
        <v>1103</v>
      </c>
      <c r="AX5777" s="28">
        <f t="shared" si="144"/>
        <v>12</v>
      </c>
    </row>
    <row r="5778" spans="28:50" x14ac:dyDescent="0.3">
      <c r="AB5778" s="160">
        <v>35242</v>
      </c>
      <c r="AC5778">
        <v>7</v>
      </c>
      <c r="AD5778">
        <v>70</v>
      </c>
      <c r="AE5778" t="s">
        <v>1103</v>
      </c>
      <c r="AF5778">
        <v>7</v>
      </c>
      <c r="AH5778" s="160">
        <v>39990</v>
      </c>
      <c r="AI5778">
        <v>7</v>
      </c>
      <c r="AJ5778">
        <v>95</v>
      </c>
      <c r="AK5778" s="160" t="s">
        <v>1103</v>
      </c>
      <c r="AL5778" s="28">
        <f t="shared" si="142"/>
        <v>10</v>
      </c>
      <c r="AN5778" s="160">
        <v>38529</v>
      </c>
      <c r="AO5778">
        <v>7</v>
      </c>
      <c r="AP5778">
        <v>70</v>
      </c>
      <c r="AQ5778" s="160" t="s">
        <v>1103</v>
      </c>
      <c r="AR5778" s="28">
        <f t="shared" si="143"/>
        <v>7</v>
      </c>
      <c r="AT5778" s="160">
        <v>35972</v>
      </c>
      <c r="AU5778">
        <v>7</v>
      </c>
      <c r="AV5778">
        <v>117</v>
      </c>
      <c r="AW5778" s="160" t="s">
        <v>1103</v>
      </c>
      <c r="AX5778" s="28">
        <f t="shared" si="144"/>
        <v>12</v>
      </c>
    </row>
    <row r="5779" spans="28:50" x14ac:dyDescent="0.3">
      <c r="AB5779" s="160">
        <v>35242</v>
      </c>
      <c r="AC5779">
        <v>8</v>
      </c>
      <c r="AD5779">
        <v>70</v>
      </c>
      <c r="AE5779" t="s">
        <v>1103</v>
      </c>
      <c r="AF5779">
        <v>7</v>
      </c>
      <c r="AH5779" s="160">
        <v>39990</v>
      </c>
      <c r="AI5779">
        <v>8</v>
      </c>
      <c r="AJ5779">
        <v>95</v>
      </c>
      <c r="AK5779" s="160" t="s">
        <v>1103</v>
      </c>
      <c r="AL5779" s="28">
        <f t="shared" si="142"/>
        <v>10</v>
      </c>
      <c r="AN5779" s="160">
        <v>38529</v>
      </c>
      <c r="AO5779">
        <v>8</v>
      </c>
      <c r="AP5779">
        <v>75</v>
      </c>
      <c r="AQ5779" s="160" t="s">
        <v>1103</v>
      </c>
      <c r="AR5779" s="28">
        <f t="shared" si="143"/>
        <v>8</v>
      </c>
      <c r="AT5779" s="160">
        <v>35972</v>
      </c>
      <c r="AU5779">
        <v>8</v>
      </c>
      <c r="AV5779">
        <v>111</v>
      </c>
      <c r="AW5779" s="160" t="s">
        <v>1103</v>
      </c>
      <c r="AX5779" s="28">
        <f t="shared" si="144"/>
        <v>11</v>
      </c>
    </row>
    <row r="5780" spans="28:50" x14ac:dyDescent="0.3">
      <c r="AB5780" s="160">
        <v>35242</v>
      </c>
      <c r="AC5780">
        <v>9</v>
      </c>
      <c r="AD5780">
        <v>80</v>
      </c>
      <c r="AE5780" t="s">
        <v>1103</v>
      </c>
      <c r="AF5780">
        <v>8</v>
      </c>
      <c r="AH5780" s="160">
        <v>39990</v>
      </c>
      <c r="AI5780">
        <v>9</v>
      </c>
      <c r="AJ5780">
        <v>106</v>
      </c>
      <c r="AK5780" s="160" t="s">
        <v>1103</v>
      </c>
      <c r="AL5780" s="28">
        <f t="shared" si="142"/>
        <v>11</v>
      </c>
      <c r="AN5780" s="160">
        <v>38529</v>
      </c>
      <c r="AO5780">
        <v>9</v>
      </c>
      <c r="AP5780">
        <v>80</v>
      </c>
      <c r="AQ5780" s="160" t="s">
        <v>1103</v>
      </c>
      <c r="AR5780" s="28">
        <f t="shared" si="143"/>
        <v>8</v>
      </c>
      <c r="AT5780" s="160">
        <v>35972</v>
      </c>
      <c r="AU5780">
        <v>9</v>
      </c>
      <c r="AV5780">
        <v>86</v>
      </c>
      <c r="AW5780" s="160" t="s">
        <v>1103</v>
      </c>
      <c r="AX5780" s="28">
        <f t="shared" si="144"/>
        <v>9</v>
      </c>
    </row>
    <row r="5781" spans="28:50" x14ac:dyDescent="0.3">
      <c r="AB5781" s="160">
        <v>35242</v>
      </c>
      <c r="AC5781">
        <v>10</v>
      </c>
      <c r="AD5781">
        <v>90</v>
      </c>
      <c r="AE5781" t="s">
        <v>1103</v>
      </c>
      <c r="AF5781">
        <v>9</v>
      </c>
      <c r="AH5781" s="160">
        <v>39990</v>
      </c>
      <c r="AI5781">
        <v>10</v>
      </c>
      <c r="AJ5781">
        <v>119</v>
      </c>
      <c r="AK5781" s="160" t="s">
        <v>1103</v>
      </c>
      <c r="AL5781" s="28">
        <f t="shared" si="142"/>
        <v>12</v>
      </c>
      <c r="AN5781" s="160">
        <v>38529</v>
      </c>
      <c r="AO5781">
        <v>10</v>
      </c>
      <c r="AP5781">
        <v>90</v>
      </c>
      <c r="AQ5781" s="160" t="s">
        <v>1103</v>
      </c>
      <c r="AR5781" s="28">
        <f t="shared" si="143"/>
        <v>9</v>
      </c>
      <c r="AT5781" s="160">
        <v>35972</v>
      </c>
      <c r="AU5781">
        <v>10</v>
      </c>
      <c r="AV5781">
        <v>85</v>
      </c>
      <c r="AW5781" s="160" t="s">
        <v>1103</v>
      </c>
      <c r="AX5781" s="28">
        <f t="shared" si="144"/>
        <v>9</v>
      </c>
    </row>
    <row r="5782" spans="28:50" x14ac:dyDescent="0.3">
      <c r="AB5782" s="160">
        <v>35242</v>
      </c>
      <c r="AC5782">
        <v>11</v>
      </c>
      <c r="AD5782">
        <v>100</v>
      </c>
      <c r="AE5782" t="s">
        <v>1103</v>
      </c>
      <c r="AF5782">
        <v>10</v>
      </c>
      <c r="AH5782" s="160">
        <v>39990</v>
      </c>
      <c r="AI5782">
        <v>11</v>
      </c>
      <c r="AJ5782">
        <v>129</v>
      </c>
      <c r="AK5782" s="160" t="s">
        <v>1103</v>
      </c>
      <c r="AL5782" s="28">
        <f t="shared" si="142"/>
        <v>13</v>
      </c>
      <c r="AN5782" s="160">
        <v>38529</v>
      </c>
      <c r="AO5782">
        <v>11</v>
      </c>
      <c r="AP5782">
        <v>105</v>
      </c>
      <c r="AQ5782" s="160" t="s">
        <v>1103</v>
      </c>
      <c r="AR5782" s="28">
        <f t="shared" si="143"/>
        <v>11</v>
      </c>
      <c r="AT5782" s="160">
        <v>35972</v>
      </c>
      <c r="AU5782">
        <v>11</v>
      </c>
      <c r="AV5782">
        <v>79</v>
      </c>
      <c r="AW5782" s="160" t="s">
        <v>1103</v>
      </c>
      <c r="AX5782" s="28">
        <f t="shared" si="144"/>
        <v>8</v>
      </c>
    </row>
    <row r="5783" spans="28:50" x14ac:dyDescent="0.3">
      <c r="AB5783" s="160">
        <v>35242</v>
      </c>
      <c r="AC5783">
        <v>12</v>
      </c>
      <c r="AD5783">
        <v>100</v>
      </c>
      <c r="AE5783" t="s">
        <v>1103</v>
      </c>
      <c r="AF5783">
        <v>10</v>
      </c>
      <c r="AH5783" s="160">
        <v>39990</v>
      </c>
      <c r="AI5783">
        <v>12</v>
      </c>
      <c r="AJ5783">
        <v>141</v>
      </c>
      <c r="AK5783" s="160" t="s">
        <v>1103</v>
      </c>
      <c r="AL5783" s="28">
        <f t="shared" si="142"/>
        <v>14</v>
      </c>
      <c r="AN5783" s="160">
        <v>38529</v>
      </c>
      <c r="AO5783">
        <v>12</v>
      </c>
      <c r="AP5783">
        <v>110</v>
      </c>
      <c r="AQ5783" s="160" t="s">
        <v>1103</v>
      </c>
      <c r="AR5783" s="28">
        <f t="shared" si="143"/>
        <v>11</v>
      </c>
      <c r="AT5783" s="160">
        <v>35972</v>
      </c>
      <c r="AU5783">
        <v>12</v>
      </c>
      <c r="AV5783">
        <v>70</v>
      </c>
      <c r="AW5783" s="160" t="s">
        <v>1103</v>
      </c>
      <c r="AX5783" s="28">
        <f t="shared" si="144"/>
        <v>7</v>
      </c>
    </row>
    <row r="5784" spans="28:50" x14ac:dyDescent="0.3">
      <c r="AB5784" s="160">
        <v>35242</v>
      </c>
      <c r="AC5784">
        <v>13</v>
      </c>
      <c r="AD5784">
        <v>110</v>
      </c>
      <c r="AE5784" t="s">
        <v>1103</v>
      </c>
      <c r="AF5784">
        <v>11</v>
      </c>
      <c r="AH5784" s="160">
        <v>39990</v>
      </c>
      <c r="AI5784">
        <v>13</v>
      </c>
      <c r="AJ5784">
        <v>146</v>
      </c>
      <c r="AK5784" s="160" t="s">
        <v>1103</v>
      </c>
      <c r="AL5784" s="28">
        <f t="shared" si="142"/>
        <v>15</v>
      </c>
      <c r="AN5784" s="160">
        <v>38529</v>
      </c>
      <c r="AO5784">
        <v>13</v>
      </c>
      <c r="AP5784">
        <v>110</v>
      </c>
      <c r="AQ5784" s="160" t="s">
        <v>1103</v>
      </c>
      <c r="AR5784" s="28">
        <f t="shared" si="143"/>
        <v>11</v>
      </c>
      <c r="AT5784" s="160">
        <v>35972</v>
      </c>
      <c r="AU5784">
        <v>13</v>
      </c>
      <c r="AV5784">
        <v>72</v>
      </c>
      <c r="AW5784" s="160" t="s">
        <v>1103</v>
      </c>
      <c r="AX5784" s="28">
        <f t="shared" si="144"/>
        <v>7</v>
      </c>
    </row>
    <row r="5785" spans="28:50" x14ac:dyDescent="0.3">
      <c r="AB5785" s="160">
        <v>35242</v>
      </c>
      <c r="AC5785">
        <v>14</v>
      </c>
      <c r="AD5785">
        <v>80</v>
      </c>
      <c r="AE5785" t="s">
        <v>1103</v>
      </c>
      <c r="AF5785">
        <v>8</v>
      </c>
      <c r="AH5785" s="160">
        <v>39990</v>
      </c>
      <c r="AI5785">
        <v>14</v>
      </c>
      <c r="AJ5785">
        <v>156</v>
      </c>
      <c r="AK5785" s="160" t="s">
        <v>1103</v>
      </c>
      <c r="AL5785" s="28">
        <f t="shared" si="142"/>
        <v>16</v>
      </c>
      <c r="AN5785" s="160">
        <v>38529</v>
      </c>
      <c r="AO5785">
        <v>14</v>
      </c>
      <c r="AP5785">
        <v>110</v>
      </c>
      <c r="AQ5785" s="160" t="s">
        <v>1103</v>
      </c>
      <c r="AR5785" s="28">
        <f t="shared" si="143"/>
        <v>11</v>
      </c>
      <c r="AT5785" s="160">
        <v>35972</v>
      </c>
      <c r="AU5785">
        <v>14</v>
      </c>
      <c r="AV5785">
        <v>76</v>
      </c>
      <c r="AW5785" s="160" t="s">
        <v>1103</v>
      </c>
      <c r="AX5785" s="28">
        <f t="shared" si="144"/>
        <v>8</v>
      </c>
    </row>
    <row r="5786" spans="28:50" x14ac:dyDescent="0.3">
      <c r="AB5786" s="160">
        <v>35242</v>
      </c>
      <c r="AC5786">
        <v>15</v>
      </c>
      <c r="AD5786">
        <v>70</v>
      </c>
      <c r="AE5786" t="s">
        <v>1103</v>
      </c>
      <c r="AF5786">
        <v>7</v>
      </c>
      <c r="AH5786" s="160">
        <v>39990</v>
      </c>
      <c r="AI5786">
        <v>15</v>
      </c>
      <c r="AJ5786">
        <v>155</v>
      </c>
      <c r="AK5786" s="160" t="s">
        <v>1103</v>
      </c>
      <c r="AL5786" s="28">
        <f t="shared" si="142"/>
        <v>16</v>
      </c>
      <c r="AN5786" s="160">
        <v>38529</v>
      </c>
      <c r="AO5786">
        <v>15</v>
      </c>
      <c r="AP5786">
        <v>100</v>
      </c>
      <c r="AQ5786" s="160" t="s">
        <v>1103</v>
      </c>
      <c r="AR5786" s="28">
        <f t="shared" si="143"/>
        <v>10</v>
      </c>
      <c r="AT5786" s="160">
        <v>35972</v>
      </c>
      <c r="AU5786">
        <v>15</v>
      </c>
      <c r="AV5786">
        <v>77</v>
      </c>
      <c r="AW5786" s="160" t="s">
        <v>1103</v>
      </c>
      <c r="AX5786" s="28">
        <f t="shared" si="144"/>
        <v>8</v>
      </c>
    </row>
    <row r="5787" spans="28:50" x14ac:dyDescent="0.3">
      <c r="AB5787" s="160">
        <v>35242</v>
      </c>
      <c r="AC5787">
        <v>16</v>
      </c>
      <c r="AD5787">
        <v>70</v>
      </c>
      <c r="AE5787" t="s">
        <v>1103</v>
      </c>
      <c r="AF5787">
        <v>7</v>
      </c>
      <c r="AH5787" s="160">
        <v>39990</v>
      </c>
      <c r="AI5787">
        <v>16</v>
      </c>
      <c r="AJ5787">
        <v>153</v>
      </c>
      <c r="AK5787" s="160" t="s">
        <v>1103</v>
      </c>
      <c r="AL5787" s="28">
        <f t="shared" si="142"/>
        <v>15</v>
      </c>
      <c r="AN5787" s="160">
        <v>38529</v>
      </c>
      <c r="AO5787">
        <v>16</v>
      </c>
      <c r="AP5787">
        <v>90</v>
      </c>
      <c r="AQ5787" s="160" t="s">
        <v>1103</v>
      </c>
      <c r="AR5787" s="28">
        <f t="shared" si="143"/>
        <v>9</v>
      </c>
      <c r="AT5787" s="160">
        <v>35972</v>
      </c>
      <c r="AU5787">
        <v>16</v>
      </c>
      <c r="AV5787">
        <v>78</v>
      </c>
      <c r="AW5787" s="160" t="s">
        <v>1103</v>
      </c>
      <c r="AX5787" s="28">
        <f t="shared" si="144"/>
        <v>8</v>
      </c>
    </row>
    <row r="5788" spans="28:50" x14ac:dyDescent="0.3">
      <c r="AB5788" s="160">
        <v>35242</v>
      </c>
      <c r="AC5788">
        <v>17</v>
      </c>
      <c r="AD5788">
        <v>60</v>
      </c>
      <c r="AE5788" t="s">
        <v>1103</v>
      </c>
      <c r="AF5788">
        <v>6</v>
      </c>
      <c r="AH5788" s="160">
        <v>39990</v>
      </c>
      <c r="AI5788">
        <v>17</v>
      </c>
      <c r="AJ5788">
        <v>151</v>
      </c>
      <c r="AK5788" s="160" t="s">
        <v>1103</v>
      </c>
      <c r="AL5788" s="28">
        <f t="shared" si="142"/>
        <v>15</v>
      </c>
      <c r="AN5788" s="160">
        <v>38529</v>
      </c>
      <c r="AO5788">
        <v>17</v>
      </c>
      <c r="AP5788">
        <v>88</v>
      </c>
      <c r="AQ5788" s="160" t="s">
        <v>1103</v>
      </c>
      <c r="AR5788" s="28">
        <f t="shared" si="143"/>
        <v>9</v>
      </c>
      <c r="AT5788" s="160">
        <v>35972</v>
      </c>
      <c r="AU5788">
        <v>17</v>
      </c>
      <c r="AV5788">
        <v>76</v>
      </c>
      <c r="AW5788" s="160" t="s">
        <v>1103</v>
      </c>
      <c r="AX5788" s="28">
        <f t="shared" si="144"/>
        <v>8</v>
      </c>
    </row>
    <row r="5789" spans="28:50" x14ac:dyDescent="0.3">
      <c r="AB5789" s="160">
        <v>35242</v>
      </c>
      <c r="AC5789">
        <v>18</v>
      </c>
      <c r="AD5789">
        <v>60</v>
      </c>
      <c r="AE5789" t="s">
        <v>1103</v>
      </c>
      <c r="AF5789">
        <v>6</v>
      </c>
      <c r="AH5789" s="160">
        <v>39990</v>
      </c>
      <c r="AI5789">
        <v>18</v>
      </c>
      <c r="AJ5789">
        <v>144</v>
      </c>
      <c r="AK5789" s="160" t="s">
        <v>1103</v>
      </c>
      <c r="AL5789" s="28">
        <f t="shared" si="142"/>
        <v>14</v>
      </c>
      <c r="AN5789" s="160">
        <v>38529</v>
      </c>
      <c r="AO5789">
        <v>18</v>
      </c>
      <c r="AP5789">
        <v>80</v>
      </c>
      <c r="AQ5789" s="160" t="s">
        <v>1103</v>
      </c>
      <c r="AR5789" s="28">
        <f t="shared" si="143"/>
        <v>8</v>
      </c>
      <c r="AT5789" s="160">
        <v>35972</v>
      </c>
      <c r="AU5789">
        <v>18</v>
      </c>
      <c r="AV5789">
        <v>59</v>
      </c>
      <c r="AW5789" s="160" t="s">
        <v>1103</v>
      </c>
      <c r="AX5789" s="28">
        <f t="shared" si="144"/>
        <v>6</v>
      </c>
    </row>
    <row r="5790" spans="28:50" x14ac:dyDescent="0.3">
      <c r="AB5790" s="160">
        <v>35242</v>
      </c>
      <c r="AC5790">
        <v>19</v>
      </c>
      <c r="AD5790">
        <v>70</v>
      </c>
      <c r="AE5790" t="s">
        <v>1103</v>
      </c>
      <c r="AF5790">
        <v>7</v>
      </c>
      <c r="AH5790" s="160">
        <v>39990</v>
      </c>
      <c r="AI5790">
        <v>19</v>
      </c>
      <c r="AJ5790">
        <v>135</v>
      </c>
      <c r="AK5790" s="160" t="s">
        <v>1103</v>
      </c>
      <c r="AL5790" s="28">
        <f t="shared" si="142"/>
        <v>14</v>
      </c>
      <c r="AN5790" s="160">
        <v>38529</v>
      </c>
      <c r="AO5790">
        <v>19</v>
      </c>
      <c r="AP5790">
        <v>70</v>
      </c>
      <c r="AQ5790" s="160" t="s">
        <v>1103</v>
      </c>
      <c r="AR5790" s="28">
        <f t="shared" si="143"/>
        <v>7</v>
      </c>
      <c r="AT5790" s="160">
        <v>35972</v>
      </c>
      <c r="AU5790">
        <v>19</v>
      </c>
      <c r="AV5790">
        <v>52</v>
      </c>
      <c r="AW5790" s="160" t="s">
        <v>1103</v>
      </c>
      <c r="AX5790" s="28">
        <f t="shared" si="144"/>
        <v>5</v>
      </c>
    </row>
    <row r="5791" spans="28:50" x14ac:dyDescent="0.3">
      <c r="AB5791" s="160">
        <v>35242</v>
      </c>
      <c r="AC5791">
        <v>20</v>
      </c>
      <c r="AD5791">
        <v>60</v>
      </c>
      <c r="AE5791" t="s">
        <v>1103</v>
      </c>
      <c r="AF5791">
        <v>6</v>
      </c>
      <c r="AH5791" s="160">
        <v>39990</v>
      </c>
      <c r="AI5791">
        <v>20</v>
      </c>
      <c r="AJ5791">
        <v>131</v>
      </c>
      <c r="AK5791" s="160" t="s">
        <v>1103</v>
      </c>
      <c r="AL5791" s="28">
        <f t="shared" si="142"/>
        <v>13</v>
      </c>
      <c r="AN5791" s="160">
        <v>38529</v>
      </c>
      <c r="AO5791">
        <v>20</v>
      </c>
      <c r="AP5791">
        <v>61</v>
      </c>
      <c r="AQ5791" s="160" t="s">
        <v>1103</v>
      </c>
      <c r="AR5791" s="28">
        <f t="shared" si="143"/>
        <v>6</v>
      </c>
      <c r="AT5791" s="160">
        <v>35972</v>
      </c>
      <c r="AU5791">
        <v>20</v>
      </c>
      <c r="AV5791">
        <v>52</v>
      </c>
      <c r="AW5791" s="160" t="s">
        <v>1103</v>
      </c>
      <c r="AX5791" s="28">
        <f t="shared" si="144"/>
        <v>5</v>
      </c>
    </row>
    <row r="5792" spans="28:50" x14ac:dyDescent="0.3">
      <c r="AB5792" s="160">
        <v>35242</v>
      </c>
      <c r="AC5792">
        <v>21</v>
      </c>
      <c r="AD5792">
        <v>60</v>
      </c>
      <c r="AE5792" t="s">
        <v>1103</v>
      </c>
      <c r="AF5792">
        <v>6</v>
      </c>
      <c r="AH5792" s="160">
        <v>39990</v>
      </c>
      <c r="AI5792">
        <v>21</v>
      </c>
      <c r="AJ5792">
        <v>120</v>
      </c>
      <c r="AK5792" s="160" t="s">
        <v>1103</v>
      </c>
      <c r="AL5792" s="28">
        <f t="shared" si="142"/>
        <v>12</v>
      </c>
      <c r="AN5792" s="160">
        <v>38529</v>
      </c>
      <c r="AO5792">
        <v>21</v>
      </c>
      <c r="AP5792">
        <v>50</v>
      </c>
      <c r="AQ5792" s="160" t="s">
        <v>1103</v>
      </c>
      <c r="AR5792" s="28">
        <f t="shared" si="143"/>
        <v>5</v>
      </c>
      <c r="AT5792" s="160">
        <v>35972</v>
      </c>
      <c r="AU5792">
        <v>21</v>
      </c>
      <c r="AV5792">
        <v>46</v>
      </c>
      <c r="AW5792" s="160" t="s">
        <v>1103</v>
      </c>
      <c r="AX5792" s="28">
        <f t="shared" si="144"/>
        <v>5</v>
      </c>
    </row>
    <row r="5793" spans="28:50" x14ac:dyDescent="0.3">
      <c r="AB5793" s="160">
        <v>35242</v>
      </c>
      <c r="AC5793">
        <v>22</v>
      </c>
      <c r="AD5793">
        <v>50</v>
      </c>
      <c r="AE5793" t="s">
        <v>1103</v>
      </c>
      <c r="AF5793">
        <v>5</v>
      </c>
      <c r="AH5793" s="160">
        <v>39990</v>
      </c>
      <c r="AI5793">
        <v>22</v>
      </c>
      <c r="AJ5793">
        <v>111</v>
      </c>
      <c r="AK5793" s="160" t="s">
        <v>1103</v>
      </c>
      <c r="AL5793" s="28">
        <f t="shared" si="142"/>
        <v>11</v>
      </c>
      <c r="AN5793" s="160">
        <v>38529</v>
      </c>
      <c r="AO5793">
        <v>22</v>
      </c>
      <c r="AP5793">
        <v>60</v>
      </c>
      <c r="AQ5793" s="160" t="s">
        <v>1103</v>
      </c>
      <c r="AR5793" s="28">
        <f t="shared" si="143"/>
        <v>6</v>
      </c>
      <c r="AT5793" s="160">
        <v>35972</v>
      </c>
      <c r="AU5793">
        <v>22</v>
      </c>
      <c r="AV5793">
        <v>45</v>
      </c>
      <c r="AW5793" s="160" t="s">
        <v>1103</v>
      </c>
      <c r="AX5793" s="28">
        <f t="shared" si="144"/>
        <v>5</v>
      </c>
    </row>
    <row r="5794" spans="28:50" x14ac:dyDescent="0.3">
      <c r="AB5794" s="160">
        <v>35242</v>
      </c>
      <c r="AC5794">
        <v>23</v>
      </c>
      <c r="AD5794">
        <v>60</v>
      </c>
      <c r="AE5794" t="s">
        <v>1103</v>
      </c>
      <c r="AF5794">
        <v>6</v>
      </c>
      <c r="AH5794" s="160">
        <v>39990</v>
      </c>
      <c r="AI5794">
        <v>23</v>
      </c>
      <c r="AJ5794">
        <v>108</v>
      </c>
      <c r="AK5794" s="160" t="s">
        <v>1103</v>
      </c>
      <c r="AL5794" s="28">
        <f t="shared" si="142"/>
        <v>11</v>
      </c>
      <c r="AN5794" s="160">
        <v>38529</v>
      </c>
      <c r="AO5794">
        <v>23</v>
      </c>
      <c r="AP5794">
        <v>49</v>
      </c>
      <c r="AQ5794" s="160" t="s">
        <v>1103</v>
      </c>
      <c r="AR5794" s="28">
        <f t="shared" si="143"/>
        <v>5</v>
      </c>
      <c r="AT5794" s="160">
        <v>35972</v>
      </c>
      <c r="AU5794">
        <v>23</v>
      </c>
      <c r="AV5794">
        <v>43</v>
      </c>
      <c r="AW5794" s="160" t="s">
        <v>1103</v>
      </c>
      <c r="AX5794" s="28">
        <f t="shared" si="144"/>
        <v>4</v>
      </c>
    </row>
    <row r="5795" spans="28:50" x14ac:dyDescent="0.3">
      <c r="AB5795" s="160">
        <v>35243</v>
      </c>
      <c r="AC5795">
        <v>0</v>
      </c>
      <c r="AD5795">
        <v>50</v>
      </c>
      <c r="AE5795" t="s">
        <v>1103</v>
      </c>
      <c r="AF5795">
        <v>5</v>
      </c>
      <c r="AH5795" s="160">
        <v>39991</v>
      </c>
      <c r="AI5795">
        <v>0</v>
      </c>
      <c r="AJ5795">
        <v>98</v>
      </c>
      <c r="AK5795" s="160" t="s">
        <v>1103</v>
      </c>
      <c r="AL5795" s="28">
        <f t="shared" si="142"/>
        <v>10</v>
      </c>
      <c r="AN5795" s="160">
        <v>38530</v>
      </c>
      <c r="AO5795">
        <v>0</v>
      </c>
      <c r="AP5795">
        <v>60</v>
      </c>
      <c r="AQ5795" s="160" t="s">
        <v>1103</v>
      </c>
      <c r="AR5795" s="28">
        <f t="shared" si="143"/>
        <v>6</v>
      </c>
      <c r="AT5795" s="160">
        <v>35973</v>
      </c>
      <c r="AU5795">
        <v>0</v>
      </c>
      <c r="AV5795">
        <v>42</v>
      </c>
      <c r="AW5795" s="160" t="s">
        <v>1103</v>
      </c>
      <c r="AX5795" s="28">
        <f t="shared" si="144"/>
        <v>4</v>
      </c>
    </row>
    <row r="5796" spans="28:50" x14ac:dyDescent="0.3">
      <c r="AB5796" s="160">
        <v>35243</v>
      </c>
      <c r="AC5796">
        <v>1</v>
      </c>
      <c r="AD5796">
        <v>60</v>
      </c>
      <c r="AE5796" t="s">
        <v>1103</v>
      </c>
      <c r="AF5796">
        <v>6</v>
      </c>
      <c r="AH5796" s="160">
        <v>39991</v>
      </c>
      <c r="AI5796">
        <v>1</v>
      </c>
      <c r="AJ5796">
        <v>98</v>
      </c>
      <c r="AK5796" s="160" t="s">
        <v>1103</v>
      </c>
      <c r="AL5796" s="28">
        <f t="shared" si="142"/>
        <v>10</v>
      </c>
      <c r="AN5796" s="160">
        <v>38530</v>
      </c>
      <c r="AO5796">
        <v>1</v>
      </c>
      <c r="AP5796">
        <v>70</v>
      </c>
      <c r="AQ5796" s="160" t="s">
        <v>1103</v>
      </c>
      <c r="AR5796" s="28">
        <f t="shared" si="143"/>
        <v>7</v>
      </c>
      <c r="AT5796" s="160">
        <v>35973</v>
      </c>
      <c r="AU5796">
        <v>1</v>
      </c>
      <c r="AV5796">
        <v>36</v>
      </c>
      <c r="AW5796" s="160" t="s">
        <v>1103</v>
      </c>
      <c r="AX5796" s="28">
        <f t="shared" si="144"/>
        <v>4</v>
      </c>
    </row>
    <row r="5797" spans="28:50" x14ac:dyDescent="0.3">
      <c r="AB5797" s="160">
        <v>35243</v>
      </c>
      <c r="AC5797">
        <v>2</v>
      </c>
      <c r="AD5797">
        <v>60</v>
      </c>
      <c r="AE5797" t="s">
        <v>1103</v>
      </c>
      <c r="AF5797">
        <v>6</v>
      </c>
      <c r="AH5797" s="160">
        <v>39991</v>
      </c>
      <c r="AI5797">
        <v>2</v>
      </c>
      <c r="AJ5797">
        <v>96</v>
      </c>
      <c r="AK5797" s="160" t="s">
        <v>1103</v>
      </c>
      <c r="AL5797" s="28">
        <f t="shared" si="142"/>
        <v>10</v>
      </c>
      <c r="AN5797" s="160">
        <v>38530</v>
      </c>
      <c r="AO5797">
        <v>2</v>
      </c>
      <c r="AP5797">
        <v>42</v>
      </c>
      <c r="AQ5797" s="160" t="s">
        <v>1103</v>
      </c>
      <c r="AR5797" s="28">
        <f t="shared" si="143"/>
        <v>4</v>
      </c>
      <c r="AT5797" s="160">
        <v>35973</v>
      </c>
      <c r="AU5797">
        <v>2</v>
      </c>
      <c r="AV5797">
        <v>39</v>
      </c>
      <c r="AW5797" s="160" t="s">
        <v>1103</v>
      </c>
      <c r="AX5797" s="28">
        <f t="shared" si="144"/>
        <v>4</v>
      </c>
    </row>
    <row r="5798" spans="28:50" x14ac:dyDescent="0.3">
      <c r="AB5798" s="160">
        <v>35243</v>
      </c>
      <c r="AC5798">
        <v>3</v>
      </c>
      <c r="AD5798">
        <v>60</v>
      </c>
      <c r="AE5798" t="s">
        <v>1103</v>
      </c>
      <c r="AF5798">
        <v>6</v>
      </c>
      <c r="AH5798" s="160">
        <v>39991</v>
      </c>
      <c r="AI5798">
        <v>3</v>
      </c>
      <c r="AJ5798">
        <v>91</v>
      </c>
      <c r="AK5798" s="160" t="s">
        <v>1103</v>
      </c>
      <c r="AL5798" s="28">
        <f t="shared" si="142"/>
        <v>9</v>
      </c>
      <c r="AN5798" s="160">
        <v>38530</v>
      </c>
      <c r="AO5798">
        <v>3</v>
      </c>
      <c r="AP5798">
        <v>40</v>
      </c>
      <c r="AQ5798" s="160" t="s">
        <v>1103</v>
      </c>
      <c r="AR5798" s="28">
        <f t="shared" si="143"/>
        <v>4</v>
      </c>
      <c r="AT5798" s="160">
        <v>35973</v>
      </c>
      <c r="AU5798">
        <v>3</v>
      </c>
      <c r="AV5798">
        <v>35</v>
      </c>
      <c r="AW5798" s="160" t="s">
        <v>1103</v>
      </c>
      <c r="AX5798" s="28">
        <f t="shared" si="144"/>
        <v>4</v>
      </c>
    </row>
    <row r="5799" spans="28:50" x14ac:dyDescent="0.3">
      <c r="AB5799" s="160">
        <v>35243</v>
      </c>
      <c r="AC5799">
        <v>4</v>
      </c>
      <c r="AD5799">
        <v>60</v>
      </c>
      <c r="AE5799" t="s">
        <v>1103</v>
      </c>
      <c r="AF5799">
        <v>6</v>
      </c>
      <c r="AH5799" s="160">
        <v>39991</v>
      </c>
      <c r="AI5799">
        <v>4</v>
      </c>
      <c r="AJ5799">
        <v>92</v>
      </c>
      <c r="AK5799" s="160" t="s">
        <v>1103</v>
      </c>
      <c r="AL5799" s="28">
        <f t="shared" si="142"/>
        <v>9</v>
      </c>
      <c r="AN5799" s="160">
        <v>38530</v>
      </c>
      <c r="AO5799">
        <v>4</v>
      </c>
      <c r="AP5799">
        <v>30</v>
      </c>
      <c r="AQ5799" s="160" t="s">
        <v>1103</v>
      </c>
      <c r="AR5799" s="28">
        <f t="shared" si="143"/>
        <v>3</v>
      </c>
      <c r="AT5799" s="160">
        <v>35973</v>
      </c>
      <c r="AU5799">
        <v>4</v>
      </c>
      <c r="AV5799">
        <v>41</v>
      </c>
      <c r="AW5799" s="160" t="s">
        <v>1103</v>
      </c>
      <c r="AX5799" s="28">
        <f t="shared" si="144"/>
        <v>4</v>
      </c>
    </row>
    <row r="5800" spans="28:50" x14ac:dyDescent="0.3">
      <c r="AB5800" s="160">
        <v>35243</v>
      </c>
      <c r="AC5800">
        <v>5</v>
      </c>
      <c r="AD5800">
        <v>60</v>
      </c>
      <c r="AE5800" t="s">
        <v>1103</v>
      </c>
      <c r="AF5800">
        <v>6</v>
      </c>
      <c r="AH5800" s="160">
        <v>39991</v>
      </c>
      <c r="AI5800">
        <v>5</v>
      </c>
      <c r="AJ5800">
        <v>93</v>
      </c>
      <c r="AK5800" s="160" t="s">
        <v>1103</v>
      </c>
      <c r="AL5800" s="28">
        <f t="shared" si="142"/>
        <v>9</v>
      </c>
      <c r="AN5800" s="160">
        <v>38530</v>
      </c>
      <c r="AO5800">
        <v>5</v>
      </c>
      <c r="AP5800">
        <v>29</v>
      </c>
      <c r="AQ5800" s="160" t="s">
        <v>1103</v>
      </c>
      <c r="AR5800" s="28">
        <f t="shared" si="143"/>
        <v>3</v>
      </c>
      <c r="AT5800" s="160">
        <v>35973</v>
      </c>
      <c r="AU5800">
        <v>5</v>
      </c>
      <c r="AV5800">
        <v>30</v>
      </c>
      <c r="AW5800" s="160" t="s">
        <v>1103</v>
      </c>
      <c r="AX5800" s="28">
        <f t="shared" si="144"/>
        <v>3</v>
      </c>
    </row>
    <row r="5801" spans="28:50" x14ac:dyDescent="0.3">
      <c r="AB5801" s="160">
        <v>35243</v>
      </c>
      <c r="AC5801">
        <v>6</v>
      </c>
      <c r="AD5801">
        <v>50</v>
      </c>
      <c r="AE5801" t="s">
        <v>1103</v>
      </c>
      <c r="AF5801">
        <v>5</v>
      </c>
      <c r="AH5801" s="160">
        <v>39991</v>
      </c>
      <c r="AI5801">
        <v>6</v>
      </c>
      <c r="AJ5801">
        <v>92</v>
      </c>
      <c r="AK5801" s="160" t="s">
        <v>1103</v>
      </c>
      <c r="AL5801" s="28">
        <f t="shared" si="142"/>
        <v>9</v>
      </c>
      <c r="AN5801" s="160">
        <v>38530</v>
      </c>
      <c r="AO5801">
        <v>6</v>
      </c>
      <c r="AP5801">
        <v>20</v>
      </c>
      <c r="AQ5801" s="160" t="s">
        <v>1103</v>
      </c>
      <c r="AR5801" s="28">
        <f t="shared" si="143"/>
        <v>2</v>
      </c>
      <c r="AT5801" s="160">
        <v>35973</v>
      </c>
      <c r="AU5801">
        <v>6</v>
      </c>
      <c r="AV5801">
        <v>24</v>
      </c>
      <c r="AW5801" s="160" t="s">
        <v>1103</v>
      </c>
      <c r="AX5801" s="28">
        <f t="shared" si="144"/>
        <v>2</v>
      </c>
    </row>
    <row r="5802" spans="28:50" x14ac:dyDescent="0.3">
      <c r="AB5802" s="160">
        <v>35243</v>
      </c>
      <c r="AC5802">
        <v>7</v>
      </c>
      <c r="AD5802">
        <v>50</v>
      </c>
      <c r="AE5802" t="s">
        <v>1103</v>
      </c>
      <c r="AF5802">
        <v>5</v>
      </c>
      <c r="AH5802" s="160">
        <v>39991</v>
      </c>
      <c r="AI5802">
        <v>7</v>
      </c>
      <c r="AJ5802">
        <v>81</v>
      </c>
      <c r="AK5802" s="160" t="s">
        <v>1103</v>
      </c>
      <c r="AL5802" s="28">
        <f t="shared" si="142"/>
        <v>8</v>
      </c>
      <c r="AN5802" s="160">
        <v>38530</v>
      </c>
      <c r="AO5802">
        <v>7</v>
      </c>
      <c r="AP5802">
        <v>20</v>
      </c>
      <c r="AQ5802" s="160" t="s">
        <v>1103</v>
      </c>
      <c r="AR5802" s="28">
        <f t="shared" si="143"/>
        <v>2</v>
      </c>
      <c r="AT5802" s="160">
        <v>35973</v>
      </c>
      <c r="AU5802">
        <v>7</v>
      </c>
      <c r="AV5802">
        <v>26</v>
      </c>
      <c r="AW5802" s="160" t="s">
        <v>1103</v>
      </c>
      <c r="AX5802" s="28">
        <f t="shared" si="144"/>
        <v>3</v>
      </c>
    </row>
    <row r="5803" spans="28:50" x14ac:dyDescent="0.3">
      <c r="AB5803" s="160">
        <v>35243</v>
      </c>
      <c r="AC5803">
        <v>8</v>
      </c>
      <c r="AD5803">
        <v>50</v>
      </c>
      <c r="AE5803" t="s">
        <v>1103</v>
      </c>
      <c r="AF5803">
        <v>5</v>
      </c>
      <c r="AH5803" s="160">
        <v>39991</v>
      </c>
      <c r="AI5803">
        <v>8</v>
      </c>
      <c r="AJ5803">
        <v>80</v>
      </c>
      <c r="AK5803" s="160" t="s">
        <v>1103</v>
      </c>
      <c r="AL5803" s="28">
        <f t="shared" si="142"/>
        <v>8</v>
      </c>
      <c r="AN5803" s="160">
        <v>38530</v>
      </c>
      <c r="AO5803">
        <v>8</v>
      </c>
      <c r="AP5803">
        <v>52</v>
      </c>
      <c r="AQ5803" s="160" t="s">
        <v>1103</v>
      </c>
      <c r="AR5803" s="28">
        <f t="shared" si="143"/>
        <v>5</v>
      </c>
      <c r="AT5803" s="160">
        <v>35973</v>
      </c>
      <c r="AU5803">
        <v>8</v>
      </c>
      <c r="AV5803">
        <v>28</v>
      </c>
      <c r="AW5803" s="160" t="s">
        <v>1103</v>
      </c>
      <c r="AX5803" s="28">
        <f t="shared" si="144"/>
        <v>3</v>
      </c>
    </row>
    <row r="5804" spans="28:50" x14ac:dyDescent="0.3">
      <c r="AB5804" s="160">
        <v>35243</v>
      </c>
      <c r="AC5804">
        <v>9</v>
      </c>
      <c r="AD5804">
        <v>60</v>
      </c>
      <c r="AE5804" t="s">
        <v>1103</v>
      </c>
      <c r="AF5804">
        <v>6</v>
      </c>
      <c r="AH5804" s="160">
        <v>39991</v>
      </c>
      <c r="AI5804">
        <v>9</v>
      </c>
      <c r="AJ5804">
        <v>84</v>
      </c>
      <c r="AK5804" s="160" t="s">
        <v>1103</v>
      </c>
      <c r="AL5804" s="28">
        <f t="shared" si="142"/>
        <v>8</v>
      </c>
      <c r="AN5804" s="160">
        <v>38530</v>
      </c>
      <c r="AO5804">
        <v>9</v>
      </c>
      <c r="AP5804">
        <v>70</v>
      </c>
      <c r="AQ5804" s="160" t="s">
        <v>1103</v>
      </c>
      <c r="AR5804" s="28">
        <f t="shared" si="143"/>
        <v>7</v>
      </c>
      <c r="AT5804" s="160">
        <v>35973</v>
      </c>
      <c r="AU5804">
        <v>9</v>
      </c>
      <c r="AV5804">
        <v>47</v>
      </c>
      <c r="AW5804" s="160" t="s">
        <v>1103</v>
      </c>
      <c r="AX5804" s="28">
        <f t="shared" si="144"/>
        <v>5</v>
      </c>
    </row>
    <row r="5805" spans="28:50" x14ac:dyDescent="0.3">
      <c r="AB5805" s="160">
        <v>35243</v>
      </c>
      <c r="AC5805">
        <v>10</v>
      </c>
      <c r="AD5805">
        <v>75</v>
      </c>
      <c r="AE5805" t="s">
        <v>1103</v>
      </c>
      <c r="AF5805">
        <v>8</v>
      </c>
      <c r="AH5805" s="160">
        <v>39991</v>
      </c>
      <c r="AI5805">
        <v>10</v>
      </c>
      <c r="AJ5805">
        <v>99</v>
      </c>
      <c r="AK5805" s="160" t="s">
        <v>1103</v>
      </c>
      <c r="AL5805" s="28">
        <f t="shared" si="142"/>
        <v>10</v>
      </c>
      <c r="AN5805" s="160">
        <v>38530</v>
      </c>
      <c r="AO5805">
        <v>10</v>
      </c>
      <c r="AP5805">
        <v>100</v>
      </c>
      <c r="AQ5805" s="160" t="s">
        <v>1103</v>
      </c>
      <c r="AR5805" s="28">
        <f t="shared" si="143"/>
        <v>10</v>
      </c>
      <c r="AT5805" s="160">
        <v>35973</v>
      </c>
      <c r="AU5805">
        <v>10</v>
      </c>
      <c r="AV5805">
        <v>61</v>
      </c>
      <c r="AW5805" s="160" t="s">
        <v>1103</v>
      </c>
      <c r="AX5805" s="28">
        <f t="shared" si="144"/>
        <v>6</v>
      </c>
    </row>
    <row r="5806" spans="28:50" x14ac:dyDescent="0.3">
      <c r="AB5806" s="160">
        <v>35243</v>
      </c>
      <c r="AC5806">
        <v>11</v>
      </c>
      <c r="AD5806">
        <v>90</v>
      </c>
      <c r="AE5806" t="s">
        <v>1103</v>
      </c>
      <c r="AF5806">
        <v>9</v>
      </c>
      <c r="AH5806" s="160">
        <v>39991</v>
      </c>
      <c r="AI5806">
        <v>11</v>
      </c>
      <c r="AJ5806">
        <v>132</v>
      </c>
      <c r="AK5806" s="160" t="s">
        <v>1103</v>
      </c>
      <c r="AL5806" s="28">
        <f t="shared" si="142"/>
        <v>13</v>
      </c>
      <c r="AN5806" s="160">
        <v>38530</v>
      </c>
      <c r="AO5806">
        <v>11</v>
      </c>
      <c r="AP5806">
        <v>118</v>
      </c>
      <c r="AQ5806" s="160" t="s">
        <v>1103</v>
      </c>
      <c r="AR5806" s="28">
        <f t="shared" si="143"/>
        <v>12</v>
      </c>
      <c r="AT5806" s="160">
        <v>35973</v>
      </c>
      <c r="AU5806">
        <v>11</v>
      </c>
      <c r="AV5806">
        <v>70</v>
      </c>
      <c r="AW5806" s="160" t="s">
        <v>1103</v>
      </c>
      <c r="AX5806" s="28">
        <f t="shared" si="144"/>
        <v>7</v>
      </c>
    </row>
    <row r="5807" spans="28:50" x14ac:dyDescent="0.3">
      <c r="AB5807" s="160">
        <v>35243</v>
      </c>
      <c r="AC5807">
        <v>12</v>
      </c>
      <c r="AD5807">
        <v>110</v>
      </c>
      <c r="AE5807" t="s">
        <v>1103</v>
      </c>
      <c r="AF5807">
        <v>11</v>
      </c>
      <c r="AH5807" s="160">
        <v>39991</v>
      </c>
      <c r="AI5807">
        <v>12</v>
      </c>
      <c r="AJ5807">
        <v>137</v>
      </c>
      <c r="AK5807" s="160" t="s">
        <v>1103</v>
      </c>
      <c r="AL5807" s="28">
        <f t="shared" si="142"/>
        <v>14</v>
      </c>
      <c r="AN5807" s="160">
        <v>38530</v>
      </c>
      <c r="AO5807">
        <v>12</v>
      </c>
      <c r="AP5807">
        <v>120</v>
      </c>
      <c r="AQ5807" s="160" t="s">
        <v>1103</v>
      </c>
      <c r="AR5807" s="28">
        <f t="shared" si="143"/>
        <v>12</v>
      </c>
      <c r="AT5807" s="160">
        <v>35973</v>
      </c>
      <c r="AU5807">
        <v>12</v>
      </c>
      <c r="AV5807">
        <v>79</v>
      </c>
      <c r="AW5807" s="160" t="s">
        <v>1103</v>
      </c>
      <c r="AX5807" s="28">
        <f t="shared" si="144"/>
        <v>8</v>
      </c>
    </row>
    <row r="5808" spans="28:50" x14ac:dyDescent="0.3">
      <c r="AB5808" s="160">
        <v>35243</v>
      </c>
      <c r="AC5808">
        <v>13</v>
      </c>
      <c r="AD5808">
        <v>110</v>
      </c>
      <c r="AE5808" t="s">
        <v>1103</v>
      </c>
      <c r="AF5808">
        <v>11</v>
      </c>
      <c r="AH5808" s="160">
        <v>39991</v>
      </c>
      <c r="AI5808">
        <v>13</v>
      </c>
      <c r="AJ5808">
        <v>143</v>
      </c>
      <c r="AK5808" s="160" t="s">
        <v>1103</v>
      </c>
      <c r="AL5808" s="28">
        <f t="shared" si="142"/>
        <v>14</v>
      </c>
      <c r="AN5808" s="160">
        <v>38530</v>
      </c>
      <c r="AO5808">
        <v>13</v>
      </c>
      <c r="AP5808">
        <v>120</v>
      </c>
      <c r="AQ5808" s="160" t="s">
        <v>1103</v>
      </c>
      <c r="AR5808" s="28">
        <f t="shared" si="143"/>
        <v>12</v>
      </c>
      <c r="AT5808" s="160">
        <v>35973</v>
      </c>
      <c r="AU5808">
        <v>13</v>
      </c>
      <c r="AV5808">
        <v>88</v>
      </c>
      <c r="AW5808" s="160" t="s">
        <v>1103</v>
      </c>
      <c r="AX5808" s="28">
        <f t="shared" si="144"/>
        <v>9</v>
      </c>
    </row>
    <row r="5809" spans="28:50" x14ac:dyDescent="0.3">
      <c r="AB5809" s="160">
        <v>35243</v>
      </c>
      <c r="AC5809">
        <v>14</v>
      </c>
      <c r="AD5809">
        <v>120</v>
      </c>
      <c r="AE5809" t="s">
        <v>1103</v>
      </c>
      <c r="AF5809">
        <v>12</v>
      </c>
      <c r="AH5809" s="160">
        <v>39991</v>
      </c>
      <c r="AI5809">
        <v>14</v>
      </c>
      <c r="AJ5809">
        <v>141</v>
      </c>
      <c r="AK5809" s="160" t="s">
        <v>1103</v>
      </c>
      <c r="AL5809" s="28">
        <f t="shared" si="142"/>
        <v>14</v>
      </c>
      <c r="AN5809" s="160">
        <v>38530</v>
      </c>
      <c r="AO5809">
        <v>14</v>
      </c>
      <c r="AP5809">
        <v>133</v>
      </c>
      <c r="AQ5809" s="160" t="s">
        <v>1103</v>
      </c>
      <c r="AR5809" s="28">
        <f t="shared" si="143"/>
        <v>13</v>
      </c>
      <c r="AT5809" s="160">
        <v>35973</v>
      </c>
      <c r="AU5809">
        <v>14</v>
      </c>
      <c r="AV5809">
        <v>93</v>
      </c>
      <c r="AW5809" s="160" t="s">
        <v>1103</v>
      </c>
      <c r="AX5809" s="28">
        <f t="shared" si="144"/>
        <v>9</v>
      </c>
    </row>
    <row r="5810" spans="28:50" x14ac:dyDescent="0.3">
      <c r="AB5810" s="160">
        <v>35243</v>
      </c>
      <c r="AC5810">
        <v>15</v>
      </c>
      <c r="AD5810">
        <v>110</v>
      </c>
      <c r="AE5810" t="s">
        <v>1103</v>
      </c>
      <c r="AF5810">
        <v>11</v>
      </c>
      <c r="AH5810" s="160">
        <v>39991</v>
      </c>
      <c r="AI5810">
        <v>15</v>
      </c>
      <c r="AJ5810">
        <v>131</v>
      </c>
      <c r="AK5810" s="160" t="s">
        <v>1103</v>
      </c>
      <c r="AL5810" s="28">
        <f t="shared" si="142"/>
        <v>13</v>
      </c>
      <c r="AN5810" s="160">
        <v>38530</v>
      </c>
      <c r="AO5810">
        <v>15</v>
      </c>
      <c r="AP5810">
        <v>130</v>
      </c>
      <c r="AQ5810" s="160" t="s">
        <v>1103</v>
      </c>
      <c r="AR5810" s="28">
        <f t="shared" si="143"/>
        <v>13</v>
      </c>
      <c r="AT5810" s="160">
        <v>35973</v>
      </c>
      <c r="AU5810">
        <v>15</v>
      </c>
      <c r="AV5810">
        <v>88</v>
      </c>
      <c r="AW5810" s="160" t="s">
        <v>1103</v>
      </c>
      <c r="AX5810" s="28">
        <f t="shared" si="144"/>
        <v>9</v>
      </c>
    </row>
    <row r="5811" spans="28:50" x14ac:dyDescent="0.3">
      <c r="AB5811" s="160">
        <v>35243</v>
      </c>
      <c r="AC5811">
        <v>16</v>
      </c>
      <c r="AD5811">
        <v>110</v>
      </c>
      <c r="AE5811" t="s">
        <v>1103</v>
      </c>
      <c r="AF5811">
        <v>11</v>
      </c>
      <c r="AH5811" s="160">
        <v>39991</v>
      </c>
      <c r="AI5811">
        <v>16</v>
      </c>
      <c r="AJ5811">
        <v>128</v>
      </c>
      <c r="AK5811" s="160" t="s">
        <v>1103</v>
      </c>
      <c r="AL5811" s="28">
        <f t="shared" si="142"/>
        <v>13</v>
      </c>
      <c r="AN5811" s="160">
        <v>38530</v>
      </c>
      <c r="AO5811">
        <v>16</v>
      </c>
      <c r="AP5811">
        <v>110</v>
      </c>
      <c r="AQ5811" s="160" t="s">
        <v>1103</v>
      </c>
      <c r="AR5811" s="28">
        <f t="shared" si="143"/>
        <v>11</v>
      </c>
      <c r="AT5811" s="160">
        <v>35973</v>
      </c>
      <c r="AU5811">
        <v>16</v>
      </c>
      <c r="AV5811">
        <v>77</v>
      </c>
      <c r="AW5811" s="160" t="s">
        <v>1103</v>
      </c>
      <c r="AX5811" s="28">
        <f t="shared" si="144"/>
        <v>8</v>
      </c>
    </row>
    <row r="5812" spans="28:50" x14ac:dyDescent="0.3">
      <c r="AB5812" s="160">
        <v>35243</v>
      </c>
      <c r="AC5812">
        <v>17</v>
      </c>
      <c r="AD5812">
        <v>90</v>
      </c>
      <c r="AE5812" t="s">
        <v>1103</v>
      </c>
      <c r="AF5812">
        <v>9</v>
      </c>
      <c r="AH5812" s="160">
        <v>39991</v>
      </c>
      <c r="AI5812">
        <v>17</v>
      </c>
      <c r="AJ5812">
        <v>125</v>
      </c>
      <c r="AK5812" s="160" t="s">
        <v>1103</v>
      </c>
      <c r="AL5812" s="28">
        <f t="shared" si="142"/>
        <v>13</v>
      </c>
      <c r="AN5812" s="160">
        <v>38530</v>
      </c>
      <c r="AO5812">
        <v>17</v>
      </c>
      <c r="AP5812">
        <v>98</v>
      </c>
      <c r="AQ5812" s="160" t="s">
        <v>1103</v>
      </c>
      <c r="AR5812" s="28">
        <f t="shared" si="143"/>
        <v>10</v>
      </c>
      <c r="AT5812" s="160">
        <v>35973</v>
      </c>
      <c r="AU5812">
        <v>17</v>
      </c>
      <c r="AV5812">
        <v>53</v>
      </c>
      <c r="AW5812" s="160" t="s">
        <v>1103</v>
      </c>
      <c r="AX5812" s="28">
        <f t="shared" si="144"/>
        <v>5</v>
      </c>
    </row>
    <row r="5813" spans="28:50" x14ac:dyDescent="0.3">
      <c r="AB5813" s="160">
        <v>35243</v>
      </c>
      <c r="AC5813">
        <v>18</v>
      </c>
      <c r="AD5813">
        <v>80</v>
      </c>
      <c r="AE5813" t="s">
        <v>1103</v>
      </c>
      <c r="AF5813">
        <v>8</v>
      </c>
      <c r="AH5813" s="160">
        <v>39991</v>
      </c>
      <c r="AI5813">
        <v>18</v>
      </c>
      <c r="AJ5813">
        <v>121</v>
      </c>
      <c r="AK5813" s="160" t="s">
        <v>1103</v>
      </c>
      <c r="AL5813" s="28">
        <f t="shared" si="142"/>
        <v>12</v>
      </c>
      <c r="AN5813" s="160">
        <v>38530</v>
      </c>
      <c r="AO5813">
        <v>18</v>
      </c>
      <c r="AP5813">
        <v>110</v>
      </c>
      <c r="AQ5813" s="160" t="s">
        <v>1103</v>
      </c>
      <c r="AR5813" s="28">
        <f t="shared" si="143"/>
        <v>11</v>
      </c>
      <c r="AT5813" s="160">
        <v>35973</v>
      </c>
      <c r="AU5813">
        <v>18</v>
      </c>
      <c r="AV5813">
        <v>58</v>
      </c>
      <c r="AW5813" s="160" t="s">
        <v>1103</v>
      </c>
      <c r="AX5813" s="28">
        <f t="shared" si="144"/>
        <v>6</v>
      </c>
    </row>
    <row r="5814" spans="28:50" x14ac:dyDescent="0.3">
      <c r="AB5814" s="160">
        <v>35243</v>
      </c>
      <c r="AC5814">
        <v>19</v>
      </c>
      <c r="AD5814">
        <v>70</v>
      </c>
      <c r="AE5814" t="s">
        <v>1103</v>
      </c>
      <c r="AF5814">
        <v>7</v>
      </c>
      <c r="AH5814" s="160">
        <v>39991</v>
      </c>
      <c r="AI5814">
        <v>19</v>
      </c>
      <c r="AJ5814">
        <v>112</v>
      </c>
      <c r="AK5814" s="160" t="s">
        <v>1103</v>
      </c>
      <c r="AL5814" s="28">
        <f t="shared" si="142"/>
        <v>11</v>
      </c>
      <c r="AN5814" s="160">
        <v>38530</v>
      </c>
      <c r="AO5814">
        <v>19</v>
      </c>
      <c r="AP5814">
        <v>90</v>
      </c>
      <c r="AQ5814" s="160" t="s">
        <v>1103</v>
      </c>
      <c r="AR5814" s="28">
        <f t="shared" si="143"/>
        <v>9</v>
      </c>
      <c r="AT5814" s="160">
        <v>35973</v>
      </c>
      <c r="AU5814">
        <v>19</v>
      </c>
      <c r="AV5814">
        <v>48</v>
      </c>
      <c r="AW5814" s="160" t="s">
        <v>1103</v>
      </c>
      <c r="AX5814" s="28">
        <f t="shared" si="144"/>
        <v>5</v>
      </c>
    </row>
    <row r="5815" spans="28:50" x14ac:dyDescent="0.3">
      <c r="AB5815" s="160">
        <v>35243</v>
      </c>
      <c r="AC5815">
        <v>20</v>
      </c>
      <c r="AD5815">
        <v>70</v>
      </c>
      <c r="AE5815" t="s">
        <v>1103</v>
      </c>
      <c r="AF5815">
        <v>7</v>
      </c>
      <c r="AH5815" s="160">
        <v>39991</v>
      </c>
      <c r="AI5815">
        <v>20</v>
      </c>
      <c r="AJ5815">
        <v>106</v>
      </c>
      <c r="AK5815" s="160" t="s">
        <v>1103</v>
      </c>
      <c r="AL5815" s="28">
        <f t="shared" si="142"/>
        <v>11</v>
      </c>
      <c r="AN5815" s="160">
        <v>38530</v>
      </c>
      <c r="AO5815">
        <v>20</v>
      </c>
      <c r="AP5815">
        <v>82</v>
      </c>
      <c r="AQ5815" s="160" t="s">
        <v>1103</v>
      </c>
      <c r="AR5815" s="28">
        <f t="shared" si="143"/>
        <v>8</v>
      </c>
      <c r="AT5815" s="160">
        <v>35973</v>
      </c>
      <c r="AU5815">
        <v>20</v>
      </c>
      <c r="AV5815">
        <v>41</v>
      </c>
      <c r="AW5815" s="160" t="s">
        <v>1103</v>
      </c>
      <c r="AX5815" s="28">
        <f t="shared" si="144"/>
        <v>4</v>
      </c>
    </row>
    <row r="5816" spans="28:50" x14ac:dyDescent="0.3">
      <c r="AB5816" s="160">
        <v>35243</v>
      </c>
      <c r="AC5816">
        <v>21</v>
      </c>
      <c r="AD5816">
        <v>50</v>
      </c>
      <c r="AE5816" t="s">
        <v>1103</v>
      </c>
      <c r="AF5816">
        <v>5</v>
      </c>
      <c r="AH5816" s="160">
        <v>39991</v>
      </c>
      <c r="AI5816">
        <v>21</v>
      </c>
      <c r="AJ5816">
        <v>108</v>
      </c>
      <c r="AK5816" s="160" t="s">
        <v>1103</v>
      </c>
      <c r="AL5816" s="28">
        <f t="shared" si="142"/>
        <v>11</v>
      </c>
      <c r="AN5816" s="160">
        <v>38530</v>
      </c>
      <c r="AO5816">
        <v>21</v>
      </c>
      <c r="AP5816">
        <v>110</v>
      </c>
      <c r="AQ5816" s="160" t="s">
        <v>1103</v>
      </c>
      <c r="AR5816" s="28">
        <f t="shared" si="143"/>
        <v>11</v>
      </c>
      <c r="AT5816" s="160">
        <v>35973</v>
      </c>
      <c r="AU5816">
        <v>21</v>
      </c>
      <c r="AV5816">
        <v>44</v>
      </c>
      <c r="AW5816" s="160" t="s">
        <v>1103</v>
      </c>
      <c r="AX5816" s="28">
        <f t="shared" si="144"/>
        <v>4</v>
      </c>
    </row>
    <row r="5817" spans="28:50" x14ac:dyDescent="0.3">
      <c r="AB5817" s="160">
        <v>35243</v>
      </c>
      <c r="AC5817">
        <v>22</v>
      </c>
      <c r="AD5817">
        <v>40</v>
      </c>
      <c r="AE5817" t="s">
        <v>1103</v>
      </c>
      <c r="AF5817">
        <v>4</v>
      </c>
      <c r="AH5817" s="160">
        <v>39991</v>
      </c>
      <c r="AI5817">
        <v>22</v>
      </c>
      <c r="AJ5817">
        <v>98</v>
      </c>
      <c r="AK5817" s="160" t="s">
        <v>1103</v>
      </c>
      <c r="AL5817" s="28">
        <f t="shared" si="142"/>
        <v>10</v>
      </c>
      <c r="AN5817" s="160">
        <v>38530</v>
      </c>
      <c r="AO5817">
        <v>22</v>
      </c>
      <c r="AP5817">
        <v>90</v>
      </c>
      <c r="AQ5817" s="160" t="s">
        <v>1103</v>
      </c>
      <c r="AR5817" s="28">
        <f t="shared" si="143"/>
        <v>9</v>
      </c>
      <c r="AT5817" s="160">
        <v>35973</v>
      </c>
      <c r="AU5817">
        <v>22</v>
      </c>
      <c r="AV5817">
        <v>42</v>
      </c>
      <c r="AW5817" s="160" t="s">
        <v>1103</v>
      </c>
      <c r="AX5817" s="28">
        <f t="shared" si="144"/>
        <v>4</v>
      </c>
    </row>
    <row r="5818" spans="28:50" x14ac:dyDescent="0.3">
      <c r="AB5818" s="160">
        <v>35243</v>
      </c>
      <c r="AC5818">
        <v>23</v>
      </c>
      <c r="AD5818">
        <v>20</v>
      </c>
      <c r="AE5818" t="s">
        <v>1103</v>
      </c>
      <c r="AF5818">
        <v>2</v>
      </c>
      <c r="AH5818" s="160">
        <v>39991</v>
      </c>
      <c r="AI5818">
        <v>23</v>
      </c>
      <c r="AJ5818">
        <v>91</v>
      </c>
      <c r="AK5818" s="160" t="s">
        <v>1103</v>
      </c>
      <c r="AL5818" s="28">
        <f t="shared" si="142"/>
        <v>9</v>
      </c>
      <c r="AN5818" s="160">
        <v>38530</v>
      </c>
      <c r="AO5818">
        <v>23</v>
      </c>
      <c r="AP5818">
        <v>92</v>
      </c>
      <c r="AQ5818" s="160" t="s">
        <v>1103</v>
      </c>
      <c r="AR5818" s="28">
        <f t="shared" si="143"/>
        <v>9</v>
      </c>
      <c r="AT5818" s="160">
        <v>35973</v>
      </c>
      <c r="AU5818">
        <v>23</v>
      </c>
      <c r="AV5818">
        <v>81</v>
      </c>
      <c r="AW5818" s="160" t="s">
        <v>1103</v>
      </c>
      <c r="AX5818" s="28">
        <f t="shared" si="144"/>
        <v>8</v>
      </c>
    </row>
    <row r="5819" spans="28:50" x14ac:dyDescent="0.3">
      <c r="AB5819" s="160">
        <v>35244</v>
      </c>
      <c r="AC5819">
        <v>0</v>
      </c>
      <c r="AD5819">
        <v>30</v>
      </c>
      <c r="AE5819" t="s">
        <v>1103</v>
      </c>
      <c r="AF5819">
        <v>3</v>
      </c>
      <c r="AH5819" s="160">
        <v>39992</v>
      </c>
      <c r="AI5819">
        <v>0</v>
      </c>
      <c r="AJ5819">
        <v>87</v>
      </c>
      <c r="AK5819" s="160" t="s">
        <v>1103</v>
      </c>
      <c r="AL5819" s="28">
        <f t="shared" ref="AL5819:AL5882" si="145">ROUND(AJ5819/10,0)</f>
        <v>9</v>
      </c>
      <c r="AN5819" s="160">
        <v>38531</v>
      </c>
      <c r="AO5819">
        <v>0</v>
      </c>
      <c r="AP5819">
        <v>90</v>
      </c>
      <c r="AQ5819" s="160" t="s">
        <v>1103</v>
      </c>
      <c r="AR5819" s="28">
        <f t="shared" ref="AR5819:AR5882" si="146">ROUND(AP5819/10,0)</f>
        <v>9</v>
      </c>
      <c r="AT5819" s="160">
        <v>35974</v>
      </c>
      <c r="AU5819">
        <v>0</v>
      </c>
      <c r="AV5819">
        <v>60</v>
      </c>
      <c r="AW5819" s="160" t="s">
        <v>1103</v>
      </c>
      <c r="AX5819" s="28">
        <f t="shared" ref="AX5819:AX5882" si="147">ROUND(AV5819/10,0)</f>
        <v>6</v>
      </c>
    </row>
    <row r="5820" spans="28:50" x14ac:dyDescent="0.3">
      <c r="AB5820" s="160">
        <v>35244</v>
      </c>
      <c r="AC5820">
        <v>1</v>
      </c>
      <c r="AD5820">
        <v>20</v>
      </c>
      <c r="AE5820" t="s">
        <v>1103</v>
      </c>
      <c r="AF5820">
        <v>2</v>
      </c>
      <c r="AH5820" s="160">
        <v>39992</v>
      </c>
      <c r="AI5820">
        <v>1</v>
      </c>
      <c r="AJ5820">
        <v>79</v>
      </c>
      <c r="AK5820" s="160" t="s">
        <v>1103</v>
      </c>
      <c r="AL5820" s="28">
        <f t="shared" si="145"/>
        <v>8</v>
      </c>
      <c r="AN5820" s="160">
        <v>38531</v>
      </c>
      <c r="AO5820">
        <v>1</v>
      </c>
      <c r="AP5820">
        <v>80</v>
      </c>
      <c r="AQ5820" s="160" t="s">
        <v>1103</v>
      </c>
      <c r="AR5820" s="28">
        <f t="shared" si="146"/>
        <v>8</v>
      </c>
      <c r="AT5820" s="160">
        <v>35974</v>
      </c>
      <c r="AU5820">
        <v>1</v>
      </c>
      <c r="AV5820">
        <v>59</v>
      </c>
      <c r="AW5820" s="160" t="s">
        <v>1103</v>
      </c>
      <c r="AX5820" s="28">
        <f t="shared" si="147"/>
        <v>6</v>
      </c>
    </row>
    <row r="5821" spans="28:50" x14ac:dyDescent="0.3">
      <c r="AB5821" s="160">
        <v>35244</v>
      </c>
      <c r="AC5821">
        <v>2</v>
      </c>
      <c r="AD5821">
        <v>10</v>
      </c>
      <c r="AE5821" t="s">
        <v>1103</v>
      </c>
      <c r="AF5821">
        <v>1</v>
      </c>
      <c r="AH5821" s="160">
        <v>39992</v>
      </c>
      <c r="AI5821">
        <v>2</v>
      </c>
      <c r="AJ5821">
        <v>69</v>
      </c>
      <c r="AK5821" s="160" t="s">
        <v>1103</v>
      </c>
      <c r="AL5821" s="28">
        <f t="shared" si="145"/>
        <v>7</v>
      </c>
      <c r="AN5821" s="160">
        <v>38531</v>
      </c>
      <c r="AO5821">
        <v>2</v>
      </c>
      <c r="AP5821">
        <v>115</v>
      </c>
      <c r="AQ5821" s="160" t="s">
        <v>1103</v>
      </c>
      <c r="AR5821" s="28">
        <f t="shared" si="146"/>
        <v>12</v>
      </c>
      <c r="AT5821" s="160">
        <v>35974</v>
      </c>
      <c r="AU5821">
        <v>2</v>
      </c>
      <c r="AV5821">
        <v>65</v>
      </c>
      <c r="AW5821" s="160" t="s">
        <v>1103</v>
      </c>
      <c r="AX5821" s="28">
        <f t="shared" si="147"/>
        <v>7</v>
      </c>
    </row>
    <row r="5822" spans="28:50" x14ac:dyDescent="0.3">
      <c r="AB5822" s="160">
        <v>35244</v>
      </c>
      <c r="AC5822">
        <v>3</v>
      </c>
      <c r="AD5822">
        <v>0</v>
      </c>
      <c r="AE5822" t="s">
        <v>1103</v>
      </c>
      <c r="AF5822">
        <v>0</v>
      </c>
      <c r="AH5822" s="160">
        <v>39992</v>
      </c>
      <c r="AI5822">
        <v>3</v>
      </c>
      <c r="AJ5822">
        <v>61</v>
      </c>
      <c r="AK5822" s="160" t="s">
        <v>1103</v>
      </c>
      <c r="AL5822" s="28">
        <f t="shared" si="145"/>
        <v>6</v>
      </c>
      <c r="AN5822" s="160">
        <v>38531</v>
      </c>
      <c r="AO5822">
        <v>3</v>
      </c>
      <c r="AP5822">
        <v>100</v>
      </c>
      <c r="AQ5822" s="160" t="s">
        <v>1103</v>
      </c>
      <c r="AR5822" s="28">
        <f t="shared" si="146"/>
        <v>10</v>
      </c>
      <c r="AT5822" s="160">
        <v>35974</v>
      </c>
      <c r="AU5822">
        <v>3</v>
      </c>
      <c r="AV5822">
        <v>68</v>
      </c>
      <c r="AW5822" s="160" t="s">
        <v>1103</v>
      </c>
      <c r="AX5822" s="28">
        <f t="shared" si="147"/>
        <v>7</v>
      </c>
    </row>
    <row r="5823" spans="28:50" x14ac:dyDescent="0.3">
      <c r="AB5823" s="160">
        <v>35244</v>
      </c>
      <c r="AC5823">
        <v>4</v>
      </c>
      <c r="AD5823">
        <v>0</v>
      </c>
      <c r="AE5823" t="s">
        <v>1103</v>
      </c>
      <c r="AF5823">
        <v>0</v>
      </c>
      <c r="AH5823" s="160">
        <v>39992</v>
      </c>
      <c r="AI5823">
        <v>4</v>
      </c>
      <c r="AJ5823">
        <v>61</v>
      </c>
      <c r="AK5823" s="160" t="s">
        <v>1103</v>
      </c>
      <c r="AL5823" s="28">
        <f t="shared" si="145"/>
        <v>6</v>
      </c>
      <c r="AN5823" s="160">
        <v>38531</v>
      </c>
      <c r="AO5823">
        <v>4</v>
      </c>
      <c r="AP5823">
        <v>110</v>
      </c>
      <c r="AQ5823" s="160" t="s">
        <v>1103</v>
      </c>
      <c r="AR5823" s="28">
        <f t="shared" si="146"/>
        <v>11</v>
      </c>
      <c r="AT5823" s="160">
        <v>35974</v>
      </c>
      <c r="AU5823">
        <v>4</v>
      </c>
      <c r="AV5823">
        <v>73</v>
      </c>
      <c r="AW5823" s="160" t="s">
        <v>1103</v>
      </c>
      <c r="AX5823" s="28">
        <f t="shared" si="147"/>
        <v>7</v>
      </c>
    </row>
    <row r="5824" spans="28:50" x14ac:dyDescent="0.3">
      <c r="AB5824" s="160">
        <v>35244</v>
      </c>
      <c r="AC5824">
        <v>5</v>
      </c>
      <c r="AD5824">
        <v>10</v>
      </c>
      <c r="AE5824" t="s">
        <v>1103</v>
      </c>
      <c r="AF5824">
        <v>1</v>
      </c>
      <c r="AH5824" s="160">
        <v>39992</v>
      </c>
      <c r="AI5824">
        <v>5</v>
      </c>
      <c r="AJ5824">
        <v>69</v>
      </c>
      <c r="AK5824" s="160" t="s">
        <v>1103</v>
      </c>
      <c r="AL5824" s="28">
        <f t="shared" si="145"/>
        <v>7</v>
      </c>
      <c r="AN5824" s="160">
        <v>38531</v>
      </c>
      <c r="AO5824">
        <v>5</v>
      </c>
      <c r="AP5824">
        <v>103</v>
      </c>
      <c r="AQ5824" s="160" t="s">
        <v>1103</v>
      </c>
      <c r="AR5824" s="28">
        <f t="shared" si="146"/>
        <v>10</v>
      </c>
      <c r="AT5824" s="160">
        <v>35974</v>
      </c>
      <c r="AU5824">
        <v>5</v>
      </c>
      <c r="AV5824">
        <v>72</v>
      </c>
      <c r="AW5824" s="160" t="s">
        <v>1103</v>
      </c>
      <c r="AX5824" s="28">
        <f t="shared" si="147"/>
        <v>7</v>
      </c>
    </row>
    <row r="5825" spans="28:50" x14ac:dyDescent="0.3">
      <c r="AB5825" s="160">
        <v>35244</v>
      </c>
      <c r="AC5825">
        <v>6</v>
      </c>
      <c r="AD5825">
        <v>20</v>
      </c>
      <c r="AE5825" t="s">
        <v>1103</v>
      </c>
      <c r="AF5825">
        <v>2</v>
      </c>
      <c r="AH5825" s="160">
        <v>39992</v>
      </c>
      <c r="AI5825">
        <v>6</v>
      </c>
      <c r="AJ5825">
        <v>58</v>
      </c>
      <c r="AK5825" s="160" t="s">
        <v>1103</v>
      </c>
      <c r="AL5825" s="28">
        <f t="shared" si="145"/>
        <v>6</v>
      </c>
      <c r="AN5825" s="160">
        <v>38531</v>
      </c>
      <c r="AO5825">
        <v>6</v>
      </c>
      <c r="AP5825">
        <v>120</v>
      </c>
      <c r="AQ5825" s="160" t="s">
        <v>1103</v>
      </c>
      <c r="AR5825" s="28">
        <f t="shared" si="146"/>
        <v>12</v>
      </c>
      <c r="AT5825" s="160">
        <v>35974</v>
      </c>
      <c r="AU5825">
        <v>6</v>
      </c>
      <c r="AV5825">
        <v>76</v>
      </c>
      <c r="AW5825" s="160" t="s">
        <v>1103</v>
      </c>
      <c r="AX5825" s="28">
        <f t="shared" si="147"/>
        <v>8</v>
      </c>
    </row>
    <row r="5826" spans="28:50" x14ac:dyDescent="0.3">
      <c r="AB5826" s="160">
        <v>35244</v>
      </c>
      <c r="AC5826">
        <v>7</v>
      </c>
      <c r="AD5826">
        <v>30</v>
      </c>
      <c r="AE5826" t="s">
        <v>1103</v>
      </c>
      <c r="AF5826">
        <v>3</v>
      </c>
      <c r="AH5826" s="160">
        <v>39992</v>
      </c>
      <c r="AI5826">
        <v>7</v>
      </c>
      <c r="AJ5826">
        <v>55</v>
      </c>
      <c r="AK5826" s="160" t="s">
        <v>1103</v>
      </c>
      <c r="AL5826" s="28">
        <f t="shared" si="145"/>
        <v>6</v>
      </c>
      <c r="AN5826" s="160">
        <v>38531</v>
      </c>
      <c r="AO5826">
        <v>7</v>
      </c>
      <c r="AP5826">
        <v>120</v>
      </c>
      <c r="AQ5826" s="160" t="s">
        <v>1103</v>
      </c>
      <c r="AR5826" s="28">
        <f t="shared" si="146"/>
        <v>12</v>
      </c>
      <c r="AT5826" s="160">
        <v>35974</v>
      </c>
      <c r="AU5826">
        <v>7</v>
      </c>
      <c r="AV5826">
        <v>83</v>
      </c>
      <c r="AW5826" s="160" t="s">
        <v>1103</v>
      </c>
      <c r="AX5826" s="28">
        <f t="shared" si="147"/>
        <v>8</v>
      </c>
    </row>
    <row r="5827" spans="28:50" x14ac:dyDescent="0.3">
      <c r="AB5827" s="160">
        <v>35244</v>
      </c>
      <c r="AC5827">
        <v>8</v>
      </c>
      <c r="AD5827">
        <v>30</v>
      </c>
      <c r="AE5827" t="s">
        <v>1103</v>
      </c>
      <c r="AF5827">
        <v>3</v>
      </c>
      <c r="AH5827" s="160">
        <v>39992</v>
      </c>
      <c r="AI5827">
        <v>8</v>
      </c>
      <c r="AJ5827">
        <v>50</v>
      </c>
      <c r="AK5827" s="160" t="s">
        <v>1103</v>
      </c>
      <c r="AL5827" s="28">
        <f t="shared" si="145"/>
        <v>5</v>
      </c>
      <c r="AN5827" s="160">
        <v>38531</v>
      </c>
      <c r="AO5827">
        <v>8</v>
      </c>
      <c r="AP5827">
        <v>121</v>
      </c>
      <c r="AQ5827" s="160" t="s">
        <v>1103</v>
      </c>
      <c r="AR5827" s="28">
        <f t="shared" si="146"/>
        <v>12</v>
      </c>
      <c r="AT5827" s="160">
        <v>35974</v>
      </c>
      <c r="AU5827">
        <v>8</v>
      </c>
      <c r="AV5827">
        <v>82</v>
      </c>
      <c r="AW5827" s="160" t="s">
        <v>1103</v>
      </c>
      <c r="AX5827" s="28">
        <f t="shared" si="147"/>
        <v>8</v>
      </c>
    </row>
    <row r="5828" spans="28:50" x14ac:dyDescent="0.3">
      <c r="AB5828" s="160">
        <v>35244</v>
      </c>
      <c r="AC5828">
        <v>9</v>
      </c>
      <c r="AD5828">
        <v>40</v>
      </c>
      <c r="AE5828" t="s">
        <v>1103</v>
      </c>
      <c r="AF5828">
        <v>4</v>
      </c>
      <c r="AH5828" s="160">
        <v>39992</v>
      </c>
      <c r="AI5828">
        <v>9</v>
      </c>
      <c r="AJ5828">
        <v>57</v>
      </c>
      <c r="AK5828" s="160" t="s">
        <v>1103</v>
      </c>
      <c r="AL5828" s="28">
        <f t="shared" si="145"/>
        <v>6</v>
      </c>
      <c r="AN5828" s="160">
        <v>38531</v>
      </c>
      <c r="AO5828">
        <v>9</v>
      </c>
      <c r="AP5828">
        <v>130</v>
      </c>
      <c r="AQ5828" s="160" t="s">
        <v>1103</v>
      </c>
      <c r="AR5828" s="28">
        <f t="shared" si="146"/>
        <v>13</v>
      </c>
      <c r="AT5828" s="160">
        <v>35974</v>
      </c>
      <c r="AU5828">
        <v>9</v>
      </c>
      <c r="AV5828">
        <v>90</v>
      </c>
      <c r="AW5828" s="160" t="s">
        <v>1103</v>
      </c>
      <c r="AX5828" s="28">
        <f t="shared" si="147"/>
        <v>9</v>
      </c>
    </row>
    <row r="5829" spans="28:50" x14ac:dyDescent="0.3">
      <c r="AB5829" s="160">
        <v>35244</v>
      </c>
      <c r="AC5829">
        <v>10</v>
      </c>
      <c r="AD5829">
        <v>40</v>
      </c>
      <c r="AE5829" t="s">
        <v>1103</v>
      </c>
      <c r="AF5829">
        <v>4</v>
      </c>
      <c r="AH5829" s="160">
        <v>39992</v>
      </c>
      <c r="AI5829">
        <v>10</v>
      </c>
      <c r="AJ5829">
        <v>82</v>
      </c>
      <c r="AK5829" s="160" t="s">
        <v>1103</v>
      </c>
      <c r="AL5829" s="28">
        <f t="shared" si="145"/>
        <v>8</v>
      </c>
      <c r="AN5829" s="160">
        <v>38531</v>
      </c>
      <c r="AO5829">
        <v>10</v>
      </c>
      <c r="AP5829">
        <v>130</v>
      </c>
      <c r="AQ5829" s="160" t="s">
        <v>1103</v>
      </c>
      <c r="AR5829" s="28">
        <f t="shared" si="146"/>
        <v>13</v>
      </c>
      <c r="AT5829" s="160">
        <v>35974</v>
      </c>
      <c r="AU5829">
        <v>10</v>
      </c>
      <c r="AV5829">
        <v>114</v>
      </c>
      <c r="AW5829" s="160" t="s">
        <v>1103</v>
      </c>
      <c r="AX5829" s="28">
        <f t="shared" si="147"/>
        <v>11</v>
      </c>
    </row>
    <row r="5830" spans="28:50" x14ac:dyDescent="0.3">
      <c r="AB5830" s="160">
        <v>35244</v>
      </c>
      <c r="AC5830">
        <v>11</v>
      </c>
      <c r="AD5830">
        <v>50</v>
      </c>
      <c r="AE5830" t="s">
        <v>1103</v>
      </c>
      <c r="AF5830">
        <v>5</v>
      </c>
      <c r="AH5830" s="160">
        <v>39992</v>
      </c>
      <c r="AI5830">
        <v>11</v>
      </c>
      <c r="AJ5830">
        <v>111</v>
      </c>
      <c r="AK5830" s="160" t="s">
        <v>1103</v>
      </c>
      <c r="AL5830" s="28">
        <f t="shared" si="145"/>
        <v>11</v>
      </c>
      <c r="AN5830" s="160">
        <v>38531</v>
      </c>
      <c r="AO5830">
        <v>11</v>
      </c>
      <c r="AP5830">
        <v>125</v>
      </c>
      <c r="AQ5830" s="160" t="s">
        <v>1103</v>
      </c>
      <c r="AR5830" s="28">
        <f t="shared" si="146"/>
        <v>13</v>
      </c>
      <c r="AT5830" s="160">
        <v>35974</v>
      </c>
      <c r="AU5830">
        <v>11</v>
      </c>
      <c r="AV5830">
        <v>123</v>
      </c>
      <c r="AW5830" s="160" t="s">
        <v>1103</v>
      </c>
      <c r="AX5830" s="28">
        <f t="shared" si="147"/>
        <v>12</v>
      </c>
    </row>
    <row r="5831" spans="28:50" x14ac:dyDescent="0.3">
      <c r="AB5831" s="160">
        <v>35244</v>
      </c>
      <c r="AC5831">
        <v>12</v>
      </c>
      <c r="AD5831">
        <v>50</v>
      </c>
      <c r="AE5831" t="s">
        <v>1103</v>
      </c>
      <c r="AF5831">
        <v>5</v>
      </c>
      <c r="AH5831" s="160">
        <v>39992</v>
      </c>
      <c r="AI5831">
        <v>12</v>
      </c>
      <c r="AJ5831">
        <v>128</v>
      </c>
      <c r="AK5831" s="160" t="s">
        <v>1103</v>
      </c>
      <c r="AL5831" s="28">
        <f t="shared" si="145"/>
        <v>13</v>
      </c>
      <c r="AN5831" s="160">
        <v>38531</v>
      </c>
      <c r="AO5831">
        <v>12</v>
      </c>
      <c r="AP5831">
        <v>120</v>
      </c>
      <c r="AQ5831" s="160" t="s">
        <v>1103</v>
      </c>
      <c r="AR5831" s="28">
        <f t="shared" si="146"/>
        <v>12</v>
      </c>
      <c r="AT5831" s="160">
        <v>35974</v>
      </c>
      <c r="AU5831">
        <v>12</v>
      </c>
      <c r="AV5831">
        <v>129</v>
      </c>
      <c r="AW5831" s="160" t="s">
        <v>1103</v>
      </c>
      <c r="AX5831" s="28">
        <f t="shared" si="147"/>
        <v>13</v>
      </c>
    </row>
    <row r="5832" spans="28:50" x14ac:dyDescent="0.3">
      <c r="AB5832" s="160">
        <v>35244</v>
      </c>
      <c r="AC5832">
        <v>13</v>
      </c>
      <c r="AD5832">
        <v>70</v>
      </c>
      <c r="AE5832" t="s">
        <v>1103</v>
      </c>
      <c r="AF5832">
        <v>7</v>
      </c>
      <c r="AH5832" s="160">
        <v>39992</v>
      </c>
      <c r="AI5832">
        <v>13</v>
      </c>
      <c r="AJ5832">
        <v>152</v>
      </c>
      <c r="AK5832" s="160" t="s">
        <v>1103</v>
      </c>
      <c r="AL5832" s="28">
        <f t="shared" si="145"/>
        <v>15</v>
      </c>
      <c r="AN5832" s="160">
        <v>38531</v>
      </c>
      <c r="AO5832">
        <v>13</v>
      </c>
      <c r="AP5832">
        <v>130</v>
      </c>
      <c r="AQ5832" s="160" t="s">
        <v>1103</v>
      </c>
      <c r="AR5832" s="28">
        <f t="shared" si="146"/>
        <v>13</v>
      </c>
      <c r="AT5832" s="160">
        <v>35974</v>
      </c>
      <c r="AU5832">
        <v>13</v>
      </c>
      <c r="AV5832">
        <v>136</v>
      </c>
      <c r="AW5832" s="160" t="s">
        <v>1103</v>
      </c>
      <c r="AX5832" s="28">
        <f t="shared" si="147"/>
        <v>14</v>
      </c>
    </row>
    <row r="5833" spans="28:50" x14ac:dyDescent="0.3">
      <c r="AB5833" s="160">
        <v>35244</v>
      </c>
      <c r="AC5833">
        <v>14</v>
      </c>
      <c r="AD5833">
        <v>90</v>
      </c>
      <c r="AE5833" t="s">
        <v>1103</v>
      </c>
      <c r="AF5833">
        <v>9</v>
      </c>
      <c r="AH5833" s="160">
        <v>39992</v>
      </c>
      <c r="AI5833">
        <v>14</v>
      </c>
      <c r="AJ5833">
        <v>148</v>
      </c>
      <c r="AK5833" s="160" t="s">
        <v>1103</v>
      </c>
      <c r="AL5833" s="28">
        <f t="shared" si="145"/>
        <v>15</v>
      </c>
      <c r="AN5833" s="160">
        <v>38531</v>
      </c>
      <c r="AO5833">
        <v>14</v>
      </c>
      <c r="AP5833">
        <v>130</v>
      </c>
      <c r="AQ5833" s="160" t="s">
        <v>1103</v>
      </c>
      <c r="AR5833" s="28">
        <f t="shared" si="146"/>
        <v>13</v>
      </c>
      <c r="AT5833" s="160">
        <v>35974</v>
      </c>
      <c r="AU5833">
        <v>14</v>
      </c>
      <c r="AV5833">
        <v>118</v>
      </c>
      <c r="AW5833" s="160" t="s">
        <v>1103</v>
      </c>
      <c r="AX5833" s="28">
        <f t="shared" si="147"/>
        <v>12</v>
      </c>
    </row>
    <row r="5834" spans="28:50" x14ac:dyDescent="0.3">
      <c r="AB5834" s="160">
        <v>35244</v>
      </c>
      <c r="AC5834">
        <v>15</v>
      </c>
      <c r="AD5834">
        <v>90</v>
      </c>
      <c r="AE5834" t="s">
        <v>1103</v>
      </c>
      <c r="AF5834">
        <v>9</v>
      </c>
      <c r="AH5834" s="160">
        <v>39992</v>
      </c>
      <c r="AI5834">
        <v>15</v>
      </c>
      <c r="AJ5834">
        <v>140</v>
      </c>
      <c r="AK5834" s="160" t="s">
        <v>1103</v>
      </c>
      <c r="AL5834" s="28">
        <f t="shared" si="145"/>
        <v>14</v>
      </c>
      <c r="AN5834" s="160">
        <v>38531</v>
      </c>
      <c r="AO5834">
        <v>15</v>
      </c>
      <c r="AP5834">
        <v>130</v>
      </c>
      <c r="AQ5834" s="160" t="s">
        <v>1103</v>
      </c>
      <c r="AR5834" s="28">
        <f t="shared" si="146"/>
        <v>13</v>
      </c>
      <c r="AT5834" s="160">
        <v>35974</v>
      </c>
      <c r="AU5834">
        <v>15</v>
      </c>
      <c r="AV5834">
        <v>112</v>
      </c>
      <c r="AW5834" s="160" t="s">
        <v>1103</v>
      </c>
      <c r="AX5834" s="28">
        <f t="shared" si="147"/>
        <v>11</v>
      </c>
    </row>
    <row r="5835" spans="28:50" x14ac:dyDescent="0.3">
      <c r="AB5835" s="160">
        <v>35244</v>
      </c>
      <c r="AC5835">
        <v>16</v>
      </c>
      <c r="AD5835">
        <v>70</v>
      </c>
      <c r="AE5835" t="s">
        <v>1103</v>
      </c>
      <c r="AF5835">
        <v>7</v>
      </c>
      <c r="AH5835" s="160">
        <v>39992</v>
      </c>
      <c r="AI5835">
        <v>16</v>
      </c>
      <c r="AJ5835">
        <v>144</v>
      </c>
      <c r="AK5835" s="160" t="s">
        <v>1103</v>
      </c>
      <c r="AL5835" s="28">
        <f t="shared" si="145"/>
        <v>14</v>
      </c>
      <c r="AN5835" s="160">
        <v>38531</v>
      </c>
      <c r="AO5835">
        <v>16</v>
      </c>
      <c r="AP5835">
        <v>120</v>
      </c>
      <c r="AQ5835" s="160" t="s">
        <v>1103</v>
      </c>
      <c r="AR5835" s="28">
        <f t="shared" si="146"/>
        <v>12</v>
      </c>
      <c r="AT5835" s="160">
        <v>35974</v>
      </c>
      <c r="AU5835">
        <v>16</v>
      </c>
      <c r="AV5835">
        <v>105</v>
      </c>
      <c r="AW5835" s="160" t="s">
        <v>1103</v>
      </c>
      <c r="AX5835" s="28">
        <f t="shared" si="147"/>
        <v>11</v>
      </c>
    </row>
    <row r="5836" spans="28:50" x14ac:dyDescent="0.3">
      <c r="AB5836" s="160">
        <v>35244</v>
      </c>
      <c r="AC5836">
        <v>17</v>
      </c>
      <c r="AD5836">
        <v>60</v>
      </c>
      <c r="AE5836" t="s">
        <v>1103</v>
      </c>
      <c r="AF5836">
        <v>6</v>
      </c>
      <c r="AH5836" s="160">
        <v>39992</v>
      </c>
      <c r="AI5836">
        <v>17</v>
      </c>
      <c r="AJ5836">
        <v>134</v>
      </c>
      <c r="AK5836" s="160" t="s">
        <v>1103</v>
      </c>
      <c r="AL5836" s="28">
        <f t="shared" si="145"/>
        <v>13</v>
      </c>
      <c r="AN5836" s="160">
        <v>38531</v>
      </c>
      <c r="AO5836">
        <v>17</v>
      </c>
      <c r="AP5836">
        <v>121</v>
      </c>
      <c r="AQ5836" s="160" t="s">
        <v>1103</v>
      </c>
      <c r="AR5836" s="28">
        <f t="shared" si="146"/>
        <v>12</v>
      </c>
      <c r="AT5836" s="160">
        <v>35974</v>
      </c>
      <c r="AU5836">
        <v>17</v>
      </c>
      <c r="AV5836">
        <v>94</v>
      </c>
      <c r="AW5836" s="160" t="s">
        <v>1103</v>
      </c>
      <c r="AX5836" s="28">
        <f t="shared" si="147"/>
        <v>9</v>
      </c>
    </row>
    <row r="5837" spans="28:50" x14ac:dyDescent="0.3">
      <c r="AB5837" s="160">
        <v>35244</v>
      </c>
      <c r="AC5837">
        <v>18</v>
      </c>
      <c r="AD5837">
        <v>50</v>
      </c>
      <c r="AE5837" t="s">
        <v>1103</v>
      </c>
      <c r="AF5837">
        <v>5</v>
      </c>
      <c r="AH5837" s="160">
        <v>39992</v>
      </c>
      <c r="AI5837">
        <v>18</v>
      </c>
      <c r="AJ5837">
        <v>127</v>
      </c>
      <c r="AK5837" s="160" t="s">
        <v>1103</v>
      </c>
      <c r="AL5837" s="28">
        <f t="shared" si="145"/>
        <v>13</v>
      </c>
      <c r="AN5837" s="160">
        <v>38531</v>
      </c>
      <c r="AO5837">
        <v>18</v>
      </c>
      <c r="AP5837">
        <v>120</v>
      </c>
      <c r="AQ5837" s="160" t="s">
        <v>1103</v>
      </c>
      <c r="AR5837" s="28">
        <f t="shared" si="146"/>
        <v>12</v>
      </c>
      <c r="AT5837" s="160">
        <v>35974</v>
      </c>
      <c r="AU5837">
        <v>18</v>
      </c>
      <c r="AV5837">
        <v>85</v>
      </c>
      <c r="AW5837" s="160" t="s">
        <v>1103</v>
      </c>
      <c r="AX5837" s="28">
        <f t="shared" si="147"/>
        <v>9</v>
      </c>
    </row>
    <row r="5838" spans="28:50" x14ac:dyDescent="0.3">
      <c r="AB5838" s="160">
        <v>35244</v>
      </c>
      <c r="AC5838">
        <v>19</v>
      </c>
      <c r="AD5838">
        <v>50</v>
      </c>
      <c r="AE5838" t="s">
        <v>1103</v>
      </c>
      <c r="AF5838">
        <v>5</v>
      </c>
      <c r="AH5838" s="160">
        <v>39992</v>
      </c>
      <c r="AI5838">
        <v>19</v>
      </c>
      <c r="AJ5838">
        <v>121</v>
      </c>
      <c r="AK5838" s="160" t="s">
        <v>1103</v>
      </c>
      <c r="AL5838" s="28">
        <f t="shared" si="145"/>
        <v>12</v>
      </c>
      <c r="AN5838" s="160">
        <v>38531</v>
      </c>
      <c r="AO5838">
        <v>19</v>
      </c>
      <c r="AP5838">
        <v>120</v>
      </c>
      <c r="AQ5838" s="160" t="s">
        <v>1103</v>
      </c>
      <c r="AR5838" s="28">
        <f t="shared" si="146"/>
        <v>12</v>
      </c>
      <c r="AT5838" s="160">
        <v>35974</v>
      </c>
      <c r="AU5838">
        <v>19</v>
      </c>
      <c r="AV5838">
        <v>70</v>
      </c>
      <c r="AW5838" s="160" t="s">
        <v>1103</v>
      </c>
      <c r="AX5838" s="28">
        <f t="shared" si="147"/>
        <v>7</v>
      </c>
    </row>
    <row r="5839" spans="28:50" x14ac:dyDescent="0.3">
      <c r="AB5839" s="160">
        <v>35244</v>
      </c>
      <c r="AC5839">
        <v>20</v>
      </c>
      <c r="AD5839">
        <v>50</v>
      </c>
      <c r="AE5839" t="s">
        <v>1103</v>
      </c>
      <c r="AF5839">
        <v>5</v>
      </c>
      <c r="AH5839" s="160">
        <v>39992</v>
      </c>
      <c r="AI5839">
        <v>20</v>
      </c>
      <c r="AJ5839">
        <v>123</v>
      </c>
      <c r="AK5839" s="160" t="s">
        <v>1103</v>
      </c>
      <c r="AL5839" s="28">
        <f t="shared" si="145"/>
        <v>12</v>
      </c>
      <c r="AN5839" s="160">
        <v>38531</v>
      </c>
      <c r="AO5839">
        <v>20</v>
      </c>
      <c r="AP5839">
        <v>121</v>
      </c>
      <c r="AQ5839" s="160" t="s">
        <v>1103</v>
      </c>
      <c r="AR5839" s="28">
        <f t="shared" si="146"/>
        <v>12</v>
      </c>
      <c r="AT5839" s="160">
        <v>35974</v>
      </c>
      <c r="AU5839">
        <v>20</v>
      </c>
      <c r="AV5839">
        <v>55</v>
      </c>
      <c r="AW5839" s="160" t="s">
        <v>1103</v>
      </c>
      <c r="AX5839" s="28">
        <f t="shared" si="147"/>
        <v>6</v>
      </c>
    </row>
    <row r="5840" spans="28:50" x14ac:dyDescent="0.3">
      <c r="AB5840" s="160">
        <v>35244</v>
      </c>
      <c r="AC5840">
        <v>21</v>
      </c>
      <c r="AD5840">
        <v>50</v>
      </c>
      <c r="AE5840" t="s">
        <v>1103</v>
      </c>
      <c r="AF5840">
        <v>5</v>
      </c>
      <c r="AH5840" s="160">
        <v>39992</v>
      </c>
      <c r="AI5840">
        <v>21</v>
      </c>
      <c r="AJ5840">
        <v>124</v>
      </c>
      <c r="AK5840" s="160" t="s">
        <v>1103</v>
      </c>
      <c r="AL5840" s="28">
        <f t="shared" si="145"/>
        <v>12</v>
      </c>
      <c r="AN5840" s="160">
        <v>38531</v>
      </c>
      <c r="AO5840">
        <v>21</v>
      </c>
      <c r="AP5840">
        <v>120</v>
      </c>
      <c r="AQ5840" s="160" t="s">
        <v>1103</v>
      </c>
      <c r="AR5840" s="28">
        <f t="shared" si="146"/>
        <v>12</v>
      </c>
      <c r="AT5840" s="160">
        <v>35974</v>
      </c>
      <c r="AU5840">
        <v>21</v>
      </c>
      <c r="AV5840">
        <v>40</v>
      </c>
      <c r="AW5840" s="160" t="s">
        <v>1103</v>
      </c>
      <c r="AX5840" s="28">
        <f t="shared" si="147"/>
        <v>4</v>
      </c>
    </row>
    <row r="5841" spans="28:50" x14ac:dyDescent="0.3">
      <c r="AB5841" s="160">
        <v>35244</v>
      </c>
      <c r="AC5841">
        <v>22</v>
      </c>
      <c r="AD5841">
        <v>40</v>
      </c>
      <c r="AE5841" t="s">
        <v>1103</v>
      </c>
      <c r="AF5841">
        <v>4</v>
      </c>
      <c r="AH5841" s="160">
        <v>39992</v>
      </c>
      <c r="AI5841">
        <v>22</v>
      </c>
      <c r="AJ5841">
        <v>122</v>
      </c>
      <c r="AK5841" s="160" t="s">
        <v>1103</v>
      </c>
      <c r="AL5841" s="28">
        <f t="shared" si="145"/>
        <v>12</v>
      </c>
      <c r="AN5841" s="160">
        <v>38531</v>
      </c>
      <c r="AO5841">
        <v>22</v>
      </c>
      <c r="AP5841">
        <v>130</v>
      </c>
      <c r="AQ5841" s="160" t="s">
        <v>1103</v>
      </c>
      <c r="AR5841" s="28">
        <f t="shared" si="146"/>
        <v>13</v>
      </c>
      <c r="AT5841" s="160">
        <v>35974</v>
      </c>
      <c r="AU5841">
        <v>22</v>
      </c>
      <c r="AV5841">
        <v>27</v>
      </c>
      <c r="AW5841" s="160" t="s">
        <v>1103</v>
      </c>
      <c r="AX5841" s="28">
        <f t="shared" si="147"/>
        <v>3</v>
      </c>
    </row>
    <row r="5842" spans="28:50" x14ac:dyDescent="0.3">
      <c r="AB5842" s="160">
        <v>35244</v>
      </c>
      <c r="AC5842">
        <v>23</v>
      </c>
      <c r="AD5842">
        <v>50</v>
      </c>
      <c r="AE5842" t="s">
        <v>1103</v>
      </c>
      <c r="AF5842">
        <v>5</v>
      </c>
      <c r="AH5842" s="160">
        <v>39992</v>
      </c>
      <c r="AI5842">
        <v>23</v>
      </c>
      <c r="AJ5842">
        <v>124</v>
      </c>
      <c r="AK5842" s="160" t="s">
        <v>1103</v>
      </c>
      <c r="AL5842" s="28">
        <f t="shared" si="145"/>
        <v>12</v>
      </c>
      <c r="AN5842" s="160">
        <v>38531</v>
      </c>
      <c r="AO5842">
        <v>23</v>
      </c>
      <c r="AP5842">
        <v>115</v>
      </c>
      <c r="AQ5842" s="160" t="s">
        <v>1103</v>
      </c>
      <c r="AR5842" s="28">
        <f t="shared" si="146"/>
        <v>12</v>
      </c>
      <c r="AT5842" s="160">
        <v>35974</v>
      </c>
      <c r="AU5842">
        <v>23</v>
      </c>
      <c r="AV5842">
        <v>26</v>
      </c>
      <c r="AW5842" s="160" t="s">
        <v>1103</v>
      </c>
      <c r="AX5842" s="28">
        <f t="shared" si="147"/>
        <v>3</v>
      </c>
    </row>
    <row r="5843" spans="28:50" x14ac:dyDescent="0.3">
      <c r="AB5843" s="160">
        <v>35245</v>
      </c>
      <c r="AC5843">
        <v>0</v>
      </c>
      <c r="AD5843">
        <v>50</v>
      </c>
      <c r="AE5843" t="s">
        <v>1103</v>
      </c>
      <c r="AF5843">
        <v>5</v>
      </c>
      <c r="AH5843" s="160">
        <v>39993</v>
      </c>
      <c r="AI5843">
        <v>0</v>
      </c>
      <c r="AJ5843">
        <v>118</v>
      </c>
      <c r="AK5843" s="160" t="s">
        <v>1103</v>
      </c>
      <c r="AL5843" s="28">
        <f t="shared" si="145"/>
        <v>12</v>
      </c>
      <c r="AN5843" s="160">
        <v>38532</v>
      </c>
      <c r="AO5843">
        <v>0</v>
      </c>
      <c r="AP5843">
        <v>120</v>
      </c>
      <c r="AQ5843" s="160" t="s">
        <v>1103</v>
      </c>
      <c r="AR5843" s="28">
        <f t="shared" si="146"/>
        <v>12</v>
      </c>
      <c r="AT5843" s="160">
        <v>35975</v>
      </c>
      <c r="AU5843">
        <v>0</v>
      </c>
      <c r="AV5843">
        <v>17</v>
      </c>
      <c r="AW5843" s="160" t="s">
        <v>1103</v>
      </c>
      <c r="AX5843" s="28">
        <f t="shared" si="147"/>
        <v>2</v>
      </c>
    </row>
    <row r="5844" spans="28:50" x14ac:dyDescent="0.3">
      <c r="AB5844" s="160">
        <v>35245</v>
      </c>
      <c r="AC5844">
        <v>1</v>
      </c>
      <c r="AD5844">
        <v>50</v>
      </c>
      <c r="AE5844" t="s">
        <v>1103</v>
      </c>
      <c r="AF5844">
        <v>5</v>
      </c>
      <c r="AH5844" s="160">
        <v>39993</v>
      </c>
      <c r="AI5844">
        <v>1</v>
      </c>
      <c r="AJ5844">
        <v>117</v>
      </c>
      <c r="AK5844" s="160" t="s">
        <v>1103</v>
      </c>
      <c r="AL5844" s="28">
        <f t="shared" si="145"/>
        <v>12</v>
      </c>
      <c r="AN5844" s="160">
        <v>38532</v>
      </c>
      <c r="AO5844">
        <v>1</v>
      </c>
      <c r="AP5844">
        <v>120</v>
      </c>
      <c r="AQ5844" s="160" t="s">
        <v>1103</v>
      </c>
      <c r="AR5844" s="28">
        <f t="shared" si="146"/>
        <v>12</v>
      </c>
      <c r="AT5844" s="160">
        <v>35975</v>
      </c>
      <c r="AU5844">
        <v>1</v>
      </c>
      <c r="AV5844">
        <v>54</v>
      </c>
      <c r="AW5844" s="160" t="s">
        <v>1103</v>
      </c>
      <c r="AX5844" s="28">
        <f t="shared" si="147"/>
        <v>5</v>
      </c>
    </row>
    <row r="5845" spans="28:50" x14ac:dyDescent="0.3">
      <c r="AB5845" s="160">
        <v>35245</v>
      </c>
      <c r="AC5845">
        <v>2</v>
      </c>
      <c r="AD5845">
        <v>50</v>
      </c>
      <c r="AE5845" t="s">
        <v>1103</v>
      </c>
      <c r="AF5845">
        <v>5</v>
      </c>
      <c r="AH5845" s="160">
        <v>39993</v>
      </c>
      <c r="AI5845">
        <v>2</v>
      </c>
      <c r="AJ5845">
        <v>119</v>
      </c>
      <c r="AK5845" s="160" t="s">
        <v>1103</v>
      </c>
      <c r="AL5845" s="28">
        <f t="shared" si="145"/>
        <v>12</v>
      </c>
      <c r="AN5845" s="160">
        <v>38532</v>
      </c>
      <c r="AO5845">
        <v>2</v>
      </c>
      <c r="AP5845">
        <v>122</v>
      </c>
      <c r="AQ5845" s="160" t="s">
        <v>1103</v>
      </c>
      <c r="AR5845" s="28">
        <f t="shared" si="146"/>
        <v>12</v>
      </c>
      <c r="AT5845" s="160">
        <v>35975</v>
      </c>
      <c r="AU5845">
        <v>2</v>
      </c>
      <c r="AV5845">
        <v>53</v>
      </c>
      <c r="AW5845" s="160" t="s">
        <v>1103</v>
      </c>
      <c r="AX5845" s="28">
        <f t="shared" si="147"/>
        <v>5</v>
      </c>
    </row>
    <row r="5846" spans="28:50" x14ac:dyDescent="0.3">
      <c r="AB5846" s="160">
        <v>35245</v>
      </c>
      <c r="AC5846">
        <v>3</v>
      </c>
      <c r="AD5846">
        <v>60</v>
      </c>
      <c r="AE5846" t="s">
        <v>1103</v>
      </c>
      <c r="AF5846">
        <v>6</v>
      </c>
      <c r="AH5846" s="160">
        <v>39993</v>
      </c>
      <c r="AI5846">
        <v>3</v>
      </c>
      <c r="AJ5846">
        <v>119</v>
      </c>
      <c r="AK5846" s="160" t="s">
        <v>1103</v>
      </c>
      <c r="AL5846" s="28">
        <f t="shared" si="145"/>
        <v>12</v>
      </c>
      <c r="AN5846" s="160">
        <v>38532</v>
      </c>
      <c r="AO5846">
        <v>3</v>
      </c>
      <c r="AP5846">
        <v>130</v>
      </c>
      <c r="AQ5846" s="160" t="s">
        <v>1103</v>
      </c>
      <c r="AR5846" s="28">
        <f t="shared" si="146"/>
        <v>13</v>
      </c>
      <c r="AT5846" s="160">
        <v>35975</v>
      </c>
      <c r="AU5846">
        <v>3</v>
      </c>
      <c r="AV5846">
        <v>44</v>
      </c>
      <c r="AW5846" s="160" t="s">
        <v>1103</v>
      </c>
      <c r="AX5846" s="28">
        <f t="shared" si="147"/>
        <v>4</v>
      </c>
    </row>
    <row r="5847" spans="28:50" x14ac:dyDescent="0.3">
      <c r="AB5847" s="160">
        <v>35245</v>
      </c>
      <c r="AC5847">
        <v>4</v>
      </c>
      <c r="AD5847">
        <v>60</v>
      </c>
      <c r="AE5847" t="s">
        <v>1103</v>
      </c>
      <c r="AF5847">
        <v>6</v>
      </c>
      <c r="AH5847" s="160">
        <v>39993</v>
      </c>
      <c r="AI5847">
        <v>4</v>
      </c>
      <c r="AJ5847">
        <v>123</v>
      </c>
      <c r="AK5847" s="160" t="s">
        <v>1103</v>
      </c>
      <c r="AL5847" s="28">
        <f t="shared" si="145"/>
        <v>12</v>
      </c>
      <c r="AN5847" s="160">
        <v>38532</v>
      </c>
      <c r="AO5847">
        <v>4</v>
      </c>
      <c r="AP5847">
        <v>130</v>
      </c>
      <c r="AQ5847" s="160" t="s">
        <v>1103</v>
      </c>
      <c r="AR5847" s="28">
        <f t="shared" si="146"/>
        <v>13</v>
      </c>
      <c r="AT5847" s="160">
        <v>35975</v>
      </c>
      <c r="AU5847">
        <v>4</v>
      </c>
      <c r="AV5847">
        <v>40</v>
      </c>
      <c r="AW5847" s="160" t="s">
        <v>1103</v>
      </c>
      <c r="AX5847" s="28">
        <f t="shared" si="147"/>
        <v>4</v>
      </c>
    </row>
    <row r="5848" spans="28:50" x14ac:dyDescent="0.3">
      <c r="AB5848" s="160">
        <v>35245</v>
      </c>
      <c r="AC5848">
        <v>5</v>
      </c>
      <c r="AD5848">
        <v>60</v>
      </c>
      <c r="AE5848" t="s">
        <v>1103</v>
      </c>
      <c r="AF5848">
        <v>6</v>
      </c>
      <c r="AH5848" s="160">
        <v>39993</v>
      </c>
      <c r="AI5848">
        <v>5</v>
      </c>
      <c r="AJ5848">
        <v>125</v>
      </c>
      <c r="AK5848" s="160" t="s">
        <v>1103</v>
      </c>
      <c r="AL5848" s="28">
        <f t="shared" si="145"/>
        <v>13</v>
      </c>
      <c r="AN5848" s="160">
        <v>38532</v>
      </c>
      <c r="AO5848">
        <v>5</v>
      </c>
      <c r="AP5848">
        <v>123</v>
      </c>
      <c r="AQ5848" s="160" t="s">
        <v>1103</v>
      </c>
      <c r="AR5848" s="28">
        <f t="shared" si="146"/>
        <v>12</v>
      </c>
      <c r="AT5848" s="160">
        <v>35975</v>
      </c>
      <c r="AU5848">
        <v>5</v>
      </c>
      <c r="AV5848">
        <v>26</v>
      </c>
      <c r="AW5848" s="160" t="s">
        <v>1103</v>
      </c>
      <c r="AX5848" s="28">
        <f t="shared" si="147"/>
        <v>3</v>
      </c>
    </row>
    <row r="5849" spans="28:50" x14ac:dyDescent="0.3">
      <c r="AB5849" s="160">
        <v>35245</v>
      </c>
      <c r="AC5849">
        <v>6</v>
      </c>
      <c r="AD5849">
        <v>60</v>
      </c>
      <c r="AE5849" t="s">
        <v>1103</v>
      </c>
      <c r="AF5849">
        <v>6</v>
      </c>
      <c r="AH5849" s="160">
        <v>39993</v>
      </c>
      <c r="AI5849">
        <v>6</v>
      </c>
      <c r="AJ5849">
        <v>125</v>
      </c>
      <c r="AK5849" s="160" t="s">
        <v>1103</v>
      </c>
      <c r="AL5849" s="28">
        <f t="shared" si="145"/>
        <v>13</v>
      </c>
      <c r="AN5849" s="160">
        <v>38532</v>
      </c>
      <c r="AO5849">
        <v>6</v>
      </c>
      <c r="AP5849">
        <v>120</v>
      </c>
      <c r="AQ5849" s="160" t="s">
        <v>1103</v>
      </c>
      <c r="AR5849" s="28">
        <f t="shared" si="146"/>
        <v>12</v>
      </c>
      <c r="AT5849" s="160">
        <v>35975</v>
      </c>
      <c r="AU5849">
        <v>6</v>
      </c>
      <c r="AV5849">
        <v>42</v>
      </c>
      <c r="AW5849" s="160" t="s">
        <v>1103</v>
      </c>
      <c r="AX5849" s="28">
        <f t="shared" si="147"/>
        <v>4</v>
      </c>
    </row>
    <row r="5850" spans="28:50" x14ac:dyDescent="0.3">
      <c r="AB5850" s="160">
        <v>35245</v>
      </c>
      <c r="AC5850">
        <v>7</v>
      </c>
      <c r="AD5850">
        <v>60</v>
      </c>
      <c r="AE5850" t="s">
        <v>1103</v>
      </c>
      <c r="AF5850">
        <v>6</v>
      </c>
      <c r="AH5850" s="160">
        <v>39993</v>
      </c>
      <c r="AI5850">
        <v>7</v>
      </c>
      <c r="AJ5850">
        <v>125</v>
      </c>
      <c r="AK5850" s="160" t="s">
        <v>1103</v>
      </c>
      <c r="AL5850" s="28">
        <f t="shared" si="145"/>
        <v>13</v>
      </c>
      <c r="AN5850" s="160">
        <v>38532</v>
      </c>
      <c r="AO5850">
        <v>7</v>
      </c>
      <c r="AP5850">
        <v>120</v>
      </c>
      <c r="AQ5850" s="160" t="s">
        <v>1103</v>
      </c>
      <c r="AR5850" s="28">
        <f t="shared" si="146"/>
        <v>12</v>
      </c>
      <c r="AT5850" s="160">
        <v>35975</v>
      </c>
      <c r="AU5850">
        <v>7</v>
      </c>
      <c r="AV5850">
        <v>33</v>
      </c>
      <c r="AW5850" s="160" t="s">
        <v>1103</v>
      </c>
      <c r="AX5850" s="28">
        <f t="shared" si="147"/>
        <v>3</v>
      </c>
    </row>
    <row r="5851" spans="28:50" x14ac:dyDescent="0.3">
      <c r="AB5851" s="160">
        <v>35245</v>
      </c>
      <c r="AC5851">
        <v>8</v>
      </c>
      <c r="AD5851">
        <v>60</v>
      </c>
      <c r="AE5851" t="s">
        <v>1103</v>
      </c>
      <c r="AF5851">
        <v>6</v>
      </c>
      <c r="AH5851" s="160">
        <v>39993</v>
      </c>
      <c r="AI5851">
        <v>8</v>
      </c>
      <c r="AJ5851">
        <v>128</v>
      </c>
      <c r="AK5851" s="160" t="s">
        <v>1103</v>
      </c>
      <c r="AL5851" s="28">
        <f t="shared" si="145"/>
        <v>13</v>
      </c>
      <c r="AN5851" s="160">
        <v>38532</v>
      </c>
      <c r="AO5851">
        <v>8</v>
      </c>
      <c r="AP5851">
        <v>131</v>
      </c>
      <c r="AQ5851" s="160" t="s">
        <v>1103</v>
      </c>
      <c r="AR5851" s="28">
        <f t="shared" si="146"/>
        <v>13</v>
      </c>
      <c r="AT5851" s="160">
        <v>35975</v>
      </c>
      <c r="AU5851">
        <v>8</v>
      </c>
      <c r="AV5851">
        <v>40</v>
      </c>
      <c r="AW5851" s="160" t="s">
        <v>1103</v>
      </c>
      <c r="AX5851" s="28">
        <f t="shared" si="147"/>
        <v>4</v>
      </c>
    </row>
    <row r="5852" spans="28:50" x14ac:dyDescent="0.3">
      <c r="AB5852" s="160">
        <v>35245</v>
      </c>
      <c r="AC5852">
        <v>9</v>
      </c>
      <c r="AD5852">
        <v>70</v>
      </c>
      <c r="AE5852" t="s">
        <v>1103</v>
      </c>
      <c r="AF5852">
        <v>7</v>
      </c>
      <c r="AH5852" s="160">
        <v>39993</v>
      </c>
      <c r="AI5852">
        <v>9</v>
      </c>
      <c r="AJ5852">
        <v>130</v>
      </c>
      <c r="AK5852" s="160" t="s">
        <v>1103</v>
      </c>
      <c r="AL5852" s="28">
        <f t="shared" si="145"/>
        <v>13</v>
      </c>
      <c r="AN5852" s="160">
        <v>38532</v>
      </c>
      <c r="AO5852">
        <v>9</v>
      </c>
      <c r="AP5852">
        <v>140</v>
      </c>
      <c r="AQ5852" s="160" t="s">
        <v>1103</v>
      </c>
      <c r="AR5852" s="28">
        <f t="shared" si="146"/>
        <v>14</v>
      </c>
      <c r="AT5852" s="160">
        <v>35975</v>
      </c>
      <c r="AU5852">
        <v>9</v>
      </c>
      <c r="AV5852">
        <v>51</v>
      </c>
      <c r="AW5852" s="160" t="s">
        <v>1103</v>
      </c>
      <c r="AX5852" s="28">
        <f t="shared" si="147"/>
        <v>5</v>
      </c>
    </row>
    <row r="5853" spans="28:50" x14ac:dyDescent="0.3">
      <c r="AB5853" s="160">
        <v>35245</v>
      </c>
      <c r="AC5853">
        <v>10</v>
      </c>
      <c r="AD5853">
        <v>75</v>
      </c>
      <c r="AE5853" t="s">
        <v>1103</v>
      </c>
      <c r="AF5853">
        <v>8</v>
      </c>
      <c r="AH5853" s="160">
        <v>39993</v>
      </c>
      <c r="AI5853">
        <v>10</v>
      </c>
      <c r="AJ5853">
        <v>140</v>
      </c>
      <c r="AK5853" s="160" t="s">
        <v>1103</v>
      </c>
      <c r="AL5853" s="28">
        <f t="shared" si="145"/>
        <v>14</v>
      </c>
      <c r="AN5853" s="160">
        <v>38532</v>
      </c>
      <c r="AO5853">
        <v>10</v>
      </c>
      <c r="AP5853">
        <v>140</v>
      </c>
      <c r="AQ5853" s="160" t="s">
        <v>1103</v>
      </c>
      <c r="AR5853" s="28">
        <f t="shared" si="146"/>
        <v>14</v>
      </c>
      <c r="AT5853" s="160">
        <v>35975</v>
      </c>
      <c r="AU5853">
        <v>10</v>
      </c>
      <c r="AV5853">
        <v>77</v>
      </c>
      <c r="AW5853" s="160" t="s">
        <v>1103</v>
      </c>
      <c r="AX5853" s="28">
        <f t="shared" si="147"/>
        <v>8</v>
      </c>
    </row>
    <row r="5854" spans="28:50" x14ac:dyDescent="0.3">
      <c r="AB5854" s="160">
        <v>35245</v>
      </c>
      <c r="AC5854">
        <v>11</v>
      </c>
      <c r="AD5854">
        <v>80</v>
      </c>
      <c r="AE5854" t="s">
        <v>1103</v>
      </c>
      <c r="AF5854">
        <v>8</v>
      </c>
      <c r="AH5854" s="160">
        <v>39993</v>
      </c>
      <c r="AI5854">
        <v>11</v>
      </c>
      <c r="AJ5854">
        <v>150</v>
      </c>
      <c r="AK5854" s="160" t="s">
        <v>1103</v>
      </c>
      <c r="AL5854" s="28">
        <f t="shared" si="145"/>
        <v>15</v>
      </c>
      <c r="AN5854" s="160">
        <v>38532</v>
      </c>
      <c r="AO5854">
        <v>11</v>
      </c>
      <c r="AP5854">
        <v>152</v>
      </c>
      <c r="AQ5854" s="160" t="s">
        <v>1103</v>
      </c>
      <c r="AR5854" s="28">
        <f t="shared" si="146"/>
        <v>15</v>
      </c>
      <c r="AT5854" s="160">
        <v>35975</v>
      </c>
      <c r="AU5854">
        <v>11</v>
      </c>
      <c r="AV5854">
        <v>93</v>
      </c>
      <c r="AW5854" s="160" t="s">
        <v>1103</v>
      </c>
      <c r="AX5854" s="28">
        <f t="shared" si="147"/>
        <v>9</v>
      </c>
    </row>
    <row r="5855" spans="28:50" x14ac:dyDescent="0.3">
      <c r="AB5855" s="160">
        <v>35245</v>
      </c>
      <c r="AC5855">
        <v>12</v>
      </c>
      <c r="AD5855">
        <v>70</v>
      </c>
      <c r="AE5855" t="s">
        <v>1103</v>
      </c>
      <c r="AF5855">
        <v>7</v>
      </c>
      <c r="AH5855" s="160">
        <v>39993</v>
      </c>
      <c r="AI5855">
        <v>12</v>
      </c>
      <c r="AJ5855">
        <v>159</v>
      </c>
      <c r="AK5855" s="160" t="s">
        <v>1103</v>
      </c>
      <c r="AL5855" s="28">
        <f t="shared" si="145"/>
        <v>16</v>
      </c>
      <c r="AN5855" s="160">
        <v>38532</v>
      </c>
      <c r="AO5855">
        <v>12</v>
      </c>
      <c r="AP5855">
        <v>150</v>
      </c>
      <c r="AQ5855" s="160" t="s">
        <v>1103</v>
      </c>
      <c r="AR5855" s="28">
        <f t="shared" si="146"/>
        <v>15</v>
      </c>
      <c r="AT5855" s="160">
        <v>35975</v>
      </c>
      <c r="AU5855">
        <v>12</v>
      </c>
      <c r="AV5855">
        <v>98</v>
      </c>
      <c r="AW5855" s="160" t="s">
        <v>1103</v>
      </c>
      <c r="AX5855" s="28">
        <f t="shared" si="147"/>
        <v>10</v>
      </c>
    </row>
    <row r="5856" spans="28:50" x14ac:dyDescent="0.3">
      <c r="AB5856" s="160">
        <v>35245</v>
      </c>
      <c r="AC5856">
        <v>13</v>
      </c>
      <c r="AD5856">
        <v>80</v>
      </c>
      <c r="AE5856" t="s">
        <v>1103</v>
      </c>
      <c r="AF5856">
        <v>8</v>
      </c>
      <c r="AH5856" s="160">
        <v>39993</v>
      </c>
      <c r="AI5856">
        <v>13</v>
      </c>
      <c r="AJ5856">
        <v>171</v>
      </c>
      <c r="AK5856" s="160" t="s">
        <v>1103</v>
      </c>
      <c r="AL5856" s="28">
        <f t="shared" si="145"/>
        <v>17</v>
      </c>
      <c r="AN5856" s="160">
        <v>38532</v>
      </c>
      <c r="AO5856">
        <v>13</v>
      </c>
      <c r="AP5856">
        <v>150</v>
      </c>
      <c r="AQ5856" s="160" t="s">
        <v>1103</v>
      </c>
      <c r="AR5856" s="28">
        <f t="shared" si="146"/>
        <v>15</v>
      </c>
      <c r="AT5856" s="160">
        <v>35975</v>
      </c>
      <c r="AU5856">
        <v>13</v>
      </c>
      <c r="AV5856">
        <v>102</v>
      </c>
      <c r="AW5856" s="160" t="s">
        <v>1103</v>
      </c>
      <c r="AX5856" s="28">
        <f t="shared" si="147"/>
        <v>10</v>
      </c>
    </row>
    <row r="5857" spans="28:50" x14ac:dyDescent="0.3">
      <c r="AB5857" s="160">
        <v>35245</v>
      </c>
      <c r="AC5857">
        <v>14</v>
      </c>
      <c r="AD5857">
        <v>80</v>
      </c>
      <c r="AE5857" t="s">
        <v>1103</v>
      </c>
      <c r="AF5857">
        <v>8</v>
      </c>
      <c r="AH5857" s="160">
        <v>39993</v>
      </c>
      <c r="AI5857">
        <v>14</v>
      </c>
      <c r="AJ5857">
        <v>170</v>
      </c>
      <c r="AK5857" s="160" t="s">
        <v>1103</v>
      </c>
      <c r="AL5857" s="28">
        <f t="shared" si="145"/>
        <v>17</v>
      </c>
      <c r="AN5857" s="160">
        <v>38532</v>
      </c>
      <c r="AO5857">
        <v>14</v>
      </c>
      <c r="AP5857">
        <v>146</v>
      </c>
      <c r="AQ5857" s="160" t="s">
        <v>1103</v>
      </c>
      <c r="AR5857" s="28">
        <f t="shared" si="146"/>
        <v>15</v>
      </c>
      <c r="AT5857" s="160">
        <v>35975</v>
      </c>
      <c r="AU5857">
        <v>14</v>
      </c>
      <c r="AV5857">
        <v>101</v>
      </c>
      <c r="AW5857" s="160" t="s">
        <v>1103</v>
      </c>
      <c r="AX5857" s="28">
        <f t="shared" si="147"/>
        <v>10</v>
      </c>
    </row>
    <row r="5858" spans="28:50" x14ac:dyDescent="0.3">
      <c r="AB5858" s="160">
        <v>35245</v>
      </c>
      <c r="AC5858">
        <v>15</v>
      </c>
      <c r="AD5858">
        <v>80</v>
      </c>
      <c r="AE5858" t="s">
        <v>1103</v>
      </c>
      <c r="AF5858">
        <v>8</v>
      </c>
      <c r="AH5858" s="160">
        <v>39993</v>
      </c>
      <c r="AI5858">
        <v>15</v>
      </c>
      <c r="AJ5858">
        <v>167</v>
      </c>
      <c r="AK5858" s="160" t="s">
        <v>1103</v>
      </c>
      <c r="AL5858" s="28">
        <f t="shared" si="145"/>
        <v>17</v>
      </c>
      <c r="AN5858" s="160">
        <v>38532</v>
      </c>
      <c r="AO5858">
        <v>15</v>
      </c>
      <c r="AP5858">
        <v>130</v>
      </c>
      <c r="AQ5858" s="160" t="s">
        <v>1103</v>
      </c>
      <c r="AR5858" s="28">
        <f t="shared" si="146"/>
        <v>13</v>
      </c>
      <c r="AT5858" s="160">
        <v>35975</v>
      </c>
      <c r="AU5858">
        <v>15</v>
      </c>
      <c r="AV5858">
        <v>98</v>
      </c>
      <c r="AW5858" s="160" t="s">
        <v>1103</v>
      </c>
      <c r="AX5858" s="28">
        <f t="shared" si="147"/>
        <v>10</v>
      </c>
    </row>
    <row r="5859" spans="28:50" x14ac:dyDescent="0.3">
      <c r="AB5859" s="160">
        <v>35245</v>
      </c>
      <c r="AC5859">
        <v>16</v>
      </c>
      <c r="AD5859">
        <v>80</v>
      </c>
      <c r="AE5859" t="s">
        <v>1103</v>
      </c>
      <c r="AF5859">
        <v>8</v>
      </c>
      <c r="AH5859" s="160">
        <v>39993</v>
      </c>
      <c r="AI5859">
        <v>16</v>
      </c>
      <c r="AJ5859">
        <v>158</v>
      </c>
      <c r="AK5859" s="160" t="s">
        <v>1103</v>
      </c>
      <c r="AL5859" s="28">
        <f t="shared" si="145"/>
        <v>16</v>
      </c>
      <c r="AN5859" s="160">
        <v>38532</v>
      </c>
      <c r="AO5859">
        <v>16</v>
      </c>
      <c r="AP5859">
        <v>140</v>
      </c>
      <c r="AQ5859" s="160" t="s">
        <v>1103</v>
      </c>
      <c r="AR5859" s="28">
        <f t="shared" si="146"/>
        <v>14</v>
      </c>
      <c r="AT5859" s="160">
        <v>35975</v>
      </c>
      <c r="AU5859">
        <v>16</v>
      </c>
      <c r="AV5859">
        <v>85</v>
      </c>
      <c r="AW5859" s="160" t="s">
        <v>1103</v>
      </c>
      <c r="AX5859" s="28">
        <f t="shared" si="147"/>
        <v>9</v>
      </c>
    </row>
    <row r="5860" spans="28:50" x14ac:dyDescent="0.3">
      <c r="AB5860" s="160">
        <v>35245</v>
      </c>
      <c r="AC5860">
        <v>17</v>
      </c>
      <c r="AD5860">
        <v>90</v>
      </c>
      <c r="AE5860" t="s">
        <v>1103</v>
      </c>
      <c r="AF5860">
        <v>9</v>
      </c>
      <c r="AH5860" s="160">
        <v>39993</v>
      </c>
      <c r="AI5860">
        <v>17</v>
      </c>
      <c r="AJ5860">
        <v>146</v>
      </c>
      <c r="AK5860" s="160" t="s">
        <v>1103</v>
      </c>
      <c r="AL5860" s="28">
        <f t="shared" si="145"/>
        <v>15</v>
      </c>
      <c r="AN5860" s="160">
        <v>38532</v>
      </c>
      <c r="AO5860">
        <v>17</v>
      </c>
      <c r="AP5860">
        <v>135</v>
      </c>
      <c r="AQ5860" s="160" t="s">
        <v>1103</v>
      </c>
      <c r="AR5860" s="28">
        <f t="shared" si="146"/>
        <v>14</v>
      </c>
      <c r="AT5860" s="160">
        <v>35975</v>
      </c>
      <c r="AU5860">
        <v>17</v>
      </c>
      <c r="AV5860">
        <v>83</v>
      </c>
      <c r="AW5860" s="160" t="s">
        <v>1103</v>
      </c>
      <c r="AX5860" s="28">
        <f t="shared" si="147"/>
        <v>8</v>
      </c>
    </row>
    <row r="5861" spans="28:50" x14ac:dyDescent="0.3">
      <c r="AB5861" s="160">
        <v>35245</v>
      </c>
      <c r="AC5861">
        <v>18</v>
      </c>
      <c r="AD5861">
        <v>80</v>
      </c>
      <c r="AE5861" t="s">
        <v>1103</v>
      </c>
      <c r="AF5861">
        <v>8</v>
      </c>
      <c r="AH5861" s="160">
        <v>39993</v>
      </c>
      <c r="AI5861">
        <v>18</v>
      </c>
      <c r="AJ5861">
        <v>147</v>
      </c>
      <c r="AK5861" s="160" t="s">
        <v>1103</v>
      </c>
      <c r="AL5861" s="28">
        <f t="shared" si="145"/>
        <v>15</v>
      </c>
      <c r="AN5861" s="160">
        <v>38532</v>
      </c>
      <c r="AO5861">
        <v>18</v>
      </c>
      <c r="AP5861">
        <v>140</v>
      </c>
      <c r="AQ5861" s="160" t="s">
        <v>1103</v>
      </c>
      <c r="AR5861" s="28">
        <f t="shared" si="146"/>
        <v>14</v>
      </c>
      <c r="AT5861" s="160">
        <v>35975</v>
      </c>
      <c r="AU5861">
        <v>18</v>
      </c>
      <c r="AV5861">
        <v>77</v>
      </c>
      <c r="AW5861" s="160" t="s">
        <v>1103</v>
      </c>
      <c r="AX5861" s="28">
        <f t="shared" si="147"/>
        <v>8</v>
      </c>
    </row>
    <row r="5862" spans="28:50" x14ac:dyDescent="0.3">
      <c r="AB5862" s="160">
        <v>35245</v>
      </c>
      <c r="AC5862">
        <v>19</v>
      </c>
      <c r="AD5862">
        <v>80</v>
      </c>
      <c r="AE5862" t="s">
        <v>1103</v>
      </c>
      <c r="AF5862">
        <v>8</v>
      </c>
      <c r="AH5862" s="160">
        <v>39993</v>
      </c>
      <c r="AI5862">
        <v>19</v>
      </c>
      <c r="AJ5862">
        <v>151</v>
      </c>
      <c r="AK5862" s="160" t="s">
        <v>1103</v>
      </c>
      <c r="AL5862" s="28">
        <f t="shared" si="145"/>
        <v>15</v>
      </c>
      <c r="AN5862" s="160">
        <v>38532</v>
      </c>
      <c r="AO5862">
        <v>19</v>
      </c>
      <c r="AP5862">
        <v>130</v>
      </c>
      <c r="AQ5862" s="160" t="s">
        <v>1103</v>
      </c>
      <c r="AR5862" s="28">
        <f t="shared" si="146"/>
        <v>13</v>
      </c>
      <c r="AT5862" s="160">
        <v>35975</v>
      </c>
      <c r="AU5862">
        <v>19</v>
      </c>
      <c r="AV5862">
        <v>81</v>
      </c>
      <c r="AW5862" s="160" t="s">
        <v>1103</v>
      </c>
      <c r="AX5862" s="28">
        <f t="shared" si="147"/>
        <v>8</v>
      </c>
    </row>
    <row r="5863" spans="28:50" x14ac:dyDescent="0.3">
      <c r="AB5863" s="160">
        <v>35245</v>
      </c>
      <c r="AC5863">
        <v>20</v>
      </c>
      <c r="AD5863">
        <v>80</v>
      </c>
      <c r="AE5863" t="s">
        <v>1103</v>
      </c>
      <c r="AF5863">
        <v>8</v>
      </c>
      <c r="AH5863" s="160">
        <v>39993</v>
      </c>
      <c r="AI5863">
        <v>20</v>
      </c>
      <c r="AJ5863">
        <v>144</v>
      </c>
      <c r="AK5863" s="160" t="s">
        <v>1103</v>
      </c>
      <c r="AL5863" s="28">
        <f t="shared" si="145"/>
        <v>14</v>
      </c>
      <c r="AN5863" s="160">
        <v>38532</v>
      </c>
      <c r="AO5863">
        <v>20</v>
      </c>
      <c r="AP5863">
        <v>132</v>
      </c>
      <c r="AQ5863" s="160" t="s">
        <v>1103</v>
      </c>
      <c r="AR5863" s="28">
        <f t="shared" si="146"/>
        <v>13</v>
      </c>
      <c r="AT5863" s="160">
        <v>35975</v>
      </c>
      <c r="AU5863">
        <v>20</v>
      </c>
      <c r="AV5863">
        <v>68</v>
      </c>
      <c r="AW5863" s="160" t="s">
        <v>1103</v>
      </c>
      <c r="AX5863" s="28">
        <f t="shared" si="147"/>
        <v>7</v>
      </c>
    </row>
    <row r="5864" spans="28:50" x14ac:dyDescent="0.3">
      <c r="AB5864" s="160">
        <v>35245</v>
      </c>
      <c r="AC5864">
        <v>21</v>
      </c>
      <c r="AD5864">
        <v>80</v>
      </c>
      <c r="AE5864" t="s">
        <v>1103</v>
      </c>
      <c r="AF5864">
        <v>8</v>
      </c>
      <c r="AH5864" s="160">
        <v>39993</v>
      </c>
      <c r="AI5864">
        <v>21</v>
      </c>
      <c r="AJ5864">
        <v>149</v>
      </c>
      <c r="AK5864" s="160" t="s">
        <v>1103</v>
      </c>
      <c r="AL5864" s="28">
        <f t="shared" si="145"/>
        <v>15</v>
      </c>
      <c r="AN5864" s="160">
        <v>38532</v>
      </c>
      <c r="AO5864">
        <v>21</v>
      </c>
      <c r="AP5864">
        <v>130</v>
      </c>
      <c r="AQ5864" s="160" t="s">
        <v>1103</v>
      </c>
      <c r="AR5864" s="28">
        <f t="shared" si="146"/>
        <v>13</v>
      </c>
      <c r="AT5864" s="160">
        <v>35975</v>
      </c>
      <c r="AU5864">
        <v>21</v>
      </c>
      <c r="AV5864">
        <v>64</v>
      </c>
      <c r="AW5864" s="160" t="s">
        <v>1103</v>
      </c>
      <c r="AX5864" s="28">
        <f t="shared" si="147"/>
        <v>6</v>
      </c>
    </row>
    <row r="5865" spans="28:50" x14ac:dyDescent="0.3">
      <c r="AB5865" s="160">
        <v>35245</v>
      </c>
      <c r="AC5865">
        <v>22</v>
      </c>
      <c r="AD5865">
        <v>70</v>
      </c>
      <c r="AE5865" t="s">
        <v>1103</v>
      </c>
      <c r="AF5865">
        <v>7</v>
      </c>
      <c r="AH5865" s="160">
        <v>39993</v>
      </c>
      <c r="AI5865">
        <v>22</v>
      </c>
      <c r="AJ5865">
        <v>150</v>
      </c>
      <c r="AK5865" s="160" t="s">
        <v>1103</v>
      </c>
      <c r="AL5865" s="28">
        <f t="shared" si="145"/>
        <v>15</v>
      </c>
      <c r="AN5865" s="160">
        <v>38532</v>
      </c>
      <c r="AO5865">
        <v>22</v>
      </c>
      <c r="AP5865">
        <v>130</v>
      </c>
      <c r="AQ5865" s="160" t="s">
        <v>1103</v>
      </c>
      <c r="AR5865" s="28">
        <f t="shared" si="146"/>
        <v>13</v>
      </c>
      <c r="AT5865" s="160">
        <v>35975</v>
      </c>
      <c r="AU5865">
        <v>22</v>
      </c>
      <c r="AV5865">
        <v>60</v>
      </c>
      <c r="AW5865" s="160" t="s">
        <v>1103</v>
      </c>
      <c r="AX5865" s="28">
        <f t="shared" si="147"/>
        <v>6</v>
      </c>
    </row>
    <row r="5866" spans="28:50" x14ac:dyDescent="0.3">
      <c r="AB5866" s="160">
        <v>35245</v>
      </c>
      <c r="AC5866">
        <v>23</v>
      </c>
      <c r="AD5866">
        <v>70</v>
      </c>
      <c r="AE5866" t="s">
        <v>1103</v>
      </c>
      <c r="AF5866">
        <v>7</v>
      </c>
      <c r="AH5866" s="160">
        <v>39993</v>
      </c>
      <c r="AI5866">
        <v>23</v>
      </c>
      <c r="AJ5866">
        <v>151</v>
      </c>
      <c r="AK5866" s="160" t="s">
        <v>1103</v>
      </c>
      <c r="AL5866" s="28">
        <f t="shared" si="145"/>
        <v>15</v>
      </c>
      <c r="AN5866" s="160">
        <v>38532</v>
      </c>
      <c r="AO5866">
        <v>23</v>
      </c>
      <c r="AP5866">
        <v>134</v>
      </c>
      <c r="AQ5866" s="160" t="s">
        <v>1103</v>
      </c>
      <c r="AR5866" s="28">
        <f t="shared" si="146"/>
        <v>13</v>
      </c>
      <c r="AT5866" s="160">
        <v>35975</v>
      </c>
      <c r="AU5866">
        <v>23</v>
      </c>
      <c r="AV5866">
        <v>56</v>
      </c>
      <c r="AW5866" s="160" t="s">
        <v>1103</v>
      </c>
      <c r="AX5866" s="28">
        <f t="shared" si="147"/>
        <v>6</v>
      </c>
    </row>
    <row r="5867" spans="28:50" x14ac:dyDescent="0.3">
      <c r="AB5867" s="160">
        <v>35246</v>
      </c>
      <c r="AC5867">
        <v>0</v>
      </c>
      <c r="AD5867">
        <v>80</v>
      </c>
      <c r="AE5867" t="s">
        <v>1103</v>
      </c>
      <c r="AF5867">
        <v>8</v>
      </c>
      <c r="AH5867" s="160">
        <v>39994</v>
      </c>
      <c r="AI5867">
        <v>0</v>
      </c>
      <c r="AJ5867">
        <v>153</v>
      </c>
      <c r="AK5867" s="160" t="s">
        <v>1103</v>
      </c>
      <c r="AL5867" s="28">
        <f t="shared" si="145"/>
        <v>15</v>
      </c>
      <c r="AN5867" s="160">
        <v>38533</v>
      </c>
      <c r="AO5867">
        <v>0</v>
      </c>
      <c r="AP5867">
        <v>130</v>
      </c>
      <c r="AQ5867" s="160" t="s">
        <v>1103</v>
      </c>
      <c r="AR5867" s="28">
        <f t="shared" si="146"/>
        <v>13</v>
      </c>
      <c r="AT5867" s="160">
        <v>35976</v>
      </c>
      <c r="AU5867">
        <v>0</v>
      </c>
      <c r="AV5867">
        <v>52</v>
      </c>
      <c r="AW5867" s="160" t="s">
        <v>1103</v>
      </c>
      <c r="AX5867" s="28">
        <f t="shared" si="147"/>
        <v>5</v>
      </c>
    </row>
    <row r="5868" spans="28:50" x14ac:dyDescent="0.3">
      <c r="AB5868" s="160">
        <v>35246</v>
      </c>
      <c r="AC5868">
        <v>1</v>
      </c>
      <c r="AD5868">
        <v>80</v>
      </c>
      <c r="AE5868" t="s">
        <v>1103</v>
      </c>
      <c r="AF5868">
        <v>8</v>
      </c>
      <c r="AH5868" s="160">
        <v>39994</v>
      </c>
      <c r="AI5868">
        <v>1</v>
      </c>
      <c r="AJ5868">
        <v>159</v>
      </c>
      <c r="AK5868" s="160" t="s">
        <v>1103</v>
      </c>
      <c r="AL5868" s="28">
        <f t="shared" si="145"/>
        <v>16</v>
      </c>
      <c r="AN5868" s="160">
        <v>38533</v>
      </c>
      <c r="AO5868">
        <v>1</v>
      </c>
      <c r="AP5868">
        <v>130</v>
      </c>
      <c r="AQ5868" s="160" t="s">
        <v>1103</v>
      </c>
      <c r="AR5868" s="28">
        <f t="shared" si="146"/>
        <v>13</v>
      </c>
      <c r="AT5868" s="160">
        <v>35976</v>
      </c>
      <c r="AU5868">
        <v>1</v>
      </c>
      <c r="AV5868">
        <v>48</v>
      </c>
      <c r="AW5868" s="160" t="s">
        <v>1103</v>
      </c>
      <c r="AX5868" s="28">
        <f t="shared" si="147"/>
        <v>5</v>
      </c>
    </row>
    <row r="5869" spans="28:50" x14ac:dyDescent="0.3">
      <c r="AB5869" s="160">
        <v>35246</v>
      </c>
      <c r="AC5869">
        <v>2</v>
      </c>
      <c r="AD5869">
        <v>80</v>
      </c>
      <c r="AE5869" t="s">
        <v>1103</v>
      </c>
      <c r="AF5869">
        <v>8</v>
      </c>
      <c r="AH5869" s="160">
        <v>39994</v>
      </c>
      <c r="AI5869">
        <v>2</v>
      </c>
      <c r="AJ5869">
        <v>158</v>
      </c>
      <c r="AK5869" s="160" t="s">
        <v>1103</v>
      </c>
      <c r="AL5869" s="28">
        <f t="shared" si="145"/>
        <v>16</v>
      </c>
      <c r="AN5869" s="160">
        <v>38533</v>
      </c>
      <c r="AO5869">
        <v>2</v>
      </c>
      <c r="AP5869">
        <v>133</v>
      </c>
      <c r="AQ5869" s="160" t="s">
        <v>1103</v>
      </c>
      <c r="AR5869" s="28">
        <f t="shared" si="146"/>
        <v>13</v>
      </c>
      <c r="AT5869" s="160">
        <v>35976</v>
      </c>
      <c r="AU5869">
        <v>2</v>
      </c>
      <c r="AV5869">
        <v>69</v>
      </c>
      <c r="AW5869" s="160" t="s">
        <v>1103</v>
      </c>
      <c r="AX5869" s="28">
        <f t="shared" si="147"/>
        <v>7</v>
      </c>
    </row>
    <row r="5870" spans="28:50" x14ac:dyDescent="0.3">
      <c r="AB5870" s="160">
        <v>35246</v>
      </c>
      <c r="AC5870">
        <v>3</v>
      </c>
      <c r="AD5870">
        <v>70</v>
      </c>
      <c r="AE5870" t="s">
        <v>1103</v>
      </c>
      <c r="AF5870">
        <v>7</v>
      </c>
      <c r="AH5870" s="160">
        <v>39994</v>
      </c>
      <c r="AI5870">
        <v>3</v>
      </c>
      <c r="AJ5870">
        <v>164</v>
      </c>
      <c r="AK5870" s="160" t="s">
        <v>1103</v>
      </c>
      <c r="AL5870" s="28">
        <f t="shared" si="145"/>
        <v>16</v>
      </c>
      <c r="AN5870" s="160">
        <v>38533</v>
      </c>
      <c r="AO5870">
        <v>3</v>
      </c>
      <c r="AP5870">
        <v>130</v>
      </c>
      <c r="AQ5870" s="160" t="s">
        <v>1103</v>
      </c>
      <c r="AR5870" s="28">
        <f t="shared" si="146"/>
        <v>13</v>
      </c>
      <c r="AT5870" s="160">
        <v>35976</v>
      </c>
      <c r="AU5870">
        <v>3</v>
      </c>
      <c r="AV5870">
        <v>62</v>
      </c>
      <c r="AW5870" s="160" t="s">
        <v>1103</v>
      </c>
      <c r="AX5870" s="28">
        <f t="shared" si="147"/>
        <v>6</v>
      </c>
    </row>
    <row r="5871" spans="28:50" x14ac:dyDescent="0.3">
      <c r="AB5871" s="160">
        <v>35246</v>
      </c>
      <c r="AC5871">
        <v>4</v>
      </c>
      <c r="AD5871">
        <v>80</v>
      </c>
      <c r="AE5871" t="s">
        <v>1103</v>
      </c>
      <c r="AF5871">
        <v>8</v>
      </c>
      <c r="AH5871" s="160">
        <v>39994</v>
      </c>
      <c r="AI5871">
        <v>4</v>
      </c>
      <c r="AJ5871">
        <v>169</v>
      </c>
      <c r="AK5871" s="160" t="s">
        <v>1103</v>
      </c>
      <c r="AL5871" s="28">
        <f t="shared" si="145"/>
        <v>17</v>
      </c>
      <c r="AN5871" s="160">
        <v>38533</v>
      </c>
      <c r="AO5871">
        <v>4</v>
      </c>
      <c r="AP5871">
        <v>140</v>
      </c>
      <c r="AQ5871" s="160" t="s">
        <v>1103</v>
      </c>
      <c r="AR5871" s="28">
        <f t="shared" si="146"/>
        <v>14</v>
      </c>
      <c r="AT5871" s="160">
        <v>35976</v>
      </c>
      <c r="AU5871">
        <v>4</v>
      </c>
      <c r="AV5871">
        <v>74</v>
      </c>
      <c r="AW5871" s="160" t="s">
        <v>1103</v>
      </c>
      <c r="AX5871" s="28">
        <f t="shared" si="147"/>
        <v>7</v>
      </c>
    </row>
    <row r="5872" spans="28:50" x14ac:dyDescent="0.3">
      <c r="AB5872" s="160">
        <v>35246</v>
      </c>
      <c r="AC5872">
        <v>5</v>
      </c>
      <c r="AD5872">
        <v>70</v>
      </c>
      <c r="AE5872" t="s">
        <v>1103</v>
      </c>
      <c r="AF5872">
        <v>7</v>
      </c>
      <c r="AH5872" s="160">
        <v>39994</v>
      </c>
      <c r="AI5872">
        <v>5</v>
      </c>
      <c r="AJ5872">
        <v>175</v>
      </c>
      <c r="AK5872" s="160" t="s">
        <v>1103</v>
      </c>
      <c r="AL5872" s="28">
        <f t="shared" si="145"/>
        <v>18</v>
      </c>
      <c r="AN5872" s="160">
        <v>38533</v>
      </c>
      <c r="AO5872">
        <v>5</v>
      </c>
      <c r="AP5872">
        <v>135</v>
      </c>
      <c r="AQ5872" s="160" t="s">
        <v>1103</v>
      </c>
      <c r="AR5872" s="28">
        <f t="shared" si="146"/>
        <v>14</v>
      </c>
      <c r="AT5872" s="160">
        <v>35976</v>
      </c>
      <c r="AU5872">
        <v>5</v>
      </c>
      <c r="AV5872">
        <v>80</v>
      </c>
      <c r="AW5872" s="160" t="s">
        <v>1103</v>
      </c>
      <c r="AX5872" s="28">
        <f t="shared" si="147"/>
        <v>8</v>
      </c>
    </row>
    <row r="5873" spans="28:50" x14ac:dyDescent="0.3">
      <c r="AB5873" s="160">
        <v>35246</v>
      </c>
      <c r="AC5873">
        <v>6</v>
      </c>
      <c r="AD5873">
        <v>70</v>
      </c>
      <c r="AE5873" t="s">
        <v>1103</v>
      </c>
      <c r="AF5873">
        <v>7</v>
      </c>
      <c r="AH5873" s="160">
        <v>39994</v>
      </c>
      <c r="AI5873">
        <v>6</v>
      </c>
      <c r="AJ5873">
        <v>165</v>
      </c>
      <c r="AK5873" s="160" t="s">
        <v>1103</v>
      </c>
      <c r="AL5873" s="28">
        <f t="shared" si="145"/>
        <v>17</v>
      </c>
      <c r="AN5873" s="160">
        <v>38533</v>
      </c>
      <c r="AO5873">
        <v>6</v>
      </c>
      <c r="AP5873">
        <v>130</v>
      </c>
      <c r="AQ5873" s="160" t="s">
        <v>1103</v>
      </c>
      <c r="AR5873" s="28">
        <f t="shared" si="146"/>
        <v>13</v>
      </c>
      <c r="AT5873" s="160">
        <v>35976</v>
      </c>
      <c r="AU5873">
        <v>6</v>
      </c>
      <c r="AV5873">
        <v>78</v>
      </c>
      <c r="AW5873" s="160" t="s">
        <v>1103</v>
      </c>
      <c r="AX5873" s="28">
        <f t="shared" si="147"/>
        <v>8</v>
      </c>
    </row>
    <row r="5874" spans="28:50" x14ac:dyDescent="0.3">
      <c r="AB5874" s="160">
        <v>35246</v>
      </c>
      <c r="AC5874">
        <v>7</v>
      </c>
      <c r="AD5874">
        <v>70</v>
      </c>
      <c r="AE5874" t="s">
        <v>1103</v>
      </c>
      <c r="AF5874">
        <v>7</v>
      </c>
      <c r="AH5874" s="160">
        <v>39994</v>
      </c>
      <c r="AI5874">
        <v>7</v>
      </c>
      <c r="AJ5874">
        <v>154</v>
      </c>
      <c r="AK5874" s="160" t="s">
        <v>1103</v>
      </c>
      <c r="AL5874" s="28">
        <f t="shared" si="145"/>
        <v>15</v>
      </c>
      <c r="AN5874" s="160">
        <v>38533</v>
      </c>
      <c r="AO5874">
        <v>7</v>
      </c>
      <c r="AP5874">
        <v>130</v>
      </c>
      <c r="AQ5874" s="160" t="s">
        <v>1103</v>
      </c>
      <c r="AR5874" s="28">
        <f t="shared" si="146"/>
        <v>13</v>
      </c>
      <c r="AT5874" s="160">
        <v>35976</v>
      </c>
      <c r="AU5874">
        <v>7</v>
      </c>
      <c r="AV5874">
        <v>78</v>
      </c>
      <c r="AW5874" s="160" t="s">
        <v>1103</v>
      </c>
      <c r="AX5874" s="28">
        <f t="shared" si="147"/>
        <v>8</v>
      </c>
    </row>
    <row r="5875" spans="28:50" x14ac:dyDescent="0.3">
      <c r="AB5875" s="160">
        <v>35246</v>
      </c>
      <c r="AC5875">
        <v>8</v>
      </c>
      <c r="AD5875">
        <v>70</v>
      </c>
      <c r="AE5875" t="s">
        <v>1103</v>
      </c>
      <c r="AF5875">
        <v>7</v>
      </c>
      <c r="AH5875" s="160">
        <v>39994</v>
      </c>
      <c r="AI5875">
        <v>8</v>
      </c>
      <c r="AJ5875">
        <v>151</v>
      </c>
      <c r="AK5875" s="160" t="s">
        <v>1103</v>
      </c>
      <c r="AL5875" s="28">
        <f t="shared" si="145"/>
        <v>15</v>
      </c>
      <c r="AN5875" s="160">
        <v>38533</v>
      </c>
      <c r="AO5875">
        <v>8</v>
      </c>
      <c r="AP5875">
        <v>128</v>
      </c>
      <c r="AQ5875" s="160" t="s">
        <v>1103</v>
      </c>
      <c r="AR5875" s="28">
        <f t="shared" si="146"/>
        <v>13</v>
      </c>
      <c r="AT5875" s="160">
        <v>35976</v>
      </c>
      <c r="AU5875">
        <v>8</v>
      </c>
      <c r="AV5875">
        <v>77</v>
      </c>
      <c r="AW5875" s="160" t="s">
        <v>1103</v>
      </c>
      <c r="AX5875" s="28">
        <f t="shared" si="147"/>
        <v>8</v>
      </c>
    </row>
    <row r="5876" spans="28:50" x14ac:dyDescent="0.3">
      <c r="AB5876" s="160">
        <v>35246</v>
      </c>
      <c r="AC5876">
        <v>9</v>
      </c>
      <c r="AD5876">
        <v>80</v>
      </c>
      <c r="AE5876" t="s">
        <v>1103</v>
      </c>
      <c r="AF5876">
        <v>8</v>
      </c>
      <c r="AH5876" s="160">
        <v>39994</v>
      </c>
      <c r="AI5876">
        <v>9</v>
      </c>
      <c r="AJ5876">
        <v>159</v>
      </c>
      <c r="AK5876" s="160" t="s">
        <v>1103</v>
      </c>
      <c r="AL5876" s="28">
        <f t="shared" si="145"/>
        <v>16</v>
      </c>
      <c r="AN5876" s="160">
        <v>38533</v>
      </c>
      <c r="AO5876">
        <v>9</v>
      </c>
      <c r="AP5876">
        <v>130</v>
      </c>
      <c r="AQ5876" s="160" t="s">
        <v>1103</v>
      </c>
      <c r="AR5876" s="28">
        <f t="shared" si="146"/>
        <v>13</v>
      </c>
      <c r="AT5876" s="160">
        <v>35976</v>
      </c>
      <c r="AU5876">
        <v>9</v>
      </c>
      <c r="AV5876">
        <v>80</v>
      </c>
      <c r="AW5876" s="160" t="s">
        <v>1103</v>
      </c>
      <c r="AX5876" s="28">
        <f t="shared" si="147"/>
        <v>8</v>
      </c>
    </row>
    <row r="5877" spans="28:50" x14ac:dyDescent="0.3">
      <c r="AB5877" s="160">
        <v>35246</v>
      </c>
      <c r="AC5877">
        <v>10</v>
      </c>
      <c r="AD5877">
        <v>80</v>
      </c>
      <c r="AE5877" t="s">
        <v>1103</v>
      </c>
      <c r="AF5877">
        <v>8</v>
      </c>
      <c r="AH5877" s="160">
        <v>39994</v>
      </c>
      <c r="AI5877">
        <v>10</v>
      </c>
      <c r="AJ5877">
        <v>166</v>
      </c>
      <c r="AK5877" s="160" t="s">
        <v>1103</v>
      </c>
      <c r="AL5877" s="28">
        <f t="shared" si="145"/>
        <v>17</v>
      </c>
      <c r="AN5877" s="160">
        <v>38533</v>
      </c>
      <c r="AO5877">
        <v>10</v>
      </c>
      <c r="AP5877">
        <v>140</v>
      </c>
      <c r="AQ5877" s="160" t="s">
        <v>1103</v>
      </c>
      <c r="AR5877" s="28">
        <f t="shared" si="146"/>
        <v>14</v>
      </c>
      <c r="AT5877" s="160">
        <v>35976</v>
      </c>
      <c r="AU5877">
        <v>10</v>
      </c>
      <c r="AV5877">
        <v>85</v>
      </c>
      <c r="AW5877" s="160" t="s">
        <v>1103</v>
      </c>
      <c r="AX5877" s="28">
        <f t="shared" si="147"/>
        <v>9</v>
      </c>
    </row>
    <row r="5878" spans="28:50" x14ac:dyDescent="0.3">
      <c r="AB5878" s="160">
        <v>35246</v>
      </c>
      <c r="AC5878">
        <v>11</v>
      </c>
      <c r="AD5878">
        <v>100</v>
      </c>
      <c r="AE5878" t="s">
        <v>1103</v>
      </c>
      <c r="AF5878">
        <v>10</v>
      </c>
      <c r="AH5878" s="160">
        <v>39994</v>
      </c>
      <c r="AI5878">
        <v>11</v>
      </c>
      <c r="AJ5878">
        <v>174</v>
      </c>
      <c r="AK5878" s="160" t="s">
        <v>1103</v>
      </c>
      <c r="AL5878" s="28">
        <f t="shared" si="145"/>
        <v>17</v>
      </c>
      <c r="AN5878" s="160">
        <v>38533</v>
      </c>
      <c r="AO5878">
        <v>11</v>
      </c>
      <c r="AP5878">
        <v>116</v>
      </c>
      <c r="AQ5878" s="160" t="s">
        <v>1103</v>
      </c>
      <c r="AR5878" s="28">
        <f t="shared" si="146"/>
        <v>12</v>
      </c>
      <c r="AT5878" s="160">
        <v>35976</v>
      </c>
      <c r="AU5878">
        <v>11</v>
      </c>
      <c r="AV5878">
        <v>93</v>
      </c>
      <c r="AW5878" s="160" t="s">
        <v>1103</v>
      </c>
      <c r="AX5878" s="28">
        <f t="shared" si="147"/>
        <v>9</v>
      </c>
    </row>
    <row r="5879" spans="28:50" x14ac:dyDescent="0.3">
      <c r="AB5879" s="160">
        <v>35246</v>
      </c>
      <c r="AC5879">
        <v>12</v>
      </c>
      <c r="AD5879">
        <v>110</v>
      </c>
      <c r="AE5879" t="s">
        <v>1103</v>
      </c>
      <c r="AF5879">
        <v>11</v>
      </c>
      <c r="AH5879" s="160">
        <v>39994</v>
      </c>
      <c r="AI5879">
        <v>12</v>
      </c>
      <c r="AJ5879">
        <v>191</v>
      </c>
      <c r="AK5879" s="160" t="s">
        <v>1103</v>
      </c>
      <c r="AL5879" s="28">
        <f t="shared" si="145"/>
        <v>19</v>
      </c>
      <c r="AN5879" s="160">
        <v>38533</v>
      </c>
      <c r="AO5879">
        <v>12</v>
      </c>
      <c r="AP5879">
        <v>130</v>
      </c>
      <c r="AQ5879" s="160" t="s">
        <v>1103</v>
      </c>
      <c r="AR5879" s="28">
        <f t="shared" si="146"/>
        <v>13</v>
      </c>
      <c r="AT5879" s="160">
        <v>35976</v>
      </c>
      <c r="AU5879">
        <v>12</v>
      </c>
      <c r="AV5879">
        <v>90</v>
      </c>
      <c r="AW5879" s="160" t="s">
        <v>1103</v>
      </c>
      <c r="AX5879" s="28">
        <f t="shared" si="147"/>
        <v>9</v>
      </c>
    </row>
    <row r="5880" spans="28:50" x14ac:dyDescent="0.3">
      <c r="AB5880" s="160">
        <v>35246</v>
      </c>
      <c r="AC5880">
        <v>13</v>
      </c>
      <c r="AD5880">
        <v>120</v>
      </c>
      <c r="AE5880" t="s">
        <v>1103</v>
      </c>
      <c r="AF5880">
        <v>12</v>
      </c>
      <c r="AH5880" s="160">
        <v>39994</v>
      </c>
      <c r="AI5880">
        <v>13</v>
      </c>
      <c r="AJ5880">
        <v>179</v>
      </c>
      <c r="AK5880" s="160" t="s">
        <v>1103</v>
      </c>
      <c r="AL5880" s="28">
        <f t="shared" si="145"/>
        <v>18</v>
      </c>
      <c r="AN5880" s="160">
        <v>38533</v>
      </c>
      <c r="AO5880">
        <v>13</v>
      </c>
      <c r="AP5880">
        <v>130</v>
      </c>
      <c r="AQ5880" s="160" t="s">
        <v>1103</v>
      </c>
      <c r="AR5880" s="28">
        <f t="shared" si="146"/>
        <v>13</v>
      </c>
      <c r="AT5880" s="160">
        <v>35976</v>
      </c>
      <c r="AU5880">
        <v>13</v>
      </c>
      <c r="AV5880">
        <v>83</v>
      </c>
      <c r="AW5880" s="160" t="s">
        <v>1103</v>
      </c>
      <c r="AX5880" s="28">
        <f t="shared" si="147"/>
        <v>8</v>
      </c>
    </row>
    <row r="5881" spans="28:50" x14ac:dyDescent="0.3">
      <c r="AB5881" s="160">
        <v>35246</v>
      </c>
      <c r="AC5881">
        <v>14</v>
      </c>
      <c r="AD5881">
        <v>120</v>
      </c>
      <c r="AE5881" t="s">
        <v>1103</v>
      </c>
      <c r="AF5881">
        <v>12</v>
      </c>
      <c r="AH5881" s="160">
        <v>39994</v>
      </c>
      <c r="AI5881">
        <v>14</v>
      </c>
      <c r="AJ5881">
        <v>179</v>
      </c>
      <c r="AK5881" s="160" t="s">
        <v>1103</v>
      </c>
      <c r="AL5881" s="28">
        <f t="shared" si="145"/>
        <v>18</v>
      </c>
      <c r="AN5881" s="160">
        <v>38533</v>
      </c>
      <c r="AO5881">
        <v>14</v>
      </c>
      <c r="AP5881">
        <v>122</v>
      </c>
      <c r="AQ5881" s="160" t="s">
        <v>1103</v>
      </c>
      <c r="AR5881" s="28">
        <f t="shared" si="146"/>
        <v>12</v>
      </c>
      <c r="AT5881" s="160">
        <v>35976</v>
      </c>
      <c r="AU5881">
        <v>14</v>
      </c>
      <c r="AV5881">
        <v>86</v>
      </c>
      <c r="AW5881" s="160" t="s">
        <v>1103</v>
      </c>
      <c r="AX5881" s="28">
        <f t="shared" si="147"/>
        <v>9</v>
      </c>
    </row>
    <row r="5882" spans="28:50" x14ac:dyDescent="0.3">
      <c r="AB5882" s="160">
        <v>35246</v>
      </c>
      <c r="AC5882">
        <v>15</v>
      </c>
      <c r="AD5882">
        <v>110</v>
      </c>
      <c r="AE5882" t="s">
        <v>1103</v>
      </c>
      <c r="AF5882">
        <v>11</v>
      </c>
      <c r="AH5882" s="160">
        <v>39994</v>
      </c>
      <c r="AI5882">
        <v>15</v>
      </c>
      <c r="AJ5882">
        <v>181</v>
      </c>
      <c r="AK5882" s="160" t="s">
        <v>1103</v>
      </c>
      <c r="AL5882" s="28">
        <f t="shared" si="145"/>
        <v>18</v>
      </c>
      <c r="AN5882" s="160">
        <v>38533</v>
      </c>
      <c r="AO5882">
        <v>15</v>
      </c>
      <c r="AP5882">
        <v>120</v>
      </c>
      <c r="AQ5882" s="160" t="s">
        <v>1103</v>
      </c>
      <c r="AR5882" s="28">
        <f t="shared" si="146"/>
        <v>12</v>
      </c>
      <c r="AT5882" s="160">
        <v>35976</v>
      </c>
      <c r="AU5882">
        <v>15</v>
      </c>
      <c r="AV5882">
        <v>74</v>
      </c>
      <c r="AW5882" s="160" t="s">
        <v>1103</v>
      </c>
      <c r="AX5882" s="28">
        <f t="shared" si="147"/>
        <v>7</v>
      </c>
    </row>
    <row r="5883" spans="28:50" x14ac:dyDescent="0.3">
      <c r="AB5883" s="160">
        <v>35246</v>
      </c>
      <c r="AC5883">
        <v>16</v>
      </c>
      <c r="AD5883">
        <v>110</v>
      </c>
      <c r="AE5883" t="s">
        <v>1103</v>
      </c>
      <c r="AF5883">
        <v>11</v>
      </c>
      <c r="AH5883" s="160">
        <v>39994</v>
      </c>
      <c r="AI5883">
        <v>16</v>
      </c>
      <c r="AJ5883">
        <v>183</v>
      </c>
      <c r="AK5883" s="160" t="s">
        <v>1103</v>
      </c>
      <c r="AL5883" s="28">
        <f t="shared" ref="AL5883:AL5946" si="148">ROUND(AJ5883/10,0)</f>
        <v>18</v>
      </c>
      <c r="AN5883" s="160">
        <v>38533</v>
      </c>
      <c r="AO5883">
        <v>16</v>
      </c>
      <c r="AP5883">
        <v>110</v>
      </c>
      <c r="AQ5883" s="160" t="s">
        <v>1103</v>
      </c>
      <c r="AR5883" s="28">
        <f t="shared" ref="AR5883:AR5946" si="149">ROUND(AP5883/10,0)</f>
        <v>11</v>
      </c>
      <c r="AT5883" s="160">
        <v>35976</v>
      </c>
      <c r="AU5883">
        <v>16</v>
      </c>
      <c r="AV5883">
        <v>74</v>
      </c>
      <c r="AW5883" s="160" t="s">
        <v>1103</v>
      </c>
      <c r="AX5883" s="28">
        <f t="shared" ref="AX5883:AX5946" si="150">ROUND(AV5883/10,0)</f>
        <v>7</v>
      </c>
    </row>
    <row r="5884" spans="28:50" x14ac:dyDescent="0.3">
      <c r="AB5884" s="160">
        <v>35246</v>
      </c>
      <c r="AC5884">
        <v>17</v>
      </c>
      <c r="AD5884">
        <v>90</v>
      </c>
      <c r="AE5884" t="s">
        <v>1103</v>
      </c>
      <c r="AF5884">
        <v>9</v>
      </c>
      <c r="AH5884" s="160">
        <v>39994</v>
      </c>
      <c r="AI5884">
        <v>17</v>
      </c>
      <c r="AJ5884">
        <v>154</v>
      </c>
      <c r="AK5884" s="160" t="s">
        <v>1103</v>
      </c>
      <c r="AL5884" s="28">
        <f t="shared" si="148"/>
        <v>15</v>
      </c>
      <c r="AN5884" s="160">
        <v>38533</v>
      </c>
      <c r="AO5884">
        <v>17</v>
      </c>
      <c r="AP5884">
        <v>101</v>
      </c>
      <c r="AQ5884" s="160" t="s">
        <v>1103</v>
      </c>
      <c r="AR5884" s="28">
        <f t="shared" si="149"/>
        <v>10</v>
      </c>
      <c r="AT5884" s="160">
        <v>35976</v>
      </c>
      <c r="AU5884">
        <v>17</v>
      </c>
      <c r="AV5884">
        <v>75</v>
      </c>
      <c r="AW5884" s="160" t="s">
        <v>1103</v>
      </c>
      <c r="AX5884" s="28">
        <f t="shared" si="150"/>
        <v>8</v>
      </c>
    </row>
    <row r="5885" spans="28:50" x14ac:dyDescent="0.3">
      <c r="AB5885" s="160">
        <v>35246</v>
      </c>
      <c r="AC5885">
        <v>18</v>
      </c>
      <c r="AD5885">
        <v>80</v>
      </c>
      <c r="AE5885" t="s">
        <v>1103</v>
      </c>
      <c r="AF5885">
        <v>8</v>
      </c>
      <c r="AH5885" s="160">
        <v>39994</v>
      </c>
      <c r="AI5885">
        <v>18</v>
      </c>
      <c r="AJ5885">
        <v>146</v>
      </c>
      <c r="AK5885" s="160" t="s">
        <v>1103</v>
      </c>
      <c r="AL5885" s="28">
        <f t="shared" si="148"/>
        <v>15</v>
      </c>
      <c r="AN5885" s="160">
        <v>38533</v>
      </c>
      <c r="AO5885">
        <v>18</v>
      </c>
      <c r="AP5885">
        <v>100</v>
      </c>
      <c r="AQ5885" s="160" t="s">
        <v>1103</v>
      </c>
      <c r="AR5885" s="28">
        <f t="shared" si="149"/>
        <v>10</v>
      </c>
      <c r="AT5885" s="160">
        <v>35976</v>
      </c>
      <c r="AU5885">
        <v>18</v>
      </c>
      <c r="AV5885">
        <v>65</v>
      </c>
      <c r="AW5885" s="160" t="s">
        <v>1103</v>
      </c>
      <c r="AX5885" s="28">
        <f t="shared" si="150"/>
        <v>7</v>
      </c>
    </row>
    <row r="5886" spans="28:50" x14ac:dyDescent="0.3">
      <c r="AB5886" s="160">
        <v>35246</v>
      </c>
      <c r="AC5886">
        <v>19</v>
      </c>
      <c r="AD5886">
        <v>70</v>
      </c>
      <c r="AE5886" t="s">
        <v>1103</v>
      </c>
      <c r="AF5886">
        <v>7</v>
      </c>
      <c r="AH5886" s="160">
        <v>39994</v>
      </c>
      <c r="AI5886">
        <v>19</v>
      </c>
      <c r="AJ5886">
        <v>142</v>
      </c>
      <c r="AK5886" s="160" t="s">
        <v>1103</v>
      </c>
      <c r="AL5886" s="28">
        <f t="shared" si="148"/>
        <v>14</v>
      </c>
      <c r="AN5886" s="160">
        <v>38533</v>
      </c>
      <c r="AO5886">
        <v>19</v>
      </c>
      <c r="AP5886">
        <v>90</v>
      </c>
      <c r="AQ5886" s="160" t="s">
        <v>1103</v>
      </c>
      <c r="AR5886" s="28">
        <f t="shared" si="149"/>
        <v>9</v>
      </c>
      <c r="AT5886" s="160">
        <v>35976</v>
      </c>
      <c r="AU5886">
        <v>19</v>
      </c>
      <c r="AV5886">
        <v>55</v>
      </c>
      <c r="AW5886" s="160" t="s">
        <v>1103</v>
      </c>
      <c r="AX5886" s="28">
        <f t="shared" si="150"/>
        <v>6</v>
      </c>
    </row>
    <row r="5887" spans="28:50" x14ac:dyDescent="0.3">
      <c r="AB5887" s="160">
        <v>35246</v>
      </c>
      <c r="AC5887">
        <v>20</v>
      </c>
      <c r="AD5887">
        <v>70</v>
      </c>
      <c r="AE5887" t="s">
        <v>1103</v>
      </c>
      <c r="AF5887">
        <v>7</v>
      </c>
      <c r="AH5887" s="160">
        <v>39994</v>
      </c>
      <c r="AI5887">
        <v>20</v>
      </c>
      <c r="AJ5887">
        <v>137</v>
      </c>
      <c r="AK5887" s="160" t="s">
        <v>1103</v>
      </c>
      <c r="AL5887" s="28">
        <f t="shared" si="148"/>
        <v>14</v>
      </c>
      <c r="AN5887" s="160">
        <v>38533</v>
      </c>
      <c r="AO5887">
        <v>20</v>
      </c>
      <c r="AP5887">
        <v>86</v>
      </c>
      <c r="AQ5887" s="160" t="s">
        <v>1103</v>
      </c>
      <c r="AR5887" s="28">
        <f t="shared" si="149"/>
        <v>9</v>
      </c>
      <c r="AT5887" s="160">
        <v>35976</v>
      </c>
      <c r="AU5887">
        <v>20</v>
      </c>
      <c r="AV5887">
        <v>58</v>
      </c>
      <c r="AW5887" s="160" t="s">
        <v>1103</v>
      </c>
      <c r="AX5887" s="28">
        <f t="shared" si="150"/>
        <v>6</v>
      </c>
    </row>
    <row r="5888" spans="28:50" x14ac:dyDescent="0.3">
      <c r="AB5888" s="160">
        <v>35246</v>
      </c>
      <c r="AC5888">
        <v>21</v>
      </c>
      <c r="AD5888">
        <v>60</v>
      </c>
      <c r="AE5888" t="s">
        <v>1103</v>
      </c>
      <c r="AF5888">
        <v>6</v>
      </c>
      <c r="AH5888" s="160">
        <v>39994</v>
      </c>
      <c r="AI5888">
        <v>21</v>
      </c>
      <c r="AJ5888">
        <v>133</v>
      </c>
      <c r="AK5888" s="160" t="s">
        <v>1103</v>
      </c>
      <c r="AL5888" s="28">
        <f t="shared" si="148"/>
        <v>13</v>
      </c>
      <c r="AN5888" s="160">
        <v>38533</v>
      </c>
      <c r="AO5888">
        <v>21</v>
      </c>
      <c r="AP5888">
        <v>70</v>
      </c>
      <c r="AQ5888" s="160" t="s">
        <v>1103</v>
      </c>
      <c r="AR5888" s="28">
        <f t="shared" si="149"/>
        <v>7</v>
      </c>
      <c r="AT5888" s="160">
        <v>35976</v>
      </c>
      <c r="AU5888">
        <v>21</v>
      </c>
      <c r="AV5888">
        <v>58</v>
      </c>
      <c r="AW5888" s="160" t="s">
        <v>1103</v>
      </c>
      <c r="AX5888" s="28">
        <f t="shared" si="150"/>
        <v>6</v>
      </c>
    </row>
    <row r="5889" spans="28:50" x14ac:dyDescent="0.3">
      <c r="AB5889" s="160">
        <v>35246</v>
      </c>
      <c r="AC5889">
        <v>22</v>
      </c>
      <c r="AD5889">
        <v>50</v>
      </c>
      <c r="AE5889" t="s">
        <v>1103</v>
      </c>
      <c r="AF5889">
        <v>5</v>
      </c>
      <c r="AH5889" s="160">
        <v>39994</v>
      </c>
      <c r="AI5889">
        <v>22</v>
      </c>
      <c r="AJ5889">
        <v>131</v>
      </c>
      <c r="AK5889" s="160" t="s">
        <v>1103</v>
      </c>
      <c r="AL5889" s="28">
        <f t="shared" si="148"/>
        <v>13</v>
      </c>
      <c r="AN5889" s="160">
        <v>38533</v>
      </c>
      <c r="AO5889">
        <v>22</v>
      </c>
      <c r="AP5889">
        <v>60</v>
      </c>
      <c r="AQ5889" s="160" t="s">
        <v>1103</v>
      </c>
      <c r="AR5889" s="28">
        <f t="shared" si="149"/>
        <v>6</v>
      </c>
      <c r="AT5889" s="160">
        <v>35976</v>
      </c>
      <c r="AU5889">
        <v>22</v>
      </c>
      <c r="AV5889">
        <v>47</v>
      </c>
      <c r="AW5889" s="160" t="s">
        <v>1103</v>
      </c>
      <c r="AX5889" s="28">
        <f t="shared" si="150"/>
        <v>5</v>
      </c>
    </row>
    <row r="5890" spans="28:50" x14ac:dyDescent="0.3">
      <c r="AB5890" s="160">
        <v>35246</v>
      </c>
      <c r="AC5890">
        <v>23</v>
      </c>
      <c r="AD5890">
        <v>61</v>
      </c>
      <c r="AE5890" t="s">
        <v>1103</v>
      </c>
      <c r="AF5890">
        <v>6</v>
      </c>
      <c r="AH5890" s="160">
        <v>39994</v>
      </c>
      <c r="AI5890">
        <v>23</v>
      </c>
      <c r="AJ5890">
        <v>130</v>
      </c>
      <c r="AK5890" s="160" t="s">
        <v>1103</v>
      </c>
      <c r="AL5890" s="28">
        <f t="shared" si="148"/>
        <v>13</v>
      </c>
      <c r="AN5890" s="160">
        <v>38533</v>
      </c>
      <c r="AO5890">
        <v>23</v>
      </c>
      <c r="AP5890">
        <v>80</v>
      </c>
      <c r="AQ5890" s="160" t="s">
        <v>1103</v>
      </c>
      <c r="AR5890" s="28">
        <f t="shared" si="149"/>
        <v>8</v>
      </c>
      <c r="AT5890" s="160">
        <v>35976</v>
      </c>
      <c r="AU5890">
        <v>23</v>
      </c>
      <c r="AV5890">
        <v>58</v>
      </c>
      <c r="AW5890" s="160" t="s">
        <v>1103</v>
      </c>
      <c r="AX5890" s="28">
        <f t="shared" si="150"/>
        <v>6</v>
      </c>
    </row>
    <row r="5891" spans="28:50" x14ac:dyDescent="0.3">
      <c r="AB5891" s="160">
        <v>36342</v>
      </c>
      <c r="AC5891">
        <v>0</v>
      </c>
      <c r="AD5891">
        <v>72</v>
      </c>
      <c r="AE5891" t="s">
        <v>1104</v>
      </c>
      <c r="AF5891">
        <v>7</v>
      </c>
      <c r="AH5891" s="160">
        <v>33055</v>
      </c>
      <c r="AI5891">
        <v>0</v>
      </c>
      <c r="AJ5891">
        <v>101</v>
      </c>
      <c r="AK5891" s="160" t="s">
        <v>1104</v>
      </c>
      <c r="AL5891" s="28">
        <f t="shared" si="148"/>
        <v>10</v>
      </c>
      <c r="AN5891" s="160">
        <v>37438</v>
      </c>
      <c r="AO5891">
        <v>0</v>
      </c>
      <c r="AP5891">
        <v>100</v>
      </c>
      <c r="AQ5891" s="160" t="s">
        <v>1104</v>
      </c>
      <c r="AR5891" s="28">
        <f t="shared" si="149"/>
        <v>10</v>
      </c>
      <c r="AT5891" s="160">
        <v>38899</v>
      </c>
      <c r="AU5891">
        <v>0</v>
      </c>
      <c r="AV5891">
        <v>30</v>
      </c>
      <c r="AW5891" s="160" t="s">
        <v>1104</v>
      </c>
      <c r="AX5891" s="28">
        <f t="shared" si="150"/>
        <v>3</v>
      </c>
    </row>
    <row r="5892" spans="28:50" x14ac:dyDescent="0.3">
      <c r="AB5892" s="160">
        <v>36342</v>
      </c>
      <c r="AC5892">
        <v>1</v>
      </c>
      <c r="AD5892">
        <v>83</v>
      </c>
      <c r="AE5892" t="s">
        <v>1104</v>
      </c>
      <c r="AF5892">
        <v>8</v>
      </c>
      <c r="AH5892" s="160">
        <v>33055</v>
      </c>
      <c r="AI5892">
        <v>1</v>
      </c>
      <c r="AJ5892">
        <v>99</v>
      </c>
      <c r="AK5892" s="160" t="s">
        <v>1104</v>
      </c>
      <c r="AL5892" s="28">
        <f t="shared" si="148"/>
        <v>10</v>
      </c>
      <c r="AN5892" s="160">
        <v>37438</v>
      </c>
      <c r="AO5892">
        <v>1</v>
      </c>
      <c r="AP5892">
        <v>120</v>
      </c>
      <c r="AQ5892" s="160" t="s">
        <v>1104</v>
      </c>
      <c r="AR5892" s="28">
        <f t="shared" si="149"/>
        <v>12</v>
      </c>
      <c r="AT5892" s="160">
        <v>38899</v>
      </c>
      <c r="AU5892">
        <v>1</v>
      </c>
      <c r="AV5892">
        <v>31</v>
      </c>
      <c r="AW5892" s="160" t="s">
        <v>1104</v>
      </c>
      <c r="AX5892" s="28">
        <f t="shared" si="150"/>
        <v>3</v>
      </c>
    </row>
    <row r="5893" spans="28:50" x14ac:dyDescent="0.3">
      <c r="AB5893" s="160">
        <v>36342</v>
      </c>
      <c r="AC5893">
        <v>2</v>
      </c>
      <c r="AD5893">
        <v>86</v>
      </c>
      <c r="AE5893" t="s">
        <v>1104</v>
      </c>
      <c r="AF5893">
        <v>9</v>
      </c>
      <c r="AH5893" s="160">
        <v>33055</v>
      </c>
      <c r="AI5893">
        <v>2</v>
      </c>
      <c r="AJ5893">
        <v>97</v>
      </c>
      <c r="AK5893" s="160" t="s">
        <v>1104</v>
      </c>
      <c r="AL5893" s="28">
        <f t="shared" si="148"/>
        <v>10</v>
      </c>
      <c r="AN5893" s="160">
        <v>37438</v>
      </c>
      <c r="AO5893">
        <v>2</v>
      </c>
      <c r="AP5893">
        <v>107</v>
      </c>
      <c r="AQ5893" s="160" t="s">
        <v>1104</v>
      </c>
      <c r="AR5893" s="28">
        <f t="shared" si="149"/>
        <v>11</v>
      </c>
      <c r="AT5893" s="160">
        <v>38899</v>
      </c>
      <c r="AU5893">
        <v>2</v>
      </c>
      <c r="AV5893">
        <v>44</v>
      </c>
      <c r="AW5893" s="160" t="s">
        <v>1104</v>
      </c>
      <c r="AX5893" s="28">
        <f t="shared" si="150"/>
        <v>4</v>
      </c>
    </row>
    <row r="5894" spans="28:50" x14ac:dyDescent="0.3">
      <c r="AB5894" s="160">
        <v>36342</v>
      </c>
      <c r="AC5894">
        <v>3</v>
      </c>
      <c r="AD5894">
        <v>80</v>
      </c>
      <c r="AE5894" t="s">
        <v>1104</v>
      </c>
      <c r="AF5894">
        <v>8</v>
      </c>
      <c r="AH5894" s="160">
        <v>33055</v>
      </c>
      <c r="AI5894">
        <v>3</v>
      </c>
      <c r="AJ5894">
        <v>94</v>
      </c>
      <c r="AK5894" s="160" t="s">
        <v>1104</v>
      </c>
      <c r="AL5894" s="28">
        <f t="shared" si="148"/>
        <v>9</v>
      </c>
      <c r="AN5894" s="160">
        <v>37438</v>
      </c>
      <c r="AO5894">
        <v>3</v>
      </c>
      <c r="AP5894">
        <v>110</v>
      </c>
      <c r="AQ5894" s="160" t="s">
        <v>1104</v>
      </c>
      <c r="AR5894" s="28">
        <f t="shared" si="149"/>
        <v>11</v>
      </c>
      <c r="AT5894" s="160">
        <v>38899</v>
      </c>
      <c r="AU5894">
        <v>3</v>
      </c>
      <c r="AV5894">
        <v>47</v>
      </c>
      <c r="AW5894" s="160" t="s">
        <v>1104</v>
      </c>
      <c r="AX5894" s="28">
        <f t="shared" si="150"/>
        <v>5</v>
      </c>
    </row>
    <row r="5895" spans="28:50" x14ac:dyDescent="0.3">
      <c r="AB5895" s="160">
        <v>36342</v>
      </c>
      <c r="AC5895">
        <v>4</v>
      </c>
      <c r="AD5895">
        <v>71</v>
      </c>
      <c r="AE5895" t="s">
        <v>1104</v>
      </c>
      <c r="AF5895">
        <v>7</v>
      </c>
      <c r="AH5895" s="160">
        <v>33055</v>
      </c>
      <c r="AI5895">
        <v>4</v>
      </c>
      <c r="AJ5895">
        <v>91</v>
      </c>
      <c r="AK5895" s="160" t="s">
        <v>1104</v>
      </c>
      <c r="AL5895" s="28">
        <f t="shared" si="148"/>
        <v>9</v>
      </c>
      <c r="AN5895" s="160">
        <v>37438</v>
      </c>
      <c r="AO5895">
        <v>4</v>
      </c>
      <c r="AP5895">
        <v>100</v>
      </c>
      <c r="AQ5895" s="160" t="s">
        <v>1104</v>
      </c>
      <c r="AR5895" s="28">
        <f t="shared" si="149"/>
        <v>10</v>
      </c>
      <c r="AT5895" s="160">
        <v>38899</v>
      </c>
      <c r="AU5895">
        <v>4</v>
      </c>
      <c r="AV5895">
        <v>43</v>
      </c>
      <c r="AW5895" s="160" t="s">
        <v>1104</v>
      </c>
      <c r="AX5895" s="28">
        <f t="shared" si="150"/>
        <v>4</v>
      </c>
    </row>
    <row r="5896" spans="28:50" x14ac:dyDescent="0.3">
      <c r="AB5896" s="160">
        <v>36342</v>
      </c>
      <c r="AC5896">
        <v>5</v>
      </c>
      <c r="AD5896">
        <v>72</v>
      </c>
      <c r="AE5896" t="s">
        <v>1104</v>
      </c>
      <c r="AF5896">
        <v>7</v>
      </c>
      <c r="AH5896" s="160">
        <v>33055</v>
      </c>
      <c r="AI5896">
        <v>5</v>
      </c>
      <c r="AJ5896">
        <v>87</v>
      </c>
      <c r="AK5896" s="160" t="s">
        <v>1104</v>
      </c>
      <c r="AL5896" s="28">
        <f t="shared" si="148"/>
        <v>9</v>
      </c>
      <c r="AN5896" s="160">
        <v>37438</v>
      </c>
      <c r="AO5896">
        <v>5</v>
      </c>
      <c r="AP5896">
        <v>97</v>
      </c>
      <c r="AQ5896" s="160" t="s">
        <v>1104</v>
      </c>
      <c r="AR5896" s="28">
        <f t="shared" si="149"/>
        <v>10</v>
      </c>
      <c r="AT5896" s="160">
        <v>38899</v>
      </c>
      <c r="AU5896">
        <v>5</v>
      </c>
      <c r="AV5896">
        <v>40</v>
      </c>
      <c r="AW5896" s="160" t="s">
        <v>1104</v>
      </c>
      <c r="AX5896" s="28">
        <f t="shared" si="150"/>
        <v>4</v>
      </c>
    </row>
    <row r="5897" spans="28:50" x14ac:dyDescent="0.3">
      <c r="AB5897" s="160">
        <v>36342</v>
      </c>
      <c r="AC5897">
        <v>6</v>
      </c>
      <c r="AD5897">
        <v>71</v>
      </c>
      <c r="AE5897" t="s">
        <v>1104</v>
      </c>
      <c r="AF5897">
        <v>7</v>
      </c>
      <c r="AH5897" s="160">
        <v>33055</v>
      </c>
      <c r="AI5897">
        <v>6</v>
      </c>
      <c r="AJ5897">
        <v>83</v>
      </c>
      <c r="AK5897" s="160" t="s">
        <v>1104</v>
      </c>
      <c r="AL5897" s="28">
        <f t="shared" si="148"/>
        <v>8</v>
      </c>
      <c r="AN5897" s="160">
        <v>37438</v>
      </c>
      <c r="AO5897">
        <v>6</v>
      </c>
      <c r="AP5897">
        <v>90</v>
      </c>
      <c r="AQ5897" s="160" t="s">
        <v>1104</v>
      </c>
      <c r="AR5897" s="28">
        <f t="shared" si="149"/>
        <v>9</v>
      </c>
      <c r="AT5897" s="160">
        <v>38899</v>
      </c>
      <c r="AU5897">
        <v>6</v>
      </c>
      <c r="AV5897">
        <v>37</v>
      </c>
      <c r="AW5897" s="160" t="s">
        <v>1104</v>
      </c>
      <c r="AX5897" s="28">
        <f t="shared" si="150"/>
        <v>4</v>
      </c>
    </row>
    <row r="5898" spans="28:50" x14ac:dyDescent="0.3">
      <c r="AB5898" s="160">
        <v>36342</v>
      </c>
      <c r="AC5898">
        <v>7</v>
      </c>
      <c r="AD5898">
        <v>74</v>
      </c>
      <c r="AE5898" t="s">
        <v>1104</v>
      </c>
      <c r="AF5898">
        <v>7</v>
      </c>
      <c r="AH5898" s="160">
        <v>33055</v>
      </c>
      <c r="AI5898">
        <v>7</v>
      </c>
      <c r="AJ5898">
        <v>80</v>
      </c>
      <c r="AK5898" s="160" t="s">
        <v>1104</v>
      </c>
      <c r="AL5898" s="28">
        <f t="shared" si="148"/>
        <v>8</v>
      </c>
      <c r="AN5898" s="160">
        <v>37438</v>
      </c>
      <c r="AO5898">
        <v>7</v>
      </c>
      <c r="AP5898">
        <v>80</v>
      </c>
      <c r="AQ5898" s="160" t="s">
        <v>1104</v>
      </c>
      <c r="AR5898" s="28">
        <f t="shared" si="149"/>
        <v>8</v>
      </c>
      <c r="AT5898" s="160">
        <v>38899</v>
      </c>
      <c r="AU5898">
        <v>7</v>
      </c>
      <c r="AV5898">
        <v>33</v>
      </c>
      <c r="AW5898" s="160" t="s">
        <v>1104</v>
      </c>
      <c r="AX5898" s="28">
        <f t="shared" si="150"/>
        <v>3</v>
      </c>
    </row>
    <row r="5899" spans="28:50" x14ac:dyDescent="0.3">
      <c r="AB5899" s="160">
        <v>36342</v>
      </c>
      <c r="AC5899">
        <v>8</v>
      </c>
      <c r="AD5899">
        <v>73</v>
      </c>
      <c r="AE5899" t="s">
        <v>1104</v>
      </c>
      <c r="AF5899">
        <v>7</v>
      </c>
      <c r="AH5899" s="160">
        <v>33055</v>
      </c>
      <c r="AI5899">
        <v>8</v>
      </c>
      <c r="AJ5899">
        <v>77</v>
      </c>
      <c r="AK5899" s="160" t="s">
        <v>1104</v>
      </c>
      <c r="AL5899" s="28">
        <f t="shared" si="148"/>
        <v>8</v>
      </c>
      <c r="AN5899" s="160">
        <v>37438</v>
      </c>
      <c r="AO5899">
        <v>8</v>
      </c>
      <c r="AP5899">
        <v>84</v>
      </c>
      <c r="AQ5899" s="160" t="s">
        <v>1104</v>
      </c>
      <c r="AR5899" s="28">
        <f t="shared" si="149"/>
        <v>8</v>
      </c>
      <c r="AT5899" s="160">
        <v>38899</v>
      </c>
      <c r="AU5899">
        <v>8</v>
      </c>
      <c r="AV5899">
        <v>36</v>
      </c>
      <c r="AW5899" s="160" t="s">
        <v>1104</v>
      </c>
      <c r="AX5899" s="28">
        <f t="shared" si="150"/>
        <v>4</v>
      </c>
    </row>
    <row r="5900" spans="28:50" x14ac:dyDescent="0.3">
      <c r="AB5900" s="160">
        <v>36342</v>
      </c>
      <c r="AC5900">
        <v>9</v>
      </c>
      <c r="AD5900">
        <v>100</v>
      </c>
      <c r="AE5900" t="s">
        <v>1104</v>
      </c>
      <c r="AF5900">
        <v>10</v>
      </c>
      <c r="AH5900" s="160">
        <v>33055</v>
      </c>
      <c r="AI5900">
        <v>9</v>
      </c>
      <c r="AJ5900">
        <v>74</v>
      </c>
      <c r="AK5900" s="160" t="s">
        <v>1104</v>
      </c>
      <c r="AL5900" s="28">
        <f t="shared" si="148"/>
        <v>7</v>
      </c>
      <c r="AN5900" s="160">
        <v>37438</v>
      </c>
      <c r="AO5900">
        <v>9</v>
      </c>
      <c r="AP5900">
        <v>110</v>
      </c>
      <c r="AQ5900" s="160" t="s">
        <v>1104</v>
      </c>
      <c r="AR5900" s="28">
        <f t="shared" si="149"/>
        <v>11</v>
      </c>
      <c r="AT5900" s="160">
        <v>38899</v>
      </c>
      <c r="AU5900">
        <v>9</v>
      </c>
      <c r="AV5900">
        <v>42</v>
      </c>
      <c r="AW5900" s="160" t="s">
        <v>1104</v>
      </c>
      <c r="AX5900" s="28">
        <f t="shared" si="150"/>
        <v>4</v>
      </c>
    </row>
    <row r="5901" spans="28:50" x14ac:dyDescent="0.3">
      <c r="AB5901" s="160">
        <v>36342</v>
      </c>
      <c r="AC5901">
        <v>10</v>
      </c>
      <c r="AD5901">
        <v>108</v>
      </c>
      <c r="AE5901" t="s">
        <v>1104</v>
      </c>
      <c r="AF5901">
        <v>11</v>
      </c>
      <c r="AH5901" s="160">
        <v>33055</v>
      </c>
      <c r="AI5901">
        <v>10</v>
      </c>
      <c r="AJ5901">
        <v>77</v>
      </c>
      <c r="AK5901" s="160" t="s">
        <v>1104</v>
      </c>
      <c r="AL5901" s="28">
        <f t="shared" si="148"/>
        <v>8</v>
      </c>
      <c r="AN5901" s="160">
        <v>37438</v>
      </c>
      <c r="AO5901">
        <v>10</v>
      </c>
      <c r="AP5901">
        <v>120</v>
      </c>
      <c r="AQ5901" s="160" t="s">
        <v>1104</v>
      </c>
      <c r="AR5901" s="28">
        <f t="shared" si="149"/>
        <v>12</v>
      </c>
      <c r="AT5901" s="160">
        <v>38899</v>
      </c>
      <c r="AU5901">
        <v>10</v>
      </c>
      <c r="AV5901">
        <v>50</v>
      </c>
      <c r="AW5901" s="160" t="s">
        <v>1104</v>
      </c>
      <c r="AX5901" s="28">
        <f t="shared" si="150"/>
        <v>5</v>
      </c>
    </row>
    <row r="5902" spans="28:50" x14ac:dyDescent="0.3">
      <c r="AB5902" s="160">
        <v>36342</v>
      </c>
      <c r="AC5902">
        <v>11</v>
      </c>
      <c r="AD5902">
        <v>116</v>
      </c>
      <c r="AE5902" t="s">
        <v>1104</v>
      </c>
      <c r="AF5902">
        <v>12</v>
      </c>
      <c r="AH5902" s="160">
        <v>33055</v>
      </c>
      <c r="AI5902">
        <v>11</v>
      </c>
      <c r="AJ5902">
        <v>81</v>
      </c>
      <c r="AK5902" s="160" t="s">
        <v>1104</v>
      </c>
      <c r="AL5902" s="28">
        <f t="shared" si="148"/>
        <v>8</v>
      </c>
      <c r="AN5902" s="160">
        <v>37438</v>
      </c>
      <c r="AO5902">
        <v>11</v>
      </c>
      <c r="AP5902">
        <v>135</v>
      </c>
      <c r="AQ5902" s="160" t="s">
        <v>1104</v>
      </c>
      <c r="AR5902" s="28">
        <f t="shared" si="149"/>
        <v>14</v>
      </c>
      <c r="AT5902" s="160">
        <v>38899</v>
      </c>
      <c r="AU5902">
        <v>11</v>
      </c>
      <c r="AV5902">
        <v>63</v>
      </c>
      <c r="AW5902" s="160" t="s">
        <v>1104</v>
      </c>
      <c r="AX5902" s="28">
        <f t="shared" si="150"/>
        <v>6</v>
      </c>
    </row>
    <row r="5903" spans="28:50" x14ac:dyDescent="0.3">
      <c r="AB5903" s="160">
        <v>36342</v>
      </c>
      <c r="AC5903">
        <v>12</v>
      </c>
      <c r="AD5903">
        <v>113</v>
      </c>
      <c r="AE5903" t="s">
        <v>1104</v>
      </c>
      <c r="AF5903">
        <v>11</v>
      </c>
      <c r="AH5903" s="160">
        <v>33055</v>
      </c>
      <c r="AI5903">
        <v>12</v>
      </c>
      <c r="AJ5903">
        <v>85</v>
      </c>
      <c r="AK5903" s="160" t="s">
        <v>1104</v>
      </c>
      <c r="AL5903" s="28">
        <f t="shared" si="148"/>
        <v>9</v>
      </c>
      <c r="AN5903" s="160">
        <v>37438</v>
      </c>
      <c r="AO5903">
        <v>12</v>
      </c>
      <c r="AP5903">
        <v>120</v>
      </c>
      <c r="AQ5903" s="160" t="s">
        <v>1104</v>
      </c>
      <c r="AR5903" s="28">
        <f t="shared" si="149"/>
        <v>12</v>
      </c>
      <c r="AT5903" s="160">
        <v>38899</v>
      </c>
      <c r="AU5903">
        <v>12</v>
      </c>
      <c r="AV5903">
        <v>70</v>
      </c>
      <c r="AW5903" s="160" t="s">
        <v>1104</v>
      </c>
      <c r="AX5903" s="28">
        <f t="shared" si="150"/>
        <v>7</v>
      </c>
    </row>
    <row r="5904" spans="28:50" x14ac:dyDescent="0.3">
      <c r="AB5904" s="160">
        <v>36342</v>
      </c>
      <c r="AC5904">
        <v>13</v>
      </c>
      <c r="AD5904">
        <v>118</v>
      </c>
      <c r="AE5904" t="s">
        <v>1104</v>
      </c>
      <c r="AF5904">
        <v>12</v>
      </c>
      <c r="AH5904" s="160">
        <v>33055</v>
      </c>
      <c r="AI5904">
        <v>13</v>
      </c>
      <c r="AJ5904">
        <v>85</v>
      </c>
      <c r="AK5904" s="160" t="s">
        <v>1104</v>
      </c>
      <c r="AL5904" s="28">
        <f t="shared" si="148"/>
        <v>9</v>
      </c>
      <c r="AN5904" s="160">
        <v>37438</v>
      </c>
      <c r="AO5904">
        <v>13</v>
      </c>
      <c r="AP5904">
        <v>130</v>
      </c>
      <c r="AQ5904" s="160" t="s">
        <v>1104</v>
      </c>
      <c r="AR5904" s="28">
        <f t="shared" si="149"/>
        <v>13</v>
      </c>
      <c r="AT5904" s="160">
        <v>38899</v>
      </c>
      <c r="AU5904">
        <v>13</v>
      </c>
      <c r="AV5904">
        <v>73</v>
      </c>
      <c r="AW5904" s="160" t="s">
        <v>1104</v>
      </c>
      <c r="AX5904" s="28">
        <f t="shared" si="150"/>
        <v>7</v>
      </c>
    </row>
    <row r="5905" spans="28:50" x14ac:dyDescent="0.3">
      <c r="AB5905" s="160">
        <v>36342</v>
      </c>
      <c r="AC5905">
        <v>14</v>
      </c>
      <c r="AD5905">
        <v>124</v>
      </c>
      <c r="AE5905" t="s">
        <v>1104</v>
      </c>
      <c r="AF5905">
        <v>12</v>
      </c>
      <c r="AH5905" s="160">
        <v>33055</v>
      </c>
      <c r="AI5905">
        <v>14</v>
      </c>
      <c r="AJ5905">
        <v>85</v>
      </c>
      <c r="AK5905" s="160" t="s">
        <v>1104</v>
      </c>
      <c r="AL5905" s="28">
        <f t="shared" si="148"/>
        <v>9</v>
      </c>
      <c r="AN5905" s="160">
        <v>37438</v>
      </c>
      <c r="AO5905">
        <v>14</v>
      </c>
      <c r="AP5905">
        <v>138</v>
      </c>
      <c r="AQ5905" s="160" t="s">
        <v>1104</v>
      </c>
      <c r="AR5905" s="28">
        <f t="shared" si="149"/>
        <v>14</v>
      </c>
      <c r="AT5905" s="160">
        <v>38899</v>
      </c>
      <c r="AU5905">
        <v>14</v>
      </c>
      <c r="AV5905">
        <v>80</v>
      </c>
      <c r="AW5905" s="160" t="s">
        <v>1104</v>
      </c>
      <c r="AX5905" s="28">
        <f t="shared" si="150"/>
        <v>8</v>
      </c>
    </row>
    <row r="5906" spans="28:50" x14ac:dyDescent="0.3">
      <c r="AB5906" s="160">
        <v>36342</v>
      </c>
      <c r="AC5906">
        <v>15</v>
      </c>
      <c r="AD5906">
        <v>128</v>
      </c>
      <c r="AE5906" t="s">
        <v>1104</v>
      </c>
      <c r="AF5906">
        <v>13</v>
      </c>
      <c r="AH5906" s="160">
        <v>33055</v>
      </c>
      <c r="AI5906">
        <v>15</v>
      </c>
      <c r="AJ5906">
        <v>84</v>
      </c>
      <c r="AK5906" s="160" t="s">
        <v>1104</v>
      </c>
      <c r="AL5906" s="28">
        <f t="shared" si="148"/>
        <v>8</v>
      </c>
      <c r="AN5906" s="160">
        <v>37438</v>
      </c>
      <c r="AO5906">
        <v>15</v>
      </c>
      <c r="AP5906">
        <v>140</v>
      </c>
      <c r="AQ5906" s="160" t="s">
        <v>1104</v>
      </c>
      <c r="AR5906" s="28">
        <f t="shared" si="149"/>
        <v>14</v>
      </c>
      <c r="AT5906" s="160">
        <v>38899</v>
      </c>
      <c r="AU5906">
        <v>15</v>
      </c>
      <c r="AV5906">
        <v>70</v>
      </c>
      <c r="AW5906" s="160" t="s">
        <v>1104</v>
      </c>
      <c r="AX5906" s="28">
        <f t="shared" si="150"/>
        <v>7</v>
      </c>
    </row>
    <row r="5907" spans="28:50" x14ac:dyDescent="0.3">
      <c r="AB5907" s="160">
        <v>36342</v>
      </c>
      <c r="AC5907">
        <v>16</v>
      </c>
      <c r="AD5907">
        <v>116</v>
      </c>
      <c r="AE5907" t="s">
        <v>1104</v>
      </c>
      <c r="AF5907">
        <v>12</v>
      </c>
      <c r="AH5907" s="160">
        <v>33055</v>
      </c>
      <c r="AI5907">
        <v>16</v>
      </c>
      <c r="AJ5907">
        <v>82</v>
      </c>
      <c r="AK5907" s="160" t="s">
        <v>1104</v>
      </c>
      <c r="AL5907" s="28">
        <f t="shared" si="148"/>
        <v>8</v>
      </c>
      <c r="AN5907" s="160">
        <v>37438</v>
      </c>
      <c r="AO5907">
        <v>16</v>
      </c>
      <c r="AP5907">
        <v>130</v>
      </c>
      <c r="AQ5907" s="160" t="s">
        <v>1104</v>
      </c>
      <c r="AR5907" s="28">
        <f t="shared" si="149"/>
        <v>13</v>
      </c>
      <c r="AT5907" s="160">
        <v>38899</v>
      </c>
      <c r="AU5907">
        <v>16</v>
      </c>
      <c r="AV5907">
        <v>65</v>
      </c>
      <c r="AW5907" s="160" t="s">
        <v>1104</v>
      </c>
      <c r="AX5907" s="28">
        <f t="shared" si="150"/>
        <v>7</v>
      </c>
    </row>
    <row r="5908" spans="28:50" x14ac:dyDescent="0.3">
      <c r="AB5908" s="160">
        <v>36342</v>
      </c>
      <c r="AC5908">
        <v>17</v>
      </c>
      <c r="AD5908">
        <v>103</v>
      </c>
      <c r="AE5908" t="s">
        <v>1104</v>
      </c>
      <c r="AF5908">
        <v>10</v>
      </c>
      <c r="AH5908" s="160">
        <v>33055</v>
      </c>
      <c r="AI5908">
        <v>17</v>
      </c>
      <c r="AJ5908">
        <v>80</v>
      </c>
      <c r="AK5908" s="160" t="s">
        <v>1104</v>
      </c>
      <c r="AL5908" s="28">
        <f t="shared" si="148"/>
        <v>8</v>
      </c>
      <c r="AN5908" s="160">
        <v>37438</v>
      </c>
      <c r="AO5908">
        <v>17</v>
      </c>
      <c r="AP5908">
        <v>118</v>
      </c>
      <c r="AQ5908" s="160" t="s">
        <v>1104</v>
      </c>
      <c r="AR5908" s="28">
        <f t="shared" si="149"/>
        <v>12</v>
      </c>
      <c r="AT5908" s="160">
        <v>38899</v>
      </c>
      <c r="AU5908">
        <v>17</v>
      </c>
      <c r="AV5908">
        <v>65</v>
      </c>
      <c r="AW5908" s="160" t="s">
        <v>1104</v>
      </c>
      <c r="AX5908" s="28">
        <f t="shared" si="150"/>
        <v>7</v>
      </c>
    </row>
    <row r="5909" spans="28:50" x14ac:dyDescent="0.3">
      <c r="AB5909" s="160">
        <v>36342</v>
      </c>
      <c r="AC5909">
        <v>18</v>
      </c>
      <c r="AD5909">
        <v>96</v>
      </c>
      <c r="AE5909" t="s">
        <v>1104</v>
      </c>
      <c r="AF5909">
        <v>10</v>
      </c>
      <c r="AH5909" s="160">
        <v>33055</v>
      </c>
      <c r="AI5909">
        <v>18</v>
      </c>
      <c r="AJ5909">
        <v>78</v>
      </c>
      <c r="AK5909" s="160" t="s">
        <v>1104</v>
      </c>
      <c r="AL5909" s="28">
        <f t="shared" si="148"/>
        <v>8</v>
      </c>
      <c r="AN5909" s="160">
        <v>37438</v>
      </c>
      <c r="AO5909">
        <v>18</v>
      </c>
      <c r="AP5909">
        <v>120</v>
      </c>
      <c r="AQ5909" s="160" t="s">
        <v>1104</v>
      </c>
      <c r="AR5909" s="28">
        <f t="shared" si="149"/>
        <v>12</v>
      </c>
      <c r="AT5909" s="160">
        <v>38899</v>
      </c>
      <c r="AU5909">
        <v>18</v>
      </c>
      <c r="AV5909">
        <v>59</v>
      </c>
      <c r="AW5909" s="160" t="s">
        <v>1104</v>
      </c>
      <c r="AX5909" s="28">
        <f t="shared" si="150"/>
        <v>6</v>
      </c>
    </row>
    <row r="5910" spans="28:50" x14ac:dyDescent="0.3">
      <c r="AB5910" s="160">
        <v>36342</v>
      </c>
      <c r="AC5910">
        <v>19</v>
      </c>
      <c r="AD5910">
        <v>79</v>
      </c>
      <c r="AE5910" t="s">
        <v>1104</v>
      </c>
      <c r="AF5910">
        <v>8</v>
      </c>
      <c r="AH5910" s="160">
        <v>33055</v>
      </c>
      <c r="AI5910">
        <v>19</v>
      </c>
      <c r="AJ5910">
        <v>78</v>
      </c>
      <c r="AK5910" s="160" t="s">
        <v>1104</v>
      </c>
      <c r="AL5910" s="28">
        <f t="shared" si="148"/>
        <v>8</v>
      </c>
      <c r="AN5910" s="160">
        <v>37438</v>
      </c>
      <c r="AO5910">
        <v>19</v>
      </c>
      <c r="AP5910">
        <v>110</v>
      </c>
      <c r="AQ5910" s="160" t="s">
        <v>1104</v>
      </c>
      <c r="AR5910" s="28">
        <f t="shared" si="149"/>
        <v>11</v>
      </c>
      <c r="AT5910" s="160">
        <v>38899</v>
      </c>
      <c r="AU5910">
        <v>19</v>
      </c>
      <c r="AV5910">
        <v>63</v>
      </c>
      <c r="AW5910" s="160" t="s">
        <v>1104</v>
      </c>
      <c r="AX5910" s="28">
        <f t="shared" si="150"/>
        <v>6</v>
      </c>
    </row>
    <row r="5911" spans="28:50" x14ac:dyDescent="0.3">
      <c r="AB5911" s="160">
        <v>36342</v>
      </c>
      <c r="AC5911">
        <v>20</v>
      </c>
      <c r="AD5911">
        <v>78</v>
      </c>
      <c r="AE5911" t="s">
        <v>1104</v>
      </c>
      <c r="AF5911">
        <v>8</v>
      </c>
      <c r="AH5911" s="160">
        <v>33055</v>
      </c>
      <c r="AI5911">
        <v>20</v>
      </c>
      <c r="AJ5911">
        <v>79</v>
      </c>
      <c r="AK5911" s="160" t="s">
        <v>1104</v>
      </c>
      <c r="AL5911" s="28">
        <f t="shared" si="148"/>
        <v>8</v>
      </c>
      <c r="AN5911" s="160">
        <v>37438</v>
      </c>
      <c r="AO5911">
        <v>20</v>
      </c>
      <c r="AP5911">
        <v>109</v>
      </c>
      <c r="AQ5911" s="160" t="s">
        <v>1104</v>
      </c>
      <c r="AR5911" s="28">
        <f t="shared" si="149"/>
        <v>11</v>
      </c>
      <c r="AT5911" s="160">
        <v>38899</v>
      </c>
      <c r="AU5911">
        <v>20</v>
      </c>
      <c r="AV5911">
        <v>59</v>
      </c>
      <c r="AW5911" s="160" t="s">
        <v>1104</v>
      </c>
      <c r="AX5911" s="28">
        <f t="shared" si="150"/>
        <v>6</v>
      </c>
    </row>
    <row r="5912" spans="28:50" x14ac:dyDescent="0.3">
      <c r="AB5912" s="160">
        <v>36342</v>
      </c>
      <c r="AC5912">
        <v>21</v>
      </c>
      <c r="AD5912">
        <v>60</v>
      </c>
      <c r="AE5912" t="s">
        <v>1104</v>
      </c>
      <c r="AF5912">
        <v>6</v>
      </c>
      <c r="AH5912" s="160">
        <v>33055</v>
      </c>
      <c r="AI5912">
        <v>21</v>
      </c>
      <c r="AJ5912">
        <v>80</v>
      </c>
      <c r="AK5912" s="160" t="s">
        <v>1104</v>
      </c>
      <c r="AL5912" s="28">
        <f t="shared" si="148"/>
        <v>8</v>
      </c>
      <c r="AN5912" s="160">
        <v>37438</v>
      </c>
      <c r="AO5912">
        <v>21</v>
      </c>
      <c r="AP5912">
        <v>110</v>
      </c>
      <c r="AQ5912" s="160" t="s">
        <v>1104</v>
      </c>
      <c r="AR5912" s="28">
        <f t="shared" si="149"/>
        <v>11</v>
      </c>
      <c r="AT5912" s="160">
        <v>38899</v>
      </c>
      <c r="AU5912">
        <v>21</v>
      </c>
      <c r="AV5912">
        <v>61</v>
      </c>
      <c r="AW5912" s="160" t="s">
        <v>1104</v>
      </c>
      <c r="AX5912" s="28">
        <f t="shared" si="150"/>
        <v>6</v>
      </c>
    </row>
    <row r="5913" spans="28:50" x14ac:dyDescent="0.3">
      <c r="AB5913" s="160">
        <v>36342</v>
      </c>
      <c r="AC5913">
        <v>22</v>
      </c>
      <c r="AD5913">
        <v>39</v>
      </c>
      <c r="AE5913" t="s">
        <v>1104</v>
      </c>
      <c r="AF5913">
        <v>4</v>
      </c>
      <c r="AH5913" s="160">
        <v>33055</v>
      </c>
      <c r="AI5913">
        <v>22</v>
      </c>
      <c r="AJ5913">
        <v>80</v>
      </c>
      <c r="AK5913" s="160" t="s">
        <v>1104</v>
      </c>
      <c r="AL5913" s="28">
        <f t="shared" si="148"/>
        <v>8</v>
      </c>
      <c r="AN5913" s="160">
        <v>37438</v>
      </c>
      <c r="AO5913">
        <v>22</v>
      </c>
      <c r="AP5913">
        <v>110</v>
      </c>
      <c r="AQ5913" s="160" t="s">
        <v>1104</v>
      </c>
      <c r="AR5913" s="28">
        <f t="shared" si="149"/>
        <v>11</v>
      </c>
      <c r="AT5913" s="160">
        <v>38899</v>
      </c>
      <c r="AU5913">
        <v>22</v>
      </c>
      <c r="AV5913">
        <v>63</v>
      </c>
      <c r="AW5913" s="160" t="s">
        <v>1104</v>
      </c>
      <c r="AX5913" s="28">
        <f t="shared" si="150"/>
        <v>6</v>
      </c>
    </row>
    <row r="5914" spans="28:50" x14ac:dyDescent="0.3">
      <c r="AB5914" s="160">
        <v>36342</v>
      </c>
      <c r="AC5914">
        <v>23</v>
      </c>
      <c r="AD5914">
        <v>11</v>
      </c>
      <c r="AE5914" t="s">
        <v>1104</v>
      </c>
      <c r="AF5914">
        <v>1</v>
      </c>
      <c r="AH5914" s="160">
        <v>33055</v>
      </c>
      <c r="AI5914">
        <v>23</v>
      </c>
      <c r="AJ5914">
        <v>80</v>
      </c>
      <c r="AK5914" s="160" t="s">
        <v>1104</v>
      </c>
      <c r="AL5914" s="28">
        <f t="shared" si="148"/>
        <v>8</v>
      </c>
      <c r="AN5914" s="160">
        <v>37438</v>
      </c>
      <c r="AO5914">
        <v>23</v>
      </c>
      <c r="AP5914">
        <v>105</v>
      </c>
      <c r="AQ5914" s="160" t="s">
        <v>1104</v>
      </c>
      <c r="AR5914" s="28">
        <f t="shared" si="149"/>
        <v>11</v>
      </c>
      <c r="AT5914" s="160">
        <v>38899</v>
      </c>
      <c r="AU5914">
        <v>23</v>
      </c>
      <c r="AV5914">
        <v>60</v>
      </c>
      <c r="AW5914" s="160" t="s">
        <v>1104</v>
      </c>
      <c r="AX5914" s="28">
        <f t="shared" si="150"/>
        <v>6</v>
      </c>
    </row>
    <row r="5915" spans="28:50" x14ac:dyDescent="0.3">
      <c r="AB5915" s="160">
        <v>36343</v>
      </c>
      <c r="AC5915">
        <v>0</v>
      </c>
      <c r="AD5915">
        <v>23</v>
      </c>
      <c r="AE5915" t="s">
        <v>1104</v>
      </c>
      <c r="AF5915">
        <v>2</v>
      </c>
      <c r="AH5915" s="160">
        <v>33056</v>
      </c>
      <c r="AI5915">
        <v>0</v>
      </c>
      <c r="AJ5915">
        <v>79</v>
      </c>
      <c r="AK5915" s="160" t="s">
        <v>1104</v>
      </c>
      <c r="AL5915" s="28">
        <f t="shared" si="148"/>
        <v>8</v>
      </c>
      <c r="AN5915" s="160">
        <v>37439</v>
      </c>
      <c r="AO5915">
        <v>0</v>
      </c>
      <c r="AP5915">
        <v>120</v>
      </c>
      <c r="AQ5915" s="160" t="s">
        <v>1104</v>
      </c>
      <c r="AR5915" s="28">
        <f t="shared" si="149"/>
        <v>12</v>
      </c>
      <c r="AT5915" s="160">
        <v>38900</v>
      </c>
      <c r="AU5915">
        <v>0</v>
      </c>
      <c r="AV5915">
        <v>62</v>
      </c>
      <c r="AW5915" s="160" t="s">
        <v>1104</v>
      </c>
      <c r="AX5915" s="28">
        <f t="shared" si="150"/>
        <v>6</v>
      </c>
    </row>
    <row r="5916" spans="28:50" x14ac:dyDescent="0.3">
      <c r="AB5916" s="160">
        <v>36343</v>
      </c>
      <c r="AC5916">
        <v>1</v>
      </c>
      <c r="AD5916">
        <v>17</v>
      </c>
      <c r="AE5916" t="s">
        <v>1104</v>
      </c>
      <c r="AF5916">
        <v>2</v>
      </c>
      <c r="AH5916" s="160">
        <v>33056</v>
      </c>
      <c r="AI5916">
        <v>1</v>
      </c>
      <c r="AJ5916">
        <v>79</v>
      </c>
      <c r="AK5916" s="160" t="s">
        <v>1104</v>
      </c>
      <c r="AL5916" s="28">
        <f t="shared" si="148"/>
        <v>8</v>
      </c>
      <c r="AN5916" s="160">
        <v>37439</v>
      </c>
      <c r="AO5916">
        <v>1</v>
      </c>
      <c r="AP5916">
        <v>110</v>
      </c>
      <c r="AQ5916" s="160" t="s">
        <v>1104</v>
      </c>
      <c r="AR5916" s="28">
        <f t="shared" si="149"/>
        <v>11</v>
      </c>
      <c r="AT5916" s="160">
        <v>38900</v>
      </c>
      <c r="AU5916">
        <v>1</v>
      </c>
      <c r="AV5916">
        <v>56</v>
      </c>
      <c r="AW5916" s="160" t="s">
        <v>1104</v>
      </c>
      <c r="AX5916" s="28">
        <f t="shared" si="150"/>
        <v>6</v>
      </c>
    </row>
    <row r="5917" spans="28:50" x14ac:dyDescent="0.3">
      <c r="AB5917" s="160">
        <v>36343</v>
      </c>
      <c r="AC5917">
        <v>2</v>
      </c>
      <c r="AD5917">
        <v>5</v>
      </c>
      <c r="AE5917" t="s">
        <v>1104</v>
      </c>
      <c r="AF5917">
        <v>1</v>
      </c>
      <c r="AH5917" s="160">
        <v>33056</v>
      </c>
      <c r="AI5917">
        <v>2</v>
      </c>
      <c r="AJ5917">
        <v>79</v>
      </c>
      <c r="AK5917" s="160" t="s">
        <v>1104</v>
      </c>
      <c r="AL5917" s="28">
        <f t="shared" si="148"/>
        <v>8</v>
      </c>
      <c r="AN5917" s="160">
        <v>37439</v>
      </c>
      <c r="AO5917">
        <v>2</v>
      </c>
      <c r="AP5917">
        <v>125</v>
      </c>
      <c r="AQ5917" s="160" t="s">
        <v>1104</v>
      </c>
      <c r="AR5917" s="28">
        <f t="shared" si="149"/>
        <v>13</v>
      </c>
      <c r="AT5917" s="160">
        <v>38900</v>
      </c>
      <c r="AU5917">
        <v>2</v>
      </c>
      <c r="AV5917">
        <v>54</v>
      </c>
      <c r="AW5917" s="160" t="s">
        <v>1104</v>
      </c>
      <c r="AX5917" s="28">
        <f t="shared" si="150"/>
        <v>5</v>
      </c>
    </row>
    <row r="5918" spans="28:50" x14ac:dyDescent="0.3">
      <c r="AB5918" s="160">
        <v>36343</v>
      </c>
      <c r="AC5918">
        <v>3</v>
      </c>
      <c r="AD5918">
        <v>-1</v>
      </c>
      <c r="AE5918" t="s">
        <v>1104</v>
      </c>
      <c r="AF5918">
        <v>0</v>
      </c>
      <c r="AH5918" s="160">
        <v>33056</v>
      </c>
      <c r="AI5918">
        <v>3</v>
      </c>
      <c r="AJ5918">
        <v>79</v>
      </c>
      <c r="AK5918" s="160" t="s">
        <v>1104</v>
      </c>
      <c r="AL5918" s="28">
        <f t="shared" si="148"/>
        <v>8</v>
      </c>
      <c r="AN5918" s="160">
        <v>37439</v>
      </c>
      <c r="AO5918">
        <v>3</v>
      </c>
      <c r="AP5918">
        <v>120</v>
      </c>
      <c r="AQ5918" s="160" t="s">
        <v>1104</v>
      </c>
      <c r="AR5918" s="28">
        <f t="shared" si="149"/>
        <v>12</v>
      </c>
      <c r="AT5918" s="160">
        <v>38900</v>
      </c>
      <c r="AU5918">
        <v>3</v>
      </c>
      <c r="AV5918">
        <v>62</v>
      </c>
      <c r="AW5918" s="160" t="s">
        <v>1104</v>
      </c>
      <c r="AX5918" s="28">
        <f t="shared" si="150"/>
        <v>6</v>
      </c>
    </row>
    <row r="5919" spans="28:50" x14ac:dyDescent="0.3">
      <c r="AB5919" s="160">
        <v>36343</v>
      </c>
      <c r="AC5919">
        <v>4</v>
      </c>
      <c r="AD5919">
        <v>-3</v>
      </c>
      <c r="AE5919" t="s">
        <v>1104</v>
      </c>
      <c r="AF5919">
        <v>0</v>
      </c>
      <c r="AH5919" s="160">
        <v>33056</v>
      </c>
      <c r="AI5919">
        <v>4</v>
      </c>
      <c r="AJ5919">
        <v>79</v>
      </c>
      <c r="AK5919" s="160" t="s">
        <v>1104</v>
      </c>
      <c r="AL5919" s="28">
        <f t="shared" si="148"/>
        <v>8</v>
      </c>
      <c r="AN5919" s="160">
        <v>37439</v>
      </c>
      <c r="AO5919">
        <v>4</v>
      </c>
      <c r="AP5919">
        <v>120</v>
      </c>
      <c r="AQ5919" s="160" t="s">
        <v>1104</v>
      </c>
      <c r="AR5919" s="28">
        <f t="shared" si="149"/>
        <v>12</v>
      </c>
      <c r="AT5919" s="160">
        <v>38900</v>
      </c>
      <c r="AU5919">
        <v>4</v>
      </c>
      <c r="AV5919">
        <v>38</v>
      </c>
      <c r="AW5919" s="160" t="s">
        <v>1104</v>
      </c>
      <c r="AX5919" s="28">
        <f t="shared" si="150"/>
        <v>4</v>
      </c>
    </row>
    <row r="5920" spans="28:50" x14ac:dyDescent="0.3">
      <c r="AB5920" s="160">
        <v>36343</v>
      </c>
      <c r="AC5920">
        <v>5</v>
      </c>
      <c r="AD5920">
        <v>-2</v>
      </c>
      <c r="AE5920" t="s">
        <v>1104</v>
      </c>
      <c r="AF5920">
        <v>0</v>
      </c>
      <c r="AH5920" s="160">
        <v>33056</v>
      </c>
      <c r="AI5920">
        <v>5</v>
      </c>
      <c r="AJ5920">
        <v>78</v>
      </c>
      <c r="AK5920" s="160" t="s">
        <v>1104</v>
      </c>
      <c r="AL5920" s="28">
        <f t="shared" si="148"/>
        <v>8</v>
      </c>
      <c r="AN5920" s="160">
        <v>37439</v>
      </c>
      <c r="AO5920">
        <v>5</v>
      </c>
      <c r="AP5920">
        <v>100</v>
      </c>
      <c r="AQ5920" s="160" t="s">
        <v>1104</v>
      </c>
      <c r="AR5920" s="28">
        <f t="shared" si="149"/>
        <v>10</v>
      </c>
      <c r="AT5920" s="160">
        <v>38900</v>
      </c>
      <c r="AU5920">
        <v>5</v>
      </c>
      <c r="AV5920">
        <v>31</v>
      </c>
      <c r="AW5920" s="160" t="s">
        <v>1104</v>
      </c>
      <c r="AX5920" s="28">
        <f t="shared" si="150"/>
        <v>3</v>
      </c>
    </row>
    <row r="5921" spans="28:50" x14ac:dyDescent="0.3">
      <c r="AB5921" s="160">
        <v>36343</v>
      </c>
      <c r="AC5921">
        <v>6</v>
      </c>
      <c r="AD5921">
        <v>-8</v>
      </c>
      <c r="AE5921" t="s">
        <v>1104</v>
      </c>
      <c r="AF5921">
        <v>-1</v>
      </c>
      <c r="AH5921" s="160">
        <v>33056</v>
      </c>
      <c r="AI5921">
        <v>6</v>
      </c>
      <c r="AJ5921">
        <v>77</v>
      </c>
      <c r="AK5921" s="160" t="s">
        <v>1104</v>
      </c>
      <c r="AL5921" s="28">
        <f t="shared" si="148"/>
        <v>8</v>
      </c>
      <c r="AN5921" s="160">
        <v>37439</v>
      </c>
      <c r="AO5921">
        <v>6</v>
      </c>
      <c r="AP5921">
        <v>110</v>
      </c>
      <c r="AQ5921" s="160" t="s">
        <v>1104</v>
      </c>
      <c r="AR5921" s="28">
        <f t="shared" si="149"/>
        <v>11</v>
      </c>
      <c r="AT5921" s="160">
        <v>38900</v>
      </c>
      <c r="AU5921">
        <v>6</v>
      </c>
      <c r="AV5921">
        <v>36</v>
      </c>
      <c r="AW5921" s="160" t="s">
        <v>1104</v>
      </c>
      <c r="AX5921" s="28">
        <f t="shared" si="150"/>
        <v>4</v>
      </c>
    </row>
    <row r="5922" spans="28:50" x14ac:dyDescent="0.3">
      <c r="AB5922" s="160">
        <v>36343</v>
      </c>
      <c r="AC5922">
        <v>7</v>
      </c>
      <c r="AD5922">
        <v>-14</v>
      </c>
      <c r="AE5922" t="s">
        <v>1104</v>
      </c>
      <c r="AF5922">
        <v>-1</v>
      </c>
      <c r="AH5922" s="160">
        <v>33056</v>
      </c>
      <c r="AI5922">
        <v>7</v>
      </c>
      <c r="AJ5922">
        <v>78</v>
      </c>
      <c r="AK5922" s="160" t="s">
        <v>1104</v>
      </c>
      <c r="AL5922" s="28">
        <f t="shared" si="148"/>
        <v>8</v>
      </c>
      <c r="AN5922" s="160">
        <v>37439</v>
      </c>
      <c r="AO5922">
        <v>7</v>
      </c>
      <c r="AP5922">
        <v>110</v>
      </c>
      <c r="AQ5922" s="160" t="s">
        <v>1104</v>
      </c>
      <c r="AR5922" s="28">
        <f t="shared" si="149"/>
        <v>11</v>
      </c>
      <c r="AT5922" s="160">
        <v>38900</v>
      </c>
      <c r="AU5922">
        <v>7</v>
      </c>
      <c r="AV5922">
        <v>26</v>
      </c>
      <c r="AW5922" s="160" t="s">
        <v>1104</v>
      </c>
      <c r="AX5922" s="28">
        <f t="shared" si="150"/>
        <v>3</v>
      </c>
    </row>
    <row r="5923" spans="28:50" x14ac:dyDescent="0.3">
      <c r="AB5923" s="160">
        <v>36343</v>
      </c>
      <c r="AC5923">
        <v>8</v>
      </c>
      <c r="AD5923">
        <v>2</v>
      </c>
      <c r="AE5923" t="s">
        <v>1104</v>
      </c>
      <c r="AF5923">
        <v>0</v>
      </c>
      <c r="AH5923" s="160">
        <v>33056</v>
      </c>
      <c r="AI5923">
        <v>8</v>
      </c>
      <c r="AJ5923">
        <v>80</v>
      </c>
      <c r="AK5923" s="160" t="s">
        <v>1104</v>
      </c>
      <c r="AL5923" s="28">
        <f t="shared" si="148"/>
        <v>8</v>
      </c>
      <c r="AN5923" s="160">
        <v>37439</v>
      </c>
      <c r="AO5923">
        <v>8</v>
      </c>
      <c r="AP5923">
        <v>118</v>
      </c>
      <c r="AQ5923" s="160" t="s">
        <v>1104</v>
      </c>
      <c r="AR5923" s="28">
        <f t="shared" si="149"/>
        <v>12</v>
      </c>
      <c r="AT5923" s="160">
        <v>38900</v>
      </c>
      <c r="AU5923">
        <v>8</v>
      </c>
      <c r="AV5923">
        <v>41</v>
      </c>
      <c r="AW5923" s="160" t="s">
        <v>1104</v>
      </c>
      <c r="AX5923" s="28">
        <f t="shared" si="150"/>
        <v>4</v>
      </c>
    </row>
    <row r="5924" spans="28:50" x14ac:dyDescent="0.3">
      <c r="AB5924" s="160">
        <v>36343</v>
      </c>
      <c r="AC5924">
        <v>9</v>
      </c>
      <c r="AD5924">
        <v>18</v>
      </c>
      <c r="AE5924" t="s">
        <v>1104</v>
      </c>
      <c r="AF5924">
        <v>2</v>
      </c>
      <c r="AH5924" s="160">
        <v>33056</v>
      </c>
      <c r="AI5924">
        <v>9</v>
      </c>
      <c r="AJ5924">
        <v>82</v>
      </c>
      <c r="AK5924" s="160" t="s">
        <v>1104</v>
      </c>
      <c r="AL5924" s="28">
        <f t="shared" si="148"/>
        <v>8</v>
      </c>
      <c r="AN5924" s="160">
        <v>37439</v>
      </c>
      <c r="AO5924">
        <v>9</v>
      </c>
      <c r="AP5924">
        <v>110</v>
      </c>
      <c r="AQ5924" s="160" t="s">
        <v>1104</v>
      </c>
      <c r="AR5924" s="28">
        <f t="shared" si="149"/>
        <v>11</v>
      </c>
      <c r="AT5924" s="160">
        <v>38900</v>
      </c>
      <c r="AU5924">
        <v>9</v>
      </c>
      <c r="AV5924">
        <v>60</v>
      </c>
      <c r="AW5924" s="160" t="s">
        <v>1104</v>
      </c>
      <c r="AX5924" s="28">
        <f t="shared" si="150"/>
        <v>6</v>
      </c>
    </row>
    <row r="5925" spans="28:50" x14ac:dyDescent="0.3">
      <c r="AB5925" s="160">
        <v>36343</v>
      </c>
      <c r="AC5925">
        <v>10</v>
      </c>
      <c r="AD5925">
        <v>67</v>
      </c>
      <c r="AE5925" t="s">
        <v>1104</v>
      </c>
      <c r="AF5925">
        <v>7</v>
      </c>
      <c r="AH5925" s="160">
        <v>33056</v>
      </c>
      <c r="AI5925">
        <v>10</v>
      </c>
      <c r="AJ5925">
        <v>91</v>
      </c>
      <c r="AK5925" s="160" t="s">
        <v>1104</v>
      </c>
      <c r="AL5925" s="28">
        <f t="shared" si="148"/>
        <v>9</v>
      </c>
      <c r="AN5925" s="160">
        <v>37439</v>
      </c>
      <c r="AO5925">
        <v>10</v>
      </c>
      <c r="AP5925">
        <v>130</v>
      </c>
      <c r="AQ5925" s="160" t="s">
        <v>1104</v>
      </c>
      <c r="AR5925" s="28">
        <f t="shared" si="149"/>
        <v>13</v>
      </c>
      <c r="AT5925" s="160">
        <v>38900</v>
      </c>
      <c r="AU5925">
        <v>10</v>
      </c>
      <c r="AV5925">
        <v>80</v>
      </c>
      <c r="AW5925" s="160" t="s">
        <v>1104</v>
      </c>
      <c r="AX5925" s="28">
        <f t="shared" si="150"/>
        <v>8</v>
      </c>
    </row>
    <row r="5926" spans="28:50" x14ac:dyDescent="0.3">
      <c r="AB5926" s="160">
        <v>36343</v>
      </c>
      <c r="AC5926">
        <v>11</v>
      </c>
      <c r="AD5926">
        <v>89</v>
      </c>
      <c r="AE5926" t="s">
        <v>1104</v>
      </c>
      <c r="AF5926">
        <v>9</v>
      </c>
      <c r="AH5926" s="160">
        <v>33056</v>
      </c>
      <c r="AI5926">
        <v>11</v>
      </c>
      <c r="AJ5926">
        <v>100</v>
      </c>
      <c r="AK5926" s="160" t="s">
        <v>1104</v>
      </c>
      <c r="AL5926" s="28">
        <f t="shared" si="148"/>
        <v>10</v>
      </c>
      <c r="AN5926" s="160">
        <v>37439</v>
      </c>
      <c r="AO5926">
        <v>11</v>
      </c>
      <c r="AP5926">
        <v>121</v>
      </c>
      <c r="AQ5926" s="160" t="s">
        <v>1104</v>
      </c>
      <c r="AR5926" s="28">
        <f t="shared" si="149"/>
        <v>12</v>
      </c>
      <c r="AT5926" s="160">
        <v>38900</v>
      </c>
      <c r="AU5926">
        <v>11</v>
      </c>
      <c r="AV5926">
        <v>98</v>
      </c>
      <c r="AW5926" s="160" t="s">
        <v>1104</v>
      </c>
      <c r="AX5926" s="28">
        <f t="shared" si="150"/>
        <v>10</v>
      </c>
    </row>
    <row r="5927" spans="28:50" x14ac:dyDescent="0.3">
      <c r="AB5927" s="160">
        <v>36343</v>
      </c>
      <c r="AC5927">
        <v>12</v>
      </c>
      <c r="AD5927">
        <v>99</v>
      </c>
      <c r="AE5927" t="s">
        <v>1104</v>
      </c>
      <c r="AF5927">
        <v>10</v>
      </c>
      <c r="AH5927" s="160">
        <v>33056</v>
      </c>
      <c r="AI5927">
        <v>12</v>
      </c>
      <c r="AJ5927">
        <v>109</v>
      </c>
      <c r="AK5927" s="160" t="s">
        <v>1104</v>
      </c>
      <c r="AL5927" s="28">
        <f t="shared" si="148"/>
        <v>11</v>
      </c>
      <c r="AN5927" s="160">
        <v>37439</v>
      </c>
      <c r="AO5927">
        <v>12</v>
      </c>
      <c r="AP5927">
        <v>130</v>
      </c>
      <c r="AQ5927" s="160" t="s">
        <v>1104</v>
      </c>
      <c r="AR5927" s="28">
        <f t="shared" si="149"/>
        <v>13</v>
      </c>
      <c r="AT5927" s="160">
        <v>38900</v>
      </c>
      <c r="AU5927">
        <v>12</v>
      </c>
      <c r="AV5927">
        <v>111</v>
      </c>
      <c r="AW5927" s="160" t="s">
        <v>1104</v>
      </c>
      <c r="AX5927" s="28">
        <f t="shared" si="150"/>
        <v>11</v>
      </c>
    </row>
    <row r="5928" spans="28:50" x14ac:dyDescent="0.3">
      <c r="AB5928" s="160">
        <v>36343</v>
      </c>
      <c r="AC5928">
        <v>13</v>
      </c>
      <c r="AD5928">
        <v>112</v>
      </c>
      <c r="AE5928" t="s">
        <v>1104</v>
      </c>
      <c r="AF5928">
        <v>11</v>
      </c>
      <c r="AH5928" s="160">
        <v>33056</v>
      </c>
      <c r="AI5928">
        <v>13</v>
      </c>
      <c r="AJ5928">
        <v>111</v>
      </c>
      <c r="AK5928" s="160" t="s">
        <v>1104</v>
      </c>
      <c r="AL5928" s="28">
        <f t="shared" si="148"/>
        <v>11</v>
      </c>
      <c r="AN5928" s="160">
        <v>37439</v>
      </c>
      <c r="AO5928">
        <v>13</v>
      </c>
      <c r="AP5928">
        <v>140</v>
      </c>
      <c r="AQ5928" s="160" t="s">
        <v>1104</v>
      </c>
      <c r="AR5928" s="28">
        <f t="shared" si="149"/>
        <v>14</v>
      </c>
      <c r="AT5928" s="160">
        <v>38900</v>
      </c>
      <c r="AU5928">
        <v>13</v>
      </c>
      <c r="AV5928">
        <v>108</v>
      </c>
      <c r="AW5928" s="160" t="s">
        <v>1104</v>
      </c>
      <c r="AX5928" s="28">
        <f t="shared" si="150"/>
        <v>11</v>
      </c>
    </row>
    <row r="5929" spans="28:50" x14ac:dyDescent="0.3">
      <c r="AB5929" s="160">
        <v>36343</v>
      </c>
      <c r="AC5929">
        <v>14</v>
      </c>
      <c r="AD5929">
        <v>110</v>
      </c>
      <c r="AE5929" t="s">
        <v>1104</v>
      </c>
      <c r="AF5929">
        <v>11</v>
      </c>
      <c r="AH5929" s="160">
        <v>33056</v>
      </c>
      <c r="AI5929">
        <v>14</v>
      </c>
      <c r="AJ5929">
        <v>114</v>
      </c>
      <c r="AK5929" s="160" t="s">
        <v>1104</v>
      </c>
      <c r="AL5929" s="28">
        <f t="shared" si="148"/>
        <v>11</v>
      </c>
      <c r="AN5929" s="160">
        <v>37439</v>
      </c>
      <c r="AO5929">
        <v>14</v>
      </c>
      <c r="AP5929">
        <v>130</v>
      </c>
      <c r="AQ5929" s="160" t="s">
        <v>1104</v>
      </c>
      <c r="AR5929" s="28">
        <f t="shared" si="149"/>
        <v>13</v>
      </c>
      <c r="AT5929" s="160">
        <v>38900</v>
      </c>
      <c r="AU5929">
        <v>14</v>
      </c>
      <c r="AV5929">
        <v>104</v>
      </c>
      <c r="AW5929" s="160" t="s">
        <v>1104</v>
      </c>
      <c r="AX5929" s="28">
        <f t="shared" si="150"/>
        <v>10</v>
      </c>
    </row>
    <row r="5930" spans="28:50" x14ac:dyDescent="0.3">
      <c r="AB5930" s="160">
        <v>36343</v>
      </c>
      <c r="AC5930">
        <v>15</v>
      </c>
      <c r="AD5930">
        <v>114</v>
      </c>
      <c r="AE5930" t="s">
        <v>1104</v>
      </c>
      <c r="AF5930">
        <v>11</v>
      </c>
      <c r="AH5930" s="160">
        <v>33056</v>
      </c>
      <c r="AI5930">
        <v>15</v>
      </c>
      <c r="AJ5930">
        <v>117</v>
      </c>
      <c r="AK5930" s="160" t="s">
        <v>1104</v>
      </c>
      <c r="AL5930" s="28">
        <f t="shared" si="148"/>
        <v>12</v>
      </c>
      <c r="AN5930" s="160">
        <v>37439</v>
      </c>
      <c r="AO5930">
        <v>15</v>
      </c>
      <c r="AP5930">
        <v>130</v>
      </c>
      <c r="AQ5930" s="160" t="s">
        <v>1104</v>
      </c>
      <c r="AR5930" s="28">
        <f t="shared" si="149"/>
        <v>13</v>
      </c>
      <c r="AT5930" s="160">
        <v>38900</v>
      </c>
      <c r="AU5930">
        <v>15</v>
      </c>
      <c r="AV5930">
        <v>95</v>
      </c>
      <c r="AW5930" s="160" t="s">
        <v>1104</v>
      </c>
      <c r="AX5930" s="28">
        <f t="shared" si="150"/>
        <v>10</v>
      </c>
    </row>
    <row r="5931" spans="28:50" x14ac:dyDescent="0.3">
      <c r="AB5931" s="160">
        <v>36343</v>
      </c>
      <c r="AC5931">
        <v>16</v>
      </c>
      <c r="AD5931">
        <v>107</v>
      </c>
      <c r="AE5931" t="s">
        <v>1104</v>
      </c>
      <c r="AF5931">
        <v>11</v>
      </c>
      <c r="AH5931" s="160">
        <v>33056</v>
      </c>
      <c r="AI5931">
        <v>16</v>
      </c>
      <c r="AJ5931">
        <v>112</v>
      </c>
      <c r="AK5931" s="160" t="s">
        <v>1104</v>
      </c>
      <c r="AL5931" s="28">
        <f t="shared" si="148"/>
        <v>11</v>
      </c>
      <c r="AN5931" s="160">
        <v>37439</v>
      </c>
      <c r="AO5931">
        <v>16</v>
      </c>
      <c r="AP5931">
        <v>120</v>
      </c>
      <c r="AQ5931" s="160" t="s">
        <v>1104</v>
      </c>
      <c r="AR5931" s="28">
        <f t="shared" si="149"/>
        <v>12</v>
      </c>
      <c r="AT5931" s="160">
        <v>38900</v>
      </c>
      <c r="AU5931">
        <v>16</v>
      </c>
      <c r="AV5931">
        <v>87</v>
      </c>
      <c r="AW5931" s="160" t="s">
        <v>1104</v>
      </c>
      <c r="AX5931" s="28">
        <f t="shared" si="150"/>
        <v>9</v>
      </c>
    </row>
    <row r="5932" spans="28:50" x14ac:dyDescent="0.3">
      <c r="AB5932" s="160">
        <v>36343</v>
      </c>
      <c r="AC5932">
        <v>17</v>
      </c>
      <c r="AD5932">
        <v>81</v>
      </c>
      <c r="AE5932" t="s">
        <v>1104</v>
      </c>
      <c r="AF5932">
        <v>8</v>
      </c>
      <c r="AH5932" s="160">
        <v>33056</v>
      </c>
      <c r="AI5932">
        <v>17</v>
      </c>
      <c r="AJ5932">
        <v>107</v>
      </c>
      <c r="AK5932" s="160" t="s">
        <v>1104</v>
      </c>
      <c r="AL5932" s="28">
        <f t="shared" si="148"/>
        <v>11</v>
      </c>
      <c r="AN5932" s="160">
        <v>37439</v>
      </c>
      <c r="AO5932">
        <v>17</v>
      </c>
      <c r="AP5932">
        <v>118</v>
      </c>
      <c r="AQ5932" s="160" t="s">
        <v>1104</v>
      </c>
      <c r="AR5932" s="28">
        <f t="shared" si="149"/>
        <v>12</v>
      </c>
      <c r="AT5932" s="160">
        <v>38900</v>
      </c>
      <c r="AU5932">
        <v>17</v>
      </c>
      <c r="AV5932">
        <v>86</v>
      </c>
      <c r="AW5932" s="160" t="s">
        <v>1104</v>
      </c>
      <c r="AX5932" s="28">
        <f t="shared" si="150"/>
        <v>9</v>
      </c>
    </row>
    <row r="5933" spans="28:50" x14ac:dyDescent="0.3">
      <c r="AB5933" s="160">
        <v>36343</v>
      </c>
      <c r="AC5933">
        <v>18</v>
      </c>
      <c r="AD5933">
        <v>64</v>
      </c>
      <c r="AE5933" t="s">
        <v>1104</v>
      </c>
      <c r="AF5933">
        <v>6</v>
      </c>
      <c r="AH5933" s="160">
        <v>33056</v>
      </c>
      <c r="AI5933">
        <v>18</v>
      </c>
      <c r="AJ5933">
        <v>101</v>
      </c>
      <c r="AK5933" s="160" t="s">
        <v>1104</v>
      </c>
      <c r="AL5933" s="28">
        <f t="shared" si="148"/>
        <v>10</v>
      </c>
      <c r="AN5933" s="160">
        <v>37439</v>
      </c>
      <c r="AO5933">
        <v>18</v>
      </c>
      <c r="AP5933">
        <v>110</v>
      </c>
      <c r="AQ5933" s="160" t="s">
        <v>1104</v>
      </c>
      <c r="AR5933" s="28">
        <f t="shared" si="149"/>
        <v>11</v>
      </c>
      <c r="AT5933" s="160">
        <v>38900</v>
      </c>
      <c r="AU5933">
        <v>18</v>
      </c>
      <c r="AV5933">
        <v>73</v>
      </c>
      <c r="AW5933" s="160" t="s">
        <v>1104</v>
      </c>
      <c r="AX5933" s="28">
        <f t="shared" si="150"/>
        <v>7</v>
      </c>
    </row>
    <row r="5934" spans="28:50" x14ac:dyDescent="0.3">
      <c r="AB5934" s="160">
        <v>36343</v>
      </c>
      <c r="AC5934">
        <v>19</v>
      </c>
      <c r="AD5934">
        <v>57</v>
      </c>
      <c r="AE5934" t="s">
        <v>1104</v>
      </c>
      <c r="AF5934">
        <v>6</v>
      </c>
      <c r="AH5934" s="160">
        <v>33056</v>
      </c>
      <c r="AI5934">
        <v>19</v>
      </c>
      <c r="AJ5934">
        <v>97</v>
      </c>
      <c r="AK5934" s="160" t="s">
        <v>1104</v>
      </c>
      <c r="AL5934" s="28">
        <f t="shared" si="148"/>
        <v>10</v>
      </c>
      <c r="AN5934" s="160">
        <v>37439</v>
      </c>
      <c r="AO5934">
        <v>19</v>
      </c>
      <c r="AP5934">
        <v>110</v>
      </c>
      <c r="AQ5934" s="160" t="s">
        <v>1104</v>
      </c>
      <c r="AR5934" s="28">
        <f t="shared" si="149"/>
        <v>11</v>
      </c>
      <c r="AT5934" s="160">
        <v>38900</v>
      </c>
      <c r="AU5934">
        <v>19</v>
      </c>
      <c r="AV5934">
        <v>87</v>
      </c>
      <c r="AW5934" s="160" t="s">
        <v>1104</v>
      </c>
      <c r="AX5934" s="28">
        <f t="shared" si="150"/>
        <v>9</v>
      </c>
    </row>
    <row r="5935" spans="28:50" x14ac:dyDescent="0.3">
      <c r="AB5935" s="160">
        <v>36343</v>
      </c>
      <c r="AC5935">
        <v>20</v>
      </c>
      <c r="AD5935">
        <v>27</v>
      </c>
      <c r="AE5935" t="s">
        <v>1104</v>
      </c>
      <c r="AF5935">
        <v>3</v>
      </c>
      <c r="AH5935" s="160">
        <v>33056</v>
      </c>
      <c r="AI5935">
        <v>20</v>
      </c>
      <c r="AJ5935">
        <v>93</v>
      </c>
      <c r="AK5935" s="160" t="s">
        <v>1104</v>
      </c>
      <c r="AL5935" s="28">
        <f t="shared" si="148"/>
        <v>9</v>
      </c>
      <c r="AN5935" s="160">
        <v>37439</v>
      </c>
      <c r="AO5935">
        <v>20</v>
      </c>
      <c r="AP5935">
        <v>105</v>
      </c>
      <c r="AQ5935" s="160" t="s">
        <v>1104</v>
      </c>
      <c r="AR5935" s="28">
        <f t="shared" si="149"/>
        <v>11</v>
      </c>
      <c r="AT5935" s="160">
        <v>38900</v>
      </c>
      <c r="AU5935">
        <v>20</v>
      </c>
      <c r="AV5935">
        <v>98</v>
      </c>
      <c r="AW5935" s="160" t="s">
        <v>1104</v>
      </c>
      <c r="AX5935" s="28">
        <f t="shared" si="150"/>
        <v>10</v>
      </c>
    </row>
    <row r="5936" spans="28:50" x14ac:dyDescent="0.3">
      <c r="AB5936" s="160">
        <v>36343</v>
      </c>
      <c r="AC5936">
        <v>21</v>
      </c>
      <c r="AD5936">
        <v>17</v>
      </c>
      <c r="AE5936" t="s">
        <v>1104</v>
      </c>
      <c r="AF5936">
        <v>2</v>
      </c>
      <c r="AH5936" s="160">
        <v>33056</v>
      </c>
      <c r="AI5936">
        <v>21</v>
      </c>
      <c r="AJ5936">
        <v>89</v>
      </c>
      <c r="AK5936" s="160" t="s">
        <v>1104</v>
      </c>
      <c r="AL5936" s="28">
        <f t="shared" si="148"/>
        <v>9</v>
      </c>
      <c r="AN5936" s="160">
        <v>37439</v>
      </c>
      <c r="AO5936">
        <v>21</v>
      </c>
      <c r="AP5936">
        <v>110</v>
      </c>
      <c r="AQ5936" s="160" t="s">
        <v>1104</v>
      </c>
      <c r="AR5936" s="28">
        <f t="shared" si="149"/>
        <v>11</v>
      </c>
      <c r="AT5936" s="160">
        <v>38900</v>
      </c>
      <c r="AU5936">
        <v>21</v>
      </c>
      <c r="AV5936">
        <v>88</v>
      </c>
      <c r="AW5936" s="160" t="s">
        <v>1104</v>
      </c>
      <c r="AX5936" s="28">
        <f t="shared" si="150"/>
        <v>9</v>
      </c>
    </row>
    <row r="5937" spans="28:50" x14ac:dyDescent="0.3">
      <c r="AB5937" s="160">
        <v>36343</v>
      </c>
      <c r="AC5937">
        <v>22</v>
      </c>
      <c r="AD5937">
        <v>6</v>
      </c>
      <c r="AE5937" t="s">
        <v>1104</v>
      </c>
      <c r="AF5937">
        <v>1</v>
      </c>
      <c r="AH5937" s="160">
        <v>33056</v>
      </c>
      <c r="AI5937">
        <v>22</v>
      </c>
      <c r="AJ5937">
        <v>87</v>
      </c>
      <c r="AK5937" s="160" t="s">
        <v>1104</v>
      </c>
      <c r="AL5937" s="28">
        <f t="shared" si="148"/>
        <v>9</v>
      </c>
      <c r="AN5937" s="160">
        <v>37439</v>
      </c>
      <c r="AO5937">
        <v>22</v>
      </c>
      <c r="AP5937">
        <v>110</v>
      </c>
      <c r="AQ5937" s="160" t="s">
        <v>1104</v>
      </c>
      <c r="AR5937" s="28">
        <f t="shared" si="149"/>
        <v>11</v>
      </c>
      <c r="AT5937" s="160">
        <v>38900</v>
      </c>
      <c r="AU5937">
        <v>22</v>
      </c>
      <c r="AV5937">
        <v>91</v>
      </c>
      <c r="AW5937" s="160" t="s">
        <v>1104</v>
      </c>
      <c r="AX5937" s="28">
        <f t="shared" si="150"/>
        <v>9</v>
      </c>
    </row>
    <row r="5938" spans="28:50" x14ac:dyDescent="0.3">
      <c r="AB5938" s="160">
        <v>36343</v>
      </c>
      <c r="AC5938">
        <v>23</v>
      </c>
      <c r="AD5938">
        <v>34</v>
      </c>
      <c r="AE5938" t="s">
        <v>1104</v>
      </c>
      <c r="AF5938">
        <v>3</v>
      </c>
      <c r="AH5938" s="160">
        <v>33056</v>
      </c>
      <c r="AI5938">
        <v>23</v>
      </c>
      <c r="AJ5938">
        <v>85</v>
      </c>
      <c r="AK5938" s="160" t="s">
        <v>1104</v>
      </c>
      <c r="AL5938" s="28">
        <f t="shared" si="148"/>
        <v>9</v>
      </c>
      <c r="AN5938" s="160">
        <v>37439</v>
      </c>
      <c r="AO5938">
        <v>23</v>
      </c>
      <c r="AP5938">
        <v>109</v>
      </c>
      <c r="AQ5938" s="160" t="s">
        <v>1104</v>
      </c>
      <c r="AR5938" s="28">
        <f t="shared" si="149"/>
        <v>11</v>
      </c>
      <c r="AT5938" s="160">
        <v>38900</v>
      </c>
      <c r="AU5938">
        <v>23</v>
      </c>
      <c r="AV5938">
        <v>88</v>
      </c>
      <c r="AW5938" s="160" t="s">
        <v>1104</v>
      </c>
      <c r="AX5938" s="28">
        <f t="shared" si="150"/>
        <v>9</v>
      </c>
    </row>
    <row r="5939" spans="28:50" x14ac:dyDescent="0.3">
      <c r="AB5939" s="160">
        <v>36344</v>
      </c>
      <c r="AC5939">
        <v>0</v>
      </c>
      <c r="AD5939">
        <v>-2</v>
      </c>
      <c r="AE5939" t="s">
        <v>1104</v>
      </c>
      <c r="AF5939">
        <v>0</v>
      </c>
      <c r="AH5939" s="160">
        <v>33057</v>
      </c>
      <c r="AI5939">
        <v>0</v>
      </c>
      <c r="AJ5939">
        <v>82</v>
      </c>
      <c r="AK5939" s="160" t="s">
        <v>1104</v>
      </c>
      <c r="AL5939" s="28">
        <f t="shared" si="148"/>
        <v>8</v>
      </c>
      <c r="AN5939" s="160">
        <v>37440</v>
      </c>
      <c r="AO5939">
        <v>0</v>
      </c>
      <c r="AP5939">
        <v>110</v>
      </c>
      <c r="AQ5939" s="160" t="s">
        <v>1104</v>
      </c>
      <c r="AR5939" s="28">
        <f t="shared" si="149"/>
        <v>11</v>
      </c>
      <c r="AT5939" s="160">
        <v>38901</v>
      </c>
      <c r="AU5939">
        <v>0</v>
      </c>
      <c r="AV5939">
        <v>83</v>
      </c>
      <c r="AW5939" s="160" t="s">
        <v>1104</v>
      </c>
      <c r="AX5939" s="28">
        <f t="shared" si="150"/>
        <v>8</v>
      </c>
    </row>
    <row r="5940" spans="28:50" x14ac:dyDescent="0.3">
      <c r="AB5940" s="160">
        <v>36344</v>
      </c>
      <c r="AC5940">
        <v>1</v>
      </c>
      <c r="AD5940">
        <v>21</v>
      </c>
      <c r="AE5940" t="s">
        <v>1104</v>
      </c>
      <c r="AF5940">
        <v>2</v>
      </c>
      <c r="AH5940" s="160">
        <v>33057</v>
      </c>
      <c r="AI5940">
        <v>1</v>
      </c>
      <c r="AJ5940">
        <v>82</v>
      </c>
      <c r="AK5940" s="160" t="s">
        <v>1104</v>
      </c>
      <c r="AL5940" s="28">
        <f t="shared" si="148"/>
        <v>8</v>
      </c>
      <c r="AN5940" s="160">
        <v>37440</v>
      </c>
      <c r="AO5940">
        <v>1</v>
      </c>
      <c r="AP5940">
        <v>110</v>
      </c>
      <c r="AQ5940" s="160" t="s">
        <v>1104</v>
      </c>
      <c r="AR5940" s="28">
        <f t="shared" si="149"/>
        <v>11</v>
      </c>
      <c r="AT5940" s="160">
        <v>38901</v>
      </c>
      <c r="AU5940">
        <v>1</v>
      </c>
      <c r="AV5940">
        <v>73</v>
      </c>
      <c r="AW5940" s="160" t="s">
        <v>1104</v>
      </c>
      <c r="AX5940" s="28">
        <f t="shared" si="150"/>
        <v>7</v>
      </c>
    </row>
    <row r="5941" spans="28:50" x14ac:dyDescent="0.3">
      <c r="AB5941" s="160">
        <v>36344</v>
      </c>
      <c r="AC5941">
        <v>2</v>
      </c>
      <c r="AD5941">
        <v>29</v>
      </c>
      <c r="AE5941" t="s">
        <v>1104</v>
      </c>
      <c r="AF5941">
        <v>3</v>
      </c>
      <c r="AH5941" s="160">
        <v>33057</v>
      </c>
      <c r="AI5941">
        <v>2</v>
      </c>
      <c r="AJ5941">
        <v>83</v>
      </c>
      <c r="AK5941" s="160" t="s">
        <v>1104</v>
      </c>
      <c r="AL5941" s="28">
        <f t="shared" si="148"/>
        <v>8</v>
      </c>
      <c r="AN5941" s="160">
        <v>37440</v>
      </c>
      <c r="AO5941">
        <v>2</v>
      </c>
      <c r="AP5941">
        <v>114</v>
      </c>
      <c r="AQ5941" s="160" t="s">
        <v>1104</v>
      </c>
      <c r="AR5941" s="28">
        <f t="shared" si="149"/>
        <v>11</v>
      </c>
      <c r="AT5941" s="160">
        <v>38901</v>
      </c>
      <c r="AU5941">
        <v>2</v>
      </c>
      <c r="AV5941">
        <v>70</v>
      </c>
      <c r="AW5941" s="160" t="s">
        <v>1104</v>
      </c>
      <c r="AX5941" s="28">
        <f t="shared" si="150"/>
        <v>7</v>
      </c>
    </row>
    <row r="5942" spans="28:50" x14ac:dyDescent="0.3">
      <c r="AB5942" s="160">
        <v>36344</v>
      </c>
      <c r="AC5942">
        <v>3</v>
      </c>
      <c r="AD5942">
        <v>10</v>
      </c>
      <c r="AE5942" t="s">
        <v>1104</v>
      </c>
      <c r="AF5942">
        <v>1</v>
      </c>
      <c r="AH5942" s="160">
        <v>33057</v>
      </c>
      <c r="AI5942">
        <v>3</v>
      </c>
      <c r="AJ5942">
        <v>84</v>
      </c>
      <c r="AK5942" s="160" t="s">
        <v>1104</v>
      </c>
      <c r="AL5942" s="28">
        <f t="shared" si="148"/>
        <v>8</v>
      </c>
      <c r="AN5942" s="160">
        <v>37440</v>
      </c>
      <c r="AO5942">
        <v>3</v>
      </c>
      <c r="AP5942">
        <v>120</v>
      </c>
      <c r="AQ5942" s="160" t="s">
        <v>1104</v>
      </c>
      <c r="AR5942" s="28">
        <f t="shared" si="149"/>
        <v>12</v>
      </c>
      <c r="AT5942" s="160">
        <v>38901</v>
      </c>
      <c r="AU5942">
        <v>3</v>
      </c>
      <c r="AV5942">
        <v>70</v>
      </c>
      <c r="AW5942" s="160" t="s">
        <v>1104</v>
      </c>
      <c r="AX5942" s="28">
        <f t="shared" si="150"/>
        <v>7</v>
      </c>
    </row>
    <row r="5943" spans="28:50" x14ac:dyDescent="0.3">
      <c r="AB5943" s="160">
        <v>36344</v>
      </c>
      <c r="AC5943">
        <v>4</v>
      </c>
      <c r="AD5943">
        <v>-11</v>
      </c>
      <c r="AE5943" t="s">
        <v>1104</v>
      </c>
      <c r="AF5943">
        <v>-1</v>
      </c>
      <c r="AH5943" s="160">
        <v>33057</v>
      </c>
      <c r="AI5943">
        <v>4</v>
      </c>
      <c r="AJ5943">
        <v>83</v>
      </c>
      <c r="AK5943" s="160" t="s">
        <v>1104</v>
      </c>
      <c r="AL5943" s="28">
        <f t="shared" si="148"/>
        <v>8</v>
      </c>
      <c r="AN5943" s="160">
        <v>37440</v>
      </c>
      <c r="AO5943">
        <v>4</v>
      </c>
      <c r="AP5943">
        <v>110</v>
      </c>
      <c r="AQ5943" s="160" t="s">
        <v>1104</v>
      </c>
      <c r="AR5943" s="28">
        <f t="shared" si="149"/>
        <v>11</v>
      </c>
      <c r="AT5943" s="160">
        <v>38901</v>
      </c>
      <c r="AU5943">
        <v>4</v>
      </c>
      <c r="AV5943">
        <v>73</v>
      </c>
      <c r="AW5943" s="160" t="s">
        <v>1104</v>
      </c>
      <c r="AX5943" s="28">
        <f t="shared" si="150"/>
        <v>7</v>
      </c>
    </row>
    <row r="5944" spans="28:50" x14ac:dyDescent="0.3">
      <c r="AB5944" s="160">
        <v>36344</v>
      </c>
      <c r="AC5944">
        <v>5</v>
      </c>
      <c r="AD5944">
        <v>-3</v>
      </c>
      <c r="AE5944" t="s">
        <v>1104</v>
      </c>
      <c r="AF5944">
        <v>0</v>
      </c>
      <c r="AH5944" s="160">
        <v>33057</v>
      </c>
      <c r="AI5944">
        <v>5</v>
      </c>
      <c r="AJ5944">
        <v>81</v>
      </c>
      <c r="AK5944" s="160" t="s">
        <v>1104</v>
      </c>
      <c r="AL5944" s="28">
        <f t="shared" si="148"/>
        <v>8</v>
      </c>
      <c r="AN5944" s="160">
        <v>37440</v>
      </c>
      <c r="AO5944">
        <v>5</v>
      </c>
      <c r="AP5944">
        <v>110</v>
      </c>
      <c r="AQ5944" s="160" t="s">
        <v>1104</v>
      </c>
      <c r="AR5944" s="28">
        <f t="shared" si="149"/>
        <v>11</v>
      </c>
      <c r="AT5944" s="160">
        <v>38901</v>
      </c>
      <c r="AU5944">
        <v>5</v>
      </c>
      <c r="AV5944">
        <v>71</v>
      </c>
      <c r="AW5944" s="160" t="s">
        <v>1104</v>
      </c>
      <c r="AX5944" s="28">
        <f t="shared" si="150"/>
        <v>7</v>
      </c>
    </row>
    <row r="5945" spans="28:50" x14ac:dyDescent="0.3">
      <c r="AB5945" s="160">
        <v>36344</v>
      </c>
      <c r="AC5945">
        <v>6</v>
      </c>
      <c r="AD5945">
        <v>-11</v>
      </c>
      <c r="AE5945" t="s">
        <v>1104</v>
      </c>
      <c r="AF5945">
        <v>-1</v>
      </c>
      <c r="AH5945" s="160">
        <v>33057</v>
      </c>
      <c r="AI5945">
        <v>6</v>
      </c>
      <c r="AJ5945">
        <v>79</v>
      </c>
      <c r="AK5945" s="160" t="s">
        <v>1104</v>
      </c>
      <c r="AL5945" s="28">
        <f t="shared" si="148"/>
        <v>8</v>
      </c>
      <c r="AN5945" s="160">
        <v>37440</v>
      </c>
      <c r="AO5945">
        <v>6</v>
      </c>
      <c r="AP5945">
        <v>120</v>
      </c>
      <c r="AQ5945" s="160" t="s">
        <v>1104</v>
      </c>
      <c r="AR5945" s="28">
        <f t="shared" si="149"/>
        <v>12</v>
      </c>
      <c r="AT5945" s="160">
        <v>38901</v>
      </c>
      <c r="AU5945">
        <v>6</v>
      </c>
      <c r="AV5945">
        <v>81</v>
      </c>
      <c r="AW5945" s="160" t="s">
        <v>1104</v>
      </c>
      <c r="AX5945" s="28">
        <f t="shared" si="150"/>
        <v>8</v>
      </c>
    </row>
    <row r="5946" spans="28:50" x14ac:dyDescent="0.3">
      <c r="AB5946" s="160">
        <v>36344</v>
      </c>
      <c r="AC5946">
        <v>7</v>
      </c>
      <c r="AD5946">
        <v>-17</v>
      </c>
      <c r="AE5946" t="s">
        <v>1104</v>
      </c>
      <c r="AF5946">
        <v>-2</v>
      </c>
      <c r="AH5946" s="160">
        <v>33057</v>
      </c>
      <c r="AI5946">
        <v>7</v>
      </c>
      <c r="AJ5946">
        <v>81</v>
      </c>
      <c r="AK5946" s="160" t="s">
        <v>1104</v>
      </c>
      <c r="AL5946" s="28">
        <f t="shared" si="148"/>
        <v>8</v>
      </c>
      <c r="AN5946" s="160">
        <v>37440</v>
      </c>
      <c r="AO5946">
        <v>7</v>
      </c>
      <c r="AP5946">
        <v>110</v>
      </c>
      <c r="AQ5946" s="160" t="s">
        <v>1104</v>
      </c>
      <c r="AR5946" s="28">
        <f t="shared" si="149"/>
        <v>11</v>
      </c>
      <c r="AT5946" s="160">
        <v>38901</v>
      </c>
      <c r="AU5946">
        <v>7</v>
      </c>
      <c r="AV5946">
        <v>89</v>
      </c>
      <c r="AW5946" s="160" t="s">
        <v>1104</v>
      </c>
      <c r="AX5946" s="28">
        <f t="shared" si="150"/>
        <v>9</v>
      </c>
    </row>
    <row r="5947" spans="28:50" x14ac:dyDescent="0.3">
      <c r="AB5947" s="160">
        <v>36344</v>
      </c>
      <c r="AC5947">
        <v>8</v>
      </c>
      <c r="AD5947">
        <v>-6</v>
      </c>
      <c r="AE5947" t="s">
        <v>1104</v>
      </c>
      <c r="AF5947">
        <v>-1</v>
      </c>
      <c r="AH5947" s="160">
        <v>33057</v>
      </c>
      <c r="AI5947">
        <v>8</v>
      </c>
      <c r="AJ5947">
        <v>83</v>
      </c>
      <c r="AK5947" s="160" t="s">
        <v>1104</v>
      </c>
      <c r="AL5947" s="28">
        <f t="shared" ref="AL5947:AL6010" si="151">ROUND(AJ5947/10,0)</f>
        <v>8</v>
      </c>
      <c r="AN5947" s="160">
        <v>37440</v>
      </c>
      <c r="AO5947">
        <v>8</v>
      </c>
      <c r="AP5947">
        <v>122</v>
      </c>
      <c r="AQ5947" s="160" t="s">
        <v>1104</v>
      </c>
      <c r="AR5947" s="28">
        <f t="shared" ref="AR5947:AR6010" si="152">ROUND(AP5947/10,0)</f>
        <v>12</v>
      </c>
      <c r="AT5947" s="160">
        <v>38901</v>
      </c>
      <c r="AU5947">
        <v>8</v>
      </c>
      <c r="AV5947">
        <v>93</v>
      </c>
      <c r="AW5947" s="160" t="s">
        <v>1104</v>
      </c>
      <c r="AX5947" s="28">
        <f t="shared" ref="AX5947:AX6010" si="153">ROUND(AV5947/10,0)</f>
        <v>9</v>
      </c>
    </row>
    <row r="5948" spans="28:50" x14ac:dyDescent="0.3">
      <c r="AB5948" s="160">
        <v>36344</v>
      </c>
      <c r="AC5948">
        <v>9</v>
      </c>
      <c r="AD5948">
        <v>48</v>
      </c>
      <c r="AE5948" t="s">
        <v>1104</v>
      </c>
      <c r="AF5948">
        <v>5</v>
      </c>
      <c r="AH5948" s="160">
        <v>33057</v>
      </c>
      <c r="AI5948">
        <v>9</v>
      </c>
      <c r="AJ5948">
        <v>86</v>
      </c>
      <c r="AK5948" s="160" t="s">
        <v>1104</v>
      </c>
      <c r="AL5948" s="28">
        <f t="shared" si="151"/>
        <v>9</v>
      </c>
      <c r="AN5948" s="160">
        <v>37440</v>
      </c>
      <c r="AO5948">
        <v>9</v>
      </c>
      <c r="AP5948">
        <v>110</v>
      </c>
      <c r="AQ5948" s="160" t="s">
        <v>1104</v>
      </c>
      <c r="AR5948" s="28">
        <f t="shared" si="152"/>
        <v>11</v>
      </c>
      <c r="AT5948" s="160">
        <v>38901</v>
      </c>
      <c r="AU5948">
        <v>9</v>
      </c>
      <c r="AV5948">
        <v>95</v>
      </c>
      <c r="AW5948" s="160" t="s">
        <v>1104</v>
      </c>
      <c r="AX5948" s="28">
        <f t="shared" si="153"/>
        <v>10</v>
      </c>
    </row>
    <row r="5949" spans="28:50" x14ac:dyDescent="0.3">
      <c r="AB5949" s="160">
        <v>36344</v>
      </c>
      <c r="AC5949">
        <v>10</v>
      </c>
      <c r="AD5949">
        <v>78</v>
      </c>
      <c r="AE5949" t="s">
        <v>1104</v>
      </c>
      <c r="AF5949">
        <v>8</v>
      </c>
      <c r="AH5949" s="160">
        <v>33057</v>
      </c>
      <c r="AI5949">
        <v>10</v>
      </c>
      <c r="AJ5949">
        <v>94</v>
      </c>
      <c r="AK5949" s="160" t="s">
        <v>1104</v>
      </c>
      <c r="AL5949" s="28">
        <f t="shared" si="151"/>
        <v>9</v>
      </c>
      <c r="AN5949" s="160">
        <v>37440</v>
      </c>
      <c r="AO5949">
        <v>10</v>
      </c>
      <c r="AP5949">
        <v>130</v>
      </c>
      <c r="AQ5949" s="160" t="s">
        <v>1104</v>
      </c>
      <c r="AR5949" s="28">
        <f t="shared" si="152"/>
        <v>13</v>
      </c>
      <c r="AT5949" s="160">
        <v>38901</v>
      </c>
      <c r="AU5949">
        <v>10</v>
      </c>
      <c r="AV5949">
        <v>102</v>
      </c>
      <c r="AW5949" s="160" t="s">
        <v>1104</v>
      </c>
      <c r="AX5949" s="28">
        <f t="shared" si="153"/>
        <v>10</v>
      </c>
    </row>
    <row r="5950" spans="28:50" x14ac:dyDescent="0.3">
      <c r="AB5950" s="160">
        <v>36344</v>
      </c>
      <c r="AC5950">
        <v>11</v>
      </c>
      <c r="AD5950">
        <v>96</v>
      </c>
      <c r="AE5950" t="s">
        <v>1104</v>
      </c>
      <c r="AF5950">
        <v>10</v>
      </c>
      <c r="AH5950" s="160">
        <v>33057</v>
      </c>
      <c r="AI5950">
        <v>11</v>
      </c>
      <c r="AJ5950">
        <v>102</v>
      </c>
      <c r="AK5950" s="160" t="s">
        <v>1104</v>
      </c>
      <c r="AL5950" s="28">
        <f t="shared" si="151"/>
        <v>10</v>
      </c>
      <c r="AN5950" s="160">
        <v>37440</v>
      </c>
      <c r="AO5950">
        <v>11</v>
      </c>
      <c r="AP5950">
        <v>130</v>
      </c>
      <c r="AQ5950" s="160" t="s">
        <v>1104</v>
      </c>
      <c r="AR5950" s="28">
        <f t="shared" si="152"/>
        <v>13</v>
      </c>
      <c r="AT5950" s="160">
        <v>38901</v>
      </c>
      <c r="AU5950">
        <v>11</v>
      </c>
      <c r="AV5950">
        <v>113</v>
      </c>
      <c r="AW5950" s="160" t="s">
        <v>1104</v>
      </c>
      <c r="AX5950" s="28">
        <f t="shared" si="153"/>
        <v>11</v>
      </c>
    </row>
    <row r="5951" spans="28:50" x14ac:dyDescent="0.3">
      <c r="AB5951" s="160">
        <v>36344</v>
      </c>
      <c r="AC5951">
        <v>12</v>
      </c>
      <c r="AD5951">
        <v>110</v>
      </c>
      <c r="AE5951" t="s">
        <v>1104</v>
      </c>
      <c r="AF5951">
        <v>11</v>
      </c>
      <c r="AH5951" s="160">
        <v>33057</v>
      </c>
      <c r="AI5951">
        <v>12</v>
      </c>
      <c r="AJ5951">
        <v>110</v>
      </c>
      <c r="AK5951" s="160" t="s">
        <v>1104</v>
      </c>
      <c r="AL5951" s="28">
        <f t="shared" si="151"/>
        <v>11</v>
      </c>
      <c r="AN5951" s="160">
        <v>37440</v>
      </c>
      <c r="AO5951">
        <v>12</v>
      </c>
      <c r="AP5951">
        <v>110</v>
      </c>
      <c r="AQ5951" s="160" t="s">
        <v>1104</v>
      </c>
      <c r="AR5951" s="28">
        <f t="shared" si="152"/>
        <v>11</v>
      </c>
      <c r="AT5951" s="160">
        <v>38901</v>
      </c>
      <c r="AU5951">
        <v>12</v>
      </c>
      <c r="AV5951">
        <v>126</v>
      </c>
      <c r="AW5951" s="160" t="s">
        <v>1104</v>
      </c>
      <c r="AX5951" s="28">
        <f t="shared" si="153"/>
        <v>13</v>
      </c>
    </row>
    <row r="5952" spans="28:50" x14ac:dyDescent="0.3">
      <c r="AB5952" s="160">
        <v>36344</v>
      </c>
      <c r="AC5952">
        <v>13</v>
      </c>
      <c r="AD5952">
        <v>126</v>
      </c>
      <c r="AE5952" t="s">
        <v>1104</v>
      </c>
      <c r="AF5952">
        <v>13</v>
      </c>
      <c r="AH5952" s="160">
        <v>33057</v>
      </c>
      <c r="AI5952">
        <v>13</v>
      </c>
      <c r="AJ5952">
        <v>114</v>
      </c>
      <c r="AK5952" s="160" t="s">
        <v>1104</v>
      </c>
      <c r="AL5952" s="28">
        <f t="shared" si="151"/>
        <v>11</v>
      </c>
      <c r="AN5952" s="160">
        <v>37440</v>
      </c>
      <c r="AO5952">
        <v>13</v>
      </c>
      <c r="AP5952">
        <v>140</v>
      </c>
      <c r="AQ5952" s="160" t="s">
        <v>1104</v>
      </c>
      <c r="AR5952" s="28">
        <f t="shared" si="152"/>
        <v>14</v>
      </c>
      <c r="AT5952" s="160">
        <v>38901</v>
      </c>
      <c r="AU5952">
        <v>13</v>
      </c>
      <c r="AV5952">
        <v>134</v>
      </c>
      <c r="AW5952" s="160" t="s">
        <v>1104</v>
      </c>
      <c r="AX5952" s="28">
        <f t="shared" si="153"/>
        <v>13</v>
      </c>
    </row>
    <row r="5953" spans="28:50" x14ac:dyDescent="0.3">
      <c r="AB5953" s="160">
        <v>36344</v>
      </c>
      <c r="AC5953">
        <v>14</v>
      </c>
      <c r="AD5953">
        <v>128</v>
      </c>
      <c r="AE5953" t="s">
        <v>1104</v>
      </c>
      <c r="AF5953">
        <v>13</v>
      </c>
      <c r="AH5953" s="160">
        <v>33057</v>
      </c>
      <c r="AI5953">
        <v>14</v>
      </c>
      <c r="AJ5953">
        <v>118</v>
      </c>
      <c r="AK5953" s="160" t="s">
        <v>1104</v>
      </c>
      <c r="AL5953" s="28">
        <f t="shared" si="151"/>
        <v>12</v>
      </c>
      <c r="AN5953" s="160">
        <v>37440</v>
      </c>
      <c r="AO5953">
        <v>14</v>
      </c>
      <c r="AP5953">
        <v>140</v>
      </c>
      <c r="AQ5953" s="160" t="s">
        <v>1104</v>
      </c>
      <c r="AR5953" s="28">
        <f t="shared" si="152"/>
        <v>14</v>
      </c>
      <c r="AT5953" s="160">
        <v>38901</v>
      </c>
      <c r="AU5953">
        <v>14</v>
      </c>
      <c r="AV5953">
        <v>130</v>
      </c>
      <c r="AW5953" s="160" t="s">
        <v>1104</v>
      </c>
      <c r="AX5953" s="28">
        <f t="shared" si="153"/>
        <v>13</v>
      </c>
    </row>
    <row r="5954" spans="28:50" x14ac:dyDescent="0.3">
      <c r="AB5954" s="160">
        <v>36344</v>
      </c>
      <c r="AC5954">
        <v>15</v>
      </c>
      <c r="AD5954">
        <v>140</v>
      </c>
      <c r="AE5954" t="s">
        <v>1104</v>
      </c>
      <c r="AF5954">
        <v>14</v>
      </c>
      <c r="AH5954" s="160">
        <v>33057</v>
      </c>
      <c r="AI5954">
        <v>15</v>
      </c>
      <c r="AJ5954">
        <v>123</v>
      </c>
      <c r="AK5954" s="160" t="s">
        <v>1104</v>
      </c>
      <c r="AL5954" s="28">
        <f t="shared" si="151"/>
        <v>12</v>
      </c>
      <c r="AN5954" s="160">
        <v>37440</v>
      </c>
      <c r="AO5954">
        <v>15</v>
      </c>
      <c r="AP5954">
        <v>120</v>
      </c>
      <c r="AQ5954" s="160" t="s">
        <v>1104</v>
      </c>
      <c r="AR5954" s="28">
        <f t="shared" si="152"/>
        <v>12</v>
      </c>
      <c r="AT5954" s="160">
        <v>38901</v>
      </c>
      <c r="AU5954">
        <v>15</v>
      </c>
      <c r="AV5954">
        <v>111</v>
      </c>
      <c r="AW5954" s="160" t="s">
        <v>1104</v>
      </c>
      <c r="AX5954" s="28">
        <f t="shared" si="153"/>
        <v>11</v>
      </c>
    </row>
    <row r="5955" spans="28:50" x14ac:dyDescent="0.3">
      <c r="AB5955" s="160">
        <v>36344</v>
      </c>
      <c r="AC5955">
        <v>16</v>
      </c>
      <c r="AD5955">
        <v>132</v>
      </c>
      <c r="AE5955" t="s">
        <v>1104</v>
      </c>
      <c r="AF5955">
        <v>13</v>
      </c>
      <c r="AH5955" s="160">
        <v>33057</v>
      </c>
      <c r="AI5955">
        <v>16</v>
      </c>
      <c r="AJ5955">
        <v>118</v>
      </c>
      <c r="AK5955" s="160" t="s">
        <v>1104</v>
      </c>
      <c r="AL5955" s="28">
        <f t="shared" si="151"/>
        <v>12</v>
      </c>
      <c r="AN5955" s="160">
        <v>37440</v>
      </c>
      <c r="AO5955">
        <v>16</v>
      </c>
      <c r="AP5955">
        <v>120</v>
      </c>
      <c r="AQ5955" s="160" t="s">
        <v>1104</v>
      </c>
      <c r="AR5955" s="28">
        <f t="shared" si="152"/>
        <v>12</v>
      </c>
      <c r="AT5955" s="160">
        <v>38901</v>
      </c>
      <c r="AU5955">
        <v>16</v>
      </c>
      <c r="AV5955">
        <v>94</v>
      </c>
      <c r="AW5955" s="160" t="s">
        <v>1104</v>
      </c>
      <c r="AX5955" s="28">
        <f t="shared" si="153"/>
        <v>9</v>
      </c>
    </row>
    <row r="5956" spans="28:50" x14ac:dyDescent="0.3">
      <c r="AB5956" s="160">
        <v>36344</v>
      </c>
      <c r="AC5956">
        <v>17</v>
      </c>
      <c r="AD5956">
        <v>98</v>
      </c>
      <c r="AE5956" t="s">
        <v>1104</v>
      </c>
      <c r="AF5956">
        <v>10</v>
      </c>
      <c r="AH5956" s="160">
        <v>33057</v>
      </c>
      <c r="AI5956">
        <v>17</v>
      </c>
      <c r="AJ5956">
        <v>112</v>
      </c>
      <c r="AK5956" s="160" t="s">
        <v>1104</v>
      </c>
      <c r="AL5956" s="28">
        <f t="shared" si="151"/>
        <v>11</v>
      </c>
      <c r="AN5956" s="160">
        <v>37440</v>
      </c>
      <c r="AO5956">
        <v>17</v>
      </c>
      <c r="AP5956">
        <v>120</v>
      </c>
      <c r="AQ5956" s="160" t="s">
        <v>1104</v>
      </c>
      <c r="AR5956" s="28">
        <f t="shared" si="152"/>
        <v>12</v>
      </c>
      <c r="AT5956" s="160">
        <v>38901</v>
      </c>
      <c r="AU5956">
        <v>17</v>
      </c>
      <c r="AV5956">
        <v>87</v>
      </c>
      <c r="AW5956" s="160" t="s">
        <v>1104</v>
      </c>
      <c r="AX5956" s="28">
        <f t="shared" si="153"/>
        <v>9</v>
      </c>
    </row>
    <row r="5957" spans="28:50" x14ac:dyDescent="0.3">
      <c r="AB5957" s="160">
        <v>36344</v>
      </c>
      <c r="AC5957">
        <v>18</v>
      </c>
      <c r="AD5957">
        <v>71</v>
      </c>
      <c r="AE5957" t="s">
        <v>1104</v>
      </c>
      <c r="AF5957">
        <v>7</v>
      </c>
      <c r="AH5957" s="160">
        <v>33057</v>
      </c>
      <c r="AI5957">
        <v>18</v>
      </c>
      <c r="AJ5957">
        <v>106</v>
      </c>
      <c r="AK5957" s="160" t="s">
        <v>1104</v>
      </c>
      <c r="AL5957" s="28">
        <f t="shared" si="151"/>
        <v>11</v>
      </c>
      <c r="AN5957" s="160">
        <v>37440</v>
      </c>
      <c r="AO5957">
        <v>18</v>
      </c>
      <c r="AP5957">
        <v>120</v>
      </c>
      <c r="AQ5957" s="160" t="s">
        <v>1104</v>
      </c>
      <c r="AR5957" s="28">
        <f t="shared" si="152"/>
        <v>12</v>
      </c>
      <c r="AT5957" s="160">
        <v>38901</v>
      </c>
      <c r="AU5957">
        <v>18</v>
      </c>
      <c r="AV5957">
        <v>79</v>
      </c>
      <c r="AW5957" s="160" t="s">
        <v>1104</v>
      </c>
      <c r="AX5957" s="28">
        <f t="shared" si="153"/>
        <v>8</v>
      </c>
    </row>
    <row r="5958" spans="28:50" x14ac:dyDescent="0.3">
      <c r="AB5958" s="160">
        <v>36344</v>
      </c>
      <c r="AC5958">
        <v>19</v>
      </c>
      <c r="AD5958">
        <v>41</v>
      </c>
      <c r="AE5958" t="s">
        <v>1104</v>
      </c>
      <c r="AF5958">
        <v>4</v>
      </c>
      <c r="AH5958" s="160">
        <v>33057</v>
      </c>
      <c r="AI5958">
        <v>19</v>
      </c>
      <c r="AJ5958">
        <v>103</v>
      </c>
      <c r="AK5958" s="160" t="s">
        <v>1104</v>
      </c>
      <c r="AL5958" s="28">
        <f t="shared" si="151"/>
        <v>10</v>
      </c>
      <c r="AN5958" s="160">
        <v>37440</v>
      </c>
      <c r="AO5958">
        <v>19</v>
      </c>
      <c r="AP5958">
        <v>120</v>
      </c>
      <c r="AQ5958" s="160" t="s">
        <v>1104</v>
      </c>
      <c r="AR5958" s="28">
        <f t="shared" si="152"/>
        <v>12</v>
      </c>
      <c r="AT5958" s="160">
        <v>38901</v>
      </c>
      <c r="AU5958">
        <v>19</v>
      </c>
      <c r="AV5958">
        <v>80</v>
      </c>
      <c r="AW5958" s="160" t="s">
        <v>1104</v>
      </c>
      <c r="AX5958" s="28">
        <f t="shared" si="153"/>
        <v>8</v>
      </c>
    </row>
    <row r="5959" spans="28:50" x14ac:dyDescent="0.3">
      <c r="AB5959" s="160">
        <v>36344</v>
      </c>
      <c r="AC5959">
        <v>20</v>
      </c>
      <c r="AD5959">
        <v>31</v>
      </c>
      <c r="AE5959" t="s">
        <v>1104</v>
      </c>
      <c r="AF5959">
        <v>3</v>
      </c>
      <c r="AH5959" s="160">
        <v>33057</v>
      </c>
      <c r="AI5959">
        <v>20</v>
      </c>
      <c r="AJ5959">
        <v>100</v>
      </c>
      <c r="AK5959" s="160" t="s">
        <v>1104</v>
      </c>
      <c r="AL5959" s="28">
        <f t="shared" si="151"/>
        <v>10</v>
      </c>
      <c r="AN5959" s="160">
        <v>37440</v>
      </c>
      <c r="AO5959">
        <v>20</v>
      </c>
      <c r="AP5959">
        <v>110</v>
      </c>
      <c r="AQ5959" s="160" t="s">
        <v>1104</v>
      </c>
      <c r="AR5959" s="28">
        <f t="shared" si="152"/>
        <v>11</v>
      </c>
      <c r="AT5959" s="160">
        <v>38901</v>
      </c>
      <c r="AU5959">
        <v>20</v>
      </c>
      <c r="AV5959">
        <v>82</v>
      </c>
      <c r="AW5959" s="160" t="s">
        <v>1104</v>
      </c>
      <c r="AX5959" s="28">
        <f t="shared" si="153"/>
        <v>8</v>
      </c>
    </row>
    <row r="5960" spans="28:50" x14ac:dyDescent="0.3">
      <c r="AB5960" s="160">
        <v>36344</v>
      </c>
      <c r="AC5960">
        <v>21</v>
      </c>
      <c r="AD5960">
        <v>17</v>
      </c>
      <c r="AE5960" t="s">
        <v>1104</v>
      </c>
      <c r="AF5960">
        <v>2</v>
      </c>
      <c r="AH5960" s="160">
        <v>33057</v>
      </c>
      <c r="AI5960">
        <v>21</v>
      </c>
      <c r="AJ5960">
        <v>96</v>
      </c>
      <c r="AK5960" s="160" t="s">
        <v>1104</v>
      </c>
      <c r="AL5960" s="28">
        <f t="shared" si="151"/>
        <v>10</v>
      </c>
      <c r="AN5960" s="160">
        <v>37440</v>
      </c>
      <c r="AO5960">
        <v>21</v>
      </c>
      <c r="AP5960">
        <v>110</v>
      </c>
      <c r="AQ5960" s="160" t="s">
        <v>1104</v>
      </c>
      <c r="AR5960" s="28">
        <f t="shared" si="152"/>
        <v>11</v>
      </c>
      <c r="AT5960" s="160">
        <v>38901</v>
      </c>
      <c r="AU5960">
        <v>21</v>
      </c>
      <c r="AV5960">
        <v>83</v>
      </c>
      <c r="AW5960" s="160" t="s">
        <v>1104</v>
      </c>
      <c r="AX5960" s="28">
        <f t="shared" si="153"/>
        <v>8</v>
      </c>
    </row>
    <row r="5961" spans="28:50" x14ac:dyDescent="0.3">
      <c r="AB5961" s="160">
        <v>36344</v>
      </c>
      <c r="AC5961">
        <v>22</v>
      </c>
      <c r="AD5961">
        <v>4</v>
      </c>
      <c r="AE5961" t="s">
        <v>1104</v>
      </c>
      <c r="AF5961">
        <v>0</v>
      </c>
      <c r="AH5961" s="160">
        <v>33057</v>
      </c>
      <c r="AI5961">
        <v>22</v>
      </c>
      <c r="AJ5961">
        <v>95</v>
      </c>
      <c r="AK5961" s="160" t="s">
        <v>1104</v>
      </c>
      <c r="AL5961" s="28">
        <f t="shared" si="151"/>
        <v>10</v>
      </c>
      <c r="AN5961" s="160">
        <v>37440</v>
      </c>
      <c r="AO5961">
        <v>22</v>
      </c>
      <c r="AP5961">
        <v>90</v>
      </c>
      <c r="AQ5961" s="160" t="s">
        <v>1104</v>
      </c>
      <c r="AR5961" s="28">
        <f t="shared" si="152"/>
        <v>9</v>
      </c>
      <c r="AT5961" s="160">
        <v>38901</v>
      </c>
      <c r="AU5961">
        <v>22</v>
      </c>
      <c r="AV5961">
        <v>83</v>
      </c>
      <c r="AW5961" s="160" t="s">
        <v>1104</v>
      </c>
      <c r="AX5961" s="28">
        <f t="shared" si="153"/>
        <v>8</v>
      </c>
    </row>
    <row r="5962" spans="28:50" x14ac:dyDescent="0.3">
      <c r="AB5962" s="160">
        <v>36344</v>
      </c>
      <c r="AC5962">
        <v>23</v>
      </c>
      <c r="AD5962">
        <v>3</v>
      </c>
      <c r="AE5962" t="s">
        <v>1104</v>
      </c>
      <c r="AF5962">
        <v>0</v>
      </c>
      <c r="AH5962" s="160">
        <v>33057</v>
      </c>
      <c r="AI5962">
        <v>23</v>
      </c>
      <c r="AJ5962">
        <v>93</v>
      </c>
      <c r="AK5962" s="160" t="s">
        <v>1104</v>
      </c>
      <c r="AL5962" s="28">
        <f t="shared" si="151"/>
        <v>9</v>
      </c>
      <c r="AN5962" s="160">
        <v>37440</v>
      </c>
      <c r="AO5962">
        <v>23</v>
      </c>
      <c r="AP5962">
        <v>110</v>
      </c>
      <c r="AQ5962" s="160" t="s">
        <v>1104</v>
      </c>
      <c r="AR5962" s="28">
        <f t="shared" si="152"/>
        <v>11</v>
      </c>
      <c r="AT5962" s="160">
        <v>38901</v>
      </c>
      <c r="AU5962">
        <v>23</v>
      </c>
      <c r="AV5962">
        <v>71</v>
      </c>
      <c r="AW5962" s="160" t="s">
        <v>1104</v>
      </c>
      <c r="AX5962" s="28">
        <f t="shared" si="153"/>
        <v>7</v>
      </c>
    </row>
    <row r="5963" spans="28:50" x14ac:dyDescent="0.3">
      <c r="AB5963" s="160">
        <v>36345</v>
      </c>
      <c r="AC5963">
        <v>0</v>
      </c>
      <c r="AD5963">
        <v>-11</v>
      </c>
      <c r="AE5963" t="s">
        <v>1104</v>
      </c>
      <c r="AF5963">
        <v>-1</v>
      </c>
      <c r="AH5963" s="160">
        <v>33058</v>
      </c>
      <c r="AI5963">
        <v>0</v>
      </c>
      <c r="AJ5963">
        <v>91</v>
      </c>
      <c r="AK5963" s="160" t="s">
        <v>1104</v>
      </c>
      <c r="AL5963" s="28">
        <f t="shared" si="151"/>
        <v>9</v>
      </c>
      <c r="AN5963" s="160">
        <v>37441</v>
      </c>
      <c r="AO5963">
        <v>0</v>
      </c>
      <c r="AP5963">
        <v>90</v>
      </c>
      <c r="AQ5963" s="160" t="s">
        <v>1104</v>
      </c>
      <c r="AR5963" s="28">
        <f t="shared" si="152"/>
        <v>9</v>
      </c>
      <c r="AT5963" s="160">
        <v>38902</v>
      </c>
      <c r="AU5963">
        <v>0</v>
      </c>
      <c r="AV5963">
        <v>63</v>
      </c>
      <c r="AW5963" s="160" t="s">
        <v>1104</v>
      </c>
      <c r="AX5963" s="28">
        <f t="shared" si="153"/>
        <v>6</v>
      </c>
    </row>
    <row r="5964" spans="28:50" x14ac:dyDescent="0.3">
      <c r="AB5964" s="160">
        <v>36345</v>
      </c>
      <c r="AC5964">
        <v>1</v>
      </c>
      <c r="AD5964">
        <v>-15</v>
      </c>
      <c r="AE5964" t="s">
        <v>1104</v>
      </c>
      <c r="AF5964">
        <v>-2</v>
      </c>
      <c r="AH5964" s="160">
        <v>33058</v>
      </c>
      <c r="AI5964">
        <v>1</v>
      </c>
      <c r="AJ5964">
        <v>89</v>
      </c>
      <c r="AK5964" s="160" t="s">
        <v>1104</v>
      </c>
      <c r="AL5964" s="28">
        <f t="shared" si="151"/>
        <v>9</v>
      </c>
      <c r="AN5964" s="160">
        <v>37441</v>
      </c>
      <c r="AO5964">
        <v>1</v>
      </c>
      <c r="AP5964">
        <v>80</v>
      </c>
      <c r="AQ5964" s="160" t="s">
        <v>1104</v>
      </c>
      <c r="AR5964" s="28">
        <f t="shared" si="152"/>
        <v>8</v>
      </c>
      <c r="AT5964" s="160">
        <v>38902</v>
      </c>
      <c r="AU5964">
        <v>1</v>
      </c>
      <c r="AV5964">
        <v>59</v>
      </c>
      <c r="AW5964" s="160" t="s">
        <v>1104</v>
      </c>
      <c r="AX5964" s="28">
        <f t="shared" si="153"/>
        <v>6</v>
      </c>
    </row>
    <row r="5965" spans="28:50" x14ac:dyDescent="0.3">
      <c r="AB5965" s="160">
        <v>36345</v>
      </c>
      <c r="AC5965">
        <v>2</v>
      </c>
      <c r="AD5965">
        <v>-23</v>
      </c>
      <c r="AE5965" t="s">
        <v>1104</v>
      </c>
      <c r="AF5965">
        <v>-2</v>
      </c>
      <c r="AH5965" s="160">
        <v>33058</v>
      </c>
      <c r="AI5965">
        <v>2</v>
      </c>
      <c r="AJ5965">
        <v>87</v>
      </c>
      <c r="AK5965" s="160" t="s">
        <v>1104</v>
      </c>
      <c r="AL5965" s="28">
        <f t="shared" si="151"/>
        <v>9</v>
      </c>
      <c r="AN5965" s="160">
        <v>37441</v>
      </c>
      <c r="AO5965">
        <v>2</v>
      </c>
      <c r="AP5965">
        <v>90</v>
      </c>
      <c r="AQ5965" s="160" t="s">
        <v>1104</v>
      </c>
      <c r="AR5965" s="28">
        <f t="shared" si="152"/>
        <v>9</v>
      </c>
      <c r="AT5965" s="160">
        <v>38902</v>
      </c>
      <c r="AU5965">
        <v>2</v>
      </c>
      <c r="AV5965">
        <v>58</v>
      </c>
      <c r="AW5965" s="160" t="s">
        <v>1104</v>
      </c>
      <c r="AX5965" s="28">
        <f t="shared" si="153"/>
        <v>6</v>
      </c>
    </row>
    <row r="5966" spans="28:50" x14ac:dyDescent="0.3">
      <c r="AB5966" s="160">
        <v>36345</v>
      </c>
      <c r="AC5966">
        <v>3</v>
      </c>
      <c r="AD5966">
        <v>-25</v>
      </c>
      <c r="AE5966" t="s">
        <v>1104</v>
      </c>
      <c r="AF5966">
        <v>-3</v>
      </c>
      <c r="AH5966" s="160">
        <v>33058</v>
      </c>
      <c r="AI5966">
        <v>3</v>
      </c>
      <c r="AJ5966">
        <v>85</v>
      </c>
      <c r="AK5966" s="160" t="s">
        <v>1104</v>
      </c>
      <c r="AL5966" s="28">
        <f t="shared" si="151"/>
        <v>9</v>
      </c>
      <c r="AN5966" s="160">
        <v>37441</v>
      </c>
      <c r="AO5966">
        <v>3</v>
      </c>
      <c r="AP5966">
        <v>80</v>
      </c>
      <c r="AQ5966" s="160" t="s">
        <v>1104</v>
      </c>
      <c r="AR5966" s="28">
        <f t="shared" si="152"/>
        <v>8</v>
      </c>
      <c r="AT5966" s="160">
        <v>38902</v>
      </c>
      <c r="AU5966">
        <v>3</v>
      </c>
      <c r="AV5966">
        <v>50</v>
      </c>
      <c r="AW5966" s="160" t="s">
        <v>1104</v>
      </c>
      <c r="AX5966" s="28">
        <f t="shared" si="153"/>
        <v>5</v>
      </c>
    </row>
    <row r="5967" spans="28:50" x14ac:dyDescent="0.3">
      <c r="AB5967" s="160">
        <v>36345</v>
      </c>
      <c r="AC5967">
        <v>4</v>
      </c>
      <c r="AD5967">
        <v>-22</v>
      </c>
      <c r="AE5967" t="s">
        <v>1104</v>
      </c>
      <c r="AF5967">
        <v>-2</v>
      </c>
      <c r="AH5967" s="160">
        <v>33058</v>
      </c>
      <c r="AI5967">
        <v>4</v>
      </c>
      <c r="AJ5967">
        <v>84</v>
      </c>
      <c r="AK5967" s="160" t="s">
        <v>1104</v>
      </c>
      <c r="AL5967" s="28">
        <f t="shared" si="151"/>
        <v>8</v>
      </c>
      <c r="AN5967" s="160">
        <v>37441</v>
      </c>
      <c r="AO5967">
        <v>4</v>
      </c>
      <c r="AP5967">
        <v>90</v>
      </c>
      <c r="AQ5967" s="160" t="s">
        <v>1104</v>
      </c>
      <c r="AR5967" s="28">
        <f t="shared" si="152"/>
        <v>9</v>
      </c>
      <c r="AT5967" s="160">
        <v>38902</v>
      </c>
      <c r="AU5967">
        <v>4</v>
      </c>
      <c r="AV5967">
        <v>58</v>
      </c>
      <c r="AW5967" s="160" t="s">
        <v>1104</v>
      </c>
      <c r="AX5967" s="28">
        <f t="shared" si="153"/>
        <v>6</v>
      </c>
    </row>
    <row r="5968" spans="28:50" x14ac:dyDescent="0.3">
      <c r="AB5968" s="160">
        <v>36345</v>
      </c>
      <c r="AC5968">
        <v>5</v>
      </c>
      <c r="AD5968">
        <v>-33</v>
      </c>
      <c r="AE5968" t="s">
        <v>1104</v>
      </c>
      <c r="AF5968">
        <v>-3</v>
      </c>
      <c r="AH5968" s="160">
        <v>33058</v>
      </c>
      <c r="AI5968">
        <v>5</v>
      </c>
      <c r="AJ5968">
        <v>82</v>
      </c>
      <c r="AK5968" s="160" t="s">
        <v>1104</v>
      </c>
      <c r="AL5968" s="28">
        <f t="shared" si="151"/>
        <v>8</v>
      </c>
      <c r="AN5968" s="160">
        <v>37441</v>
      </c>
      <c r="AO5968">
        <v>5</v>
      </c>
      <c r="AP5968">
        <v>100</v>
      </c>
      <c r="AQ5968" s="160" t="s">
        <v>1104</v>
      </c>
      <c r="AR5968" s="28">
        <f t="shared" si="152"/>
        <v>10</v>
      </c>
      <c r="AT5968" s="160">
        <v>38902</v>
      </c>
      <c r="AU5968">
        <v>5</v>
      </c>
      <c r="AV5968">
        <v>66</v>
      </c>
      <c r="AW5968" s="160" t="s">
        <v>1104</v>
      </c>
      <c r="AX5968" s="28">
        <f t="shared" si="153"/>
        <v>7</v>
      </c>
    </row>
    <row r="5969" spans="28:50" x14ac:dyDescent="0.3">
      <c r="AB5969" s="160">
        <v>36345</v>
      </c>
      <c r="AC5969">
        <v>6</v>
      </c>
      <c r="AD5969">
        <v>-31</v>
      </c>
      <c r="AE5969" t="s">
        <v>1104</v>
      </c>
      <c r="AF5969">
        <v>-3</v>
      </c>
      <c r="AH5969" s="160">
        <v>33058</v>
      </c>
      <c r="AI5969">
        <v>6</v>
      </c>
      <c r="AJ5969">
        <v>80</v>
      </c>
      <c r="AK5969" s="160" t="s">
        <v>1104</v>
      </c>
      <c r="AL5969" s="28">
        <f t="shared" si="151"/>
        <v>8</v>
      </c>
      <c r="AN5969" s="160">
        <v>37441</v>
      </c>
      <c r="AO5969">
        <v>6</v>
      </c>
      <c r="AP5969">
        <v>100</v>
      </c>
      <c r="AQ5969" s="160" t="s">
        <v>1104</v>
      </c>
      <c r="AR5969" s="28">
        <f t="shared" si="152"/>
        <v>10</v>
      </c>
      <c r="AT5969" s="160">
        <v>38902</v>
      </c>
      <c r="AU5969">
        <v>6</v>
      </c>
      <c r="AV5969">
        <v>67</v>
      </c>
      <c r="AW5969" s="160" t="s">
        <v>1104</v>
      </c>
      <c r="AX5969" s="28">
        <f t="shared" si="153"/>
        <v>7</v>
      </c>
    </row>
    <row r="5970" spans="28:50" x14ac:dyDescent="0.3">
      <c r="AB5970" s="160">
        <v>36345</v>
      </c>
      <c r="AC5970">
        <v>7</v>
      </c>
      <c r="AD5970">
        <v>-39</v>
      </c>
      <c r="AE5970" t="s">
        <v>1104</v>
      </c>
      <c r="AF5970">
        <v>-4</v>
      </c>
      <c r="AH5970" s="160">
        <v>33058</v>
      </c>
      <c r="AI5970">
        <v>7</v>
      </c>
      <c r="AJ5970">
        <v>86</v>
      </c>
      <c r="AK5970" s="160" t="s">
        <v>1104</v>
      </c>
      <c r="AL5970" s="28">
        <f t="shared" si="151"/>
        <v>9</v>
      </c>
      <c r="AN5970" s="160">
        <v>37441</v>
      </c>
      <c r="AO5970">
        <v>7</v>
      </c>
      <c r="AP5970">
        <v>110</v>
      </c>
      <c r="AQ5970" s="160" t="s">
        <v>1104</v>
      </c>
      <c r="AR5970" s="28">
        <f t="shared" si="152"/>
        <v>11</v>
      </c>
      <c r="AT5970" s="160">
        <v>38902</v>
      </c>
      <c r="AU5970">
        <v>7</v>
      </c>
      <c r="AV5970">
        <v>67</v>
      </c>
      <c r="AW5970" s="160" t="s">
        <v>1104</v>
      </c>
      <c r="AX5970" s="28">
        <f t="shared" si="153"/>
        <v>7</v>
      </c>
    </row>
    <row r="5971" spans="28:50" x14ac:dyDescent="0.3">
      <c r="AB5971" s="160">
        <v>36345</v>
      </c>
      <c r="AC5971">
        <v>8</v>
      </c>
      <c r="AD5971">
        <v>-29</v>
      </c>
      <c r="AE5971" t="s">
        <v>1104</v>
      </c>
      <c r="AF5971">
        <v>-3</v>
      </c>
      <c r="AH5971" s="160">
        <v>33058</v>
      </c>
      <c r="AI5971">
        <v>8</v>
      </c>
      <c r="AJ5971">
        <v>93</v>
      </c>
      <c r="AK5971" s="160" t="s">
        <v>1104</v>
      </c>
      <c r="AL5971" s="28">
        <f t="shared" si="151"/>
        <v>9</v>
      </c>
      <c r="AN5971" s="160">
        <v>37441</v>
      </c>
      <c r="AO5971">
        <v>8</v>
      </c>
      <c r="AP5971">
        <v>121</v>
      </c>
      <c r="AQ5971" s="160" t="s">
        <v>1104</v>
      </c>
      <c r="AR5971" s="28">
        <f t="shared" si="152"/>
        <v>12</v>
      </c>
      <c r="AT5971" s="160">
        <v>38902</v>
      </c>
      <c r="AU5971">
        <v>8</v>
      </c>
      <c r="AV5971">
        <v>60</v>
      </c>
      <c r="AW5971" s="160" t="s">
        <v>1104</v>
      </c>
      <c r="AX5971" s="28">
        <f t="shared" si="153"/>
        <v>6</v>
      </c>
    </row>
    <row r="5972" spans="28:50" x14ac:dyDescent="0.3">
      <c r="AB5972" s="160">
        <v>36345</v>
      </c>
      <c r="AC5972">
        <v>9</v>
      </c>
      <c r="AD5972">
        <v>15</v>
      </c>
      <c r="AE5972" t="s">
        <v>1104</v>
      </c>
      <c r="AF5972">
        <v>2</v>
      </c>
      <c r="AH5972" s="160">
        <v>33058</v>
      </c>
      <c r="AI5972">
        <v>9</v>
      </c>
      <c r="AJ5972">
        <v>100</v>
      </c>
      <c r="AK5972" s="160" t="s">
        <v>1104</v>
      </c>
      <c r="AL5972" s="28">
        <f t="shared" si="151"/>
        <v>10</v>
      </c>
      <c r="AN5972" s="160">
        <v>37441</v>
      </c>
      <c r="AO5972">
        <v>9</v>
      </c>
      <c r="AP5972">
        <v>120</v>
      </c>
      <c r="AQ5972" s="160" t="s">
        <v>1104</v>
      </c>
      <c r="AR5972" s="28">
        <f t="shared" si="152"/>
        <v>12</v>
      </c>
      <c r="AT5972" s="160">
        <v>38902</v>
      </c>
      <c r="AU5972">
        <v>9</v>
      </c>
      <c r="AV5972">
        <v>61</v>
      </c>
      <c r="AW5972" s="160" t="s">
        <v>1104</v>
      </c>
      <c r="AX5972" s="28">
        <f t="shared" si="153"/>
        <v>6</v>
      </c>
    </row>
    <row r="5973" spans="28:50" x14ac:dyDescent="0.3">
      <c r="AB5973" s="160">
        <v>36345</v>
      </c>
      <c r="AC5973">
        <v>10</v>
      </c>
      <c r="AD5973">
        <v>47</v>
      </c>
      <c r="AE5973" t="s">
        <v>1104</v>
      </c>
      <c r="AF5973">
        <v>5</v>
      </c>
      <c r="AH5973" s="160">
        <v>33058</v>
      </c>
      <c r="AI5973">
        <v>10</v>
      </c>
      <c r="AJ5973">
        <v>110</v>
      </c>
      <c r="AK5973" s="160" t="s">
        <v>1104</v>
      </c>
      <c r="AL5973" s="28">
        <f t="shared" si="151"/>
        <v>11</v>
      </c>
      <c r="AN5973" s="160">
        <v>37441</v>
      </c>
      <c r="AO5973">
        <v>10</v>
      </c>
      <c r="AP5973">
        <v>130</v>
      </c>
      <c r="AQ5973" s="160" t="s">
        <v>1104</v>
      </c>
      <c r="AR5973" s="28">
        <f t="shared" si="152"/>
        <v>13</v>
      </c>
      <c r="AT5973" s="160">
        <v>38902</v>
      </c>
      <c r="AU5973">
        <v>10</v>
      </c>
      <c r="AV5973">
        <v>66</v>
      </c>
      <c r="AW5973" s="160" t="s">
        <v>1104</v>
      </c>
      <c r="AX5973" s="28">
        <f t="shared" si="153"/>
        <v>7</v>
      </c>
    </row>
    <row r="5974" spans="28:50" x14ac:dyDescent="0.3">
      <c r="AB5974" s="160">
        <v>36345</v>
      </c>
      <c r="AC5974">
        <v>11</v>
      </c>
      <c r="AD5974">
        <v>78</v>
      </c>
      <c r="AE5974" t="s">
        <v>1104</v>
      </c>
      <c r="AF5974">
        <v>8</v>
      </c>
      <c r="AH5974" s="160">
        <v>33058</v>
      </c>
      <c r="AI5974">
        <v>11</v>
      </c>
      <c r="AJ5974">
        <v>120</v>
      </c>
      <c r="AK5974" s="160" t="s">
        <v>1104</v>
      </c>
      <c r="AL5974" s="28">
        <f t="shared" si="151"/>
        <v>12</v>
      </c>
      <c r="AN5974" s="160">
        <v>37441</v>
      </c>
      <c r="AO5974">
        <v>11</v>
      </c>
      <c r="AP5974">
        <v>133</v>
      </c>
      <c r="AQ5974" s="160" t="s">
        <v>1104</v>
      </c>
      <c r="AR5974" s="28">
        <f t="shared" si="152"/>
        <v>13</v>
      </c>
      <c r="AT5974" s="160">
        <v>38902</v>
      </c>
      <c r="AU5974">
        <v>11</v>
      </c>
      <c r="AV5974">
        <v>72</v>
      </c>
      <c r="AW5974" s="160" t="s">
        <v>1104</v>
      </c>
      <c r="AX5974" s="28">
        <f t="shared" si="153"/>
        <v>7</v>
      </c>
    </row>
    <row r="5975" spans="28:50" x14ac:dyDescent="0.3">
      <c r="AB5975" s="160">
        <v>36345</v>
      </c>
      <c r="AC5975">
        <v>12</v>
      </c>
      <c r="AD5975">
        <v>103</v>
      </c>
      <c r="AE5975" t="s">
        <v>1104</v>
      </c>
      <c r="AF5975">
        <v>10</v>
      </c>
      <c r="AH5975" s="160">
        <v>33058</v>
      </c>
      <c r="AI5975">
        <v>12</v>
      </c>
      <c r="AJ5975">
        <v>131</v>
      </c>
      <c r="AK5975" s="160" t="s">
        <v>1104</v>
      </c>
      <c r="AL5975" s="28">
        <f t="shared" si="151"/>
        <v>13</v>
      </c>
      <c r="AN5975" s="160">
        <v>37441</v>
      </c>
      <c r="AO5975">
        <v>12</v>
      </c>
      <c r="AP5975">
        <v>130</v>
      </c>
      <c r="AQ5975" s="160" t="s">
        <v>1104</v>
      </c>
      <c r="AR5975" s="28">
        <f t="shared" si="152"/>
        <v>13</v>
      </c>
      <c r="AT5975" s="160">
        <v>38902</v>
      </c>
      <c r="AU5975">
        <v>12</v>
      </c>
      <c r="AV5975">
        <v>73</v>
      </c>
      <c r="AW5975" s="160" t="s">
        <v>1104</v>
      </c>
      <c r="AX5975" s="28">
        <f t="shared" si="153"/>
        <v>7</v>
      </c>
    </row>
    <row r="5976" spans="28:50" x14ac:dyDescent="0.3">
      <c r="AB5976" s="160">
        <v>36345</v>
      </c>
      <c r="AC5976">
        <v>13</v>
      </c>
      <c r="AD5976">
        <v>126</v>
      </c>
      <c r="AE5976" t="s">
        <v>1104</v>
      </c>
      <c r="AF5976">
        <v>13</v>
      </c>
      <c r="AH5976" s="160">
        <v>33058</v>
      </c>
      <c r="AI5976">
        <v>13</v>
      </c>
      <c r="AJ5976">
        <v>137</v>
      </c>
      <c r="AK5976" s="160" t="s">
        <v>1104</v>
      </c>
      <c r="AL5976" s="28">
        <f t="shared" si="151"/>
        <v>14</v>
      </c>
      <c r="AN5976" s="160">
        <v>37441</v>
      </c>
      <c r="AO5976">
        <v>13</v>
      </c>
      <c r="AP5976">
        <v>140</v>
      </c>
      <c r="AQ5976" s="160" t="s">
        <v>1104</v>
      </c>
      <c r="AR5976" s="28">
        <f t="shared" si="152"/>
        <v>14</v>
      </c>
      <c r="AT5976" s="160">
        <v>38902</v>
      </c>
      <c r="AU5976">
        <v>13</v>
      </c>
      <c r="AV5976">
        <v>73</v>
      </c>
      <c r="AW5976" s="160" t="s">
        <v>1104</v>
      </c>
      <c r="AX5976" s="28">
        <f t="shared" si="153"/>
        <v>7</v>
      </c>
    </row>
    <row r="5977" spans="28:50" x14ac:dyDescent="0.3">
      <c r="AB5977" s="160">
        <v>36345</v>
      </c>
      <c r="AC5977">
        <v>14</v>
      </c>
      <c r="AD5977">
        <v>128</v>
      </c>
      <c r="AE5977" t="s">
        <v>1104</v>
      </c>
      <c r="AF5977">
        <v>13</v>
      </c>
      <c r="AH5977" s="160">
        <v>33058</v>
      </c>
      <c r="AI5977">
        <v>14</v>
      </c>
      <c r="AJ5977">
        <v>143</v>
      </c>
      <c r="AK5977" s="160" t="s">
        <v>1104</v>
      </c>
      <c r="AL5977" s="28">
        <f t="shared" si="151"/>
        <v>14</v>
      </c>
      <c r="AN5977" s="160">
        <v>37441</v>
      </c>
      <c r="AO5977">
        <v>14</v>
      </c>
      <c r="AP5977">
        <v>141</v>
      </c>
      <c r="AQ5977" s="160" t="s">
        <v>1104</v>
      </c>
      <c r="AR5977" s="28">
        <f t="shared" si="152"/>
        <v>14</v>
      </c>
      <c r="AT5977" s="160">
        <v>38902</v>
      </c>
      <c r="AU5977">
        <v>14</v>
      </c>
      <c r="AV5977">
        <v>71</v>
      </c>
      <c r="AW5977" s="160" t="s">
        <v>1104</v>
      </c>
      <c r="AX5977" s="28">
        <f t="shared" si="153"/>
        <v>7</v>
      </c>
    </row>
    <row r="5978" spans="28:50" x14ac:dyDescent="0.3">
      <c r="AB5978" s="160">
        <v>36345</v>
      </c>
      <c r="AC5978">
        <v>15</v>
      </c>
      <c r="AD5978">
        <v>127</v>
      </c>
      <c r="AE5978" t="s">
        <v>1104</v>
      </c>
      <c r="AF5978">
        <v>13</v>
      </c>
      <c r="AH5978" s="160">
        <v>33058</v>
      </c>
      <c r="AI5978">
        <v>15</v>
      </c>
      <c r="AJ5978">
        <v>150</v>
      </c>
      <c r="AK5978" s="160" t="s">
        <v>1104</v>
      </c>
      <c r="AL5978" s="28">
        <f t="shared" si="151"/>
        <v>15</v>
      </c>
      <c r="AN5978" s="160">
        <v>37441</v>
      </c>
      <c r="AO5978">
        <v>15</v>
      </c>
      <c r="AP5978">
        <v>140</v>
      </c>
      <c r="AQ5978" s="160" t="s">
        <v>1104</v>
      </c>
      <c r="AR5978" s="28">
        <f t="shared" si="152"/>
        <v>14</v>
      </c>
      <c r="AT5978" s="160">
        <v>38902</v>
      </c>
      <c r="AU5978">
        <v>15</v>
      </c>
      <c r="AV5978">
        <v>64</v>
      </c>
      <c r="AW5978" s="160" t="s">
        <v>1104</v>
      </c>
      <c r="AX5978" s="28">
        <f t="shared" si="153"/>
        <v>6</v>
      </c>
    </row>
    <row r="5979" spans="28:50" x14ac:dyDescent="0.3">
      <c r="AB5979" s="160">
        <v>36345</v>
      </c>
      <c r="AC5979">
        <v>16</v>
      </c>
      <c r="AD5979">
        <v>120</v>
      </c>
      <c r="AE5979" t="s">
        <v>1104</v>
      </c>
      <c r="AF5979">
        <v>12</v>
      </c>
      <c r="AH5979" s="160">
        <v>33058</v>
      </c>
      <c r="AI5979">
        <v>16</v>
      </c>
      <c r="AJ5979">
        <v>143</v>
      </c>
      <c r="AK5979" s="160" t="s">
        <v>1104</v>
      </c>
      <c r="AL5979" s="28">
        <f t="shared" si="151"/>
        <v>14</v>
      </c>
      <c r="AN5979" s="160">
        <v>37441</v>
      </c>
      <c r="AO5979">
        <v>16</v>
      </c>
      <c r="AP5979">
        <v>140</v>
      </c>
      <c r="AQ5979" s="160" t="s">
        <v>1104</v>
      </c>
      <c r="AR5979" s="28">
        <f t="shared" si="152"/>
        <v>14</v>
      </c>
      <c r="AT5979" s="160">
        <v>38902</v>
      </c>
      <c r="AU5979">
        <v>16</v>
      </c>
      <c r="AV5979">
        <v>61</v>
      </c>
      <c r="AW5979" s="160" t="s">
        <v>1104</v>
      </c>
      <c r="AX5979" s="28">
        <f t="shared" si="153"/>
        <v>6</v>
      </c>
    </row>
    <row r="5980" spans="28:50" x14ac:dyDescent="0.3">
      <c r="AB5980" s="160">
        <v>36345</v>
      </c>
      <c r="AC5980">
        <v>17</v>
      </c>
      <c r="AD5980">
        <v>94</v>
      </c>
      <c r="AE5980" t="s">
        <v>1104</v>
      </c>
      <c r="AF5980">
        <v>9</v>
      </c>
      <c r="AH5980" s="160">
        <v>33058</v>
      </c>
      <c r="AI5980">
        <v>17</v>
      </c>
      <c r="AJ5980">
        <v>136</v>
      </c>
      <c r="AK5980" s="160" t="s">
        <v>1104</v>
      </c>
      <c r="AL5980" s="28">
        <f t="shared" si="151"/>
        <v>14</v>
      </c>
      <c r="AN5980" s="160">
        <v>37441</v>
      </c>
      <c r="AO5980">
        <v>17</v>
      </c>
      <c r="AP5980">
        <v>137</v>
      </c>
      <c r="AQ5980" s="160" t="s">
        <v>1104</v>
      </c>
      <c r="AR5980" s="28">
        <f t="shared" si="152"/>
        <v>14</v>
      </c>
      <c r="AT5980" s="160">
        <v>38902</v>
      </c>
      <c r="AU5980">
        <v>17</v>
      </c>
      <c r="AV5980">
        <v>47</v>
      </c>
      <c r="AW5980" s="160" t="s">
        <v>1104</v>
      </c>
      <c r="AX5980" s="28">
        <f t="shared" si="153"/>
        <v>5</v>
      </c>
    </row>
    <row r="5981" spans="28:50" x14ac:dyDescent="0.3">
      <c r="AB5981" s="160">
        <v>36345</v>
      </c>
      <c r="AC5981">
        <v>18</v>
      </c>
      <c r="AD5981">
        <v>74</v>
      </c>
      <c r="AE5981" t="s">
        <v>1104</v>
      </c>
      <c r="AF5981">
        <v>7</v>
      </c>
      <c r="AH5981" s="160">
        <v>33058</v>
      </c>
      <c r="AI5981">
        <v>18</v>
      </c>
      <c r="AJ5981">
        <v>129</v>
      </c>
      <c r="AK5981" s="160" t="s">
        <v>1104</v>
      </c>
      <c r="AL5981" s="28">
        <f t="shared" si="151"/>
        <v>13</v>
      </c>
      <c r="AN5981" s="160">
        <v>37441</v>
      </c>
      <c r="AO5981">
        <v>18</v>
      </c>
      <c r="AP5981">
        <v>130</v>
      </c>
      <c r="AQ5981" s="160" t="s">
        <v>1104</v>
      </c>
      <c r="AR5981" s="28">
        <f t="shared" si="152"/>
        <v>13</v>
      </c>
      <c r="AT5981" s="160">
        <v>38902</v>
      </c>
      <c r="AU5981">
        <v>18</v>
      </c>
      <c r="AV5981">
        <v>39</v>
      </c>
      <c r="AW5981" s="160" t="s">
        <v>1104</v>
      </c>
      <c r="AX5981" s="28">
        <f t="shared" si="153"/>
        <v>4</v>
      </c>
    </row>
    <row r="5982" spans="28:50" x14ac:dyDescent="0.3">
      <c r="AB5982" s="160">
        <v>36345</v>
      </c>
      <c r="AC5982">
        <v>19</v>
      </c>
      <c r="AD5982">
        <v>71</v>
      </c>
      <c r="AE5982" t="s">
        <v>1104</v>
      </c>
      <c r="AF5982">
        <v>7</v>
      </c>
      <c r="AH5982" s="160">
        <v>33058</v>
      </c>
      <c r="AI5982">
        <v>19</v>
      </c>
      <c r="AJ5982">
        <v>129</v>
      </c>
      <c r="AK5982" s="160" t="s">
        <v>1104</v>
      </c>
      <c r="AL5982" s="28">
        <f t="shared" si="151"/>
        <v>13</v>
      </c>
      <c r="AN5982" s="160">
        <v>37441</v>
      </c>
      <c r="AO5982">
        <v>19</v>
      </c>
      <c r="AP5982">
        <v>130</v>
      </c>
      <c r="AQ5982" s="160" t="s">
        <v>1104</v>
      </c>
      <c r="AR5982" s="28">
        <f t="shared" si="152"/>
        <v>13</v>
      </c>
      <c r="AT5982" s="160">
        <v>38902</v>
      </c>
      <c r="AU5982">
        <v>19</v>
      </c>
      <c r="AV5982">
        <v>36</v>
      </c>
      <c r="AW5982" s="160" t="s">
        <v>1104</v>
      </c>
      <c r="AX5982" s="28">
        <f t="shared" si="153"/>
        <v>4</v>
      </c>
    </row>
    <row r="5983" spans="28:50" x14ac:dyDescent="0.3">
      <c r="AB5983" s="160">
        <v>36345</v>
      </c>
      <c r="AC5983">
        <v>20</v>
      </c>
      <c r="AD5983">
        <v>62</v>
      </c>
      <c r="AE5983" t="s">
        <v>1104</v>
      </c>
      <c r="AF5983">
        <v>6</v>
      </c>
      <c r="AH5983" s="160">
        <v>33058</v>
      </c>
      <c r="AI5983">
        <v>20</v>
      </c>
      <c r="AJ5983">
        <v>129</v>
      </c>
      <c r="AK5983" s="160" t="s">
        <v>1104</v>
      </c>
      <c r="AL5983" s="28">
        <f t="shared" si="151"/>
        <v>13</v>
      </c>
      <c r="AN5983" s="160">
        <v>37441</v>
      </c>
      <c r="AO5983">
        <v>20</v>
      </c>
      <c r="AP5983">
        <v>130</v>
      </c>
      <c r="AQ5983" s="160" t="s">
        <v>1104</v>
      </c>
      <c r="AR5983" s="28">
        <f t="shared" si="152"/>
        <v>13</v>
      </c>
      <c r="AT5983" s="160">
        <v>38902</v>
      </c>
      <c r="AU5983">
        <v>20</v>
      </c>
      <c r="AV5983">
        <v>37</v>
      </c>
      <c r="AW5983" s="160" t="s">
        <v>1104</v>
      </c>
      <c r="AX5983" s="28">
        <f t="shared" si="153"/>
        <v>4</v>
      </c>
    </row>
    <row r="5984" spans="28:50" x14ac:dyDescent="0.3">
      <c r="AB5984" s="160">
        <v>36345</v>
      </c>
      <c r="AC5984">
        <v>21</v>
      </c>
      <c r="AD5984">
        <v>30</v>
      </c>
      <c r="AE5984" t="s">
        <v>1104</v>
      </c>
      <c r="AF5984">
        <v>3</v>
      </c>
      <c r="AH5984" s="160">
        <v>33058</v>
      </c>
      <c r="AI5984">
        <v>21</v>
      </c>
      <c r="AJ5984">
        <v>128</v>
      </c>
      <c r="AK5984" s="160" t="s">
        <v>1104</v>
      </c>
      <c r="AL5984" s="28">
        <f t="shared" si="151"/>
        <v>13</v>
      </c>
      <c r="AN5984" s="160">
        <v>37441</v>
      </c>
      <c r="AO5984">
        <v>21</v>
      </c>
      <c r="AP5984">
        <v>130</v>
      </c>
      <c r="AQ5984" s="160" t="s">
        <v>1104</v>
      </c>
      <c r="AR5984" s="28">
        <f t="shared" si="152"/>
        <v>13</v>
      </c>
      <c r="AT5984" s="160">
        <v>38902</v>
      </c>
      <c r="AU5984">
        <v>21</v>
      </c>
      <c r="AV5984">
        <v>33</v>
      </c>
      <c r="AW5984" s="160" t="s">
        <v>1104</v>
      </c>
      <c r="AX5984" s="28">
        <f t="shared" si="153"/>
        <v>3</v>
      </c>
    </row>
    <row r="5985" spans="28:50" x14ac:dyDescent="0.3">
      <c r="AB5985" s="160">
        <v>36345</v>
      </c>
      <c r="AC5985">
        <v>22</v>
      </c>
      <c r="AD5985">
        <v>26</v>
      </c>
      <c r="AE5985" t="s">
        <v>1104</v>
      </c>
      <c r="AF5985">
        <v>3</v>
      </c>
      <c r="AH5985" s="160">
        <v>33058</v>
      </c>
      <c r="AI5985">
        <v>22</v>
      </c>
      <c r="AJ5985">
        <v>128</v>
      </c>
      <c r="AK5985" s="160" t="s">
        <v>1104</v>
      </c>
      <c r="AL5985" s="28">
        <f t="shared" si="151"/>
        <v>13</v>
      </c>
      <c r="AN5985" s="160">
        <v>37441</v>
      </c>
      <c r="AO5985">
        <v>22</v>
      </c>
      <c r="AP5985">
        <v>120</v>
      </c>
      <c r="AQ5985" s="160" t="s">
        <v>1104</v>
      </c>
      <c r="AR5985" s="28">
        <f t="shared" si="152"/>
        <v>12</v>
      </c>
      <c r="AT5985" s="160">
        <v>38902</v>
      </c>
      <c r="AU5985">
        <v>22</v>
      </c>
      <c r="AV5985">
        <v>32</v>
      </c>
      <c r="AW5985" s="160" t="s">
        <v>1104</v>
      </c>
      <c r="AX5985" s="28">
        <f t="shared" si="153"/>
        <v>3</v>
      </c>
    </row>
    <row r="5986" spans="28:50" x14ac:dyDescent="0.3">
      <c r="AB5986" s="160">
        <v>36345</v>
      </c>
      <c r="AC5986">
        <v>23</v>
      </c>
      <c r="AD5986">
        <v>8</v>
      </c>
      <c r="AE5986" t="s">
        <v>1104</v>
      </c>
      <c r="AF5986">
        <v>1</v>
      </c>
      <c r="AH5986" s="160">
        <v>33058</v>
      </c>
      <c r="AI5986">
        <v>23</v>
      </c>
      <c r="AJ5986">
        <v>128</v>
      </c>
      <c r="AK5986" s="160" t="s">
        <v>1104</v>
      </c>
      <c r="AL5986" s="28">
        <f t="shared" si="151"/>
        <v>13</v>
      </c>
      <c r="AN5986" s="160">
        <v>37441</v>
      </c>
      <c r="AO5986">
        <v>23</v>
      </c>
      <c r="AP5986">
        <v>121</v>
      </c>
      <c r="AQ5986" s="160" t="s">
        <v>1104</v>
      </c>
      <c r="AR5986" s="28">
        <f t="shared" si="152"/>
        <v>12</v>
      </c>
      <c r="AT5986" s="160">
        <v>38902</v>
      </c>
      <c r="AU5986">
        <v>23</v>
      </c>
      <c r="AV5986">
        <v>30</v>
      </c>
      <c r="AW5986" s="160" t="s">
        <v>1104</v>
      </c>
      <c r="AX5986" s="28">
        <f t="shared" si="153"/>
        <v>3</v>
      </c>
    </row>
    <row r="5987" spans="28:50" x14ac:dyDescent="0.3">
      <c r="AB5987" s="160">
        <v>36346</v>
      </c>
      <c r="AC5987">
        <v>0</v>
      </c>
      <c r="AD5987">
        <v>-3</v>
      </c>
      <c r="AE5987" t="s">
        <v>1104</v>
      </c>
      <c r="AF5987">
        <v>0</v>
      </c>
      <c r="AH5987" s="160">
        <v>33059</v>
      </c>
      <c r="AI5987">
        <v>0</v>
      </c>
      <c r="AJ5987">
        <v>129</v>
      </c>
      <c r="AK5987" s="160" t="s">
        <v>1104</v>
      </c>
      <c r="AL5987" s="28">
        <f t="shared" si="151"/>
        <v>13</v>
      </c>
      <c r="AN5987" s="160">
        <v>37442</v>
      </c>
      <c r="AO5987">
        <v>0</v>
      </c>
      <c r="AP5987">
        <v>130</v>
      </c>
      <c r="AQ5987" s="160" t="s">
        <v>1104</v>
      </c>
      <c r="AR5987" s="28">
        <f t="shared" si="152"/>
        <v>13</v>
      </c>
      <c r="AT5987" s="160">
        <v>38903</v>
      </c>
      <c r="AU5987">
        <v>0</v>
      </c>
      <c r="AV5987">
        <v>33</v>
      </c>
      <c r="AW5987" s="160" t="s">
        <v>1104</v>
      </c>
      <c r="AX5987" s="28">
        <f t="shared" si="153"/>
        <v>3</v>
      </c>
    </row>
    <row r="5988" spans="28:50" x14ac:dyDescent="0.3">
      <c r="AB5988" s="160">
        <v>36346</v>
      </c>
      <c r="AC5988">
        <v>1</v>
      </c>
      <c r="AD5988">
        <v>-19</v>
      </c>
      <c r="AE5988" t="s">
        <v>1104</v>
      </c>
      <c r="AF5988">
        <v>-2</v>
      </c>
      <c r="AH5988" s="160">
        <v>33059</v>
      </c>
      <c r="AI5988">
        <v>1</v>
      </c>
      <c r="AJ5988">
        <v>120</v>
      </c>
      <c r="AK5988" s="160" t="s">
        <v>1104</v>
      </c>
      <c r="AL5988" s="28">
        <f t="shared" si="151"/>
        <v>12</v>
      </c>
      <c r="AN5988" s="160">
        <v>37442</v>
      </c>
      <c r="AO5988">
        <v>1</v>
      </c>
      <c r="AP5988">
        <v>130</v>
      </c>
      <c r="AQ5988" s="160" t="s">
        <v>1104</v>
      </c>
      <c r="AR5988" s="28">
        <f t="shared" si="152"/>
        <v>13</v>
      </c>
      <c r="AT5988" s="160">
        <v>38903</v>
      </c>
      <c r="AU5988">
        <v>1</v>
      </c>
      <c r="AV5988">
        <v>27</v>
      </c>
      <c r="AW5988" s="160" t="s">
        <v>1104</v>
      </c>
      <c r="AX5988" s="28">
        <f t="shared" si="153"/>
        <v>3</v>
      </c>
    </row>
    <row r="5989" spans="28:50" x14ac:dyDescent="0.3">
      <c r="AB5989" s="160">
        <v>36346</v>
      </c>
      <c r="AC5989">
        <v>2</v>
      </c>
      <c r="AD5989">
        <v>-22</v>
      </c>
      <c r="AE5989" t="s">
        <v>1104</v>
      </c>
      <c r="AF5989">
        <v>-2</v>
      </c>
      <c r="AH5989" s="160">
        <v>33059</v>
      </c>
      <c r="AI5989">
        <v>2</v>
      </c>
      <c r="AJ5989">
        <v>111</v>
      </c>
      <c r="AK5989" s="160" t="s">
        <v>1104</v>
      </c>
      <c r="AL5989" s="28">
        <f t="shared" si="151"/>
        <v>11</v>
      </c>
      <c r="AN5989" s="160">
        <v>37442</v>
      </c>
      <c r="AO5989">
        <v>2</v>
      </c>
      <c r="AP5989">
        <v>131</v>
      </c>
      <c r="AQ5989" s="160" t="s">
        <v>1104</v>
      </c>
      <c r="AR5989" s="28">
        <f t="shared" si="152"/>
        <v>13</v>
      </c>
      <c r="AT5989" s="160">
        <v>38903</v>
      </c>
      <c r="AU5989">
        <v>2</v>
      </c>
      <c r="AV5989">
        <v>27</v>
      </c>
      <c r="AW5989" s="160" t="s">
        <v>1104</v>
      </c>
      <c r="AX5989" s="28">
        <f t="shared" si="153"/>
        <v>3</v>
      </c>
    </row>
    <row r="5990" spans="28:50" x14ac:dyDescent="0.3">
      <c r="AB5990" s="160">
        <v>36346</v>
      </c>
      <c r="AC5990">
        <v>3</v>
      </c>
      <c r="AD5990">
        <v>-37</v>
      </c>
      <c r="AE5990" t="s">
        <v>1104</v>
      </c>
      <c r="AF5990">
        <v>-4</v>
      </c>
      <c r="AH5990" s="160">
        <v>33059</v>
      </c>
      <c r="AI5990">
        <v>3</v>
      </c>
      <c r="AJ5990">
        <v>101</v>
      </c>
      <c r="AK5990" s="160" t="s">
        <v>1104</v>
      </c>
      <c r="AL5990" s="28">
        <f t="shared" si="151"/>
        <v>10</v>
      </c>
      <c r="AN5990" s="160">
        <v>37442</v>
      </c>
      <c r="AO5990">
        <v>3</v>
      </c>
      <c r="AP5990">
        <v>120</v>
      </c>
      <c r="AQ5990" s="160" t="s">
        <v>1104</v>
      </c>
      <c r="AR5990" s="28">
        <f t="shared" si="152"/>
        <v>12</v>
      </c>
      <c r="AT5990" s="160">
        <v>38903</v>
      </c>
      <c r="AU5990">
        <v>3</v>
      </c>
      <c r="AV5990">
        <v>23</v>
      </c>
      <c r="AW5990" s="160" t="s">
        <v>1104</v>
      </c>
      <c r="AX5990" s="28">
        <f t="shared" si="153"/>
        <v>2</v>
      </c>
    </row>
    <row r="5991" spans="28:50" x14ac:dyDescent="0.3">
      <c r="AB5991" s="160">
        <v>36346</v>
      </c>
      <c r="AC5991">
        <v>4</v>
      </c>
      <c r="AD5991">
        <v>-22</v>
      </c>
      <c r="AE5991" t="s">
        <v>1104</v>
      </c>
      <c r="AF5991">
        <v>-2</v>
      </c>
      <c r="AH5991" s="160">
        <v>33059</v>
      </c>
      <c r="AI5991">
        <v>4</v>
      </c>
      <c r="AJ5991">
        <v>100</v>
      </c>
      <c r="AK5991" s="160" t="s">
        <v>1104</v>
      </c>
      <c r="AL5991" s="28">
        <f t="shared" si="151"/>
        <v>10</v>
      </c>
      <c r="AN5991" s="160">
        <v>37442</v>
      </c>
      <c r="AO5991">
        <v>4</v>
      </c>
      <c r="AP5991">
        <v>130</v>
      </c>
      <c r="AQ5991" s="160" t="s">
        <v>1104</v>
      </c>
      <c r="AR5991" s="28">
        <f t="shared" si="152"/>
        <v>13</v>
      </c>
      <c r="AT5991" s="160">
        <v>38903</v>
      </c>
      <c r="AU5991">
        <v>4</v>
      </c>
      <c r="AV5991">
        <v>23</v>
      </c>
      <c r="AW5991" s="160" t="s">
        <v>1104</v>
      </c>
      <c r="AX5991" s="28">
        <f t="shared" si="153"/>
        <v>2</v>
      </c>
    </row>
    <row r="5992" spans="28:50" x14ac:dyDescent="0.3">
      <c r="AB5992" s="160">
        <v>36346</v>
      </c>
      <c r="AC5992">
        <v>5</v>
      </c>
      <c r="AD5992">
        <v>-31</v>
      </c>
      <c r="AE5992" t="s">
        <v>1104</v>
      </c>
      <c r="AF5992">
        <v>-3</v>
      </c>
      <c r="AH5992" s="160">
        <v>33059</v>
      </c>
      <c r="AI5992">
        <v>5</v>
      </c>
      <c r="AJ5992">
        <v>98</v>
      </c>
      <c r="AK5992" s="160" t="s">
        <v>1104</v>
      </c>
      <c r="AL5992" s="28">
        <f t="shared" si="151"/>
        <v>10</v>
      </c>
      <c r="AN5992" s="160">
        <v>37442</v>
      </c>
      <c r="AO5992">
        <v>5</v>
      </c>
      <c r="AP5992">
        <v>122</v>
      </c>
      <c r="AQ5992" s="160" t="s">
        <v>1104</v>
      </c>
      <c r="AR5992" s="28">
        <f t="shared" si="152"/>
        <v>12</v>
      </c>
      <c r="AT5992" s="160">
        <v>38903</v>
      </c>
      <c r="AU5992">
        <v>5</v>
      </c>
      <c r="AV5992">
        <v>21</v>
      </c>
      <c r="AW5992" s="160" t="s">
        <v>1104</v>
      </c>
      <c r="AX5992" s="28">
        <f t="shared" si="153"/>
        <v>2</v>
      </c>
    </row>
    <row r="5993" spans="28:50" x14ac:dyDescent="0.3">
      <c r="AB5993" s="160">
        <v>36346</v>
      </c>
      <c r="AC5993">
        <v>6</v>
      </c>
      <c r="AD5993">
        <v>-25</v>
      </c>
      <c r="AE5993" t="s">
        <v>1104</v>
      </c>
      <c r="AF5993">
        <v>-3</v>
      </c>
      <c r="AH5993" s="160">
        <v>33059</v>
      </c>
      <c r="AI5993">
        <v>6</v>
      </c>
      <c r="AJ5993">
        <v>96</v>
      </c>
      <c r="AK5993" s="160" t="s">
        <v>1104</v>
      </c>
      <c r="AL5993" s="28">
        <f t="shared" si="151"/>
        <v>10</v>
      </c>
      <c r="AN5993" s="160">
        <v>37442</v>
      </c>
      <c r="AO5993">
        <v>6</v>
      </c>
      <c r="AP5993">
        <v>120</v>
      </c>
      <c r="AQ5993" s="160" t="s">
        <v>1104</v>
      </c>
      <c r="AR5993" s="28">
        <f t="shared" si="152"/>
        <v>12</v>
      </c>
      <c r="AT5993" s="160">
        <v>38903</v>
      </c>
      <c r="AU5993">
        <v>6</v>
      </c>
      <c r="AV5993">
        <v>20</v>
      </c>
      <c r="AW5993" s="160" t="s">
        <v>1104</v>
      </c>
      <c r="AX5993" s="28">
        <f t="shared" si="153"/>
        <v>2</v>
      </c>
    </row>
    <row r="5994" spans="28:50" x14ac:dyDescent="0.3">
      <c r="AB5994" s="160">
        <v>36346</v>
      </c>
      <c r="AC5994">
        <v>7</v>
      </c>
      <c r="AD5994">
        <v>-29</v>
      </c>
      <c r="AE5994" t="s">
        <v>1104</v>
      </c>
      <c r="AF5994">
        <v>-3</v>
      </c>
      <c r="AH5994" s="160">
        <v>33059</v>
      </c>
      <c r="AI5994">
        <v>7</v>
      </c>
      <c r="AJ5994">
        <v>98</v>
      </c>
      <c r="AK5994" s="160" t="s">
        <v>1104</v>
      </c>
      <c r="AL5994" s="28">
        <f t="shared" si="151"/>
        <v>10</v>
      </c>
      <c r="AN5994" s="160">
        <v>37442</v>
      </c>
      <c r="AO5994">
        <v>7</v>
      </c>
      <c r="AP5994">
        <v>120</v>
      </c>
      <c r="AQ5994" s="160" t="s">
        <v>1104</v>
      </c>
      <c r="AR5994" s="28">
        <f t="shared" si="152"/>
        <v>12</v>
      </c>
      <c r="AT5994" s="160">
        <v>38903</v>
      </c>
      <c r="AU5994">
        <v>7</v>
      </c>
      <c r="AV5994">
        <v>21</v>
      </c>
      <c r="AW5994" s="160" t="s">
        <v>1104</v>
      </c>
      <c r="AX5994" s="28">
        <f t="shared" si="153"/>
        <v>2</v>
      </c>
    </row>
    <row r="5995" spans="28:50" x14ac:dyDescent="0.3">
      <c r="AB5995" s="160">
        <v>36346</v>
      </c>
      <c r="AC5995">
        <v>8</v>
      </c>
      <c r="AD5995">
        <v>-19</v>
      </c>
      <c r="AE5995" t="s">
        <v>1104</v>
      </c>
      <c r="AF5995">
        <v>-2</v>
      </c>
      <c r="AH5995" s="160">
        <v>33059</v>
      </c>
      <c r="AI5995">
        <v>8</v>
      </c>
      <c r="AJ5995">
        <v>100</v>
      </c>
      <c r="AK5995" s="160" t="s">
        <v>1104</v>
      </c>
      <c r="AL5995" s="28">
        <f t="shared" si="151"/>
        <v>10</v>
      </c>
      <c r="AN5995" s="160">
        <v>37442</v>
      </c>
      <c r="AO5995">
        <v>8</v>
      </c>
      <c r="AP5995">
        <v>137</v>
      </c>
      <c r="AQ5995" s="160" t="s">
        <v>1104</v>
      </c>
      <c r="AR5995" s="28">
        <f t="shared" si="152"/>
        <v>14</v>
      </c>
      <c r="AT5995" s="160">
        <v>38903</v>
      </c>
      <c r="AU5995">
        <v>8</v>
      </c>
      <c r="AV5995">
        <v>24</v>
      </c>
      <c r="AW5995" s="160" t="s">
        <v>1104</v>
      </c>
      <c r="AX5995" s="28">
        <f t="shared" si="153"/>
        <v>2</v>
      </c>
    </row>
    <row r="5996" spans="28:50" x14ac:dyDescent="0.3">
      <c r="AB5996" s="160">
        <v>36346</v>
      </c>
      <c r="AC5996">
        <v>9</v>
      </c>
      <c r="AD5996">
        <v>-12</v>
      </c>
      <c r="AE5996" t="s">
        <v>1104</v>
      </c>
      <c r="AF5996">
        <v>-1</v>
      </c>
      <c r="AH5996" s="160">
        <v>33059</v>
      </c>
      <c r="AI5996">
        <v>9</v>
      </c>
      <c r="AJ5996">
        <v>102</v>
      </c>
      <c r="AK5996" s="160" t="s">
        <v>1104</v>
      </c>
      <c r="AL5996" s="28">
        <f t="shared" si="151"/>
        <v>10</v>
      </c>
      <c r="AN5996" s="160">
        <v>37442</v>
      </c>
      <c r="AO5996">
        <v>9</v>
      </c>
      <c r="AP5996">
        <v>150</v>
      </c>
      <c r="AQ5996" s="160" t="s">
        <v>1104</v>
      </c>
      <c r="AR5996" s="28">
        <f t="shared" si="152"/>
        <v>15</v>
      </c>
      <c r="AT5996" s="160">
        <v>38903</v>
      </c>
      <c r="AU5996">
        <v>9</v>
      </c>
      <c r="AV5996">
        <v>32</v>
      </c>
      <c r="AW5996" s="160" t="s">
        <v>1104</v>
      </c>
      <c r="AX5996" s="28">
        <f t="shared" si="153"/>
        <v>3</v>
      </c>
    </row>
    <row r="5997" spans="28:50" x14ac:dyDescent="0.3">
      <c r="AB5997" s="160">
        <v>36346</v>
      </c>
      <c r="AC5997">
        <v>10</v>
      </c>
      <c r="AD5997">
        <v>3</v>
      </c>
      <c r="AE5997" t="s">
        <v>1104</v>
      </c>
      <c r="AF5997">
        <v>0</v>
      </c>
      <c r="AH5997" s="160">
        <v>33059</v>
      </c>
      <c r="AI5997">
        <v>10</v>
      </c>
      <c r="AJ5997">
        <v>107</v>
      </c>
      <c r="AK5997" s="160" t="s">
        <v>1104</v>
      </c>
      <c r="AL5997" s="28">
        <f t="shared" si="151"/>
        <v>11</v>
      </c>
      <c r="AN5997" s="160">
        <v>37442</v>
      </c>
      <c r="AO5997">
        <v>10</v>
      </c>
      <c r="AP5997">
        <v>160</v>
      </c>
      <c r="AQ5997" s="160" t="s">
        <v>1104</v>
      </c>
      <c r="AR5997" s="28">
        <f t="shared" si="152"/>
        <v>16</v>
      </c>
      <c r="AT5997" s="160">
        <v>38903</v>
      </c>
      <c r="AU5997">
        <v>10</v>
      </c>
      <c r="AV5997">
        <v>39</v>
      </c>
      <c r="AW5997" s="160" t="s">
        <v>1104</v>
      </c>
      <c r="AX5997" s="28">
        <f t="shared" si="153"/>
        <v>4</v>
      </c>
    </row>
    <row r="5998" spans="28:50" x14ac:dyDescent="0.3">
      <c r="AB5998" s="160">
        <v>36346</v>
      </c>
      <c r="AC5998">
        <v>11</v>
      </c>
      <c r="AD5998">
        <v>63</v>
      </c>
      <c r="AE5998" t="s">
        <v>1104</v>
      </c>
      <c r="AF5998">
        <v>6</v>
      </c>
      <c r="AH5998" s="160">
        <v>33059</v>
      </c>
      <c r="AI5998">
        <v>11</v>
      </c>
      <c r="AJ5998">
        <v>113</v>
      </c>
      <c r="AK5998" s="160" t="s">
        <v>1104</v>
      </c>
      <c r="AL5998" s="28">
        <f t="shared" si="151"/>
        <v>11</v>
      </c>
      <c r="AN5998" s="160">
        <v>37442</v>
      </c>
      <c r="AO5998">
        <v>11</v>
      </c>
      <c r="AP5998">
        <v>157</v>
      </c>
      <c r="AQ5998" s="160" t="s">
        <v>1104</v>
      </c>
      <c r="AR5998" s="28">
        <f t="shared" si="152"/>
        <v>16</v>
      </c>
      <c r="AT5998" s="160">
        <v>38903</v>
      </c>
      <c r="AU5998">
        <v>11</v>
      </c>
      <c r="AV5998">
        <v>52</v>
      </c>
      <c r="AW5998" s="160" t="s">
        <v>1104</v>
      </c>
      <c r="AX5998" s="28">
        <f t="shared" si="153"/>
        <v>5</v>
      </c>
    </row>
    <row r="5999" spans="28:50" x14ac:dyDescent="0.3">
      <c r="AB5999" s="160">
        <v>36346</v>
      </c>
      <c r="AC5999">
        <v>12</v>
      </c>
      <c r="AD5999">
        <v>119</v>
      </c>
      <c r="AE5999" t="s">
        <v>1104</v>
      </c>
      <c r="AF5999">
        <v>12</v>
      </c>
      <c r="AH5999" s="160">
        <v>33059</v>
      </c>
      <c r="AI5999">
        <v>12</v>
      </c>
      <c r="AJ5999">
        <v>119</v>
      </c>
      <c r="AK5999" s="160" t="s">
        <v>1104</v>
      </c>
      <c r="AL5999" s="28">
        <f t="shared" si="151"/>
        <v>12</v>
      </c>
      <c r="AN5999" s="160">
        <v>37442</v>
      </c>
      <c r="AO5999">
        <v>12</v>
      </c>
      <c r="AP5999">
        <v>150</v>
      </c>
      <c r="AQ5999" s="160" t="s">
        <v>1104</v>
      </c>
      <c r="AR5999" s="28">
        <f t="shared" si="152"/>
        <v>15</v>
      </c>
      <c r="AT5999" s="160">
        <v>38903</v>
      </c>
      <c r="AU5999">
        <v>12</v>
      </c>
      <c r="AV5999">
        <v>59</v>
      </c>
      <c r="AW5999" s="160" t="s">
        <v>1104</v>
      </c>
      <c r="AX5999" s="28">
        <f t="shared" si="153"/>
        <v>6</v>
      </c>
    </row>
    <row r="6000" spans="28:50" x14ac:dyDescent="0.3">
      <c r="AB6000" s="160">
        <v>36346</v>
      </c>
      <c r="AC6000">
        <v>13</v>
      </c>
      <c r="AD6000">
        <v>121</v>
      </c>
      <c r="AE6000" t="s">
        <v>1104</v>
      </c>
      <c r="AF6000">
        <v>12</v>
      </c>
      <c r="AH6000" s="160">
        <v>33059</v>
      </c>
      <c r="AI6000">
        <v>13</v>
      </c>
      <c r="AJ6000">
        <v>113</v>
      </c>
      <c r="AK6000" s="160" t="s">
        <v>1104</v>
      </c>
      <c r="AL6000" s="28">
        <f t="shared" si="151"/>
        <v>11</v>
      </c>
      <c r="AN6000" s="160">
        <v>37442</v>
      </c>
      <c r="AO6000">
        <v>13</v>
      </c>
      <c r="AP6000">
        <v>160</v>
      </c>
      <c r="AQ6000" s="160" t="s">
        <v>1104</v>
      </c>
      <c r="AR6000" s="28">
        <f t="shared" si="152"/>
        <v>16</v>
      </c>
      <c r="AT6000" s="160">
        <v>38903</v>
      </c>
      <c r="AU6000">
        <v>13</v>
      </c>
      <c r="AV6000">
        <v>54</v>
      </c>
      <c r="AW6000" s="160" t="s">
        <v>1104</v>
      </c>
      <c r="AX6000" s="28">
        <f t="shared" si="153"/>
        <v>5</v>
      </c>
    </row>
    <row r="6001" spans="28:50" x14ac:dyDescent="0.3">
      <c r="AB6001" s="160">
        <v>36346</v>
      </c>
      <c r="AC6001">
        <v>14</v>
      </c>
      <c r="AD6001">
        <v>124</v>
      </c>
      <c r="AE6001" t="s">
        <v>1104</v>
      </c>
      <c r="AF6001">
        <v>12</v>
      </c>
      <c r="AH6001" s="160">
        <v>33059</v>
      </c>
      <c r="AI6001">
        <v>14</v>
      </c>
      <c r="AJ6001">
        <v>107</v>
      </c>
      <c r="AK6001" s="160" t="s">
        <v>1104</v>
      </c>
      <c r="AL6001" s="28">
        <f t="shared" si="151"/>
        <v>11</v>
      </c>
      <c r="AN6001" s="160">
        <v>37442</v>
      </c>
      <c r="AO6001">
        <v>14</v>
      </c>
      <c r="AP6001">
        <v>156</v>
      </c>
      <c r="AQ6001" s="160" t="s">
        <v>1104</v>
      </c>
      <c r="AR6001" s="28">
        <f t="shared" si="152"/>
        <v>16</v>
      </c>
      <c r="AT6001" s="160">
        <v>38903</v>
      </c>
      <c r="AU6001">
        <v>14</v>
      </c>
      <c r="AV6001">
        <v>60</v>
      </c>
      <c r="AW6001" s="160" t="s">
        <v>1104</v>
      </c>
      <c r="AX6001" s="28">
        <f t="shared" si="153"/>
        <v>6</v>
      </c>
    </row>
    <row r="6002" spans="28:50" x14ac:dyDescent="0.3">
      <c r="AB6002" s="160">
        <v>36346</v>
      </c>
      <c r="AC6002">
        <v>15</v>
      </c>
      <c r="AD6002">
        <v>126</v>
      </c>
      <c r="AE6002" t="s">
        <v>1104</v>
      </c>
      <c r="AF6002">
        <v>13</v>
      </c>
      <c r="AH6002" s="160">
        <v>33059</v>
      </c>
      <c r="AI6002">
        <v>15</v>
      </c>
      <c r="AJ6002">
        <v>100</v>
      </c>
      <c r="AK6002" s="160" t="s">
        <v>1104</v>
      </c>
      <c r="AL6002" s="28">
        <f t="shared" si="151"/>
        <v>10</v>
      </c>
      <c r="AN6002" s="160">
        <v>37442</v>
      </c>
      <c r="AO6002">
        <v>15</v>
      </c>
      <c r="AP6002">
        <v>150</v>
      </c>
      <c r="AQ6002" s="160" t="s">
        <v>1104</v>
      </c>
      <c r="AR6002" s="28">
        <f t="shared" si="152"/>
        <v>15</v>
      </c>
      <c r="AT6002" s="160">
        <v>38903</v>
      </c>
      <c r="AU6002">
        <v>15</v>
      </c>
      <c r="AV6002">
        <v>53</v>
      </c>
      <c r="AW6002" s="160" t="s">
        <v>1104</v>
      </c>
      <c r="AX6002" s="28">
        <f t="shared" si="153"/>
        <v>5</v>
      </c>
    </row>
    <row r="6003" spans="28:50" x14ac:dyDescent="0.3">
      <c r="AB6003" s="160">
        <v>36346</v>
      </c>
      <c r="AC6003">
        <v>16</v>
      </c>
      <c r="AD6003">
        <v>116</v>
      </c>
      <c r="AE6003" t="s">
        <v>1104</v>
      </c>
      <c r="AF6003">
        <v>12</v>
      </c>
      <c r="AH6003" s="160">
        <v>33059</v>
      </c>
      <c r="AI6003">
        <v>16</v>
      </c>
      <c r="AJ6003">
        <v>92</v>
      </c>
      <c r="AK6003" s="160" t="s">
        <v>1104</v>
      </c>
      <c r="AL6003" s="28">
        <f t="shared" si="151"/>
        <v>9</v>
      </c>
      <c r="AN6003" s="160">
        <v>37442</v>
      </c>
      <c r="AO6003">
        <v>16</v>
      </c>
      <c r="AP6003">
        <v>130</v>
      </c>
      <c r="AQ6003" s="160" t="s">
        <v>1104</v>
      </c>
      <c r="AR6003" s="28">
        <f t="shared" si="152"/>
        <v>13</v>
      </c>
      <c r="AT6003" s="160">
        <v>38903</v>
      </c>
      <c r="AU6003">
        <v>16</v>
      </c>
      <c r="AV6003">
        <v>48</v>
      </c>
      <c r="AW6003" s="160" t="s">
        <v>1104</v>
      </c>
      <c r="AX6003" s="28">
        <f t="shared" si="153"/>
        <v>5</v>
      </c>
    </row>
    <row r="6004" spans="28:50" x14ac:dyDescent="0.3">
      <c r="AB6004" s="160">
        <v>36346</v>
      </c>
      <c r="AC6004">
        <v>17</v>
      </c>
      <c r="AD6004">
        <v>93</v>
      </c>
      <c r="AE6004" t="s">
        <v>1104</v>
      </c>
      <c r="AF6004">
        <v>9</v>
      </c>
      <c r="AH6004" s="160">
        <v>33059</v>
      </c>
      <c r="AI6004">
        <v>17</v>
      </c>
      <c r="AJ6004">
        <v>84</v>
      </c>
      <c r="AK6004" s="160" t="s">
        <v>1104</v>
      </c>
      <c r="AL6004" s="28">
        <f t="shared" si="151"/>
        <v>8</v>
      </c>
      <c r="AN6004" s="160">
        <v>37442</v>
      </c>
      <c r="AO6004">
        <v>17</v>
      </c>
      <c r="AP6004">
        <v>134</v>
      </c>
      <c r="AQ6004" s="160" t="s">
        <v>1104</v>
      </c>
      <c r="AR6004" s="28">
        <f t="shared" si="152"/>
        <v>13</v>
      </c>
      <c r="AT6004" s="160">
        <v>38903</v>
      </c>
      <c r="AU6004">
        <v>17</v>
      </c>
      <c r="AV6004">
        <v>41</v>
      </c>
      <c r="AW6004" s="160" t="s">
        <v>1104</v>
      </c>
      <c r="AX6004" s="28">
        <f t="shared" si="153"/>
        <v>4</v>
      </c>
    </row>
    <row r="6005" spans="28:50" x14ac:dyDescent="0.3">
      <c r="AB6005" s="160">
        <v>36346</v>
      </c>
      <c r="AC6005">
        <v>18</v>
      </c>
      <c r="AD6005">
        <v>79</v>
      </c>
      <c r="AE6005" t="s">
        <v>1104</v>
      </c>
      <c r="AF6005">
        <v>8</v>
      </c>
      <c r="AH6005" s="160">
        <v>33059</v>
      </c>
      <c r="AI6005">
        <v>18</v>
      </c>
      <c r="AJ6005">
        <v>75</v>
      </c>
      <c r="AK6005" s="160" t="s">
        <v>1104</v>
      </c>
      <c r="AL6005" s="28">
        <f t="shared" si="151"/>
        <v>8</v>
      </c>
      <c r="AN6005" s="160">
        <v>37442</v>
      </c>
      <c r="AO6005">
        <v>18</v>
      </c>
      <c r="AP6005">
        <v>140</v>
      </c>
      <c r="AQ6005" s="160" t="s">
        <v>1104</v>
      </c>
      <c r="AR6005" s="28">
        <f t="shared" si="152"/>
        <v>14</v>
      </c>
      <c r="AT6005" s="160">
        <v>38903</v>
      </c>
      <c r="AU6005">
        <v>18</v>
      </c>
      <c r="AV6005">
        <v>44</v>
      </c>
      <c r="AW6005" s="160" t="s">
        <v>1104</v>
      </c>
      <c r="AX6005" s="28">
        <f t="shared" si="153"/>
        <v>4</v>
      </c>
    </row>
    <row r="6006" spans="28:50" x14ac:dyDescent="0.3">
      <c r="AB6006" s="160">
        <v>36346</v>
      </c>
      <c r="AC6006">
        <v>19</v>
      </c>
      <c r="AD6006">
        <v>62</v>
      </c>
      <c r="AE6006" t="s">
        <v>1104</v>
      </c>
      <c r="AF6006">
        <v>6</v>
      </c>
      <c r="AH6006" s="160">
        <v>33059</v>
      </c>
      <c r="AI6006">
        <v>19</v>
      </c>
      <c r="AJ6006">
        <v>72</v>
      </c>
      <c r="AK6006" s="160" t="s">
        <v>1104</v>
      </c>
      <c r="AL6006" s="28">
        <f t="shared" si="151"/>
        <v>7</v>
      </c>
      <c r="AN6006" s="160">
        <v>37442</v>
      </c>
      <c r="AO6006">
        <v>19</v>
      </c>
      <c r="AP6006">
        <v>120</v>
      </c>
      <c r="AQ6006" s="160" t="s">
        <v>1104</v>
      </c>
      <c r="AR6006" s="28">
        <f t="shared" si="152"/>
        <v>12</v>
      </c>
      <c r="AT6006" s="160">
        <v>38903</v>
      </c>
      <c r="AU6006">
        <v>19</v>
      </c>
      <c r="AV6006">
        <v>42</v>
      </c>
      <c r="AW6006" s="160" t="s">
        <v>1104</v>
      </c>
      <c r="AX6006" s="28">
        <f t="shared" si="153"/>
        <v>4</v>
      </c>
    </row>
    <row r="6007" spans="28:50" x14ac:dyDescent="0.3">
      <c r="AB6007" s="160">
        <v>36346</v>
      </c>
      <c r="AC6007">
        <v>20</v>
      </c>
      <c r="AD6007">
        <v>60</v>
      </c>
      <c r="AE6007" t="s">
        <v>1104</v>
      </c>
      <c r="AF6007">
        <v>6</v>
      </c>
      <c r="AH6007" s="160">
        <v>33059</v>
      </c>
      <c r="AI6007">
        <v>20</v>
      </c>
      <c r="AJ6007">
        <v>69</v>
      </c>
      <c r="AK6007" s="160" t="s">
        <v>1104</v>
      </c>
      <c r="AL6007" s="28">
        <f t="shared" si="151"/>
        <v>7</v>
      </c>
      <c r="AN6007" s="160">
        <v>37442</v>
      </c>
      <c r="AO6007">
        <v>20</v>
      </c>
      <c r="AP6007">
        <v>109</v>
      </c>
      <c r="AQ6007" s="160" t="s">
        <v>1104</v>
      </c>
      <c r="AR6007" s="28">
        <f t="shared" si="152"/>
        <v>11</v>
      </c>
      <c r="AT6007" s="160">
        <v>38903</v>
      </c>
      <c r="AU6007">
        <v>20</v>
      </c>
      <c r="AV6007">
        <v>45</v>
      </c>
      <c r="AW6007" s="160" t="s">
        <v>1104</v>
      </c>
      <c r="AX6007" s="28">
        <f t="shared" si="153"/>
        <v>5</v>
      </c>
    </row>
    <row r="6008" spans="28:50" x14ac:dyDescent="0.3">
      <c r="AB6008" s="160">
        <v>36346</v>
      </c>
      <c r="AC6008">
        <v>21</v>
      </c>
      <c r="AD6008">
        <v>48</v>
      </c>
      <c r="AE6008" t="s">
        <v>1104</v>
      </c>
      <c r="AF6008">
        <v>5</v>
      </c>
      <c r="AH6008" s="160">
        <v>33059</v>
      </c>
      <c r="AI6008">
        <v>21</v>
      </c>
      <c r="AJ6008">
        <v>66</v>
      </c>
      <c r="AK6008" s="160" t="s">
        <v>1104</v>
      </c>
      <c r="AL6008" s="28">
        <f t="shared" si="151"/>
        <v>7</v>
      </c>
      <c r="AN6008" s="160">
        <v>37442</v>
      </c>
      <c r="AO6008">
        <v>21</v>
      </c>
      <c r="AP6008">
        <v>110</v>
      </c>
      <c r="AQ6008" s="160" t="s">
        <v>1104</v>
      </c>
      <c r="AR6008" s="28">
        <f t="shared" si="152"/>
        <v>11</v>
      </c>
      <c r="AT6008" s="160">
        <v>38903</v>
      </c>
      <c r="AU6008">
        <v>21</v>
      </c>
      <c r="AV6008">
        <v>46</v>
      </c>
      <c r="AW6008" s="160" t="s">
        <v>1104</v>
      </c>
      <c r="AX6008" s="28">
        <f t="shared" si="153"/>
        <v>5</v>
      </c>
    </row>
    <row r="6009" spans="28:50" x14ac:dyDescent="0.3">
      <c r="AB6009" s="160">
        <v>36346</v>
      </c>
      <c r="AC6009">
        <v>22</v>
      </c>
      <c r="AD6009">
        <v>32</v>
      </c>
      <c r="AE6009" t="s">
        <v>1104</v>
      </c>
      <c r="AF6009">
        <v>3</v>
      </c>
      <c r="AH6009" s="160">
        <v>33059</v>
      </c>
      <c r="AI6009">
        <v>22</v>
      </c>
      <c r="AJ6009">
        <v>64</v>
      </c>
      <c r="AK6009" s="160" t="s">
        <v>1104</v>
      </c>
      <c r="AL6009" s="28">
        <f t="shared" si="151"/>
        <v>6</v>
      </c>
      <c r="AN6009" s="160">
        <v>37442</v>
      </c>
      <c r="AO6009">
        <v>22</v>
      </c>
      <c r="AP6009">
        <v>110</v>
      </c>
      <c r="AQ6009" s="160" t="s">
        <v>1104</v>
      </c>
      <c r="AR6009" s="28">
        <f t="shared" si="152"/>
        <v>11</v>
      </c>
      <c r="AT6009" s="160">
        <v>38903</v>
      </c>
      <c r="AU6009">
        <v>22</v>
      </c>
      <c r="AV6009">
        <v>45</v>
      </c>
      <c r="AW6009" s="160" t="s">
        <v>1104</v>
      </c>
      <c r="AX6009" s="28">
        <f t="shared" si="153"/>
        <v>5</v>
      </c>
    </row>
    <row r="6010" spans="28:50" x14ac:dyDescent="0.3">
      <c r="AB6010" s="160">
        <v>36346</v>
      </c>
      <c r="AC6010">
        <v>23</v>
      </c>
      <c r="AD6010">
        <v>6</v>
      </c>
      <c r="AE6010" t="s">
        <v>1104</v>
      </c>
      <c r="AF6010">
        <v>1</v>
      </c>
      <c r="AH6010" s="160">
        <v>33059</v>
      </c>
      <c r="AI6010">
        <v>23</v>
      </c>
      <c r="AJ6010">
        <v>62</v>
      </c>
      <c r="AK6010" s="160" t="s">
        <v>1104</v>
      </c>
      <c r="AL6010" s="28">
        <f t="shared" si="151"/>
        <v>6</v>
      </c>
      <c r="AN6010" s="160">
        <v>37442</v>
      </c>
      <c r="AO6010">
        <v>23</v>
      </c>
      <c r="AP6010">
        <v>129</v>
      </c>
      <c r="AQ6010" s="160" t="s">
        <v>1104</v>
      </c>
      <c r="AR6010" s="28">
        <f t="shared" si="152"/>
        <v>13</v>
      </c>
      <c r="AT6010" s="160">
        <v>38903</v>
      </c>
      <c r="AU6010">
        <v>23</v>
      </c>
      <c r="AV6010">
        <v>45</v>
      </c>
      <c r="AW6010" s="160" t="s">
        <v>1104</v>
      </c>
      <c r="AX6010" s="28">
        <f t="shared" si="153"/>
        <v>5</v>
      </c>
    </row>
    <row r="6011" spans="28:50" x14ac:dyDescent="0.3">
      <c r="AB6011" s="160">
        <v>36347</v>
      </c>
      <c r="AC6011">
        <v>0</v>
      </c>
      <c r="AD6011">
        <v>-6</v>
      </c>
      <c r="AE6011" t="s">
        <v>1104</v>
      </c>
      <c r="AF6011">
        <v>-1</v>
      </c>
      <c r="AH6011" s="160">
        <v>33060</v>
      </c>
      <c r="AI6011">
        <v>0</v>
      </c>
      <c r="AJ6011">
        <v>59</v>
      </c>
      <c r="AK6011" s="160" t="s">
        <v>1104</v>
      </c>
      <c r="AL6011" s="28">
        <f t="shared" ref="AL6011:AL6074" si="154">ROUND(AJ6011/10,0)</f>
        <v>6</v>
      </c>
      <c r="AN6011" s="160">
        <v>37443</v>
      </c>
      <c r="AO6011">
        <v>0</v>
      </c>
      <c r="AP6011">
        <v>130</v>
      </c>
      <c r="AQ6011" s="160" t="s">
        <v>1104</v>
      </c>
      <c r="AR6011" s="28">
        <f t="shared" ref="AR6011:AR6074" si="155">ROUND(AP6011/10,0)</f>
        <v>13</v>
      </c>
      <c r="AT6011" s="160">
        <v>38904</v>
      </c>
      <c r="AU6011">
        <v>0</v>
      </c>
      <c r="AV6011">
        <v>44</v>
      </c>
      <c r="AW6011" s="160" t="s">
        <v>1104</v>
      </c>
      <c r="AX6011" s="28">
        <f t="shared" ref="AX6011:AX6074" si="156">ROUND(AV6011/10,0)</f>
        <v>4</v>
      </c>
    </row>
    <row r="6012" spans="28:50" x14ac:dyDescent="0.3">
      <c r="AB6012" s="160">
        <v>36347</v>
      </c>
      <c r="AC6012">
        <v>1</v>
      </c>
      <c r="AD6012">
        <v>-7</v>
      </c>
      <c r="AE6012" t="s">
        <v>1104</v>
      </c>
      <c r="AF6012">
        <v>-1</v>
      </c>
      <c r="AH6012" s="160">
        <v>33060</v>
      </c>
      <c r="AI6012">
        <v>1</v>
      </c>
      <c r="AJ6012">
        <v>56</v>
      </c>
      <c r="AK6012" s="160" t="s">
        <v>1104</v>
      </c>
      <c r="AL6012" s="28">
        <f t="shared" si="154"/>
        <v>6</v>
      </c>
      <c r="AN6012" s="160">
        <v>37443</v>
      </c>
      <c r="AO6012">
        <v>1</v>
      </c>
      <c r="AP6012">
        <v>110</v>
      </c>
      <c r="AQ6012" s="160" t="s">
        <v>1104</v>
      </c>
      <c r="AR6012" s="28">
        <f t="shared" si="155"/>
        <v>11</v>
      </c>
      <c r="AT6012" s="160">
        <v>38904</v>
      </c>
      <c r="AU6012">
        <v>1</v>
      </c>
      <c r="AV6012">
        <v>49</v>
      </c>
      <c r="AW6012" s="160" t="s">
        <v>1104</v>
      </c>
      <c r="AX6012" s="28">
        <f t="shared" si="156"/>
        <v>5</v>
      </c>
    </row>
    <row r="6013" spans="28:50" x14ac:dyDescent="0.3">
      <c r="AB6013" s="160">
        <v>36347</v>
      </c>
      <c r="AC6013">
        <v>2</v>
      </c>
      <c r="AD6013">
        <v>-11</v>
      </c>
      <c r="AE6013" t="s">
        <v>1104</v>
      </c>
      <c r="AF6013">
        <v>-1</v>
      </c>
      <c r="AH6013" s="160">
        <v>33060</v>
      </c>
      <c r="AI6013">
        <v>2</v>
      </c>
      <c r="AJ6013">
        <v>52</v>
      </c>
      <c r="AK6013" s="160" t="s">
        <v>1104</v>
      </c>
      <c r="AL6013" s="28">
        <f t="shared" si="154"/>
        <v>5</v>
      </c>
      <c r="AN6013" s="160">
        <v>37443</v>
      </c>
      <c r="AO6013">
        <v>2</v>
      </c>
      <c r="AP6013">
        <v>124</v>
      </c>
      <c r="AQ6013" s="160" t="s">
        <v>1104</v>
      </c>
      <c r="AR6013" s="28">
        <f t="shared" si="155"/>
        <v>12</v>
      </c>
      <c r="AT6013" s="160">
        <v>38904</v>
      </c>
      <c r="AU6013">
        <v>2</v>
      </c>
      <c r="AV6013">
        <v>45</v>
      </c>
      <c r="AW6013" s="160" t="s">
        <v>1104</v>
      </c>
      <c r="AX6013" s="28">
        <f t="shared" si="156"/>
        <v>5</v>
      </c>
    </row>
    <row r="6014" spans="28:50" x14ac:dyDescent="0.3">
      <c r="AB6014" s="160">
        <v>36347</v>
      </c>
      <c r="AC6014">
        <v>3</v>
      </c>
      <c r="AD6014">
        <v>-18</v>
      </c>
      <c r="AE6014" t="s">
        <v>1104</v>
      </c>
      <c r="AF6014">
        <v>-2</v>
      </c>
      <c r="AH6014" s="160">
        <v>33060</v>
      </c>
      <c r="AI6014">
        <v>3</v>
      </c>
      <c r="AJ6014">
        <v>48</v>
      </c>
      <c r="AK6014" s="160" t="s">
        <v>1104</v>
      </c>
      <c r="AL6014" s="28">
        <f t="shared" si="154"/>
        <v>5</v>
      </c>
      <c r="AN6014" s="160">
        <v>37443</v>
      </c>
      <c r="AO6014">
        <v>3</v>
      </c>
      <c r="AP6014">
        <v>110</v>
      </c>
      <c r="AQ6014" s="160" t="s">
        <v>1104</v>
      </c>
      <c r="AR6014" s="28">
        <f t="shared" si="155"/>
        <v>11</v>
      </c>
      <c r="AT6014" s="160">
        <v>38904</v>
      </c>
      <c r="AU6014">
        <v>3</v>
      </c>
      <c r="AV6014">
        <v>44</v>
      </c>
      <c r="AW6014" s="160" t="s">
        <v>1104</v>
      </c>
      <c r="AX6014" s="28">
        <f t="shared" si="156"/>
        <v>4</v>
      </c>
    </row>
    <row r="6015" spans="28:50" x14ac:dyDescent="0.3">
      <c r="AB6015" s="160">
        <v>36347</v>
      </c>
      <c r="AC6015">
        <v>4</v>
      </c>
      <c r="AD6015">
        <v>-30</v>
      </c>
      <c r="AE6015" t="s">
        <v>1104</v>
      </c>
      <c r="AF6015">
        <v>-3</v>
      </c>
      <c r="AH6015" s="160">
        <v>33060</v>
      </c>
      <c r="AI6015">
        <v>4</v>
      </c>
      <c r="AJ6015">
        <v>48</v>
      </c>
      <c r="AK6015" s="160" t="s">
        <v>1104</v>
      </c>
      <c r="AL6015" s="28">
        <f t="shared" si="154"/>
        <v>5</v>
      </c>
      <c r="AN6015" s="160">
        <v>37443</v>
      </c>
      <c r="AO6015">
        <v>4</v>
      </c>
      <c r="AP6015">
        <v>130</v>
      </c>
      <c r="AQ6015" s="160" t="s">
        <v>1104</v>
      </c>
      <c r="AR6015" s="28">
        <f t="shared" si="155"/>
        <v>13</v>
      </c>
      <c r="AT6015" s="160">
        <v>38904</v>
      </c>
      <c r="AU6015">
        <v>4</v>
      </c>
      <c r="AV6015">
        <v>47</v>
      </c>
      <c r="AW6015" s="160" t="s">
        <v>1104</v>
      </c>
      <c r="AX6015" s="28">
        <f t="shared" si="156"/>
        <v>5</v>
      </c>
    </row>
    <row r="6016" spans="28:50" x14ac:dyDescent="0.3">
      <c r="AB6016" s="160">
        <v>36347</v>
      </c>
      <c r="AC6016">
        <v>5</v>
      </c>
      <c r="AD6016">
        <v>-25</v>
      </c>
      <c r="AE6016" t="s">
        <v>1104</v>
      </c>
      <c r="AF6016">
        <v>-3</v>
      </c>
      <c r="AH6016" s="160">
        <v>33060</v>
      </c>
      <c r="AI6016">
        <v>5</v>
      </c>
      <c r="AJ6016">
        <v>48</v>
      </c>
      <c r="AK6016" s="160" t="s">
        <v>1104</v>
      </c>
      <c r="AL6016" s="28">
        <f t="shared" si="154"/>
        <v>5</v>
      </c>
      <c r="AN6016" s="160">
        <v>37443</v>
      </c>
      <c r="AO6016">
        <v>5</v>
      </c>
      <c r="AP6016">
        <v>131</v>
      </c>
      <c r="AQ6016" s="160" t="s">
        <v>1104</v>
      </c>
      <c r="AR6016" s="28">
        <f t="shared" si="155"/>
        <v>13</v>
      </c>
      <c r="AT6016" s="160">
        <v>38904</v>
      </c>
      <c r="AU6016">
        <v>5</v>
      </c>
      <c r="AV6016">
        <v>46</v>
      </c>
      <c r="AW6016" s="160" t="s">
        <v>1104</v>
      </c>
      <c r="AX6016" s="28">
        <f t="shared" si="156"/>
        <v>5</v>
      </c>
    </row>
    <row r="6017" spans="28:50" x14ac:dyDescent="0.3">
      <c r="AB6017" s="160">
        <v>36347</v>
      </c>
      <c r="AC6017">
        <v>6</v>
      </c>
      <c r="AD6017">
        <v>-31</v>
      </c>
      <c r="AE6017" t="s">
        <v>1104</v>
      </c>
      <c r="AF6017">
        <v>-3</v>
      </c>
      <c r="AH6017" s="160">
        <v>33060</v>
      </c>
      <c r="AI6017">
        <v>6</v>
      </c>
      <c r="AJ6017">
        <v>48</v>
      </c>
      <c r="AK6017" s="160" t="s">
        <v>1104</v>
      </c>
      <c r="AL6017" s="28">
        <f t="shared" si="154"/>
        <v>5</v>
      </c>
      <c r="AN6017" s="160">
        <v>37443</v>
      </c>
      <c r="AO6017">
        <v>6</v>
      </c>
      <c r="AP6017">
        <v>130</v>
      </c>
      <c r="AQ6017" s="160" t="s">
        <v>1104</v>
      </c>
      <c r="AR6017" s="28">
        <f t="shared" si="155"/>
        <v>13</v>
      </c>
      <c r="AT6017" s="160">
        <v>38904</v>
      </c>
      <c r="AU6017">
        <v>6</v>
      </c>
      <c r="AV6017">
        <v>44</v>
      </c>
      <c r="AW6017" s="160" t="s">
        <v>1104</v>
      </c>
      <c r="AX6017" s="28">
        <f t="shared" si="156"/>
        <v>4</v>
      </c>
    </row>
    <row r="6018" spans="28:50" x14ac:dyDescent="0.3">
      <c r="AB6018" s="160">
        <v>36347</v>
      </c>
      <c r="AC6018">
        <v>7</v>
      </c>
      <c r="AD6018">
        <v>-44</v>
      </c>
      <c r="AE6018" t="s">
        <v>1104</v>
      </c>
      <c r="AF6018">
        <v>-4</v>
      </c>
      <c r="AH6018" s="160">
        <v>33060</v>
      </c>
      <c r="AI6018">
        <v>7</v>
      </c>
      <c r="AJ6018">
        <v>51</v>
      </c>
      <c r="AK6018" s="160" t="s">
        <v>1104</v>
      </c>
      <c r="AL6018" s="28">
        <f t="shared" si="154"/>
        <v>5</v>
      </c>
      <c r="AN6018" s="160">
        <v>37443</v>
      </c>
      <c r="AO6018">
        <v>7</v>
      </c>
      <c r="AP6018">
        <v>130</v>
      </c>
      <c r="AQ6018" s="160" t="s">
        <v>1104</v>
      </c>
      <c r="AR6018" s="28">
        <f t="shared" si="155"/>
        <v>13</v>
      </c>
      <c r="AT6018" s="160">
        <v>38904</v>
      </c>
      <c r="AU6018">
        <v>7</v>
      </c>
      <c r="AV6018">
        <v>44</v>
      </c>
      <c r="AW6018" s="160" t="s">
        <v>1104</v>
      </c>
      <c r="AX6018" s="28">
        <f t="shared" si="156"/>
        <v>4</v>
      </c>
    </row>
    <row r="6019" spans="28:50" x14ac:dyDescent="0.3">
      <c r="AB6019" s="160">
        <v>36347</v>
      </c>
      <c r="AC6019">
        <v>8</v>
      </c>
      <c r="AD6019">
        <v>-34</v>
      </c>
      <c r="AE6019" t="s">
        <v>1104</v>
      </c>
      <c r="AF6019">
        <v>-3</v>
      </c>
      <c r="AH6019" s="160">
        <v>33060</v>
      </c>
      <c r="AI6019">
        <v>8</v>
      </c>
      <c r="AJ6019">
        <v>54</v>
      </c>
      <c r="AK6019" s="160" t="s">
        <v>1104</v>
      </c>
      <c r="AL6019" s="28">
        <f t="shared" si="154"/>
        <v>5</v>
      </c>
      <c r="AN6019" s="160">
        <v>37443</v>
      </c>
      <c r="AO6019">
        <v>8</v>
      </c>
      <c r="AP6019">
        <v>133</v>
      </c>
      <c r="AQ6019" s="160" t="s">
        <v>1104</v>
      </c>
      <c r="AR6019" s="28">
        <f t="shared" si="155"/>
        <v>13</v>
      </c>
      <c r="AT6019" s="160">
        <v>38904</v>
      </c>
      <c r="AU6019">
        <v>8</v>
      </c>
      <c r="AV6019">
        <v>41</v>
      </c>
      <c r="AW6019" s="160" t="s">
        <v>1104</v>
      </c>
      <c r="AX6019" s="28">
        <f t="shared" si="156"/>
        <v>4</v>
      </c>
    </row>
    <row r="6020" spans="28:50" x14ac:dyDescent="0.3">
      <c r="AB6020" s="160">
        <v>36347</v>
      </c>
      <c r="AC6020">
        <v>9</v>
      </c>
      <c r="AD6020">
        <v>-10</v>
      </c>
      <c r="AE6020" t="s">
        <v>1104</v>
      </c>
      <c r="AF6020">
        <v>-1</v>
      </c>
      <c r="AH6020" s="160">
        <v>33060</v>
      </c>
      <c r="AI6020">
        <v>9</v>
      </c>
      <c r="AJ6020">
        <v>57</v>
      </c>
      <c r="AK6020" s="160" t="s">
        <v>1104</v>
      </c>
      <c r="AL6020" s="28">
        <f t="shared" si="154"/>
        <v>6</v>
      </c>
      <c r="AN6020" s="160">
        <v>37443</v>
      </c>
      <c r="AO6020">
        <v>9</v>
      </c>
      <c r="AP6020">
        <v>140</v>
      </c>
      <c r="AQ6020" s="160" t="s">
        <v>1104</v>
      </c>
      <c r="AR6020" s="28">
        <f t="shared" si="155"/>
        <v>14</v>
      </c>
      <c r="AT6020" s="160">
        <v>38904</v>
      </c>
      <c r="AU6020">
        <v>9</v>
      </c>
      <c r="AV6020">
        <v>52</v>
      </c>
      <c r="AW6020" s="160" t="s">
        <v>1104</v>
      </c>
      <c r="AX6020" s="28">
        <f t="shared" si="156"/>
        <v>5</v>
      </c>
    </row>
    <row r="6021" spans="28:50" x14ac:dyDescent="0.3">
      <c r="AB6021" s="160">
        <v>36347</v>
      </c>
      <c r="AC6021">
        <v>10</v>
      </c>
      <c r="AD6021">
        <v>15</v>
      </c>
      <c r="AE6021" t="s">
        <v>1104</v>
      </c>
      <c r="AF6021">
        <v>2</v>
      </c>
      <c r="AH6021" s="160">
        <v>33060</v>
      </c>
      <c r="AI6021">
        <v>10</v>
      </c>
      <c r="AJ6021">
        <v>76</v>
      </c>
      <c r="AK6021" s="160" t="s">
        <v>1104</v>
      </c>
      <c r="AL6021" s="28">
        <f t="shared" si="154"/>
        <v>8</v>
      </c>
      <c r="AN6021" s="160">
        <v>37443</v>
      </c>
      <c r="AO6021">
        <v>10</v>
      </c>
      <c r="AP6021">
        <v>140</v>
      </c>
      <c r="AQ6021" s="160" t="s">
        <v>1104</v>
      </c>
      <c r="AR6021" s="28">
        <f t="shared" si="155"/>
        <v>14</v>
      </c>
      <c r="AT6021" s="160">
        <v>38904</v>
      </c>
      <c r="AU6021">
        <v>10</v>
      </c>
      <c r="AV6021">
        <v>56</v>
      </c>
      <c r="AW6021" s="160" t="s">
        <v>1104</v>
      </c>
      <c r="AX6021" s="28">
        <f t="shared" si="156"/>
        <v>6</v>
      </c>
    </row>
    <row r="6022" spans="28:50" x14ac:dyDescent="0.3">
      <c r="AB6022" s="160">
        <v>36347</v>
      </c>
      <c r="AC6022">
        <v>11</v>
      </c>
      <c r="AD6022">
        <v>59</v>
      </c>
      <c r="AE6022" t="s">
        <v>1104</v>
      </c>
      <c r="AF6022">
        <v>6</v>
      </c>
      <c r="AH6022" s="160">
        <v>33060</v>
      </c>
      <c r="AI6022">
        <v>11</v>
      </c>
      <c r="AJ6022">
        <v>96</v>
      </c>
      <c r="AK6022" s="160" t="s">
        <v>1104</v>
      </c>
      <c r="AL6022" s="28">
        <f t="shared" si="154"/>
        <v>10</v>
      </c>
      <c r="AN6022" s="160">
        <v>37443</v>
      </c>
      <c r="AO6022">
        <v>11</v>
      </c>
      <c r="AP6022">
        <v>150</v>
      </c>
      <c r="AQ6022" s="160" t="s">
        <v>1104</v>
      </c>
      <c r="AR6022" s="28">
        <f t="shared" si="155"/>
        <v>15</v>
      </c>
      <c r="AT6022" s="160">
        <v>38904</v>
      </c>
      <c r="AU6022">
        <v>11</v>
      </c>
      <c r="AV6022">
        <v>66</v>
      </c>
      <c r="AW6022" s="160" t="s">
        <v>1104</v>
      </c>
      <c r="AX6022" s="28">
        <f t="shared" si="156"/>
        <v>7</v>
      </c>
    </row>
    <row r="6023" spans="28:50" x14ac:dyDescent="0.3">
      <c r="AB6023" s="160">
        <v>36347</v>
      </c>
      <c r="AC6023">
        <v>12</v>
      </c>
      <c r="AD6023">
        <v>91</v>
      </c>
      <c r="AE6023" t="s">
        <v>1104</v>
      </c>
      <c r="AF6023">
        <v>9</v>
      </c>
      <c r="AH6023" s="160">
        <v>33060</v>
      </c>
      <c r="AI6023">
        <v>12</v>
      </c>
      <c r="AJ6023">
        <v>116</v>
      </c>
      <c r="AK6023" s="160" t="s">
        <v>1104</v>
      </c>
      <c r="AL6023" s="28">
        <f t="shared" si="154"/>
        <v>12</v>
      </c>
      <c r="AN6023" s="160">
        <v>37443</v>
      </c>
      <c r="AO6023">
        <v>12</v>
      </c>
      <c r="AP6023">
        <v>150</v>
      </c>
      <c r="AQ6023" s="160" t="s">
        <v>1104</v>
      </c>
      <c r="AR6023" s="28">
        <f t="shared" si="155"/>
        <v>15</v>
      </c>
      <c r="AT6023" s="160">
        <v>38904</v>
      </c>
      <c r="AU6023">
        <v>12</v>
      </c>
      <c r="AV6023">
        <v>70</v>
      </c>
      <c r="AW6023" s="160" t="s">
        <v>1104</v>
      </c>
      <c r="AX6023" s="28">
        <f t="shared" si="156"/>
        <v>7</v>
      </c>
    </row>
    <row r="6024" spans="28:50" x14ac:dyDescent="0.3">
      <c r="AB6024" s="160">
        <v>36347</v>
      </c>
      <c r="AC6024">
        <v>13</v>
      </c>
      <c r="AD6024">
        <v>113</v>
      </c>
      <c r="AE6024" t="s">
        <v>1104</v>
      </c>
      <c r="AF6024">
        <v>11</v>
      </c>
      <c r="AH6024" s="160">
        <v>33060</v>
      </c>
      <c r="AI6024">
        <v>13</v>
      </c>
      <c r="AJ6024">
        <v>119</v>
      </c>
      <c r="AK6024" s="160" t="s">
        <v>1104</v>
      </c>
      <c r="AL6024" s="28">
        <f t="shared" si="154"/>
        <v>12</v>
      </c>
      <c r="AN6024" s="160">
        <v>37443</v>
      </c>
      <c r="AO6024">
        <v>13</v>
      </c>
      <c r="AP6024">
        <v>161</v>
      </c>
      <c r="AQ6024" s="160" t="s">
        <v>1104</v>
      </c>
      <c r="AR6024" s="28">
        <f t="shared" si="155"/>
        <v>16</v>
      </c>
      <c r="AT6024" s="160">
        <v>38904</v>
      </c>
      <c r="AU6024">
        <v>13</v>
      </c>
      <c r="AV6024">
        <v>74</v>
      </c>
      <c r="AW6024" s="160" t="s">
        <v>1104</v>
      </c>
      <c r="AX6024" s="28">
        <f t="shared" si="156"/>
        <v>7</v>
      </c>
    </row>
    <row r="6025" spans="28:50" x14ac:dyDescent="0.3">
      <c r="AB6025" s="160">
        <v>36347</v>
      </c>
      <c r="AC6025">
        <v>14</v>
      </c>
      <c r="AD6025">
        <v>112</v>
      </c>
      <c r="AE6025" t="s">
        <v>1104</v>
      </c>
      <c r="AF6025">
        <v>11</v>
      </c>
      <c r="AH6025" s="160">
        <v>33060</v>
      </c>
      <c r="AI6025">
        <v>14</v>
      </c>
      <c r="AJ6025">
        <v>122</v>
      </c>
      <c r="AK6025" s="160" t="s">
        <v>1104</v>
      </c>
      <c r="AL6025" s="28">
        <f t="shared" si="154"/>
        <v>12</v>
      </c>
      <c r="AN6025" s="160">
        <v>37443</v>
      </c>
      <c r="AO6025">
        <v>14</v>
      </c>
      <c r="AP6025">
        <v>160</v>
      </c>
      <c r="AQ6025" s="160" t="s">
        <v>1104</v>
      </c>
      <c r="AR6025" s="28">
        <f t="shared" si="155"/>
        <v>16</v>
      </c>
      <c r="AT6025" s="160">
        <v>38904</v>
      </c>
      <c r="AU6025">
        <v>14</v>
      </c>
      <c r="AV6025">
        <v>74</v>
      </c>
      <c r="AW6025" s="160" t="s">
        <v>1104</v>
      </c>
      <c r="AX6025" s="28">
        <f t="shared" si="156"/>
        <v>7</v>
      </c>
    </row>
    <row r="6026" spans="28:50" x14ac:dyDescent="0.3">
      <c r="AB6026" s="160">
        <v>36347</v>
      </c>
      <c r="AC6026">
        <v>15</v>
      </c>
      <c r="AD6026">
        <v>110</v>
      </c>
      <c r="AE6026" t="s">
        <v>1104</v>
      </c>
      <c r="AF6026">
        <v>11</v>
      </c>
      <c r="AH6026" s="160">
        <v>33060</v>
      </c>
      <c r="AI6026">
        <v>15</v>
      </c>
      <c r="AJ6026">
        <v>125</v>
      </c>
      <c r="AK6026" s="160" t="s">
        <v>1104</v>
      </c>
      <c r="AL6026" s="28">
        <f t="shared" si="154"/>
        <v>13</v>
      </c>
      <c r="AN6026" s="160">
        <v>37443</v>
      </c>
      <c r="AO6026">
        <v>15</v>
      </c>
      <c r="AP6026">
        <v>160</v>
      </c>
      <c r="AQ6026" s="160" t="s">
        <v>1104</v>
      </c>
      <c r="AR6026" s="28">
        <f t="shared" si="155"/>
        <v>16</v>
      </c>
      <c r="AT6026" s="160">
        <v>38904</v>
      </c>
      <c r="AU6026">
        <v>15</v>
      </c>
      <c r="AV6026">
        <v>73</v>
      </c>
      <c r="AW6026" s="160" t="s">
        <v>1104</v>
      </c>
      <c r="AX6026" s="28">
        <f t="shared" si="156"/>
        <v>7</v>
      </c>
    </row>
    <row r="6027" spans="28:50" x14ac:dyDescent="0.3">
      <c r="AB6027" s="160">
        <v>36347</v>
      </c>
      <c r="AC6027">
        <v>16</v>
      </c>
      <c r="AD6027">
        <v>97</v>
      </c>
      <c r="AE6027" t="s">
        <v>1104</v>
      </c>
      <c r="AF6027">
        <v>10</v>
      </c>
      <c r="AH6027" s="160">
        <v>33060</v>
      </c>
      <c r="AI6027">
        <v>16</v>
      </c>
      <c r="AJ6027">
        <v>121</v>
      </c>
      <c r="AK6027" s="160" t="s">
        <v>1104</v>
      </c>
      <c r="AL6027" s="28">
        <f t="shared" si="154"/>
        <v>12</v>
      </c>
      <c r="AN6027" s="160">
        <v>37443</v>
      </c>
      <c r="AO6027">
        <v>16</v>
      </c>
      <c r="AP6027">
        <v>150</v>
      </c>
      <c r="AQ6027" s="160" t="s">
        <v>1104</v>
      </c>
      <c r="AR6027" s="28">
        <f t="shared" si="155"/>
        <v>15</v>
      </c>
      <c r="AT6027" s="160">
        <v>38904</v>
      </c>
      <c r="AU6027">
        <v>16</v>
      </c>
      <c r="AV6027">
        <v>57</v>
      </c>
      <c r="AW6027" s="160" t="s">
        <v>1104</v>
      </c>
      <c r="AX6027" s="28">
        <f t="shared" si="156"/>
        <v>6</v>
      </c>
    </row>
    <row r="6028" spans="28:50" x14ac:dyDescent="0.3">
      <c r="AB6028" s="160">
        <v>36347</v>
      </c>
      <c r="AC6028">
        <v>17</v>
      </c>
      <c r="AD6028">
        <v>83</v>
      </c>
      <c r="AE6028" t="s">
        <v>1104</v>
      </c>
      <c r="AF6028">
        <v>8</v>
      </c>
      <c r="AH6028" s="160">
        <v>33060</v>
      </c>
      <c r="AI6028">
        <v>17</v>
      </c>
      <c r="AJ6028">
        <v>116</v>
      </c>
      <c r="AK6028" s="160" t="s">
        <v>1104</v>
      </c>
      <c r="AL6028" s="28">
        <f t="shared" si="154"/>
        <v>12</v>
      </c>
      <c r="AN6028" s="160">
        <v>37443</v>
      </c>
      <c r="AO6028">
        <v>17</v>
      </c>
      <c r="AP6028">
        <v>152</v>
      </c>
      <c r="AQ6028" s="160" t="s">
        <v>1104</v>
      </c>
      <c r="AR6028" s="28">
        <f t="shared" si="155"/>
        <v>15</v>
      </c>
      <c r="AT6028" s="160">
        <v>38904</v>
      </c>
      <c r="AU6028">
        <v>17</v>
      </c>
      <c r="AV6028">
        <v>41</v>
      </c>
      <c r="AW6028" s="160" t="s">
        <v>1104</v>
      </c>
      <c r="AX6028" s="28">
        <f t="shared" si="156"/>
        <v>4</v>
      </c>
    </row>
    <row r="6029" spans="28:50" x14ac:dyDescent="0.3">
      <c r="AB6029" s="160">
        <v>36347</v>
      </c>
      <c r="AC6029">
        <v>18</v>
      </c>
      <c r="AD6029">
        <v>73</v>
      </c>
      <c r="AE6029" t="s">
        <v>1104</v>
      </c>
      <c r="AF6029">
        <v>7</v>
      </c>
      <c r="AH6029" s="160">
        <v>33060</v>
      </c>
      <c r="AI6029">
        <v>18</v>
      </c>
      <c r="AJ6029">
        <v>111</v>
      </c>
      <c r="AK6029" s="160" t="s">
        <v>1104</v>
      </c>
      <c r="AL6029" s="28">
        <f t="shared" si="154"/>
        <v>11</v>
      </c>
      <c r="AN6029" s="160">
        <v>37443</v>
      </c>
      <c r="AO6029">
        <v>18</v>
      </c>
      <c r="AP6029">
        <v>150</v>
      </c>
      <c r="AQ6029" s="160" t="s">
        <v>1104</v>
      </c>
      <c r="AR6029" s="28">
        <f t="shared" si="155"/>
        <v>15</v>
      </c>
      <c r="AT6029" s="160">
        <v>38904</v>
      </c>
      <c r="AU6029">
        <v>18</v>
      </c>
      <c r="AV6029">
        <v>32</v>
      </c>
      <c r="AW6029" s="160" t="s">
        <v>1104</v>
      </c>
      <c r="AX6029" s="28">
        <f t="shared" si="156"/>
        <v>3</v>
      </c>
    </row>
    <row r="6030" spans="28:50" x14ac:dyDescent="0.3">
      <c r="AB6030" s="160">
        <v>36347</v>
      </c>
      <c r="AC6030">
        <v>19</v>
      </c>
      <c r="AD6030">
        <v>69</v>
      </c>
      <c r="AE6030" t="s">
        <v>1104</v>
      </c>
      <c r="AF6030">
        <v>7</v>
      </c>
      <c r="AH6030" s="160">
        <v>33060</v>
      </c>
      <c r="AI6030">
        <v>19</v>
      </c>
      <c r="AJ6030">
        <v>112</v>
      </c>
      <c r="AK6030" s="160" t="s">
        <v>1104</v>
      </c>
      <c r="AL6030" s="28">
        <f t="shared" si="154"/>
        <v>11</v>
      </c>
      <c r="AN6030" s="160">
        <v>37443</v>
      </c>
      <c r="AO6030">
        <v>19</v>
      </c>
      <c r="AP6030">
        <v>140</v>
      </c>
      <c r="AQ6030" s="160" t="s">
        <v>1104</v>
      </c>
      <c r="AR6030" s="28">
        <f t="shared" si="155"/>
        <v>14</v>
      </c>
      <c r="AT6030" s="160">
        <v>38904</v>
      </c>
      <c r="AU6030">
        <v>19</v>
      </c>
      <c r="AV6030">
        <v>22</v>
      </c>
      <c r="AW6030" s="160" t="s">
        <v>1104</v>
      </c>
      <c r="AX6030" s="28">
        <f t="shared" si="156"/>
        <v>2</v>
      </c>
    </row>
    <row r="6031" spans="28:50" x14ac:dyDescent="0.3">
      <c r="AB6031" s="160">
        <v>36347</v>
      </c>
      <c r="AC6031">
        <v>20</v>
      </c>
      <c r="AD6031">
        <v>67</v>
      </c>
      <c r="AE6031" t="s">
        <v>1104</v>
      </c>
      <c r="AF6031">
        <v>7</v>
      </c>
      <c r="AH6031" s="160">
        <v>33060</v>
      </c>
      <c r="AI6031">
        <v>20</v>
      </c>
      <c r="AJ6031">
        <v>113</v>
      </c>
      <c r="AK6031" s="160" t="s">
        <v>1104</v>
      </c>
      <c r="AL6031" s="28">
        <f t="shared" si="154"/>
        <v>11</v>
      </c>
      <c r="AN6031" s="160">
        <v>37443</v>
      </c>
      <c r="AO6031">
        <v>20</v>
      </c>
      <c r="AP6031">
        <v>146</v>
      </c>
      <c r="AQ6031" s="160" t="s">
        <v>1104</v>
      </c>
      <c r="AR6031" s="28">
        <f t="shared" si="155"/>
        <v>15</v>
      </c>
      <c r="AT6031" s="160">
        <v>38904</v>
      </c>
      <c r="AU6031">
        <v>20</v>
      </c>
      <c r="AV6031">
        <v>15</v>
      </c>
      <c r="AW6031" s="160" t="s">
        <v>1104</v>
      </c>
      <c r="AX6031" s="28">
        <f t="shared" si="156"/>
        <v>2</v>
      </c>
    </row>
    <row r="6032" spans="28:50" x14ac:dyDescent="0.3">
      <c r="AB6032" s="160">
        <v>36347</v>
      </c>
      <c r="AC6032">
        <v>21</v>
      </c>
      <c r="AD6032">
        <v>67</v>
      </c>
      <c r="AE6032" t="s">
        <v>1104</v>
      </c>
      <c r="AF6032">
        <v>7</v>
      </c>
      <c r="AH6032" s="160">
        <v>33060</v>
      </c>
      <c r="AI6032">
        <v>21</v>
      </c>
      <c r="AJ6032">
        <v>115</v>
      </c>
      <c r="AK6032" s="160" t="s">
        <v>1104</v>
      </c>
      <c r="AL6032" s="28">
        <f t="shared" si="154"/>
        <v>12</v>
      </c>
      <c r="AN6032" s="160">
        <v>37443</v>
      </c>
      <c r="AO6032">
        <v>21</v>
      </c>
      <c r="AP6032">
        <v>150</v>
      </c>
      <c r="AQ6032" s="160" t="s">
        <v>1104</v>
      </c>
      <c r="AR6032" s="28">
        <f t="shared" si="155"/>
        <v>15</v>
      </c>
      <c r="AT6032" s="160">
        <v>38904</v>
      </c>
      <c r="AU6032">
        <v>21</v>
      </c>
      <c r="AV6032">
        <v>14</v>
      </c>
      <c r="AW6032" s="160" t="s">
        <v>1104</v>
      </c>
      <c r="AX6032" s="28">
        <f t="shared" si="156"/>
        <v>1</v>
      </c>
    </row>
    <row r="6033" spans="28:50" x14ac:dyDescent="0.3">
      <c r="AB6033" s="160">
        <v>36347</v>
      </c>
      <c r="AC6033">
        <v>22</v>
      </c>
      <c r="AD6033">
        <v>68</v>
      </c>
      <c r="AE6033" t="s">
        <v>1104</v>
      </c>
      <c r="AF6033">
        <v>7</v>
      </c>
      <c r="AH6033" s="160">
        <v>33060</v>
      </c>
      <c r="AI6033">
        <v>22</v>
      </c>
      <c r="AJ6033">
        <v>117</v>
      </c>
      <c r="AK6033" s="160" t="s">
        <v>1104</v>
      </c>
      <c r="AL6033" s="28">
        <f t="shared" si="154"/>
        <v>12</v>
      </c>
      <c r="AN6033" s="160">
        <v>37443</v>
      </c>
      <c r="AO6033">
        <v>22</v>
      </c>
      <c r="AP6033">
        <v>150</v>
      </c>
      <c r="AQ6033" s="160" t="s">
        <v>1104</v>
      </c>
      <c r="AR6033" s="28">
        <f t="shared" si="155"/>
        <v>15</v>
      </c>
      <c r="AT6033" s="160">
        <v>38904</v>
      </c>
      <c r="AU6033">
        <v>22</v>
      </c>
      <c r="AV6033">
        <v>4</v>
      </c>
      <c r="AW6033" s="160" t="s">
        <v>1104</v>
      </c>
      <c r="AX6033" s="28">
        <f t="shared" si="156"/>
        <v>0</v>
      </c>
    </row>
    <row r="6034" spans="28:50" x14ac:dyDescent="0.3">
      <c r="AB6034" s="160">
        <v>36347</v>
      </c>
      <c r="AC6034">
        <v>23</v>
      </c>
      <c r="AD6034">
        <v>67</v>
      </c>
      <c r="AE6034" t="s">
        <v>1104</v>
      </c>
      <c r="AF6034">
        <v>7</v>
      </c>
      <c r="AH6034" s="160">
        <v>33060</v>
      </c>
      <c r="AI6034">
        <v>23</v>
      </c>
      <c r="AJ6034">
        <v>120</v>
      </c>
      <c r="AK6034" s="160" t="s">
        <v>1104</v>
      </c>
      <c r="AL6034" s="28">
        <f t="shared" si="154"/>
        <v>12</v>
      </c>
      <c r="AN6034" s="160">
        <v>37443</v>
      </c>
      <c r="AO6034">
        <v>23</v>
      </c>
      <c r="AP6034">
        <v>141</v>
      </c>
      <c r="AQ6034" s="160" t="s">
        <v>1104</v>
      </c>
      <c r="AR6034" s="28">
        <f t="shared" si="155"/>
        <v>14</v>
      </c>
      <c r="AT6034" s="160">
        <v>38904</v>
      </c>
      <c r="AU6034">
        <v>23</v>
      </c>
      <c r="AV6034">
        <v>7</v>
      </c>
      <c r="AW6034" s="160" t="s">
        <v>1104</v>
      </c>
      <c r="AX6034" s="28">
        <f t="shared" si="156"/>
        <v>1</v>
      </c>
    </row>
    <row r="6035" spans="28:50" x14ac:dyDescent="0.3">
      <c r="AB6035" s="160">
        <v>36348</v>
      </c>
      <c r="AC6035">
        <v>0</v>
      </c>
      <c r="AD6035">
        <v>35</v>
      </c>
      <c r="AE6035" t="s">
        <v>1104</v>
      </c>
      <c r="AF6035">
        <v>4</v>
      </c>
      <c r="AH6035" s="160">
        <v>33061</v>
      </c>
      <c r="AI6035">
        <v>0</v>
      </c>
      <c r="AJ6035">
        <v>123</v>
      </c>
      <c r="AK6035" s="160" t="s">
        <v>1104</v>
      </c>
      <c r="AL6035" s="28">
        <f t="shared" si="154"/>
        <v>12</v>
      </c>
      <c r="AN6035" s="160">
        <v>37444</v>
      </c>
      <c r="AO6035">
        <v>0</v>
      </c>
      <c r="AP6035">
        <v>150</v>
      </c>
      <c r="AQ6035" s="160" t="s">
        <v>1104</v>
      </c>
      <c r="AR6035" s="28">
        <f t="shared" si="155"/>
        <v>15</v>
      </c>
      <c r="AT6035" s="160">
        <v>38905</v>
      </c>
      <c r="AU6035">
        <v>0</v>
      </c>
      <c r="AV6035">
        <v>5</v>
      </c>
      <c r="AW6035" s="160" t="s">
        <v>1104</v>
      </c>
      <c r="AX6035" s="28">
        <f t="shared" si="156"/>
        <v>1</v>
      </c>
    </row>
    <row r="6036" spans="28:50" x14ac:dyDescent="0.3">
      <c r="AB6036" s="160">
        <v>36348</v>
      </c>
      <c r="AC6036">
        <v>1</v>
      </c>
      <c r="AD6036">
        <v>14</v>
      </c>
      <c r="AE6036" t="s">
        <v>1104</v>
      </c>
      <c r="AF6036">
        <v>1</v>
      </c>
      <c r="AH6036" s="160">
        <v>33061</v>
      </c>
      <c r="AI6036">
        <v>1</v>
      </c>
      <c r="AJ6036">
        <v>122</v>
      </c>
      <c r="AK6036" s="160" t="s">
        <v>1104</v>
      </c>
      <c r="AL6036" s="28">
        <f t="shared" si="154"/>
        <v>12</v>
      </c>
      <c r="AN6036" s="160">
        <v>37444</v>
      </c>
      <c r="AO6036">
        <v>1</v>
      </c>
      <c r="AP6036">
        <v>140</v>
      </c>
      <c r="AQ6036" s="160" t="s">
        <v>1104</v>
      </c>
      <c r="AR6036" s="28">
        <f t="shared" si="155"/>
        <v>14</v>
      </c>
      <c r="AT6036" s="160">
        <v>38905</v>
      </c>
      <c r="AU6036">
        <v>1</v>
      </c>
      <c r="AV6036">
        <v>2</v>
      </c>
      <c r="AW6036" s="160" t="s">
        <v>1104</v>
      </c>
      <c r="AX6036" s="28">
        <f t="shared" si="156"/>
        <v>0</v>
      </c>
    </row>
    <row r="6037" spans="28:50" x14ac:dyDescent="0.3">
      <c r="AB6037" s="160">
        <v>36348</v>
      </c>
      <c r="AC6037">
        <v>2</v>
      </c>
      <c r="AD6037">
        <v>12</v>
      </c>
      <c r="AE6037" t="s">
        <v>1104</v>
      </c>
      <c r="AF6037">
        <v>1</v>
      </c>
      <c r="AH6037" s="160">
        <v>33061</v>
      </c>
      <c r="AI6037">
        <v>2</v>
      </c>
      <c r="AJ6037">
        <v>121</v>
      </c>
      <c r="AK6037" s="160" t="s">
        <v>1104</v>
      </c>
      <c r="AL6037" s="28">
        <f t="shared" si="154"/>
        <v>12</v>
      </c>
      <c r="AN6037" s="160">
        <v>37444</v>
      </c>
      <c r="AO6037">
        <v>2</v>
      </c>
      <c r="AP6037">
        <v>132</v>
      </c>
      <c r="AQ6037" s="160" t="s">
        <v>1104</v>
      </c>
      <c r="AR6037" s="28">
        <f t="shared" si="155"/>
        <v>13</v>
      </c>
      <c r="AT6037" s="160">
        <v>38905</v>
      </c>
      <c r="AU6037">
        <v>2</v>
      </c>
      <c r="AV6037">
        <v>-4</v>
      </c>
      <c r="AW6037" s="160" t="s">
        <v>1104</v>
      </c>
      <c r="AX6037" s="28">
        <f t="shared" si="156"/>
        <v>0</v>
      </c>
    </row>
    <row r="6038" spans="28:50" x14ac:dyDescent="0.3">
      <c r="AB6038" s="160">
        <v>36348</v>
      </c>
      <c r="AC6038">
        <v>3</v>
      </c>
      <c r="AD6038">
        <v>58</v>
      </c>
      <c r="AE6038" t="s">
        <v>1104</v>
      </c>
      <c r="AF6038">
        <v>6</v>
      </c>
      <c r="AH6038" s="160">
        <v>33061</v>
      </c>
      <c r="AI6038">
        <v>3</v>
      </c>
      <c r="AJ6038">
        <v>119</v>
      </c>
      <c r="AK6038" s="160" t="s">
        <v>1104</v>
      </c>
      <c r="AL6038" s="28">
        <f t="shared" si="154"/>
        <v>12</v>
      </c>
      <c r="AN6038" s="160">
        <v>37444</v>
      </c>
      <c r="AO6038">
        <v>3</v>
      </c>
      <c r="AP6038">
        <v>140</v>
      </c>
      <c r="AQ6038" s="160" t="s">
        <v>1104</v>
      </c>
      <c r="AR6038" s="28">
        <f t="shared" si="155"/>
        <v>14</v>
      </c>
      <c r="AT6038" s="160">
        <v>38905</v>
      </c>
      <c r="AU6038">
        <v>3</v>
      </c>
      <c r="AV6038">
        <v>-3</v>
      </c>
      <c r="AW6038" s="160" t="s">
        <v>1104</v>
      </c>
      <c r="AX6038" s="28">
        <f t="shared" si="156"/>
        <v>0</v>
      </c>
    </row>
    <row r="6039" spans="28:50" x14ac:dyDescent="0.3">
      <c r="AB6039" s="160">
        <v>36348</v>
      </c>
      <c r="AC6039">
        <v>4</v>
      </c>
      <c r="AD6039">
        <v>50</v>
      </c>
      <c r="AE6039" t="s">
        <v>1104</v>
      </c>
      <c r="AF6039">
        <v>5</v>
      </c>
      <c r="AH6039" s="160">
        <v>33061</v>
      </c>
      <c r="AI6039">
        <v>4</v>
      </c>
      <c r="AJ6039">
        <v>116</v>
      </c>
      <c r="AK6039" s="160" t="s">
        <v>1104</v>
      </c>
      <c r="AL6039" s="28">
        <f t="shared" si="154"/>
        <v>12</v>
      </c>
      <c r="AN6039" s="160">
        <v>37444</v>
      </c>
      <c r="AO6039">
        <v>4</v>
      </c>
      <c r="AP6039">
        <v>140</v>
      </c>
      <c r="AQ6039" s="160" t="s">
        <v>1104</v>
      </c>
      <c r="AR6039" s="28">
        <f t="shared" si="155"/>
        <v>14</v>
      </c>
      <c r="AT6039" s="160">
        <v>38905</v>
      </c>
      <c r="AU6039">
        <v>4</v>
      </c>
      <c r="AV6039">
        <v>-12</v>
      </c>
      <c r="AW6039" s="160" t="s">
        <v>1104</v>
      </c>
      <c r="AX6039" s="28">
        <f t="shared" si="156"/>
        <v>-1</v>
      </c>
    </row>
    <row r="6040" spans="28:50" x14ac:dyDescent="0.3">
      <c r="AB6040" s="160">
        <v>36348</v>
      </c>
      <c r="AC6040">
        <v>5</v>
      </c>
      <c r="AD6040">
        <v>48</v>
      </c>
      <c r="AE6040" t="s">
        <v>1104</v>
      </c>
      <c r="AF6040">
        <v>5</v>
      </c>
      <c r="AH6040" s="160">
        <v>33061</v>
      </c>
      <c r="AI6040">
        <v>5</v>
      </c>
      <c r="AJ6040">
        <v>113</v>
      </c>
      <c r="AK6040" s="160" t="s">
        <v>1104</v>
      </c>
      <c r="AL6040" s="28">
        <f t="shared" si="154"/>
        <v>11</v>
      </c>
      <c r="AN6040" s="160">
        <v>37444</v>
      </c>
      <c r="AO6040">
        <v>5</v>
      </c>
      <c r="AP6040">
        <v>139</v>
      </c>
      <c r="AQ6040" s="160" t="s">
        <v>1104</v>
      </c>
      <c r="AR6040" s="28">
        <f t="shared" si="155"/>
        <v>14</v>
      </c>
      <c r="AT6040" s="160">
        <v>38905</v>
      </c>
      <c r="AU6040">
        <v>5</v>
      </c>
      <c r="AV6040">
        <v>-7</v>
      </c>
      <c r="AW6040" s="160" t="s">
        <v>1104</v>
      </c>
      <c r="AX6040" s="28">
        <f t="shared" si="156"/>
        <v>-1</v>
      </c>
    </row>
    <row r="6041" spans="28:50" x14ac:dyDescent="0.3">
      <c r="AB6041" s="160">
        <v>36348</v>
      </c>
      <c r="AC6041">
        <v>6</v>
      </c>
      <c r="AD6041">
        <v>34</v>
      </c>
      <c r="AE6041" t="s">
        <v>1104</v>
      </c>
      <c r="AF6041">
        <v>3</v>
      </c>
      <c r="AH6041" s="160">
        <v>33061</v>
      </c>
      <c r="AI6041">
        <v>6</v>
      </c>
      <c r="AJ6041">
        <v>110</v>
      </c>
      <c r="AK6041" s="160" t="s">
        <v>1104</v>
      </c>
      <c r="AL6041" s="28">
        <f t="shared" si="154"/>
        <v>11</v>
      </c>
      <c r="AN6041" s="160">
        <v>37444</v>
      </c>
      <c r="AO6041">
        <v>6</v>
      </c>
      <c r="AP6041">
        <v>140</v>
      </c>
      <c r="AQ6041" s="160" t="s">
        <v>1104</v>
      </c>
      <c r="AR6041" s="28">
        <f t="shared" si="155"/>
        <v>14</v>
      </c>
      <c r="AT6041" s="160">
        <v>38905</v>
      </c>
      <c r="AU6041">
        <v>6</v>
      </c>
      <c r="AV6041">
        <v>-7</v>
      </c>
      <c r="AW6041" s="160" t="s">
        <v>1104</v>
      </c>
      <c r="AX6041" s="28">
        <f t="shared" si="156"/>
        <v>-1</v>
      </c>
    </row>
    <row r="6042" spans="28:50" x14ac:dyDescent="0.3">
      <c r="AB6042" s="160">
        <v>36348</v>
      </c>
      <c r="AC6042">
        <v>7</v>
      </c>
      <c r="AD6042">
        <v>38</v>
      </c>
      <c r="AE6042" t="s">
        <v>1104</v>
      </c>
      <c r="AF6042">
        <v>4</v>
      </c>
      <c r="AH6042" s="160">
        <v>33061</v>
      </c>
      <c r="AI6042">
        <v>7</v>
      </c>
      <c r="AJ6042">
        <v>110</v>
      </c>
      <c r="AK6042" s="160" t="s">
        <v>1104</v>
      </c>
      <c r="AL6042" s="28">
        <f t="shared" si="154"/>
        <v>11</v>
      </c>
      <c r="AN6042" s="160">
        <v>37444</v>
      </c>
      <c r="AO6042">
        <v>7</v>
      </c>
      <c r="AP6042">
        <v>140</v>
      </c>
      <c r="AQ6042" s="160" t="s">
        <v>1104</v>
      </c>
      <c r="AR6042" s="28">
        <f t="shared" si="155"/>
        <v>14</v>
      </c>
      <c r="AT6042" s="160">
        <v>38905</v>
      </c>
      <c r="AU6042">
        <v>7</v>
      </c>
      <c r="AV6042">
        <v>-7</v>
      </c>
      <c r="AW6042" s="160" t="s">
        <v>1104</v>
      </c>
      <c r="AX6042" s="28">
        <f t="shared" si="156"/>
        <v>-1</v>
      </c>
    </row>
    <row r="6043" spans="28:50" x14ac:dyDescent="0.3">
      <c r="AB6043" s="160">
        <v>36348</v>
      </c>
      <c r="AC6043">
        <v>8</v>
      </c>
      <c r="AD6043">
        <v>25</v>
      </c>
      <c r="AE6043" t="s">
        <v>1104</v>
      </c>
      <c r="AF6043">
        <v>3</v>
      </c>
      <c r="AH6043" s="160">
        <v>33061</v>
      </c>
      <c r="AI6043">
        <v>8</v>
      </c>
      <c r="AJ6043">
        <v>110</v>
      </c>
      <c r="AK6043" s="160" t="s">
        <v>1104</v>
      </c>
      <c r="AL6043" s="28">
        <f t="shared" si="154"/>
        <v>11</v>
      </c>
      <c r="AN6043" s="160">
        <v>37444</v>
      </c>
      <c r="AO6043">
        <v>8</v>
      </c>
      <c r="AP6043">
        <v>138</v>
      </c>
      <c r="AQ6043" s="160" t="s">
        <v>1104</v>
      </c>
      <c r="AR6043" s="28">
        <f t="shared" si="155"/>
        <v>14</v>
      </c>
      <c r="AT6043" s="160">
        <v>38905</v>
      </c>
      <c r="AU6043">
        <v>8</v>
      </c>
      <c r="AV6043">
        <v>-1</v>
      </c>
      <c r="AW6043" s="160" t="s">
        <v>1104</v>
      </c>
      <c r="AX6043" s="28">
        <f t="shared" si="156"/>
        <v>0</v>
      </c>
    </row>
    <row r="6044" spans="28:50" x14ac:dyDescent="0.3">
      <c r="AB6044" s="160">
        <v>36348</v>
      </c>
      <c r="AC6044">
        <v>9</v>
      </c>
      <c r="AD6044">
        <v>38</v>
      </c>
      <c r="AE6044" t="s">
        <v>1104</v>
      </c>
      <c r="AF6044">
        <v>4</v>
      </c>
      <c r="AH6044" s="160">
        <v>33061</v>
      </c>
      <c r="AI6044">
        <v>9</v>
      </c>
      <c r="AJ6044">
        <v>110</v>
      </c>
      <c r="AK6044" s="160" t="s">
        <v>1104</v>
      </c>
      <c r="AL6044" s="28">
        <f t="shared" si="154"/>
        <v>11</v>
      </c>
      <c r="AN6044" s="160">
        <v>37444</v>
      </c>
      <c r="AO6044">
        <v>9</v>
      </c>
      <c r="AP6044">
        <v>150</v>
      </c>
      <c r="AQ6044" s="160" t="s">
        <v>1104</v>
      </c>
      <c r="AR6044" s="28">
        <f t="shared" si="155"/>
        <v>15</v>
      </c>
      <c r="AT6044" s="160">
        <v>38905</v>
      </c>
      <c r="AU6044">
        <v>9</v>
      </c>
      <c r="AV6044">
        <v>17</v>
      </c>
      <c r="AW6044" s="160" t="s">
        <v>1104</v>
      </c>
      <c r="AX6044" s="28">
        <f t="shared" si="156"/>
        <v>2</v>
      </c>
    </row>
    <row r="6045" spans="28:50" x14ac:dyDescent="0.3">
      <c r="AB6045" s="160">
        <v>36348</v>
      </c>
      <c r="AC6045">
        <v>10</v>
      </c>
      <c r="AD6045">
        <v>55</v>
      </c>
      <c r="AE6045" t="s">
        <v>1104</v>
      </c>
      <c r="AF6045">
        <v>6</v>
      </c>
      <c r="AH6045" s="160">
        <v>33061</v>
      </c>
      <c r="AI6045">
        <v>10</v>
      </c>
      <c r="AJ6045">
        <v>120</v>
      </c>
      <c r="AK6045" s="160" t="s">
        <v>1104</v>
      </c>
      <c r="AL6045" s="28">
        <f t="shared" si="154"/>
        <v>12</v>
      </c>
      <c r="AN6045" s="160">
        <v>37444</v>
      </c>
      <c r="AO6045">
        <v>10</v>
      </c>
      <c r="AP6045">
        <v>160</v>
      </c>
      <c r="AQ6045" s="160" t="s">
        <v>1104</v>
      </c>
      <c r="AR6045" s="28">
        <f t="shared" si="155"/>
        <v>16</v>
      </c>
      <c r="AT6045" s="160">
        <v>38905</v>
      </c>
      <c r="AU6045">
        <v>10</v>
      </c>
      <c r="AV6045">
        <v>41</v>
      </c>
      <c r="AW6045" s="160" t="s">
        <v>1104</v>
      </c>
      <c r="AX6045" s="28">
        <f t="shared" si="156"/>
        <v>4</v>
      </c>
    </row>
    <row r="6046" spans="28:50" x14ac:dyDescent="0.3">
      <c r="AB6046" s="160">
        <v>36348</v>
      </c>
      <c r="AC6046">
        <v>11</v>
      </c>
      <c r="AD6046">
        <v>76</v>
      </c>
      <c r="AE6046" t="s">
        <v>1104</v>
      </c>
      <c r="AF6046">
        <v>8</v>
      </c>
      <c r="AH6046" s="160">
        <v>33061</v>
      </c>
      <c r="AI6046">
        <v>11</v>
      </c>
      <c r="AJ6046">
        <v>131</v>
      </c>
      <c r="AK6046" s="160" t="s">
        <v>1104</v>
      </c>
      <c r="AL6046" s="28">
        <f t="shared" si="154"/>
        <v>13</v>
      </c>
      <c r="AN6046" s="160">
        <v>37444</v>
      </c>
      <c r="AO6046">
        <v>11</v>
      </c>
      <c r="AP6046">
        <v>160</v>
      </c>
      <c r="AQ6046" s="160" t="s">
        <v>1104</v>
      </c>
      <c r="AR6046" s="28">
        <f t="shared" si="155"/>
        <v>16</v>
      </c>
      <c r="AT6046" s="160">
        <v>38905</v>
      </c>
      <c r="AU6046">
        <v>11</v>
      </c>
      <c r="AV6046">
        <v>59</v>
      </c>
      <c r="AW6046" s="160" t="s">
        <v>1104</v>
      </c>
      <c r="AX6046" s="28">
        <f t="shared" si="156"/>
        <v>6</v>
      </c>
    </row>
    <row r="6047" spans="28:50" x14ac:dyDescent="0.3">
      <c r="AB6047" s="160">
        <v>36348</v>
      </c>
      <c r="AC6047">
        <v>12</v>
      </c>
      <c r="AD6047">
        <v>88</v>
      </c>
      <c r="AE6047" t="s">
        <v>1104</v>
      </c>
      <c r="AF6047">
        <v>9</v>
      </c>
      <c r="AH6047" s="160">
        <v>33061</v>
      </c>
      <c r="AI6047">
        <v>12</v>
      </c>
      <c r="AJ6047">
        <v>142</v>
      </c>
      <c r="AK6047" s="160" t="s">
        <v>1104</v>
      </c>
      <c r="AL6047" s="28">
        <f t="shared" si="154"/>
        <v>14</v>
      </c>
      <c r="AN6047" s="160">
        <v>37444</v>
      </c>
      <c r="AO6047">
        <v>12</v>
      </c>
      <c r="AP6047">
        <v>150</v>
      </c>
      <c r="AQ6047" s="160" t="s">
        <v>1104</v>
      </c>
      <c r="AR6047" s="28">
        <f t="shared" si="155"/>
        <v>15</v>
      </c>
      <c r="AT6047" s="160">
        <v>38905</v>
      </c>
      <c r="AU6047">
        <v>12</v>
      </c>
      <c r="AV6047">
        <v>76</v>
      </c>
      <c r="AW6047" s="160" t="s">
        <v>1104</v>
      </c>
      <c r="AX6047" s="28">
        <f t="shared" si="156"/>
        <v>8</v>
      </c>
    </row>
    <row r="6048" spans="28:50" x14ac:dyDescent="0.3">
      <c r="AB6048" s="160">
        <v>36348</v>
      </c>
      <c r="AC6048">
        <v>13</v>
      </c>
      <c r="AD6048">
        <v>106</v>
      </c>
      <c r="AE6048" t="s">
        <v>1104</v>
      </c>
      <c r="AF6048">
        <v>11</v>
      </c>
      <c r="AH6048" s="160">
        <v>33061</v>
      </c>
      <c r="AI6048">
        <v>13</v>
      </c>
      <c r="AJ6048">
        <v>142</v>
      </c>
      <c r="AK6048" s="160" t="s">
        <v>1104</v>
      </c>
      <c r="AL6048" s="28">
        <f t="shared" si="154"/>
        <v>14</v>
      </c>
      <c r="AN6048" s="160">
        <v>37444</v>
      </c>
      <c r="AO6048">
        <v>13</v>
      </c>
      <c r="AP6048">
        <v>150</v>
      </c>
      <c r="AQ6048" s="160" t="s">
        <v>1104</v>
      </c>
      <c r="AR6048" s="28">
        <f t="shared" si="155"/>
        <v>15</v>
      </c>
      <c r="AT6048" s="160">
        <v>38905</v>
      </c>
      <c r="AU6048">
        <v>13</v>
      </c>
      <c r="AV6048">
        <v>104</v>
      </c>
      <c r="AW6048" s="160" t="s">
        <v>1104</v>
      </c>
      <c r="AX6048" s="28">
        <f t="shared" si="156"/>
        <v>10</v>
      </c>
    </row>
    <row r="6049" spans="28:50" x14ac:dyDescent="0.3">
      <c r="AB6049" s="160">
        <v>36348</v>
      </c>
      <c r="AC6049">
        <v>14</v>
      </c>
      <c r="AD6049">
        <v>114</v>
      </c>
      <c r="AE6049" t="s">
        <v>1104</v>
      </c>
      <c r="AF6049">
        <v>11</v>
      </c>
      <c r="AH6049" s="160">
        <v>33061</v>
      </c>
      <c r="AI6049">
        <v>14</v>
      </c>
      <c r="AJ6049">
        <v>142</v>
      </c>
      <c r="AK6049" s="160" t="s">
        <v>1104</v>
      </c>
      <c r="AL6049" s="28">
        <f t="shared" si="154"/>
        <v>14</v>
      </c>
      <c r="AN6049" s="160">
        <v>37444</v>
      </c>
      <c r="AO6049">
        <v>14</v>
      </c>
      <c r="AP6049">
        <v>140</v>
      </c>
      <c r="AQ6049" s="160" t="s">
        <v>1104</v>
      </c>
      <c r="AR6049" s="28">
        <f t="shared" si="155"/>
        <v>14</v>
      </c>
      <c r="AT6049" s="160">
        <v>38905</v>
      </c>
      <c r="AU6049">
        <v>14</v>
      </c>
      <c r="AV6049">
        <v>92</v>
      </c>
      <c r="AW6049" s="160" t="s">
        <v>1104</v>
      </c>
      <c r="AX6049" s="28">
        <f t="shared" si="156"/>
        <v>9</v>
      </c>
    </row>
    <row r="6050" spans="28:50" x14ac:dyDescent="0.3">
      <c r="AB6050" s="160">
        <v>36348</v>
      </c>
      <c r="AC6050">
        <v>15</v>
      </c>
      <c r="AD6050">
        <v>122</v>
      </c>
      <c r="AE6050" t="s">
        <v>1104</v>
      </c>
      <c r="AF6050">
        <v>12</v>
      </c>
      <c r="AH6050" s="160">
        <v>33061</v>
      </c>
      <c r="AI6050">
        <v>15</v>
      </c>
      <c r="AJ6050">
        <v>143</v>
      </c>
      <c r="AK6050" s="160" t="s">
        <v>1104</v>
      </c>
      <c r="AL6050" s="28">
        <f t="shared" si="154"/>
        <v>14</v>
      </c>
      <c r="AN6050" s="160">
        <v>37444</v>
      </c>
      <c r="AO6050">
        <v>15</v>
      </c>
      <c r="AP6050">
        <v>150</v>
      </c>
      <c r="AQ6050" s="160" t="s">
        <v>1104</v>
      </c>
      <c r="AR6050" s="28">
        <f t="shared" si="155"/>
        <v>15</v>
      </c>
      <c r="AT6050" s="160">
        <v>38905</v>
      </c>
      <c r="AU6050">
        <v>15</v>
      </c>
      <c r="AV6050">
        <v>80</v>
      </c>
      <c r="AW6050" s="160" t="s">
        <v>1104</v>
      </c>
      <c r="AX6050" s="28">
        <f t="shared" si="156"/>
        <v>8</v>
      </c>
    </row>
    <row r="6051" spans="28:50" x14ac:dyDescent="0.3">
      <c r="AB6051" s="160">
        <v>36348</v>
      </c>
      <c r="AC6051">
        <v>16</v>
      </c>
      <c r="AD6051">
        <v>112</v>
      </c>
      <c r="AE6051" t="s">
        <v>1104</v>
      </c>
      <c r="AF6051">
        <v>11</v>
      </c>
      <c r="AH6051" s="160">
        <v>33061</v>
      </c>
      <c r="AI6051">
        <v>16</v>
      </c>
      <c r="AJ6051">
        <v>140</v>
      </c>
      <c r="AK6051" s="160" t="s">
        <v>1104</v>
      </c>
      <c r="AL6051" s="28">
        <f t="shared" si="154"/>
        <v>14</v>
      </c>
      <c r="AN6051" s="160">
        <v>37444</v>
      </c>
      <c r="AO6051">
        <v>16</v>
      </c>
      <c r="AP6051">
        <v>140</v>
      </c>
      <c r="AQ6051" s="160" t="s">
        <v>1104</v>
      </c>
      <c r="AR6051" s="28">
        <f t="shared" si="155"/>
        <v>14</v>
      </c>
      <c r="AT6051" s="160">
        <v>38905</v>
      </c>
      <c r="AU6051">
        <v>16</v>
      </c>
      <c r="AV6051">
        <v>60</v>
      </c>
      <c r="AW6051" s="160" t="s">
        <v>1104</v>
      </c>
      <c r="AX6051" s="28">
        <f t="shared" si="156"/>
        <v>6</v>
      </c>
    </row>
    <row r="6052" spans="28:50" x14ac:dyDescent="0.3">
      <c r="AB6052" s="160">
        <v>36348</v>
      </c>
      <c r="AC6052">
        <v>17</v>
      </c>
      <c r="AD6052">
        <v>84</v>
      </c>
      <c r="AE6052" t="s">
        <v>1104</v>
      </c>
      <c r="AF6052">
        <v>8</v>
      </c>
      <c r="AH6052" s="160">
        <v>33061</v>
      </c>
      <c r="AI6052">
        <v>17</v>
      </c>
      <c r="AJ6052">
        <v>137</v>
      </c>
      <c r="AK6052" s="160" t="s">
        <v>1104</v>
      </c>
      <c r="AL6052" s="28">
        <f t="shared" si="154"/>
        <v>14</v>
      </c>
      <c r="AN6052" s="160">
        <v>37444</v>
      </c>
      <c r="AO6052">
        <v>17</v>
      </c>
      <c r="AP6052">
        <v>130</v>
      </c>
      <c r="AQ6052" s="160" t="s">
        <v>1104</v>
      </c>
      <c r="AR6052" s="28">
        <f t="shared" si="155"/>
        <v>13</v>
      </c>
      <c r="AT6052" s="160">
        <v>38905</v>
      </c>
      <c r="AU6052">
        <v>17</v>
      </c>
      <c r="AV6052">
        <v>62</v>
      </c>
      <c r="AW6052" s="160" t="s">
        <v>1104</v>
      </c>
      <c r="AX6052" s="28">
        <f t="shared" si="156"/>
        <v>6</v>
      </c>
    </row>
    <row r="6053" spans="28:50" x14ac:dyDescent="0.3">
      <c r="AB6053" s="160">
        <v>36348</v>
      </c>
      <c r="AC6053">
        <v>18</v>
      </c>
      <c r="AD6053">
        <v>65</v>
      </c>
      <c r="AE6053" t="s">
        <v>1104</v>
      </c>
      <c r="AF6053">
        <v>7</v>
      </c>
      <c r="AH6053" s="160">
        <v>33061</v>
      </c>
      <c r="AI6053">
        <v>18</v>
      </c>
      <c r="AJ6053">
        <v>134</v>
      </c>
      <c r="AK6053" s="160" t="s">
        <v>1104</v>
      </c>
      <c r="AL6053" s="28">
        <f t="shared" si="154"/>
        <v>13</v>
      </c>
      <c r="AN6053" s="160">
        <v>37444</v>
      </c>
      <c r="AO6053">
        <v>18</v>
      </c>
      <c r="AP6053">
        <v>120</v>
      </c>
      <c r="AQ6053" s="160" t="s">
        <v>1104</v>
      </c>
      <c r="AR6053" s="28">
        <f t="shared" si="155"/>
        <v>12</v>
      </c>
      <c r="AT6053" s="160">
        <v>38905</v>
      </c>
      <c r="AU6053">
        <v>18</v>
      </c>
      <c r="AV6053">
        <v>62</v>
      </c>
      <c r="AW6053" s="160" t="s">
        <v>1104</v>
      </c>
      <c r="AX6053" s="28">
        <f t="shared" si="156"/>
        <v>6</v>
      </c>
    </row>
    <row r="6054" spans="28:50" x14ac:dyDescent="0.3">
      <c r="AB6054" s="160">
        <v>36348</v>
      </c>
      <c r="AC6054">
        <v>19</v>
      </c>
      <c r="AD6054">
        <v>49</v>
      </c>
      <c r="AE6054" t="s">
        <v>1104</v>
      </c>
      <c r="AF6054">
        <v>5</v>
      </c>
      <c r="AH6054" s="160">
        <v>33061</v>
      </c>
      <c r="AI6054">
        <v>19</v>
      </c>
      <c r="AJ6054">
        <v>130</v>
      </c>
      <c r="AK6054" s="160" t="s">
        <v>1104</v>
      </c>
      <c r="AL6054" s="28">
        <f t="shared" si="154"/>
        <v>13</v>
      </c>
      <c r="AN6054" s="160">
        <v>37444</v>
      </c>
      <c r="AO6054">
        <v>19</v>
      </c>
      <c r="AP6054">
        <v>120</v>
      </c>
      <c r="AQ6054" s="160" t="s">
        <v>1104</v>
      </c>
      <c r="AR6054" s="28">
        <f t="shared" si="155"/>
        <v>12</v>
      </c>
      <c r="AT6054" s="160">
        <v>38905</v>
      </c>
      <c r="AU6054">
        <v>19</v>
      </c>
      <c r="AV6054">
        <v>49</v>
      </c>
      <c r="AW6054" s="160" t="s">
        <v>1104</v>
      </c>
      <c r="AX6054" s="28">
        <f t="shared" si="156"/>
        <v>5</v>
      </c>
    </row>
    <row r="6055" spans="28:50" x14ac:dyDescent="0.3">
      <c r="AB6055" s="160">
        <v>36348</v>
      </c>
      <c r="AC6055">
        <v>20</v>
      </c>
      <c r="AD6055">
        <v>35</v>
      </c>
      <c r="AE6055" t="s">
        <v>1104</v>
      </c>
      <c r="AF6055">
        <v>4</v>
      </c>
      <c r="AH6055" s="160">
        <v>33061</v>
      </c>
      <c r="AI6055">
        <v>20</v>
      </c>
      <c r="AJ6055">
        <v>126</v>
      </c>
      <c r="AK6055" s="160" t="s">
        <v>1104</v>
      </c>
      <c r="AL6055" s="28">
        <f t="shared" si="154"/>
        <v>13</v>
      </c>
      <c r="AN6055" s="160">
        <v>37444</v>
      </c>
      <c r="AO6055">
        <v>20</v>
      </c>
      <c r="AP6055">
        <v>120</v>
      </c>
      <c r="AQ6055" s="160" t="s">
        <v>1104</v>
      </c>
      <c r="AR6055" s="28">
        <f t="shared" si="155"/>
        <v>12</v>
      </c>
      <c r="AT6055" s="160">
        <v>38905</v>
      </c>
      <c r="AU6055">
        <v>20</v>
      </c>
      <c r="AV6055">
        <v>57</v>
      </c>
      <c r="AW6055" s="160" t="s">
        <v>1104</v>
      </c>
      <c r="AX6055" s="28">
        <f t="shared" si="156"/>
        <v>6</v>
      </c>
    </row>
    <row r="6056" spans="28:50" x14ac:dyDescent="0.3">
      <c r="AB6056" s="160">
        <v>36348</v>
      </c>
      <c r="AC6056">
        <v>21</v>
      </c>
      <c r="AD6056">
        <v>28</v>
      </c>
      <c r="AE6056" t="s">
        <v>1104</v>
      </c>
      <c r="AF6056">
        <v>3</v>
      </c>
      <c r="AH6056" s="160">
        <v>33061</v>
      </c>
      <c r="AI6056">
        <v>21</v>
      </c>
      <c r="AJ6056">
        <v>121</v>
      </c>
      <c r="AK6056" s="160" t="s">
        <v>1104</v>
      </c>
      <c r="AL6056" s="28">
        <f t="shared" si="154"/>
        <v>12</v>
      </c>
      <c r="AN6056" s="160">
        <v>37444</v>
      </c>
      <c r="AO6056">
        <v>21</v>
      </c>
      <c r="AP6056">
        <v>120</v>
      </c>
      <c r="AQ6056" s="160" t="s">
        <v>1104</v>
      </c>
      <c r="AR6056" s="28">
        <f t="shared" si="155"/>
        <v>12</v>
      </c>
      <c r="AT6056" s="160">
        <v>38905</v>
      </c>
      <c r="AU6056">
        <v>21</v>
      </c>
      <c r="AV6056">
        <v>60</v>
      </c>
      <c r="AW6056" s="160" t="s">
        <v>1104</v>
      </c>
      <c r="AX6056" s="28">
        <f t="shared" si="156"/>
        <v>6</v>
      </c>
    </row>
    <row r="6057" spans="28:50" x14ac:dyDescent="0.3">
      <c r="AB6057" s="160">
        <v>36348</v>
      </c>
      <c r="AC6057">
        <v>22</v>
      </c>
      <c r="AD6057">
        <v>15</v>
      </c>
      <c r="AE6057" t="s">
        <v>1104</v>
      </c>
      <c r="AF6057">
        <v>2</v>
      </c>
      <c r="AH6057" s="160">
        <v>33061</v>
      </c>
      <c r="AI6057">
        <v>22</v>
      </c>
      <c r="AJ6057">
        <v>121</v>
      </c>
      <c r="AK6057" s="160" t="s">
        <v>1104</v>
      </c>
      <c r="AL6057" s="28">
        <f t="shared" si="154"/>
        <v>12</v>
      </c>
      <c r="AN6057" s="160">
        <v>37444</v>
      </c>
      <c r="AO6057">
        <v>22</v>
      </c>
      <c r="AP6057">
        <v>130</v>
      </c>
      <c r="AQ6057" s="160" t="s">
        <v>1104</v>
      </c>
      <c r="AR6057" s="28">
        <f t="shared" si="155"/>
        <v>13</v>
      </c>
      <c r="AT6057" s="160">
        <v>38905</v>
      </c>
      <c r="AU6057">
        <v>22</v>
      </c>
      <c r="AV6057">
        <v>82</v>
      </c>
      <c r="AW6057" s="160" t="s">
        <v>1104</v>
      </c>
      <c r="AX6057" s="28">
        <f t="shared" si="156"/>
        <v>8</v>
      </c>
    </row>
    <row r="6058" spans="28:50" x14ac:dyDescent="0.3">
      <c r="AB6058" s="160">
        <v>36348</v>
      </c>
      <c r="AC6058">
        <v>23</v>
      </c>
      <c r="AD6058">
        <v>1</v>
      </c>
      <c r="AE6058" t="s">
        <v>1104</v>
      </c>
      <c r="AF6058">
        <v>0</v>
      </c>
      <c r="AH6058" s="160">
        <v>33061</v>
      </c>
      <c r="AI6058">
        <v>23</v>
      </c>
      <c r="AJ6058">
        <v>121</v>
      </c>
      <c r="AK6058" s="160" t="s">
        <v>1104</v>
      </c>
      <c r="AL6058" s="28">
        <f t="shared" si="154"/>
        <v>12</v>
      </c>
      <c r="AN6058" s="160">
        <v>37444</v>
      </c>
      <c r="AO6058">
        <v>23</v>
      </c>
      <c r="AP6058">
        <v>130</v>
      </c>
      <c r="AQ6058" s="160" t="s">
        <v>1104</v>
      </c>
      <c r="AR6058" s="28">
        <f t="shared" si="155"/>
        <v>13</v>
      </c>
      <c r="AT6058" s="160">
        <v>38905</v>
      </c>
      <c r="AU6058">
        <v>23</v>
      </c>
      <c r="AV6058">
        <v>69</v>
      </c>
      <c r="AW6058" s="160" t="s">
        <v>1104</v>
      </c>
      <c r="AX6058" s="28">
        <f t="shared" si="156"/>
        <v>7</v>
      </c>
    </row>
    <row r="6059" spans="28:50" x14ac:dyDescent="0.3">
      <c r="AB6059" s="160">
        <v>36349</v>
      </c>
      <c r="AC6059">
        <v>0</v>
      </c>
      <c r="AD6059">
        <v>0</v>
      </c>
      <c r="AE6059" t="s">
        <v>1104</v>
      </c>
      <c r="AF6059">
        <v>0</v>
      </c>
      <c r="AH6059" s="160">
        <v>33062</v>
      </c>
      <c r="AI6059">
        <v>0</v>
      </c>
      <c r="AJ6059">
        <v>122</v>
      </c>
      <c r="AK6059" s="160" t="s">
        <v>1104</v>
      </c>
      <c r="AL6059" s="28">
        <f t="shared" si="154"/>
        <v>12</v>
      </c>
      <c r="AN6059" s="160">
        <v>37445</v>
      </c>
      <c r="AO6059">
        <v>0</v>
      </c>
      <c r="AP6059">
        <v>130</v>
      </c>
      <c r="AQ6059" s="160" t="s">
        <v>1104</v>
      </c>
      <c r="AR6059" s="28">
        <f t="shared" si="155"/>
        <v>13</v>
      </c>
      <c r="AT6059" s="160">
        <v>38906</v>
      </c>
      <c r="AU6059">
        <v>0</v>
      </c>
      <c r="AV6059">
        <v>53</v>
      </c>
      <c r="AW6059" s="160" t="s">
        <v>1104</v>
      </c>
      <c r="AX6059" s="28">
        <f t="shared" si="156"/>
        <v>5</v>
      </c>
    </row>
    <row r="6060" spans="28:50" x14ac:dyDescent="0.3">
      <c r="AB6060" s="160">
        <v>36349</v>
      </c>
      <c r="AC6060">
        <v>1</v>
      </c>
      <c r="AD6060">
        <v>-16</v>
      </c>
      <c r="AE6060" t="s">
        <v>1104</v>
      </c>
      <c r="AF6060">
        <v>-2</v>
      </c>
      <c r="AH6060" s="160">
        <v>33062</v>
      </c>
      <c r="AI6060">
        <v>1</v>
      </c>
      <c r="AJ6060">
        <v>122</v>
      </c>
      <c r="AK6060" s="160" t="s">
        <v>1104</v>
      </c>
      <c r="AL6060" s="28">
        <f t="shared" si="154"/>
        <v>12</v>
      </c>
      <c r="AN6060" s="160">
        <v>37445</v>
      </c>
      <c r="AO6060">
        <v>1</v>
      </c>
      <c r="AP6060">
        <v>120</v>
      </c>
      <c r="AQ6060" s="160" t="s">
        <v>1104</v>
      </c>
      <c r="AR6060" s="28">
        <f t="shared" si="155"/>
        <v>12</v>
      </c>
      <c r="AT6060" s="160">
        <v>38906</v>
      </c>
      <c r="AU6060">
        <v>1</v>
      </c>
      <c r="AV6060">
        <v>45</v>
      </c>
      <c r="AW6060" s="160" t="s">
        <v>1104</v>
      </c>
      <c r="AX6060" s="28">
        <f t="shared" si="156"/>
        <v>5</v>
      </c>
    </row>
    <row r="6061" spans="28:50" x14ac:dyDescent="0.3">
      <c r="AB6061" s="160">
        <v>36349</v>
      </c>
      <c r="AC6061">
        <v>2</v>
      </c>
      <c r="AD6061">
        <v>-16</v>
      </c>
      <c r="AE6061" t="s">
        <v>1104</v>
      </c>
      <c r="AF6061">
        <v>-2</v>
      </c>
      <c r="AH6061" s="160">
        <v>33062</v>
      </c>
      <c r="AI6061">
        <v>2</v>
      </c>
      <c r="AJ6061">
        <v>121</v>
      </c>
      <c r="AK6061" s="160" t="s">
        <v>1104</v>
      </c>
      <c r="AL6061" s="28">
        <f t="shared" si="154"/>
        <v>12</v>
      </c>
      <c r="AN6061" s="160">
        <v>37445</v>
      </c>
      <c r="AO6061">
        <v>2</v>
      </c>
      <c r="AP6061">
        <v>110</v>
      </c>
      <c r="AQ6061" s="160" t="s">
        <v>1104</v>
      </c>
      <c r="AR6061" s="28">
        <f t="shared" si="155"/>
        <v>11</v>
      </c>
      <c r="AT6061" s="160">
        <v>38906</v>
      </c>
      <c r="AU6061">
        <v>2</v>
      </c>
      <c r="AV6061">
        <v>51</v>
      </c>
      <c r="AW6061" s="160" t="s">
        <v>1104</v>
      </c>
      <c r="AX6061" s="28">
        <f t="shared" si="156"/>
        <v>5</v>
      </c>
    </row>
    <row r="6062" spans="28:50" x14ac:dyDescent="0.3">
      <c r="AB6062" s="160">
        <v>36349</v>
      </c>
      <c r="AC6062">
        <v>3</v>
      </c>
      <c r="AD6062">
        <v>-18</v>
      </c>
      <c r="AE6062" t="s">
        <v>1104</v>
      </c>
      <c r="AF6062">
        <v>-2</v>
      </c>
      <c r="AH6062" s="160">
        <v>33062</v>
      </c>
      <c r="AI6062">
        <v>3</v>
      </c>
      <c r="AJ6062">
        <v>120</v>
      </c>
      <c r="AK6062" s="160" t="s">
        <v>1104</v>
      </c>
      <c r="AL6062" s="28">
        <f t="shared" si="154"/>
        <v>12</v>
      </c>
      <c r="AN6062" s="160">
        <v>37445</v>
      </c>
      <c r="AO6062">
        <v>3</v>
      </c>
      <c r="AP6062">
        <v>120</v>
      </c>
      <c r="AQ6062" s="160" t="s">
        <v>1104</v>
      </c>
      <c r="AR6062" s="28">
        <f t="shared" si="155"/>
        <v>12</v>
      </c>
      <c r="AT6062" s="160">
        <v>38906</v>
      </c>
      <c r="AU6062">
        <v>3</v>
      </c>
      <c r="AV6062">
        <v>40</v>
      </c>
      <c r="AW6062" s="160" t="s">
        <v>1104</v>
      </c>
      <c r="AX6062" s="28">
        <f t="shared" si="156"/>
        <v>4</v>
      </c>
    </row>
    <row r="6063" spans="28:50" x14ac:dyDescent="0.3">
      <c r="AB6063" s="160">
        <v>36349</v>
      </c>
      <c r="AC6063">
        <v>4</v>
      </c>
      <c r="AD6063">
        <v>-19</v>
      </c>
      <c r="AE6063" t="s">
        <v>1104</v>
      </c>
      <c r="AF6063">
        <v>-2</v>
      </c>
      <c r="AH6063" s="160">
        <v>33062</v>
      </c>
      <c r="AI6063">
        <v>4</v>
      </c>
      <c r="AJ6063">
        <v>119</v>
      </c>
      <c r="AK6063" s="160" t="s">
        <v>1104</v>
      </c>
      <c r="AL6063" s="28">
        <f t="shared" si="154"/>
        <v>12</v>
      </c>
      <c r="AN6063" s="160">
        <v>37445</v>
      </c>
      <c r="AO6063">
        <v>4</v>
      </c>
      <c r="AP6063">
        <v>110</v>
      </c>
      <c r="AQ6063" s="160" t="s">
        <v>1104</v>
      </c>
      <c r="AR6063" s="28">
        <f t="shared" si="155"/>
        <v>11</v>
      </c>
      <c r="AT6063" s="160">
        <v>38906</v>
      </c>
      <c r="AU6063">
        <v>4</v>
      </c>
      <c r="AV6063">
        <v>30</v>
      </c>
      <c r="AW6063" s="160" t="s">
        <v>1104</v>
      </c>
      <c r="AX6063" s="28">
        <f t="shared" si="156"/>
        <v>3</v>
      </c>
    </row>
    <row r="6064" spans="28:50" x14ac:dyDescent="0.3">
      <c r="AB6064" s="160">
        <v>36349</v>
      </c>
      <c r="AC6064">
        <v>5</v>
      </c>
      <c r="AD6064">
        <v>-27</v>
      </c>
      <c r="AE6064" t="s">
        <v>1104</v>
      </c>
      <c r="AF6064">
        <v>-3</v>
      </c>
      <c r="AH6064" s="160">
        <v>33062</v>
      </c>
      <c r="AI6064">
        <v>5</v>
      </c>
      <c r="AJ6064">
        <v>118</v>
      </c>
      <c r="AK6064" s="160" t="s">
        <v>1104</v>
      </c>
      <c r="AL6064" s="28">
        <f t="shared" si="154"/>
        <v>12</v>
      </c>
      <c r="AN6064" s="160">
        <v>37445</v>
      </c>
      <c r="AO6064">
        <v>5</v>
      </c>
      <c r="AP6064">
        <v>110</v>
      </c>
      <c r="AQ6064" s="160" t="s">
        <v>1104</v>
      </c>
      <c r="AR6064" s="28">
        <f t="shared" si="155"/>
        <v>11</v>
      </c>
      <c r="AT6064" s="160">
        <v>38906</v>
      </c>
      <c r="AU6064">
        <v>5</v>
      </c>
      <c r="AV6064">
        <v>32</v>
      </c>
      <c r="AW6064" s="160" t="s">
        <v>1104</v>
      </c>
      <c r="AX6064" s="28">
        <f t="shared" si="156"/>
        <v>3</v>
      </c>
    </row>
    <row r="6065" spans="28:50" x14ac:dyDescent="0.3">
      <c r="AB6065" s="160">
        <v>36349</v>
      </c>
      <c r="AC6065">
        <v>6</v>
      </c>
      <c r="AD6065">
        <v>-28</v>
      </c>
      <c r="AE6065" t="s">
        <v>1104</v>
      </c>
      <c r="AF6065">
        <v>-3</v>
      </c>
      <c r="AH6065" s="160">
        <v>33062</v>
      </c>
      <c r="AI6065">
        <v>6</v>
      </c>
      <c r="AJ6065">
        <v>116</v>
      </c>
      <c r="AK6065" s="160" t="s">
        <v>1104</v>
      </c>
      <c r="AL6065" s="28">
        <f t="shared" si="154"/>
        <v>12</v>
      </c>
      <c r="AN6065" s="160">
        <v>37445</v>
      </c>
      <c r="AO6065">
        <v>6</v>
      </c>
      <c r="AP6065">
        <v>110</v>
      </c>
      <c r="AQ6065" s="160" t="s">
        <v>1104</v>
      </c>
      <c r="AR6065" s="28">
        <f t="shared" si="155"/>
        <v>11</v>
      </c>
      <c r="AT6065" s="160">
        <v>38906</v>
      </c>
      <c r="AU6065">
        <v>6</v>
      </c>
      <c r="AV6065">
        <v>42</v>
      </c>
      <c r="AW6065" s="160" t="s">
        <v>1104</v>
      </c>
      <c r="AX6065" s="28">
        <f t="shared" si="156"/>
        <v>4</v>
      </c>
    </row>
    <row r="6066" spans="28:50" x14ac:dyDescent="0.3">
      <c r="AB6066" s="160">
        <v>36349</v>
      </c>
      <c r="AC6066">
        <v>7</v>
      </c>
      <c r="AD6066">
        <v>-14</v>
      </c>
      <c r="AE6066" t="s">
        <v>1104</v>
      </c>
      <c r="AF6066">
        <v>-1</v>
      </c>
      <c r="AH6066" s="160">
        <v>33062</v>
      </c>
      <c r="AI6066">
        <v>7</v>
      </c>
      <c r="AJ6066">
        <v>116</v>
      </c>
      <c r="AK6066" s="160" t="s">
        <v>1104</v>
      </c>
      <c r="AL6066" s="28">
        <f t="shared" si="154"/>
        <v>12</v>
      </c>
      <c r="AN6066" s="160">
        <v>37445</v>
      </c>
      <c r="AO6066">
        <v>7</v>
      </c>
      <c r="AP6066">
        <v>110</v>
      </c>
      <c r="AQ6066" s="160" t="s">
        <v>1104</v>
      </c>
      <c r="AR6066" s="28">
        <f t="shared" si="155"/>
        <v>11</v>
      </c>
      <c r="AT6066" s="160">
        <v>38906</v>
      </c>
      <c r="AU6066">
        <v>7</v>
      </c>
      <c r="AV6066">
        <v>32</v>
      </c>
      <c r="AW6066" s="160" t="s">
        <v>1104</v>
      </c>
      <c r="AX6066" s="28">
        <f t="shared" si="156"/>
        <v>3</v>
      </c>
    </row>
    <row r="6067" spans="28:50" x14ac:dyDescent="0.3">
      <c r="AB6067" s="160">
        <v>36349</v>
      </c>
      <c r="AC6067">
        <v>8</v>
      </c>
      <c r="AD6067">
        <v>-15</v>
      </c>
      <c r="AE6067" t="s">
        <v>1104</v>
      </c>
      <c r="AF6067">
        <v>-2</v>
      </c>
      <c r="AH6067" s="160">
        <v>33062</v>
      </c>
      <c r="AI6067">
        <v>8</v>
      </c>
      <c r="AJ6067">
        <v>116</v>
      </c>
      <c r="AK6067" s="160" t="s">
        <v>1104</v>
      </c>
      <c r="AL6067" s="28">
        <f t="shared" si="154"/>
        <v>12</v>
      </c>
      <c r="AN6067" s="160">
        <v>37445</v>
      </c>
      <c r="AO6067">
        <v>8</v>
      </c>
      <c r="AP6067">
        <v>105</v>
      </c>
      <c r="AQ6067" s="160" t="s">
        <v>1104</v>
      </c>
      <c r="AR6067" s="28">
        <f t="shared" si="155"/>
        <v>11</v>
      </c>
      <c r="AT6067" s="160">
        <v>38906</v>
      </c>
      <c r="AU6067">
        <v>8</v>
      </c>
      <c r="AV6067">
        <v>30</v>
      </c>
      <c r="AW6067" s="160" t="s">
        <v>1104</v>
      </c>
      <c r="AX6067" s="28">
        <f t="shared" si="156"/>
        <v>3</v>
      </c>
    </row>
    <row r="6068" spans="28:50" x14ac:dyDescent="0.3">
      <c r="AB6068" s="160">
        <v>36349</v>
      </c>
      <c r="AC6068">
        <v>9</v>
      </c>
      <c r="AD6068">
        <v>13</v>
      </c>
      <c r="AE6068" t="s">
        <v>1104</v>
      </c>
      <c r="AF6068">
        <v>1</v>
      </c>
      <c r="AH6068" s="160">
        <v>33062</v>
      </c>
      <c r="AI6068">
        <v>9</v>
      </c>
      <c r="AJ6068">
        <v>115</v>
      </c>
      <c r="AK6068" s="160" t="s">
        <v>1104</v>
      </c>
      <c r="AL6068" s="28">
        <f t="shared" si="154"/>
        <v>12</v>
      </c>
      <c r="AN6068" s="160">
        <v>37445</v>
      </c>
      <c r="AO6068">
        <v>9</v>
      </c>
      <c r="AP6068">
        <v>100</v>
      </c>
      <c r="AQ6068" s="160" t="s">
        <v>1104</v>
      </c>
      <c r="AR6068" s="28">
        <f t="shared" si="155"/>
        <v>10</v>
      </c>
      <c r="AT6068" s="160">
        <v>38906</v>
      </c>
      <c r="AU6068">
        <v>9</v>
      </c>
      <c r="AV6068">
        <v>70</v>
      </c>
      <c r="AW6068" s="160" t="s">
        <v>1104</v>
      </c>
      <c r="AX6068" s="28">
        <f t="shared" si="156"/>
        <v>7</v>
      </c>
    </row>
    <row r="6069" spans="28:50" x14ac:dyDescent="0.3">
      <c r="AB6069" s="160">
        <v>36349</v>
      </c>
      <c r="AC6069">
        <v>10</v>
      </c>
      <c r="AD6069">
        <v>54</v>
      </c>
      <c r="AE6069" t="s">
        <v>1104</v>
      </c>
      <c r="AF6069">
        <v>5</v>
      </c>
      <c r="AH6069" s="160">
        <v>33062</v>
      </c>
      <c r="AI6069">
        <v>10</v>
      </c>
      <c r="AJ6069">
        <v>124</v>
      </c>
      <c r="AK6069" s="160" t="s">
        <v>1104</v>
      </c>
      <c r="AL6069" s="28">
        <f t="shared" si="154"/>
        <v>12</v>
      </c>
      <c r="AN6069" s="160">
        <v>37445</v>
      </c>
      <c r="AO6069">
        <v>10</v>
      </c>
      <c r="AP6069">
        <v>120</v>
      </c>
      <c r="AQ6069" s="160" t="s">
        <v>1104</v>
      </c>
      <c r="AR6069" s="28">
        <f t="shared" si="155"/>
        <v>12</v>
      </c>
      <c r="AT6069" s="160">
        <v>38906</v>
      </c>
      <c r="AU6069">
        <v>10</v>
      </c>
      <c r="AV6069">
        <v>90</v>
      </c>
      <c r="AW6069" s="160" t="s">
        <v>1104</v>
      </c>
      <c r="AX6069" s="28">
        <f t="shared" si="156"/>
        <v>9</v>
      </c>
    </row>
    <row r="6070" spans="28:50" x14ac:dyDescent="0.3">
      <c r="AB6070" s="160">
        <v>36349</v>
      </c>
      <c r="AC6070">
        <v>11</v>
      </c>
      <c r="AD6070">
        <v>76</v>
      </c>
      <c r="AE6070" t="s">
        <v>1104</v>
      </c>
      <c r="AF6070">
        <v>8</v>
      </c>
      <c r="AH6070" s="160">
        <v>33062</v>
      </c>
      <c r="AI6070">
        <v>11</v>
      </c>
      <c r="AJ6070">
        <v>133</v>
      </c>
      <c r="AK6070" s="160" t="s">
        <v>1104</v>
      </c>
      <c r="AL6070" s="28">
        <f t="shared" si="154"/>
        <v>13</v>
      </c>
      <c r="AN6070" s="160">
        <v>37445</v>
      </c>
      <c r="AO6070">
        <v>11</v>
      </c>
      <c r="AP6070">
        <v>130</v>
      </c>
      <c r="AQ6070" s="160" t="s">
        <v>1104</v>
      </c>
      <c r="AR6070" s="28">
        <f t="shared" si="155"/>
        <v>13</v>
      </c>
      <c r="AT6070" s="160">
        <v>38906</v>
      </c>
      <c r="AU6070">
        <v>11</v>
      </c>
      <c r="AV6070">
        <v>105</v>
      </c>
      <c r="AW6070" s="160" t="s">
        <v>1104</v>
      </c>
      <c r="AX6070" s="28">
        <f t="shared" si="156"/>
        <v>11</v>
      </c>
    </row>
    <row r="6071" spans="28:50" x14ac:dyDescent="0.3">
      <c r="AB6071" s="160">
        <v>36349</v>
      </c>
      <c r="AC6071">
        <v>12</v>
      </c>
      <c r="AD6071">
        <v>87</v>
      </c>
      <c r="AE6071" t="s">
        <v>1104</v>
      </c>
      <c r="AF6071">
        <v>9</v>
      </c>
      <c r="AH6071" s="160">
        <v>33062</v>
      </c>
      <c r="AI6071">
        <v>12</v>
      </c>
      <c r="AJ6071">
        <v>142</v>
      </c>
      <c r="AK6071" s="160" t="s">
        <v>1104</v>
      </c>
      <c r="AL6071" s="28">
        <f t="shared" si="154"/>
        <v>14</v>
      </c>
      <c r="AN6071" s="160">
        <v>37445</v>
      </c>
      <c r="AO6071">
        <v>12</v>
      </c>
      <c r="AP6071">
        <v>100</v>
      </c>
      <c r="AQ6071" s="160" t="s">
        <v>1104</v>
      </c>
      <c r="AR6071" s="28">
        <f t="shared" si="155"/>
        <v>10</v>
      </c>
      <c r="AT6071" s="160">
        <v>38906</v>
      </c>
      <c r="AU6071">
        <v>12</v>
      </c>
      <c r="AV6071">
        <v>112</v>
      </c>
      <c r="AW6071" s="160" t="s">
        <v>1104</v>
      </c>
      <c r="AX6071" s="28">
        <f t="shared" si="156"/>
        <v>11</v>
      </c>
    </row>
    <row r="6072" spans="28:50" x14ac:dyDescent="0.3">
      <c r="AB6072" s="160">
        <v>36349</v>
      </c>
      <c r="AC6072">
        <v>13</v>
      </c>
      <c r="AD6072">
        <v>122</v>
      </c>
      <c r="AE6072" t="s">
        <v>1104</v>
      </c>
      <c r="AF6072">
        <v>12</v>
      </c>
      <c r="AH6072" s="160">
        <v>33062</v>
      </c>
      <c r="AI6072">
        <v>13</v>
      </c>
      <c r="AJ6072">
        <v>144</v>
      </c>
      <c r="AK6072" s="160" t="s">
        <v>1104</v>
      </c>
      <c r="AL6072" s="28">
        <f t="shared" si="154"/>
        <v>14</v>
      </c>
      <c r="AN6072" s="160">
        <v>37445</v>
      </c>
      <c r="AO6072">
        <v>13</v>
      </c>
      <c r="AP6072">
        <v>100</v>
      </c>
      <c r="AQ6072" s="160" t="s">
        <v>1104</v>
      </c>
      <c r="AR6072" s="28">
        <f t="shared" si="155"/>
        <v>10</v>
      </c>
      <c r="AT6072" s="160">
        <v>38906</v>
      </c>
      <c r="AU6072">
        <v>13</v>
      </c>
      <c r="AV6072">
        <v>114</v>
      </c>
      <c r="AW6072" s="160" t="s">
        <v>1104</v>
      </c>
      <c r="AX6072" s="28">
        <f t="shared" si="156"/>
        <v>11</v>
      </c>
    </row>
    <row r="6073" spans="28:50" x14ac:dyDescent="0.3">
      <c r="AB6073" s="160">
        <v>36349</v>
      </c>
      <c r="AC6073">
        <v>14</v>
      </c>
      <c r="AD6073">
        <v>133</v>
      </c>
      <c r="AE6073" t="s">
        <v>1104</v>
      </c>
      <c r="AF6073">
        <v>13</v>
      </c>
      <c r="AH6073" s="160">
        <v>33062</v>
      </c>
      <c r="AI6073">
        <v>14</v>
      </c>
      <c r="AJ6073">
        <v>147</v>
      </c>
      <c r="AK6073" s="160" t="s">
        <v>1104</v>
      </c>
      <c r="AL6073" s="28">
        <f t="shared" si="154"/>
        <v>15</v>
      </c>
      <c r="AN6073" s="160">
        <v>37445</v>
      </c>
      <c r="AO6073">
        <v>14</v>
      </c>
      <c r="AP6073">
        <v>110</v>
      </c>
      <c r="AQ6073" s="160" t="s">
        <v>1104</v>
      </c>
      <c r="AR6073" s="28">
        <f t="shared" si="155"/>
        <v>11</v>
      </c>
      <c r="AT6073" s="160">
        <v>38906</v>
      </c>
      <c r="AU6073">
        <v>14</v>
      </c>
      <c r="AV6073">
        <v>107</v>
      </c>
      <c r="AW6073" s="160" t="s">
        <v>1104</v>
      </c>
      <c r="AX6073" s="28">
        <f t="shared" si="156"/>
        <v>11</v>
      </c>
    </row>
    <row r="6074" spans="28:50" x14ac:dyDescent="0.3">
      <c r="AB6074" s="160">
        <v>36349</v>
      </c>
      <c r="AC6074">
        <v>15</v>
      </c>
      <c r="AD6074">
        <v>126</v>
      </c>
      <c r="AE6074" t="s">
        <v>1104</v>
      </c>
      <c r="AF6074">
        <v>13</v>
      </c>
      <c r="AH6074" s="160">
        <v>33062</v>
      </c>
      <c r="AI6074">
        <v>15</v>
      </c>
      <c r="AJ6074">
        <v>150</v>
      </c>
      <c r="AK6074" s="160" t="s">
        <v>1104</v>
      </c>
      <c r="AL6074" s="28">
        <f t="shared" si="154"/>
        <v>15</v>
      </c>
      <c r="AN6074" s="160">
        <v>37445</v>
      </c>
      <c r="AO6074">
        <v>15</v>
      </c>
      <c r="AP6074">
        <v>90</v>
      </c>
      <c r="AQ6074" s="160" t="s">
        <v>1104</v>
      </c>
      <c r="AR6074" s="28">
        <f t="shared" si="155"/>
        <v>9</v>
      </c>
      <c r="AT6074" s="160">
        <v>38906</v>
      </c>
      <c r="AU6074">
        <v>15</v>
      </c>
      <c r="AV6074">
        <v>96</v>
      </c>
      <c r="AW6074" s="160" t="s">
        <v>1104</v>
      </c>
      <c r="AX6074" s="28">
        <f t="shared" si="156"/>
        <v>10</v>
      </c>
    </row>
    <row r="6075" spans="28:50" x14ac:dyDescent="0.3">
      <c r="AB6075" s="160">
        <v>36349</v>
      </c>
      <c r="AC6075">
        <v>16</v>
      </c>
      <c r="AD6075">
        <v>122</v>
      </c>
      <c r="AE6075" t="s">
        <v>1104</v>
      </c>
      <c r="AF6075">
        <v>12</v>
      </c>
      <c r="AH6075" s="160">
        <v>33062</v>
      </c>
      <c r="AI6075">
        <v>16</v>
      </c>
      <c r="AJ6075">
        <v>144</v>
      </c>
      <c r="AK6075" s="160" t="s">
        <v>1104</v>
      </c>
      <c r="AL6075" s="28">
        <f t="shared" ref="AL6075:AL6138" si="157">ROUND(AJ6075/10,0)</f>
        <v>14</v>
      </c>
      <c r="AN6075" s="160">
        <v>37445</v>
      </c>
      <c r="AO6075">
        <v>16</v>
      </c>
      <c r="AP6075">
        <v>100</v>
      </c>
      <c r="AQ6075" s="160" t="s">
        <v>1104</v>
      </c>
      <c r="AR6075" s="28">
        <f t="shared" ref="AR6075:AR6138" si="158">ROUND(AP6075/10,0)</f>
        <v>10</v>
      </c>
      <c r="AT6075" s="160">
        <v>38906</v>
      </c>
      <c r="AU6075">
        <v>16</v>
      </c>
      <c r="AV6075">
        <v>100</v>
      </c>
      <c r="AW6075" s="160" t="s">
        <v>1104</v>
      </c>
      <c r="AX6075" s="28">
        <f t="shared" ref="AX6075:AX6138" si="159">ROUND(AV6075/10,0)</f>
        <v>10</v>
      </c>
    </row>
    <row r="6076" spans="28:50" x14ac:dyDescent="0.3">
      <c r="AB6076" s="160">
        <v>36349</v>
      </c>
      <c r="AC6076">
        <v>17</v>
      </c>
      <c r="AD6076">
        <v>107</v>
      </c>
      <c r="AE6076" t="s">
        <v>1104</v>
      </c>
      <c r="AF6076">
        <v>11</v>
      </c>
      <c r="AH6076" s="160">
        <v>33062</v>
      </c>
      <c r="AI6076">
        <v>17</v>
      </c>
      <c r="AJ6076">
        <v>137</v>
      </c>
      <c r="AK6076" s="160" t="s">
        <v>1104</v>
      </c>
      <c r="AL6076" s="28">
        <f t="shared" si="157"/>
        <v>14</v>
      </c>
      <c r="AN6076" s="160">
        <v>37445</v>
      </c>
      <c r="AO6076">
        <v>17</v>
      </c>
      <c r="AP6076">
        <v>100</v>
      </c>
      <c r="AQ6076" s="160" t="s">
        <v>1104</v>
      </c>
      <c r="AR6076" s="28">
        <f t="shared" si="158"/>
        <v>10</v>
      </c>
      <c r="AT6076" s="160">
        <v>38906</v>
      </c>
      <c r="AU6076">
        <v>17</v>
      </c>
      <c r="AV6076">
        <v>87</v>
      </c>
      <c r="AW6076" s="160" t="s">
        <v>1104</v>
      </c>
      <c r="AX6076" s="28">
        <f t="shared" si="159"/>
        <v>9</v>
      </c>
    </row>
    <row r="6077" spans="28:50" x14ac:dyDescent="0.3">
      <c r="AB6077" s="160">
        <v>36349</v>
      </c>
      <c r="AC6077">
        <v>18</v>
      </c>
      <c r="AD6077">
        <v>99</v>
      </c>
      <c r="AE6077" t="s">
        <v>1104</v>
      </c>
      <c r="AF6077">
        <v>10</v>
      </c>
      <c r="AH6077" s="160">
        <v>33062</v>
      </c>
      <c r="AI6077">
        <v>18</v>
      </c>
      <c r="AJ6077">
        <v>130</v>
      </c>
      <c r="AK6077" s="160" t="s">
        <v>1104</v>
      </c>
      <c r="AL6077" s="28">
        <f t="shared" si="157"/>
        <v>13</v>
      </c>
      <c r="AN6077" s="160">
        <v>37445</v>
      </c>
      <c r="AO6077">
        <v>18</v>
      </c>
      <c r="AP6077">
        <v>110</v>
      </c>
      <c r="AQ6077" s="160" t="s">
        <v>1104</v>
      </c>
      <c r="AR6077" s="28">
        <f t="shared" si="158"/>
        <v>11</v>
      </c>
      <c r="AT6077" s="160">
        <v>38906</v>
      </c>
      <c r="AU6077">
        <v>18</v>
      </c>
      <c r="AV6077">
        <v>97</v>
      </c>
      <c r="AW6077" s="160" t="s">
        <v>1104</v>
      </c>
      <c r="AX6077" s="28">
        <f t="shared" si="159"/>
        <v>10</v>
      </c>
    </row>
    <row r="6078" spans="28:50" x14ac:dyDescent="0.3">
      <c r="AB6078" s="160">
        <v>36349</v>
      </c>
      <c r="AC6078">
        <v>19</v>
      </c>
      <c r="AD6078">
        <v>101</v>
      </c>
      <c r="AE6078" t="s">
        <v>1104</v>
      </c>
      <c r="AF6078">
        <v>10</v>
      </c>
      <c r="AH6078" s="160">
        <v>33062</v>
      </c>
      <c r="AI6078">
        <v>19</v>
      </c>
      <c r="AJ6078">
        <v>127</v>
      </c>
      <c r="AK6078" s="160" t="s">
        <v>1104</v>
      </c>
      <c r="AL6078" s="28">
        <f t="shared" si="157"/>
        <v>13</v>
      </c>
      <c r="AN6078" s="160">
        <v>37445</v>
      </c>
      <c r="AO6078">
        <v>19</v>
      </c>
      <c r="AP6078">
        <v>120</v>
      </c>
      <c r="AQ6078" s="160" t="s">
        <v>1104</v>
      </c>
      <c r="AR6078" s="28">
        <f t="shared" si="158"/>
        <v>12</v>
      </c>
      <c r="AT6078" s="160">
        <v>38906</v>
      </c>
      <c r="AU6078">
        <v>19</v>
      </c>
      <c r="AV6078">
        <v>88</v>
      </c>
      <c r="AW6078" s="160" t="s">
        <v>1104</v>
      </c>
      <c r="AX6078" s="28">
        <f t="shared" si="159"/>
        <v>9</v>
      </c>
    </row>
    <row r="6079" spans="28:50" x14ac:dyDescent="0.3">
      <c r="AB6079" s="160">
        <v>36349</v>
      </c>
      <c r="AC6079">
        <v>20</v>
      </c>
      <c r="AD6079">
        <v>95</v>
      </c>
      <c r="AE6079" t="s">
        <v>1104</v>
      </c>
      <c r="AF6079">
        <v>10</v>
      </c>
      <c r="AH6079" s="160">
        <v>33062</v>
      </c>
      <c r="AI6079">
        <v>20</v>
      </c>
      <c r="AJ6079">
        <v>123</v>
      </c>
      <c r="AK6079" s="160" t="s">
        <v>1104</v>
      </c>
      <c r="AL6079" s="28">
        <f t="shared" si="157"/>
        <v>12</v>
      </c>
      <c r="AN6079" s="160">
        <v>37445</v>
      </c>
      <c r="AO6079">
        <v>20</v>
      </c>
      <c r="AP6079">
        <v>120</v>
      </c>
      <c r="AQ6079" s="160" t="s">
        <v>1104</v>
      </c>
      <c r="AR6079" s="28">
        <f t="shared" si="158"/>
        <v>12</v>
      </c>
      <c r="AT6079" s="160">
        <v>38906</v>
      </c>
      <c r="AU6079">
        <v>20</v>
      </c>
      <c r="AV6079">
        <v>80</v>
      </c>
      <c r="AW6079" s="160" t="s">
        <v>1104</v>
      </c>
      <c r="AX6079" s="28">
        <f t="shared" si="159"/>
        <v>8</v>
      </c>
    </row>
    <row r="6080" spans="28:50" x14ac:dyDescent="0.3">
      <c r="AB6080" s="160">
        <v>36349</v>
      </c>
      <c r="AC6080">
        <v>21</v>
      </c>
      <c r="AD6080">
        <v>82</v>
      </c>
      <c r="AE6080" t="s">
        <v>1104</v>
      </c>
      <c r="AF6080">
        <v>8</v>
      </c>
      <c r="AH6080" s="160">
        <v>33062</v>
      </c>
      <c r="AI6080">
        <v>21</v>
      </c>
      <c r="AJ6080">
        <v>119</v>
      </c>
      <c r="AK6080" s="160" t="s">
        <v>1104</v>
      </c>
      <c r="AL6080" s="28">
        <f t="shared" si="157"/>
        <v>12</v>
      </c>
      <c r="AN6080" s="160">
        <v>37445</v>
      </c>
      <c r="AO6080">
        <v>21</v>
      </c>
      <c r="AP6080">
        <v>120</v>
      </c>
      <c r="AQ6080" s="160" t="s">
        <v>1104</v>
      </c>
      <c r="AR6080" s="28">
        <f t="shared" si="158"/>
        <v>12</v>
      </c>
      <c r="AT6080" s="160">
        <v>38906</v>
      </c>
      <c r="AU6080">
        <v>21</v>
      </c>
      <c r="AV6080">
        <v>74</v>
      </c>
      <c r="AW6080" s="160" t="s">
        <v>1104</v>
      </c>
      <c r="AX6080" s="28">
        <f t="shared" si="159"/>
        <v>7</v>
      </c>
    </row>
    <row r="6081" spans="28:50" x14ac:dyDescent="0.3">
      <c r="AB6081" s="160">
        <v>36349</v>
      </c>
      <c r="AC6081">
        <v>22</v>
      </c>
      <c r="AD6081">
        <v>86</v>
      </c>
      <c r="AE6081" t="s">
        <v>1104</v>
      </c>
      <c r="AF6081">
        <v>9</v>
      </c>
      <c r="AH6081" s="160">
        <v>33062</v>
      </c>
      <c r="AI6081">
        <v>22</v>
      </c>
      <c r="AJ6081">
        <v>118</v>
      </c>
      <c r="AK6081" s="160" t="s">
        <v>1104</v>
      </c>
      <c r="AL6081" s="28">
        <f t="shared" si="157"/>
        <v>12</v>
      </c>
      <c r="AN6081" s="160">
        <v>37445</v>
      </c>
      <c r="AO6081">
        <v>22</v>
      </c>
      <c r="AP6081">
        <v>120</v>
      </c>
      <c r="AQ6081" s="160" t="s">
        <v>1104</v>
      </c>
      <c r="AR6081" s="28">
        <f t="shared" si="158"/>
        <v>12</v>
      </c>
      <c r="AT6081" s="160">
        <v>38906</v>
      </c>
      <c r="AU6081">
        <v>22</v>
      </c>
      <c r="AV6081">
        <v>69</v>
      </c>
      <c r="AW6081" s="160" t="s">
        <v>1104</v>
      </c>
      <c r="AX6081" s="28">
        <f t="shared" si="159"/>
        <v>7</v>
      </c>
    </row>
    <row r="6082" spans="28:50" x14ac:dyDescent="0.3">
      <c r="AB6082" s="160">
        <v>36349</v>
      </c>
      <c r="AC6082">
        <v>23</v>
      </c>
      <c r="AD6082">
        <v>87</v>
      </c>
      <c r="AE6082" t="s">
        <v>1104</v>
      </c>
      <c r="AF6082">
        <v>9</v>
      </c>
      <c r="AH6082" s="160">
        <v>33062</v>
      </c>
      <c r="AI6082">
        <v>23</v>
      </c>
      <c r="AJ6082">
        <v>116</v>
      </c>
      <c r="AK6082" s="160" t="s">
        <v>1104</v>
      </c>
      <c r="AL6082" s="28">
        <f t="shared" si="157"/>
        <v>12</v>
      </c>
      <c r="AN6082" s="160">
        <v>37445</v>
      </c>
      <c r="AO6082">
        <v>23</v>
      </c>
      <c r="AP6082">
        <v>120</v>
      </c>
      <c r="AQ6082" s="160" t="s">
        <v>1104</v>
      </c>
      <c r="AR6082" s="28">
        <f t="shared" si="158"/>
        <v>12</v>
      </c>
      <c r="AT6082" s="160">
        <v>38906</v>
      </c>
      <c r="AU6082">
        <v>23</v>
      </c>
      <c r="AV6082">
        <v>63</v>
      </c>
      <c r="AW6082" s="160" t="s">
        <v>1104</v>
      </c>
      <c r="AX6082" s="28">
        <f t="shared" si="159"/>
        <v>6</v>
      </c>
    </row>
    <row r="6083" spans="28:50" x14ac:dyDescent="0.3">
      <c r="AB6083" s="160">
        <v>36350</v>
      </c>
      <c r="AC6083">
        <v>0</v>
      </c>
      <c r="AD6083">
        <v>81</v>
      </c>
      <c r="AE6083" t="s">
        <v>1104</v>
      </c>
      <c r="AF6083">
        <v>8</v>
      </c>
      <c r="AH6083" s="160">
        <v>33063</v>
      </c>
      <c r="AI6083">
        <v>0</v>
      </c>
      <c r="AJ6083">
        <v>114</v>
      </c>
      <c r="AK6083" s="160" t="s">
        <v>1104</v>
      </c>
      <c r="AL6083" s="28">
        <f t="shared" si="157"/>
        <v>11</v>
      </c>
      <c r="AN6083" s="160">
        <v>37446</v>
      </c>
      <c r="AO6083">
        <v>0</v>
      </c>
      <c r="AP6083">
        <v>120</v>
      </c>
      <c r="AQ6083" s="160" t="s">
        <v>1104</v>
      </c>
      <c r="AR6083" s="28">
        <f t="shared" si="158"/>
        <v>12</v>
      </c>
      <c r="AT6083" s="160">
        <v>38907</v>
      </c>
      <c r="AU6083">
        <v>0</v>
      </c>
      <c r="AV6083">
        <v>58</v>
      </c>
      <c r="AW6083" s="160" t="s">
        <v>1104</v>
      </c>
      <c r="AX6083" s="28">
        <f t="shared" si="159"/>
        <v>6</v>
      </c>
    </row>
    <row r="6084" spans="28:50" x14ac:dyDescent="0.3">
      <c r="AB6084" s="160">
        <v>36350</v>
      </c>
      <c r="AC6084">
        <v>1</v>
      </c>
      <c r="AD6084">
        <v>77</v>
      </c>
      <c r="AE6084" t="s">
        <v>1104</v>
      </c>
      <c r="AF6084">
        <v>8</v>
      </c>
      <c r="AH6084" s="160">
        <v>33063</v>
      </c>
      <c r="AI6084">
        <v>1</v>
      </c>
      <c r="AJ6084">
        <v>113</v>
      </c>
      <c r="AK6084" s="160" t="s">
        <v>1104</v>
      </c>
      <c r="AL6084" s="28">
        <f t="shared" si="157"/>
        <v>11</v>
      </c>
      <c r="AN6084" s="160">
        <v>37446</v>
      </c>
      <c r="AO6084">
        <v>1</v>
      </c>
      <c r="AP6084">
        <v>120</v>
      </c>
      <c r="AQ6084" s="160" t="s">
        <v>1104</v>
      </c>
      <c r="AR6084" s="28">
        <f t="shared" si="158"/>
        <v>12</v>
      </c>
      <c r="AT6084" s="160">
        <v>38907</v>
      </c>
      <c r="AU6084">
        <v>1</v>
      </c>
      <c r="AV6084">
        <v>52</v>
      </c>
      <c r="AW6084" s="160" t="s">
        <v>1104</v>
      </c>
      <c r="AX6084" s="28">
        <f t="shared" si="159"/>
        <v>5</v>
      </c>
    </row>
    <row r="6085" spans="28:50" x14ac:dyDescent="0.3">
      <c r="AB6085" s="160">
        <v>36350</v>
      </c>
      <c r="AC6085">
        <v>2</v>
      </c>
      <c r="AD6085">
        <v>71</v>
      </c>
      <c r="AE6085" t="s">
        <v>1104</v>
      </c>
      <c r="AF6085">
        <v>7</v>
      </c>
      <c r="AH6085" s="160">
        <v>33063</v>
      </c>
      <c r="AI6085">
        <v>2</v>
      </c>
      <c r="AJ6085">
        <v>111</v>
      </c>
      <c r="AK6085" s="160" t="s">
        <v>1104</v>
      </c>
      <c r="AL6085" s="28">
        <f t="shared" si="157"/>
        <v>11</v>
      </c>
      <c r="AN6085" s="160">
        <v>37446</v>
      </c>
      <c r="AO6085">
        <v>2</v>
      </c>
      <c r="AP6085">
        <v>110</v>
      </c>
      <c r="AQ6085" s="160" t="s">
        <v>1104</v>
      </c>
      <c r="AR6085" s="28">
        <f t="shared" si="158"/>
        <v>11</v>
      </c>
      <c r="AT6085" s="160">
        <v>38907</v>
      </c>
      <c r="AU6085">
        <v>2</v>
      </c>
      <c r="AV6085">
        <v>56</v>
      </c>
      <c r="AW6085" s="160" t="s">
        <v>1104</v>
      </c>
      <c r="AX6085" s="28">
        <f t="shared" si="159"/>
        <v>6</v>
      </c>
    </row>
    <row r="6086" spans="28:50" x14ac:dyDescent="0.3">
      <c r="AB6086" s="160">
        <v>36350</v>
      </c>
      <c r="AC6086">
        <v>3</v>
      </c>
      <c r="AD6086">
        <v>62</v>
      </c>
      <c r="AE6086" t="s">
        <v>1104</v>
      </c>
      <c r="AF6086">
        <v>6</v>
      </c>
      <c r="AH6086" s="160">
        <v>33063</v>
      </c>
      <c r="AI6086">
        <v>3</v>
      </c>
      <c r="AJ6086">
        <v>109</v>
      </c>
      <c r="AK6086" s="160" t="s">
        <v>1104</v>
      </c>
      <c r="AL6086" s="28">
        <f t="shared" si="157"/>
        <v>11</v>
      </c>
      <c r="AN6086" s="160">
        <v>37446</v>
      </c>
      <c r="AO6086">
        <v>3</v>
      </c>
      <c r="AP6086">
        <v>120</v>
      </c>
      <c r="AQ6086" s="160" t="s">
        <v>1104</v>
      </c>
      <c r="AR6086" s="28">
        <f t="shared" si="158"/>
        <v>12</v>
      </c>
      <c r="AT6086" s="160">
        <v>38907</v>
      </c>
      <c r="AU6086">
        <v>3</v>
      </c>
      <c r="AV6086">
        <v>57</v>
      </c>
      <c r="AW6086" s="160" t="s">
        <v>1104</v>
      </c>
      <c r="AX6086" s="28">
        <f t="shared" si="159"/>
        <v>6</v>
      </c>
    </row>
    <row r="6087" spans="28:50" x14ac:dyDescent="0.3">
      <c r="AB6087" s="160">
        <v>36350</v>
      </c>
      <c r="AC6087">
        <v>4</v>
      </c>
      <c r="AD6087">
        <v>64</v>
      </c>
      <c r="AE6087" t="s">
        <v>1104</v>
      </c>
      <c r="AF6087">
        <v>6</v>
      </c>
      <c r="AH6087" s="160">
        <v>33063</v>
      </c>
      <c r="AI6087">
        <v>4</v>
      </c>
      <c r="AJ6087">
        <v>107</v>
      </c>
      <c r="AK6087" s="160" t="s">
        <v>1104</v>
      </c>
      <c r="AL6087" s="28">
        <f t="shared" si="157"/>
        <v>11</v>
      </c>
      <c r="AN6087" s="160">
        <v>37446</v>
      </c>
      <c r="AO6087">
        <v>4</v>
      </c>
      <c r="AP6087">
        <v>120</v>
      </c>
      <c r="AQ6087" s="160" t="s">
        <v>1104</v>
      </c>
      <c r="AR6087" s="28">
        <f t="shared" si="158"/>
        <v>12</v>
      </c>
      <c r="AT6087" s="160">
        <v>38907</v>
      </c>
      <c r="AU6087">
        <v>4</v>
      </c>
      <c r="AV6087">
        <v>48</v>
      </c>
      <c r="AW6087" s="160" t="s">
        <v>1104</v>
      </c>
      <c r="AX6087" s="28">
        <f t="shared" si="159"/>
        <v>5</v>
      </c>
    </row>
    <row r="6088" spans="28:50" x14ac:dyDescent="0.3">
      <c r="AB6088" s="160">
        <v>36350</v>
      </c>
      <c r="AC6088">
        <v>5</v>
      </c>
      <c r="AD6088">
        <v>57</v>
      </c>
      <c r="AE6088" t="s">
        <v>1104</v>
      </c>
      <c r="AF6088">
        <v>6</v>
      </c>
      <c r="AH6088" s="160">
        <v>33063</v>
      </c>
      <c r="AI6088">
        <v>5</v>
      </c>
      <c r="AJ6088">
        <v>105</v>
      </c>
      <c r="AK6088" s="160" t="s">
        <v>1104</v>
      </c>
      <c r="AL6088" s="28">
        <f t="shared" si="157"/>
        <v>11</v>
      </c>
      <c r="AN6088" s="160">
        <v>37446</v>
      </c>
      <c r="AO6088">
        <v>5</v>
      </c>
      <c r="AP6088">
        <v>120</v>
      </c>
      <c r="AQ6088" s="160" t="s">
        <v>1104</v>
      </c>
      <c r="AR6088" s="28">
        <f t="shared" si="158"/>
        <v>12</v>
      </c>
      <c r="AT6088" s="160">
        <v>38907</v>
      </c>
      <c r="AU6088">
        <v>5</v>
      </c>
      <c r="AV6088">
        <v>30</v>
      </c>
      <c r="AW6088" s="160" t="s">
        <v>1104</v>
      </c>
      <c r="AX6088" s="28">
        <f t="shared" si="159"/>
        <v>3</v>
      </c>
    </row>
    <row r="6089" spans="28:50" x14ac:dyDescent="0.3">
      <c r="AB6089" s="160">
        <v>36350</v>
      </c>
      <c r="AC6089">
        <v>6</v>
      </c>
      <c r="AD6089">
        <v>38</v>
      </c>
      <c r="AE6089" t="s">
        <v>1104</v>
      </c>
      <c r="AF6089">
        <v>4</v>
      </c>
      <c r="AH6089" s="160">
        <v>33063</v>
      </c>
      <c r="AI6089">
        <v>6</v>
      </c>
      <c r="AJ6089">
        <v>102</v>
      </c>
      <c r="AK6089" s="160" t="s">
        <v>1104</v>
      </c>
      <c r="AL6089" s="28">
        <f t="shared" si="157"/>
        <v>10</v>
      </c>
      <c r="AN6089" s="160">
        <v>37446</v>
      </c>
      <c r="AO6089">
        <v>6</v>
      </c>
      <c r="AP6089">
        <v>100</v>
      </c>
      <c r="AQ6089" s="160" t="s">
        <v>1104</v>
      </c>
      <c r="AR6089" s="28">
        <f t="shared" si="158"/>
        <v>10</v>
      </c>
      <c r="AT6089" s="160">
        <v>38907</v>
      </c>
      <c r="AU6089">
        <v>6</v>
      </c>
      <c r="AV6089">
        <v>28</v>
      </c>
      <c r="AW6089" s="160" t="s">
        <v>1104</v>
      </c>
      <c r="AX6089" s="28">
        <f t="shared" si="159"/>
        <v>3</v>
      </c>
    </row>
    <row r="6090" spans="28:50" x14ac:dyDescent="0.3">
      <c r="AB6090" s="160">
        <v>36350</v>
      </c>
      <c r="AC6090">
        <v>7</v>
      </c>
      <c r="AD6090">
        <v>20</v>
      </c>
      <c r="AE6090" t="s">
        <v>1104</v>
      </c>
      <c r="AF6090">
        <v>2</v>
      </c>
      <c r="AH6090" s="160">
        <v>33063</v>
      </c>
      <c r="AI6090">
        <v>7</v>
      </c>
      <c r="AJ6090">
        <v>104</v>
      </c>
      <c r="AK6090" s="160" t="s">
        <v>1104</v>
      </c>
      <c r="AL6090" s="28">
        <f t="shared" si="157"/>
        <v>10</v>
      </c>
      <c r="AN6090" s="160">
        <v>37446</v>
      </c>
      <c r="AO6090">
        <v>7</v>
      </c>
      <c r="AP6090">
        <v>120</v>
      </c>
      <c r="AQ6090" s="160" t="s">
        <v>1104</v>
      </c>
      <c r="AR6090" s="28">
        <f t="shared" si="158"/>
        <v>12</v>
      </c>
      <c r="AT6090" s="160">
        <v>38907</v>
      </c>
      <c r="AU6090">
        <v>7</v>
      </c>
      <c r="AV6090">
        <v>22</v>
      </c>
      <c r="AW6090" s="160" t="s">
        <v>1104</v>
      </c>
      <c r="AX6090" s="28">
        <f t="shared" si="159"/>
        <v>2</v>
      </c>
    </row>
    <row r="6091" spans="28:50" x14ac:dyDescent="0.3">
      <c r="AB6091" s="160">
        <v>36350</v>
      </c>
      <c r="AC6091">
        <v>8</v>
      </c>
      <c r="AD6091">
        <v>25</v>
      </c>
      <c r="AE6091" t="s">
        <v>1104</v>
      </c>
      <c r="AF6091">
        <v>3</v>
      </c>
      <c r="AH6091" s="160">
        <v>33063</v>
      </c>
      <c r="AI6091">
        <v>8</v>
      </c>
      <c r="AJ6091">
        <v>107</v>
      </c>
      <c r="AK6091" s="160" t="s">
        <v>1104</v>
      </c>
      <c r="AL6091" s="28">
        <f t="shared" si="157"/>
        <v>11</v>
      </c>
      <c r="AN6091" s="160">
        <v>37446</v>
      </c>
      <c r="AO6091">
        <v>8</v>
      </c>
      <c r="AP6091">
        <v>124</v>
      </c>
      <c r="AQ6091" s="160" t="s">
        <v>1104</v>
      </c>
      <c r="AR6091" s="28">
        <f t="shared" si="158"/>
        <v>12</v>
      </c>
      <c r="AT6091" s="160">
        <v>38907</v>
      </c>
      <c r="AU6091">
        <v>8</v>
      </c>
      <c r="AV6091">
        <v>81</v>
      </c>
      <c r="AW6091" s="160" t="s">
        <v>1104</v>
      </c>
      <c r="AX6091" s="28">
        <f t="shared" si="159"/>
        <v>8</v>
      </c>
    </row>
    <row r="6092" spans="28:50" x14ac:dyDescent="0.3">
      <c r="AB6092" s="160">
        <v>36350</v>
      </c>
      <c r="AC6092">
        <v>9</v>
      </c>
      <c r="AD6092">
        <v>68</v>
      </c>
      <c r="AE6092" t="s">
        <v>1104</v>
      </c>
      <c r="AF6092">
        <v>7</v>
      </c>
      <c r="AH6092" s="160">
        <v>33063</v>
      </c>
      <c r="AI6092">
        <v>9</v>
      </c>
      <c r="AJ6092">
        <v>110</v>
      </c>
      <c r="AK6092" s="160" t="s">
        <v>1104</v>
      </c>
      <c r="AL6092" s="28">
        <f t="shared" si="157"/>
        <v>11</v>
      </c>
      <c r="AN6092" s="160">
        <v>37446</v>
      </c>
      <c r="AO6092">
        <v>9</v>
      </c>
      <c r="AP6092">
        <v>140</v>
      </c>
      <c r="AQ6092" s="160" t="s">
        <v>1104</v>
      </c>
      <c r="AR6092" s="28">
        <f t="shared" si="158"/>
        <v>14</v>
      </c>
      <c r="AT6092" s="160">
        <v>38907</v>
      </c>
      <c r="AU6092">
        <v>9</v>
      </c>
      <c r="AV6092">
        <v>84</v>
      </c>
      <c r="AW6092" s="160" t="s">
        <v>1104</v>
      </c>
      <c r="AX6092" s="28">
        <f t="shared" si="159"/>
        <v>8</v>
      </c>
    </row>
    <row r="6093" spans="28:50" x14ac:dyDescent="0.3">
      <c r="AB6093" s="160">
        <v>36350</v>
      </c>
      <c r="AC6093">
        <v>10</v>
      </c>
      <c r="AD6093">
        <v>107</v>
      </c>
      <c r="AE6093" t="s">
        <v>1104</v>
      </c>
      <c r="AF6093">
        <v>11</v>
      </c>
      <c r="AH6093" s="160">
        <v>33063</v>
      </c>
      <c r="AI6093">
        <v>10</v>
      </c>
      <c r="AJ6093">
        <v>119</v>
      </c>
      <c r="AK6093" s="160" t="s">
        <v>1104</v>
      </c>
      <c r="AL6093" s="28">
        <f t="shared" si="157"/>
        <v>12</v>
      </c>
      <c r="AN6093" s="160">
        <v>37446</v>
      </c>
      <c r="AO6093">
        <v>10</v>
      </c>
      <c r="AP6093">
        <v>140</v>
      </c>
      <c r="AQ6093" s="160" t="s">
        <v>1104</v>
      </c>
      <c r="AR6093" s="28">
        <f t="shared" si="158"/>
        <v>14</v>
      </c>
      <c r="AT6093" s="160">
        <v>38907</v>
      </c>
      <c r="AU6093">
        <v>10</v>
      </c>
      <c r="AV6093">
        <v>98</v>
      </c>
      <c r="AW6093" s="160" t="s">
        <v>1104</v>
      </c>
      <c r="AX6093" s="28">
        <f t="shared" si="159"/>
        <v>10</v>
      </c>
    </row>
    <row r="6094" spans="28:50" x14ac:dyDescent="0.3">
      <c r="AB6094" s="160">
        <v>36350</v>
      </c>
      <c r="AC6094">
        <v>11</v>
      </c>
      <c r="AD6094">
        <v>126</v>
      </c>
      <c r="AE6094" t="s">
        <v>1104</v>
      </c>
      <c r="AF6094">
        <v>13</v>
      </c>
      <c r="AH6094" s="160">
        <v>33063</v>
      </c>
      <c r="AI6094">
        <v>11</v>
      </c>
      <c r="AJ6094">
        <v>128</v>
      </c>
      <c r="AK6094" s="160" t="s">
        <v>1104</v>
      </c>
      <c r="AL6094" s="28">
        <f t="shared" si="157"/>
        <v>13</v>
      </c>
      <c r="AN6094" s="160">
        <v>37446</v>
      </c>
      <c r="AO6094">
        <v>11</v>
      </c>
      <c r="AP6094">
        <v>142</v>
      </c>
      <c r="AQ6094" s="160" t="s">
        <v>1104</v>
      </c>
      <c r="AR6094" s="28">
        <f t="shared" si="158"/>
        <v>14</v>
      </c>
      <c r="AT6094" s="160">
        <v>38907</v>
      </c>
      <c r="AU6094">
        <v>11</v>
      </c>
      <c r="AV6094">
        <v>122</v>
      </c>
      <c r="AW6094" s="160" t="s">
        <v>1104</v>
      </c>
      <c r="AX6094" s="28">
        <f t="shared" si="159"/>
        <v>12</v>
      </c>
    </row>
    <row r="6095" spans="28:50" x14ac:dyDescent="0.3">
      <c r="AB6095" s="160">
        <v>36350</v>
      </c>
      <c r="AC6095">
        <v>12</v>
      </c>
      <c r="AD6095">
        <v>135</v>
      </c>
      <c r="AE6095" t="s">
        <v>1104</v>
      </c>
      <c r="AF6095">
        <v>14</v>
      </c>
      <c r="AH6095" s="160">
        <v>33063</v>
      </c>
      <c r="AI6095">
        <v>12</v>
      </c>
      <c r="AJ6095">
        <v>138</v>
      </c>
      <c r="AK6095" s="160" t="s">
        <v>1104</v>
      </c>
      <c r="AL6095" s="28">
        <f t="shared" si="157"/>
        <v>14</v>
      </c>
      <c r="AN6095" s="160">
        <v>37446</v>
      </c>
      <c r="AO6095">
        <v>12</v>
      </c>
      <c r="AP6095">
        <v>130</v>
      </c>
      <c r="AQ6095" s="160" t="s">
        <v>1104</v>
      </c>
      <c r="AR6095" s="28">
        <f t="shared" si="158"/>
        <v>13</v>
      </c>
      <c r="AT6095" s="160">
        <v>38907</v>
      </c>
      <c r="AU6095">
        <v>12</v>
      </c>
      <c r="AV6095">
        <v>126</v>
      </c>
      <c r="AW6095" s="160" t="s">
        <v>1104</v>
      </c>
      <c r="AX6095" s="28">
        <f t="shared" si="159"/>
        <v>13</v>
      </c>
    </row>
    <row r="6096" spans="28:50" x14ac:dyDescent="0.3">
      <c r="AB6096" s="160">
        <v>36350</v>
      </c>
      <c r="AC6096">
        <v>13</v>
      </c>
      <c r="AD6096">
        <v>147</v>
      </c>
      <c r="AE6096" t="s">
        <v>1104</v>
      </c>
      <c r="AF6096">
        <v>15</v>
      </c>
      <c r="AH6096" s="160">
        <v>33063</v>
      </c>
      <c r="AI6096">
        <v>13</v>
      </c>
      <c r="AJ6096">
        <v>139</v>
      </c>
      <c r="AK6096" s="160" t="s">
        <v>1104</v>
      </c>
      <c r="AL6096" s="28">
        <f t="shared" si="157"/>
        <v>14</v>
      </c>
      <c r="AN6096" s="160">
        <v>37446</v>
      </c>
      <c r="AO6096">
        <v>13</v>
      </c>
      <c r="AP6096">
        <v>130</v>
      </c>
      <c r="AQ6096" s="160" t="s">
        <v>1104</v>
      </c>
      <c r="AR6096" s="28">
        <f t="shared" si="158"/>
        <v>13</v>
      </c>
      <c r="AT6096" s="160">
        <v>38907</v>
      </c>
      <c r="AU6096">
        <v>13</v>
      </c>
      <c r="AV6096">
        <v>134</v>
      </c>
      <c r="AW6096" s="160" t="s">
        <v>1104</v>
      </c>
      <c r="AX6096" s="28">
        <f t="shared" si="159"/>
        <v>13</v>
      </c>
    </row>
    <row r="6097" spans="28:50" x14ac:dyDescent="0.3">
      <c r="AB6097" s="160">
        <v>36350</v>
      </c>
      <c r="AC6097">
        <v>14</v>
      </c>
      <c r="AD6097">
        <v>148</v>
      </c>
      <c r="AE6097" t="s">
        <v>1104</v>
      </c>
      <c r="AF6097">
        <v>15</v>
      </c>
      <c r="AH6097" s="160">
        <v>33063</v>
      </c>
      <c r="AI6097">
        <v>14</v>
      </c>
      <c r="AJ6097">
        <v>141</v>
      </c>
      <c r="AK6097" s="160" t="s">
        <v>1104</v>
      </c>
      <c r="AL6097" s="28">
        <f t="shared" si="157"/>
        <v>14</v>
      </c>
      <c r="AN6097" s="160">
        <v>37446</v>
      </c>
      <c r="AO6097">
        <v>14</v>
      </c>
      <c r="AP6097">
        <v>147</v>
      </c>
      <c r="AQ6097" s="160" t="s">
        <v>1104</v>
      </c>
      <c r="AR6097" s="28">
        <f t="shared" si="158"/>
        <v>15</v>
      </c>
      <c r="AT6097" s="160">
        <v>38907</v>
      </c>
      <c r="AU6097">
        <v>14</v>
      </c>
      <c r="AV6097">
        <v>134</v>
      </c>
      <c r="AW6097" s="160" t="s">
        <v>1104</v>
      </c>
      <c r="AX6097" s="28">
        <f t="shared" si="159"/>
        <v>13</v>
      </c>
    </row>
    <row r="6098" spans="28:50" x14ac:dyDescent="0.3">
      <c r="AB6098" s="160">
        <v>36350</v>
      </c>
      <c r="AC6098">
        <v>15</v>
      </c>
      <c r="AD6098">
        <v>138</v>
      </c>
      <c r="AE6098" t="s">
        <v>1104</v>
      </c>
      <c r="AF6098">
        <v>14</v>
      </c>
      <c r="AH6098" s="160">
        <v>33063</v>
      </c>
      <c r="AI6098">
        <v>15</v>
      </c>
      <c r="AJ6098">
        <v>143</v>
      </c>
      <c r="AK6098" s="160" t="s">
        <v>1104</v>
      </c>
      <c r="AL6098" s="28">
        <f t="shared" si="157"/>
        <v>14</v>
      </c>
      <c r="AN6098" s="160">
        <v>37446</v>
      </c>
      <c r="AO6098">
        <v>15</v>
      </c>
      <c r="AP6098">
        <v>130</v>
      </c>
      <c r="AQ6098" s="160" t="s">
        <v>1104</v>
      </c>
      <c r="AR6098" s="28">
        <f t="shared" si="158"/>
        <v>13</v>
      </c>
      <c r="AT6098" s="160">
        <v>38907</v>
      </c>
      <c r="AU6098">
        <v>15</v>
      </c>
      <c r="AV6098">
        <v>126</v>
      </c>
      <c r="AW6098" s="160" t="s">
        <v>1104</v>
      </c>
      <c r="AX6098" s="28">
        <f t="shared" si="159"/>
        <v>13</v>
      </c>
    </row>
    <row r="6099" spans="28:50" x14ac:dyDescent="0.3">
      <c r="AB6099" s="160">
        <v>36350</v>
      </c>
      <c r="AC6099">
        <v>16</v>
      </c>
      <c r="AD6099">
        <v>133</v>
      </c>
      <c r="AE6099" t="s">
        <v>1104</v>
      </c>
      <c r="AF6099">
        <v>13</v>
      </c>
      <c r="AH6099" s="160">
        <v>33063</v>
      </c>
      <c r="AI6099">
        <v>16</v>
      </c>
      <c r="AJ6099">
        <v>135</v>
      </c>
      <c r="AK6099" s="160" t="s">
        <v>1104</v>
      </c>
      <c r="AL6099" s="28">
        <f t="shared" si="157"/>
        <v>14</v>
      </c>
      <c r="AN6099" s="160">
        <v>37446</v>
      </c>
      <c r="AO6099">
        <v>16</v>
      </c>
      <c r="AP6099">
        <v>130</v>
      </c>
      <c r="AQ6099" s="160" t="s">
        <v>1104</v>
      </c>
      <c r="AR6099" s="28">
        <f t="shared" si="158"/>
        <v>13</v>
      </c>
      <c r="AT6099" s="160">
        <v>38907</v>
      </c>
      <c r="AU6099">
        <v>16</v>
      </c>
      <c r="AV6099">
        <v>90</v>
      </c>
      <c r="AW6099" s="160" t="s">
        <v>1104</v>
      </c>
      <c r="AX6099" s="28">
        <f t="shared" si="159"/>
        <v>9</v>
      </c>
    </row>
    <row r="6100" spans="28:50" x14ac:dyDescent="0.3">
      <c r="AB6100" s="160">
        <v>36350</v>
      </c>
      <c r="AC6100">
        <v>17</v>
      </c>
      <c r="AD6100">
        <v>112</v>
      </c>
      <c r="AE6100" t="s">
        <v>1104</v>
      </c>
      <c r="AF6100">
        <v>11</v>
      </c>
      <c r="AH6100" s="160">
        <v>33063</v>
      </c>
      <c r="AI6100">
        <v>17</v>
      </c>
      <c r="AJ6100">
        <v>126</v>
      </c>
      <c r="AK6100" s="160" t="s">
        <v>1104</v>
      </c>
      <c r="AL6100" s="28">
        <f t="shared" si="157"/>
        <v>13</v>
      </c>
      <c r="AN6100" s="160">
        <v>37446</v>
      </c>
      <c r="AO6100">
        <v>17</v>
      </c>
      <c r="AP6100">
        <v>132</v>
      </c>
      <c r="AQ6100" s="160" t="s">
        <v>1104</v>
      </c>
      <c r="AR6100" s="28">
        <f t="shared" si="158"/>
        <v>13</v>
      </c>
      <c r="AT6100" s="160">
        <v>38907</v>
      </c>
      <c r="AU6100">
        <v>17</v>
      </c>
      <c r="AV6100">
        <v>76</v>
      </c>
      <c r="AW6100" s="160" t="s">
        <v>1104</v>
      </c>
      <c r="AX6100" s="28">
        <f t="shared" si="159"/>
        <v>8</v>
      </c>
    </row>
    <row r="6101" spans="28:50" x14ac:dyDescent="0.3">
      <c r="AB6101" s="160">
        <v>36350</v>
      </c>
      <c r="AC6101">
        <v>18</v>
      </c>
      <c r="AD6101">
        <v>73</v>
      </c>
      <c r="AE6101" t="s">
        <v>1104</v>
      </c>
      <c r="AF6101">
        <v>7</v>
      </c>
      <c r="AH6101" s="160">
        <v>33063</v>
      </c>
      <c r="AI6101">
        <v>18</v>
      </c>
      <c r="AJ6101">
        <v>117</v>
      </c>
      <c r="AK6101" s="160" t="s">
        <v>1104</v>
      </c>
      <c r="AL6101" s="28">
        <f t="shared" si="157"/>
        <v>12</v>
      </c>
      <c r="AN6101" s="160">
        <v>37446</v>
      </c>
      <c r="AO6101">
        <v>18</v>
      </c>
      <c r="AP6101">
        <v>130</v>
      </c>
      <c r="AQ6101" s="160" t="s">
        <v>1104</v>
      </c>
      <c r="AR6101" s="28">
        <f t="shared" si="158"/>
        <v>13</v>
      </c>
      <c r="AT6101" s="160">
        <v>38907</v>
      </c>
      <c r="AU6101">
        <v>18</v>
      </c>
      <c r="AV6101">
        <v>63</v>
      </c>
      <c r="AW6101" s="160" t="s">
        <v>1104</v>
      </c>
      <c r="AX6101" s="28">
        <f t="shared" si="159"/>
        <v>6</v>
      </c>
    </row>
    <row r="6102" spans="28:50" x14ac:dyDescent="0.3">
      <c r="AB6102" s="160">
        <v>36350</v>
      </c>
      <c r="AC6102">
        <v>19</v>
      </c>
      <c r="AD6102">
        <v>61</v>
      </c>
      <c r="AE6102" t="s">
        <v>1104</v>
      </c>
      <c r="AF6102">
        <v>6</v>
      </c>
      <c r="AH6102" s="160">
        <v>33063</v>
      </c>
      <c r="AI6102">
        <v>19</v>
      </c>
      <c r="AJ6102">
        <v>115</v>
      </c>
      <c r="AK6102" s="160" t="s">
        <v>1104</v>
      </c>
      <c r="AL6102" s="28">
        <f t="shared" si="157"/>
        <v>12</v>
      </c>
      <c r="AN6102" s="160">
        <v>37446</v>
      </c>
      <c r="AO6102">
        <v>19</v>
      </c>
      <c r="AP6102">
        <v>130</v>
      </c>
      <c r="AQ6102" s="160" t="s">
        <v>1104</v>
      </c>
      <c r="AR6102" s="28">
        <f t="shared" si="158"/>
        <v>13</v>
      </c>
      <c r="AT6102" s="160">
        <v>38907</v>
      </c>
      <c r="AU6102">
        <v>19</v>
      </c>
      <c r="AV6102">
        <v>50</v>
      </c>
      <c r="AW6102" s="160" t="s">
        <v>1104</v>
      </c>
      <c r="AX6102" s="28">
        <f t="shared" si="159"/>
        <v>5</v>
      </c>
    </row>
    <row r="6103" spans="28:50" x14ac:dyDescent="0.3">
      <c r="AB6103" s="160">
        <v>36350</v>
      </c>
      <c r="AC6103">
        <v>20</v>
      </c>
      <c r="AD6103">
        <v>61</v>
      </c>
      <c r="AE6103" t="s">
        <v>1104</v>
      </c>
      <c r="AF6103">
        <v>6</v>
      </c>
      <c r="AH6103" s="160">
        <v>33063</v>
      </c>
      <c r="AI6103">
        <v>20</v>
      </c>
      <c r="AJ6103">
        <v>113</v>
      </c>
      <c r="AK6103" s="160" t="s">
        <v>1104</v>
      </c>
      <c r="AL6103" s="28">
        <f t="shared" si="157"/>
        <v>11</v>
      </c>
      <c r="AN6103" s="160">
        <v>37446</v>
      </c>
      <c r="AO6103">
        <v>20</v>
      </c>
      <c r="AP6103">
        <v>124</v>
      </c>
      <c r="AQ6103" s="160" t="s">
        <v>1104</v>
      </c>
      <c r="AR6103" s="28">
        <f t="shared" si="158"/>
        <v>12</v>
      </c>
      <c r="AT6103" s="160">
        <v>38907</v>
      </c>
      <c r="AU6103">
        <v>20</v>
      </c>
      <c r="AV6103">
        <v>58</v>
      </c>
      <c r="AW6103" s="160" t="s">
        <v>1104</v>
      </c>
      <c r="AX6103" s="28">
        <f t="shared" si="159"/>
        <v>6</v>
      </c>
    </row>
    <row r="6104" spans="28:50" x14ac:dyDescent="0.3">
      <c r="AB6104" s="160">
        <v>36350</v>
      </c>
      <c r="AC6104">
        <v>21</v>
      </c>
      <c r="AD6104">
        <v>42</v>
      </c>
      <c r="AE6104" t="s">
        <v>1104</v>
      </c>
      <c r="AF6104">
        <v>4</v>
      </c>
      <c r="AH6104" s="160">
        <v>33063</v>
      </c>
      <c r="AI6104">
        <v>21</v>
      </c>
      <c r="AJ6104">
        <v>110</v>
      </c>
      <c r="AK6104" s="160" t="s">
        <v>1104</v>
      </c>
      <c r="AL6104" s="28">
        <f t="shared" si="157"/>
        <v>11</v>
      </c>
      <c r="AN6104" s="160">
        <v>37446</v>
      </c>
      <c r="AO6104">
        <v>21</v>
      </c>
      <c r="AP6104">
        <v>120</v>
      </c>
      <c r="AQ6104" s="160" t="s">
        <v>1104</v>
      </c>
      <c r="AR6104" s="28">
        <f t="shared" si="158"/>
        <v>12</v>
      </c>
      <c r="AT6104" s="160">
        <v>38907</v>
      </c>
      <c r="AU6104">
        <v>21</v>
      </c>
      <c r="AV6104">
        <v>49</v>
      </c>
      <c r="AW6104" s="160" t="s">
        <v>1104</v>
      </c>
      <c r="AX6104" s="28">
        <f t="shared" si="159"/>
        <v>5</v>
      </c>
    </row>
    <row r="6105" spans="28:50" x14ac:dyDescent="0.3">
      <c r="AB6105" s="160">
        <v>36350</v>
      </c>
      <c r="AC6105">
        <v>22</v>
      </c>
      <c r="AD6105">
        <v>34</v>
      </c>
      <c r="AE6105" t="s">
        <v>1104</v>
      </c>
      <c r="AF6105">
        <v>3</v>
      </c>
      <c r="AH6105" s="160">
        <v>33063</v>
      </c>
      <c r="AI6105">
        <v>22</v>
      </c>
      <c r="AJ6105">
        <v>110</v>
      </c>
      <c r="AK6105" s="160" t="s">
        <v>1104</v>
      </c>
      <c r="AL6105" s="28">
        <f t="shared" si="157"/>
        <v>11</v>
      </c>
      <c r="AN6105" s="160">
        <v>37446</v>
      </c>
      <c r="AO6105">
        <v>22</v>
      </c>
      <c r="AP6105">
        <v>120</v>
      </c>
      <c r="AQ6105" s="160" t="s">
        <v>1104</v>
      </c>
      <c r="AR6105" s="28">
        <f t="shared" si="158"/>
        <v>12</v>
      </c>
      <c r="AT6105" s="160">
        <v>38907</v>
      </c>
      <c r="AU6105">
        <v>22</v>
      </c>
      <c r="AV6105">
        <v>34</v>
      </c>
      <c r="AW6105" s="160" t="s">
        <v>1104</v>
      </c>
      <c r="AX6105" s="28">
        <f t="shared" si="159"/>
        <v>3</v>
      </c>
    </row>
    <row r="6106" spans="28:50" x14ac:dyDescent="0.3">
      <c r="AB6106" s="160">
        <v>36350</v>
      </c>
      <c r="AC6106">
        <v>23</v>
      </c>
      <c r="AD6106">
        <v>33</v>
      </c>
      <c r="AE6106" t="s">
        <v>1104</v>
      </c>
      <c r="AF6106">
        <v>3</v>
      </c>
      <c r="AH6106" s="160">
        <v>33063</v>
      </c>
      <c r="AI6106">
        <v>23</v>
      </c>
      <c r="AJ6106">
        <v>109</v>
      </c>
      <c r="AK6106" s="160" t="s">
        <v>1104</v>
      </c>
      <c r="AL6106" s="28">
        <f t="shared" si="157"/>
        <v>11</v>
      </c>
      <c r="AN6106" s="160">
        <v>37446</v>
      </c>
      <c r="AO6106">
        <v>23</v>
      </c>
      <c r="AP6106">
        <v>121</v>
      </c>
      <c r="AQ6106" s="160" t="s">
        <v>1104</v>
      </c>
      <c r="AR6106" s="28">
        <f t="shared" si="158"/>
        <v>12</v>
      </c>
      <c r="AT6106" s="160">
        <v>38907</v>
      </c>
      <c r="AU6106">
        <v>23</v>
      </c>
      <c r="AV6106">
        <v>22</v>
      </c>
      <c r="AW6106" s="160" t="s">
        <v>1104</v>
      </c>
      <c r="AX6106" s="28">
        <f t="shared" si="159"/>
        <v>2</v>
      </c>
    </row>
    <row r="6107" spans="28:50" x14ac:dyDescent="0.3">
      <c r="AB6107" s="160">
        <v>36351</v>
      </c>
      <c r="AC6107">
        <v>0</v>
      </c>
      <c r="AD6107">
        <v>30</v>
      </c>
      <c r="AE6107" t="s">
        <v>1104</v>
      </c>
      <c r="AF6107">
        <v>3</v>
      </c>
      <c r="AH6107" s="160">
        <v>33064</v>
      </c>
      <c r="AI6107">
        <v>0</v>
      </c>
      <c r="AJ6107">
        <v>108</v>
      </c>
      <c r="AK6107" s="160" t="s">
        <v>1104</v>
      </c>
      <c r="AL6107" s="28">
        <f t="shared" si="157"/>
        <v>11</v>
      </c>
      <c r="AN6107" s="160">
        <v>37447</v>
      </c>
      <c r="AO6107">
        <v>0</v>
      </c>
      <c r="AP6107">
        <v>130</v>
      </c>
      <c r="AQ6107" s="160" t="s">
        <v>1104</v>
      </c>
      <c r="AR6107" s="28">
        <f t="shared" si="158"/>
        <v>13</v>
      </c>
      <c r="AT6107" s="160">
        <v>38908</v>
      </c>
      <c r="AU6107">
        <v>0</v>
      </c>
      <c r="AV6107">
        <v>30</v>
      </c>
      <c r="AW6107" s="160" t="s">
        <v>1104</v>
      </c>
      <c r="AX6107" s="28">
        <f t="shared" si="159"/>
        <v>3</v>
      </c>
    </row>
    <row r="6108" spans="28:50" x14ac:dyDescent="0.3">
      <c r="AB6108" s="160">
        <v>36351</v>
      </c>
      <c r="AC6108">
        <v>1</v>
      </c>
      <c r="AD6108">
        <v>20</v>
      </c>
      <c r="AE6108" t="s">
        <v>1104</v>
      </c>
      <c r="AF6108">
        <v>2</v>
      </c>
      <c r="AH6108" s="160">
        <v>33064</v>
      </c>
      <c r="AI6108">
        <v>1</v>
      </c>
      <c r="AJ6108">
        <v>105</v>
      </c>
      <c r="AK6108" s="160" t="s">
        <v>1104</v>
      </c>
      <c r="AL6108" s="28">
        <f t="shared" si="157"/>
        <v>11</v>
      </c>
      <c r="AN6108" s="160">
        <v>37447</v>
      </c>
      <c r="AO6108">
        <v>1</v>
      </c>
      <c r="AP6108">
        <v>130</v>
      </c>
      <c r="AQ6108" s="160" t="s">
        <v>1104</v>
      </c>
      <c r="AR6108" s="28">
        <f t="shared" si="158"/>
        <v>13</v>
      </c>
      <c r="AT6108" s="160">
        <v>38908</v>
      </c>
      <c r="AU6108">
        <v>1</v>
      </c>
      <c r="AV6108">
        <v>87</v>
      </c>
      <c r="AW6108" s="160" t="s">
        <v>1104</v>
      </c>
      <c r="AX6108" s="28">
        <f t="shared" si="159"/>
        <v>9</v>
      </c>
    </row>
    <row r="6109" spans="28:50" x14ac:dyDescent="0.3">
      <c r="AB6109" s="160">
        <v>36351</v>
      </c>
      <c r="AC6109">
        <v>2</v>
      </c>
      <c r="AD6109">
        <v>19</v>
      </c>
      <c r="AE6109" t="s">
        <v>1104</v>
      </c>
      <c r="AF6109">
        <v>2</v>
      </c>
      <c r="AH6109" s="160">
        <v>33064</v>
      </c>
      <c r="AI6109">
        <v>2</v>
      </c>
      <c r="AJ6109">
        <v>102</v>
      </c>
      <c r="AK6109" s="160" t="s">
        <v>1104</v>
      </c>
      <c r="AL6109" s="28">
        <f t="shared" si="157"/>
        <v>10</v>
      </c>
      <c r="AN6109" s="160">
        <v>37447</v>
      </c>
      <c r="AO6109">
        <v>2</v>
      </c>
      <c r="AP6109">
        <v>131</v>
      </c>
      <c r="AQ6109" s="160" t="s">
        <v>1104</v>
      </c>
      <c r="AR6109" s="28">
        <f t="shared" si="158"/>
        <v>13</v>
      </c>
      <c r="AT6109" s="160">
        <v>38908</v>
      </c>
      <c r="AU6109">
        <v>2</v>
      </c>
      <c r="AV6109">
        <v>59</v>
      </c>
      <c r="AW6109" s="160" t="s">
        <v>1104</v>
      </c>
      <c r="AX6109" s="28">
        <f t="shared" si="159"/>
        <v>6</v>
      </c>
    </row>
    <row r="6110" spans="28:50" x14ac:dyDescent="0.3">
      <c r="AB6110" s="160">
        <v>36351</v>
      </c>
      <c r="AC6110">
        <v>3</v>
      </c>
      <c r="AD6110">
        <v>9</v>
      </c>
      <c r="AE6110" t="s">
        <v>1104</v>
      </c>
      <c r="AF6110">
        <v>1</v>
      </c>
      <c r="AH6110" s="160">
        <v>33064</v>
      </c>
      <c r="AI6110">
        <v>3</v>
      </c>
      <c r="AJ6110">
        <v>99</v>
      </c>
      <c r="AK6110" s="160" t="s">
        <v>1104</v>
      </c>
      <c r="AL6110" s="28">
        <f t="shared" si="157"/>
        <v>10</v>
      </c>
      <c r="AN6110" s="160">
        <v>37447</v>
      </c>
      <c r="AO6110">
        <v>3</v>
      </c>
      <c r="AP6110">
        <v>130</v>
      </c>
      <c r="AQ6110" s="160" t="s">
        <v>1104</v>
      </c>
      <c r="AR6110" s="28">
        <f t="shared" si="158"/>
        <v>13</v>
      </c>
      <c r="AT6110" s="160">
        <v>38908</v>
      </c>
      <c r="AU6110">
        <v>3</v>
      </c>
      <c r="AV6110">
        <v>53</v>
      </c>
      <c r="AW6110" s="160" t="s">
        <v>1104</v>
      </c>
      <c r="AX6110" s="28">
        <f t="shared" si="159"/>
        <v>5</v>
      </c>
    </row>
    <row r="6111" spans="28:50" x14ac:dyDescent="0.3">
      <c r="AB6111" s="160">
        <v>36351</v>
      </c>
      <c r="AC6111">
        <v>4</v>
      </c>
      <c r="AD6111">
        <v>1</v>
      </c>
      <c r="AE6111" t="s">
        <v>1104</v>
      </c>
      <c r="AF6111">
        <v>0</v>
      </c>
      <c r="AH6111" s="160">
        <v>33064</v>
      </c>
      <c r="AI6111">
        <v>4</v>
      </c>
      <c r="AJ6111">
        <v>98</v>
      </c>
      <c r="AK6111" s="160" t="s">
        <v>1104</v>
      </c>
      <c r="AL6111" s="28">
        <f t="shared" si="157"/>
        <v>10</v>
      </c>
      <c r="AN6111" s="160">
        <v>37447</v>
      </c>
      <c r="AO6111">
        <v>4</v>
      </c>
      <c r="AP6111">
        <v>120</v>
      </c>
      <c r="AQ6111" s="160" t="s">
        <v>1104</v>
      </c>
      <c r="AR6111" s="28">
        <f t="shared" si="158"/>
        <v>12</v>
      </c>
      <c r="AT6111" s="160">
        <v>38908</v>
      </c>
      <c r="AU6111">
        <v>4</v>
      </c>
      <c r="AV6111">
        <v>89</v>
      </c>
      <c r="AW6111" s="160" t="s">
        <v>1104</v>
      </c>
      <c r="AX6111" s="28">
        <f t="shared" si="159"/>
        <v>9</v>
      </c>
    </row>
    <row r="6112" spans="28:50" x14ac:dyDescent="0.3">
      <c r="AB6112" s="160">
        <v>36351</v>
      </c>
      <c r="AC6112">
        <v>5</v>
      </c>
      <c r="AD6112">
        <v>-4</v>
      </c>
      <c r="AE6112" t="s">
        <v>1104</v>
      </c>
      <c r="AF6112">
        <v>0</v>
      </c>
      <c r="AH6112" s="160">
        <v>33064</v>
      </c>
      <c r="AI6112">
        <v>5</v>
      </c>
      <c r="AJ6112">
        <v>97</v>
      </c>
      <c r="AK6112" s="160" t="s">
        <v>1104</v>
      </c>
      <c r="AL6112" s="28">
        <f t="shared" si="157"/>
        <v>10</v>
      </c>
      <c r="AN6112" s="160">
        <v>37447</v>
      </c>
      <c r="AO6112">
        <v>5</v>
      </c>
      <c r="AP6112">
        <v>118</v>
      </c>
      <c r="AQ6112" s="160" t="s">
        <v>1104</v>
      </c>
      <c r="AR6112" s="28">
        <f t="shared" si="158"/>
        <v>12</v>
      </c>
      <c r="AT6112" s="160">
        <v>38908</v>
      </c>
      <c r="AU6112">
        <v>5</v>
      </c>
      <c r="AV6112">
        <v>73</v>
      </c>
      <c r="AW6112" s="160" t="s">
        <v>1104</v>
      </c>
      <c r="AX6112" s="28">
        <f t="shared" si="159"/>
        <v>7</v>
      </c>
    </row>
    <row r="6113" spans="28:50" x14ac:dyDescent="0.3">
      <c r="AB6113" s="160">
        <v>36351</v>
      </c>
      <c r="AC6113">
        <v>6</v>
      </c>
      <c r="AD6113">
        <v>-18</v>
      </c>
      <c r="AE6113" t="s">
        <v>1104</v>
      </c>
      <c r="AF6113">
        <v>-2</v>
      </c>
      <c r="AH6113" s="160">
        <v>33064</v>
      </c>
      <c r="AI6113">
        <v>6</v>
      </c>
      <c r="AJ6113">
        <v>95</v>
      </c>
      <c r="AK6113" s="160" t="s">
        <v>1104</v>
      </c>
      <c r="AL6113" s="28">
        <f t="shared" si="157"/>
        <v>10</v>
      </c>
      <c r="AN6113" s="160">
        <v>37447</v>
      </c>
      <c r="AO6113">
        <v>6</v>
      </c>
      <c r="AP6113">
        <v>120</v>
      </c>
      <c r="AQ6113" s="160" t="s">
        <v>1104</v>
      </c>
      <c r="AR6113" s="28">
        <f t="shared" si="158"/>
        <v>12</v>
      </c>
      <c r="AT6113" s="160">
        <v>38908</v>
      </c>
      <c r="AU6113">
        <v>6</v>
      </c>
      <c r="AV6113">
        <v>52</v>
      </c>
      <c r="AW6113" s="160" t="s">
        <v>1104</v>
      </c>
      <c r="AX6113" s="28">
        <f t="shared" si="159"/>
        <v>5</v>
      </c>
    </row>
    <row r="6114" spans="28:50" x14ac:dyDescent="0.3">
      <c r="AB6114" s="160">
        <v>36351</v>
      </c>
      <c r="AC6114">
        <v>7</v>
      </c>
      <c r="AD6114">
        <v>-19</v>
      </c>
      <c r="AE6114" t="s">
        <v>1104</v>
      </c>
      <c r="AF6114">
        <v>-2</v>
      </c>
      <c r="AH6114" s="160">
        <v>33064</v>
      </c>
      <c r="AI6114">
        <v>7</v>
      </c>
      <c r="AJ6114">
        <v>99</v>
      </c>
      <c r="AK6114" s="160" t="s">
        <v>1104</v>
      </c>
      <c r="AL6114" s="28">
        <f t="shared" si="157"/>
        <v>10</v>
      </c>
      <c r="AN6114" s="160">
        <v>37447</v>
      </c>
      <c r="AO6114">
        <v>7</v>
      </c>
      <c r="AP6114">
        <v>120</v>
      </c>
      <c r="AQ6114" s="160" t="s">
        <v>1104</v>
      </c>
      <c r="AR6114" s="28">
        <f t="shared" si="158"/>
        <v>12</v>
      </c>
      <c r="AT6114" s="160">
        <v>38908</v>
      </c>
      <c r="AU6114">
        <v>7</v>
      </c>
      <c r="AV6114">
        <v>56</v>
      </c>
      <c r="AW6114" s="160" t="s">
        <v>1104</v>
      </c>
      <c r="AX6114" s="28">
        <f t="shared" si="159"/>
        <v>6</v>
      </c>
    </row>
    <row r="6115" spans="28:50" x14ac:dyDescent="0.3">
      <c r="AB6115" s="160">
        <v>36351</v>
      </c>
      <c r="AC6115">
        <v>8</v>
      </c>
      <c r="AD6115">
        <v>-3</v>
      </c>
      <c r="AE6115" t="s">
        <v>1104</v>
      </c>
      <c r="AF6115">
        <v>0</v>
      </c>
      <c r="AH6115" s="160">
        <v>33064</v>
      </c>
      <c r="AI6115">
        <v>8</v>
      </c>
      <c r="AJ6115">
        <v>104</v>
      </c>
      <c r="AK6115" s="160" t="s">
        <v>1104</v>
      </c>
      <c r="AL6115" s="28">
        <f t="shared" si="157"/>
        <v>10</v>
      </c>
      <c r="AN6115" s="160">
        <v>37447</v>
      </c>
      <c r="AO6115">
        <v>8</v>
      </c>
      <c r="AP6115">
        <v>125</v>
      </c>
      <c r="AQ6115" s="160" t="s">
        <v>1104</v>
      </c>
      <c r="AR6115" s="28">
        <f t="shared" si="158"/>
        <v>13</v>
      </c>
      <c r="AT6115" s="160">
        <v>38908</v>
      </c>
      <c r="AU6115">
        <v>8</v>
      </c>
      <c r="AV6115">
        <v>40</v>
      </c>
      <c r="AW6115" s="160" t="s">
        <v>1104</v>
      </c>
      <c r="AX6115" s="28">
        <f t="shared" si="159"/>
        <v>4</v>
      </c>
    </row>
    <row r="6116" spans="28:50" x14ac:dyDescent="0.3">
      <c r="AB6116" s="160">
        <v>36351</v>
      </c>
      <c r="AC6116">
        <v>9</v>
      </c>
      <c r="AD6116">
        <v>35</v>
      </c>
      <c r="AE6116" t="s">
        <v>1104</v>
      </c>
      <c r="AF6116">
        <v>4</v>
      </c>
      <c r="AH6116" s="160">
        <v>33064</v>
      </c>
      <c r="AI6116">
        <v>9</v>
      </c>
      <c r="AJ6116">
        <v>109</v>
      </c>
      <c r="AK6116" s="160" t="s">
        <v>1104</v>
      </c>
      <c r="AL6116" s="28">
        <f t="shared" si="157"/>
        <v>11</v>
      </c>
      <c r="AN6116" s="160">
        <v>37447</v>
      </c>
      <c r="AO6116">
        <v>9</v>
      </c>
      <c r="AP6116">
        <v>140</v>
      </c>
      <c r="AQ6116" s="160" t="s">
        <v>1104</v>
      </c>
      <c r="AR6116" s="28">
        <f t="shared" si="158"/>
        <v>14</v>
      </c>
      <c r="AT6116" s="160">
        <v>38908</v>
      </c>
      <c r="AU6116">
        <v>9</v>
      </c>
      <c r="AV6116">
        <v>51</v>
      </c>
      <c r="AW6116" s="160" t="s">
        <v>1104</v>
      </c>
      <c r="AX6116" s="28">
        <f t="shared" si="159"/>
        <v>5</v>
      </c>
    </row>
    <row r="6117" spans="28:50" x14ac:dyDescent="0.3">
      <c r="AB6117" s="160">
        <v>36351</v>
      </c>
      <c r="AC6117">
        <v>10</v>
      </c>
      <c r="AD6117">
        <v>64</v>
      </c>
      <c r="AE6117" t="s">
        <v>1104</v>
      </c>
      <c r="AF6117">
        <v>6</v>
      </c>
      <c r="AH6117" s="160">
        <v>33064</v>
      </c>
      <c r="AI6117">
        <v>10</v>
      </c>
      <c r="AJ6117">
        <v>114</v>
      </c>
      <c r="AK6117" s="160" t="s">
        <v>1104</v>
      </c>
      <c r="AL6117" s="28">
        <f t="shared" si="157"/>
        <v>11</v>
      </c>
      <c r="AN6117" s="160">
        <v>37447</v>
      </c>
      <c r="AO6117">
        <v>10</v>
      </c>
      <c r="AP6117">
        <v>150</v>
      </c>
      <c r="AQ6117" s="160" t="s">
        <v>1104</v>
      </c>
      <c r="AR6117" s="28">
        <f t="shared" si="158"/>
        <v>15</v>
      </c>
      <c r="AT6117" s="160">
        <v>38908</v>
      </c>
      <c r="AU6117">
        <v>10</v>
      </c>
      <c r="AV6117">
        <v>80</v>
      </c>
      <c r="AW6117" s="160" t="s">
        <v>1104</v>
      </c>
      <c r="AX6117" s="28">
        <f t="shared" si="159"/>
        <v>8</v>
      </c>
    </row>
    <row r="6118" spans="28:50" x14ac:dyDescent="0.3">
      <c r="AB6118" s="160">
        <v>36351</v>
      </c>
      <c r="AC6118">
        <v>11</v>
      </c>
      <c r="AD6118">
        <v>93</v>
      </c>
      <c r="AE6118" t="s">
        <v>1104</v>
      </c>
      <c r="AF6118">
        <v>9</v>
      </c>
      <c r="AH6118" s="160">
        <v>33064</v>
      </c>
      <c r="AI6118">
        <v>11</v>
      </c>
      <c r="AJ6118">
        <v>119</v>
      </c>
      <c r="AK6118" s="160" t="s">
        <v>1104</v>
      </c>
      <c r="AL6118" s="28">
        <f t="shared" si="157"/>
        <v>12</v>
      </c>
      <c r="AN6118" s="160">
        <v>37447</v>
      </c>
      <c r="AO6118">
        <v>11</v>
      </c>
      <c r="AP6118">
        <v>155</v>
      </c>
      <c r="AQ6118" s="160" t="s">
        <v>1104</v>
      </c>
      <c r="AR6118" s="28">
        <f t="shared" si="158"/>
        <v>16</v>
      </c>
      <c r="AT6118" s="160">
        <v>38908</v>
      </c>
      <c r="AU6118">
        <v>11</v>
      </c>
      <c r="AV6118">
        <v>92</v>
      </c>
      <c r="AW6118" s="160" t="s">
        <v>1104</v>
      </c>
      <c r="AX6118" s="28">
        <f t="shared" si="159"/>
        <v>9</v>
      </c>
    </row>
    <row r="6119" spans="28:50" x14ac:dyDescent="0.3">
      <c r="AB6119" s="160">
        <v>36351</v>
      </c>
      <c r="AC6119">
        <v>12</v>
      </c>
      <c r="AD6119">
        <v>117</v>
      </c>
      <c r="AE6119" t="s">
        <v>1104</v>
      </c>
      <c r="AF6119">
        <v>12</v>
      </c>
      <c r="AH6119" s="160">
        <v>33064</v>
      </c>
      <c r="AI6119">
        <v>12</v>
      </c>
      <c r="AJ6119">
        <v>125</v>
      </c>
      <c r="AK6119" s="160" t="s">
        <v>1104</v>
      </c>
      <c r="AL6119" s="28">
        <f t="shared" si="157"/>
        <v>13</v>
      </c>
      <c r="AN6119" s="160">
        <v>37447</v>
      </c>
      <c r="AO6119">
        <v>12</v>
      </c>
      <c r="AP6119">
        <v>150</v>
      </c>
      <c r="AQ6119" s="160" t="s">
        <v>1104</v>
      </c>
      <c r="AR6119" s="28">
        <f t="shared" si="158"/>
        <v>15</v>
      </c>
      <c r="AT6119" s="160">
        <v>38908</v>
      </c>
      <c r="AU6119">
        <v>12</v>
      </c>
      <c r="AV6119">
        <v>128</v>
      </c>
      <c r="AW6119" s="160" t="s">
        <v>1104</v>
      </c>
      <c r="AX6119" s="28">
        <f t="shared" si="159"/>
        <v>13</v>
      </c>
    </row>
    <row r="6120" spans="28:50" x14ac:dyDescent="0.3">
      <c r="AB6120" s="160">
        <v>36351</v>
      </c>
      <c r="AC6120">
        <v>13</v>
      </c>
      <c r="AD6120">
        <v>144</v>
      </c>
      <c r="AE6120" t="s">
        <v>1104</v>
      </c>
      <c r="AF6120">
        <v>14</v>
      </c>
      <c r="AH6120" s="160">
        <v>33064</v>
      </c>
      <c r="AI6120">
        <v>13</v>
      </c>
      <c r="AJ6120">
        <v>130</v>
      </c>
      <c r="AK6120" s="160" t="s">
        <v>1104</v>
      </c>
      <c r="AL6120" s="28">
        <f t="shared" si="157"/>
        <v>13</v>
      </c>
      <c r="AN6120" s="160">
        <v>37447</v>
      </c>
      <c r="AO6120">
        <v>13</v>
      </c>
      <c r="AP6120">
        <v>150</v>
      </c>
      <c r="AQ6120" s="160" t="s">
        <v>1104</v>
      </c>
      <c r="AR6120" s="28">
        <f t="shared" si="158"/>
        <v>15</v>
      </c>
      <c r="AT6120" s="160">
        <v>38908</v>
      </c>
      <c r="AU6120">
        <v>13</v>
      </c>
      <c r="AV6120">
        <v>122</v>
      </c>
      <c r="AW6120" s="160" t="s">
        <v>1104</v>
      </c>
      <c r="AX6120" s="28">
        <f t="shared" si="159"/>
        <v>12</v>
      </c>
    </row>
    <row r="6121" spans="28:50" x14ac:dyDescent="0.3">
      <c r="AB6121" s="160">
        <v>36351</v>
      </c>
      <c r="AC6121">
        <v>14</v>
      </c>
      <c r="AD6121">
        <v>152</v>
      </c>
      <c r="AE6121" t="s">
        <v>1104</v>
      </c>
      <c r="AF6121">
        <v>15</v>
      </c>
      <c r="AH6121" s="160">
        <v>33064</v>
      </c>
      <c r="AI6121">
        <v>14</v>
      </c>
      <c r="AJ6121">
        <v>135</v>
      </c>
      <c r="AK6121" s="160" t="s">
        <v>1104</v>
      </c>
      <c r="AL6121" s="28">
        <f t="shared" si="157"/>
        <v>14</v>
      </c>
      <c r="AN6121" s="160">
        <v>37447</v>
      </c>
      <c r="AO6121">
        <v>14</v>
      </c>
      <c r="AP6121">
        <v>144</v>
      </c>
      <c r="AQ6121" s="160" t="s">
        <v>1104</v>
      </c>
      <c r="AR6121" s="28">
        <f t="shared" si="158"/>
        <v>14</v>
      </c>
      <c r="AT6121" s="160">
        <v>38908</v>
      </c>
      <c r="AU6121">
        <v>14</v>
      </c>
      <c r="AV6121">
        <v>135</v>
      </c>
      <c r="AW6121" s="160" t="s">
        <v>1104</v>
      </c>
      <c r="AX6121" s="28">
        <f t="shared" si="159"/>
        <v>14</v>
      </c>
    </row>
    <row r="6122" spans="28:50" x14ac:dyDescent="0.3">
      <c r="AB6122" s="160">
        <v>36351</v>
      </c>
      <c r="AC6122">
        <v>15</v>
      </c>
      <c r="AD6122">
        <v>159</v>
      </c>
      <c r="AE6122" t="s">
        <v>1104</v>
      </c>
      <c r="AF6122">
        <v>16</v>
      </c>
      <c r="AH6122" s="160">
        <v>33064</v>
      </c>
      <c r="AI6122">
        <v>15</v>
      </c>
      <c r="AJ6122">
        <v>140</v>
      </c>
      <c r="AK6122" s="160" t="s">
        <v>1104</v>
      </c>
      <c r="AL6122" s="28">
        <f t="shared" si="157"/>
        <v>14</v>
      </c>
      <c r="AN6122" s="160">
        <v>37447</v>
      </c>
      <c r="AO6122">
        <v>15</v>
      </c>
      <c r="AP6122">
        <v>150</v>
      </c>
      <c r="AQ6122" s="160" t="s">
        <v>1104</v>
      </c>
      <c r="AR6122" s="28">
        <f t="shared" si="158"/>
        <v>15</v>
      </c>
      <c r="AT6122" s="160">
        <v>38908</v>
      </c>
      <c r="AU6122">
        <v>15</v>
      </c>
      <c r="AV6122">
        <v>124</v>
      </c>
      <c r="AW6122" s="160" t="s">
        <v>1104</v>
      </c>
      <c r="AX6122" s="28">
        <f t="shared" si="159"/>
        <v>12</v>
      </c>
    </row>
    <row r="6123" spans="28:50" x14ac:dyDescent="0.3">
      <c r="AB6123" s="160">
        <v>36351</v>
      </c>
      <c r="AC6123">
        <v>16</v>
      </c>
      <c r="AD6123">
        <v>140</v>
      </c>
      <c r="AE6123" t="s">
        <v>1104</v>
      </c>
      <c r="AF6123">
        <v>14</v>
      </c>
      <c r="AH6123" s="160">
        <v>33064</v>
      </c>
      <c r="AI6123">
        <v>16</v>
      </c>
      <c r="AJ6123">
        <v>136</v>
      </c>
      <c r="AK6123" s="160" t="s">
        <v>1104</v>
      </c>
      <c r="AL6123" s="28">
        <f t="shared" si="157"/>
        <v>14</v>
      </c>
      <c r="AN6123" s="160">
        <v>37447</v>
      </c>
      <c r="AO6123">
        <v>16</v>
      </c>
      <c r="AP6123">
        <v>140</v>
      </c>
      <c r="AQ6123" s="160" t="s">
        <v>1104</v>
      </c>
      <c r="AR6123" s="28">
        <f t="shared" si="158"/>
        <v>14</v>
      </c>
      <c r="AT6123" s="160">
        <v>38908</v>
      </c>
      <c r="AU6123">
        <v>16</v>
      </c>
      <c r="AV6123">
        <v>105</v>
      </c>
      <c r="AW6123" s="160" t="s">
        <v>1104</v>
      </c>
      <c r="AX6123" s="28">
        <f t="shared" si="159"/>
        <v>11</v>
      </c>
    </row>
    <row r="6124" spans="28:50" x14ac:dyDescent="0.3">
      <c r="AB6124" s="160">
        <v>36351</v>
      </c>
      <c r="AC6124">
        <v>17</v>
      </c>
      <c r="AD6124">
        <v>125</v>
      </c>
      <c r="AE6124" t="s">
        <v>1104</v>
      </c>
      <c r="AF6124">
        <v>13</v>
      </c>
      <c r="AH6124" s="160">
        <v>33064</v>
      </c>
      <c r="AI6124">
        <v>17</v>
      </c>
      <c r="AJ6124">
        <v>132</v>
      </c>
      <c r="AK6124" s="160" t="s">
        <v>1104</v>
      </c>
      <c r="AL6124" s="28">
        <f t="shared" si="157"/>
        <v>13</v>
      </c>
      <c r="AN6124" s="160">
        <v>37447</v>
      </c>
      <c r="AO6124">
        <v>17</v>
      </c>
      <c r="AP6124">
        <v>122</v>
      </c>
      <c r="AQ6124" s="160" t="s">
        <v>1104</v>
      </c>
      <c r="AR6124" s="28">
        <f t="shared" si="158"/>
        <v>12</v>
      </c>
      <c r="AT6124" s="160">
        <v>38908</v>
      </c>
      <c r="AU6124">
        <v>17</v>
      </c>
      <c r="AV6124">
        <v>91</v>
      </c>
      <c r="AW6124" s="160" t="s">
        <v>1104</v>
      </c>
      <c r="AX6124" s="28">
        <f t="shared" si="159"/>
        <v>9</v>
      </c>
    </row>
    <row r="6125" spans="28:50" x14ac:dyDescent="0.3">
      <c r="AB6125" s="160">
        <v>36351</v>
      </c>
      <c r="AC6125">
        <v>18</v>
      </c>
      <c r="AD6125">
        <v>96</v>
      </c>
      <c r="AE6125" t="s">
        <v>1104</v>
      </c>
      <c r="AF6125">
        <v>10</v>
      </c>
      <c r="AH6125" s="160">
        <v>33064</v>
      </c>
      <c r="AI6125">
        <v>18</v>
      </c>
      <c r="AJ6125">
        <v>127</v>
      </c>
      <c r="AK6125" s="160" t="s">
        <v>1104</v>
      </c>
      <c r="AL6125" s="28">
        <f t="shared" si="157"/>
        <v>13</v>
      </c>
      <c r="AN6125" s="160">
        <v>37447</v>
      </c>
      <c r="AO6125">
        <v>18</v>
      </c>
      <c r="AP6125">
        <v>120</v>
      </c>
      <c r="AQ6125" s="160" t="s">
        <v>1104</v>
      </c>
      <c r="AR6125" s="28">
        <f t="shared" si="158"/>
        <v>12</v>
      </c>
      <c r="AT6125" s="160">
        <v>38908</v>
      </c>
      <c r="AU6125">
        <v>18</v>
      </c>
      <c r="AV6125">
        <v>84</v>
      </c>
      <c r="AW6125" s="160" t="s">
        <v>1104</v>
      </c>
      <c r="AX6125" s="28">
        <f t="shared" si="159"/>
        <v>8</v>
      </c>
    </row>
    <row r="6126" spans="28:50" x14ac:dyDescent="0.3">
      <c r="AB6126" s="160">
        <v>36351</v>
      </c>
      <c r="AC6126">
        <v>19</v>
      </c>
      <c r="AD6126">
        <v>76</v>
      </c>
      <c r="AE6126" t="s">
        <v>1104</v>
      </c>
      <c r="AF6126">
        <v>8</v>
      </c>
      <c r="AH6126" s="160">
        <v>33064</v>
      </c>
      <c r="AI6126">
        <v>19</v>
      </c>
      <c r="AJ6126">
        <v>121</v>
      </c>
      <c r="AK6126" s="160" t="s">
        <v>1104</v>
      </c>
      <c r="AL6126" s="28">
        <f t="shared" si="157"/>
        <v>12</v>
      </c>
      <c r="AN6126" s="160">
        <v>37447</v>
      </c>
      <c r="AO6126">
        <v>19</v>
      </c>
      <c r="AP6126">
        <v>100</v>
      </c>
      <c r="AQ6126" s="160" t="s">
        <v>1104</v>
      </c>
      <c r="AR6126" s="28">
        <f t="shared" si="158"/>
        <v>10</v>
      </c>
      <c r="AT6126" s="160">
        <v>38908</v>
      </c>
      <c r="AU6126">
        <v>19</v>
      </c>
      <c r="AV6126">
        <v>68</v>
      </c>
      <c r="AW6126" s="160" t="s">
        <v>1104</v>
      </c>
      <c r="AX6126" s="28">
        <f t="shared" si="159"/>
        <v>7</v>
      </c>
    </row>
    <row r="6127" spans="28:50" x14ac:dyDescent="0.3">
      <c r="AB6127" s="160">
        <v>36351</v>
      </c>
      <c r="AC6127">
        <v>20</v>
      </c>
      <c r="AD6127">
        <v>62</v>
      </c>
      <c r="AE6127" t="s">
        <v>1104</v>
      </c>
      <c r="AF6127">
        <v>6</v>
      </c>
      <c r="AH6127" s="160">
        <v>33064</v>
      </c>
      <c r="AI6127">
        <v>20</v>
      </c>
      <c r="AJ6127">
        <v>114</v>
      </c>
      <c r="AK6127" s="160" t="s">
        <v>1104</v>
      </c>
      <c r="AL6127" s="28">
        <f t="shared" si="157"/>
        <v>11</v>
      </c>
      <c r="AN6127" s="160">
        <v>37447</v>
      </c>
      <c r="AO6127">
        <v>20</v>
      </c>
      <c r="AP6127">
        <v>98</v>
      </c>
      <c r="AQ6127" s="160" t="s">
        <v>1104</v>
      </c>
      <c r="AR6127" s="28">
        <f t="shared" si="158"/>
        <v>10</v>
      </c>
      <c r="AT6127" s="160">
        <v>38908</v>
      </c>
      <c r="AU6127">
        <v>20</v>
      </c>
      <c r="AV6127">
        <v>64</v>
      </c>
      <c r="AW6127" s="160" t="s">
        <v>1104</v>
      </c>
      <c r="AX6127" s="28">
        <f t="shared" si="159"/>
        <v>6</v>
      </c>
    </row>
    <row r="6128" spans="28:50" x14ac:dyDescent="0.3">
      <c r="AB6128" s="160">
        <v>36351</v>
      </c>
      <c r="AC6128">
        <v>21</v>
      </c>
      <c r="AD6128">
        <v>44</v>
      </c>
      <c r="AE6128" t="s">
        <v>1104</v>
      </c>
      <c r="AF6128">
        <v>4</v>
      </c>
      <c r="AH6128" s="160">
        <v>33064</v>
      </c>
      <c r="AI6128">
        <v>21</v>
      </c>
      <c r="AJ6128">
        <v>107</v>
      </c>
      <c r="AK6128" s="160" t="s">
        <v>1104</v>
      </c>
      <c r="AL6128" s="28">
        <f t="shared" si="157"/>
        <v>11</v>
      </c>
      <c r="AN6128" s="160">
        <v>37447</v>
      </c>
      <c r="AO6128">
        <v>21</v>
      </c>
      <c r="AP6128">
        <v>100</v>
      </c>
      <c r="AQ6128" s="160" t="s">
        <v>1104</v>
      </c>
      <c r="AR6128" s="28">
        <f t="shared" si="158"/>
        <v>10</v>
      </c>
      <c r="AT6128" s="160">
        <v>38908</v>
      </c>
      <c r="AU6128">
        <v>21</v>
      </c>
      <c r="AV6128">
        <v>61</v>
      </c>
      <c r="AW6128" s="160" t="s">
        <v>1104</v>
      </c>
      <c r="AX6128" s="28">
        <f t="shared" si="159"/>
        <v>6</v>
      </c>
    </row>
    <row r="6129" spans="28:50" x14ac:dyDescent="0.3">
      <c r="AB6129" s="160">
        <v>36351</v>
      </c>
      <c r="AC6129">
        <v>22</v>
      </c>
      <c r="AD6129">
        <v>30</v>
      </c>
      <c r="AE6129" t="s">
        <v>1104</v>
      </c>
      <c r="AF6129">
        <v>3</v>
      </c>
      <c r="AH6129" s="160">
        <v>33064</v>
      </c>
      <c r="AI6129">
        <v>22</v>
      </c>
      <c r="AJ6129">
        <v>103</v>
      </c>
      <c r="AK6129" s="160" t="s">
        <v>1104</v>
      </c>
      <c r="AL6129" s="28">
        <f t="shared" si="157"/>
        <v>10</v>
      </c>
      <c r="AN6129" s="160">
        <v>37447</v>
      </c>
      <c r="AO6129">
        <v>22</v>
      </c>
      <c r="AP6129">
        <v>100</v>
      </c>
      <c r="AQ6129" s="160" t="s">
        <v>1104</v>
      </c>
      <c r="AR6129" s="28">
        <f t="shared" si="158"/>
        <v>10</v>
      </c>
      <c r="AT6129" s="160">
        <v>38908</v>
      </c>
      <c r="AU6129">
        <v>22</v>
      </c>
      <c r="AV6129">
        <v>73</v>
      </c>
      <c r="AW6129" s="160" t="s">
        <v>1104</v>
      </c>
      <c r="AX6129" s="28">
        <f t="shared" si="159"/>
        <v>7</v>
      </c>
    </row>
    <row r="6130" spans="28:50" x14ac:dyDescent="0.3">
      <c r="AB6130" s="160">
        <v>36351</v>
      </c>
      <c r="AC6130">
        <v>23</v>
      </c>
      <c r="AD6130">
        <v>24</v>
      </c>
      <c r="AE6130" t="s">
        <v>1104</v>
      </c>
      <c r="AF6130">
        <v>2</v>
      </c>
      <c r="AH6130" s="160">
        <v>33064</v>
      </c>
      <c r="AI6130">
        <v>23</v>
      </c>
      <c r="AJ6130">
        <v>99</v>
      </c>
      <c r="AK6130" s="160" t="s">
        <v>1104</v>
      </c>
      <c r="AL6130" s="28">
        <f t="shared" si="157"/>
        <v>10</v>
      </c>
      <c r="AN6130" s="160">
        <v>37447</v>
      </c>
      <c r="AO6130">
        <v>23</v>
      </c>
      <c r="AP6130">
        <v>104</v>
      </c>
      <c r="AQ6130" s="160" t="s">
        <v>1104</v>
      </c>
      <c r="AR6130" s="28">
        <f t="shared" si="158"/>
        <v>10</v>
      </c>
      <c r="AT6130" s="160">
        <v>38908</v>
      </c>
      <c r="AU6130">
        <v>23</v>
      </c>
      <c r="AV6130">
        <v>62</v>
      </c>
      <c r="AW6130" s="160" t="s">
        <v>1104</v>
      </c>
      <c r="AX6130" s="28">
        <f t="shared" si="159"/>
        <v>6</v>
      </c>
    </row>
    <row r="6131" spans="28:50" x14ac:dyDescent="0.3">
      <c r="AB6131" s="160">
        <v>36352</v>
      </c>
      <c r="AC6131">
        <v>0</v>
      </c>
      <c r="AD6131">
        <v>12</v>
      </c>
      <c r="AE6131" t="s">
        <v>1104</v>
      </c>
      <c r="AF6131">
        <v>1</v>
      </c>
      <c r="AH6131" s="160">
        <v>33065</v>
      </c>
      <c r="AI6131">
        <v>0</v>
      </c>
      <c r="AJ6131">
        <v>94</v>
      </c>
      <c r="AK6131" s="160" t="s">
        <v>1104</v>
      </c>
      <c r="AL6131" s="28">
        <f t="shared" si="157"/>
        <v>9</v>
      </c>
      <c r="AN6131" s="160">
        <v>37448</v>
      </c>
      <c r="AO6131">
        <v>0</v>
      </c>
      <c r="AP6131">
        <v>110</v>
      </c>
      <c r="AQ6131" s="160" t="s">
        <v>1104</v>
      </c>
      <c r="AR6131" s="28">
        <f t="shared" si="158"/>
        <v>11</v>
      </c>
      <c r="AT6131" s="160">
        <v>38909</v>
      </c>
      <c r="AU6131">
        <v>0</v>
      </c>
      <c r="AV6131">
        <v>63</v>
      </c>
      <c r="AW6131" s="160" t="s">
        <v>1104</v>
      </c>
      <c r="AX6131" s="28">
        <f t="shared" si="159"/>
        <v>6</v>
      </c>
    </row>
    <row r="6132" spans="28:50" x14ac:dyDescent="0.3">
      <c r="AB6132" s="160">
        <v>36352</v>
      </c>
      <c r="AC6132">
        <v>1</v>
      </c>
      <c r="AD6132">
        <v>29</v>
      </c>
      <c r="AE6132" t="s">
        <v>1104</v>
      </c>
      <c r="AF6132">
        <v>3</v>
      </c>
      <c r="AH6132" s="160">
        <v>33065</v>
      </c>
      <c r="AI6132">
        <v>1</v>
      </c>
      <c r="AJ6132">
        <v>84</v>
      </c>
      <c r="AK6132" s="160" t="s">
        <v>1104</v>
      </c>
      <c r="AL6132" s="28">
        <f t="shared" si="157"/>
        <v>8</v>
      </c>
      <c r="AN6132" s="160">
        <v>37448</v>
      </c>
      <c r="AO6132">
        <v>1</v>
      </c>
      <c r="AP6132">
        <v>110</v>
      </c>
      <c r="AQ6132" s="160" t="s">
        <v>1104</v>
      </c>
      <c r="AR6132" s="28">
        <f t="shared" si="158"/>
        <v>11</v>
      </c>
      <c r="AT6132" s="160">
        <v>38909</v>
      </c>
      <c r="AU6132">
        <v>1</v>
      </c>
      <c r="AV6132">
        <v>61</v>
      </c>
      <c r="AW6132" s="160" t="s">
        <v>1104</v>
      </c>
      <c r="AX6132" s="28">
        <f t="shared" si="159"/>
        <v>6</v>
      </c>
    </row>
    <row r="6133" spans="28:50" x14ac:dyDescent="0.3">
      <c r="AB6133" s="160">
        <v>36352</v>
      </c>
      <c r="AC6133">
        <v>2</v>
      </c>
      <c r="AD6133">
        <v>35</v>
      </c>
      <c r="AE6133" t="s">
        <v>1104</v>
      </c>
      <c r="AF6133">
        <v>4</v>
      </c>
      <c r="AH6133" s="160">
        <v>33065</v>
      </c>
      <c r="AI6133">
        <v>2</v>
      </c>
      <c r="AJ6133">
        <v>74</v>
      </c>
      <c r="AK6133" s="160" t="s">
        <v>1104</v>
      </c>
      <c r="AL6133" s="28">
        <f t="shared" si="157"/>
        <v>7</v>
      </c>
      <c r="AN6133" s="160">
        <v>37448</v>
      </c>
      <c r="AO6133">
        <v>2</v>
      </c>
      <c r="AP6133">
        <v>106</v>
      </c>
      <c r="AQ6133" s="160" t="s">
        <v>1104</v>
      </c>
      <c r="AR6133" s="28">
        <f t="shared" si="158"/>
        <v>11</v>
      </c>
      <c r="AT6133" s="160">
        <v>38909</v>
      </c>
      <c r="AU6133">
        <v>2</v>
      </c>
      <c r="AV6133">
        <v>58</v>
      </c>
      <c r="AW6133" s="160" t="s">
        <v>1104</v>
      </c>
      <c r="AX6133" s="28">
        <f t="shared" si="159"/>
        <v>6</v>
      </c>
    </row>
    <row r="6134" spans="28:50" x14ac:dyDescent="0.3">
      <c r="AB6134" s="160">
        <v>36352</v>
      </c>
      <c r="AC6134">
        <v>3</v>
      </c>
      <c r="AD6134">
        <v>48</v>
      </c>
      <c r="AE6134" t="s">
        <v>1104</v>
      </c>
      <c r="AF6134">
        <v>5</v>
      </c>
      <c r="AH6134" s="160">
        <v>33065</v>
      </c>
      <c r="AI6134">
        <v>3</v>
      </c>
      <c r="AJ6134">
        <v>64</v>
      </c>
      <c r="AK6134" s="160" t="s">
        <v>1104</v>
      </c>
      <c r="AL6134" s="28">
        <f t="shared" si="157"/>
        <v>6</v>
      </c>
      <c r="AN6134" s="160">
        <v>37448</v>
      </c>
      <c r="AO6134">
        <v>3</v>
      </c>
      <c r="AP6134">
        <v>100</v>
      </c>
      <c r="AQ6134" s="160" t="s">
        <v>1104</v>
      </c>
      <c r="AR6134" s="28">
        <f t="shared" si="158"/>
        <v>10</v>
      </c>
      <c r="AT6134" s="160">
        <v>38909</v>
      </c>
      <c r="AU6134">
        <v>3</v>
      </c>
      <c r="AV6134">
        <v>62</v>
      </c>
      <c r="AW6134" s="160" t="s">
        <v>1104</v>
      </c>
      <c r="AX6134" s="28">
        <f t="shared" si="159"/>
        <v>6</v>
      </c>
    </row>
    <row r="6135" spans="28:50" x14ac:dyDescent="0.3">
      <c r="AB6135" s="160">
        <v>36352</v>
      </c>
      <c r="AC6135">
        <v>4</v>
      </c>
      <c r="AD6135">
        <v>47</v>
      </c>
      <c r="AE6135" t="s">
        <v>1104</v>
      </c>
      <c r="AF6135">
        <v>5</v>
      </c>
      <c r="AH6135" s="160">
        <v>33065</v>
      </c>
      <c r="AI6135">
        <v>4</v>
      </c>
      <c r="AJ6135">
        <v>63</v>
      </c>
      <c r="AK6135" s="160" t="s">
        <v>1104</v>
      </c>
      <c r="AL6135" s="28">
        <f t="shared" si="157"/>
        <v>6</v>
      </c>
      <c r="AN6135" s="160">
        <v>37448</v>
      </c>
      <c r="AO6135">
        <v>4</v>
      </c>
      <c r="AP6135">
        <v>100</v>
      </c>
      <c r="AQ6135" s="160" t="s">
        <v>1104</v>
      </c>
      <c r="AR6135" s="28">
        <f t="shared" si="158"/>
        <v>10</v>
      </c>
      <c r="AT6135" s="160">
        <v>38909</v>
      </c>
      <c r="AU6135">
        <v>4</v>
      </c>
      <c r="AV6135">
        <v>64</v>
      </c>
      <c r="AW6135" s="160" t="s">
        <v>1104</v>
      </c>
      <c r="AX6135" s="28">
        <f t="shared" si="159"/>
        <v>6</v>
      </c>
    </row>
    <row r="6136" spans="28:50" x14ac:dyDescent="0.3">
      <c r="AB6136" s="160">
        <v>36352</v>
      </c>
      <c r="AC6136">
        <v>5</v>
      </c>
      <c r="AD6136">
        <v>42</v>
      </c>
      <c r="AE6136" t="s">
        <v>1104</v>
      </c>
      <c r="AF6136">
        <v>4</v>
      </c>
      <c r="AH6136" s="160">
        <v>33065</v>
      </c>
      <c r="AI6136">
        <v>5</v>
      </c>
      <c r="AJ6136">
        <v>62</v>
      </c>
      <c r="AK6136" s="160" t="s">
        <v>1104</v>
      </c>
      <c r="AL6136" s="28">
        <f t="shared" si="157"/>
        <v>6</v>
      </c>
      <c r="AN6136" s="160">
        <v>37448</v>
      </c>
      <c r="AO6136">
        <v>5</v>
      </c>
      <c r="AP6136">
        <v>87</v>
      </c>
      <c r="AQ6136" s="160" t="s">
        <v>1104</v>
      </c>
      <c r="AR6136" s="28">
        <f t="shared" si="158"/>
        <v>9</v>
      </c>
      <c r="AT6136" s="160">
        <v>38909</v>
      </c>
      <c r="AU6136">
        <v>5</v>
      </c>
      <c r="AV6136">
        <v>74</v>
      </c>
      <c r="AW6136" s="160" t="s">
        <v>1104</v>
      </c>
      <c r="AX6136" s="28">
        <f t="shared" si="159"/>
        <v>7</v>
      </c>
    </row>
    <row r="6137" spans="28:50" x14ac:dyDescent="0.3">
      <c r="AB6137" s="160">
        <v>36352</v>
      </c>
      <c r="AC6137">
        <v>6</v>
      </c>
      <c r="AD6137">
        <v>35</v>
      </c>
      <c r="AE6137" t="s">
        <v>1104</v>
      </c>
      <c r="AF6137">
        <v>4</v>
      </c>
      <c r="AH6137" s="160">
        <v>33065</v>
      </c>
      <c r="AI6137">
        <v>6</v>
      </c>
      <c r="AJ6137">
        <v>61</v>
      </c>
      <c r="AK6137" s="160" t="s">
        <v>1104</v>
      </c>
      <c r="AL6137" s="28">
        <f t="shared" si="157"/>
        <v>6</v>
      </c>
      <c r="AN6137" s="160">
        <v>37448</v>
      </c>
      <c r="AO6137">
        <v>6</v>
      </c>
      <c r="AP6137">
        <v>100</v>
      </c>
      <c r="AQ6137" s="160" t="s">
        <v>1104</v>
      </c>
      <c r="AR6137" s="28">
        <f t="shared" si="158"/>
        <v>10</v>
      </c>
      <c r="AT6137" s="160">
        <v>38909</v>
      </c>
      <c r="AU6137">
        <v>6</v>
      </c>
      <c r="AV6137">
        <v>67</v>
      </c>
      <c r="AW6137" s="160" t="s">
        <v>1104</v>
      </c>
      <c r="AX6137" s="28">
        <f t="shared" si="159"/>
        <v>7</v>
      </c>
    </row>
    <row r="6138" spans="28:50" x14ac:dyDescent="0.3">
      <c r="AB6138" s="160">
        <v>36352</v>
      </c>
      <c r="AC6138">
        <v>7</v>
      </c>
      <c r="AD6138">
        <v>16</v>
      </c>
      <c r="AE6138" t="s">
        <v>1104</v>
      </c>
      <c r="AF6138">
        <v>2</v>
      </c>
      <c r="AH6138" s="160">
        <v>33065</v>
      </c>
      <c r="AI6138">
        <v>7</v>
      </c>
      <c r="AJ6138">
        <v>60</v>
      </c>
      <c r="AK6138" s="160" t="s">
        <v>1104</v>
      </c>
      <c r="AL6138" s="28">
        <f t="shared" si="157"/>
        <v>6</v>
      </c>
      <c r="AN6138" s="160">
        <v>37448</v>
      </c>
      <c r="AO6138">
        <v>7</v>
      </c>
      <c r="AP6138">
        <v>150</v>
      </c>
      <c r="AQ6138" s="160" t="s">
        <v>1104</v>
      </c>
      <c r="AR6138" s="28">
        <f t="shared" si="158"/>
        <v>15</v>
      </c>
      <c r="AT6138" s="160">
        <v>38909</v>
      </c>
      <c r="AU6138">
        <v>7</v>
      </c>
      <c r="AV6138">
        <v>88</v>
      </c>
      <c r="AW6138" s="160" t="s">
        <v>1104</v>
      </c>
      <c r="AX6138" s="28">
        <f t="shared" si="159"/>
        <v>9</v>
      </c>
    </row>
    <row r="6139" spans="28:50" x14ac:dyDescent="0.3">
      <c r="AB6139" s="160">
        <v>36352</v>
      </c>
      <c r="AC6139">
        <v>8</v>
      </c>
      <c r="AD6139">
        <v>27</v>
      </c>
      <c r="AE6139" t="s">
        <v>1104</v>
      </c>
      <c r="AF6139">
        <v>3</v>
      </c>
      <c r="AH6139" s="160">
        <v>33065</v>
      </c>
      <c r="AI6139">
        <v>8</v>
      </c>
      <c r="AJ6139">
        <v>59</v>
      </c>
      <c r="AK6139" s="160" t="s">
        <v>1104</v>
      </c>
      <c r="AL6139" s="28">
        <f t="shared" ref="AL6139:AL6202" si="160">ROUND(AJ6139/10,0)</f>
        <v>6</v>
      </c>
      <c r="AN6139" s="160">
        <v>37448</v>
      </c>
      <c r="AO6139">
        <v>8</v>
      </c>
      <c r="AP6139">
        <v>111</v>
      </c>
      <c r="AQ6139" s="160" t="s">
        <v>1104</v>
      </c>
      <c r="AR6139" s="28">
        <f t="shared" ref="AR6139:AR6202" si="161">ROUND(AP6139/10,0)</f>
        <v>11</v>
      </c>
      <c r="AT6139" s="160">
        <v>38909</v>
      </c>
      <c r="AU6139">
        <v>8</v>
      </c>
      <c r="AV6139">
        <v>106</v>
      </c>
      <c r="AW6139" s="160" t="s">
        <v>1104</v>
      </c>
      <c r="AX6139" s="28">
        <f t="shared" ref="AX6139:AX6202" si="162">ROUND(AV6139/10,0)</f>
        <v>11</v>
      </c>
    </row>
    <row r="6140" spans="28:50" x14ac:dyDescent="0.3">
      <c r="AB6140" s="160">
        <v>36352</v>
      </c>
      <c r="AC6140">
        <v>9</v>
      </c>
      <c r="AD6140">
        <v>45</v>
      </c>
      <c r="AE6140" t="s">
        <v>1104</v>
      </c>
      <c r="AF6140">
        <v>5</v>
      </c>
      <c r="AH6140" s="160">
        <v>33065</v>
      </c>
      <c r="AI6140">
        <v>9</v>
      </c>
      <c r="AJ6140">
        <v>58</v>
      </c>
      <c r="AK6140" s="160" t="s">
        <v>1104</v>
      </c>
      <c r="AL6140" s="28">
        <f t="shared" si="160"/>
        <v>6</v>
      </c>
      <c r="AN6140" s="160">
        <v>37448</v>
      </c>
      <c r="AO6140">
        <v>9</v>
      </c>
      <c r="AP6140">
        <v>170</v>
      </c>
      <c r="AQ6140" s="160" t="s">
        <v>1104</v>
      </c>
      <c r="AR6140" s="28">
        <f t="shared" si="161"/>
        <v>17</v>
      </c>
      <c r="AT6140" s="160">
        <v>38909</v>
      </c>
      <c r="AU6140">
        <v>9</v>
      </c>
      <c r="AV6140">
        <v>111</v>
      </c>
      <c r="AW6140" s="160" t="s">
        <v>1104</v>
      </c>
      <c r="AX6140" s="28">
        <f t="shared" si="162"/>
        <v>11</v>
      </c>
    </row>
    <row r="6141" spans="28:50" x14ac:dyDescent="0.3">
      <c r="AB6141" s="160">
        <v>36352</v>
      </c>
      <c r="AC6141">
        <v>10</v>
      </c>
      <c r="AD6141">
        <v>63</v>
      </c>
      <c r="AE6141" t="s">
        <v>1104</v>
      </c>
      <c r="AF6141">
        <v>6</v>
      </c>
      <c r="AH6141" s="160">
        <v>33065</v>
      </c>
      <c r="AI6141">
        <v>10</v>
      </c>
      <c r="AJ6141">
        <v>89</v>
      </c>
      <c r="AK6141" s="160" t="s">
        <v>1104</v>
      </c>
      <c r="AL6141" s="28">
        <f t="shared" si="160"/>
        <v>9</v>
      </c>
      <c r="AN6141" s="160">
        <v>37448</v>
      </c>
      <c r="AO6141">
        <v>10</v>
      </c>
      <c r="AP6141">
        <v>140</v>
      </c>
      <c r="AQ6141" s="160" t="s">
        <v>1104</v>
      </c>
      <c r="AR6141" s="28">
        <f t="shared" si="161"/>
        <v>14</v>
      </c>
      <c r="AT6141" s="160">
        <v>38909</v>
      </c>
      <c r="AU6141">
        <v>10</v>
      </c>
      <c r="AV6141">
        <v>113</v>
      </c>
      <c r="AW6141" s="160" t="s">
        <v>1104</v>
      </c>
      <c r="AX6141" s="28">
        <f t="shared" si="162"/>
        <v>11</v>
      </c>
    </row>
    <row r="6142" spans="28:50" x14ac:dyDescent="0.3">
      <c r="AB6142" s="160">
        <v>36352</v>
      </c>
      <c r="AC6142">
        <v>11</v>
      </c>
      <c r="AD6142">
        <v>83</v>
      </c>
      <c r="AE6142" t="s">
        <v>1104</v>
      </c>
      <c r="AF6142">
        <v>8</v>
      </c>
      <c r="AH6142" s="160">
        <v>33065</v>
      </c>
      <c r="AI6142">
        <v>11</v>
      </c>
      <c r="AJ6142">
        <v>118</v>
      </c>
      <c r="AK6142" s="160" t="s">
        <v>1104</v>
      </c>
      <c r="AL6142" s="28">
        <f t="shared" si="160"/>
        <v>12</v>
      </c>
      <c r="AN6142" s="160">
        <v>37448</v>
      </c>
      <c r="AO6142">
        <v>11</v>
      </c>
      <c r="AP6142">
        <v>133</v>
      </c>
      <c r="AQ6142" s="160" t="s">
        <v>1104</v>
      </c>
      <c r="AR6142" s="28">
        <f t="shared" si="161"/>
        <v>13</v>
      </c>
      <c r="AT6142" s="160">
        <v>38909</v>
      </c>
      <c r="AU6142">
        <v>11</v>
      </c>
      <c r="AV6142">
        <v>117</v>
      </c>
      <c r="AW6142" s="160" t="s">
        <v>1104</v>
      </c>
      <c r="AX6142" s="28">
        <f t="shared" si="162"/>
        <v>12</v>
      </c>
    </row>
    <row r="6143" spans="28:50" x14ac:dyDescent="0.3">
      <c r="AB6143" s="160">
        <v>36352</v>
      </c>
      <c r="AC6143">
        <v>12</v>
      </c>
      <c r="AD6143">
        <v>109</v>
      </c>
      <c r="AE6143" t="s">
        <v>1104</v>
      </c>
      <c r="AF6143">
        <v>11</v>
      </c>
      <c r="AH6143" s="160">
        <v>33065</v>
      </c>
      <c r="AI6143">
        <v>12</v>
      </c>
      <c r="AJ6143">
        <v>139</v>
      </c>
      <c r="AK6143" s="160" t="s">
        <v>1104</v>
      </c>
      <c r="AL6143" s="28">
        <f t="shared" si="160"/>
        <v>14</v>
      </c>
      <c r="AN6143" s="160">
        <v>37448</v>
      </c>
      <c r="AO6143">
        <v>12</v>
      </c>
      <c r="AP6143">
        <v>140</v>
      </c>
      <c r="AQ6143" s="160" t="s">
        <v>1104</v>
      </c>
      <c r="AR6143" s="28">
        <f t="shared" si="161"/>
        <v>14</v>
      </c>
      <c r="AT6143" s="160">
        <v>38909</v>
      </c>
      <c r="AU6143">
        <v>12</v>
      </c>
      <c r="AV6143">
        <v>104</v>
      </c>
      <c r="AW6143" s="160" t="s">
        <v>1104</v>
      </c>
      <c r="AX6143" s="28">
        <f t="shared" si="162"/>
        <v>10</v>
      </c>
    </row>
    <row r="6144" spans="28:50" x14ac:dyDescent="0.3">
      <c r="AB6144" s="160">
        <v>36352</v>
      </c>
      <c r="AC6144">
        <v>13</v>
      </c>
      <c r="AD6144">
        <v>126</v>
      </c>
      <c r="AE6144" t="s">
        <v>1104</v>
      </c>
      <c r="AF6144">
        <v>13</v>
      </c>
      <c r="AH6144" s="160">
        <v>33065</v>
      </c>
      <c r="AI6144">
        <v>13</v>
      </c>
      <c r="AJ6144">
        <v>152</v>
      </c>
      <c r="AK6144" s="160" t="s">
        <v>1104</v>
      </c>
      <c r="AL6144" s="28">
        <f t="shared" si="160"/>
        <v>15</v>
      </c>
      <c r="AN6144" s="160">
        <v>37448</v>
      </c>
      <c r="AO6144">
        <v>13</v>
      </c>
      <c r="AP6144">
        <v>140</v>
      </c>
      <c r="AQ6144" s="160" t="s">
        <v>1104</v>
      </c>
      <c r="AR6144" s="28">
        <f t="shared" si="161"/>
        <v>14</v>
      </c>
      <c r="AT6144" s="160">
        <v>38909</v>
      </c>
      <c r="AU6144">
        <v>13</v>
      </c>
      <c r="AV6144">
        <v>96</v>
      </c>
      <c r="AW6144" s="160" t="s">
        <v>1104</v>
      </c>
      <c r="AX6144" s="28">
        <f t="shared" si="162"/>
        <v>10</v>
      </c>
    </row>
    <row r="6145" spans="28:50" x14ac:dyDescent="0.3">
      <c r="AB6145" s="160">
        <v>36352</v>
      </c>
      <c r="AC6145">
        <v>14</v>
      </c>
      <c r="AD6145">
        <v>128</v>
      </c>
      <c r="AE6145" t="s">
        <v>1104</v>
      </c>
      <c r="AF6145">
        <v>13</v>
      </c>
      <c r="AH6145" s="160">
        <v>33065</v>
      </c>
      <c r="AI6145">
        <v>14</v>
      </c>
      <c r="AJ6145">
        <v>156</v>
      </c>
      <c r="AK6145" s="160" t="s">
        <v>1104</v>
      </c>
      <c r="AL6145" s="28">
        <f t="shared" si="160"/>
        <v>16</v>
      </c>
      <c r="AN6145" s="160">
        <v>37448</v>
      </c>
      <c r="AO6145">
        <v>14</v>
      </c>
      <c r="AP6145">
        <v>139</v>
      </c>
      <c r="AQ6145" s="160" t="s">
        <v>1104</v>
      </c>
      <c r="AR6145" s="28">
        <f t="shared" si="161"/>
        <v>14</v>
      </c>
      <c r="AT6145" s="160">
        <v>38909</v>
      </c>
      <c r="AU6145">
        <v>14</v>
      </c>
      <c r="AV6145">
        <v>100</v>
      </c>
      <c r="AW6145" s="160" t="s">
        <v>1104</v>
      </c>
      <c r="AX6145" s="28">
        <f t="shared" si="162"/>
        <v>10</v>
      </c>
    </row>
    <row r="6146" spans="28:50" x14ac:dyDescent="0.3">
      <c r="AB6146" s="160">
        <v>36352</v>
      </c>
      <c r="AC6146">
        <v>15</v>
      </c>
      <c r="AD6146">
        <v>131</v>
      </c>
      <c r="AE6146" t="s">
        <v>1104</v>
      </c>
      <c r="AF6146">
        <v>13</v>
      </c>
      <c r="AH6146" s="160">
        <v>33065</v>
      </c>
      <c r="AI6146">
        <v>15</v>
      </c>
      <c r="AJ6146">
        <v>152</v>
      </c>
      <c r="AK6146" s="160" t="s">
        <v>1104</v>
      </c>
      <c r="AL6146" s="28">
        <f t="shared" si="160"/>
        <v>15</v>
      </c>
      <c r="AN6146" s="160">
        <v>37448</v>
      </c>
      <c r="AO6146">
        <v>15</v>
      </c>
      <c r="AP6146">
        <v>140</v>
      </c>
      <c r="AQ6146" s="160" t="s">
        <v>1104</v>
      </c>
      <c r="AR6146" s="28">
        <f t="shared" si="161"/>
        <v>14</v>
      </c>
      <c r="AT6146" s="160">
        <v>38909</v>
      </c>
      <c r="AU6146">
        <v>15</v>
      </c>
      <c r="AV6146">
        <v>98</v>
      </c>
      <c r="AW6146" s="160" t="s">
        <v>1104</v>
      </c>
      <c r="AX6146" s="28">
        <f t="shared" si="162"/>
        <v>10</v>
      </c>
    </row>
    <row r="6147" spans="28:50" x14ac:dyDescent="0.3">
      <c r="AB6147" s="160">
        <v>36352</v>
      </c>
      <c r="AC6147">
        <v>16</v>
      </c>
      <c r="AD6147">
        <v>125</v>
      </c>
      <c r="AE6147" t="s">
        <v>1104</v>
      </c>
      <c r="AF6147">
        <v>13</v>
      </c>
      <c r="AH6147" s="160">
        <v>33065</v>
      </c>
      <c r="AI6147">
        <v>16</v>
      </c>
      <c r="AJ6147">
        <v>142</v>
      </c>
      <c r="AK6147" s="160" t="s">
        <v>1104</v>
      </c>
      <c r="AL6147" s="28">
        <f t="shared" si="160"/>
        <v>14</v>
      </c>
      <c r="AN6147" s="160">
        <v>37448</v>
      </c>
      <c r="AO6147">
        <v>16</v>
      </c>
      <c r="AP6147">
        <v>140</v>
      </c>
      <c r="AQ6147" s="160" t="s">
        <v>1104</v>
      </c>
      <c r="AR6147" s="28">
        <f t="shared" si="161"/>
        <v>14</v>
      </c>
      <c r="AT6147" s="160">
        <v>38909</v>
      </c>
      <c r="AU6147">
        <v>16</v>
      </c>
      <c r="AV6147">
        <v>97</v>
      </c>
      <c r="AW6147" s="160" t="s">
        <v>1104</v>
      </c>
      <c r="AX6147" s="28">
        <f t="shared" si="162"/>
        <v>10</v>
      </c>
    </row>
    <row r="6148" spans="28:50" x14ac:dyDescent="0.3">
      <c r="AB6148" s="160">
        <v>36352</v>
      </c>
      <c r="AC6148">
        <v>17</v>
      </c>
      <c r="AD6148">
        <v>110</v>
      </c>
      <c r="AE6148" t="s">
        <v>1104</v>
      </c>
      <c r="AF6148">
        <v>11</v>
      </c>
      <c r="AH6148" s="160">
        <v>33065</v>
      </c>
      <c r="AI6148">
        <v>17</v>
      </c>
      <c r="AJ6148">
        <v>132</v>
      </c>
      <c r="AK6148" s="160" t="s">
        <v>1104</v>
      </c>
      <c r="AL6148" s="28">
        <f t="shared" si="160"/>
        <v>13</v>
      </c>
      <c r="AN6148" s="160">
        <v>37448</v>
      </c>
      <c r="AO6148">
        <v>17</v>
      </c>
      <c r="AP6148">
        <v>135</v>
      </c>
      <c r="AQ6148" s="160" t="s">
        <v>1104</v>
      </c>
      <c r="AR6148" s="28">
        <f t="shared" si="161"/>
        <v>14</v>
      </c>
      <c r="AT6148" s="160">
        <v>38909</v>
      </c>
      <c r="AU6148">
        <v>17</v>
      </c>
      <c r="AV6148">
        <v>96</v>
      </c>
      <c r="AW6148" s="160" t="s">
        <v>1104</v>
      </c>
      <c r="AX6148" s="28">
        <f t="shared" si="162"/>
        <v>10</v>
      </c>
    </row>
    <row r="6149" spans="28:50" x14ac:dyDescent="0.3">
      <c r="AB6149" s="160">
        <v>36352</v>
      </c>
      <c r="AC6149">
        <v>18</v>
      </c>
      <c r="AD6149">
        <v>91</v>
      </c>
      <c r="AE6149" t="s">
        <v>1104</v>
      </c>
      <c r="AF6149">
        <v>9</v>
      </c>
      <c r="AH6149" s="160">
        <v>33065</v>
      </c>
      <c r="AI6149">
        <v>18</v>
      </c>
      <c r="AJ6149">
        <v>121</v>
      </c>
      <c r="AK6149" s="160" t="s">
        <v>1104</v>
      </c>
      <c r="AL6149" s="28">
        <f t="shared" si="160"/>
        <v>12</v>
      </c>
      <c r="AN6149" s="160">
        <v>37448</v>
      </c>
      <c r="AO6149">
        <v>18</v>
      </c>
      <c r="AP6149">
        <v>130</v>
      </c>
      <c r="AQ6149" s="160" t="s">
        <v>1104</v>
      </c>
      <c r="AR6149" s="28">
        <f t="shared" si="161"/>
        <v>13</v>
      </c>
      <c r="AT6149" s="160">
        <v>38909</v>
      </c>
      <c r="AU6149">
        <v>18</v>
      </c>
      <c r="AV6149">
        <v>87</v>
      </c>
      <c r="AW6149" s="160" t="s">
        <v>1104</v>
      </c>
      <c r="AX6149" s="28">
        <f t="shared" si="162"/>
        <v>9</v>
      </c>
    </row>
    <row r="6150" spans="28:50" x14ac:dyDescent="0.3">
      <c r="AB6150" s="160">
        <v>36352</v>
      </c>
      <c r="AC6150">
        <v>19</v>
      </c>
      <c r="AD6150">
        <v>87</v>
      </c>
      <c r="AE6150" t="s">
        <v>1104</v>
      </c>
      <c r="AF6150">
        <v>9</v>
      </c>
      <c r="AH6150" s="160">
        <v>33065</v>
      </c>
      <c r="AI6150">
        <v>19</v>
      </c>
      <c r="AJ6150">
        <v>111</v>
      </c>
      <c r="AK6150" s="160" t="s">
        <v>1104</v>
      </c>
      <c r="AL6150" s="28">
        <f t="shared" si="160"/>
        <v>11</v>
      </c>
      <c r="AN6150" s="160">
        <v>37448</v>
      </c>
      <c r="AO6150">
        <v>19</v>
      </c>
      <c r="AP6150">
        <v>130</v>
      </c>
      <c r="AQ6150" s="160" t="s">
        <v>1104</v>
      </c>
      <c r="AR6150" s="28">
        <f t="shared" si="161"/>
        <v>13</v>
      </c>
      <c r="AT6150" s="160">
        <v>38909</v>
      </c>
      <c r="AU6150">
        <v>19</v>
      </c>
      <c r="AV6150">
        <v>96</v>
      </c>
      <c r="AW6150" s="160" t="s">
        <v>1104</v>
      </c>
      <c r="AX6150" s="28">
        <f t="shared" si="162"/>
        <v>10</v>
      </c>
    </row>
    <row r="6151" spans="28:50" x14ac:dyDescent="0.3">
      <c r="AB6151" s="160">
        <v>36352</v>
      </c>
      <c r="AC6151">
        <v>20</v>
      </c>
      <c r="AD6151">
        <v>77</v>
      </c>
      <c r="AE6151" t="s">
        <v>1104</v>
      </c>
      <c r="AF6151">
        <v>8</v>
      </c>
      <c r="AH6151" s="160">
        <v>33065</v>
      </c>
      <c r="AI6151">
        <v>20</v>
      </c>
      <c r="AJ6151">
        <v>100</v>
      </c>
      <c r="AK6151" s="160" t="s">
        <v>1104</v>
      </c>
      <c r="AL6151" s="28">
        <f t="shared" si="160"/>
        <v>10</v>
      </c>
      <c r="AN6151" s="160">
        <v>37448</v>
      </c>
      <c r="AO6151">
        <v>20</v>
      </c>
      <c r="AP6151">
        <v>131</v>
      </c>
      <c r="AQ6151" s="160" t="s">
        <v>1104</v>
      </c>
      <c r="AR6151" s="28">
        <f t="shared" si="161"/>
        <v>13</v>
      </c>
      <c r="AT6151" s="160">
        <v>38909</v>
      </c>
      <c r="AU6151">
        <v>20</v>
      </c>
      <c r="AV6151">
        <v>129</v>
      </c>
      <c r="AW6151" s="160" t="s">
        <v>1104</v>
      </c>
      <c r="AX6151" s="28">
        <f t="shared" si="162"/>
        <v>13</v>
      </c>
    </row>
    <row r="6152" spans="28:50" x14ac:dyDescent="0.3">
      <c r="AB6152" s="160">
        <v>36352</v>
      </c>
      <c r="AC6152">
        <v>21</v>
      </c>
      <c r="AD6152">
        <v>75</v>
      </c>
      <c r="AE6152" t="s">
        <v>1104</v>
      </c>
      <c r="AF6152">
        <v>8</v>
      </c>
      <c r="AH6152" s="160">
        <v>33065</v>
      </c>
      <c r="AI6152">
        <v>21</v>
      </c>
      <c r="AJ6152">
        <v>89</v>
      </c>
      <c r="AK6152" s="160" t="s">
        <v>1104</v>
      </c>
      <c r="AL6152" s="28">
        <f t="shared" si="160"/>
        <v>9</v>
      </c>
      <c r="AN6152" s="160">
        <v>37448</v>
      </c>
      <c r="AO6152">
        <v>21</v>
      </c>
      <c r="AP6152">
        <v>140</v>
      </c>
      <c r="AQ6152" s="160" t="s">
        <v>1104</v>
      </c>
      <c r="AR6152" s="28">
        <f t="shared" si="161"/>
        <v>14</v>
      </c>
      <c r="AT6152" s="160">
        <v>38909</v>
      </c>
      <c r="AU6152">
        <v>21</v>
      </c>
      <c r="AV6152">
        <v>92</v>
      </c>
      <c r="AW6152" s="160" t="s">
        <v>1104</v>
      </c>
      <c r="AX6152" s="28">
        <f t="shared" si="162"/>
        <v>9</v>
      </c>
    </row>
    <row r="6153" spans="28:50" x14ac:dyDescent="0.3">
      <c r="AB6153" s="160">
        <v>36352</v>
      </c>
      <c r="AC6153">
        <v>22</v>
      </c>
      <c r="AD6153">
        <v>71</v>
      </c>
      <c r="AE6153" t="s">
        <v>1104</v>
      </c>
      <c r="AF6153">
        <v>7</v>
      </c>
      <c r="AH6153" s="160">
        <v>33065</v>
      </c>
      <c r="AI6153">
        <v>22</v>
      </c>
      <c r="AJ6153">
        <v>84</v>
      </c>
      <c r="AK6153" s="160" t="s">
        <v>1104</v>
      </c>
      <c r="AL6153" s="28">
        <f t="shared" si="160"/>
        <v>8</v>
      </c>
      <c r="AN6153" s="160">
        <v>37448</v>
      </c>
      <c r="AO6153">
        <v>22</v>
      </c>
      <c r="AP6153">
        <v>140</v>
      </c>
      <c r="AQ6153" s="160" t="s">
        <v>1104</v>
      </c>
      <c r="AR6153" s="28">
        <f t="shared" si="161"/>
        <v>14</v>
      </c>
      <c r="AT6153" s="160">
        <v>38909</v>
      </c>
      <c r="AU6153">
        <v>22</v>
      </c>
      <c r="AV6153">
        <v>73</v>
      </c>
      <c r="AW6153" s="160" t="s">
        <v>1104</v>
      </c>
      <c r="AX6153" s="28">
        <f t="shared" si="162"/>
        <v>7</v>
      </c>
    </row>
    <row r="6154" spans="28:50" x14ac:dyDescent="0.3">
      <c r="AB6154" s="160">
        <v>36352</v>
      </c>
      <c r="AC6154">
        <v>23</v>
      </c>
      <c r="AD6154">
        <v>73</v>
      </c>
      <c r="AE6154" t="s">
        <v>1104</v>
      </c>
      <c r="AF6154">
        <v>7</v>
      </c>
      <c r="AH6154" s="160">
        <v>33065</v>
      </c>
      <c r="AI6154">
        <v>23</v>
      </c>
      <c r="AJ6154">
        <v>78</v>
      </c>
      <c r="AK6154" s="160" t="s">
        <v>1104</v>
      </c>
      <c r="AL6154" s="28">
        <f t="shared" si="160"/>
        <v>8</v>
      </c>
      <c r="AN6154" s="160">
        <v>37448</v>
      </c>
      <c r="AO6154">
        <v>23</v>
      </c>
      <c r="AP6154">
        <v>142</v>
      </c>
      <c r="AQ6154" s="160" t="s">
        <v>1104</v>
      </c>
      <c r="AR6154" s="28">
        <f t="shared" si="161"/>
        <v>14</v>
      </c>
      <c r="AT6154" s="160">
        <v>38909</v>
      </c>
      <c r="AU6154">
        <v>23</v>
      </c>
      <c r="AV6154">
        <v>100</v>
      </c>
      <c r="AW6154" s="160" t="s">
        <v>1104</v>
      </c>
      <c r="AX6154" s="28">
        <f t="shared" si="162"/>
        <v>10</v>
      </c>
    </row>
    <row r="6155" spans="28:50" x14ac:dyDescent="0.3">
      <c r="AB6155" s="160">
        <v>36353</v>
      </c>
      <c r="AC6155">
        <v>0</v>
      </c>
      <c r="AD6155">
        <v>84</v>
      </c>
      <c r="AE6155" t="s">
        <v>1104</v>
      </c>
      <c r="AF6155">
        <v>8</v>
      </c>
      <c r="AH6155" s="160">
        <v>33066</v>
      </c>
      <c r="AI6155">
        <v>0</v>
      </c>
      <c r="AJ6155">
        <v>72</v>
      </c>
      <c r="AK6155" s="160" t="s">
        <v>1104</v>
      </c>
      <c r="AL6155" s="28">
        <f t="shared" si="160"/>
        <v>7</v>
      </c>
      <c r="AN6155" s="160">
        <v>37449</v>
      </c>
      <c r="AO6155">
        <v>0</v>
      </c>
      <c r="AP6155">
        <v>140</v>
      </c>
      <c r="AQ6155" s="160" t="s">
        <v>1104</v>
      </c>
      <c r="AR6155" s="28">
        <f t="shared" si="161"/>
        <v>14</v>
      </c>
      <c r="AT6155" s="160">
        <v>38910</v>
      </c>
      <c r="AU6155">
        <v>0</v>
      </c>
      <c r="AV6155">
        <v>84</v>
      </c>
      <c r="AW6155" s="160" t="s">
        <v>1104</v>
      </c>
      <c r="AX6155" s="28">
        <f t="shared" si="162"/>
        <v>8</v>
      </c>
    </row>
    <row r="6156" spans="28:50" x14ac:dyDescent="0.3">
      <c r="AB6156" s="160">
        <v>36353</v>
      </c>
      <c r="AC6156">
        <v>1</v>
      </c>
      <c r="AD6156">
        <v>86</v>
      </c>
      <c r="AE6156" t="s">
        <v>1104</v>
      </c>
      <c r="AF6156">
        <v>9</v>
      </c>
      <c r="AH6156" s="160">
        <v>33066</v>
      </c>
      <c r="AI6156">
        <v>1</v>
      </c>
      <c r="AJ6156">
        <v>68</v>
      </c>
      <c r="AK6156" s="160" t="s">
        <v>1104</v>
      </c>
      <c r="AL6156" s="28">
        <f t="shared" si="160"/>
        <v>7</v>
      </c>
      <c r="AN6156" s="160">
        <v>37449</v>
      </c>
      <c r="AO6156">
        <v>1</v>
      </c>
      <c r="AP6156">
        <v>130</v>
      </c>
      <c r="AQ6156" s="160" t="s">
        <v>1104</v>
      </c>
      <c r="AR6156" s="28">
        <f t="shared" si="161"/>
        <v>13</v>
      </c>
      <c r="AT6156" s="160">
        <v>38910</v>
      </c>
      <c r="AU6156">
        <v>1</v>
      </c>
      <c r="AV6156">
        <v>105</v>
      </c>
      <c r="AW6156" s="160" t="s">
        <v>1104</v>
      </c>
      <c r="AX6156" s="28">
        <f t="shared" si="162"/>
        <v>11</v>
      </c>
    </row>
    <row r="6157" spans="28:50" x14ac:dyDescent="0.3">
      <c r="AB6157" s="160">
        <v>36353</v>
      </c>
      <c r="AC6157">
        <v>2</v>
      </c>
      <c r="AD6157">
        <v>85</v>
      </c>
      <c r="AE6157" t="s">
        <v>1104</v>
      </c>
      <c r="AF6157">
        <v>9</v>
      </c>
      <c r="AH6157" s="160">
        <v>33066</v>
      </c>
      <c r="AI6157">
        <v>2</v>
      </c>
      <c r="AJ6157">
        <v>64</v>
      </c>
      <c r="AK6157" s="160" t="s">
        <v>1104</v>
      </c>
      <c r="AL6157" s="28">
        <f t="shared" si="160"/>
        <v>6</v>
      </c>
      <c r="AN6157" s="160">
        <v>37449</v>
      </c>
      <c r="AO6157">
        <v>2</v>
      </c>
      <c r="AP6157">
        <v>130</v>
      </c>
      <c r="AQ6157" s="160" t="s">
        <v>1104</v>
      </c>
      <c r="AR6157" s="28">
        <f t="shared" si="161"/>
        <v>13</v>
      </c>
      <c r="AT6157" s="160">
        <v>38910</v>
      </c>
      <c r="AU6157">
        <v>2</v>
      </c>
      <c r="AV6157">
        <v>82</v>
      </c>
      <c r="AW6157" s="160" t="s">
        <v>1104</v>
      </c>
      <c r="AX6157" s="28">
        <f t="shared" si="162"/>
        <v>8</v>
      </c>
    </row>
    <row r="6158" spans="28:50" x14ac:dyDescent="0.3">
      <c r="AB6158" s="160">
        <v>36353</v>
      </c>
      <c r="AC6158">
        <v>3</v>
      </c>
      <c r="AD6158">
        <v>83</v>
      </c>
      <c r="AE6158" t="s">
        <v>1104</v>
      </c>
      <c r="AF6158">
        <v>8</v>
      </c>
      <c r="AH6158" s="160">
        <v>33066</v>
      </c>
      <c r="AI6158">
        <v>3</v>
      </c>
      <c r="AJ6158">
        <v>59</v>
      </c>
      <c r="AK6158" s="160" t="s">
        <v>1104</v>
      </c>
      <c r="AL6158" s="28">
        <f t="shared" si="160"/>
        <v>6</v>
      </c>
      <c r="AN6158" s="160">
        <v>37449</v>
      </c>
      <c r="AO6158">
        <v>3</v>
      </c>
      <c r="AP6158">
        <v>130</v>
      </c>
      <c r="AQ6158" s="160" t="s">
        <v>1104</v>
      </c>
      <c r="AR6158" s="28">
        <f t="shared" si="161"/>
        <v>13</v>
      </c>
      <c r="AT6158" s="160">
        <v>38910</v>
      </c>
      <c r="AU6158">
        <v>3</v>
      </c>
      <c r="AV6158">
        <v>86</v>
      </c>
      <c r="AW6158" s="160" t="s">
        <v>1104</v>
      </c>
      <c r="AX6158" s="28">
        <f t="shared" si="162"/>
        <v>9</v>
      </c>
    </row>
    <row r="6159" spans="28:50" x14ac:dyDescent="0.3">
      <c r="AB6159" s="160">
        <v>36353</v>
      </c>
      <c r="AC6159">
        <v>4</v>
      </c>
      <c r="AD6159">
        <v>76</v>
      </c>
      <c r="AE6159" t="s">
        <v>1104</v>
      </c>
      <c r="AF6159">
        <v>8</v>
      </c>
      <c r="AH6159" s="160">
        <v>33066</v>
      </c>
      <c r="AI6159">
        <v>4</v>
      </c>
      <c r="AJ6159">
        <v>59</v>
      </c>
      <c r="AK6159" s="160" t="s">
        <v>1104</v>
      </c>
      <c r="AL6159" s="28">
        <f t="shared" si="160"/>
        <v>6</v>
      </c>
      <c r="AN6159" s="160">
        <v>37449</v>
      </c>
      <c r="AO6159">
        <v>4</v>
      </c>
      <c r="AP6159">
        <v>120</v>
      </c>
      <c r="AQ6159" s="160" t="s">
        <v>1104</v>
      </c>
      <c r="AR6159" s="28">
        <f t="shared" si="161"/>
        <v>12</v>
      </c>
      <c r="AT6159" s="160">
        <v>38910</v>
      </c>
      <c r="AU6159">
        <v>4</v>
      </c>
      <c r="AV6159">
        <v>83</v>
      </c>
      <c r="AW6159" s="160" t="s">
        <v>1104</v>
      </c>
      <c r="AX6159" s="28">
        <f t="shared" si="162"/>
        <v>8</v>
      </c>
    </row>
    <row r="6160" spans="28:50" x14ac:dyDescent="0.3">
      <c r="AB6160" s="160">
        <v>36353</v>
      </c>
      <c r="AC6160">
        <v>5</v>
      </c>
      <c r="AD6160">
        <v>84</v>
      </c>
      <c r="AE6160" t="s">
        <v>1104</v>
      </c>
      <c r="AF6160">
        <v>8</v>
      </c>
      <c r="AH6160" s="160">
        <v>33066</v>
      </c>
      <c r="AI6160">
        <v>5</v>
      </c>
      <c r="AJ6160">
        <v>60</v>
      </c>
      <c r="AK6160" s="160" t="s">
        <v>1104</v>
      </c>
      <c r="AL6160" s="28">
        <f t="shared" si="160"/>
        <v>6</v>
      </c>
      <c r="AN6160" s="160">
        <v>37449</v>
      </c>
      <c r="AO6160">
        <v>5</v>
      </c>
      <c r="AP6160">
        <v>118</v>
      </c>
      <c r="AQ6160" s="160" t="s">
        <v>1104</v>
      </c>
      <c r="AR6160" s="28">
        <f t="shared" si="161"/>
        <v>12</v>
      </c>
      <c r="AT6160" s="160">
        <v>38910</v>
      </c>
      <c r="AU6160">
        <v>5</v>
      </c>
      <c r="AV6160">
        <v>93</v>
      </c>
      <c r="AW6160" s="160" t="s">
        <v>1104</v>
      </c>
      <c r="AX6160" s="28">
        <f t="shared" si="162"/>
        <v>9</v>
      </c>
    </row>
    <row r="6161" spans="28:50" x14ac:dyDescent="0.3">
      <c r="AB6161" s="160">
        <v>36353</v>
      </c>
      <c r="AC6161">
        <v>6</v>
      </c>
      <c r="AD6161">
        <v>81</v>
      </c>
      <c r="AE6161" t="s">
        <v>1104</v>
      </c>
      <c r="AF6161">
        <v>8</v>
      </c>
      <c r="AH6161" s="160">
        <v>33066</v>
      </c>
      <c r="AI6161">
        <v>6</v>
      </c>
      <c r="AJ6161">
        <v>61</v>
      </c>
      <c r="AK6161" s="160" t="s">
        <v>1104</v>
      </c>
      <c r="AL6161" s="28">
        <f t="shared" si="160"/>
        <v>6</v>
      </c>
      <c r="AN6161" s="160">
        <v>37449</v>
      </c>
      <c r="AO6161">
        <v>6</v>
      </c>
      <c r="AP6161">
        <v>120</v>
      </c>
      <c r="AQ6161" s="160" t="s">
        <v>1104</v>
      </c>
      <c r="AR6161" s="28">
        <f t="shared" si="161"/>
        <v>12</v>
      </c>
      <c r="AT6161" s="160">
        <v>38910</v>
      </c>
      <c r="AU6161">
        <v>6</v>
      </c>
      <c r="AV6161">
        <v>116</v>
      </c>
      <c r="AW6161" s="160" t="s">
        <v>1104</v>
      </c>
      <c r="AX6161" s="28">
        <f t="shared" si="162"/>
        <v>12</v>
      </c>
    </row>
    <row r="6162" spans="28:50" x14ac:dyDescent="0.3">
      <c r="AB6162" s="160">
        <v>36353</v>
      </c>
      <c r="AC6162">
        <v>7</v>
      </c>
      <c r="AD6162">
        <v>78</v>
      </c>
      <c r="AE6162" t="s">
        <v>1104</v>
      </c>
      <c r="AF6162">
        <v>8</v>
      </c>
      <c r="AH6162" s="160">
        <v>33066</v>
      </c>
      <c r="AI6162">
        <v>7</v>
      </c>
      <c r="AJ6162">
        <v>67</v>
      </c>
      <c r="AK6162" s="160" t="s">
        <v>1104</v>
      </c>
      <c r="AL6162" s="28">
        <f t="shared" si="160"/>
        <v>7</v>
      </c>
      <c r="AN6162" s="160">
        <v>37449</v>
      </c>
      <c r="AO6162">
        <v>7</v>
      </c>
      <c r="AP6162">
        <v>130</v>
      </c>
      <c r="AQ6162" s="160" t="s">
        <v>1104</v>
      </c>
      <c r="AR6162" s="28">
        <f t="shared" si="161"/>
        <v>13</v>
      </c>
      <c r="AT6162" s="160">
        <v>38910</v>
      </c>
      <c r="AU6162">
        <v>7</v>
      </c>
      <c r="AV6162">
        <v>117</v>
      </c>
      <c r="AW6162" s="160" t="s">
        <v>1104</v>
      </c>
      <c r="AX6162" s="28">
        <f t="shared" si="162"/>
        <v>12</v>
      </c>
    </row>
    <row r="6163" spans="28:50" x14ac:dyDescent="0.3">
      <c r="AB6163" s="160">
        <v>36353</v>
      </c>
      <c r="AC6163">
        <v>8</v>
      </c>
      <c r="AD6163">
        <v>86</v>
      </c>
      <c r="AE6163" t="s">
        <v>1104</v>
      </c>
      <c r="AF6163">
        <v>9</v>
      </c>
      <c r="AH6163" s="160">
        <v>33066</v>
      </c>
      <c r="AI6163">
        <v>8</v>
      </c>
      <c r="AJ6163">
        <v>73</v>
      </c>
      <c r="AK6163" s="160" t="s">
        <v>1104</v>
      </c>
      <c r="AL6163" s="28">
        <f t="shared" si="160"/>
        <v>7</v>
      </c>
      <c r="AN6163" s="160">
        <v>37449</v>
      </c>
      <c r="AO6163">
        <v>8</v>
      </c>
      <c r="AP6163">
        <v>117</v>
      </c>
      <c r="AQ6163" s="160" t="s">
        <v>1104</v>
      </c>
      <c r="AR6163" s="28">
        <f t="shared" si="161"/>
        <v>12</v>
      </c>
      <c r="AT6163" s="160">
        <v>38910</v>
      </c>
      <c r="AU6163">
        <v>8</v>
      </c>
      <c r="AV6163">
        <v>117</v>
      </c>
      <c r="AW6163" s="160" t="s">
        <v>1104</v>
      </c>
      <c r="AX6163" s="28">
        <f t="shared" si="162"/>
        <v>12</v>
      </c>
    </row>
    <row r="6164" spans="28:50" x14ac:dyDescent="0.3">
      <c r="AB6164" s="160">
        <v>36353</v>
      </c>
      <c r="AC6164">
        <v>9</v>
      </c>
      <c r="AD6164">
        <v>103</v>
      </c>
      <c r="AE6164" t="s">
        <v>1104</v>
      </c>
      <c r="AF6164">
        <v>10</v>
      </c>
      <c r="AH6164" s="160">
        <v>33066</v>
      </c>
      <c r="AI6164">
        <v>9</v>
      </c>
      <c r="AJ6164">
        <v>80</v>
      </c>
      <c r="AK6164" s="160" t="s">
        <v>1104</v>
      </c>
      <c r="AL6164" s="28">
        <f t="shared" si="160"/>
        <v>8</v>
      </c>
      <c r="AN6164" s="160">
        <v>37449</v>
      </c>
      <c r="AO6164">
        <v>9</v>
      </c>
      <c r="AP6164">
        <v>110</v>
      </c>
      <c r="AQ6164" s="160" t="s">
        <v>1104</v>
      </c>
      <c r="AR6164" s="28">
        <f t="shared" si="161"/>
        <v>11</v>
      </c>
      <c r="AT6164" s="160">
        <v>38910</v>
      </c>
      <c r="AU6164">
        <v>9</v>
      </c>
      <c r="AV6164">
        <v>108</v>
      </c>
      <c r="AW6164" s="160" t="s">
        <v>1104</v>
      </c>
      <c r="AX6164" s="28">
        <f t="shared" si="162"/>
        <v>11</v>
      </c>
    </row>
    <row r="6165" spans="28:50" x14ac:dyDescent="0.3">
      <c r="AB6165" s="160">
        <v>36353</v>
      </c>
      <c r="AC6165">
        <v>10</v>
      </c>
      <c r="AD6165">
        <v>113</v>
      </c>
      <c r="AE6165" t="s">
        <v>1104</v>
      </c>
      <c r="AF6165">
        <v>11</v>
      </c>
      <c r="AH6165" s="160">
        <v>33066</v>
      </c>
      <c r="AI6165">
        <v>10</v>
      </c>
      <c r="AJ6165">
        <v>92</v>
      </c>
      <c r="AK6165" s="160" t="s">
        <v>1104</v>
      </c>
      <c r="AL6165" s="28">
        <f t="shared" si="160"/>
        <v>9</v>
      </c>
      <c r="AN6165" s="160">
        <v>37449</v>
      </c>
      <c r="AO6165">
        <v>10</v>
      </c>
      <c r="AP6165">
        <v>150</v>
      </c>
      <c r="AQ6165" s="160" t="s">
        <v>1104</v>
      </c>
      <c r="AR6165" s="28">
        <f t="shared" si="161"/>
        <v>15</v>
      </c>
      <c r="AT6165" s="160">
        <v>38910</v>
      </c>
      <c r="AU6165">
        <v>10</v>
      </c>
      <c r="AV6165">
        <v>107</v>
      </c>
      <c r="AW6165" s="160" t="s">
        <v>1104</v>
      </c>
      <c r="AX6165" s="28">
        <f t="shared" si="162"/>
        <v>11</v>
      </c>
    </row>
    <row r="6166" spans="28:50" x14ac:dyDescent="0.3">
      <c r="AB6166" s="160">
        <v>36353</v>
      </c>
      <c r="AC6166">
        <v>11</v>
      </c>
      <c r="AD6166">
        <v>122</v>
      </c>
      <c r="AE6166" t="s">
        <v>1104</v>
      </c>
      <c r="AF6166">
        <v>12</v>
      </c>
      <c r="AH6166" s="160">
        <v>33066</v>
      </c>
      <c r="AI6166">
        <v>11</v>
      </c>
      <c r="AJ6166">
        <v>104</v>
      </c>
      <c r="AK6166" s="160" t="s">
        <v>1104</v>
      </c>
      <c r="AL6166" s="28">
        <f t="shared" si="160"/>
        <v>10</v>
      </c>
      <c r="AN6166" s="160">
        <v>37449</v>
      </c>
      <c r="AO6166">
        <v>11</v>
      </c>
      <c r="AP6166">
        <v>154</v>
      </c>
      <c r="AQ6166" s="160" t="s">
        <v>1104</v>
      </c>
      <c r="AR6166" s="28">
        <f t="shared" si="161"/>
        <v>15</v>
      </c>
      <c r="AT6166" s="160">
        <v>38910</v>
      </c>
      <c r="AU6166">
        <v>11</v>
      </c>
      <c r="AV6166">
        <v>118</v>
      </c>
      <c r="AW6166" s="160" t="s">
        <v>1104</v>
      </c>
      <c r="AX6166" s="28">
        <f t="shared" si="162"/>
        <v>12</v>
      </c>
    </row>
    <row r="6167" spans="28:50" x14ac:dyDescent="0.3">
      <c r="AB6167" s="160">
        <v>36353</v>
      </c>
      <c r="AC6167">
        <v>12</v>
      </c>
      <c r="AD6167">
        <v>122</v>
      </c>
      <c r="AE6167" t="s">
        <v>1104</v>
      </c>
      <c r="AF6167">
        <v>12</v>
      </c>
      <c r="AH6167" s="160">
        <v>33066</v>
      </c>
      <c r="AI6167">
        <v>12</v>
      </c>
      <c r="AJ6167">
        <v>116</v>
      </c>
      <c r="AK6167" s="160" t="s">
        <v>1104</v>
      </c>
      <c r="AL6167" s="28">
        <f t="shared" si="160"/>
        <v>12</v>
      </c>
      <c r="AN6167" s="160">
        <v>37449</v>
      </c>
      <c r="AO6167">
        <v>12</v>
      </c>
      <c r="AP6167">
        <v>150</v>
      </c>
      <c r="AQ6167" s="160" t="s">
        <v>1104</v>
      </c>
      <c r="AR6167" s="28">
        <f t="shared" si="161"/>
        <v>15</v>
      </c>
      <c r="AT6167" s="160">
        <v>38910</v>
      </c>
      <c r="AU6167">
        <v>12</v>
      </c>
      <c r="AV6167">
        <v>136</v>
      </c>
      <c r="AW6167" s="160" t="s">
        <v>1104</v>
      </c>
      <c r="AX6167" s="28">
        <f t="shared" si="162"/>
        <v>14</v>
      </c>
    </row>
    <row r="6168" spans="28:50" x14ac:dyDescent="0.3">
      <c r="AB6168" s="160">
        <v>36353</v>
      </c>
      <c r="AC6168">
        <v>13</v>
      </c>
      <c r="AD6168">
        <v>123</v>
      </c>
      <c r="AE6168" t="s">
        <v>1104</v>
      </c>
      <c r="AF6168">
        <v>12</v>
      </c>
      <c r="AH6168" s="160">
        <v>33066</v>
      </c>
      <c r="AI6168">
        <v>13</v>
      </c>
      <c r="AJ6168">
        <v>122</v>
      </c>
      <c r="AK6168" s="160" t="s">
        <v>1104</v>
      </c>
      <c r="AL6168" s="28">
        <f t="shared" si="160"/>
        <v>12</v>
      </c>
      <c r="AN6168" s="160">
        <v>37449</v>
      </c>
      <c r="AO6168">
        <v>13</v>
      </c>
      <c r="AP6168">
        <v>150</v>
      </c>
      <c r="AQ6168" s="160" t="s">
        <v>1104</v>
      </c>
      <c r="AR6168" s="28">
        <f t="shared" si="161"/>
        <v>15</v>
      </c>
      <c r="AT6168" s="160">
        <v>38910</v>
      </c>
      <c r="AU6168">
        <v>13</v>
      </c>
      <c r="AV6168">
        <v>128</v>
      </c>
      <c r="AW6168" s="160" t="s">
        <v>1104</v>
      </c>
      <c r="AX6168" s="28">
        <f t="shared" si="162"/>
        <v>13</v>
      </c>
    </row>
    <row r="6169" spans="28:50" x14ac:dyDescent="0.3">
      <c r="AB6169" s="160">
        <v>36353</v>
      </c>
      <c r="AC6169">
        <v>14</v>
      </c>
      <c r="AD6169">
        <v>123</v>
      </c>
      <c r="AE6169" t="s">
        <v>1104</v>
      </c>
      <c r="AF6169">
        <v>12</v>
      </c>
      <c r="AH6169" s="160">
        <v>33066</v>
      </c>
      <c r="AI6169">
        <v>14</v>
      </c>
      <c r="AJ6169">
        <v>129</v>
      </c>
      <c r="AK6169" s="160" t="s">
        <v>1104</v>
      </c>
      <c r="AL6169" s="28">
        <f t="shared" si="160"/>
        <v>13</v>
      </c>
      <c r="AN6169" s="160">
        <v>37449</v>
      </c>
      <c r="AO6169">
        <v>14</v>
      </c>
      <c r="AP6169">
        <v>140</v>
      </c>
      <c r="AQ6169" s="160" t="s">
        <v>1104</v>
      </c>
      <c r="AR6169" s="28">
        <f t="shared" si="161"/>
        <v>14</v>
      </c>
      <c r="AT6169" s="160">
        <v>38910</v>
      </c>
      <c r="AU6169">
        <v>14</v>
      </c>
      <c r="AV6169">
        <v>157</v>
      </c>
      <c r="AW6169" s="160" t="s">
        <v>1104</v>
      </c>
      <c r="AX6169" s="28">
        <f t="shared" si="162"/>
        <v>16</v>
      </c>
    </row>
    <row r="6170" spans="28:50" x14ac:dyDescent="0.3">
      <c r="AB6170" s="160">
        <v>36353</v>
      </c>
      <c r="AC6170">
        <v>15</v>
      </c>
      <c r="AD6170">
        <v>119</v>
      </c>
      <c r="AE6170" t="s">
        <v>1104</v>
      </c>
      <c r="AF6170">
        <v>12</v>
      </c>
      <c r="AH6170" s="160">
        <v>33066</v>
      </c>
      <c r="AI6170">
        <v>15</v>
      </c>
      <c r="AJ6170">
        <v>136</v>
      </c>
      <c r="AK6170" s="160" t="s">
        <v>1104</v>
      </c>
      <c r="AL6170" s="28">
        <f t="shared" si="160"/>
        <v>14</v>
      </c>
      <c r="AN6170" s="160">
        <v>37449</v>
      </c>
      <c r="AO6170">
        <v>15</v>
      </c>
      <c r="AP6170">
        <v>130</v>
      </c>
      <c r="AQ6170" s="160" t="s">
        <v>1104</v>
      </c>
      <c r="AR6170" s="28">
        <f t="shared" si="161"/>
        <v>13</v>
      </c>
      <c r="AT6170" s="160">
        <v>38910</v>
      </c>
      <c r="AU6170">
        <v>15</v>
      </c>
      <c r="AV6170">
        <v>140</v>
      </c>
      <c r="AW6170" s="160" t="s">
        <v>1104</v>
      </c>
      <c r="AX6170" s="28">
        <f t="shared" si="162"/>
        <v>14</v>
      </c>
    </row>
    <row r="6171" spans="28:50" x14ac:dyDescent="0.3">
      <c r="AB6171" s="160">
        <v>36353</v>
      </c>
      <c r="AC6171">
        <v>16</v>
      </c>
      <c r="AD6171">
        <v>115</v>
      </c>
      <c r="AE6171" t="s">
        <v>1104</v>
      </c>
      <c r="AF6171">
        <v>12</v>
      </c>
      <c r="AH6171" s="160">
        <v>33066</v>
      </c>
      <c r="AI6171">
        <v>16</v>
      </c>
      <c r="AJ6171">
        <v>130</v>
      </c>
      <c r="AK6171" s="160" t="s">
        <v>1104</v>
      </c>
      <c r="AL6171" s="28">
        <f t="shared" si="160"/>
        <v>13</v>
      </c>
      <c r="AN6171" s="160">
        <v>37449</v>
      </c>
      <c r="AO6171">
        <v>16</v>
      </c>
      <c r="AP6171">
        <v>120</v>
      </c>
      <c r="AQ6171" s="160" t="s">
        <v>1104</v>
      </c>
      <c r="AR6171" s="28">
        <f t="shared" si="161"/>
        <v>12</v>
      </c>
      <c r="AT6171" s="160">
        <v>38910</v>
      </c>
      <c r="AU6171">
        <v>16</v>
      </c>
      <c r="AV6171">
        <v>133</v>
      </c>
      <c r="AW6171" s="160" t="s">
        <v>1104</v>
      </c>
      <c r="AX6171" s="28">
        <f t="shared" si="162"/>
        <v>13</v>
      </c>
    </row>
    <row r="6172" spans="28:50" x14ac:dyDescent="0.3">
      <c r="AB6172" s="160">
        <v>36353</v>
      </c>
      <c r="AC6172">
        <v>17</v>
      </c>
      <c r="AD6172">
        <v>112</v>
      </c>
      <c r="AE6172" t="s">
        <v>1104</v>
      </c>
      <c r="AF6172">
        <v>11</v>
      </c>
      <c r="AH6172" s="160">
        <v>33066</v>
      </c>
      <c r="AI6172">
        <v>17</v>
      </c>
      <c r="AJ6172">
        <v>123</v>
      </c>
      <c r="AK6172" s="160" t="s">
        <v>1104</v>
      </c>
      <c r="AL6172" s="28">
        <f t="shared" si="160"/>
        <v>12</v>
      </c>
      <c r="AN6172" s="160">
        <v>37449</v>
      </c>
      <c r="AO6172">
        <v>17</v>
      </c>
      <c r="AP6172">
        <v>119</v>
      </c>
      <c r="AQ6172" s="160" t="s">
        <v>1104</v>
      </c>
      <c r="AR6172" s="28">
        <f t="shared" si="161"/>
        <v>12</v>
      </c>
      <c r="AT6172" s="160">
        <v>38910</v>
      </c>
      <c r="AU6172">
        <v>17</v>
      </c>
      <c r="AV6172">
        <v>119</v>
      </c>
      <c r="AW6172" s="160" t="s">
        <v>1104</v>
      </c>
      <c r="AX6172" s="28">
        <f t="shared" si="162"/>
        <v>12</v>
      </c>
    </row>
    <row r="6173" spans="28:50" x14ac:dyDescent="0.3">
      <c r="AB6173" s="160">
        <v>36353</v>
      </c>
      <c r="AC6173">
        <v>18</v>
      </c>
      <c r="AD6173">
        <v>109</v>
      </c>
      <c r="AE6173" t="s">
        <v>1104</v>
      </c>
      <c r="AF6173">
        <v>11</v>
      </c>
      <c r="AH6173" s="160">
        <v>33066</v>
      </c>
      <c r="AI6173">
        <v>18</v>
      </c>
      <c r="AJ6173">
        <v>116</v>
      </c>
      <c r="AK6173" s="160" t="s">
        <v>1104</v>
      </c>
      <c r="AL6173" s="28">
        <f t="shared" si="160"/>
        <v>12</v>
      </c>
      <c r="AN6173" s="160">
        <v>37449</v>
      </c>
      <c r="AO6173">
        <v>18</v>
      </c>
      <c r="AP6173">
        <v>120</v>
      </c>
      <c r="AQ6173" s="160" t="s">
        <v>1104</v>
      </c>
      <c r="AR6173" s="28">
        <f t="shared" si="161"/>
        <v>12</v>
      </c>
      <c r="AT6173" s="160">
        <v>38910</v>
      </c>
      <c r="AU6173">
        <v>18</v>
      </c>
      <c r="AV6173">
        <v>100</v>
      </c>
      <c r="AW6173" s="160" t="s">
        <v>1104</v>
      </c>
      <c r="AX6173" s="28">
        <f t="shared" si="162"/>
        <v>10</v>
      </c>
    </row>
    <row r="6174" spans="28:50" x14ac:dyDescent="0.3">
      <c r="AB6174" s="160">
        <v>36353</v>
      </c>
      <c r="AC6174">
        <v>19</v>
      </c>
      <c r="AD6174">
        <v>106</v>
      </c>
      <c r="AE6174" t="s">
        <v>1104</v>
      </c>
      <c r="AF6174">
        <v>11</v>
      </c>
      <c r="AH6174" s="160">
        <v>33066</v>
      </c>
      <c r="AI6174">
        <v>19</v>
      </c>
      <c r="AJ6174">
        <v>113</v>
      </c>
      <c r="AK6174" s="160" t="s">
        <v>1104</v>
      </c>
      <c r="AL6174" s="28">
        <f t="shared" si="160"/>
        <v>11</v>
      </c>
      <c r="AN6174" s="160">
        <v>37449</v>
      </c>
      <c r="AO6174">
        <v>19</v>
      </c>
      <c r="AP6174">
        <v>120</v>
      </c>
      <c r="AQ6174" s="160" t="s">
        <v>1104</v>
      </c>
      <c r="AR6174" s="28">
        <f t="shared" si="161"/>
        <v>12</v>
      </c>
      <c r="AT6174" s="160">
        <v>38910</v>
      </c>
      <c r="AU6174">
        <v>19</v>
      </c>
      <c r="AV6174">
        <v>104</v>
      </c>
      <c r="AW6174" s="160" t="s">
        <v>1104</v>
      </c>
      <c r="AX6174" s="28">
        <f t="shared" si="162"/>
        <v>10</v>
      </c>
    </row>
    <row r="6175" spans="28:50" x14ac:dyDescent="0.3">
      <c r="AB6175" s="160">
        <v>36353</v>
      </c>
      <c r="AC6175">
        <v>20</v>
      </c>
      <c r="AD6175">
        <v>104</v>
      </c>
      <c r="AE6175" t="s">
        <v>1104</v>
      </c>
      <c r="AF6175">
        <v>10</v>
      </c>
      <c r="AH6175" s="160">
        <v>33066</v>
      </c>
      <c r="AI6175">
        <v>20</v>
      </c>
      <c r="AJ6175">
        <v>110</v>
      </c>
      <c r="AK6175" s="160" t="s">
        <v>1104</v>
      </c>
      <c r="AL6175" s="28">
        <f t="shared" si="160"/>
        <v>11</v>
      </c>
      <c r="AN6175" s="160">
        <v>37449</v>
      </c>
      <c r="AO6175">
        <v>20</v>
      </c>
      <c r="AP6175">
        <v>112</v>
      </c>
      <c r="AQ6175" s="160" t="s">
        <v>1104</v>
      </c>
      <c r="AR6175" s="28">
        <f t="shared" si="161"/>
        <v>11</v>
      </c>
      <c r="AT6175" s="160">
        <v>38910</v>
      </c>
      <c r="AU6175">
        <v>20</v>
      </c>
      <c r="AV6175">
        <v>88</v>
      </c>
      <c r="AW6175" s="160" t="s">
        <v>1104</v>
      </c>
      <c r="AX6175" s="28">
        <f t="shared" si="162"/>
        <v>9</v>
      </c>
    </row>
    <row r="6176" spans="28:50" x14ac:dyDescent="0.3">
      <c r="AB6176" s="160">
        <v>36353</v>
      </c>
      <c r="AC6176">
        <v>21</v>
      </c>
      <c r="AD6176">
        <v>105</v>
      </c>
      <c r="AE6176" t="s">
        <v>1104</v>
      </c>
      <c r="AF6176">
        <v>11</v>
      </c>
      <c r="AH6176" s="160">
        <v>33066</v>
      </c>
      <c r="AI6176">
        <v>21</v>
      </c>
      <c r="AJ6176">
        <v>106</v>
      </c>
      <c r="AK6176" s="160" t="s">
        <v>1104</v>
      </c>
      <c r="AL6176" s="28">
        <f t="shared" si="160"/>
        <v>11</v>
      </c>
      <c r="AN6176" s="160">
        <v>37449</v>
      </c>
      <c r="AO6176">
        <v>21</v>
      </c>
      <c r="AP6176">
        <v>110</v>
      </c>
      <c r="AQ6176" s="160" t="s">
        <v>1104</v>
      </c>
      <c r="AR6176" s="28">
        <f t="shared" si="161"/>
        <v>11</v>
      </c>
      <c r="AT6176" s="160">
        <v>38910</v>
      </c>
      <c r="AU6176">
        <v>21</v>
      </c>
      <c r="AV6176">
        <v>80</v>
      </c>
      <c r="AW6176" s="160" t="s">
        <v>1104</v>
      </c>
      <c r="AX6176" s="28">
        <f t="shared" si="162"/>
        <v>8</v>
      </c>
    </row>
    <row r="6177" spans="28:50" x14ac:dyDescent="0.3">
      <c r="AB6177" s="160">
        <v>36353</v>
      </c>
      <c r="AC6177">
        <v>22</v>
      </c>
      <c r="AD6177">
        <v>101</v>
      </c>
      <c r="AE6177" t="s">
        <v>1104</v>
      </c>
      <c r="AF6177">
        <v>10</v>
      </c>
      <c r="AH6177" s="160">
        <v>33066</v>
      </c>
      <c r="AI6177">
        <v>22</v>
      </c>
      <c r="AJ6177">
        <v>105</v>
      </c>
      <c r="AK6177" s="160" t="s">
        <v>1104</v>
      </c>
      <c r="AL6177" s="28">
        <f t="shared" si="160"/>
        <v>11</v>
      </c>
      <c r="AN6177" s="160">
        <v>37449</v>
      </c>
      <c r="AO6177">
        <v>22</v>
      </c>
      <c r="AP6177">
        <v>110</v>
      </c>
      <c r="AQ6177" s="160" t="s">
        <v>1104</v>
      </c>
      <c r="AR6177" s="28">
        <f t="shared" si="161"/>
        <v>11</v>
      </c>
      <c r="AT6177" s="160">
        <v>38910</v>
      </c>
      <c r="AU6177">
        <v>22</v>
      </c>
      <c r="AV6177">
        <v>81</v>
      </c>
      <c r="AW6177" s="160" t="s">
        <v>1104</v>
      </c>
      <c r="AX6177" s="28">
        <f t="shared" si="162"/>
        <v>8</v>
      </c>
    </row>
    <row r="6178" spans="28:50" x14ac:dyDescent="0.3">
      <c r="AB6178" s="160">
        <v>36353</v>
      </c>
      <c r="AC6178">
        <v>23</v>
      </c>
      <c r="AD6178">
        <v>102</v>
      </c>
      <c r="AE6178" t="s">
        <v>1104</v>
      </c>
      <c r="AF6178">
        <v>10</v>
      </c>
      <c r="AH6178" s="160">
        <v>33066</v>
      </c>
      <c r="AI6178">
        <v>23</v>
      </c>
      <c r="AJ6178">
        <v>104</v>
      </c>
      <c r="AK6178" s="160" t="s">
        <v>1104</v>
      </c>
      <c r="AL6178" s="28">
        <f t="shared" si="160"/>
        <v>10</v>
      </c>
      <c r="AN6178" s="160">
        <v>37449</v>
      </c>
      <c r="AO6178">
        <v>23</v>
      </c>
      <c r="AP6178">
        <v>113</v>
      </c>
      <c r="AQ6178" s="160" t="s">
        <v>1104</v>
      </c>
      <c r="AR6178" s="28">
        <f t="shared" si="161"/>
        <v>11</v>
      </c>
      <c r="AT6178" s="160">
        <v>38910</v>
      </c>
      <c r="AU6178">
        <v>23</v>
      </c>
      <c r="AV6178">
        <v>79</v>
      </c>
      <c r="AW6178" s="160" t="s">
        <v>1104</v>
      </c>
      <c r="AX6178" s="28">
        <f t="shared" si="162"/>
        <v>8</v>
      </c>
    </row>
    <row r="6179" spans="28:50" x14ac:dyDescent="0.3">
      <c r="AB6179" s="160">
        <v>36354</v>
      </c>
      <c r="AC6179">
        <v>0</v>
      </c>
      <c r="AD6179">
        <v>98</v>
      </c>
      <c r="AE6179" t="s">
        <v>1104</v>
      </c>
      <c r="AF6179">
        <v>10</v>
      </c>
      <c r="AH6179" s="160">
        <v>33067</v>
      </c>
      <c r="AI6179">
        <v>0</v>
      </c>
      <c r="AJ6179">
        <v>103</v>
      </c>
      <c r="AK6179" s="160" t="s">
        <v>1104</v>
      </c>
      <c r="AL6179" s="28">
        <f t="shared" si="160"/>
        <v>10</v>
      </c>
      <c r="AN6179" s="160">
        <v>37450</v>
      </c>
      <c r="AO6179">
        <v>0</v>
      </c>
      <c r="AP6179">
        <v>110</v>
      </c>
      <c r="AQ6179" s="160" t="s">
        <v>1104</v>
      </c>
      <c r="AR6179" s="28">
        <f t="shared" si="161"/>
        <v>11</v>
      </c>
      <c r="AT6179" s="160">
        <v>38911</v>
      </c>
      <c r="AU6179">
        <v>0</v>
      </c>
      <c r="AV6179">
        <v>92</v>
      </c>
      <c r="AW6179" s="160" t="s">
        <v>1104</v>
      </c>
      <c r="AX6179" s="28">
        <f t="shared" si="162"/>
        <v>9</v>
      </c>
    </row>
    <row r="6180" spans="28:50" x14ac:dyDescent="0.3">
      <c r="AB6180" s="160">
        <v>36354</v>
      </c>
      <c r="AC6180">
        <v>1</v>
      </c>
      <c r="AD6180">
        <v>98</v>
      </c>
      <c r="AE6180" t="s">
        <v>1104</v>
      </c>
      <c r="AF6180">
        <v>10</v>
      </c>
      <c r="AH6180" s="160">
        <v>33067</v>
      </c>
      <c r="AI6180">
        <v>1</v>
      </c>
      <c r="AJ6180">
        <v>102</v>
      </c>
      <c r="AK6180" s="160" t="s">
        <v>1104</v>
      </c>
      <c r="AL6180" s="28">
        <f t="shared" si="160"/>
        <v>10</v>
      </c>
      <c r="AN6180" s="160">
        <v>37450</v>
      </c>
      <c r="AO6180">
        <v>1</v>
      </c>
      <c r="AP6180">
        <v>120</v>
      </c>
      <c r="AQ6180" s="160" t="s">
        <v>1104</v>
      </c>
      <c r="AR6180" s="28">
        <f t="shared" si="161"/>
        <v>12</v>
      </c>
      <c r="AT6180" s="160">
        <v>38911</v>
      </c>
      <c r="AU6180">
        <v>1</v>
      </c>
      <c r="AV6180">
        <v>79</v>
      </c>
      <c r="AW6180" s="160" t="s">
        <v>1104</v>
      </c>
      <c r="AX6180" s="28">
        <f t="shared" si="162"/>
        <v>8</v>
      </c>
    </row>
    <row r="6181" spans="28:50" x14ac:dyDescent="0.3">
      <c r="AB6181" s="160">
        <v>36354</v>
      </c>
      <c r="AC6181">
        <v>2</v>
      </c>
      <c r="AD6181">
        <v>94</v>
      </c>
      <c r="AE6181" t="s">
        <v>1104</v>
      </c>
      <c r="AF6181">
        <v>9</v>
      </c>
      <c r="AH6181" s="160">
        <v>33067</v>
      </c>
      <c r="AI6181">
        <v>2</v>
      </c>
      <c r="AJ6181">
        <v>101</v>
      </c>
      <c r="AK6181" s="160" t="s">
        <v>1104</v>
      </c>
      <c r="AL6181" s="28">
        <f t="shared" si="160"/>
        <v>10</v>
      </c>
      <c r="AN6181" s="160">
        <v>37450</v>
      </c>
      <c r="AO6181">
        <v>2</v>
      </c>
      <c r="AP6181">
        <v>113</v>
      </c>
      <c r="AQ6181" s="160" t="s">
        <v>1104</v>
      </c>
      <c r="AR6181" s="28">
        <f t="shared" si="161"/>
        <v>11</v>
      </c>
      <c r="AT6181" s="160">
        <v>38911</v>
      </c>
      <c r="AU6181">
        <v>2</v>
      </c>
      <c r="AV6181">
        <v>71</v>
      </c>
      <c r="AW6181" s="160" t="s">
        <v>1104</v>
      </c>
      <c r="AX6181" s="28">
        <f t="shared" si="162"/>
        <v>7</v>
      </c>
    </row>
    <row r="6182" spans="28:50" x14ac:dyDescent="0.3">
      <c r="AB6182" s="160">
        <v>36354</v>
      </c>
      <c r="AC6182">
        <v>3</v>
      </c>
      <c r="AD6182">
        <v>93</v>
      </c>
      <c r="AE6182" t="s">
        <v>1104</v>
      </c>
      <c r="AF6182">
        <v>9</v>
      </c>
      <c r="AH6182" s="160">
        <v>33067</v>
      </c>
      <c r="AI6182">
        <v>3</v>
      </c>
      <c r="AJ6182">
        <v>100</v>
      </c>
      <c r="AK6182" s="160" t="s">
        <v>1104</v>
      </c>
      <c r="AL6182" s="28">
        <f t="shared" si="160"/>
        <v>10</v>
      </c>
      <c r="AN6182" s="160">
        <v>37450</v>
      </c>
      <c r="AO6182">
        <v>3</v>
      </c>
      <c r="AP6182">
        <v>110</v>
      </c>
      <c r="AQ6182" s="160" t="s">
        <v>1104</v>
      </c>
      <c r="AR6182" s="28">
        <f t="shared" si="161"/>
        <v>11</v>
      </c>
      <c r="AT6182" s="160">
        <v>38911</v>
      </c>
      <c r="AU6182">
        <v>3</v>
      </c>
      <c r="AV6182">
        <v>66</v>
      </c>
      <c r="AW6182" s="160" t="s">
        <v>1104</v>
      </c>
      <c r="AX6182" s="28">
        <f t="shared" si="162"/>
        <v>7</v>
      </c>
    </row>
    <row r="6183" spans="28:50" x14ac:dyDescent="0.3">
      <c r="AB6183" s="160">
        <v>36354</v>
      </c>
      <c r="AC6183">
        <v>4</v>
      </c>
      <c r="AD6183">
        <v>92</v>
      </c>
      <c r="AE6183" t="s">
        <v>1104</v>
      </c>
      <c r="AF6183">
        <v>9</v>
      </c>
      <c r="AH6183" s="160">
        <v>33067</v>
      </c>
      <c r="AI6183">
        <v>4</v>
      </c>
      <c r="AJ6183">
        <v>98</v>
      </c>
      <c r="AK6183" s="160" t="s">
        <v>1104</v>
      </c>
      <c r="AL6183" s="28">
        <f t="shared" si="160"/>
        <v>10</v>
      </c>
      <c r="AN6183" s="160">
        <v>37450</v>
      </c>
      <c r="AO6183">
        <v>4</v>
      </c>
      <c r="AP6183">
        <v>110</v>
      </c>
      <c r="AQ6183" s="160" t="s">
        <v>1104</v>
      </c>
      <c r="AR6183" s="28">
        <f t="shared" si="161"/>
        <v>11</v>
      </c>
      <c r="AT6183" s="160">
        <v>38911</v>
      </c>
      <c r="AU6183">
        <v>4</v>
      </c>
      <c r="AV6183">
        <v>59</v>
      </c>
      <c r="AW6183" s="160" t="s">
        <v>1104</v>
      </c>
      <c r="AX6183" s="28">
        <f t="shared" si="162"/>
        <v>6</v>
      </c>
    </row>
    <row r="6184" spans="28:50" x14ac:dyDescent="0.3">
      <c r="AB6184" s="160">
        <v>36354</v>
      </c>
      <c r="AC6184">
        <v>5</v>
      </c>
      <c r="AD6184">
        <v>90</v>
      </c>
      <c r="AE6184" t="s">
        <v>1104</v>
      </c>
      <c r="AF6184">
        <v>9</v>
      </c>
      <c r="AH6184" s="160">
        <v>33067</v>
      </c>
      <c r="AI6184">
        <v>5</v>
      </c>
      <c r="AJ6184">
        <v>96</v>
      </c>
      <c r="AK6184" s="160" t="s">
        <v>1104</v>
      </c>
      <c r="AL6184" s="28">
        <f t="shared" si="160"/>
        <v>10</v>
      </c>
      <c r="AN6184" s="160">
        <v>37450</v>
      </c>
      <c r="AO6184">
        <v>5</v>
      </c>
      <c r="AP6184">
        <v>105</v>
      </c>
      <c r="AQ6184" s="160" t="s">
        <v>1104</v>
      </c>
      <c r="AR6184" s="28">
        <f t="shared" si="161"/>
        <v>11</v>
      </c>
      <c r="AT6184" s="160">
        <v>38911</v>
      </c>
      <c r="AU6184">
        <v>5</v>
      </c>
      <c r="AV6184">
        <v>49</v>
      </c>
      <c r="AW6184" s="160" t="s">
        <v>1104</v>
      </c>
      <c r="AX6184" s="28">
        <f t="shared" si="162"/>
        <v>5</v>
      </c>
    </row>
    <row r="6185" spans="28:50" x14ac:dyDescent="0.3">
      <c r="AB6185" s="160">
        <v>36354</v>
      </c>
      <c r="AC6185">
        <v>6</v>
      </c>
      <c r="AD6185">
        <v>90</v>
      </c>
      <c r="AE6185" t="s">
        <v>1104</v>
      </c>
      <c r="AF6185">
        <v>9</v>
      </c>
      <c r="AH6185" s="160">
        <v>33067</v>
      </c>
      <c r="AI6185">
        <v>6</v>
      </c>
      <c r="AJ6185">
        <v>94</v>
      </c>
      <c r="AK6185" s="160" t="s">
        <v>1104</v>
      </c>
      <c r="AL6185" s="28">
        <f t="shared" si="160"/>
        <v>9</v>
      </c>
      <c r="AN6185" s="160">
        <v>37450</v>
      </c>
      <c r="AO6185">
        <v>6</v>
      </c>
      <c r="AP6185">
        <v>110</v>
      </c>
      <c r="AQ6185" s="160" t="s">
        <v>1104</v>
      </c>
      <c r="AR6185" s="28">
        <f t="shared" si="161"/>
        <v>11</v>
      </c>
      <c r="AT6185" s="160">
        <v>38911</v>
      </c>
      <c r="AU6185">
        <v>6</v>
      </c>
      <c r="AV6185">
        <v>25</v>
      </c>
      <c r="AW6185" s="160" t="s">
        <v>1104</v>
      </c>
      <c r="AX6185" s="28">
        <f t="shared" si="162"/>
        <v>3</v>
      </c>
    </row>
    <row r="6186" spans="28:50" x14ac:dyDescent="0.3">
      <c r="AB6186" s="160">
        <v>36354</v>
      </c>
      <c r="AC6186">
        <v>7</v>
      </c>
      <c r="AD6186">
        <v>91</v>
      </c>
      <c r="AE6186" t="s">
        <v>1104</v>
      </c>
      <c r="AF6186">
        <v>9</v>
      </c>
      <c r="AH6186" s="160">
        <v>33067</v>
      </c>
      <c r="AI6186">
        <v>7</v>
      </c>
      <c r="AJ6186">
        <v>97</v>
      </c>
      <c r="AK6186" s="160" t="s">
        <v>1104</v>
      </c>
      <c r="AL6186" s="28">
        <f t="shared" si="160"/>
        <v>10</v>
      </c>
      <c r="AN6186" s="160">
        <v>37450</v>
      </c>
      <c r="AO6186">
        <v>7</v>
      </c>
      <c r="AP6186">
        <v>110</v>
      </c>
      <c r="AQ6186" s="160" t="s">
        <v>1104</v>
      </c>
      <c r="AR6186" s="28">
        <f t="shared" si="161"/>
        <v>11</v>
      </c>
      <c r="AT6186" s="160">
        <v>38911</v>
      </c>
      <c r="AU6186">
        <v>7</v>
      </c>
      <c r="AV6186">
        <v>21</v>
      </c>
      <c r="AW6186" s="160" t="s">
        <v>1104</v>
      </c>
      <c r="AX6186" s="28">
        <f t="shared" si="162"/>
        <v>2</v>
      </c>
    </row>
    <row r="6187" spans="28:50" x14ac:dyDescent="0.3">
      <c r="AB6187" s="160">
        <v>36354</v>
      </c>
      <c r="AC6187">
        <v>8</v>
      </c>
      <c r="AD6187">
        <v>93</v>
      </c>
      <c r="AE6187" t="s">
        <v>1104</v>
      </c>
      <c r="AF6187">
        <v>9</v>
      </c>
      <c r="AH6187" s="160">
        <v>33067</v>
      </c>
      <c r="AI6187">
        <v>8</v>
      </c>
      <c r="AJ6187">
        <v>100</v>
      </c>
      <c r="AK6187" s="160" t="s">
        <v>1104</v>
      </c>
      <c r="AL6187" s="28">
        <f t="shared" si="160"/>
        <v>10</v>
      </c>
      <c r="AN6187" s="160">
        <v>37450</v>
      </c>
      <c r="AO6187">
        <v>8</v>
      </c>
      <c r="AP6187">
        <v>109</v>
      </c>
      <c r="AQ6187" s="160" t="s">
        <v>1104</v>
      </c>
      <c r="AR6187" s="28">
        <f t="shared" si="161"/>
        <v>11</v>
      </c>
      <c r="AT6187" s="160">
        <v>38911</v>
      </c>
      <c r="AU6187">
        <v>8</v>
      </c>
      <c r="AV6187">
        <v>26</v>
      </c>
      <c r="AW6187" s="160" t="s">
        <v>1104</v>
      </c>
      <c r="AX6187" s="28">
        <f t="shared" si="162"/>
        <v>3</v>
      </c>
    </row>
    <row r="6188" spans="28:50" x14ac:dyDescent="0.3">
      <c r="AB6188" s="160">
        <v>36354</v>
      </c>
      <c r="AC6188">
        <v>9</v>
      </c>
      <c r="AD6188">
        <v>105</v>
      </c>
      <c r="AE6188" t="s">
        <v>1104</v>
      </c>
      <c r="AF6188">
        <v>11</v>
      </c>
      <c r="AH6188" s="160">
        <v>33067</v>
      </c>
      <c r="AI6188">
        <v>9</v>
      </c>
      <c r="AJ6188">
        <v>103</v>
      </c>
      <c r="AK6188" s="160" t="s">
        <v>1104</v>
      </c>
      <c r="AL6188" s="28">
        <f t="shared" si="160"/>
        <v>10</v>
      </c>
      <c r="AN6188" s="160">
        <v>37450</v>
      </c>
      <c r="AO6188">
        <v>9</v>
      </c>
      <c r="AP6188">
        <v>120</v>
      </c>
      <c r="AQ6188" s="160" t="s">
        <v>1104</v>
      </c>
      <c r="AR6188" s="28">
        <f t="shared" si="161"/>
        <v>12</v>
      </c>
      <c r="AT6188" s="160">
        <v>38911</v>
      </c>
      <c r="AU6188">
        <v>9</v>
      </c>
      <c r="AV6188">
        <v>48</v>
      </c>
      <c r="AW6188" s="160" t="s">
        <v>1104</v>
      </c>
      <c r="AX6188" s="28">
        <f t="shared" si="162"/>
        <v>5</v>
      </c>
    </row>
    <row r="6189" spans="28:50" x14ac:dyDescent="0.3">
      <c r="AB6189" s="160">
        <v>36354</v>
      </c>
      <c r="AC6189">
        <v>10</v>
      </c>
      <c r="AD6189">
        <v>115</v>
      </c>
      <c r="AE6189" t="s">
        <v>1104</v>
      </c>
      <c r="AF6189">
        <v>12</v>
      </c>
      <c r="AH6189" s="160">
        <v>33067</v>
      </c>
      <c r="AI6189">
        <v>10</v>
      </c>
      <c r="AJ6189">
        <v>110</v>
      </c>
      <c r="AK6189" s="160" t="s">
        <v>1104</v>
      </c>
      <c r="AL6189" s="28">
        <f t="shared" si="160"/>
        <v>11</v>
      </c>
      <c r="AN6189" s="160">
        <v>37450</v>
      </c>
      <c r="AO6189">
        <v>10</v>
      </c>
      <c r="AP6189">
        <v>130</v>
      </c>
      <c r="AQ6189" s="160" t="s">
        <v>1104</v>
      </c>
      <c r="AR6189" s="28">
        <f t="shared" si="161"/>
        <v>13</v>
      </c>
      <c r="AT6189" s="160">
        <v>38911</v>
      </c>
      <c r="AU6189">
        <v>10</v>
      </c>
      <c r="AV6189">
        <v>72</v>
      </c>
      <c r="AW6189" s="160" t="s">
        <v>1104</v>
      </c>
      <c r="AX6189" s="28">
        <f t="shared" si="162"/>
        <v>7</v>
      </c>
    </row>
    <row r="6190" spans="28:50" x14ac:dyDescent="0.3">
      <c r="AB6190" s="160">
        <v>36354</v>
      </c>
      <c r="AC6190">
        <v>11</v>
      </c>
      <c r="AD6190">
        <v>108</v>
      </c>
      <c r="AE6190" t="s">
        <v>1104</v>
      </c>
      <c r="AF6190">
        <v>11</v>
      </c>
      <c r="AH6190" s="160">
        <v>33067</v>
      </c>
      <c r="AI6190">
        <v>11</v>
      </c>
      <c r="AJ6190">
        <v>117</v>
      </c>
      <c r="AK6190" s="160" t="s">
        <v>1104</v>
      </c>
      <c r="AL6190" s="28">
        <f t="shared" si="160"/>
        <v>12</v>
      </c>
      <c r="AN6190" s="160">
        <v>37450</v>
      </c>
      <c r="AO6190">
        <v>11</v>
      </c>
      <c r="AP6190">
        <v>133</v>
      </c>
      <c r="AQ6190" s="160" t="s">
        <v>1104</v>
      </c>
      <c r="AR6190" s="28">
        <f t="shared" si="161"/>
        <v>13</v>
      </c>
      <c r="AT6190" s="160">
        <v>38911</v>
      </c>
      <c r="AU6190">
        <v>11</v>
      </c>
      <c r="AV6190">
        <v>83</v>
      </c>
      <c r="AW6190" s="160" t="s">
        <v>1104</v>
      </c>
      <c r="AX6190" s="28">
        <f t="shared" si="162"/>
        <v>8</v>
      </c>
    </row>
    <row r="6191" spans="28:50" x14ac:dyDescent="0.3">
      <c r="AB6191" s="160">
        <v>36354</v>
      </c>
      <c r="AC6191">
        <v>12</v>
      </c>
      <c r="AD6191">
        <v>115</v>
      </c>
      <c r="AE6191" t="s">
        <v>1104</v>
      </c>
      <c r="AF6191">
        <v>12</v>
      </c>
      <c r="AH6191" s="160">
        <v>33067</v>
      </c>
      <c r="AI6191">
        <v>12</v>
      </c>
      <c r="AJ6191">
        <v>125</v>
      </c>
      <c r="AK6191" s="160" t="s">
        <v>1104</v>
      </c>
      <c r="AL6191" s="28">
        <f t="shared" si="160"/>
        <v>13</v>
      </c>
      <c r="AN6191" s="160">
        <v>37450</v>
      </c>
      <c r="AO6191">
        <v>12</v>
      </c>
      <c r="AP6191">
        <v>140</v>
      </c>
      <c r="AQ6191" s="160" t="s">
        <v>1104</v>
      </c>
      <c r="AR6191" s="28">
        <f t="shared" si="161"/>
        <v>14</v>
      </c>
      <c r="AT6191" s="160">
        <v>38911</v>
      </c>
      <c r="AU6191">
        <v>12</v>
      </c>
      <c r="AV6191">
        <v>90</v>
      </c>
      <c r="AW6191" s="160" t="s">
        <v>1104</v>
      </c>
      <c r="AX6191" s="28">
        <f t="shared" si="162"/>
        <v>9</v>
      </c>
    </row>
    <row r="6192" spans="28:50" x14ac:dyDescent="0.3">
      <c r="AB6192" s="160">
        <v>36354</v>
      </c>
      <c r="AC6192">
        <v>13</v>
      </c>
      <c r="AD6192">
        <v>121</v>
      </c>
      <c r="AE6192" t="s">
        <v>1104</v>
      </c>
      <c r="AF6192">
        <v>12</v>
      </c>
      <c r="AH6192" s="160">
        <v>33067</v>
      </c>
      <c r="AI6192">
        <v>13</v>
      </c>
      <c r="AJ6192">
        <v>128</v>
      </c>
      <c r="AK6192" s="160" t="s">
        <v>1104</v>
      </c>
      <c r="AL6192" s="28">
        <f t="shared" si="160"/>
        <v>13</v>
      </c>
      <c r="AN6192" s="160">
        <v>37450</v>
      </c>
      <c r="AO6192">
        <v>13</v>
      </c>
      <c r="AP6192">
        <v>140</v>
      </c>
      <c r="AQ6192" s="160" t="s">
        <v>1104</v>
      </c>
      <c r="AR6192" s="28">
        <f t="shared" si="161"/>
        <v>14</v>
      </c>
      <c r="AT6192" s="160">
        <v>38911</v>
      </c>
      <c r="AU6192">
        <v>13</v>
      </c>
      <c r="AV6192">
        <v>88</v>
      </c>
      <c r="AW6192" s="160" t="s">
        <v>1104</v>
      </c>
      <c r="AX6192" s="28">
        <f t="shared" si="162"/>
        <v>9</v>
      </c>
    </row>
    <row r="6193" spans="28:50" x14ac:dyDescent="0.3">
      <c r="AB6193" s="160">
        <v>36354</v>
      </c>
      <c r="AC6193">
        <v>14</v>
      </c>
      <c r="AD6193">
        <v>120</v>
      </c>
      <c r="AE6193" t="s">
        <v>1104</v>
      </c>
      <c r="AF6193">
        <v>12</v>
      </c>
      <c r="AH6193" s="160">
        <v>33067</v>
      </c>
      <c r="AI6193">
        <v>14</v>
      </c>
      <c r="AJ6193">
        <v>131</v>
      </c>
      <c r="AK6193" s="160" t="s">
        <v>1104</v>
      </c>
      <c r="AL6193" s="28">
        <f t="shared" si="160"/>
        <v>13</v>
      </c>
      <c r="AN6193" s="160">
        <v>37450</v>
      </c>
      <c r="AO6193">
        <v>14</v>
      </c>
      <c r="AP6193">
        <v>135</v>
      </c>
      <c r="AQ6193" s="160" t="s">
        <v>1104</v>
      </c>
      <c r="AR6193" s="28">
        <f t="shared" si="161"/>
        <v>14</v>
      </c>
      <c r="AT6193" s="160">
        <v>38911</v>
      </c>
      <c r="AU6193">
        <v>14</v>
      </c>
      <c r="AV6193">
        <v>89</v>
      </c>
      <c r="AW6193" s="160" t="s">
        <v>1104</v>
      </c>
      <c r="AX6193" s="28">
        <f t="shared" si="162"/>
        <v>9</v>
      </c>
    </row>
    <row r="6194" spans="28:50" x14ac:dyDescent="0.3">
      <c r="AB6194" s="160">
        <v>36354</v>
      </c>
      <c r="AC6194">
        <v>15</v>
      </c>
      <c r="AD6194">
        <v>118</v>
      </c>
      <c r="AE6194" t="s">
        <v>1104</v>
      </c>
      <c r="AF6194">
        <v>12</v>
      </c>
      <c r="AH6194" s="160">
        <v>33067</v>
      </c>
      <c r="AI6194">
        <v>15</v>
      </c>
      <c r="AJ6194">
        <v>134</v>
      </c>
      <c r="AK6194" s="160" t="s">
        <v>1104</v>
      </c>
      <c r="AL6194" s="28">
        <f t="shared" si="160"/>
        <v>13</v>
      </c>
      <c r="AN6194" s="160">
        <v>37450</v>
      </c>
      <c r="AO6194">
        <v>15</v>
      </c>
      <c r="AP6194">
        <v>130</v>
      </c>
      <c r="AQ6194" s="160" t="s">
        <v>1104</v>
      </c>
      <c r="AR6194" s="28">
        <f t="shared" si="161"/>
        <v>13</v>
      </c>
      <c r="AT6194" s="160">
        <v>38911</v>
      </c>
      <c r="AU6194">
        <v>15</v>
      </c>
      <c r="AV6194">
        <v>86</v>
      </c>
      <c r="AW6194" s="160" t="s">
        <v>1104</v>
      </c>
      <c r="AX6194" s="28">
        <f t="shared" si="162"/>
        <v>9</v>
      </c>
    </row>
    <row r="6195" spans="28:50" x14ac:dyDescent="0.3">
      <c r="AB6195" s="160">
        <v>36354</v>
      </c>
      <c r="AC6195">
        <v>16</v>
      </c>
      <c r="AD6195">
        <v>110</v>
      </c>
      <c r="AE6195" t="s">
        <v>1104</v>
      </c>
      <c r="AF6195">
        <v>11</v>
      </c>
      <c r="AH6195" s="160">
        <v>33067</v>
      </c>
      <c r="AI6195">
        <v>16</v>
      </c>
      <c r="AJ6195">
        <v>130</v>
      </c>
      <c r="AK6195" s="160" t="s">
        <v>1104</v>
      </c>
      <c r="AL6195" s="28">
        <f t="shared" si="160"/>
        <v>13</v>
      </c>
      <c r="AN6195" s="160">
        <v>37450</v>
      </c>
      <c r="AO6195">
        <v>16</v>
      </c>
      <c r="AP6195">
        <v>120</v>
      </c>
      <c r="AQ6195" s="160" t="s">
        <v>1104</v>
      </c>
      <c r="AR6195" s="28">
        <f t="shared" si="161"/>
        <v>12</v>
      </c>
      <c r="AT6195" s="160">
        <v>38911</v>
      </c>
      <c r="AU6195">
        <v>16</v>
      </c>
      <c r="AV6195">
        <v>85</v>
      </c>
      <c r="AW6195" s="160" t="s">
        <v>1104</v>
      </c>
      <c r="AX6195" s="28">
        <f t="shared" si="162"/>
        <v>9</v>
      </c>
    </row>
    <row r="6196" spans="28:50" x14ac:dyDescent="0.3">
      <c r="AB6196" s="160">
        <v>36354</v>
      </c>
      <c r="AC6196">
        <v>17</v>
      </c>
      <c r="AD6196">
        <v>102</v>
      </c>
      <c r="AE6196" t="s">
        <v>1104</v>
      </c>
      <c r="AF6196">
        <v>10</v>
      </c>
      <c r="AH6196" s="160">
        <v>33067</v>
      </c>
      <c r="AI6196">
        <v>17</v>
      </c>
      <c r="AJ6196">
        <v>125</v>
      </c>
      <c r="AK6196" s="160" t="s">
        <v>1104</v>
      </c>
      <c r="AL6196" s="28">
        <f t="shared" si="160"/>
        <v>13</v>
      </c>
      <c r="AN6196" s="160">
        <v>37450</v>
      </c>
      <c r="AO6196">
        <v>17</v>
      </c>
      <c r="AP6196">
        <v>107</v>
      </c>
      <c r="AQ6196" s="160" t="s">
        <v>1104</v>
      </c>
      <c r="AR6196" s="28">
        <f t="shared" si="161"/>
        <v>11</v>
      </c>
      <c r="AT6196" s="160">
        <v>38911</v>
      </c>
      <c r="AU6196">
        <v>17</v>
      </c>
      <c r="AV6196">
        <v>81</v>
      </c>
      <c r="AW6196" s="160" t="s">
        <v>1104</v>
      </c>
      <c r="AX6196" s="28">
        <f t="shared" si="162"/>
        <v>8</v>
      </c>
    </row>
    <row r="6197" spans="28:50" x14ac:dyDescent="0.3">
      <c r="AB6197" s="160">
        <v>36354</v>
      </c>
      <c r="AC6197">
        <v>18</v>
      </c>
      <c r="AD6197">
        <v>100</v>
      </c>
      <c r="AE6197" t="s">
        <v>1104</v>
      </c>
      <c r="AF6197">
        <v>10</v>
      </c>
      <c r="AH6197" s="160">
        <v>33067</v>
      </c>
      <c r="AI6197">
        <v>18</v>
      </c>
      <c r="AJ6197">
        <v>120</v>
      </c>
      <c r="AK6197" s="160" t="s">
        <v>1104</v>
      </c>
      <c r="AL6197" s="28">
        <f t="shared" si="160"/>
        <v>12</v>
      </c>
      <c r="AN6197" s="160">
        <v>37450</v>
      </c>
      <c r="AO6197">
        <v>18</v>
      </c>
      <c r="AP6197">
        <v>100</v>
      </c>
      <c r="AQ6197" s="160" t="s">
        <v>1104</v>
      </c>
      <c r="AR6197" s="28">
        <f t="shared" si="161"/>
        <v>10</v>
      </c>
      <c r="AT6197" s="160">
        <v>38911</v>
      </c>
      <c r="AU6197">
        <v>18</v>
      </c>
      <c r="AV6197">
        <v>78</v>
      </c>
      <c r="AW6197" s="160" t="s">
        <v>1104</v>
      </c>
      <c r="AX6197" s="28">
        <f t="shared" si="162"/>
        <v>8</v>
      </c>
    </row>
    <row r="6198" spans="28:50" x14ac:dyDescent="0.3">
      <c r="AB6198" s="160">
        <v>36354</v>
      </c>
      <c r="AC6198">
        <v>19</v>
      </c>
      <c r="AD6198">
        <v>99</v>
      </c>
      <c r="AE6198" t="s">
        <v>1104</v>
      </c>
      <c r="AF6198">
        <v>10</v>
      </c>
      <c r="AH6198" s="160">
        <v>33067</v>
      </c>
      <c r="AI6198">
        <v>19</v>
      </c>
      <c r="AJ6198">
        <v>115</v>
      </c>
      <c r="AK6198" s="160" t="s">
        <v>1104</v>
      </c>
      <c r="AL6198" s="28">
        <f t="shared" si="160"/>
        <v>12</v>
      </c>
      <c r="AN6198" s="160">
        <v>37450</v>
      </c>
      <c r="AO6198">
        <v>19</v>
      </c>
      <c r="AP6198">
        <v>90</v>
      </c>
      <c r="AQ6198" s="160" t="s">
        <v>1104</v>
      </c>
      <c r="AR6198" s="28">
        <f t="shared" si="161"/>
        <v>9</v>
      </c>
      <c r="AT6198" s="160">
        <v>38911</v>
      </c>
      <c r="AU6198">
        <v>19</v>
      </c>
      <c r="AV6198">
        <v>79</v>
      </c>
      <c r="AW6198" s="160" t="s">
        <v>1104</v>
      </c>
      <c r="AX6198" s="28">
        <f t="shared" si="162"/>
        <v>8</v>
      </c>
    </row>
    <row r="6199" spans="28:50" x14ac:dyDescent="0.3">
      <c r="AB6199" s="160">
        <v>36354</v>
      </c>
      <c r="AC6199">
        <v>20</v>
      </c>
      <c r="AD6199">
        <v>96</v>
      </c>
      <c r="AE6199" t="s">
        <v>1104</v>
      </c>
      <c r="AF6199">
        <v>10</v>
      </c>
      <c r="AH6199" s="160">
        <v>33067</v>
      </c>
      <c r="AI6199">
        <v>20</v>
      </c>
      <c r="AJ6199">
        <v>110</v>
      </c>
      <c r="AK6199" s="160" t="s">
        <v>1104</v>
      </c>
      <c r="AL6199" s="28">
        <f t="shared" si="160"/>
        <v>11</v>
      </c>
      <c r="AN6199" s="160">
        <v>37450</v>
      </c>
      <c r="AO6199">
        <v>20</v>
      </c>
      <c r="AP6199">
        <v>81</v>
      </c>
      <c r="AQ6199" s="160" t="s">
        <v>1104</v>
      </c>
      <c r="AR6199" s="28">
        <f t="shared" si="161"/>
        <v>8</v>
      </c>
      <c r="AT6199" s="160">
        <v>38911</v>
      </c>
      <c r="AU6199">
        <v>20</v>
      </c>
      <c r="AV6199">
        <v>82</v>
      </c>
      <c r="AW6199" s="160" t="s">
        <v>1104</v>
      </c>
      <c r="AX6199" s="28">
        <f t="shared" si="162"/>
        <v>8</v>
      </c>
    </row>
    <row r="6200" spans="28:50" x14ac:dyDescent="0.3">
      <c r="AB6200" s="160">
        <v>36354</v>
      </c>
      <c r="AC6200">
        <v>21</v>
      </c>
      <c r="AD6200">
        <v>101</v>
      </c>
      <c r="AE6200" t="s">
        <v>1104</v>
      </c>
      <c r="AF6200">
        <v>10</v>
      </c>
      <c r="AH6200" s="160">
        <v>33067</v>
      </c>
      <c r="AI6200">
        <v>21</v>
      </c>
      <c r="AJ6200">
        <v>104</v>
      </c>
      <c r="AK6200" s="160" t="s">
        <v>1104</v>
      </c>
      <c r="AL6200" s="28">
        <f t="shared" si="160"/>
        <v>10</v>
      </c>
      <c r="AN6200" s="160">
        <v>37450</v>
      </c>
      <c r="AO6200">
        <v>21</v>
      </c>
      <c r="AP6200">
        <v>70</v>
      </c>
      <c r="AQ6200" s="160" t="s">
        <v>1104</v>
      </c>
      <c r="AR6200" s="28">
        <f t="shared" si="161"/>
        <v>7</v>
      </c>
      <c r="AT6200" s="160">
        <v>38911</v>
      </c>
      <c r="AU6200">
        <v>21</v>
      </c>
      <c r="AV6200">
        <v>80</v>
      </c>
      <c r="AW6200" s="160" t="s">
        <v>1104</v>
      </c>
      <c r="AX6200" s="28">
        <f t="shared" si="162"/>
        <v>8</v>
      </c>
    </row>
    <row r="6201" spans="28:50" x14ac:dyDescent="0.3">
      <c r="AB6201" s="160">
        <v>36354</v>
      </c>
      <c r="AC6201">
        <v>22</v>
      </c>
      <c r="AD6201">
        <v>100</v>
      </c>
      <c r="AE6201" t="s">
        <v>1104</v>
      </c>
      <c r="AF6201">
        <v>10</v>
      </c>
      <c r="AH6201" s="160">
        <v>33067</v>
      </c>
      <c r="AI6201">
        <v>22</v>
      </c>
      <c r="AJ6201">
        <v>104</v>
      </c>
      <c r="AK6201" s="160" t="s">
        <v>1104</v>
      </c>
      <c r="AL6201" s="28">
        <f t="shared" si="160"/>
        <v>10</v>
      </c>
      <c r="AN6201" s="160">
        <v>37450</v>
      </c>
      <c r="AO6201">
        <v>22</v>
      </c>
      <c r="AP6201">
        <v>80</v>
      </c>
      <c r="AQ6201" s="160" t="s">
        <v>1104</v>
      </c>
      <c r="AR6201" s="28">
        <f t="shared" si="161"/>
        <v>8</v>
      </c>
      <c r="AT6201" s="160">
        <v>38911</v>
      </c>
      <c r="AU6201">
        <v>22</v>
      </c>
      <c r="AV6201">
        <v>72</v>
      </c>
      <c r="AW6201" s="160" t="s">
        <v>1104</v>
      </c>
      <c r="AX6201" s="28">
        <f t="shared" si="162"/>
        <v>7</v>
      </c>
    </row>
    <row r="6202" spans="28:50" x14ac:dyDescent="0.3">
      <c r="AB6202" s="160">
        <v>36354</v>
      </c>
      <c r="AC6202">
        <v>23</v>
      </c>
      <c r="AD6202">
        <v>94</v>
      </c>
      <c r="AE6202" t="s">
        <v>1104</v>
      </c>
      <c r="AF6202">
        <v>9</v>
      </c>
      <c r="AH6202" s="160">
        <v>33067</v>
      </c>
      <c r="AI6202">
        <v>23</v>
      </c>
      <c r="AJ6202">
        <v>104</v>
      </c>
      <c r="AK6202" s="160" t="s">
        <v>1104</v>
      </c>
      <c r="AL6202" s="28">
        <f t="shared" si="160"/>
        <v>10</v>
      </c>
      <c r="AN6202" s="160">
        <v>37450</v>
      </c>
      <c r="AO6202">
        <v>23</v>
      </c>
      <c r="AP6202">
        <v>76</v>
      </c>
      <c r="AQ6202" s="160" t="s">
        <v>1104</v>
      </c>
      <c r="AR6202" s="28">
        <f t="shared" si="161"/>
        <v>8</v>
      </c>
      <c r="AT6202" s="160">
        <v>38911</v>
      </c>
      <c r="AU6202">
        <v>23</v>
      </c>
      <c r="AV6202">
        <v>66</v>
      </c>
      <c r="AW6202" s="160" t="s">
        <v>1104</v>
      </c>
      <c r="AX6202" s="28">
        <f t="shared" si="162"/>
        <v>7</v>
      </c>
    </row>
    <row r="6203" spans="28:50" x14ac:dyDescent="0.3">
      <c r="AB6203" s="160">
        <v>36355</v>
      </c>
      <c r="AC6203">
        <v>0</v>
      </c>
      <c r="AD6203">
        <v>89</v>
      </c>
      <c r="AE6203" t="s">
        <v>1104</v>
      </c>
      <c r="AF6203">
        <v>9</v>
      </c>
      <c r="AH6203" s="160">
        <v>33068</v>
      </c>
      <c r="AI6203">
        <v>0</v>
      </c>
      <c r="AJ6203">
        <v>104</v>
      </c>
      <c r="AK6203" s="160" t="s">
        <v>1104</v>
      </c>
      <c r="AL6203" s="28">
        <f t="shared" ref="AL6203:AL6266" si="163">ROUND(AJ6203/10,0)</f>
        <v>10</v>
      </c>
      <c r="AN6203" s="160">
        <v>37451</v>
      </c>
      <c r="AO6203">
        <v>0</v>
      </c>
      <c r="AP6203">
        <v>80</v>
      </c>
      <c r="AQ6203" s="160" t="s">
        <v>1104</v>
      </c>
      <c r="AR6203" s="28">
        <f t="shared" ref="AR6203:AR6266" si="164">ROUND(AP6203/10,0)</f>
        <v>8</v>
      </c>
      <c r="AT6203" s="160">
        <v>38912</v>
      </c>
      <c r="AU6203">
        <v>0</v>
      </c>
      <c r="AV6203">
        <v>67</v>
      </c>
      <c r="AW6203" s="160" t="s">
        <v>1104</v>
      </c>
      <c r="AX6203" s="28">
        <f t="shared" ref="AX6203:AX6266" si="165">ROUND(AV6203/10,0)</f>
        <v>7</v>
      </c>
    </row>
    <row r="6204" spans="28:50" x14ac:dyDescent="0.3">
      <c r="AB6204" s="160">
        <v>36355</v>
      </c>
      <c r="AC6204">
        <v>1</v>
      </c>
      <c r="AD6204">
        <v>97</v>
      </c>
      <c r="AE6204" t="s">
        <v>1104</v>
      </c>
      <c r="AF6204">
        <v>10</v>
      </c>
      <c r="AH6204" s="160">
        <v>33068</v>
      </c>
      <c r="AI6204">
        <v>1</v>
      </c>
      <c r="AJ6204">
        <v>105</v>
      </c>
      <c r="AK6204" s="160" t="s">
        <v>1104</v>
      </c>
      <c r="AL6204" s="28">
        <f t="shared" si="163"/>
        <v>11</v>
      </c>
      <c r="AN6204" s="160">
        <v>37451</v>
      </c>
      <c r="AO6204">
        <v>1</v>
      </c>
      <c r="AP6204">
        <v>80</v>
      </c>
      <c r="AQ6204" s="160" t="s">
        <v>1104</v>
      </c>
      <c r="AR6204" s="28">
        <f t="shared" si="164"/>
        <v>8</v>
      </c>
      <c r="AT6204" s="160">
        <v>38912</v>
      </c>
      <c r="AU6204">
        <v>1</v>
      </c>
      <c r="AV6204">
        <v>62</v>
      </c>
      <c r="AW6204" s="160" t="s">
        <v>1104</v>
      </c>
      <c r="AX6204" s="28">
        <f t="shared" si="165"/>
        <v>6</v>
      </c>
    </row>
    <row r="6205" spans="28:50" x14ac:dyDescent="0.3">
      <c r="AB6205" s="160">
        <v>36355</v>
      </c>
      <c r="AC6205">
        <v>2</v>
      </c>
      <c r="AD6205">
        <v>95</v>
      </c>
      <c r="AE6205" t="s">
        <v>1104</v>
      </c>
      <c r="AF6205">
        <v>10</v>
      </c>
      <c r="AH6205" s="160">
        <v>33068</v>
      </c>
      <c r="AI6205">
        <v>2</v>
      </c>
      <c r="AJ6205">
        <v>107</v>
      </c>
      <c r="AK6205" s="160" t="s">
        <v>1104</v>
      </c>
      <c r="AL6205" s="28">
        <f t="shared" si="163"/>
        <v>11</v>
      </c>
      <c r="AN6205" s="160">
        <v>37451</v>
      </c>
      <c r="AO6205">
        <v>2</v>
      </c>
      <c r="AP6205">
        <v>74</v>
      </c>
      <c r="AQ6205" s="160" t="s">
        <v>1104</v>
      </c>
      <c r="AR6205" s="28">
        <f t="shared" si="164"/>
        <v>7</v>
      </c>
      <c r="AT6205" s="160">
        <v>38912</v>
      </c>
      <c r="AU6205">
        <v>2</v>
      </c>
      <c r="AV6205">
        <v>55</v>
      </c>
      <c r="AW6205" s="160" t="s">
        <v>1104</v>
      </c>
      <c r="AX6205" s="28">
        <f t="shared" si="165"/>
        <v>6</v>
      </c>
    </row>
    <row r="6206" spans="28:50" x14ac:dyDescent="0.3">
      <c r="AB6206" s="160">
        <v>36355</v>
      </c>
      <c r="AC6206">
        <v>3</v>
      </c>
      <c r="AD6206">
        <v>88</v>
      </c>
      <c r="AE6206" t="s">
        <v>1104</v>
      </c>
      <c r="AF6206">
        <v>9</v>
      </c>
      <c r="AH6206" s="160">
        <v>33068</v>
      </c>
      <c r="AI6206">
        <v>3</v>
      </c>
      <c r="AJ6206">
        <v>109</v>
      </c>
      <c r="AK6206" s="160" t="s">
        <v>1104</v>
      </c>
      <c r="AL6206" s="28">
        <f t="shared" si="163"/>
        <v>11</v>
      </c>
      <c r="AN6206" s="160">
        <v>37451</v>
      </c>
      <c r="AO6206">
        <v>3</v>
      </c>
      <c r="AP6206">
        <v>70</v>
      </c>
      <c r="AQ6206" s="160" t="s">
        <v>1104</v>
      </c>
      <c r="AR6206" s="28">
        <f t="shared" si="164"/>
        <v>7</v>
      </c>
      <c r="AT6206" s="160">
        <v>38912</v>
      </c>
      <c r="AU6206">
        <v>3</v>
      </c>
      <c r="AV6206">
        <v>49</v>
      </c>
      <c r="AW6206" s="160" t="s">
        <v>1104</v>
      </c>
      <c r="AX6206" s="28">
        <f t="shared" si="165"/>
        <v>5</v>
      </c>
    </row>
    <row r="6207" spans="28:50" x14ac:dyDescent="0.3">
      <c r="AB6207" s="160">
        <v>36355</v>
      </c>
      <c r="AC6207">
        <v>4</v>
      </c>
      <c r="AD6207">
        <v>93</v>
      </c>
      <c r="AE6207" t="s">
        <v>1104</v>
      </c>
      <c r="AF6207">
        <v>9</v>
      </c>
      <c r="AH6207" s="160">
        <v>33068</v>
      </c>
      <c r="AI6207">
        <v>4</v>
      </c>
      <c r="AJ6207">
        <v>110</v>
      </c>
      <c r="AK6207" s="160" t="s">
        <v>1104</v>
      </c>
      <c r="AL6207" s="28">
        <f t="shared" si="163"/>
        <v>11</v>
      </c>
      <c r="AN6207" s="160">
        <v>37451</v>
      </c>
      <c r="AO6207">
        <v>4</v>
      </c>
      <c r="AP6207">
        <v>60</v>
      </c>
      <c r="AQ6207" s="160" t="s">
        <v>1104</v>
      </c>
      <c r="AR6207" s="28">
        <f t="shared" si="164"/>
        <v>6</v>
      </c>
      <c r="AT6207" s="160">
        <v>38912</v>
      </c>
      <c r="AU6207">
        <v>4</v>
      </c>
      <c r="AV6207">
        <v>51</v>
      </c>
      <c r="AW6207" s="160" t="s">
        <v>1104</v>
      </c>
      <c r="AX6207" s="28">
        <f t="shared" si="165"/>
        <v>5</v>
      </c>
    </row>
    <row r="6208" spans="28:50" x14ac:dyDescent="0.3">
      <c r="AB6208" s="160">
        <v>36355</v>
      </c>
      <c r="AC6208">
        <v>5</v>
      </c>
      <c r="AD6208">
        <v>95</v>
      </c>
      <c r="AE6208" t="s">
        <v>1104</v>
      </c>
      <c r="AF6208">
        <v>10</v>
      </c>
      <c r="AH6208" s="160">
        <v>33068</v>
      </c>
      <c r="AI6208">
        <v>5</v>
      </c>
      <c r="AJ6208">
        <v>111</v>
      </c>
      <c r="AK6208" s="160" t="s">
        <v>1104</v>
      </c>
      <c r="AL6208" s="28">
        <f t="shared" si="163"/>
        <v>11</v>
      </c>
      <c r="AN6208" s="160">
        <v>37451</v>
      </c>
      <c r="AO6208">
        <v>5</v>
      </c>
      <c r="AP6208">
        <v>56</v>
      </c>
      <c r="AQ6208" s="160" t="s">
        <v>1104</v>
      </c>
      <c r="AR6208" s="28">
        <f t="shared" si="164"/>
        <v>6</v>
      </c>
      <c r="AT6208" s="160">
        <v>38912</v>
      </c>
      <c r="AU6208">
        <v>5</v>
      </c>
      <c r="AV6208">
        <v>55</v>
      </c>
      <c r="AW6208" s="160" t="s">
        <v>1104</v>
      </c>
      <c r="AX6208" s="28">
        <f t="shared" si="165"/>
        <v>6</v>
      </c>
    </row>
    <row r="6209" spans="28:50" x14ac:dyDescent="0.3">
      <c r="AB6209" s="160">
        <v>36355</v>
      </c>
      <c r="AC6209">
        <v>6</v>
      </c>
      <c r="AD6209">
        <v>90</v>
      </c>
      <c r="AE6209" t="s">
        <v>1104</v>
      </c>
      <c r="AF6209">
        <v>9</v>
      </c>
      <c r="AH6209" s="160">
        <v>33068</v>
      </c>
      <c r="AI6209">
        <v>6</v>
      </c>
      <c r="AJ6209">
        <v>113</v>
      </c>
      <c r="AK6209" s="160" t="s">
        <v>1104</v>
      </c>
      <c r="AL6209" s="28">
        <f t="shared" si="163"/>
        <v>11</v>
      </c>
      <c r="AN6209" s="160">
        <v>37451</v>
      </c>
      <c r="AO6209">
        <v>6</v>
      </c>
      <c r="AP6209">
        <v>40</v>
      </c>
      <c r="AQ6209" s="160" t="s">
        <v>1104</v>
      </c>
      <c r="AR6209" s="28">
        <f t="shared" si="164"/>
        <v>4</v>
      </c>
      <c r="AT6209" s="160">
        <v>38912</v>
      </c>
      <c r="AU6209">
        <v>6</v>
      </c>
      <c r="AV6209">
        <v>57</v>
      </c>
      <c r="AW6209" s="160" t="s">
        <v>1104</v>
      </c>
      <c r="AX6209" s="28">
        <f t="shared" si="165"/>
        <v>6</v>
      </c>
    </row>
    <row r="6210" spans="28:50" x14ac:dyDescent="0.3">
      <c r="AB6210" s="160">
        <v>36355</v>
      </c>
      <c r="AC6210">
        <v>7</v>
      </c>
      <c r="AD6210">
        <v>84</v>
      </c>
      <c r="AE6210" t="s">
        <v>1104</v>
      </c>
      <c r="AF6210">
        <v>8</v>
      </c>
      <c r="AH6210" s="160">
        <v>33068</v>
      </c>
      <c r="AI6210">
        <v>7</v>
      </c>
      <c r="AJ6210">
        <v>113</v>
      </c>
      <c r="AK6210" s="160" t="s">
        <v>1104</v>
      </c>
      <c r="AL6210" s="28">
        <f t="shared" si="163"/>
        <v>11</v>
      </c>
      <c r="AN6210" s="160">
        <v>37451</v>
      </c>
      <c r="AO6210">
        <v>7</v>
      </c>
      <c r="AP6210">
        <v>40</v>
      </c>
      <c r="AQ6210" s="160" t="s">
        <v>1104</v>
      </c>
      <c r="AR6210" s="28">
        <f t="shared" si="164"/>
        <v>4</v>
      </c>
      <c r="AT6210" s="160">
        <v>38912</v>
      </c>
      <c r="AU6210">
        <v>7</v>
      </c>
      <c r="AV6210">
        <v>50</v>
      </c>
      <c r="AW6210" s="160" t="s">
        <v>1104</v>
      </c>
      <c r="AX6210" s="28">
        <f t="shared" si="165"/>
        <v>5</v>
      </c>
    </row>
    <row r="6211" spans="28:50" x14ac:dyDescent="0.3">
      <c r="AB6211" s="160">
        <v>36355</v>
      </c>
      <c r="AC6211">
        <v>8</v>
      </c>
      <c r="AD6211">
        <v>88</v>
      </c>
      <c r="AE6211" t="s">
        <v>1104</v>
      </c>
      <c r="AF6211">
        <v>9</v>
      </c>
      <c r="AH6211" s="160">
        <v>33068</v>
      </c>
      <c r="AI6211">
        <v>8</v>
      </c>
      <c r="AJ6211">
        <v>113</v>
      </c>
      <c r="AK6211" s="160" t="s">
        <v>1104</v>
      </c>
      <c r="AL6211" s="28">
        <f t="shared" si="163"/>
        <v>11</v>
      </c>
      <c r="AN6211" s="160">
        <v>37451</v>
      </c>
      <c r="AO6211">
        <v>8</v>
      </c>
      <c r="AP6211">
        <v>58</v>
      </c>
      <c r="AQ6211" s="160" t="s">
        <v>1104</v>
      </c>
      <c r="AR6211" s="28">
        <f t="shared" si="164"/>
        <v>6</v>
      </c>
      <c r="AT6211" s="160">
        <v>38912</v>
      </c>
      <c r="AU6211">
        <v>8</v>
      </c>
      <c r="AV6211">
        <v>52</v>
      </c>
      <c r="AW6211" s="160" t="s">
        <v>1104</v>
      </c>
      <c r="AX6211" s="28">
        <f t="shared" si="165"/>
        <v>5</v>
      </c>
    </row>
    <row r="6212" spans="28:50" x14ac:dyDescent="0.3">
      <c r="AB6212" s="160">
        <v>36355</v>
      </c>
      <c r="AC6212">
        <v>9</v>
      </c>
      <c r="AD6212">
        <v>90</v>
      </c>
      <c r="AE6212" t="s">
        <v>1104</v>
      </c>
      <c r="AF6212">
        <v>9</v>
      </c>
      <c r="AH6212" s="160">
        <v>33068</v>
      </c>
      <c r="AI6212">
        <v>9</v>
      </c>
      <c r="AJ6212">
        <v>112</v>
      </c>
      <c r="AK6212" s="160" t="s">
        <v>1104</v>
      </c>
      <c r="AL6212" s="28">
        <f t="shared" si="163"/>
        <v>11</v>
      </c>
      <c r="AN6212" s="160">
        <v>37451</v>
      </c>
      <c r="AO6212">
        <v>9</v>
      </c>
      <c r="AP6212">
        <v>80</v>
      </c>
      <c r="AQ6212" s="160" t="s">
        <v>1104</v>
      </c>
      <c r="AR6212" s="28">
        <f t="shared" si="164"/>
        <v>8</v>
      </c>
      <c r="AT6212" s="160">
        <v>38912</v>
      </c>
      <c r="AU6212">
        <v>9</v>
      </c>
      <c r="AV6212">
        <v>61</v>
      </c>
      <c r="AW6212" s="160" t="s">
        <v>1104</v>
      </c>
      <c r="AX6212" s="28">
        <f t="shared" si="165"/>
        <v>6</v>
      </c>
    </row>
    <row r="6213" spans="28:50" x14ac:dyDescent="0.3">
      <c r="AB6213" s="160">
        <v>36355</v>
      </c>
      <c r="AC6213">
        <v>10</v>
      </c>
      <c r="AD6213">
        <v>89</v>
      </c>
      <c r="AE6213" t="s">
        <v>1104</v>
      </c>
      <c r="AF6213">
        <v>9</v>
      </c>
      <c r="AH6213" s="160">
        <v>33068</v>
      </c>
      <c r="AI6213">
        <v>10</v>
      </c>
      <c r="AJ6213">
        <v>119</v>
      </c>
      <c r="AK6213" s="160" t="s">
        <v>1104</v>
      </c>
      <c r="AL6213" s="28">
        <f t="shared" si="163"/>
        <v>12</v>
      </c>
      <c r="AN6213" s="160">
        <v>37451</v>
      </c>
      <c r="AO6213">
        <v>10</v>
      </c>
      <c r="AP6213">
        <v>90</v>
      </c>
      <c r="AQ6213" s="160" t="s">
        <v>1104</v>
      </c>
      <c r="AR6213" s="28">
        <f t="shared" si="164"/>
        <v>9</v>
      </c>
      <c r="AT6213" s="160">
        <v>38912</v>
      </c>
      <c r="AU6213">
        <v>10</v>
      </c>
      <c r="AV6213">
        <v>73</v>
      </c>
      <c r="AW6213" s="160" t="s">
        <v>1104</v>
      </c>
      <c r="AX6213" s="28">
        <f t="shared" si="165"/>
        <v>7</v>
      </c>
    </row>
    <row r="6214" spans="28:50" x14ac:dyDescent="0.3">
      <c r="AB6214" s="160">
        <v>36355</v>
      </c>
      <c r="AC6214">
        <v>11</v>
      </c>
      <c r="AD6214">
        <v>101</v>
      </c>
      <c r="AE6214" t="s">
        <v>1104</v>
      </c>
      <c r="AF6214">
        <v>10</v>
      </c>
      <c r="AH6214" s="160">
        <v>33068</v>
      </c>
      <c r="AI6214">
        <v>11</v>
      </c>
      <c r="AJ6214">
        <v>126</v>
      </c>
      <c r="AK6214" s="160" t="s">
        <v>1104</v>
      </c>
      <c r="AL6214" s="28">
        <f t="shared" si="163"/>
        <v>13</v>
      </c>
      <c r="AN6214" s="160">
        <v>37451</v>
      </c>
      <c r="AO6214">
        <v>11</v>
      </c>
      <c r="AP6214">
        <v>107</v>
      </c>
      <c r="AQ6214" s="160" t="s">
        <v>1104</v>
      </c>
      <c r="AR6214" s="28">
        <f t="shared" si="164"/>
        <v>11</v>
      </c>
      <c r="AT6214" s="160">
        <v>38912</v>
      </c>
      <c r="AU6214">
        <v>11</v>
      </c>
      <c r="AV6214">
        <v>80</v>
      </c>
      <c r="AW6214" s="160" t="s">
        <v>1104</v>
      </c>
      <c r="AX6214" s="28">
        <f t="shared" si="165"/>
        <v>8</v>
      </c>
    </row>
    <row r="6215" spans="28:50" x14ac:dyDescent="0.3">
      <c r="AB6215" s="160">
        <v>36355</v>
      </c>
      <c r="AC6215">
        <v>12</v>
      </c>
      <c r="AD6215">
        <v>106</v>
      </c>
      <c r="AE6215" t="s">
        <v>1104</v>
      </c>
      <c r="AF6215">
        <v>11</v>
      </c>
      <c r="AH6215" s="160">
        <v>33068</v>
      </c>
      <c r="AI6215">
        <v>12</v>
      </c>
      <c r="AJ6215">
        <v>134</v>
      </c>
      <c r="AK6215" s="160" t="s">
        <v>1104</v>
      </c>
      <c r="AL6215" s="28">
        <f t="shared" si="163"/>
        <v>13</v>
      </c>
      <c r="AN6215" s="160">
        <v>37451</v>
      </c>
      <c r="AO6215">
        <v>12</v>
      </c>
      <c r="AP6215">
        <v>110</v>
      </c>
      <c r="AQ6215" s="160" t="s">
        <v>1104</v>
      </c>
      <c r="AR6215" s="28">
        <f t="shared" si="164"/>
        <v>11</v>
      </c>
      <c r="AT6215" s="160">
        <v>38912</v>
      </c>
      <c r="AU6215">
        <v>12</v>
      </c>
      <c r="AV6215">
        <v>86</v>
      </c>
      <c r="AW6215" s="160" t="s">
        <v>1104</v>
      </c>
      <c r="AX6215" s="28">
        <f t="shared" si="165"/>
        <v>9</v>
      </c>
    </row>
    <row r="6216" spans="28:50" x14ac:dyDescent="0.3">
      <c r="AB6216" s="160">
        <v>36355</v>
      </c>
      <c r="AC6216">
        <v>13</v>
      </c>
      <c r="AD6216">
        <v>106</v>
      </c>
      <c r="AE6216" t="s">
        <v>1104</v>
      </c>
      <c r="AF6216">
        <v>11</v>
      </c>
      <c r="AH6216" s="160">
        <v>33068</v>
      </c>
      <c r="AI6216">
        <v>13</v>
      </c>
      <c r="AJ6216">
        <v>135</v>
      </c>
      <c r="AK6216" s="160" t="s">
        <v>1104</v>
      </c>
      <c r="AL6216" s="28">
        <f t="shared" si="163"/>
        <v>14</v>
      </c>
      <c r="AN6216" s="160">
        <v>37451</v>
      </c>
      <c r="AO6216">
        <v>13</v>
      </c>
      <c r="AP6216">
        <v>110</v>
      </c>
      <c r="AQ6216" s="160" t="s">
        <v>1104</v>
      </c>
      <c r="AR6216" s="28">
        <f t="shared" si="164"/>
        <v>11</v>
      </c>
      <c r="AT6216" s="160">
        <v>38912</v>
      </c>
      <c r="AU6216">
        <v>13</v>
      </c>
      <c r="AV6216">
        <v>96</v>
      </c>
      <c r="AW6216" s="160" t="s">
        <v>1104</v>
      </c>
      <c r="AX6216" s="28">
        <f t="shared" si="165"/>
        <v>10</v>
      </c>
    </row>
    <row r="6217" spans="28:50" x14ac:dyDescent="0.3">
      <c r="AB6217" s="160">
        <v>36355</v>
      </c>
      <c r="AC6217">
        <v>14</v>
      </c>
      <c r="AD6217">
        <v>108</v>
      </c>
      <c r="AE6217" t="s">
        <v>1104</v>
      </c>
      <c r="AF6217">
        <v>11</v>
      </c>
      <c r="AH6217" s="160">
        <v>33068</v>
      </c>
      <c r="AI6217">
        <v>14</v>
      </c>
      <c r="AJ6217">
        <v>136</v>
      </c>
      <c r="AK6217" s="160" t="s">
        <v>1104</v>
      </c>
      <c r="AL6217" s="28">
        <f t="shared" si="163"/>
        <v>14</v>
      </c>
      <c r="AN6217" s="160">
        <v>37451</v>
      </c>
      <c r="AO6217">
        <v>14</v>
      </c>
      <c r="AP6217">
        <v>114</v>
      </c>
      <c r="AQ6217" s="160" t="s">
        <v>1104</v>
      </c>
      <c r="AR6217" s="28">
        <f t="shared" si="164"/>
        <v>11</v>
      </c>
      <c r="AT6217" s="160">
        <v>38912</v>
      </c>
      <c r="AU6217">
        <v>14</v>
      </c>
      <c r="AV6217">
        <v>80</v>
      </c>
      <c r="AW6217" s="160" t="s">
        <v>1104</v>
      </c>
      <c r="AX6217" s="28">
        <f t="shared" si="165"/>
        <v>8</v>
      </c>
    </row>
    <row r="6218" spans="28:50" x14ac:dyDescent="0.3">
      <c r="AB6218" s="160">
        <v>36355</v>
      </c>
      <c r="AC6218">
        <v>15</v>
      </c>
      <c r="AD6218">
        <v>107</v>
      </c>
      <c r="AE6218" t="s">
        <v>1104</v>
      </c>
      <c r="AF6218">
        <v>11</v>
      </c>
      <c r="AH6218" s="160">
        <v>33068</v>
      </c>
      <c r="AI6218">
        <v>15</v>
      </c>
      <c r="AJ6218">
        <v>137</v>
      </c>
      <c r="AK6218" s="160" t="s">
        <v>1104</v>
      </c>
      <c r="AL6218" s="28">
        <f t="shared" si="163"/>
        <v>14</v>
      </c>
      <c r="AN6218" s="160">
        <v>37451</v>
      </c>
      <c r="AO6218">
        <v>15</v>
      </c>
      <c r="AP6218">
        <v>110</v>
      </c>
      <c r="AQ6218" s="160" t="s">
        <v>1104</v>
      </c>
      <c r="AR6218" s="28">
        <f t="shared" si="164"/>
        <v>11</v>
      </c>
      <c r="AT6218" s="160">
        <v>38912</v>
      </c>
      <c r="AU6218">
        <v>15</v>
      </c>
      <c r="AV6218">
        <v>78</v>
      </c>
      <c r="AW6218" s="160" t="s">
        <v>1104</v>
      </c>
      <c r="AX6218" s="28">
        <f t="shared" si="165"/>
        <v>8</v>
      </c>
    </row>
    <row r="6219" spans="28:50" x14ac:dyDescent="0.3">
      <c r="AB6219" s="160">
        <v>36355</v>
      </c>
      <c r="AC6219">
        <v>16</v>
      </c>
      <c r="AD6219">
        <v>104</v>
      </c>
      <c r="AE6219" t="s">
        <v>1104</v>
      </c>
      <c r="AF6219">
        <v>10</v>
      </c>
      <c r="AH6219" s="160">
        <v>33068</v>
      </c>
      <c r="AI6219">
        <v>16</v>
      </c>
      <c r="AJ6219">
        <v>134</v>
      </c>
      <c r="AK6219" s="160" t="s">
        <v>1104</v>
      </c>
      <c r="AL6219" s="28">
        <f t="shared" si="163"/>
        <v>13</v>
      </c>
      <c r="AN6219" s="160">
        <v>37451</v>
      </c>
      <c r="AO6219">
        <v>16</v>
      </c>
      <c r="AP6219">
        <v>100</v>
      </c>
      <c r="AQ6219" s="160" t="s">
        <v>1104</v>
      </c>
      <c r="AR6219" s="28">
        <f t="shared" si="164"/>
        <v>10</v>
      </c>
      <c r="AT6219" s="160">
        <v>38912</v>
      </c>
      <c r="AU6219">
        <v>16</v>
      </c>
      <c r="AV6219">
        <v>75</v>
      </c>
      <c r="AW6219" s="160" t="s">
        <v>1104</v>
      </c>
      <c r="AX6219" s="28">
        <f t="shared" si="165"/>
        <v>8</v>
      </c>
    </row>
    <row r="6220" spans="28:50" x14ac:dyDescent="0.3">
      <c r="AB6220" s="160">
        <v>36355</v>
      </c>
      <c r="AC6220">
        <v>17</v>
      </c>
      <c r="AD6220">
        <v>93</v>
      </c>
      <c r="AE6220" t="s">
        <v>1104</v>
      </c>
      <c r="AF6220">
        <v>9</v>
      </c>
      <c r="AH6220" s="160">
        <v>33068</v>
      </c>
      <c r="AI6220">
        <v>17</v>
      </c>
      <c r="AJ6220">
        <v>131</v>
      </c>
      <c r="AK6220" s="160" t="s">
        <v>1104</v>
      </c>
      <c r="AL6220" s="28">
        <f t="shared" si="163"/>
        <v>13</v>
      </c>
      <c r="AN6220" s="160">
        <v>37451</v>
      </c>
      <c r="AO6220">
        <v>17</v>
      </c>
      <c r="AP6220">
        <v>98</v>
      </c>
      <c r="AQ6220" s="160" t="s">
        <v>1104</v>
      </c>
      <c r="AR6220" s="28">
        <f t="shared" si="164"/>
        <v>10</v>
      </c>
      <c r="AT6220" s="160">
        <v>38912</v>
      </c>
      <c r="AU6220">
        <v>17</v>
      </c>
      <c r="AV6220">
        <v>73</v>
      </c>
      <c r="AW6220" s="160" t="s">
        <v>1104</v>
      </c>
      <c r="AX6220" s="28">
        <f t="shared" si="165"/>
        <v>7</v>
      </c>
    </row>
    <row r="6221" spans="28:50" x14ac:dyDescent="0.3">
      <c r="AB6221" s="160">
        <v>36355</v>
      </c>
      <c r="AC6221">
        <v>18</v>
      </c>
      <c r="AD6221">
        <v>92</v>
      </c>
      <c r="AE6221" t="s">
        <v>1104</v>
      </c>
      <c r="AF6221">
        <v>9</v>
      </c>
      <c r="AH6221" s="160">
        <v>33068</v>
      </c>
      <c r="AI6221">
        <v>18</v>
      </c>
      <c r="AJ6221">
        <v>128</v>
      </c>
      <c r="AK6221" s="160" t="s">
        <v>1104</v>
      </c>
      <c r="AL6221" s="28">
        <f t="shared" si="163"/>
        <v>13</v>
      </c>
      <c r="AN6221" s="160">
        <v>37451</v>
      </c>
      <c r="AO6221">
        <v>18</v>
      </c>
      <c r="AP6221">
        <v>100</v>
      </c>
      <c r="AQ6221" s="160" t="s">
        <v>1104</v>
      </c>
      <c r="AR6221" s="28">
        <f t="shared" si="164"/>
        <v>10</v>
      </c>
      <c r="AT6221" s="160">
        <v>38912</v>
      </c>
      <c r="AU6221">
        <v>18</v>
      </c>
      <c r="AV6221">
        <v>70</v>
      </c>
      <c r="AW6221" s="160" t="s">
        <v>1104</v>
      </c>
      <c r="AX6221" s="28">
        <f t="shared" si="165"/>
        <v>7</v>
      </c>
    </row>
    <row r="6222" spans="28:50" x14ac:dyDescent="0.3">
      <c r="AB6222" s="160">
        <v>36355</v>
      </c>
      <c r="AC6222">
        <v>19</v>
      </c>
      <c r="AD6222">
        <v>93</v>
      </c>
      <c r="AE6222" t="s">
        <v>1104</v>
      </c>
      <c r="AF6222">
        <v>9</v>
      </c>
      <c r="AH6222" s="160">
        <v>33068</v>
      </c>
      <c r="AI6222">
        <v>19</v>
      </c>
      <c r="AJ6222">
        <v>127</v>
      </c>
      <c r="AK6222" s="160" t="s">
        <v>1104</v>
      </c>
      <c r="AL6222" s="28">
        <f t="shared" si="163"/>
        <v>13</v>
      </c>
      <c r="AN6222" s="160">
        <v>37451</v>
      </c>
      <c r="AO6222">
        <v>19</v>
      </c>
      <c r="AP6222">
        <v>100</v>
      </c>
      <c r="AQ6222" s="160" t="s">
        <v>1104</v>
      </c>
      <c r="AR6222" s="28">
        <f t="shared" si="164"/>
        <v>10</v>
      </c>
      <c r="AT6222" s="160">
        <v>38912</v>
      </c>
      <c r="AU6222">
        <v>19</v>
      </c>
      <c r="AV6222">
        <v>67</v>
      </c>
      <c r="AW6222" s="160" t="s">
        <v>1104</v>
      </c>
      <c r="AX6222" s="28">
        <f t="shared" si="165"/>
        <v>7</v>
      </c>
    </row>
    <row r="6223" spans="28:50" x14ac:dyDescent="0.3">
      <c r="AB6223" s="160">
        <v>36355</v>
      </c>
      <c r="AC6223">
        <v>20</v>
      </c>
      <c r="AD6223">
        <v>95</v>
      </c>
      <c r="AE6223" t="s">
        <v>1104</v>
      </c>
      <c r="AF6223">
        <v>10</v>
      </c>
      <c r="AH6223" s="160">
        <v>33068</v>
      </c>
      <c r="AI6223">
        <v>20</v>
      </c>
      <c r="AJ6223">
        <v>126</v>
      </c>
      <c r="AK6223" s="160" t="s">
        <v>1104</v>
      </c>
      <c r="AL6223" s="28">
        <f t="shared" si="163"/>
        <v>13</v>
      </c>
      <c r="AN6223" s="160">
        <v>37451</v>
      </c>
      <c r="AO6223">
        <v>20</v>
      </c>
      <c r="AP6223">
        <v>95</v>
      </c>
      <c r="AQ6223" s="160" t="s">
        <v>1104</v>
      </c>
      <c r="AR6223" s="28">
        <f t="shared" si="164"/>
        <v>10</v>
      </c>
      <c r="AT6223" s="160">
        <v>38912</v>
      </c>
      <c r="AU6223">
        <v>20</v>
      </c>
      <c r="AV6223">
        <v>64</v>
      </c>
      <c r="AW6223" s="160" t="s">
        <v>1104</v>
      </c>
      <c r="AX6223" s="28">
        <f t="shared" si="165"/>
        <v>6</v>
      </c>
    </row>
    <row r="6224" spans="28:50" x14ac:dyDescent="0.3">
      <c r="AB6224" s="160">
        <v>36355</v>
      </c>
      <c r="AC6224">
        <v>21</v>
      </c>
      <c r="AD6224">
        <v>96</v>
      </c>
      <c r="AE6224" t="s">
        <v>1104</v>
      </c>
      <c r="AF6224">
        <v>10</v>
      </c>
      <c r="AH6224" s="160">
        <v>33068</v>
      </c>
      <c r="AI6224">
        <v>21</v>
      </c>
      <c r="AJ6224">
        <v>125</v>
      </c>
      <c r="AK6224" s="160" t="s">
        <v>1104</v>
      </c>
      <c r="AL6224" s="28">
        <f t="shared" si="163"/>
        <v>13</v>
      </c>
      <c r="AN6224" s="160">
        <v>37451</v>
      </c>
      <c r="AO6224">
        <v>21</v>
      </c>
      <c r="AP6224">
        <v>80</v>
      </c>
      <c r="AQ6224" s="160" t="s">
        <v>1104</v>
      </c>
      <c r="AR6224" s="28">
        <f t="shared" si="164"/>
        <v>8</v>
      </c>
      <c r="AT6224" s="160">
        <v>38912</v>
      </c>
      <c r="AU6224">
        <v>21</v>
      </c>
      <c r="AV6224">
        <v>64</v>
      </c>
      <c r="AW6224" s="160" t="s">
        <v>1104</v>
      </c>
      <c r="AX6224" s="28">
        <f t="shared" si="165"/>
        <v>6</v>
      </c>
    </row>
    <row r="6225" spans="28:50" x14ac:dyDescent="0.3">
      <c r="AB6225" s="160">
        <v>36355</v>
      </c>
      <c r="AC6225">
        <v>22</v>
      </c>
      <c r="AD6225">
        <v>85</v>
      </c>
      <c r="AE6225" t="s">
        <v>1104</v>
      </c>
      <c r="AF6225">
        <v>9</v>
      </c>
      <c r="AH6225" s="160">
        <v>33068</v>
      </c>
      <c r="AI6225">
        <v>22</v>
      </c>
      <c r="AJ6225">
        <v>123</v>
      </c>
      <c r="AK6225" s="160" t="s">
        <v>1104</v>
      </c>
      <c r="AL6225" s="28">
        <f t="shared" si="163"/>
        <v>12</v>
      </c>
      <c r="AN6225" s="160">
        <v>37451</v>
      </c>
      <c r="AO6225">
        <v>22</v>
      </c>
      <c r="AP6225">
        <v>80</v>
      </c>
      <c r="AQ6225" s="160" t="s">
        <v>1104</v>
      </c>
      <c r="AR6225" s="28">
        <f t="shared" si="164"/>
        <v>8</v>
      </c>
      <c r="AT6225" s="160">
        <v>38912</v>
      </c>
      <c r="AU6225">
        <v>22</v>
      </c>
      <c r="AV6225">
        <v>63</v>
      </c>
      <c r="AW6225" s="160" t="s">
        <v>1104</v>
      </c>
      <c r="AX6225" s="28">
        <f t="shared" si="165"/>
        <v>6</v>
      </c>
    </row>
    <row r="6226" spans="28:50" x14ac:dyDescent="0.3">
      <c r="AB6226" s="160">
        <v>36355</v>
      </c>
      <c r="AC6226">
        <v>23</v>
      </c>
      <c r="AD6226">
        <v>85</v>
      </c>
      <c r="AE6226" t="s">
        <v>1104</v>
      </c>
      <c r="AF6226">
        <v>9</v>
      </c>
      <c r="AH6226" s="160">
        <v>33068</v>
      </c>
      <c r="AI6226">
        <v>23</v>
      </c>
      <c r="AJ6226">
        <v>121</v>
      </c>
      <c r="AK6226" s="160" t="s">
        <v>1104</v>
      </c>
      <c r="AL6226" s="28">
        <f t="shared" si="163"/>
        <v>12</v>
      </c>
      <c r="AN6226" s="160">
        <v>37451</v>
      </c>
      <c r="AO6226">
        <v>23</v>
      </c>
      <c r="AP6226">
        <v>75</v>
      </c>
      <c r="AQ6226" s="160" t="s">
        <v>1104</v>
      </c>
      <c r="AR6226" s="28">
        <f t="shared" si="164"/>
        <v>8</v>
      </c>
      <c r="AT6226" s="160">
        <v>38912</v>
      </c>
      <c r="AU6226">
        <v>23</v>
      </c>
      <c r="AV6226">
        <v>61</v>
      </c>
      <c r="AW6226" s="160" t="s">
        <v>1104</v>
      </c>
      <c r="AX6226" s="28">
        <f t="shared" si="165"/>
        <v>6</v>
      </c>
    </row>
    <row r="6227" spans="28:50" x14ac:dyDescent="0.3">
      <c r="AB6227" s="160">
        <v>36356</v>
      </c>
      <c r="AC6227">
        <v>0</v>
      </c>
      <c r="AD6227">
        <v>88</v>
      </c>
      <c r="AE6227" t="s">
        <v>1104</v>
      </c>
      <c r="AF6227">
        <v>9</v>
      </c>
      <c r="AH6227" s="160">
        <v>33069</v>
      </c>
      <c r="AI6227">
        <v>0</v>
      </c>
      <c r="AJ6227">
        <v>118</v>
      </c>
      <c r="AK6227" s="160" t="s">
        <v>1104</v>
      </c>
      <c r="AL6227" s="28">
        <f t="shared" si="163"/>
        <v>12</v>
      </c>
      <c r="AN6227" s="160">
        <v>37452</v>
      </c>
      <c r="AO6227">
        <v>0</v>
      </c>
      <c r="AP6227">
        <v>50</v>
      </c>
      <c r="AQ6227" s="160" t="s">
        <v>1104</v>
      </c>
      <c r="AR6227" s="28">
        <f t="shared" si="164"/>
        <v>5</v>
      </c>
      <c r="AT6227" s="160">
        <v>38913</v>
      </c>
      <c r="AU6227">
        <v>0</v>
      </c>
      <c r="AV6227">
        <v>46</v>
      </c>
      <c r="AW6227" s="160" t="s">
        <v>1104</v>
      </c>
      <c r="AX6227" s="28">
        <f t="shared" si="165"/>
        <v>5</v>
      </c>
    </row>
    <row r="6228" spans="28:50" x14ac:dyDescent="0.3">
      <c r="AB6228" s="160">
        <v>36356</v>
      </c>
      <c r="AC6228">
        <v>1</v>
      </c>
      <c r="AD6228">
        <v>91</v>
      </c>
      <c r="AE6228" t="s">
        <v>1104</v>
      </c>
      <c r="AF6228">
        <v>9</v>
      </c>
      <c r="AH6228" s="160">
        <v>33069</v>
      </c>
      <c r="AI6228">
        <v>1</v>
      </c>
      <c r="AJ6228">
        <v>115</v>
      </c>
      <c r="AK6228" s="160" t="s">
        <v>1104</v>
      </c>
      <c r="AL6228" s="28">
        <f t="shared" si="163"/>
        <v>12</v>
      </c>
      <c r="AN6228" s="160">
        <v>37452</v>
      </c>
      <c r="AO6228">
        <v>1</v>
      </c>
      <c r="AP6228">
        <v>50</v>
      </c>
      <c r="AQ6228" s="160" t="s">
        <v>1104</v>
      </c>
      <c r="AR6228" s="28">
        <f t="shared" si="164"/>
        <v>5</v>
      </c>
      <c r="AT6228" s="160">
        <v>38913</v>
      </c>
      <c r="AU6228">
        <v>1</v>
      </c>
      <c r="AV6228">
        <v>27</v>
      </c>
      <c r="AW6228" s="160" t="s">
        <v>1104</v>
      </c>
      <c r="AX6228" s="28">
        <f t="shared" si="165"/>
        <v>3</v>
      </c>
    </row>
    <row r="6229" spans="28:50" x14ac:dyDescent="0.3">
      <c r="AB6229" s="160">
        <v>36356</v>
      </c>
      <c r="AC6229">
        <v>2</v>
      </c>
      <c r="AD6229">
        <v>82</v>
      </c>
      <c r="AE6229" t="s">
        <v>1104</v>
      </c>
      <c r="AF6229">
        <v>8</v>
      </c>
      <c r="AH6229" s="160">
        <v>33069</v>
      </c>
      <c r="AI6229">
        <v>2</v>
      </c>
      <c r="AJ6229">
        <v>112</v>
      </c>
      <c r="AK6229" s="160" t="s">
        <v>1104</v>
      </c>
      <c r="AL6229" s="28">
        <f t="shared" si="163"/>
        <v>11</v>
      </c>
      <c r="AN6229" s="160">
        <v>37452</v>
      </c>
      <c r="AO6229">
        <v>2</v>
      </c>
      <c r="AP6229">
        <v>93</v>
      </c>
      <c r="AQ6229" s="160" t="s">
        <v>1104</v>
      </c>
      <c r="AR6229" s="28">
        <f t="shared" si="164"/>
        <v>9</v>
      </c>
      <c r="AT6229" s="160">
        <v>38913</v>
      </c>
      <c r="AU6229">
        <v>2</v>
      </c>
      <c r="AV6229">
        <v>18</v>
      </c>
      <c r="AW6229" s="160" t="s">
        <v>1104</v>
      </c>
      <c r="AX6229" s="28">
        <f t="shared" si="165"/>
        <v>2</v>
      </c>
    </row>
    <row r="6230" spans="28:50" x14ac:dyDescent="0.3">
      <c r="AB6230" s="160">
        <v>36356</v>
      </c>
      <c r="AC6230">
        <v>3</v>
      </c>
      <c r="AD6230">
        <v>89</v>
      </c>
      <c r="AE6230" t="s">
        <v>1104</v>
      </c>
      <c r="AF6230">
        <v>9</v>
      </c>
      <c r="AH6230" s="160">
        <v>33069</v>
      </c>
      <c r="AI6230">
        <v>3</v>
      </c>
      <c r="AJ6230">
        <v>108</v>
      </c>
      <c r="AK6230" s="160" t="s">
        <v>1104</v>
      </c>
      <c r="AL6230" s="28">
        <f t="shared" si="163"/>
        <v>11</v>
      </c>
      <c r="AN6230" s="160">
        <v>37452</v>
      </c>
      <c r="AO6230">
        <v>3</v>
      </c>
      <c r="AP6230">
        <v>100</v>
      </c>
      <c r="AQ6230" s="160" t="s">
        <v>1104</v>
      </c>
      <c r="AR6230" s="28">
        <f t="shared" si="164"/>
        <v>10</v>
      </c>
      <c r="AT6230" s="160">
        <v>38913</v>
      </c>
      <c r="AU6230">
        <v>3</v>
      </c>
      <c r="AV6230">
        <v>9</v>
      </c>
      <c r="AW6230" s="160" t="s">
        <v>1104</v>
      </c>
      <c r="AX6230" s="28">
        <f t="shared" si="165"/>
        <v>1</v>
      </c>
    </row>
    <row r="6231" spans="28:50" x14ac:dyDescent="0.3">
      <c r="AB6231" s="160">
        <v>36356</v>
      </c>
      <c r="AC6231">
        <v>4</v>
      </c>
      <c r="AD6231">
        <v>86</v>
      </c>
      <c r="AE6231" t="s">
        <v>1104</v>
      </c>
      <c r="AF6231">
        <v>9</v>
      </c>
      <c r="AH6231" s="160">
        <v>33069</v>
      </c>
      <c r="AI6231">
        <v>4</v>
      </c>
      <c r="AJ6231">
        <v>107</v>
      </c>
      <c r="AK6231" s="160" t="s">
        <v>1104</v>
      </c>
      <c r="AL6231" s="28">
        <f t="shared" si="163"/>
        <v>11</v>
      </c>
      <c r="AN6231" s="160">
        <v>37452</v>
      </c>
      <c r="AO6231">
        <v>4</v>
      </c>
      <c r="AP6231">
        <v>100</v>
      </c>
      <c r="AQ6231" s="160" t="s">
        <v>1104</v>
      </c>
      <c r="AR6231" s="28">
        <f t="shared" si="164"/>
        <v>10</v>
      </c>
      <c r="AT6231" s="160">
        <v>38913</v>
      </c>
      <c r="AU6231">
        <v>4</v>
      </c>
      <c r="AV6231">
        <v>0</v>
      </c>
      <c r="AW6231" s="160" t="s">
        <v>1104</v>
      </c>
      <c r="AX6231" s="28">
        <f t="shared" si="165"/>
        <v>0</v>
      </c>
    </row>
    <row r="6232" spans="28:50" x14ac:dyDescent="0.3">
      <c r="AB6232" s="160">
        <v>36356</v>
      </c>
      <c r="AC6232">
        <v>5</v>
      </c>
      <c r="AD6232">
        <v>85</v>
      </c>
      <c r="AE6232" t="s">
        <v>1104</v>
      </c>
      <c r="AF6232">
        <v>9</v>
      </c>
      <c r="AH6232" s="160">
        <v>33069</v>
      </c>
      <c r="AI6232">
        <v>5</v>
      </c>
      <c r="AJ6232">
        <v>106</v>
      </c>
      <c r="AK6232" s="160" t="s">
        <v>1104</v>
      </c>
      <c r="AL6232" s="28">
        <f t="shared" si="163"/>
        <v>11</v>
      </c>
      <c r="AN6232" s="160">
        <v>37452</v>
      </c>
      <c r="AO6232">
        <v>5</v>
      </c>
      <c r="AP6232">
        <v>105</v>
      </c>
      <c r="AQ6232" s="160" t="s">
        <v>1104</v>
      </c>
      <c r="AR6232" s="28">
        <f t="shared" si="164"/>
        <v>11</v>
      </c>
      <c r="AT6232" s="160">
        <v>38913</v>
      </c>
      <c r="AU6232">
        <v>5</v>
      </c>
      <c r="AV6232">
        <v>-6</v>
      </c>
      <c r="AW6232" s="160" t="s">
        <v>1104</v>
      </c>
      <c r="AX6232" s="28">
        <f t="shared" si="165"/>
        <v>-1</v>
      </c>
    </row>
    <row r="6233" spans="28:50" x14ac:dyDescent="0.3">
      <c r="AB6233" s="160">
        <v>36356</v>
      </c>
      <c r="AC6233">
        <v>6</v>
      </c>
      <c r="AD6233">
        <v>84</v>
      </c>
      <c r="AE6233" t="s">
        <v>1104</v>
      </c>
      <c r="AF6233">
        <v>8</v>
      </c>
      <c r="AH6233" s="160">
        <v>33069</v>
      </c>
      <c r="AI6233">
        <v>6</v>
      </c>
      <c r="AJ6233">
        <v>104</v>
      </c>
      <c r="AK6233" s="160" t="s">
        <v>1104</v>
      </c>
      <c r="AL6233" s="28">
        <f t="shared" si="163"/>
        <v>10</v>
      </c>
      <c r="AN6233" s="160">
        <v>37452</v>
      </c>
      <c r="AO6233">
        <v>6</v>
      </c>
      <c r="AP6233">
        <v>100</v>
      </c>
      <c r="AQ6233" s="160" t="s">
        <v>1104</v>
      </c>
      <c r="AR6233" s="28">
        <f t="shared" si="164"/>
        <v>10</v>
      </c>
      <c r="AT6233" s="160">
        <v>38913</v>
      </c>
      <c r="AU6233">
        <v>6</v>
      </c>
      <c r="AV6233">
        <v>-8</v>
      </c>
      <c r="AW6233" s="160" t="s">
        <v>1104</v>
      </c>
      <c r="AX6233" s="28">
        <f t="shared" si="165"/>
        <v>-1</v>
      </c>
    </row>
    <row r="6234" spans="28:50" x14ac:dyDescent="0.3">
      <c r="AB6234" s="160">
        <v>36356</v>
      </c>
      <c r="AC6234">
        <v>7</v>
      </c>
      <c r="AD6234">
        <v>87</v>
      </c>
      <c r="AE6234" t="s">
        <v>1104</v>
      </c>
      <c r="AF6234">
        <v>9</v>
      </c>
      <c r="AH6234" s="160">
        <v>33069</v>
      </c>
      <c r="AI6234">
        <v>7</v>
      </c>
      <c r="AJ6234">
        <v>106</v>
      </c>
      <c r="AK6234" s="160" t="s">
        <v>1104</v>
      </c>
      <c r="AL6234" s="28">
        <f t="shared" si="163"/>
        <v>11</v>
      </c>
      <c r="AN6234" s="160">
        <v>37452</v>
      </c>
      <c r="AO6234">
        <v>7</v>
      </c>
      <c r="AP6234">
        <v>100</v>
      </c>
      <c r="AQ6234" s="160" t="s">
        <v>1104</v>
      </c>
      <c r="AR6234" s="28">
        <f t="shared" si="164"/>
        <v>10</v>
      </c>
      <c r="AT6234" s="160">
        <v>38913</v>
      </c>
      <c r="AU6234">
        <v>7</v>
      </c>
      <c r="AV6234">
        <v>-11</v>
      </c>
      <c r="AW6234" s="160" t="s">
        <v>1104</v>
      </c>
      <c r="AX6234" s="28">
        <f t="shared" si="165"/>
        <v>-1</v>
      </c>
    </row>
    <row r="6235" spans="28:50" x14ac:dyDescent="0.3">
      <c r="AB6235" s="160">
        <v>36356</v>
      </c>
      <c r="AC6235">
        <v>8</v>
      </c>
      <c r="AD6235">
        <v>89</v>
      </c>
      <c r="AE6235" t="s">
        <v>1104</v>
      </c>
      <c r="AF6235">
        <v>9</v>
      </c>
      <c r="AH6235" s="160">
        <v>33069</v>
      </c>
      <c r="AI6235">
        <v>8</v>
      </c>
      <c r="AJ6235">
        <v>109</v>
      </c>
      <c r="AK6235" s="160" t="s">
        <v>1104</v>
      </c>
      <c r="AL6235" s="28">
        <f t="shared" si="163"/>
        <v>11</v>
      </c>
      <c r="AN6235" s="160">
        <v>37452</v>
      </c>
      <c r="AO6235">
        <v>8</v>
      </c>
      <c r="AP6235">
        <v>106</v>
      </c>
      <c r="AQ6235" s="160" t="s">
        <v>1104</v>
      </c>
      <c r="AR6235" s="28">
        <f t="shared" si="164"/>
        <v>11</v>
      </c>
      <c r="AT6235" s="160">
        <v>38913</v>
      </c>
      <c r="AU6235">
        <v>8</v>
      </c>
      <c r="AV6235">
        <v>-9</v>
      </c>
      <c r="AW6235" s="160" t="s">
        <v>1104</v>
      </c>
      <c r="AX6235" s="28">
        <f t="shared" si="165"/>
        <v>-1</v>
      </c>
    </row>
    <row r="6236" spans="28:50" x14ac:dyDescent="0.3">
      <c r="AB6236" s="160">
        <v>36356</v>
      </c>
      <c r="AC6236">
        <v>9</v>
      </c>
      <c r="AD6236">
        <v>92</v>
      </c>
      <c r="AE6236" t="s">
        <v>1104</v>
      </c>
      <c r="AF6236">
        <v>9</v>
      </c>
      <c r="AH6236" s="160">
        <v>33069</v>
      </c>
      <c r="AI6236">
        <v>9</v>
      </c>
      <c r="AJ6236">
        <v>112</v>
      </c>
      <c r="AK6236" s="160" t="s">
        <v>1104</v>
      </c>
      <c r="AL6236" s="28">
        <f t="shared" si="163"/>
        <v>11</v>
      </c>
      <c r="AN6236" s="160">
        <v>37452</v>
      </c>
      <c r="AO6236">
        <v>9</v>
      </c>
      <c r="AP6236">
        <v>120</v>
      </c>
      <c r="AQ6236" s="160" t="s">
        <v>1104</v>
      </c>
      <c r="AR6236" s="28">
        <f t="shared" si="164"/>
        <v>12</v>
      </c>
      <c r="AT6236" s="160">
        <v>38913</v>
      </c>
      <c r="AU6236">
        <v>9</v>
      </c>
      <c r="AV6236">
        <v>43</v>
      </c>
      <c r="AW6236" s="160" t="s">
        <v>1104</v>
      </c>
      <c r="AX6236" s="28">
        <f t="shared" si="165"/>
        <v>4</v>
      </c>
    </row>
    <row r="6237" spans="28:50" x14ac:dyDescent="0.3">
      <c r="AB6237" s="160">
        <v>36356</v>
      </c>
      <c r="AC6237">
        <v>10</v>
      </c>
      <c r="AD6237">
        <v>114</v>
      </c>
      <c r="AE6237" t="s">
        <v>1104</v>
      </c>
      <c r="AF6237">
        <v>11</v>
      </c>
      <c r="AH6237" s="160">
        <v>33069</v>
      </c>
      <c r="AI6237">
        <v>10</v>
      </c>
      <c r="AJ6237">
        <v>118</v>
      </c>
      <c r="AK6237" s="160" t="s">
        <v>1104</v>
      </c>
      <c r="AL6237" s="28">
        <f t="shared" si="163"/>
        <v>12</v>
      </c>
      <c r="AN6237" s="160">
        <v>37452</v>
      </c>
      <c r="AO6237">
        <v>10</v>
      </c>
      <c r="AP6237">
        <v>120</v>
      </c>
      <c r="AQ6237" s="160" t="s">
        <v>1104</v>
      </c>
      <c r="AR6237" s="28">
        <f t="shared" si="164"/>
        <v>12</v>
      </c>
      <c r="AT6237" s="160">
        <v>38913</v>
      </c>
      <c r="AU6237">
        <v>10</v>
      </c>
      <c r="AV6237">
        <v>76</v>
      </c>
      <c r="AW6237" s="160" t="s">
        <v>1104</v>
      </c>
      <c r="AX6237" s="28">
        <f t="shared" si="165"/>
        <v>8</v>
      </c>
    </row>
    <row r="6238" spans="28:50" x14ac:dyDescent="0.3">
      <c r="AB6238" s="160">
        <v>36356</v>
      </c>
      <c r="AC6238">
        <v>11</v>
      </c>
      <c r="AD6238">
        <v>111</v>
      </c>
      <c r="AE6238" t="s">
        <v>1104</v>
      </c>
      <c r="AF6238">
        <v>11</v>
      </c>
      <c r="AH6238" s="160">
        <v>33069</v>
      </c>
      <c r="AI6238">
        <v>11</v>
      </c>
      <c r="AJ6238">
        <v>124</v>
      </c>
      <c r="AK6238" s="160" t="s">
        <v>1104</v>
      </c>
      <c r="AL6238" s="28">
        <f t="shared" si="163"/>
        <v>12</v>
      </c>
      <c r="AN6238" s="160">
        <v>37452</v>
      </c>
      <c r="AO6238">
        <v>11</v>
      </c>
      <c r="AP6238">
        <v>123</v>
      </c>
      <c r="AQ6238" s="160" t="s">
        <v>1104</v>
      </c>
      <c r="AR6238" s="28">
        <f t="shared" si="164"/>
        <v>12</v>
      </c>
      <c r="AT6238" s="160">
        <v>38913</v>
      </c>
      <c r="AU6238">
        <v>11</v>
      </c>
      <c r="AV6238">
        <v>85</v>
      </c>
      <c r="AW6238" s="160" t="s">
        <v>1104</v>
      </c>
      <c r="AX6238" s="28">
        <f t="shared" si="165"/>
        <v>9</v>
      </c>
    </row>
    <row r="6239" spans="28:50" x14ac:dyDescent="0.3">
      <c r="AB6239" s="160">
        <v>36356</v>
      </c>
      <c r="AC6239">
        <v>12</v>
      </c>
      <c r="AD6239">
        <v>117</v>
      </c>
      <c r="AE6239" t="s">
        <v>1104</v>
      </c>
      <c r="AF6239">
        <v>12</v>
      </c>
      <c r="AH6239" s="160">
        <v>33069</v>
      </c>
      <c r="AI6239">
        <v>12</v>
      </c>
      <c r="AJ6239">
        <v>130</v>
      </c>
      <c r="AK6239" s="160" t="s">
        <v>1104</v>
      </c>
      <c r="AL6239" s="28">
        <f t="shared" si="163"/>
        <v>13</v>
      </c>
      <c r="AN6239" s="160">
        <v>37452</v>
      </c>
      <c r="AO6239">
        <v>12</v>
      </c>
      <c r="AP6239">
        <v>130</v>
      </c>
      <c r="AQ6239" s="160" t="s">
        <v>1104</v>
      </c>
      <c r="AR6239" s="28">
        <f t="shared" si="164"/>
        <v>13</v>
      </c>
      <c r="AT6239" s="160">
        <v>38913</v>
      </c>
      <c r="AU6239">
        <v>12</v>
      </c>
      <c r="AV6239">
        <v>89</v>
      </c>
      <c r="AW6239" s="160" t="s">
        <v>1104</v>
      </c>
      <c r="AX6239" s="28">
        <f t="shared" si="165"/>
        <v>9</v>
      </c>
    </row>
    <row r="6240" spans="28:50" x14ac:dyDescent="0.3">
      <c r="AB6240" s="160">
        <v>36356</v>
      </c>
      <c r="AC6240">
        <v>13</v>
      </c>
      <c r="AD6240">
        <v>123</v>
      </c>
      <c r="AE6240" t="s">
        <v>1104</v>
      </c>
      <c r="AF6240">
        <v>12</v>
      </c>
      <c r="AH6240" s="160">
        <v>33069</v>
      </c>
      <c r="AI6240">
        <v>13</v>
      </c>
      <c r="AJ6240">
        <v>135</v>
      </c>
      <c r="AK6240" s="160" t="s">
        <v>1104</v>
      </c>
      <c r="AL6240" s="28">
        <f t="shared" si="163"/>
        <v>14</v>
      </c>
      <c r="AN6240" s="160">
        <v>37452</v>
      </c>
      <c r="AO6240">
        <v>13</v>
      </c>
      <c r="AP6240">
        <v>130</v>
      </c>
      <c r="AQ6240" s="160" t="s">
        <v>1104</v>
      </c>
      <c r="AR6240" s="28">
        <f t="shared" si="164"/>
        <v>13</v>
      </c>
      <c r="AT6240" s="160">
        <v>38913</v>
      </c>
      <c r="AU6240">
        <v>13</v>
      </c>
      <c r="AV6240">
        <v>93</v>
      </c>
      <c r="AW6240" s="160" t="s">
        <v>1104</v>
      </c>
      <c r="AX6240" s="28">
        <f t="shared" si="165"/>
        <v>9</v>
      </c>
    </row>
    <row r="6241" spans="28:50" x14ac:dyDescent="0.3">
      <c r="AB6241" s="160">
        <v>36356</v>
      </c>
      <c r="AC6241">
        <v>14</v>
      </c>
      <c r="AD6241">
        <v>126</v>
      </c>
      <c r="AE6241" t="s">
        <v>1104</v>
      </c>
      <c r="AF6241">
        <v>13</v>
      </c>
      <c r="AH6241" s="160">
        <v>33069</v>
      </c>
      <c r="AI6241">
        <v>14</v>
      </c>
      <c r="AJ6241">
        <v>140</v>
      </c>
      <c r="AK6241" s="160" t="s">
        <v>1104</v>
      </c>
      <c r="AL6241" s="28">
        <f t="shared" si="163"/>
        <v>14</v>
      </c>
      <c r="AN6241" s="160">
        <v>37452</v>
      </c>
      <c r="AO6241">
        <v>14</v>
      </c>
      <c r="AP6241">
        <v>127</v>
      </c>
      <c r="AQ6241" s="160" t="s">
        <v>1104</v>
      </c>
      <c r="AR6241" s="28">
        <f t="shared" si="164"/>
        <v>13</v>
      </c>
      <c r="AT6241" s="160">
        <v>38913</v>
      </c>
      <c r="AU6241">
        <v>14</v>
      </c>
      <c r="AV6241">
        <v>93</v>
      </c>
      <c r="AW6241" s="160" t="s">
        <v>1104</v>
      </c>
      <c r="AX6241" s="28">
        <f t="shared" si="165"/>
        <v>9</v>
      </c>
    </row>
    <row r="6242" spans="28:50" x14ac:dyDescent="0.3">
      <c r="AB6242" s="160">
        <v>36356</v>
      </c>
      <c r="AC6242">
        <v>15</v>
      </c>
      <c r="AD6242">
        <v>116</v>
      </c>
      <c r="AE6242" t="s">
        <v>1104</v>
      </c>
      <c r="AF6242">
        <v>12</v>
      </c>
      <c r="AH6242" s="160">
        <v>33069</v>
      </c>
      <c r="AI6242">
        <v>15</v>
      </c>
      <c r="AJ6242">
        <v>146</v>
      </c>
      <c r="AK6242" s="160" t="s">
        <v>1104</v>
      </c>
      <c r="AL6242" s="28">
        <f t="shared" si="163"/>
        <v>15</v>
      </c>
      <c r="AN6242" s="160">
        <v>37452</v>
      </c>
      <c r="AO6242">
        <v>15</v>
      </c>
      <c r="AP6242">
        <v>120</v>
      </c>
      <c r="AQ6242" s="160" t="s">
        <v>1104</v>
      </c>
      <c r="AR6242" s="28">
        <f t="shared" si="164"/>
        <v>12</v>
      </c>
      <c r="AT6242" s="160">
        <v>38913</v>
      </c>
      <c r="AU6242">
        <v>15</v>
      </c>
      <c r="AV6242">
        <v>86</v>
      </c>
      <c r="AW6242" s="160" t="s">
        <v>1104</v>
      </c>
      <c r="AX6242" s="28">
        <f t="shared" si="165"/>
        <v>9</v>
      </c>
    </row>
    <row r="6243" spans="28:50" x14ac:dyDescent="0.3">
      <c r="AB6243" s="160">
        <v>36356</v>
      </c>
      <c r="AC6243">
        <v>16</v>
      </c>
      <c r="AD6243">
        <v>118</v>
      </c>
      <c r="AE6243" t="s">
        <v>1104</v>
      </c>
      <c r="AF6243">
        <v>12</v>
      </c>
      <c r="AH6243" s="160">
        <v>33069</v>
      </c>
      <c r="AI6243">
        <v>16</v>
      </c>
      <c r="AJ6243">
        <v>146</v>
      </c>
      <c r="AK6243" s="160" t="s">
        <v>1104</v>
      </c>
      <c r="AL6243" s="28">
        <f t="shared" si="163"/>
        <v>15</v>
      </c>
      <c r="AN6243" s="160">
        <v>37452</v>
      </c>
      <c r="AO6243">
        <v>16</v>
      </c>
      <c r="AP6243">
        <v>120</v>
      </c>
      <c r="AQ6243" s="160" t="s">
        <v>1104</v>
      </c>
      <c r="AR6243" s="28">
        <f t="shared" si="164"/>
        <v>12</v>
      </c>
      <c r="AT6243" s="160">
        <v>38913</v>
      </c>
      <c r="AU6243">
        <v>16</v>
      </c>
      <c r="AV6243">
        <v>80</v>
      </c>
      <c r="AW6243" s="160" t="s">
        <v>1104</v>
      </c>
      <c r="AX6243" s="28">
        <f t="shared" si="165"/>
        <v>8</v>
      </c>
    </row>
    <row r="6244" spans="28:50" x14ac:dyDescent="0.3">
      <c r="AB6244" s="160">
        <v>36356</v>
      </c>
      <c r="AC6244">
        <v>17</v>
      </c>
      <c r="AD6244">
        <v>99</v>
      </c>
      <c r="AE6244" t="s">
        <v>1104</v>
      </c>
      <c r="AF6244">
        <v>10</v>
      </c>
      <c r="AH6244" s="160">
        <v>33069</v>
      </c>
      <c r="AI6244">
        <v>17</v>
      </c>
      <c r="AJ6244">
        <v>146</v>
      </c>
      <c r="AK6244" s="160" t="s">
        <v>1104</v>
      </c>
      <c r="AL6244" s="28">
        <f t="shared" si="163"/>
        <v>15</v>
      </c>
      <c r="AN6244" s="160">
        <v>37452</v>
      </c>
      <c r="AO6244">
        <v>17</v>
      </c>
      <c r="AP6244">
        <v>105</v>
      </c>
      <c r="AQ6244" s="160" t="s">
        <v>1104</v>
      </c>
      <c r="AR6244" s="28">
        <f t="shared" si="164"/>
        <v>11</v>
      </c>
      <c r="AT6244" s="160">
        <v>38913</v>
      </c>
      <c r="AU6244">
        <v>17</v>
      </c>
      <c r="AV6244">
        <v>74</v>
      </c>
      <c r="AW6244" s="160" t="s">
        <v>1104</v>
      </c>
      <c r="AX6244" s="28">
        <f t="shared" si="165"/>
        <v>7</v>
      </c>
    </row>
    <row r="6245" spans="28:50" x14ac:dyDescent="0.3">
      <c r="AB6245" s="160">
        <v>36356</v>
      </c>
      <c r="AC6245">
        <v>18</v>
      </c>
      <c r="AD6245">
        <v>99</v>
      </c>
      <c r="AE6245" t="s">
        <v>1104</v>
      </c>
      <c r="AF6245">
        <v>10</v>
      </c>
      <c r="AH6245" s="160">
        <v>33069</v>
      </c>
      <c r="AI6245">
        <v>18</v>
      </c>
      <c r="AJ6245">
        <v>146</v>
      </c>
      <c r="AK6245" s="160" t="s">
        <v>1104</v>
      </c>
      <c r="AL6245" s="28">
        <f t="shared" si="163"/>
        <v>15</v>
      </c>
      <c r="AN6245" s="160">
        <v>37452</v>
      </c>
      <c r="AO6245">
        <v>18</v>
      </c>
      <c r="AP6245">
        <v>100</v>
      </c>
      <c r="AQ6245" s="160" t="s">
        <v>1104</v>
      </c>
      <c r="AR6245" s="28">
        <f t="shared" si="164"/>
        <v>10</v>
      </c>
      <c r="AT6245" s="160">
        <v>38913</v>
      </c>
      <c r="AU6245">
        <v>18</v>
      </c>
      <c r="AV6245">
        <v>73</v>
      </c>
      <c r="AW6245" s="160" t="s">
        <v>1104</v>
      </c>
      <c r="AX6245" s="28">
        <f t="shared" si="165"/>
        <v>7</v>
      </c>
    </row>
    <row r="6246" spans="28:50" x14ac:dyDescent="0.3">
      <c r="AB6246" s="160">
        <v>36356</v>
      </c>
      <c r="AC6246">
        <v>19</v>
      </c>
      <c r="AD6246">
        <v>90</v>
      </c>
      <c r="AE6246" t="s">
        <v>1104</v>
      </c>
      <c r="AF6246">
        <v>9</v>
      </c>
      <c r="AH6246" s="160">
        <v>33069</v>
      </c>
      <c r="AI6246">
        <v>19</v>
      </c>
      <c r="AJ6246">
        <v>140</v>
      </c>
      <c r="AK6246" s="160" t="s">
        <v>1104</v>
      </c>
      <c r="AL6246" s="28">
        <f t="shared" si="163"/>
        <v>14</v>
      </c>
      <c r="AN6246" s="160">
        <v>37452</v>
      </c>
      <c r="AO6246">
        <v>19</v>
      </c>
      <c r="AP6246">
        <v>90</v>
      </c>
      <c r="AQ6246" s="160" t="s">
        <v>1104</v>
      </c>
      <c r="AR6246" s="28">
        <f t="shared" si="164"/>
        <v>9</v>
      </c>
      <c r="AT6246" s="160">
        <v>38913</v>
      </c>
      <c r="AU6246">
        <v>19</v>
      </c>
      <c r="AV6246">
        <v>75</v>
      </c>
      <c r="AW6246" s="160" t="s">
        <v>1104</v>
      </c>
      <c r="AX6246" s="28">
        <f t="shared" si="165"/>
        <v>8</v>
      </c>
    </row>
    <row r="6247" spans="28:50" x14ac:dyDescent="0.3">
      <c r="AB6247" s="160">
        <v>36356</v>
      </c>
      <c r="AC6247">
        <v>20</v>
      </c>
      <c r="AD6247">
        <v>75</v>
      </c>
      <c r="AE6247" t="s">
        <v>1104</v>
      </c>
      <c r="AF6247">
        <v>8</v>
      </c>
      <c r="AH6247" s="160">
        <v>33069</v>
      </c>
      <c r="AI6247">
        <v>20</v>
      </c>
      <c r="AJ6247">
        <v>134</v>
      </c>
      <c r="AK6247" s="160" t="s">
        <v>1104</v>
      </c>
      <c r="AL6247" s="28">
        <f t="shared" si="163"/>
        <v>13</v>
      </c>
      <c r="AN6247" s="160">
        <v>37452</v>
      </c>
      <c r="AO6247">
        <v>20</v>
      </c>
      <c r="AP6247">
        <v>93</v>
      </c>
      <c r="AQ6247" s="160" t="s">
        <v>1104</v>
      </c>
      <c r="AR6247" s="28">
        <f t="shared" si="164"/>
        <v>9</v>
      </c>
      <c r="AT6247" s="160">
        <v>38913</v>
      </c>
      <c r="AU6247">
        <v>20</v>
      </c>
      <c r="AV6247">
        <v>73</v>
      </c>
      <c r="AW6247" s="160" t="s">
        <v>1104</v>
      </c>
      <c r="AX6247" s="28">
        <f t="shared" si="165"/>
        <v>7</v>
      </c>
    </row>
    <row r="6248" spans="28:50" x14ac:dyDescent="0.3">
      <c r="AB6248" s="160">
        <v>36356</v>
      </c>
      <c r="AC6248">
        <v>21</v>
      </c>
      <c r="AD6248">
        <v>71</v>
      </c>
      <c r="AE6248" t="s">
        <v>1104</v>
      </c>
      <c r="AF6248">
        <v>7</v>
      </c>
      <c r="AH6248" s="160">
        <v>33069</v>
      </c>
      <c r="AI6248">
        <v>21</v>
      </c>
      <c r="AJ6248">
        <v>127</v>
      </c>
      <c r="AK6248" s="160" t="s">
        <v>1104</v>
      </c>
      <c r="AL6248" s="28">
        <f t="shared" si="163"/>
        <v>13</v>
      </c>
      <c r="AN6248" s="160">
        <v>37452</v>
      </c>
      <c r="AO6248">
        <v>21</v>
      </c>
      <c r="AP6248">
        <v>80</v>
      </c>
      <c r="AQ6248" s="160" t="s">
        <v>1104</v>
      </c>
      <c r="AR6248" s="28">
        <f t="shared" si="164"/>
        <v>8</v>
      </c>
      <c r="AT6248" s="160">
        <v>38913</v>
      </c>
      <c r="AU6248">
        <v>21</v>
      </c>
      <c r="AV6248">
        <v>69</v>
      </c>
      <c r="AW6248" s="160" t="s">
        <v>1104</v>
      </c>
      <c r="AX6248" s="28">
        <f t="shared" si="165"/>
        <v>7</v>
      </c>
    </row>
    <row r="6249" spans="28:50" x14ac:dyDescent="0.3">
      <c r="AB6249" s="160">
        <v>36356</v>
      </c>
      <c r="AC6249">
        <v>22</v>
      </c>
      <c r="AD6249">
        <v>58</v>
      </c>
      <c r="AE6249" t="s">
        <v>1104</v>
      </c>
      <c r="AF6249">
        <v>6</v>
      </c>
      <c r="AH6249" s="160">
        <v>33069</v>
      </c>
      <c r="AI6249">
        <v>22</v>
      </c>
      <c r="AJ6249">
        <v>127</v>
      </c>
      <c r="AK6249" s="160" t="s">
        <v>1104</v>
      </c>
      <c r="AL6249" s="28">
        <f t="shared" si="163"/>
        <v>13</v>
      </c>
      <c r="AN6249" s="160">
        <v>37452</v>
      </c>
      <c r="AO6249">
        <v>22</v>
      </c>
      <c r="AP6249">
        <v>70</v>
      </c>
      <c r="AQ6249" s="160" t="s">
        <v>1104</v>
      </c>
      <c r="AR6249" s="28">
        <f t="shared" si="164"/>
        <v>7</v>
      </c>
      <c r="AT6249" s="160">
        <v>38913</v>
      </c>
      <c r="AU6249">
        <v>22</v>
      </c>
      <c r="AV6249">
        <v>68</v>
      </c>
      <c r="AW6249" s="160" t="s">
        <v>1104</v>
      </c>
      <c r="AX6249" s="28">
        <f t="shared" si="165"/>
        <v>7</v>
      </c>
    </row>
    <row r="6250" spans="28:50" x14ac:dyDescent="0.3">
      <c r="AB6250" s="160">
        <v>36356</v>
      </c>
      <c r="AC6250">
        <v>23</v>
      </c>
      <c r="AD6250">
        <v>65</v>
      </c>
      <c r="AE6250" t="s">
        <v>1104</v>
      </c>
      <c r="AF6250">
        <v>7</v>
      </c>
      <c r="AH6250" s="160">
        <v>33069</v>
      </c>
      <c r="AI6250">
        <v>23</v>
      </c>
      <c r="AJ6250">
        <v>127</v>
      </c>
      <c r="AK6250" s="160" t="s">
        <v>1104</v>
      </c>
      <c r="AL6250" s="28">
        <f t="shared" si="163"/>
        <v>13</v>
      </c>
      <c r="AN6250" s="160">
        <v>37452</v>
      </c>
      <c r="AO6250">
        <v>23</v>
      </c>
      <c r="AP6250">
        <v>57</v>
      </c>
      <c r="AQ6250" s="160" t="s">
        <v>1104</v>
      </c>
      <c r="AR6250" s="28">
        <f t="shared" si="164"/>
        <v>6</v>
      </c>
      <c r="AT6250" s="160">
        <v>38913</v>
      </c>
      <c r="AU6250">
        <v>23</v>
      </c>
      <c r="AV6250">
        <v>65</v>
      </c>
      <c r="AW6250" s="160" t="s">
        <v>1104</v>
      </c>
      <c r="AX6250" s="28">
        <f t="shared" si="165"/>
        <v>7</v>
      </c>
    </row>
    <row r="6251" spans="28:50" x14ac:dyDescent="0.3">
      <c r="AB6251" s="160">
        <v>36357</v>
      </c>
      <c r="AC6251">
        <v>0</v>
      </c>
      <c r="AD6251">
        <v>44</v>
      </c>
      <c r="AE6251" t="s">
        <v>1104</v>
      </c>
      <c r="AF6251">
        <v>4</v>
      </c>
      <c r="AH6251" s="160">
        <v>33070</v>
      </c>
      <c r="AI6251">
        <v>0</v>
      </c>
      <c r="AJ6251">
        <v>127</v>
      </c>
      <c r="AK6251" s="160" t="s">
        <v>1104</v>
      </c>
      <c r="AL6251" s="28">
        <f t="shared" si="163"/>
        <v>13</v>
      </c>
      <c r="AN6251" s="160">
        <v>37453</v>
      </c>
      <c r="AO6251">
        <v>0</v>
      </c>
      <c r="AP6251">
        <v>70</v>
      </c>
      <c r="AQ6251" s="160" t="s">
        <v>1104</v>
      </c>
      <c r="AR6251" s="28">
        <f t="shared" si="164"/>
        <v>7</v>
      </c>
      <c r="AT6251" s="160">
        <v>38914</v>
      </c>
      <c r="AU6251">
        <v>0</v>
      </c>
      <c r="AV6251">
        <v>68</v>
      </c>
      <c r="AW6251" s="160" t="s">
        <v>1104</v>
      </c>
      <c r="AX6251" s="28">
        <f t="shared" si="165"/>
        <v>7</v>
      </c>
    </row>
    <row r="6252" spans="28:50" x14ac:dyDescent="0.3">
      <c r="AB6252" s="160">
        <v>36357</v>
      </c>
      <c r="AC6252">
        <v>1</v>
      </c>
      <c r="AD6252">
        <v>27</v>
      </c>
      <c r="AE6252" t="s">
        <v>1104</v>
      </c>
      <c r="AF6252">
        <v>3</v>
      </c>
      <c r="AH6252" s="160">
        <v>33070</v>
      </c>
      <c r="AI6252">
        <v>1</v>
      </c>
      <c r="AJ6252">
        <v>124</v>
      </c>
      <c r="AK6252" s="160" t="s">
        <v>1104</v>
      </c>
      <c r="AL6252" s="28">
        <f t="shared" si="163"/>
        <v>12</v>
      </c>
      <c r="AN6252" s="160">
        <v>37453</v>
      </c>
      <c r="AO6252">
        <v>1</v>
      </c>
      <c r="AP6252">
        <v>60</v>
      </c>
      <c r="AQ6252" s="160" t="s">
        <v>1104</v>
      </c>
      <c r="AR6252" s="28">
        <f t="shared" si="164"/>
        <v>6</v>
      </c>
      <c r="AT6252" s="160">
        <v>38914</v>
      </c>
      <c r="AU6252">
        <v>1</v>
      </c>
      <c r="AV6252">
        <v>64</v>
      </c>
      <c r="AW6252" s="160" t="s">
        <v>1104</v>
      </c>
      <c r="AX6252" s="28">
        <f t="shared" si="165"/>
        <v>6</v>
      </c>
    </row>
    <row r="6253" spans="28:50" x14ac:dyDescent="0.3">
      <c r="AB6253" s="160">
        <v>36357</v>
      </c>
      <c r="AC6253">
        <v>2</v>
      </c>
      <c r="AD6253">
        <v>19</v>
      </c>
      <c r="AE6253" t="s">
        <v>1104</v>
      </c>
      <c r="AF6253">
        <v>2</v>
      </c>
      <c r="AH6253" s="160">
        <v>33070</v>
      </c>
      <c r="AI6253">
        <v>2</v>
      </c>
      <c r="AJ6253">
        <v>120</v>
      </c>
      <c r="AK6253" s="160" t="s">
        <v>1104</v>
      </c>
      <c r="AL6253" s="28">
        <f t="shared" si="163"/>
        <v>12</v>
      </c>
      <c r="AN6253" s="160">
        <v>37453</v>
      </c>
      <c r="AO6253">
        <v>2</v>
      </c>
      <c r="AP6253">
        <v>52</v>
      </c>
      <c r="AQ6253" s="160" t="s">
        <v>1104</v>
      </c>
      <c r="AR6253" s="28">
        <f t="shared" si="164"/>
        <v>5</v>
      </c>
      <c r="AT6253" s="160">
        <v>38914</v>
      </c>
      <c r="AU6253">
        <v>2</v>
      </c>
      <c r="AV6253">
        <v>55</v>
      </c>
      <c r="AW6253" s="160" t="s">
        <v>1104</v>
      </c>
      <c r="AX6253" s="28">
        <f t="shared" si="165"/>
        <v>6</v>
      </c>
    </row>
    <row r="6254" spans="28:50" x14ac:dyDescent="0.3">
      <c r="AB6254" s="160">
        <v>36357</v>
      </c>
      <c r="AC6254">
        <v>3</v>
      </c>
      <c r="AD6254">
        <v>34</v>
      </c>
      <c r="AE6254" t="s">
        <v>1104</v>
      </c>
      <c r="AF6254">
        <v>3</v>
      </c>
      <c r="AH6254" s="160">
        <v>33070</v>
      </c>
      <c r="AI6254">
        <v>3</v>
      </c>
      <c r="AJ6254">
        <v>116</v>
      </c>
      <c r="AK6254" s="160" t="s">
        <v>1104</v>
      </c>
      <c r="AL6254" s="28">
        <f t="shared" si="163"/>
        <v>12</v>
      </c>
      <c r="AN6254" s="160">
        <v>37453</v>
      </c>
      <c r="AO6254">
        <v>3</v>
      </c>
      <c r="AP6254">
        <v>70</v>
      </c>
      <c r="AQ6254" s="160" t="s">
        <v>1104</v>
      </c>
      <c r="AR6254" s="28">
        <f t="shared" si="164"/>
        <v>7</v>
      </c>
      <c r="AT6254" s="160">
        <v>38914</v>
      </c>
      <c r="AU6254">
        <v>3</v>
      </c>
      <c r="AV6254">
        <v>46</v>
      </c>
      <c r="AW6254" s="160" t="s">
        <v>1104</v>
      </c>
      <c r="AX6254" s="28">
        <f t="shared" si="165"/>
        <v>5</v>
      </c>
    </row>
    <row r="6255" spans="28:50" x14ac:dyDescent="0.3">
      <c r="AB6255" s="160">
        <v>36357</v>
      </c>
      <c r="AC6255">
        <v>4</v>
      </c>
      <c r="AD6255">
        <v>39</v>
      </c>
      <c r="AE6255" t="s">
        <v>1104</v>
      </c>
      <c r="AF6255">
        <v>4</v>
      </c>
      <c r="AH6255" s="160">
        <v>33070</v>
      </c>
      <c r="AI6255">
        <v>4</v>
      </c>
      <c r="AJ6255">
        <v>118</v>
      </c>
      <c r="AK6255" s="160" t="s">
        <v>1104</v>
      </c>
      <c r="AL6255" s="28">
        <f t="shared" si="163"/>
        <v>12</v>
      </c>
      <c r="AN6255" s="160">
        <v>37453</v>
      </c>
      <c r="AO6255">
        <v>4</v>
      </c>
      <c r="AP6255">
        <v>60</v>
      </c>
      <c r="AQ6255" s="160" t="s">
        <v>1104</v>
      </c>
      <c r="AR6255" s="28">
        <f t="shared" si="164"/>
        <v>6</v>
      </c>
      <c r="AT6255" s="160">
        <v>38914</v>
      </c>
      <c r="AU6255">
        <v>4</v>
      </c>
      <c r="AV6255">
        <v>27</v>
      </c>
      <c r="AW6255" s="160" t="s">
        <v>1104</v>
      </c>
      <c r="AX6255" s="28">
        <f t="shared" si="165"/>
        <v>3</v>
      </c>
    </row>
    <row r="6256" spans="28:50" x14ac:dyDescent="0.3">
      <c r="AB6256" s="160">
        <v>36357</v>
      </c>
      <c r="AC6256">
        <v>5</v>
      </c>
      <c r="AD6256">
        <v>46</v>
      </c>
      <c r="AE6256" t="s">
        <v>1104</v>
      </c>
      <c r="AF6256">
        <v>5</v>
      </c>
      <c r="AH6256" s="160">
        <v>33070</v>
      </c>
      <c r="AI6256">
        <v>5</v>
      </c>
      <c r="AJ6256">
        <v>120</v>
      </c>
      <c r="AK6256" s="160" t="s">
        <v>1104</v>
      </c>
      <c r="AL6256" s="28">
        <f t="shared" si="163"/>
        <v>12</v>
      </c>
      <c r="AN6256" s="160">
        <v>37453</v>
      </c>
      <c r="AO6256">
        <v>5</v>
      </c>
      <c r="AP6256">
        <v>65</v>
      </c>
      <c r="AQ6256" s="160" t="s">
        <v>1104</v>
      </c>
      <c r="AR6256" s="28">
        <f t="shared" si="164"/>
        <v>7</v>
      </c>
      <c r="AT6256" s="160">
        <v>38914</v>
      </c>
      <c r="AU6256">
        <v>5</v>
      </c>
      <c r="AV6256">
        <v>22</v>
      </c>
      <c r="AW6256" s="160" t="s">
        <v>1104</v>
      </c>
      <c r="AX6256" s="28">
        <f t="shared" si="165"/>
        <v>2</v>
      </c>
    </row>
    <row r="6257" spans="28:50" x14ac:dyDescent="0.3">
      <c r="AB6257" s="160">
        <v>36357</v>
      </c>
      <c r="AC6257">
        <v>6</v>
      </c>
      <c r="AD6257">
        <v>34</v>
      </c>
      <c r="AE6257" t="s">
        <v>1104</v>
      </c>
      <c r="AF6257">
        <v>3</v>
      </c>
      <c r="AH6257" s="160">
        <v>33070</v>
      </c>
      <c r="AI6257">
        <v>6</v>
      </c>
      <c r="AJ6257">
        <v>122</v>
      </c>
      <c r="AK6257" s="160" t="s">
        <v>1104</v>
      </c>
      <c r="AL6257" s="28">
        <f t="shared" si="163"/>
        <v>12</v>
      </c>
      <c r="AN6257" s="160">
        <v>37453</v>
      </c>
      <c r="AO6257">
        <v>6</v>
      </c>
      <c r="AP6257">
        <v>60</v>
      </c>
      <c r="AQ6257" s="160" t="s">
        <v>1104</v>
      </c>
      <c r="AR6257" s="28">
        <f t="shared" si="164"/>
        <v>6</v>
      </c>
      <c r="AT6257" s="160">
        <v>38914</v>
      </c>
      <c r="AU6257">
        <v>6</v>
      </c>
      <c r="AV6257">
        <v>18</v>
      </c>
      <c r="AW6257" s="160" t="s">
        <v>1104</v>
      </c>
      <c r="AX6257" s="28">
        <f t="shared" si="165"/>
        <v>2</v>
      </c>
    </row>
    <row r="6258" spans="28:50" x14ac:dyDescent="0.3">
      <c r="AB6258" s="160">
        <v>36357</v>
      </c>
      <c r="AC6258">
        <v>7</v>
      </c>
      <c r="AD6258">
        <v>27</v>
      </c>
      <c r="AE6258" t="s">
        <v>1104</v>
      </c>
      <c r="AF6258">
        <v>3</v>
      </c>
      <c r="AH6258" s="160">
        <v>33070</v>
      </c>
      <c r="AI6258">
        <v>7</v>
      </c>
      <c r="AJ6258">
        <v>124</v>
      </c>
      <c r="AK6258" s="160" t="s">
        <v>1104</v>
      </c>
      <c r="AL6258" s="28">
        <f t="shared" si="163"/>
        <v>12</v>
      </c>
      <c r="AN6258" s="160">
        <v>37453</v>
      </c>
      <c r="AO6258">
        <v>7</v>
      </c>
      <c r="AP6258">
        <v>50</v>
      </c>
      <c r="AQ6258" s="160" t="s">
        <v>1104</v>
      </c>
      <c r="AR6258" s="28">
        <f t="shared" si="164"/>
        <v>5</v>
      </c>
      <c r="AT6258" s="160">
        <v>38914</v>
      </c>
      <c r="AU6258">
        <v>7</v>
      </c>
      <c r="AV6258">
        <v>18</v>
      </c>
      <c r="AW6258" s="160" t="s">
        <v>1104</v>
      </c>
      <c r="AX6258" s="28">
        <f t="shared" si="165"/>
        <v>2</v>
      </c>
    </row>
    <row r="6259" spans="28:50" x14ac:dyDescent="0.3">
      <c r="AB6259" s="160">
        <v>36357</v>
      </c>
      <c r="AC6259">
        <v>8</v>
      </c>
      <c r="AD6259">
        <v>40</v>
      </c>
      <c r="AE6259" t="s">
        <v>1104</v>
      </c>
      <c r="AF6259">
        <v>4</v>
      </c>
      <c r="AH6259" s="160">
        <v>33070</v>
      </c>
      <c r="AI6259">
        <v>8</v>
      </c>
      <c r="AJ6259">
        <v>126</v>
      </c>
      <c r="AK6259" s="160" t="s">
        <v>1104</v>
      </c>
      <c r="AL6259" s="28">
        <f t="shared" si="163"/>
        <v>13</v>
      </c>
      <c r="AN6259" s="160">
        <v>37453</v>
      </c>
      <c r="AO6259">
        <v>8</v>
      </c>
      <c r="AP6259">
        <v>63</v>
      </c>
      <c r="AQ6259" s="160" t="s">
        <v>1104</v>
      </c>
      <c r="AR6259" s="28">
        <f t="shared" si="164"/>
        <v>6</v>
      </c>
      <c r="AT6259" s="160">
        <v>38914</v>
      </c>
      <c r="AU6259">
        <v>8</v>
      </c>
      <c r="AV6259">
        <v>18</v>
      </c>
      <c r="AW6259" s="160" t="s">
        <v>1104</v>
      </c>
      <c r="AX6259" s="28">
        <f t="shared" si="165"/>
        <v>2</v>
      </c>
    </row>
    <row r="6260" spans="28:50" x14ac:dyDescent="0.3">
      <c r="AB6260" s="160">
        <v>36357</v>
      </c>
      <c r="AC6260">
        <v>9</v>
      </c>
      <c r="AD6260">
        <v>70</v>
      </c>
      <c r="AE6260" t="s">
        <v>1104</v>
      </c>
      <c r="AF6260">
        <v>7</v>
      </c>
      <c r="AH6260" s="160">
        <v>33070</v>
      </c>
      <c r="AI6260">
        <v>9</v>
      </c>
      <c r="AJ6260">
        <v>128</v>
      </c>
      <c r="AK6260" s="160" t="s">
        <v>1104</v>
      </c>
      <c r="AL6260" s="28">
        <f t="shared" si="163"/>
        <v>13</v>
      </c>
      <c r="AN6260" s="160">
        <v>37453</v>
      </c>
      <c r="AO6260">
        <v>9</v>
      </c>
      <c r="AP6260">
        <v>80</v>
      </c>
      <c r="AQ6260" s="160" t="s">
        <v>1104</v>
      </c>
      <c r="AR6260" s="28">
        <f t="shared" si="164"/>
        <v>8</v>
      </c>
      <c r="AT6260" s="160">
        <v>38914</v>
      </c>
      <c r="AU6260">
        <v>9</v>
      </c>
      <c r="AV6260">
        <v>40</v>
      </c>
      <c r="AW6260" s="160" t="s">
        <v>1104</v>
      </c>
      <c r="AX6260" s="28">
        <f t="shared" si="165"/>
        <v>4</v>
      </c>
    </row>
    <row r="6261" spans="28:50" x14ac:dyDescent="0.3">
      <c r="AB6261" s="160">
        <v>36357</v>
      </c>
      <c r="AC6261">
        <v>10</v>
      </c>
      <c r="AD6261">
        <v>90</v>
      </c>
      <c r="AE6261" t="s">
        <v>1104</v>
      </c>
      <c r="AF6261">
        <v>9</v>
      </c>
      <c r="AH6261" s="160">
        <v>33070</v>
      </c>
      <c r="AI6261">
        <v>10</v>
      </c>
      <c r="AJ6261">
        <v>138</v>
      </c>
      <c r="AK6261" s="160" t="s">
        <v>1104</v>
      </c>
      <c r="AL6261" s="28">
        <f t="shared" si="163"/>
        <v>14</v>
      </c>
      <c r="AN6261" s="160">
        <v>37453</v>
      </c>
      <c r="AO6261">
        <v>10</v>
      </c>
      <c r="AP6261">
        <v>90</v>
      </c>
      <c r="AQ6261" s="160" t="s">
        <v>1104</v>
      </c>
      <c r="AR6261" s="28">
        <f t="shared" si="164"/>
        <v>9</v>
      </c>
      <c r="AT6261" s="160">
        <v>38914</v>
      </c>
      <c r="AU6261">
        <v>10</v>
      </c>
      <c r="AV6261">
        <v>58</v>
      </c>
      <c r="AW6261" s="160" t="s">
        <v>1104</v>
      </c>
      <c r="AX6261" s="28">
        <f t="shared" si="165"/>
        <v>6</v>
      </c>
    </row>
    <row r="6262" spans="28:50" x14ac:dyDescent="0.3">
      <c r="AB6262" s="160">
        <v>36357</v>
      </c>
      <c r="AC6262">
        <v>11</v>
      </c>
      <c r="AD6262">
        <v>107</v>
      </c>
      <c r="AE6262" t="s">
        <v>1104</v>
      </c>
      <c r="AF6262">
        <v>11</v>
      </c>
      <c r="AH6262" s="160">
        <v>33070</v>
      </c>
      <c r="AI6262">
        <v>11</v>
      </c>
      <c r="AJ6262">
        <v>149</v>
      </c>
      <c r="AK6262" s="160" t="s">
        <v>1104</v>
      </c>
      <c r="AL6262" s="28">
        <f t="shared" si="163"/>
        <v>15</v>
      </c>
      <c r="AN6262" s="160">
        <v>37453</v>
      </c>
      <c r="AO6262">
        <v>11</v>
      </c>
      <c r="AP6262">
        <v>110</v>
      </c>
      <c r="AQ6262" s="160" t="s">
        <v>1104</v>
      </c>
      <c r="AR6262" s="28">
        <f t="shared" si="164"/>
        <v>11</v>
      </c>
      <c r="AT6262" s="160">
        <v>38914</v>
      </c>
      <c r="AU6262">
        <v>11</v>
      </c>
      <c r="AV6262">
        <v>78</v>
      </c>
      <c r="AW6262" s="160" t="s">
        <v>1104</v>
      </c>
      <c r="AX6262" s="28">
        <f t="shared" si="165"/>
        <v>8</v>
      </c>
    </row>
    <row r="6263" spans="28:50" x14ac:dyDescent="0.3">
      <c r="AB6263" s="160">
        <v>36357</v>
      </c>
      <c r="AC6263">
        <v>12</v>
      </c>
      <c r="AD6263">
        <v>111</v>
      </c>
      <c r="AE6263" t="s">
        <v>1104</v>
      </c>
      <c r="AF6263">
        <v>11</v>
      </c>
      <c r="AH6263" s="160">
        <v>33070</v>
      </c>
      <c r="AI6263">
        <v>12</v>
      </c>
      <c r="AJ6263">
        <v>160</v>
      </c>
      <c r="AK6263" s="160" t="s">
        <v>1104</v>
      </c>
      <c r="AL6263" s="28">
        <f t="shared" si="163"/>
        <v>16</v>
      </c>
      <c r="AN6263" s="160">
        <v>37453</v>
      </c>
      <c r="AO6263">
        <v>12</v>
      </c>
      <c r="AP6263">
        <v>110</v>
      </c>
      <c r="AQ6263" s="160" t="s">
        <v>1104</v>
      </c>
      <c r="AR6263" s="28">
        <f t="shared" si="164"/>
        <v>11</v>
      </c>
      <c r="AT6263" s="160">
        <v>38914</v>
      </c>
      <c r="AU6263">
        <v>12</v>
      </c>
      <c r="AV6263">
        <v>88</v>
      </c>
      <c r="AW6263" s="160" t="s">
        <v>1104</v>
      </c>
      <c r="AX6263" s="28">
        <f t="shared" si="165"/>
        <v>9</v>
      </c>
    </row>
    <row r="6264" spans="28:50" x14ac:dyDescent="0.3">
      <c r="AB6264" s="160">
        <v>36357</v>
      </c>
      <c r="AC6264">
        <v>13</v>
      </c>
      <c r="AD6264">
        <v>125</v>
      </c>
      <c r="AE6264" t="s">
        <v>1104</v>
      </c>
      <c r="AF6264">
        <v>13</v>
      </c>
      <c r="AH6264" s="160">
        <v>33070</v>
      </c>
      <c r="AI6264">
        <v>13</v>
      </c>
      <c r="AJ6264">
        <v>170</v>
      </c>
      <c r="AK6264" s="160" t="s">
        <v>1104</v>
      </c>
      <c r="AL6264" s="28">
        <f t="shared" si="163"/>
        <v>17</v>
      </c>
      <c r="AN6264" s="160">
        <v>37453</v>
      </c>
      <c r="AO6264">
        <v>13</v>
      </c>
      <c r="AP6264">
        <v>120</v>
      </c>
      <c r="AQ6264" s="160" t="s">
        <v>1104</v>
      </c>
      <c r="AR6264" s="28">
        <f t="shared" si="164"/>
        <v>12</v>
      </c>
      <c r="AT6264" s="160">
        <v>38914</v>
      </c>
      <c r="AU6264">
        <v>13</v>
      </c>
      <c r="AV6264">
        <v>115</v>
      </c>
      <c r="AW6264" s="160" t="s">
        <v>1104</v>
      </c>
      <c r="AX6264" s="28">
        <f t="shared" si="165"/>
        <v>12</v>
      </c>
    </row>
    <row r="6265" spans="28:50" x14ac:dyDescent="0.3">
      <c r="AB6265" s="160">
        <v>36357</v>
      </c>
      <c r="AC6265">
        <v>14</v>
      </c>
      <c r="AD6265">
        <v>129</v>
      </c>
      <c r="AE6265" t="s">
        <v>1104</v>
      </c>
      <c r="AF6265">
        <v>13</v>
      </c>
      <c r="AH6265" s="160">
        <v>33070</v>
      </c>
      <c r="AI6265">
        <v>14</v>
      </c>
      <c r="AJ6265">
        <v>180</v>
      </c>
      <c r="AK6265" s="160" t="s">
        <v>1104</v>
      </c>
      <c r="AL6265" s="28">
        <f t="shared" si="163"/>
        <v>18</v>
      </c>
      <c r="AN6265" s="160">
        <v>37453</v>
      </c>
      <c r="AO6265">
        <v>14</v>
      </c>
      <c r="AP6265">
        <v>130</v>
      </c>
      <c r="AQ6265" s="160" t="s">
        <v>1104</v>
      </c>
      <c r="AR6265" s="28">
        <f t="shared" si="164"/>
        <v>13</v>
      </c>
      <c r="AT6265" s="160">
        <v>38914</v>
      </c>
      <c r="AU6265">
        <v>14</v>
      </c>
      <c r="AV6265">
        <v>93</v>
      </c>
      <c r="AW6265" s="160" t="s">
        <v>1104</v>
      </c>
      <c r="AX6265" s="28">
        <f t="shared" si="165"/>
        <v>9</v>
      </c>
    </row>
    <row r="6266" spans="28:50" x14ac:dyDescent="0.3">
      <c r="AB6266" s="160">
        <v>36357</v>
      </c>
      <c r="AC6266">
        <v>15</v>
      </c>
      <c r="AD6266">
        <v>138</v>
      </c>
      <c r="AE6266" t="s">
        <v>1104</v>
      </c>
      <c r="AF6266">
        <v>14</v>
      </c>
      <c r="AH6266" s="160">
        <v>33070</v>
      </c>
      <c r="AI6266">
        <v>15</v>
      </c>
      <c r="AJ6266">
        <v>190</v>
      </c>
      <c r="AK6266" s="160" t="s">
        <v>1104</v>
      </c>
      <c r="AL6266" s="28">
        <f t="shared" si="163"/>
        <v>19</v>
      </c>
      <c r="AN6266" s="160">
        <v>37453</v>
      </c>
      <c r="AO6266">
        <v>15</v>
      </c>
      <c r="AP6266">
        <v>130</v>
      </c>
      <c r="AQ6266" s="160" t="s">
        <v>1104</v>
      </c>
      <c r="AR6266" s="28">
        <f t="shared" si="164"/>
        <v>13</v>
      </c>
      <c r="AT6266" s="160">
        <v>38914</v>
      </c>
      <c r="AU6266">
        <v>15</v>
      </c>
      <c r="AV6266">
        <v>85</v>
      </c>
      <c r="AW6266" s="160" t="s">
        <v>1104</v>
      </c>
      <c r="AX6266" s="28">
        <f t="shared" si="165"/>
        <v>9</v>
      </c>
    </row>
    <row r="6267" spans="28:50" x14ac:dyDescent="0.3">
      <c r="AB6267" s="160">
        <v>36357</v>
      </c>
      <c r="AC6267">
        <v>16</v>
      </c>
      <c r="AD6267">
        <v>139</v>
      </c>
      <c r="AE6267" t="s">
        <v>1104</v>
      </c>
      <c r="AF6267">
        <v>14</v>
      </c>
      <c r="AH6267" s="160">
        <v>33070</v>
      </c>
      <c r="AI6267">
        <v>16</v>
      </c>
      <c r="AJ6267">
        <v>178</v>
      </c>
      <c r="AK6267" s="160" t="s">
        <v>1104</v>
      </c>
      <c r="AL6267" s="28">
        <f t="shared" ref="AL6267:AL6330" si="166">ROUND(AJ6267/10,0)</f>
        <v>18</v>
      </c>
      <c r="AN6267" s="160">
        <v>37453</v>
      </c>
      <c r="AO6267">
        <v>16</v>
      </c>
      <c r="AP6267">
        <v>120</v>
      </c>
      <c r="AQ6267" s="160" t="s">
        <v>1104</v>
      </c>
      <c r="AR6267" s="28">
        <f t="shared" ref="AR6267:AR6330" si="167">ROUND(AP6267/10,0)</f>
        <v>12</v>
      </c>
      <c r="AT6267" s="160">
        <v>38914</v>
      </c>
      <c r="AU6267">
        <v>16</v>
      </c>
      <c r="AV6267">
        <v>74</v>
      </c>
      <c r="AW6267" s="160" t="s">
        <v>1104</v>
      </c>
      <c r="AX6267" s="28">
        <f t="shared" ref="AX6267:AX6330" si="168">ROUND(AV6267/10,0)</f>
        <v>7</v>
      </c>
    </row>
    <row r="6268" spans="28:50" x14ac:dyDescent="0.3">
      <c r="AB6268" s="160">
        <v>36357</v>
      </c>
      <c r="AC6268">
        <v>17</v>
      </c>
      <c r="AD6268">
        <v>110</v>
      </c>
      <c r="AE6268" t="s">
        <v>1104</v>
      </c>
      <c r="AF6268">
        <v>11</v>
      </c>
      <c r="AH6268" s="160">
        <v>33070</v>
      </c>
      <c r="AI6268">
        <v>17</v>
      </c>
      <c r="AJ6268">
        <v>165</v>
      </c>
      <c r="AK6268" s="160" t="s">
        <v>1104</v>
      </c>
      <c r="AL6268" s="28">
        <f t="shared" si="166"/>
        <v>17</v>
      </c>
      <c r="AN6268" s="160">
        <v>37453</v>
      </c>
      <c r="AO6268">
        <v>17</v>
      </c>
      <c r="AP6268">
        <v>90</v>
      </c>
      <c r="AQ6268" s="160" t="s">
        <v>1104</v>
      </c>
      <c r="AR6268" s="28">
        <f t="shared" si="167"/>
        <v>9</v>
      </c>
      <c r="AT6268" s="160">
        <v>38914</v>
      </c>
      <c r="AU6268">
        <v>17</v>
      </c>
      <c r="AV6268">
        <v>62</v>
      </c>
      <c r="AW6268" s="160" t="s">
        <v>1104</v>
      </c>
      <c r="AX6268" s="28">
        <f t="shared" si="168"/>
        <v>6</v>
      </c>
    </row>
    <row r="6269" spans="28:50" x14ac:dyDescent="0.3">
      <c r="AB6269" s="160">
        <v>36357</v>
      </c>
      <c r="AC6269">
        <v>18</v>
      </c>
      <c r="AD6269">
        <v>65</v>
      </c>
      <c r="AE6269" t="s">
        <v>1104</v>
      </c>
      <c r="AF6269">
        <v>7</v>
      </c>
      <c r="AH6269" s="160">
        <v>33070</v>
      </c>
      <c r="AI6269">
        <v>18</v>
      </c>
      <c r="AJ6269">
        <v>152</v>
      </c>
      <c r="AK6269" s="160" t="s">
        <v>1104</v>
      </c>
      <c r="AL6269" s="28">
        <f t="shared" si="166"/>
        <v>15</v>
      </c>
      <c r="AN6269" s="160">
        <v>37453</v>
      </c>
      <c r="AO6269">
        <v>18</v>
      </c>
      <c r="AP6269">
        <v>90</v>
      </c>
      <c r="AQ6269" s="160" t="s">
        <v>1104</v>
      </c>
      <c r="AR6269" s="28">
        <f t="shared" si="167"/>
        <v>9</v>
      </c>
      <c r="AT6269" s="160">
        <v>38914</v>
      </c>
      <c r="AU6269">
        <v>18</v>
      </c>
      <c r="AV6269">
        <v>62</v>
      </c>
      <c r="AW6269" s="160" t="s">
        <v>1104</v>
      </c>
      <c r="AX6269" s="28">
        <f t="shared" si="168"/>
        <v>6</v>
      </c>
    </row>
    <row r="6270" spans="28:50" x14ac:dyDescent="0.3">
      <c r="AB6270" s="160">
        <v>36357</v>
      </c>
      <c r="AC6270">
        <v>19</v>
      </c>
      <c r="AD6270">
        <v>70</v>
      </c>
      <c r="AE6270" t="s">
        <v>1104</v>
      </c>
      <c r="AF6270">
        <v>7</v>
      </c>
      <c r="AH6270" s="160">
        <v>33070</v>
      </c>
      <c r="AI6270">
        <v>19</v>
      </c>
      <c r="AJ6270">
        <v>145</v>
      </c>
      <c r="AK6270" s="160" t="s">
        <v>1104</v>
      </c>
      <c r="AL6270" s="28">
        <f t="shared" si="166"/>
        <v>15</v>
      </c>
      <c r="AN6270" s="160">
        <v>37453</v>
      </c>
      <c r="AO6270">
        <v>19</v>
      </c>
      <c r="AP6270">
        <v>90</v>
      </c>
      <c r="AQ6270" s="160" t="s">
        <v>1104</v>
      </c>
      <c r="AR6270" s="28">
        <f t="shared" si="167"/>
        <v>9</v>
      </c>
      <c r="AT6270" s="160">
        <v>38914</v>
      </c>
      <c r="AU6270">
        <v>19</v>
      </c>
      <c r="AV6270">
        <v>56</v>
      </c>
      <c r="AW6270" s="160" t="s">
        <v>1104</v>
      </c>
      <c r="AX6270" s="28">
        <f t="shared" si="168"/>
        <v>6</v>
      </c>
    </row>
    <row r="6271" spans="28:50" x14ac:dyDescent="0.3">
      <c r="AB6271" s="160">
        <v>36357</v>
      </c>
      <c r="AC6271">
        <v>20</v>
      </c>
      <c r="AD6271">
        <v>67</v>
      </c>
      <c r="AE6271" t="s">
        <v>1104</v>
      </c>
      <c r="AF6271">
        <v>7</v>
      </c>
      <c r="AH6271" s="160">
        <v>33070</v>
      </c>
      <c r="AI6271">
        <v>20</v>
      </c>
      <c r="AJ6271">
        <v>137</v>
      </c>
      <c r="AK6271" s="160" t="s">
        <v>1104</v>
      </c>
      <c r="AL6271" s="28">
        <f t="shared" si="166"/>
        <v>14</v>
      </c>
      <c r="AN6271" s="160">
        <v>37453</v>
      </c>
      <c r="AO6271">
        <v>20</v>
      </c>
      <c r="AP6271">
        <v>70</v>
      </c>
      <c r="AQ6271" s="160" t="s">
        <v>1104</v>
      </c>
      <c r="AR6271" s="28">
        <f t="shared" si="167"/>
        <v>7</v>
      </c>
      <c r="AT6271" s="160">
        <v>38914</v>
      </c>
      <c r="AU6271">
        <v>20</v>
      </c>
      <c r="AV6271">
        <v>49</v>
      </c>
      <c r="AW6271" s="160" t="s">
        <v>1104</v>
      </c>
      <c r="AX6271" s="28">
        <f t="shared" si="168"/>
        <v>5</v>
      </c>
    </row>
    <row r="6272" spans="28:50" x14ac:dyDescent="0.3">
      <c r="AB6272" s="160">
        <v>36357</v>
      </c>
      <c r="AC6272">
        <v>21</v>
      </c>
      <c r="AD6272">
        <v>41</v>
      </c>
      <c r="AE6272" t="s">
        <v>1104</v>
      </c>
      <c r="AF6272">
        <v>4</v>
      </c>
      <c r="AH6272" s="160">
        <v>33070</v>
      </c>
      <c r="AI6272">
        <v>21</v>
      </c>
      <c r="AJ6272">
        <v>129</v>
      </c>
      <c r="AK6272" s="160" t="s">
        <v>1104</v>
      </c>
      <c r="AL6272" s="28">
        <f t="shared" si="166"/>
        <v>13</v>
      </c>
      <c r="AN6272" s="160">
        <v>37453</v>
      </c>
      <c r="AO6272">
        <v>21</v>
      </c>
      <c r="AP6272">
        <v>60</v>
      </c>
      <c r="AQ6272" s="160" t="s">
        <v>1104</v>
      </c>
      <c r="AR6272" s="28">
        <f t="shared" si="167"/>
        <v>6</v>
      </c>
      <c r="AT6272" s="160">
        <v>38914</v>
      </c>
      <c r="AU6272">
        <v>21</v>
      </c>
      <c r="AV6272">
        <v>39</v>
      </c>
      <c r="AW6272" s="160" t="s">
        <v>1104</v>
      </c>
      <c r="AX6272" s="28">
        <f t="shared" si="168"/>
        <v>4</v>
      </c>
    </row>
    <row r="6273" spans="28:50" x14ac:dyDescent="0.3">
      <c r="AB6273" s="160">
        <v>36357</v>
      </c>
      <c r="AC6273">
        <v>22</v>
      </c>
      <c r="AD6273">
        <v>25</v>
      </c>
      <c r="AE6273" t="s">
        <v>1104</v>
      </c>
      <c r="AF6273">
        <v>3</v>
      </c>
      <c r="AH6273" s="160">
        <v>33070</v>
      </c>
      <c r="AI6273">
        <v>22</v>
      </c>
      <c r="AJ6273">
        <v>125</v>
      </c>
      <c r="AK6273" s="160" t="s">
        <v>1104</v>
      </c>
      <c r="AL6273" s="28">
        <f t="shared" si="166"/>
        <v>13</v>
      </c>
      <c r="AN6273" s="160">
        <v>37453</v>
      </c>
      <c r="AO6273">
        <v>22</v>
      </c>
      <c r="AP6273">
        <v>60</v>
      </c>
      <c r="AQ6273" s="160" t="s">
        <v>1104</v>
      </c>
      <c r="AR6273" s="28">
        <f t="shared" si="167"/>
        <v>6</v>
      </c>
      <c r="AT6273" s="160">
        <v>38914</v>
      </c>
      <c r="AU6273">
        <v>22</v>
      </c>
      <c r="AV6273">
        <v>41</v>
      </c>
      <c r="AW6273" s="160" t="s">
        <v>1104</v>
      </c>
      <c r="AX6273" s="28">
        <f t="shared" si="168"/>
        <v>4</v>
      </c>
    </row>
    <row r="6274" spans="28:50" x14ac:dyDescent="0.3">
      <c r="AB6274" s="160">
        <v>36357</v>
      </c>
      <c r="AC6274">
        <v>23</v>
      </c>
      <c r="AD6274">
        <v>23</v>
      </c>
      <c r="AE6274" t="s">
        <v>1104</v>
      </c>
      <c r="AF6274">
        <v>2</v>
      </c>
      <c r="AH6274" s="160">
        <v>33070</v>
      </c>
      <c r="AI6274">
        <v>23</v>
      </c>
      <c r="AJ6274">
        <v>121</v>
      </c>
      <c r="AK6274" s="160" t="s">
        <v>1104</v>
      </c>
      <c r="AL6274" s="28">
        <f t="shared" si="166"/>
        <v>12</v>
      </c>
      <c r="AN6274" s="160">
        <v>37453</v>
      </c>
      <c r="AO6274">
        <v>23</v>
      </c>
      <c r="AP6274">
        <v>50</v>
      </c>
      <c r="AQ6274" s="160" t="s">
        <v>1104</v>
      </c>
      <c r="AR6274" s="28">
        <f t="shared" si="167"/>
        <v>5</v>
      </c>
      <c r="AT6274" s="160">
        <v>38914</v>
      </c>
      <c r="AU6274">
        <v>23</v>
      </c>
      <c r="AV6274">
        <v>30</v>
      </c>
      <c r="AW6274" s="160" t="s">
        <v>1104</v>
      </c>
      <c r="AX6274" s="28">
        <f t="shared" si="168"/>
        <v>3</v>
      </c>
    </row>
    <row r="6275" spans="28:50" x14ac:dyDescent="0.3">
      <c r="AB6275" s="160">
        <v>36358</v>
      </c>
      <c r="AC6275">
        <v>0</v>
      </c>
      <c r="AD6275">
        <v>10</v>
      </c>
      <c r="AE6275" t="s">
        <v>1104</v>
      </c>
      <c r="AF6275">
        <v>1</v>
      </c>
      <c r="AH6275" s="160">
        <v>33071</v>
      </c>
      <c r="AI6275">
        <v>0</v>
      </c>
      <c r="AJ6275">
        <v>116</v>
      </c>
      <c r="AK6275" s="160" t="s">
        <v>1104</v>
      </c>
      <c r="AL6275" s="28">
        <f t="shared" si="166"/>
        <v>12</v>
      </c>
      <c r="AN6275" s="160">
        <v>37454</v>
      </c>
      <c r="AO6275">
        <v>0</v>
      </c>
      <c r="AP6275">
        <v>50</v>
      </c>
      <c r="AQ6275" s="160" t="s">
        <v>1104</v>
      </c>
      <c r="AR6275" s="28">
        <f t="shared" si="167"/>
        <v>5</v>
      </c>
      <c r="AT6275" s="160">
        <v>38915</v>
      </c>
      <c r="AU6275">
        <v>0</v>
      </c>
      <c r="AV6275">
        <v>29</v>
      </c>
      <c r="AW6275" s="160" t="s">
        <v>1104</v>
      </c>
      <c r="AX6275" s="28">
        <f t="shared" si="168"/>
        <v>3</v>
      </c>
    </row>
    <row r="6276" spans="28:50" x14ac:dyDescent="0.3">
      <c r="AB6276" s="160">
        <v>36358</v>
      </c>
      <c r="AC6276">
        <v>1</v>
      </c>
      <c r="AD6276">
        <v>5</v>
      </c>
      <c r="AE6276" t="s">
        <v>1104</v>
      </c>
      <c r="AF6276">
        <v>1</v>
      </c>
      <c r="AH6276" s="160">
        <v>33071</v>
      </c>
      <c r="AI6276">
        <v>1</v>
      </c>
      <c r="AJ6276">
        <v>109</v>
      </c>
      <c r="AK6276" s="160" t="s">
        <v>1104</v>
      </c>
      <c r="AL6276" s="28">
        <f t="shared" si="166"/>
        <v>11</v>
      </c>
      <c r="AN6276" s="160">
        <v>37454</v>
      </c>
      <c r="AO6276">
        <v>1</v>
      </c>
      <c r="AP6276">
        <v>50</v>
      </c>
      <c r="AQ6276" s="160" t="s">
        <v>1104</v>
      </c>
      <c r="AR6276" s="28">
        <f t="shared" si="167"/>
        <v>5</v>
      </c>
      <c r="AT6276" s="160">
        <v>38915</v>
      </c>
      <c r="AU6276">
        <v>1</v>
      </c>
      <c r="AV6276">
        <v>19</v>
      </c>
      <c r="AW6276" s="160" t="s">
        <v>1104</v>
      </c>
      <c r="AX6276" s="28">
        <f t="shared" si="168"/>
        <v>2</v>
      </c>
    </row>
    <row r="6277" spans="28:50" x14ac:dyDescent="0.3">
      <c r="AB6277" s="160">
        <v>36358</v>
      </c>
      <c r="AC6277">
        <v>2</v>
      </c>
      <c r="AD6277">
        <v>-1</v>
      </c>
      <c r="AE6277" t="s">
        <v>1104</v>
      </c>
      <c r="AF6277">
        <v>0</v>
      </c>
      <c r="AH6277" s="160">
        <v>33071</v>
      </c>
      <c r="AI6277">
        <v>2</v>
      </c>
      <c r="AJ6277">
        <v>102</v>
      </c>
      <c r="AK6277" s="160" t="s">
        <v>1104</v>
      </c>
      <c r="AL6277" s="28">
        <f t="shared" si="166"/>
        <v>10</v>
      </c>
      <c r="AN6277" s="160">
        <v>37454</v>
      </c>
      <c r="AO6277">
        <v>2</v>
      </c>
      <c r="AP6277">
        <v>50</v>
      </c>
      <c r="AQ6277" s="160" t="s">
        <v>1104</v>
      </c>
      <c r="AR6277" s="28">
        <f t="shared" si="167"/>
        <v>5</v>
      </c>
      <c r="AT6277" s="160">
        <v>38915</v>
      </c>
      <c r="AU6277">
        <v>2</v>
      </c>
      <c r="AV6277">
        <v>14</v>
      </c>
      <c r="AW6277" s="160" t="s">
        <v>1104</v>
      </c>
      <c r="AX6277" s="28">
        <f t="shared" si="168"/>
        <v>1</v>
      </c>
    </row>
    <row r="6278" spans="28:50" x14ac:dyDescent="0.3">
      <c r="AB6278" s="160">
        <v>36358</v>
      </c>
      <c r="AC6278">
        <v>3</v>
      </c>
      <c r="AD6278">
        <v>1</v>
      </c>
      <c r="AE6278" t="s">
        <v>1104</v>
      </c>
      <c r="AF6278">
        <v>0</v>
      </c>
      <c r="AH6278" s="160">
        <v>33071</v>
      </c>
      <c r="AI6278">
        <v>3</v>
      </c>
      <c r="AJ6278">
        <v>95</v>
      </c>
      <c r="AK6278" s="160" t="s">
        <v>1104</v>
      </c>
      <c r="AL6278" s="28">
        <f t="shared" si="166"/>
        <v>10</v>
      </c>
      <c r="AN6278" s="160">
        <v>37454</v>
      </c>
      <c r="AO6278">
        <v>3</v>
      </c>
      <c r="AP6278">
        <v>60</v>
      </c>
      <c r="AQ6278" s="160" t="s">
        <v>1104</v>
      </c>
      <c r="AR6278" s="28">
        <f t="shared" si="167"/>
        <v>6</v>
      </c>
      <c r="AT6278" s="160">
        <v>38915</v>
      </c>
      <c r="AU6278">
        <v>3</v>
      </c>
      <c r="AV6278">
        <v>18</v>
      </c>
      <c r="AW6278" s="160" t="s">
        <v>1104</v>
      </c>
      <c r="AX6278" s="28">
        <f t="shared" si="168"/>
        <v>2</v>
      </c>
    </row>
    <row r="6279" spans="28:50" x14ac:dyDescent="0.3">
      <c r="AB6279" s="160">
        <v>36358</v>
      </c>
      <c r="AC6279">
        <v>4</v>
      </c>
      <c r="AD6279">
        <v>4</v>
      </c>
      <c r="AE6279" t="s">
        <v>1104</v>
      </c>
      <c r="AF6279">
        <v>0</v>
      </c>
      <c r="AH6279" s="160">
        <v>33071</v>
      </c>
      <c r="AI6279">
        <v>4</v>
      </c>
      <c r="AJ6279">
        <v>98</v>
      </c>
      <c r="AK6279" s="160" t="s">
        <v>1104</v>
      </c>
      <c r="AL6279" s="28">
        <f t="shared" si="166"/>
        <v>10</v>
      </c>
      <c r="AN6279" s="160">
        <v>37454</v>
      </c>
      <c r="AO6279">
        <v>4</v>
      </c>
      <c r="AP6279">
        <v>50</v>
      </c>
      <c r="AQ6279" s="160" t="s">
        <v>1104</v>
      </c>
      <c r="AR6279" s="28">
        <f t="shared" si="167"/>
        <v>5</v>
      </c>
      <c r="AT6279" s="160">
        <v>38915</v>
      </c>
      <c r="AU6279">
        <v>4</v>
      </c>
      <c r="AV6279">
        <v>14</v>
      </c>
      <c r="AW6279" s="160" t="s">
        <v>1104</v>
      </c>
      <c r="AX6279" s="28">
        <f t="shared" si="168"/>
        <v>1</v>
      </c>
    </row>
    <row r="6280" spans="28:50" x14ac:dyDescent="0.3">
      <c r="AB6280" s="160">
        <v>36358</v>
      </c>
      <c r="AC6280">
        <v>5</v>
      </c>
      <c r="AD6280">
        <v>-1</v>
      </c>
      <c r="AE6280" t="s">
        <v>1104</v>
      </c>
      <c r="AF6280">
        <v>0</v>
      </c>
      <c r="AH6280" s="160">
        <v>33071</v>
      </c>
      <c r="AI6280">
        <v>5</v>
      </c>
      <c r="AJ6280">
        <v>101</v>
      </c>
      <c r="AK6280" s="160" t="s">
        <v>1104</v>
      </c>
      <c r="AL6280" s="28">
        <f t="shared" si="166"/>
        <v>10</v>
      </c>
      <c r="AN6280" s="160">
        <v>37454</v>
      </c>
      <c r="AO6280">
        <v>5</v>
      </c>
      <c r="AP6280">
        <v>50</v>
      </c>
      <c r="AQ6280" s="160" t="s">
        <v>1104</v>
      </c>
      <c r="AR6280" s="28">
        <f t="shared" si="167"/>
        <v>5</v>
      </c>
      <c r="AT6280" s="160">
        <v>38915</v>
      </c>
      <c r="AU6280">
        <v>5</v>
      </c>
      <c r="AV6280">
        <v>5</v>
      </c>
      <c r="AW6280" s="160" t="s">
        <v>1104</v>
      </c>
      <c r="AX6280" s="28">
        <f t="shared" si="168"/>
        <v>1</v>
      </c>
    </row>
    <row r="6281" spans="28:50" x14ac:dyDescent="0.3">
      <c r="AB6281" s="160">
        <v>36358</v>
      </c>
      <c r="AC6281">
        <v>6</v>
      </c>
      <c r="AD6281">
        <v>-6</v>
      </c>
      <c r="AE6281" t="s">
        <v>1104</v>
      </c>
      <c r="AF6281">
        <v>-1</v>
      </c>
      <c r="AH6281" s="160">
        <v>33071</v>
      </c>
      <c r="AI6281">
        <v>6</v>
      </c>
      <c r="AJ6281">
        <v>104</v>
      </c>
      <c r="AK6281" s="160" t="s">
        <v>1104</v>
      </c>
      <c r="AL6281" s="28">
        <f t="shared" si="166"/>
        <v>10</v>
      </c>
      <c r="AN6281" s="160">
        <v>37454</v>
      </c>
      <c r="AO6281">
        <v>6</v>
      </c>
      <c r="AP6281">
        <v>60</v>
      </c>
      <c r="AQ6281" s="160" t="s">
        <v>1104</v>
      </c>
      <c r="AR6281" s="28">
        <f t="shared" si="167"/>
        <v>6</v>
      </c>
      <c r="AT6281" s="160">
        <v>38915</v>
      </c>
      <c r="AU6281">
        <v>6</v>
      </c>
      <c r="AV6281">
        <v>2</v>
      </c>
      <c r="AW6281" s="160" t="s">
        <v>1104</v>
      </c>
      <c r="AX6281" s="28">
        <f t="shared" si="168"/>
        <v>0</v>
      </c>
    </row>
    <row r="6282" spans="28:50" x14ac:dyDescent="0.3">
      <c r="AB6282" s="160">
        <v>36358</v>
      </c>
      <c r="AC6282">
        <v>7</v>
      </c>
      <c r="AD6282">
        <v>3</v>
      </c>
      <c r="AE6282" t="s">
        <v>1104</v>
      </c>
      <c r="AF6282">
        <v>0</v>
      </c>
      <c r="AH6282" s="160">
        <v>33071</v>
      </c>
      <c r="AI6282">
        <v>7</v>
      </c>
      <c r="AJ6282">
        <v>113</v>
      </c>
      <c r="AK6282" s="160" t="s">
        <v>1104</v>
      </c>
      <c r="AL6282" s="28">
        <f t="shared" si="166"/>
        <v>11</v>
      </c>
      <c r="AN6282" s="160">
        <v>37454</v>
      </c>
      <c r="AO6282">
        <v>7</v>
      </c>
      <c r="AP6282">
        <v>70</v>
      </c>
      <c r="AQ6282" s="160" t="s">
        <v>1104</v>
      </c>
      <c r="AR6282" s="28">
        <f t="shared" si="167"/>
        <v>7</v>
      </c>
      <c r="AT6282" s="160">
        <v>38915</v>
      </c>
      <c r="AU6282">
        <v>7</v>
      </c>
      <c r="AV6282">
        <v>0</v>
      </c>
      <c r="AW6282" s="160" t="s">
        <v>1104</v>
      </c>
      <c r="AX6282" s="28">
        <f t="shared" si="168"/>
        <v>0</v>
      </c>
    </row>
    <row r="6283" spans="28:50" x14ac:dyDescent="0.3">
      <c r="AB6283" s="160">
        <v>36358</v>
      </c>
      <c r="AC6283">
        <v>8</v>
      </c>
      <c r="AD6283">
        <v>12</v>
      </c>
      <c r="AE6283" t="s">
        <v>1104</v>
      </c>
      <c r="AF6283">
        <v>1</v>
      </c>
      <c r="AH6283" s="160">
        <v>33071</v>
      </c>
      <c r="AI6283">
        <v>8</v>
      </c>
      <c r="AJ6283">
        <v>122</v>
      </c>
      <c r="AK6283" s="160" t="s">
        <v>1104</v>
      </c>
      <c r="AL6283" s="28">
        <f t="shared" si="166"/>
        <v>12</v>
      </c>
      <c r="AN6283" s="160">
        <v>37454</v>
      </c>
      <c r="AO6283">
        <v>8</v>
      </c>
      <c r="AP6283">
        <v>80</v>
      </c>
      <c r="AQ6283" s="160" t="s">
        <v>1104</v>
      </c>
      <c r="AR6283" s="28">
        <f t="shared" si="167"/>
        <v>8</v>
      </c>
      <c r="AT6283" s="160">
        <v>38915</v>
      </c>
      <c r="AU6283">
        <v>8</v>
      </c>
      <c r="AV6283">
        <v>-1</v>
      </c>
      <c r="AW6283" s="160" t="s">
        <v>1104</v>
      </c>
      <c r="AX6283" s="28">
        <f t="shared" si="168"/>
        <v>0</v>
      </c>
    </row>
    <row r="6284" spans="28:50" x14ac:dyDescent="0.3">
      <c r="AB6284" s="160">
        <v>36358</v>
      </c>
      <c r="AC6284">
        <v>9</v>
      </c>
      <c r="AD6284">
        <v>26</v>
      </c>
      <c r="AE6284" t="s">
        <v>1104</v>
      </c>
      <c r="AF6284">
        <v>3</v>
      </c>
      <c r="AH6284" s="160">
        <v>33071</v>
      </c>
      <c r="AI6284">
        <v>9</v>
      </c>
      <c r="AJ6284">
        <v>131</v>
      </c>
      <c r="AK6284" s="160" t="s">
        <v>1104</v>
      </c>
      <c r="AL6284" s="28">
        <f t="shared" si="166"/>
        <v>13</v>
      </c>
      <c r="AN6284" s="160">
        <v>37454</v>
      </c>
      <c r="AO6284">
        <v>9</v>
      </c>
      <c r="AP6284">
        <v>110</v>
      </c>
      <c r="AQ6284" s="160" t="s">
        <v>1104</v>
      </c>
      <c r="AR6284" s="28">
        <f t="shared" si="167"/>
        <v>11</v>
      </c>
      <c r="AT6284" s="160">
        <v>38915</v>
      </c>
      <c r="AU6284">
        <v>9</v>
      </c>
      <c r="AV6284">
        <v>30</v>
      </c>
      <c r="AW6284" s="160" t="s">
        <v>1104</v>
      </c>
      <c r="AX6284" s="28">
        <f t="shared" si="168"/>
        <v>3</v>
      </c>
    </row>
    <row r="6285" spans="28:50" x14ac:dyDescent="0.3">
      <c r="AB6285" s="160">
        <v>36358</v>
      </c>
      <c r="AC6285">
        <v>10</v>
      </c>
      <c r="AD6285">
        <v>33</v>
      </c>
      <c r="AE6285" t="s">
        <v>1104</v>
      </c>
      <c r="AF6285">
        <v>3</v>
      </c>
      <c r="AH6285" s="160">
        <v>33071</v>
      </c>
      <c r="AI6285">
        <v>10</v>
      </c>
      <c r="AJ6285">
        <v>143</v>
      </c>
      <c r="AK6285" s="160" t="s">
        <v>1104</v>
      </c>
      <c r="AL6285" s="28">
        <f t="shared" si="166"/>
        <v>14</v>
      </c>
      <c r="AN6285" s="160">
        <v>37454</v>
      </c>
      <c r="AO6285">
        <v>10</v>
      </c>
      <c r="AP6285">
        <v>100</v>
      </c>
      <c r="AQ6285" s="160" t="s">
        <v>1104</v>
      </c>
      <c r="AR6285" s="28">
        <f t="shared" si="167"/>
        <v>10</v>
      </c>
      <c r="AT6285" s="160">
        <v>38915</v>
      </c>
      <c r="AU6285">
        <v>10</v>
      </c>
      <c r="AV6285">
        <v>57</v>
      </c>
      <c r="AW6285" s="160" t="s">
        <v>1104</v>
      </c>
      <c r="AX6285" s="28">
        <f t="shared" si="168"/>
        <v>6</v>
      </c>
    </row>
    <row r="6286" spans="28:50" x14ac:dyDescent="0.3">
      <c r="AB6286" s="160">
        <v>36358</v>
      </c>
      <c r="AC6286">
        <v>11</v>
      </c>
      <c r="AD6286">
        <v>49</v>
      </c>
      <c r="AE6286" t="s">
        <v>1104</v>
      </c>
      <c r="AF6286">
        <v>5</v>
      </c>
      <c r="AH6286" s="160">
        <v>33071</v>
      </c>
      <c r="AI6286">
        <v>11</v>
      </c>
      <c r="AJ6286">
        <v>156</v>
      </c>
      <c r="AK6286" s="160" t="s">
        <v>1104</v>
      </c>
      <c r="AL6286" s="28">
        <f t="shared" si="166"/>
        <v>16</v>
      </c>
      <c r="AN6286" s="160">
        <v>37454</v>
      </c>
      <c r="AO6286">
        <v>11</v>
      </c>
      <c r="AP6286">
        <v>120</v>
      </c>
      <c r="AQ6286" s="160" t="s">
        <v>1104</v>
      </c>
      <c r="AR6286" s="28">
        <f t="shared" si="167"/>
        <v>12</v>
      </c>
      <c r="AT6286" s="160">
        <v>38915</v>
      </c>
      <c r="AU6286">
        <v>11</v>
      </c>
      <c r="AV6286">
        <v>83</v>
      </c>
      <c r="AW6286" s="160" t="s">
        <v>1104</v>
      </c>
      <c r="AX6286" s="28">
        <f t="shared" si="168"/>
        <v>8</v>
      </c>
    </row>
    <row r="6287" spans="28:50" x14ac:dyDescent="0.3">
      <c r="AB6287" s="160">
        <v>36358</v>
      </c>
      <c r="AC6287">
        <v>12</v>
      </c>
      <c r="AD6287">
        <v>81</v>
      </c>
      <c r="AE6287" t="s">
        <v>1104</v>
      </c>
      <c r="AF6287">
        <v>8</v>
      </c>
      <c r="AH6287" s="160">
        <v>33071</v>
      </c>
      <c r="AI6287">
        <v>12</v>
      </c>
      <c r="AJ6287">
        <v>169</v>
      </c>
      <c r="AK6287" s="160" t="s">
        <v>1104</v>
      </c>
      <c r="AL6287" s="28">
        <f t="shared" si="166"/>
        <v>17</v>
      </c>
      <c r="AN6287" s="160">
        <v>37454</v>
      </c>
      <c r="AO6287">
        <v>12</v>
      </c>
      <c r="AP6287">
        <v>130</v>
      </c>
      <c r="AQ6287" s="160" t="s">
        <v>1104</v>
      </c>
      <c r="AR6287" s="28">
        <f t="shared" si="167"/>
        <v>13</v>
      </c>
      <c r="AT6287" s="160">
        <v>38915</v>
      </c>
      <c r="AU6287">
        <v>12</v>
      </c>
      <c r="AV6287">
        <v>90</v>
      </c>
      <c r="AW6287" s="160" t="s">
        <v>1104</v>
      </c>
      <c r="AX6287" s="28">
        <f t="shared" si="168"/>
        <v>9</v>
      </c>
    </row>
    <row r="6288" spans="28:50" x14ac:dyDescent="0.3">
      <c r="AB6288" s="160">
        <v>36358</v>
      </c>
      <c r="AC6288">
        <v>13</v>
      </c>
      <c r="AD6288">
        <v>105</v>
      </c>
      <c r="AE6288" t="s">
        <v>1104</v>
      </c>
      <c r="AF6288">
        <v>11</v>
      </c>
      <c r="AH6288" s="160">
        <v>33071</v>
      </c>
      <c r="AI6288">
        <v>13</v>
      </c>
      <c r="AJ6288">
        <v>170</v>
      </c>
      <c r="AK6288" s="160" t="s">
        <v>1104</v>
      </c>
      <c r="AL6288" s="28">
        <f t="shared" si="166"/>
        <v>17</v>
      </c>
      <c r="AN6288" s="160">
        <v>37454</v>
      </c>
      <c r="AO6288">
        <v>13</v>
      </c>
      <c r="AP6288">
        <v>110</v>
      </c>
      <c r="AQ6288" s="160" t="s">
        <v>1104</v>
      </c>
      <c r="AR6288" s="28">
        <f t="shared" si="167"/>
        <v>11</v>
      </c>
      <c r="AT6288" s="160">
        <v>38915</v>
      </c>
      <c r="AU6288">
        <v>13</v>
      </c>
      <c r="AV6288">
        <v>89</v>
      </c>
      <c r="AW6288" s="160" t="s">
        <v>1104</v>
      </c>
      <c r="AX6288" s="28">
        <f t="shared" si="168"/>
        <v>9</v>
      </c>
    </row>
    <row r="6289" spans="28:50" x14ac:dyDescent="0.3">
      <c r="AB6289" s="160">
        <v>36358</v>
      </c>
      <c r="AC6289">
        <v>14</v>
      </c>
      <c r="AD6289">
        <v>125</v>
      </c>
      <c r="AE6289" t="s">
        <v>1104</v>
      </c>
      <c r="AF6289">
        <v>13</v>
      </c>
      <c r="AH6289" s="160">
        <v>33071</v>
      </c>
      <c r="AI6289">
        <v>14</v>
      </c>
      <c r="AJ6289">
        <v>171</v>
      </c>
      <c r="AK6289" s="160" t="s">
        <v>1104</v>
      </c>
      <c r="AL6289" s="28">
        <f t="shared" si="166"/>
        <v>17</v>
      </c>
      <c r="AN6289" s="160">
        <v>37454</v>
      </c>
      <c r="AO6289">
        <v>14</v>
      </c>
      <c r="AP6289">
        <v>120</v>
      </c>
      <c r="AQ6289" s="160" t="s">
        <v>1104</v>
      </c>
      <c r="AR6289" s="28">
        <f t="shared" si="167"/>
        <v>12</v>
      </c>
      <c r="AT6289" s="160">
        <v>38915</v>
      </c>
      <c r="AU6289">
        <v>14</v>
      </c>
      <c r="AV6289">
        <v>94</v>
      </c>
      <c r="AW6289" s="160" t="s">
        <v>1104</v>
      </c>
      <c r="AX6289" s="28">
        <f t="shared" si="168"/>
        <v>9</v>
      </c>
    </row>
    <row r="6290" spans="28:50" x14ac:dyDescent="0.3">
      <c r="AB6290" s="160">
        <v>36358</v>
      </c>
      <c r="AC6290">
        <v>15</v>
      </c>
      <c r="AD6290">
        <v>117</v>
      </c>
      <c r="AE6290" t="s">
        <v>1104</v>
      </c>
      <c r="AF6290">
        <v>12</v>
      </c>
      <c r="AH6290" s="160">
        <v>33071</v>
      </c>
      <c r="AI6290">
        <v>15</v>
      </c>
      <c r="AJ6290">
        <v>172</v>
      </c>
      <c r="AK6290" s="160" t="s">
        <v>1104</v>
      </c>
      <c r="AL6290" s="28">
        <f t="shared" si="166"/>
        <v>17</v>
      </c>
      <c r="AN6290" s="160">
        <v>37454</v>
      </c>
      <c r="AO6290">
        <v>15</v>
      </c>
      <c r="AP6290">
        <v>120</v>
      </c>
      <c r="AQ6290" s="160" t="s">
        <v>1104</v>
      </c>
      <c r="AR6290" s="28">
        <f t="shared" si="167"/>
        <v>12</v>
      </c>
      <c r="AT6290" s="160">
        <v>38915</v>
      </c>
      <c r="AU6290">
        <v>15</v>
      </c>
      <c r="AV6290">
        <v>83</v>
      </c>
      <c r="AW6290" s="160" t="s">
        <v>1104</v>
      </c>
      <c r="AX6290" s="28">
        <f t="shared" si="168"/>
        <v>8</v>
      </c>
    </row>
    <row r="6291" spans="28:50" x14ac:dyDescent="0.3">
      <c r="AB6291" s="160">
        <v>36358</v>
      </c>
      <c r="AC6291">
        <v>16</v>
      </c>
      <c r="AD6291">
        <v>114</v>
      </c>
      <c r="AE6291" t="s">
        <v>1104</v>
      </c>
      <c r="AF6291">
        <v>11</v>
      </c>
      <c r="AH6291" s="160">
        <v>33071</v>
      </c>
      <c r="AI6291">
        <v>16</v>
      </c>
      <c r="AJ6291">
        <v>171</v>
      </c>
      <c r="AK6291" s="160" t="s">
        <v>1104</v>
      </c>
      <c r="AL6291" s="28">
        <f t="shared" si="166"/>
        <v>17</v>
      </c>
      <c r="AN6291" s="160">
        <v>37454</v>
      </c>
      <c r="AO6291">
        <v>16</v>
      </c>
      <c r="AP6291">
        <v>120</v>
      </c>
      <c r="AQ6291" s="160" t="s">
        <v>1104</v>
      </c>
      <c r="AR6291" s="28">
        <f t="shared" si="167"/>
        <v>12</v>
      </c>
      <c r="AT6291" s="160">
        <v>38915</v>
      </c>
      <c r="AU6291">
        <v>16</v>
      </c>
      <c r="AV6291">
        <v>71</v>
      </c>
      <c r="AW6291" s="160" t="s">
        <v>1104</v>
      </c>
      <c r="AX6291" s="28">
        <f t="shared" si="168"/>
        <v>7</v>
      </c>
    </row>
    <row r="6292" spans="28:50" x14ac:dyDescent="0.3">
      <c r="AB6292" s="160">
        <v>36358</v>
      </c>
      <c r="AC6292">
        <v>17</v>
      </c>
      <c r="AD6292">
        <v>104</v>
      </c>
      <c r="AE6292" t="s">
        <v>1104</v>
      </c>
      <c r="AF6292">
        <v>10</v>
      </c>
      <c r="AH6292" s="160">
        <v>33071</v>
      </c>
      <c r="AI6292">
        <v>17</v>
      </c>
      <c r="AJ6292">
        <v>169</v>
      </c>
      <c r="AK6292" s="160" t="s">
        <v>1104</v>
      </c>
      <c r="AL6292" s="28">
        <f t="shared" si="166"/>
        <v>17</v>
      </c>
      <c r="AN6292" s="160">
        <v>37454</v>
      </c>
      <c r="AO6292">
        <v>17</v>
      </c>
      <c r="AP6292">
        <v>110</v>
      </c>
      <c r="AQ6292" s="160" t="s">
        <v>1104</v>
      </c>
      <c r="AR6292" s="28">
        <f t="shared" si="167"/>
        <v>11</v>
      </c>
      <c r="AT6292" s="160">
        <v>38915</v>
      </c>
      <c r="AU6292">
        <v>17</v>
      </c>
      <c r="AV6292">
        <v>62</v>
      </c>
      <c r="AW6292" s="160" t="s">
        <v>1104</v>
      </c>
      <c r="AX6292" s="28">
        <f t="shared" si="168"/>
        <v>6</v>
      </c>
    </row>
    <row r="6293" spans="28:50" x14ac:dyDescent="0.3">
      <c r="AB6293" s="160">
        <v>36358</v>
      </c>
      <c r="AC6293">
        <v>18</v>
      </c>
      <c r="AD6293">
        <v>93</v>
      </c>
      <c r="AE6293" t="s">
        <v>1104</v>
      </c>
      <c r="AF6293">
        <v>9</v>
      </c>
      <c r="AH6293" s="160">
        <v>33071</v>
      </c>
      <c r="AI6293">
        <v>18</v>
      </c>
      <c r="AJ6293">
        <v>167</v>
      </c>
      <c r="AK6293" s="160" t="s">
        <v>1104</v>
      </c>
      <c r="AL6293" s="28">
        <f t="shared" si="166"/>
        <v>17</v>
      </c>
      <c r="AN6293" s="160">
        <v>37454</v>
      </c>
      <c r="AO6293">
        <v>18</v>
      </c>
      <c r="AP6293">
        <v>100</v>
      </c>
      <c r="AQ6293" s="160" t="s">
        <v>1104</v>
      </c>
      <c r="AR6293" s="28">
        <f t="shared" si="167"/>
        <v>10</v>
      </c>
      <c r="AT6293" s="160">
        <v>38915</v>
      </c>
      <c r="AU6293">
        <v>18</v>
      </c>
      <c r="AV6293">
        <v>58</v>
      </c>
      <c r="AW6293" s="160" t="s">
        <v>1104</v>
      </c>
      <c r="AX6293" s="28">
        <f t="shared" si="168"/>
        <v>6</v>
      </c>
    </row>
    <row r="6294" spans="28:50" x14ac:dyDescent="0.3">
      <c r="AB6294" s="160">
        <v>36358</v>
      </c>
      <c r="AC6294">
        <v>19</v>
      </c>
      <c r="AD6294">
        <v>79</v>
      </c>
      <c r="AE6294" t="s">
        <v>1104</v>
      </c>
      <c r="AF6294">
        <v>8</v>
      </c>
      <c r="AH6294" s="160">
        <v>33071</v>
      </c>
      <c r="AI6294">
        <v>19</v>
      </c>
      <c r="AJ6294">
        <v>165</v>
      </c>
      <c r="AK6294" s="160" t="s">
        <v>1104</v>
      </c>
      <c r="AL6294" s="28">
        <f t="shared" si="166"/>
        <v>17</v>
      </c>
      <c r="AN6294" s="160">
        <v>37454</v>
      </c>
      <c r="AO6294">
        <v>19</v>
      </c>
      <c r="AP6294">
        <v>100</v>
      </c>
      <c r="AQ6294" s="160" t="s">
        <v>1104</v>
      </c>
      <c r="AR6294" s="28">
        <f t="shared" si="167"/>
        <v>10</v>
      </c>
      <c r="AT6294" s="160">
        <v>38915</v>
      </c>
      <c r="AU6294">
        <v>19</v>
      </c>
      <c r="AV6294">
        <v>54</v>
      </c>
      <c r="AW6294" s="160" t="s">
        <v>1104</v>
      </c>
      <c r="AX6294" s="28">
        <f t="shared" si="168"/>
        <v>5</v>
      </c>
    </row>
    <row r="6295" spans="28:50" x14ac:dyDescent="0.3">
      <c r="AB6295" s="160">
        <v>36358</v>
      </c>
      <c r="AC6295">
        <v>20</v>
      </c>
      <c r="AD6295">
        <v>77</v>
      </c>
      <c r="AE6295" t="s">
        <v>1104</v>
      </c>
      <c r="AF6295">
        <v>8</v>
      </c>
      <c r="AH6295" s="160">
        <v>33071</v>
      </c>
      <c r="AI6295">
        <v>20</v>
      </c>
      <c r="AJ6295">
        <v>163</v>
      </c>
      <c r="AK6295" s="160" t="s">
        <v>1104</v>
      </c>
      <c r="AL6295" s="28">
        <f t="shared" si="166"/>
        <v>16</v>
      </c>
      <c r="AN6295" s="160">
        <v>37454</v>
      </c>
      <c r="AO6295">
        <v>20</v>
      </c>
      <c r="AP6295">
        <v>100</v>
      </c>
      <c r="AQ6295" s="160" t="s">
        <v>1104</v>
      </c>
      <c r="AR6295" s="28">
        <f t="shared" si="167"/>
        <v>10</v>
      </c>
      <c r="AT6295" s="160">
        <v>38915</v>
      </c>
      <c r="AU6295">
        <v>20</v>
      </c>
      <c r="AV6295">
        <v>45</v>
      </c>
      <c r="AW6295" s="160" t="s">
        <v>1104</v>
      </c>
      <c r="AX6295" s="28">
        <f t="shared" si="168"/>
        <v>5</v>
      </c>
    </row>
    <row r="6296" spans="28:50" x14ac:dyDescent="0.3">
      <c r="AB6296" s="160">
        <v>36358</v>
      </c>
      <c r="AC6296">
        <v>21</v>
      </c>
      <c r="AD6296">
        <v>64</v>
      </c>
      <c r="AE6296" t="s">
        <v>1104</v>
      </c>
      <c r="AF6296">
        <v>6</v>
      </c>
      <c r="AH6296" s="160">
        <v>33071</v>
      </c>
      <c r="AI6296">
        <v>21</v>
      </c>
      <c r="AJ6296">
        <v>160</v>
      </c>
      <c r="AK6296" s="160" t="s">
        <v>1104</v>
      </c>
      <c r="AL6296" s="28">
        <f t="shared" si="166"/>
        <v>16</v>
      </c>
      <c r="AN6296" s="160">
        <v>37454</v>
      </c>
      <c r="AO6296">
        <v>21</v>
      </c>
      <c r="AP6296">
        <v>90</v>
      </c>
      <c r="AQ6296" s="160" t="s">
        <v>1104</v>
      </c>
      <c r="AR6296" s="28">
        <f t="shared" si="167"/>
        <v>9</v>
      </c>
      <c r="AT6296" s="160">
        <v>38915</v>
      </c>
      <c r="AU6296">
        <v>21</v>
      </c>
      <c r="AV6296">
        <v>44</v>
      </c>
      <c r="AW6296" s="160" t="s">
        <v>1104</v>
      </c>
      <c r="AX6296" s="28">
        <f t="shared" si="168"/>
        <v>4</v>
      </c>
    </row>
    <row r="6297" spans="28:50" x14ac:dyDescent="0.3">
      <c r="AB6297" s="160">
        <v>36358</v>
      </c>
      <c r="AC6297">
        <v>22</v>
      </c>
      <c r="AD6297">
        <v>70</v>
      </c>
      <c r="AE6297" t="s">
        <v>1104</v>
      </c>
      <c r="AF6297">
        <v>7</v>
      </c>
      <c r="AH6297" s="160">
        <v>33071</v>
      </c>
      <c r="AI6297">
        <v>22</v>
      </c>
      <c r="AJ6297">
        <v>163</v>
      </c>
      <c r="AK6297" s="160" t="s">
        <v>1104</v>
      </c>
      <c r="AL6297" s="28">
        <f t="shared" si="166"/>
        <v>16</v>
      </c>
      <c r="AN6297" s="160">
        <v>37454</v>
      </c>
      <c r="AO6297">
        <v>22</v>
      </c>
      <c r="AP6297">
        <v>70</v>
      </c>
      <c r="AQ6297" s="160" t="s">
        <v>1104</v>
      </c>
      <c r="AR6297" s="28">
        <f t="shared" si="167"/>
        <v>7</v>
      </c>
      <c r="AT6297" s="160">
        <v>38915</v>
      </c>
      <c r="AU6297">
        <v>22</v>
      </c>
      <c r="AV6297">
        <v>40</v>
      </c>
      <c r="AW6297" s="160" t="s">
        <v>1104</v>
      </c>
      <c r="AX6297" s="28">
        <f t="shared" si="168"/>
        <v>4</v>
      </c>
    </row>
    <row r="6298" spans="28:50" x14ac:dyDescent="0.3">
      <c r="AB6298" s="160">
        <v>36358</v>
      </c>
      <c r="AC6298">
        <v>23</v>
      </c>
      <c r="AD6298">
        <v>45</v>
      </c>
      <c r="AE6298" t="s">
        <v>1104</v>
      </c>
      <c r="AF6298">
        <v>5</v>
      </c>
      <c r="AH6298" s="160">
        <v>33071</v>
      </c>
      <c r="AI6298">
        <v>23</v>
      </c>
      <c r="AJ6298">
        <v>167</v>
      </c>
      <c r="AK6298" s="160" t="s">
        <v>1104</v>
      </c>
      <c r="AL6298" s="28">
        <f t="shared" si="166"/>
        <v>17</v>
      </c>
      <c r="AN6298" s="160">
        <v>37454</v>
      </c>
      <c r="AO6298">
        <v>23</v>
      </c>
      <c r="AP6298">
        <v>60</v>
      </c>
      <c r="AQ6298" s="160" t="s">
        <v>1104</v>
      </c>
      <c r="AR6298" s="28">
        <f t="shared" si="167"/>
        <v>6</v>
      </c>
      <c r="AT6298" s="160">
        <v>38915</v>
      </c>
      <c r="AU6298">
        <v>23</v>
      </c>
      <c r="AV6298">
        <v>37</v>
      </c>
      <c r="AW6298" s="160" t="s">
        <v>1104</v>
      </c>
      <c r="AX6298" s="28">
        <f t="shared" si="168"/>
        <v>4</v>
      </c>
    </row>
    <row r="6299" spans="28:50" x14ac:dyDescent="0.3">
      <c r="AB6299" s="160">
        <v>36359</v>
      </c>
      <c r="AC6299">
        <v>0</v>
      </c>
      <c r="AD6299">
        <v>27</v>
      </c>
      <c r="AE6299" t="s">
        <v>1104</v>
      </c>
      <c r="AF6299">
        <v>3</v>
      </c>
      <c r="AH6299" s="160">
        <v>33072</v>
      </c>
      <c r="AI6299">
        <v>0</v>
      </c>
      <c r="AJ6299">
        <v>171</v>
      </c>
      <c r="AK6299" s="160" t="s">
        <v>1104</v>
      </c>
      <c r="AL6299" s="28">
        <f t="shared" si="166"/>
        <v>17</v>
      </c>
      <c r="AN6299" s="160">
        <v>37455</v>
      </c>
      <c r="AO6299">
        <v>0</v>
      </c>
      <c r="AP6299">
        <v>80</v>
      </c>
      <c r="AQ6299" s="160" t="s">
        <v>1104</v>
      </c>
      <c r="AR6299" s="28">
        <f t="shared" si="167"/>
        <v>8</v>
      </c>
      <c r="AT6299" s="160">
        <v>38916</v>
      </c>
      <c r="AU6299">
        <v>0</v>
      </c>
      <c r="AV6299">
        <v>33</v>
      </c>
      <c r="AW6299" s="160" t="s">
        <v>1104</v>
      </c>
      <c r="AX6299" s="28">
        <f t="shared" si="168"/>
        <v>3</v>
      </c>
    </row>
    <row r="6300" spans="28:50" x14ac:dyDescent="0.3">
      <c r="AB6300" s="160">
        <v>36359</v>
      </c>
      <c r="AC6300">
        <v>1</v>
      </c>
      <c r="AD6300">
        <v>37</v>
      </c>
      <c r="AE6300" t="s">
        <v>1104</v>
      </c>
      <c r="AF6300">
        <v>4</v>
      </c>
      <c r="AH6300" s="160">
        <v>33072</v>
      </c>
      <c r="AI6300">
        <v>1</v>
      </c>
      <c r="AJ6300">
        <v>155</v>
      </c>
      <c r="AK6300" s="160" t="s">
        <v>1104</v>
      </c>
      <c r="AL6300" s="28">
        <f t="shared" si="166"/>
        <v>16</v>
      </c>
      <c r="AN6300" s="160">
        <v>37455</v>
      </c>
      <c r="AO6300">
        <v>1</v>
      </c>
      <c r="AP6300">
        <v>100</v>
      </c>
      <c r="AQ6300" s="160" t="s">
        <v>1104</v>
      </c>
      <c r="AR6300" s="28">
        <f t="shared" si="167"/>
        <v>10</v>
      </c>
      <c r="AT6300" s="160">
        <v>38916</v>
      </c>
      <c r="AU6300">
        <v>1</v>
      </c>
      <c r="AV6300">
        <v>29</v>
      </c>
      <c r="AW6300" s="160" t="s">
        <v>1104</v>
      </c>
      <c r="AX6300" s="28">
        <f t="shared" si="168"/>
        <v>3</v>
      </c>
    </row>
    <row r="6301" spans="28:50" x14ac:dyDescent="0.3">
      <c r="AB6301" s="160">
        <v>36359</v>
      </c>
      <c r="AC6301">
        <v>2</v>
      </c>
      <c r="AD6301">
        <v>69</v>
      </c>
      <c r="AE6301" t="s">
        <v>1104</v>
      </c>
      <c r="AF6301">
        <v>7</v>
      </c>
      <c r="AH6301" s="160">
        <v>33072</v>
      </c>
      <c r="AI6301">
        <v>2</v>
      </c>
      <c r="AJ6301">
        <v>139</v>
      </c>
      <c r="AK6301" s="160" t="s">
        <v>1104</v>
      </c>
      <c r="AL6301" s="28">
        <f t="shared" si="166"/>
        <v>14</v>
      </c>
      <c r="AN6301" s="160">
        <v>37455</v>
      </c>
      <c r="AO6301">
        <v>2</v>
      </c>
      <c r="AP6301">
        <v>80</v>
      </c>
      <c r="AQ6301" s="160" t="s">
        <v>1104</v>
      </c>
      <c r="AR6301" s="28">
        <f t="shared" si="167"/>
        <v>8</v>
      </c>
      <c r="AT6301" s="160">
        <v>38916</v>
      </c>
      <c r="AU6301">
        <v>2</v>
      </c>
      <c r="AV6301">
        <v>23</v>
      </c>
      <c r="AW6301" s="160" t="s">
        <v>1104</v>
      </c>
      <c r="AX6301" s="28">
        <f t="shared" si="168"/>
        <v>2</v>
      </c>
    </row>
    <row r="6302" spans="28:50" x14ac:dyDescent="0.3">
      <c r="AB6302" s="160">
        <v>36359</v>
      </c>
      <c r="AC6302">
        <v>3</v>
      </c>
      <c r="AD6302">
        <v>63</v>
      </c>
      <c r="AE6302" t="s">
        <v>1104</v>
      </c>
      <c r="AF6302">
        <v>6</v>
      </c>
      <c r="AH6302" s="160">
        <v>33072</v>
      </c>
      <c r="AI6302">
        <v>3</v>
      </c>
      <c r="AJ6302">
        <v>123</v>
      </c>
      <c r="AK6302" s="160" t="s">
        <v>1104</v>
      </c>
      <c r="AL6302" s="28">
        <f t="shared" si="166"/>
        <v>12</v>
      </c>
      <c r="AN6302" s="160">
        <v>37455</v>
      </c>
      <c r="AO6302">
        <v>3</v>
      </c>
      <c r="AP6302">
        <v>80</v>
      </c>
      <c r="AQ6302" s="160" t="s">
        <v>1104</v>
      </c>
      <c r="AR6302" s="28">
        <f t="shared" si="167"/>
        <v>8</v>
      </c>
      <c r="AT6302" s="160">
        <v>38916</v>
      </c>
      <c r="AU6302">
        <v>3</v>
      </c>
      <c r="AV6302">
        <v>27</v>
      </c>
      <c r="AW6302" s="160" t="s">
        <v>1104</v>
      </c>
      <c r="AX6302" s="28">
        <f t="shared" si="168"/>
        <v>3</v>
      </c>
    </row>
    <row r="6303" spans="28:50" x14ac:dyDescent="0.3">
      <c r="AB6303" s="160">
        <v>36359</v>
      </c>
      <c r="AC6303">
        <v>4</v>
      </c>
      <c r="AD6303">
        <v>72</v>
      </c>
      <c r="AE6303" t="s">
        <v>1104</v>
      </c>
      <c r="AF6303">
        <v>7</v>
      </c>
      <c r="AH6303" s="160">
        <v>33072</v>
      </c>
      <c r="AI6303">
        <v>4</v>
      </c>
      <c r="AJ6303">
        <v>120</v>
      </c>
      <c r="AK6303" s="160" t="s">
        <v>1104</v>
      </c>
      <c r="AL6303" s="28">
        <f t="shared" si="166"/>
        <v>12</v>
      </c>
      <c r="AN6303" s="160">
        <v>37455</v>
      </c>
      <c r="AO6303">
        <v>4</v>
      </c>
      <c r="AP6303">
        <v>70</v>
      </c>
      <c r="AQ6303" s="160" t="s">
        <v>1104</v>
      </c>
      <c r="AR6303" s="28">
        <f t="shared" si="167"/>
        <v>7</v>
      </c>
      <c r="AT6303" s="160">
        <v>38916</v>
      </c>
      <c r="AU6303">
        <v>4</v>
      </c>
      <c r="AV6303">
        <v>24</v>
      </c>
      <c r="AW6303" s="160" t="s">
        <v>1104</v>
      </c>
      <c r="AX6303" s="28">
        <f t="shared" si="168"/>
        <v>2</v>
      </c>
    </row>
    <row r="6304" spans="28:50" x14ac:dyDescent="0.3">
      <c r="AB6304" s="160">
        <v>36359</v>
      </c>
      <c r="AC6304">
        <v>5</v>
      </c>
      <c r="AD6304">
        <v>71</v>
      </c>
      <c r="AE6304" t="s">
        <v>1104</v>
      </c>
      <c r="AF6304">
        <v>7</v>
      </c>
      <c r="AH6304" s="160">
        <v>33072</v>
      </c>
      <c r="AI6304">
        <v>5</v>
      </c>
      <c r="AJ6304">
        <v>116</v>
      </c>
      <c r="AK6304" s="160" t="s">
        <v>1104</v>
      </c>
      <c r="AL6304" s="28">
        <f t="shared" si="166"/>
        <v>12</v>
      </c>
      <c r="AN6304" s="160">
        <v>37455</v>
      </c>
      <c r="AO6304">
        <v>5</v>
      </c>
      <c r="AP6304">
        <v>60</v>
      </c>
      <c r="AQ6304" s="160" t="s">
        <v>1104</v>
      </c>
      <c r="AR6304" s="28">
        <f t="shared" si="167"/>
        <v>6</v>
      </c>
      <c r="AT6304" s="160">
        <v>38916</v>
      </c>
      <c r="AU6304">
        <v>5</v>
      </c>
      <c r="AV6304">
        <v>18</v>
      </c>
      <c r="AW6304" s="160" t="s">
        <v>1104</v>
      </c>
      <c r="AX6304" s="28">
        <f t="shared" si="168"/>
        <v>2</v>
      </c>
    </row>
    <row r="6305" spans="28:50" x14ac:dyDescent="0.3">
      <c r="AB6305" s="160">
        <v>36359</v>
      </c>
      <c r="AC6305">
        <v>6</v>
      </c>
      <c r="AD6305">
        <v>74</v>
      </c>
      <c r="AE6305" t="s">
        <v>1104</v>
      </c>
      <c r="AF6305">
        <v>7</v>
      </c>
      <c r="AH6305" s="160">
        <v>33072</v>
      </c>
      <c r="AI6305">
        <v>6</v>
      </c>
      <c r="AJ6305">
        <v>112</v>
      </c>
      <c r="AK6305" s="160" t="s">
        <v>1104</v>
      </c>
      <c r="AL6305" s="28">
        <f t="shared" si="166"/>
        <v>11</v>
      </c>
      <c r="AN6305" s="160">
        <v>37455</v>
      </c>
      <c r="AO6305">
        <v>6</v>
      </c>
      <c r="AP6305">
        <v>60</v>
      </c>
      <c r="AQ6305" s="160" t="s">
        <v>1104</v>
      </c>
      <c r="AR6305" s="28">
        <f t="shared" si="167"/>
        <v>6</v>
      </c>
      <c r="AT6305" s="160">
        <v>38916</v>
      </c>
      <c r="AU6305">
        <v>6</v>
      </c>
      <c r="AV6305">
        <v>33</v>
      </c>
      <c r="AW6305" s="160" t="s">
        <v>1104</v>
      </c>
      <c r="AX6305" s="28">
        <f t="shared" si="168"/>
        <v>3</v>
      </c>
    </row>
    <row r="6306" spans="28:50" x14ac:dyDescent="0.3">
      <c r="AB6306" s="160">
        <v>36359</v>
      </c>
      <c r="AC6306">
        <v>7</v>
      </c>
      <c r="AD6306">
        <v>72</v>
      </c>
      <c r="AE6306" t="s">
        <v>1104</v>
      </c>
      <c r="AF6306">
        <v>7</v>
      </c>
      <c r="AH6306" s="160">
        <v>33072</v>
      </c>
      <c r="AI6306">
        <v>7</v>
      </c>
      <c r="AJ6306">
        <v>114</v>
      </c>
      <c r="AK6306" s="160" t="s">
        <v>1104</v>
      </c>
      <c r="AL6306" s="28">
        <f t="shared" si="166"/>
        <v>11</v>
      </c>
      <c r="AN6306" s="160">
        <v>37455</v>
      </c>
      <c r="AO6306">
        <v>7</v>
      </c>
      <c r="AP6306">
        <v>60</v>
      </c>
      <c r="AQ6306" s="160" t="s">
        <v>1104</v>
      </c>
      <c r="AR6306" s="28">
        <f t="shared" si="167"/>
        <v>6</v>
      </c>
      <c r="AT6306" s="160">
        <v>38916</v>
      </c>
      <c r="AU6306">
        <v>7</v>
      </c>
      <c r="AV6306">
        <v>37</v>
      </c>
      <c r="AW6306" s="160" t="s">
        <v>1104</v>
      </c>
      <c r="AX6306" s="28">
        <f t="shared" si="168"/>
        <v>4</v>
      </c>
    </row>
    <row r="6307" spans="28:50" x14ac:dyDescent="0.3">
      <c r="AB6307" s="160">
        <v>36359</v>
      </c>
      <c r="AC6307">
        <v>8</v>
      </c>
      <c r="AD6307">
        <v>77</v>
      </c>
      <c r="AE6307" t="s">
        <v>1104</v>
      </c>
      <c r="AF6307">
        <v>8</v>
      </c>
      <c r="AH6307" s="160">
        <v>33072</v>
      </c>
      <c r="AI6307">
        <v>8</v>
      </c>
      <c r="AJ6307">
        <v>116</v>
      </c>
      <c r="AK6307" s="160" t="s">
        <v>1104</v>
      </c>
      <c r="AL6307" s="28">
        <f t="shared" si="166"/>
        <v>12</v>
      </c>
      <c r="AN6307" s="160">
        <v>37455</v>
      </c>
      <c r="AO6307">
        <v>8</v>
      </c>
      <c r="AP6307">
        <v>75</v>
      </c>
      <c r="AQ6307" s="160" t="s">
        <v>1104</v>
      </c>
      <c r="AR6307" s="28">
        <f t="shared" si="167"/>
        <v>8</v>
      </c>
      <c r="AT6307" s="160">
        <v>38916</v>
      </c>
      <c r="AU6307">
        <v>8</v>
      </c>
      <c r="AV6307">
        <v>45</v>
      </c>
      <c r="AW6307" s="160" t="s">
        <v>1104</v>
      </c>
      <c r="AX6307" s="28">
        <f t="shared" si="168"/>
        <v>5</v>
      </c>
    </row>
    <row r="6308" spans="28:50" x14ac:dyDescent="0.3">
      <c r="AB6308" s="160">
        <v>36359</v>
      </c>
      <c r="AC6308">
        <v>9</v>
      </c>
      <c r="AD6308">
        <v>82</v>
      </c>
      <c r="AE6308" t="s">
        <v>1104</v>
      </c>
      <c r="AF6308">
        <v>8</v>
      </c>
      <c r="AH6308" s="160">
        <v>33072</v>
      </c>
      <c r="AI6308">
        <v>9</v>
      </c>
      <c r="AJ6308">
        <v>119</v>
      </c>
      <c r="AK6308" s="160" t="s">
        <v>1104</v>
      </c>
      <c r="AL6308" s="28">
        <f t="shared" si="166"/>
        <v>12</v>
      </c>
      <c r="AN6308" s="160">
        <v>37455</v>
      </c>
      <c r="AO6308">
        <v>9</v>
      </c>
      <c r="AP6308">
        <v>90</v>
      </c>
      <c r="AQ6308" s="160" t="s">
        <v>1104</v>
      </c>
      <c r="AR6308" s="28">
        <f t="shared" si="167"/>
        <v>9</v>
      </c>
      <c r="AT6308" s="160">
        <v>38916</v>
      </c>
      <c r="AU6308">
        <v>9</v>
      </c>
      <c r="AV6308">
        <v>53</v>
      </c>
      <c r="AW6308" s="160" t="s">
        <v>1104</v>
      </c>
      <c r="AX6308" s="28">
        <f t="shared" si="168"/>
        <v>5</v>
      </c>
    </row>
    <row r="6309" spans="28:50" x14ac:dyDescent="0.3">
      <c r="AB6309" s="160">
        <v>36359</v>
      </c>
      <c r="AC6309">
        <v>10</v>
      </c>
      <c r="AD6309">
        <v>104</v>
      </c>
      <c r="AE6309" t="s">
        <v>1104</v>
      </c>
      <c r="AF6309">
        <v>10</v>
      </c>
      <c r="AH6309" s="160">
        <v>33072</v>
      </c>
      <c r="AI6309">
        <v>10</v>
      </c>
      <c r="AJ6309">
        <v>123</v>
      </c>
      <c r="AK6309" s="160" t="s">
        <v>1104</v>
      </c>
      <c r="AL6309" s="28">
        <f t="shared" si="166"/>
        <v>12</v>
      </c>
      <c r="AN6309" s="160">
        <v>37455</v>
      </c>
      <c r="AO6309">
        <v>10</v>
      </c>
      <c r="AP6309">
        <v>100</v>
      </c>
      <c r="AQ6309" s="160" t="s">
        <v>1104</v>
      </c>
      <c r="AR6309" s="28">
        <f t="shared" si="167"/>
        <v>10</v>
      </c>
      <c r="AT6309" s="160">
        <v>38916</v>
      </c>
      <c r="AU6309">
        <v>10</v>
      </c>
      <c r="AV6309">
        <v>71</v>
      </c>
      <c r="AW6309" s="160" t="s">
        <v>1104</v>
      </c>
      <c r="AX6309" s="28">
        <f t="shared" si="168"/>
        <v>7</v>
      </c>
    </row>
    <row r="6310" spans="28:50" x14ac:dyDescent="0.3">
      <c r="AB6310" s="160">
        <v>36359</v>
      </c>
      <c r="AC6310">
        <v>11</v>
      </c>
      <c r="AD6310">
        <v>119</v>
      </c>
      <c r="AE6310" t="s">
        <v>1104</v>
      </c>
      <c r="AF6310">
        <v>12</v>
      </c>
      <c r="AH6310" s="160">
        <v>33072</v>
      </c>
      <c r="AI6310">
        <v>11</v>
      </c>
      <c r="AJ6310">
        <v>128</v>
      </c>
      <c r="AK6310" s="160" t="s">
        <v>1104</v>
      </c>
      <c r="AL6310" s="28">
        <f t="shared" si="166"/>
        <v>13</v>
      </c>
      <c r="AN6310" s="160">
        <v>37455</v>
      </c>
      <c r="AO6310">
        <v>11</v>
      </c>
      <c r="AP6310">
        <v>120</v>
      </c>
      <c r="AQ6310" s="160" t="s">
        <v>1104</v>
      </c>
      <c r="AR6310" s="28">
        <f t="shared" si="167"/>
        <v>12</v>
      </c>
      <c r="AT6310" s="160">
        <v>38916</v>
      </c>
      <c r="AU6310">
        <v>11</v>
      </c>
      <c r="AV6310">
        <v>73</v>
      </c>
      <c r="AW6310" s="160" t="s">
        <v>1104</v>
      </c>
      <c r="AX6310" s="28">
        <f t="shared" si="168"/>
        <v>7</v>
      </c>
    </row>
    <row r="6311" spans="28:50" x14ac:dyDescent="0.3">
      <c r="AB6311" s="160">
        <v>36359</v>
      </c>
      <c r="AC6311">
        <v>12</v>
      </c>
      <c r="AD6311">
        <v>116</v>
      </c>
      <c r="AE6311" t="s">
        <v>1104</v>
      </c>
      <c r="AF6311">
        <v>12</v>
      </c>
      <c r="AH6311" s="160">
        <v>33072</v>
      </c>
      <c r="AI6311">
        <v>12</v>
      </c>
      <c r="AJ6311">
        <v>133</v>
      </c>
      <c r="AK6311" s="160" t="s">
        <v>1104</v>
      </c>
      <c r="AL6311" s="28">
        <f t="shared" si="166"/>
        <v>13</v>
      </c>
      <c r="AN6311" s="160">
        <v>37455</v>
      </c>
      <c r="AO6311">
        <v>12</v>
      </c>
      <c r="AP6311">
        <v>120</v>
      </c>
      <c r="AQ6311" s="160" t="s">
        <v>1104</v>
      </c>
      <c r="AR6311" s="28">
        <f t="shared" si="167"/>
        <v>12</v>
      </c>
      <c r="AT6311" s="160">
        <v>38916</v>
      </c>
      <c r="AU6311">
        <v>12</v>
      </c>
      <c r="AV6311">
        <v>81</v>
      </c>
      <c r="AW6311" s="160" t="s">
        <v>1104</v>
      </c>
      <c r="AX6311" s="28">
        <f t="shared" si="168"/>
        <v>8</v>
      </c>
    </row>
    <row r="6312" spans="28:50" x14ac:dyDescent="0.3">
      <c r="AB6312" s="160">
        <v>36359</v>
      </c>
      <c r="AC6312">
        <v>13</v>
      </c>
      <c r="AD6312">
        <v>109</v>
      </c>
      <c r="AE6312" t="s">
        <v>1104</v>
      </c>
      <c r="AF6312">
        <v>11</v>
      </c>
      <c r="AH6312" s="160">
        <v>33072</v>
      </c>
      <c r="AI6312">
        <v>13</v>
      </c>
      <c r="AJ6312">
        <v>127</v>
      </c>
      <c r="AK6312" s="160" t="s">
        <v>1104</v>
      </c>
      <c r="AL6312" s="28">
        <f t="shared" si="166"/>
        <v>13</v>
      </c>
      <c r="AN6312" s="160">
        <v>37455</v>
      </c>
      <c r="AO6312">
        <v>13</v>
      </c>
      <c r="AP6312">
        <v>130</v>
      </c>
      <c r="AQ6312" s="160" t="s">
        <v>1104</v>
      </c>
      <c r="AR6312" s="28">
        <f t="shared" si="167"/>
        <v>13</v>
      </c>
      <c r="AT6312" s="160">
        <v>38916</v>
      </c>
      <c r="AU6312">
        <v>13</v>
      </c>
      <c r="AV6312">
        <v>92</v>
      </c>
      <c r="AW6312" s="160" t="s">
        <v>1104</v>
      </c>
      <c r="AX6312" s="28">
        <f t="shared" si="168"/>
        <v>9</v>
      </c>
    </row>
    <row r="6313" spans="28:50" x14ac:dyDescent="0.3">
      <c r="AB6313" s="160">
        <v>36359</v>
      </c>
      <c r="AC6313">
        <v>14</v>
      </c>
      <c r="AD6313">
        <v>103</v>
      </c>
      <c r="AE6313" t="s">
        <v>1104</v>
      </c>
      <c r="AF6313">
        <v>10</v>
      </c>
      <c r="AH6313" s="160">
        <v>33072</v>
      </c>
      <c r="AI6313">
        <v>14</v>
      </c>
      <c r="AJ6313">
        <v>121</v>
      </c>
      <c r="AK6313" s="160" t="s">
        <v>1104</v>
      </c>
      <c r="AL6313" s="28">
        <f t="shared" si="166"/>
        <v>12</v>
      </c>
      <c r="AN6313" s="160">
        <v>37455</v>
      </c>
      <c r="AO6313">
        <v>14</v>
      </c>
      <c r="AP6313">
        <v>120</v>
      </c>
      <c r="AQ6313" s="160" t="s">
        <v>1104</v>
      </c>
      <c r="AR6313" s="28">
        <f t="shared" si="167"/>
        <v>12</v>
      </c>
      <c r="AT6313" s="160">
        <v>38916</v>
      </c>
      <c r="AU6313">
        <v>14</v>
      </c>
      <c r="AV6313">
        <v>91</v>
      </c>
      <c r="AW6313" s="160" t="s">
        <v>1104</v>
      </c>
      <c r="AX6313" s="28">
        <f t="shared" si="168"/>
        <v>9</v>
      </c>
    </row>
    <row r="6314" spans="28:50" x14ac:dyDescent="0.3">
      <c r="AB6314" s="160">
        <v>36359</v>
      </c>
      <c r="AC6314">
        <v>15</v>
      </c>
      <c r="AD6314">
        <v>94</v>
      </c>
      <c r="AE6314" t="s">
        <v>1104</v>
      </c>
      <c r="AF6314">
        <v>9</v>
      </c>
      <c r="AH6314" s="160">
        <v>33072</v>
      </c>
      <c r="AI6314">
        <v>15</v>
      </c>
      <c r="AJ6314">
        <v>115</v>
      </c>
      <c r="AK6314" s="160" t="s">
        <v>1104</v>
      </c>
      <c r="AL6314" s="28">
        <f t="shared" si="166"/>
        <v>12</v>
      </c>
      <c r="AN6314" s="160">
        <v>37455</v>
      </c>
      <c r="AO6314">
        <v>15</v>
      </c>
      <c r="AP6314">
        <v>130</v>
      </c>
      <c r="AQ6314" s="160" t="s">
        <v>1104</v>
      </c>
      <c r="AR6314" s="28">
        <f t="shared" si="167"/>
        <v>13</v>
      </c>
      <c r="AT6314" s="160">
        <v>38916</v>
      </c>
      <c r="AU6314">
        <v>15</v>
      </c>
      <c r="AV6314">
        <v>70</v>
      </c>
      <c r="AW6314" s="160" t="s">
        <v>1104</v>
      </c>
      <c r="AX6314" s="28">
        <f t="shared" si="168"/>
        <v>7</v>
      </c>
    </row>
    <row r="6315" spans="28:50" x14ac:dyDescent="0.3">
      <c r="AB6315" s="160">
        <v>36359</v>
      </c>
      <c r="AC6315">
        <v>16</v>
      </c>
      <c r="AD6315">
        <v>92</v>
      </c>
      <c r="AE6315" t="s">
        <v>1104</v>
      </c>
      <c r="AF6315">
        <v>9</v>
      </c>
      <c r="AH6315" s="160">
        <v>33072</v>
      </c>
      <c r="AI6315">
        <v>16</v>
      </c>
      <c r="AJ6315">
        <v>115</v>
      </c>
      <c r="AK6315" s="160" t="s">
        <v>1104</v>
      </c>
      <c r="AL6315" s="28">
        <f t="shared" si="166"/>
        <v>12</v>
      </c>
      <c r="AN6315" s="160">
        <v>37455</v>
      </c>
      <c r="AO6315">
        <v>16</v>
      </c>
      <c r="AP6315">
        <v>120</v>
      </c>
      <c r="AQ6315" s="160" t="s">
        <v>1104</v>
      </c>
      <c r="AR6315" s="28">
        <f t="shared" si="167"/>
        <v>12</v>
      </c>
      <c r="AT6315" s="160">
        <v>38916</v>
      </c>
      <c r="AU6315">
        <v>16</v>
      </c>
      <c r="AV6315">
        <v>74</v>
      </c>
      <c r="AW6315" s="160" t="s">
        <v>1104</v>
      </c>
      <c r="AX6315" s="28">
        <f t="shared" si="168"/>
        <v>7</v>
      </c>
    </row>
    <row r="6316" spans="28:50" x14ac:dyDescent="0.3">
      <c r="AB6316" s="160">
        <v>36359</v>
      </c>
      <c r="AC6316">
        <v>17</v>
      </c>
      <c r="AD6316">
        <v>94</v>
      </c>
      <c r="AE6316" t="s">
        <v>1104</v>
      </c>
      <c r="AF6316">
        <v>9</v>
      </c>
      <c r="AH6316" s="160">
        <v>33072</v>
      </c>
      <c r="AI6316">
        <v>17</v>
      </c>
      <c r="AJ6316">
        <v>115</v>
      </c>
      <c r="AK6316" s="160" t="s">
        <v>1104</v>
      </c>
      <c r="AL6316" s="28">
        <f t="shared" si="166"/>
        <v>12</v>
      </c>
      <c r="AN6316" s="160">
        <v>37455</v>
      </c>
      <c r="AO6316">
        <v>17</v>
      </c>
      <c r="AP6316">
        <v>100</v>
      </c>
      <c r="AQ6316" s="160" t="s">
        <v>1104</v>
      </c>
      <c r="AR6316" s="28">
        <f t="shared" si="167"/>
        <v>10</v>
      </c>
      <c r="AT6316" s="160">
        <v>38916</v>
      </c>
      <c r="AU6316">
        <v>17</v>
      </c>
      <c r="AV6316">
        <v>69</v>
      </c>
      <c r="AW6316" s="160" t="s">
        <v>1104</v>
      </c>
      <c r="AX6316" s="28">
        <f t="shared" si="168"/>
        <v>7</v>
      </c>
    </row>
    <row r="6317" spans="28:50" x14ac:dyDescent="0.3">
      <c r="AB6317" s="160">
        <v>36359</v>
      </c>
      <c r="AC6317">
        <v>18</v>
      </c>
      <c r="AD6317">
        <v>94</v>
      </c>
      <c r="AE6317" t="s">
        <v>1104</v>
      </c>
      <c r="AF6317">
        <v>9</v>
      </c>
      <c r="AH6317" s="160">
        <v>33072</v>
      </c>
      <c r="AI6317">
        <v>18</v>
      </c>
      <c r="AJ6317">
        <v>114</v>
      </c>
      <c r="AK6317" s="160" t="s">
        <v>1104</v>
      </c>
      <c r="AL6317" s="28">
        <f t="shared" si="166"/>
        <v>11</v>
      </c>
      <c r="AN6317" s="160">
        <v>37455</v>
      </c>
      <c r="AO6317">
        <v>18</v>
      </c>
      <c r="AP6317">
        <v>90</v>
      </c>
      <c r="AQ6317" s="160" t="s">
        <v>1104</v>
      </c>
      <c r="AR6317" s="28">
        <f t="shared" si="167"/>
        <v>9</v>
      </c>
      <c r="AT6317" s="160">
        <v>38916</v>
      </c>
      <c r="AU6317">
        <v>18</v>
      </c>
      <c r="AV6317">
        <v>70</v>
      </c>
      <c r="AW6317" s="160" t="s">
        <v>1104</v>
      </c>
      <c r="AX6317" s="28">
        <f t="shared" si="168"/>
        <v>7</v>
      </c>
    </row>
    <row r="6318" spans="28:50" x14ac:dyDescent="0.3">
      <c r="AB6318" s="160">
        <v>36359</v>
      </c>
      <c r="AC6318">
        <v>19</v>
      </c>
      <c r="AD6318">
        <v>94</v>
      </c>
      <c r="AE6318" t="s">
        <v>1104</v>
      </c>
      <c r="AF6318">
        <v>9</v>
      </c>
      <c r="AH6318" s="160">
        <v>33072</v>
      </c>
      <c r="AI6318">
        <v>19</v>
      </c>
      <c r="AJ6318">
        <v>107</v>
      </c>
      <c r="AK6318" s="160" t="s">
        <v>1104</v>
      </c>
      <c r="AL6318" s="28">
        <f t="shared" si="166"/>
        <v>11</v>
      </c>
      <c r="AN6318" s="160">
        <v>37455</v>
      </c>
      <c r="AO6318">
        <v>19</v>
      </c>
      <c r="AP6318">
        <v>90</v>
      </c>
      <c r="AQ6318" s="160" t="s">
        <v>1104</v>
      </c>
      <c r="AR6318" s="28">
        <f t="shared" si="167"/>
        <v>9</v>
      </c>
      <c r="AT6318" s="160">
        <v>38916</v>
      </c>
      <c r="AU6318">
        <v>19</v>
      </c>
      <c r="AV6318">
        <v>66</v>
      </c>
      <c r="AW6318" s="160" t="s">
        <v>1104</v>
      </c>
      <c r="AX6318" s="28">
        <f t="shared" si="168"/>
        <v>7</v>
      </c>
    </row>
    <row r="6319" spans="28:50" x14ac:dyDescent="0.3">
      <c r="AB6319" s="160">
        <v>36359</v>
      </c>
      <c r="AC6319">
        <v>20</v>
      </c>
      <c r="AD6319">
        <v>93</v>
      </c>
      <c r="AE6319" t="s">
        <v>1104</v>
      </c>
      <c r="AF6319">
        <v>9</v>
      </c>
      <c r="AH6319" s="160">
        <v>33072</v>
      </c>
      <c r="AI6319">
        <v>20</v>
      </c>
      <c r="AJ6319">
        <v>100</v>
      </c>
      <c r="AK6319" s="160" t="s">
        <v>1104</v>
      </c>
      <c r="AL6319" s="28">
        <f t="shared" si="166"/>
        <v>10</v>
      </c>
      <c r="AN6319" s="160">
        <v>37455</v>
      </c>
      <c r="AO6319">
        <v>20</v>
      </c>
      <c r="AP6319">
        <v>70</v>
      </c>
      <c r="AQ6319" s="160" t="s">
        <v>1104</v>
      </c>
      <c r="AR6319" s="28">
        <f t="shared" si="167"/>
        <v>7</v>
      </c>
      <c r="AT6319" s="160">
        <v>38916</v>
      </c>
      <c r="AU6319">
        <v>20</v>
      </c>
      <c r="AV6319">
        <v>55</v>
      </c>
      <c r="AW6319" s="160" t="s">
        <v>1104</v>
      </c>
      <c r="AX6319" s="28">
        <f t="shared" si="168"/>
        <v>6</v>
      </c>
    </row>
    <row r="6320" spans="28:50" x14ac:dyDescent="0.3">
      <c r="AB6320" s="160">
        <v>36359</v>
      </c>
      <c r="AC6320">
        <v>21</v>
      </c>
      <c r="AD6320">
        <v>92</v>
      </c>
      <c r="AE6320" t="s">
        <v>1104</v>
      </c>
      <c r="AF6320">
        <v>9</v>
      </c>
      <c r="AH6320" s="160">
        <v>33072</v>
      </c>
      <c r="AI6320">
        <v>21</v>
      </c>
      <c r="AJ6320">
        <v>93</v>
      </c>
      <c r="AK6320" s="160" t="s">
        <v>1104</v>
      </c>
      <c r="AL6320" s="28">
        <f t="shared" si="166"/>
        <v>9</v>
      </c>
      <c r="AN6320" s="160">
        <v>37455</v>
      </c>
      <c r="AO6320">
        <v>21</v>
      </c>
      <c r="AP6320">
        <v>60</v>
      </c>
      <c r="AQ6320" s="160" t="s">
        <v>1104</v>
      </c>
      <c r="AR6320" s="28">
        <f t="shared" si="167"/>
        <v>6</v>
      </c>
      <c r="AT6320" s="160">
        <v>38916</v>
      </c>
      <c r="AU6320">
        <v>21</v>
      </c>
      <c r="AV6320">
        <v>43</v>
      </c>
      <c r="AW6320" s="160" t="s">
        <v>1104</v>
      </c>
      <c r="AX6320" s="28">
        <f t="shared" si="168"/>
        <v>4</v>
      </c>
    </row>
    <row r="6321" spans="28:50" x14ac:dyDescent="0.3">
      <c r="AB6321" s="160">
        <v>36359</v>
      </c>
      <c r="AC6321">
        <v>22</v>
      </c>
      <c r="AD6321">
        <v>91</v>
      </c>
      <c r="AE6321" t="s">
        <v>1104</v>
      </c>
      <c r="AF6321">
        <v>9</v>
      </c>
      <c r="AH6321" s="160">
        <v>33072</v>
      </c>
      <c r="AI6321">
        <v>22</v>
      </c>
      <c r="AJ6321">
        <v>89</v>
      </c>
      <c r="AK6321" s="160" t="s">
        <v>1104</v>
      </c>
      <c r="AL6321" s="28">
        <f t="shared" si="166"/>
        <v>9</v>
      </c>
      <c r="AN6321" s="160">
        <v>37455</v>
      </c>
      <c r="AO6321">
        <v>22</v>
      </c>
      <c r="AP6321">
        <v>60</v>
      </c>
      <c r="AQ6321" s="160" t="s">
        <v>1104</v>
      </c>
      <c r="AR6321" s="28">
        <f t="shared" si="167"/>
        <v>6</v>
      </c>
      <c r="AT6321" s="160">
        <v>38916</v>
      </c>
      <c r="AU6321">
        <v>22</v>
      </c>
      <c r="AV6321">
        <v>39</v>
      </c>
      <c r="AW6321" s="160" t="s">
        <v>1104</v>
      </c>
      <c r="AX6321" s="28">
        <f t="shared" si="168"/>
        <v>4</v>
      </c>
    </row>
    <row r="6322" spans="28:50" x14ac:dyDescent="0.3">
      <c r="AB6322" s="160">
        <v>36359</v>
      </c>
      <c r="AC6322">
        <v>23</v>
      </c>
      <c r="AD6322">
        <v>89</v>
      </c>
      <c r="AE6322" t="s">
        <v>1104</v>
      </c>
      <c r="AF6322">
        <v>9</v>
      </c>
      <c r="AH6322" s="160">
        <v>33072</v>
      </c>
      <c r="AI6322">
        <v>23</v>
      </c>
      <c r="AJ6322">
        <v>85</v>
      </c>
      <c r="AK6322" s="160" t="s">
        <v>1104</v>
      </c>
      <c r="AL6322" s="28">
        <f t="shared" si="166"/>
        <v>9</v>
      </c>
      <c r="AN6322" s="160">
        <v>37455</v>
      </c>
      <c r="AO6322">
        <v>23</v>
      </c>
      <c r="AP6322">
        <v>50</v>
      </c>
      <c r="AQ6322" s="160" t="s">
        <v>1104</v>
      </c>
      <c r="AR6322" s="28">
        <f t="shared" si="167"/>
        <v>5</v>
      </c>
      <c r="AT6322" s="160">
        <v>38916</v>
      </c>
      <c r="AU6322">
        <v>23</v>
      </c>
      <c r="AV6322">
        <v>26</v>
      </c>
      <c r="AW6322" s="160" t="s">
        <v>1104</v>
      </c>
      <c r="AX6322" s="28">
        <f t="shared" si="168"/>
        <v>3</v>
      </c>
    </row>
    <row r="6323" spans="28:50" x14ac:dyDescent="0.3">
      <c r="AB6323" s="160">
        <v>36360</v>
      </c>
      <c r="AC6323">
        <v>0</v>
      </c>
      <c r="AD6323">
        <v>92</v>
      </c>
      <c r="AE6323" t="s">
        <v>1104</v>
      </c>
      <c r="AF6323">
        <v>9</v>
      </c>
      <c r="AH6323" s="160">
        <v>33073</v>
      </c>
      <c r="AI6323">
        <v>0</v>
      </c>
      <c r="AJ6323">
        <v>80</v>
      </c>
      <c r="AK6323" s="160" t="s">
        <v>1104</v>
      </c>
      <c r="AL6323" s="28">
        <f t="shared" si="166"/>
        <v>8</v>
      </c>
      <c r="AN6323" s="160">
        <v>37456</v>
      </c>
      <c r="AO6323">
        <v>0</v>
      </c>
      <c r="AP6323">
        <v>50</v>
      </c>
      <c r="AQ6323" s="160" t="s">
        <v>1104</v>
      </c>
      <c r="AR6323" s="28">
        <f t="shared" si="167"/>
        <v>5</v>
      </c>
      <c r="AT6323" s="160">
        <v>38917</v>
      </c>
      <c r="AU6323">
        <v>0</v>
      </c>
      <c r="AV6323">
        <v>38</v>
      </c>
      <c r="AW6323" s="160" t="s">
        <v>1104</v>
      </c>
      <c r="AX6323" s="28">
        <f t="shared" si="168"/>
        <v>4</v>
      </c>
    </row>
    <row r="6324" spans="28:50" x14ac:dyDescent="0.3">
      <c r="AB6324" s="160">
        <v>36360</v>
      </c>
      <c r="AC6324">
        <v>1</v>
      </c>
      <c r="AD6324">
        <v>88</v>
      </c>
      <c r="AE6324" t="s">
        <v>1104</v>
      </c>
      <c r="AF6324">
        <v>9</v>
      </c>
      <c r="AH6324" s="160">
        <v>33073</v>
      </c>
      <c r="AI6324">
        <v>1</v>
      </c>
      <c r="AJ6324">
        <v>80</v>
      </c>
      <c r="AK6324" s="160" t="s">
        <v>1104</v>
      </c>
      <c r="AL6324" s="28">
        <f t="shared" si="166"/>
        <v>8</v>
      </c>
      <c r="AN6324" s="160">
        <v>37456</v>
      </c>
      <c r="AO6324">
        <v>1</v>
      </c>
      <c r="AP6324">
        <v>40</v>
      </c>
      <c r="AQ6324" s="160" t="s">
        <v>1104</v>
      </c>
      <c r="AR6324" s="28">
        <f t="shared" si="167"/>
        <v>4</v>
      </c>
      <c r="AT6324" s="160">
        <v>38917</v>
      </c>
      <c r="AU6324">
        <v>1</v>
      </c>
      <c r="AV6324">
        <v>39</v>
      </c>
      <c r="AW6324" s="160" t="s">
        <v>1104</v>
      </c>
      <c r="AX6324" s="28">
        <f t="shared" si="168"/>
        <v>4</v>
      </c>
    </row>
    <row r="6325" spans="28:50" x14ac:dyDescent="0.3">
      <c r="AB6325" s="160">
        <v>36360</v>
      </c>
      <c r="AC6325">
        <v>2</v>
      </c>
      <c r="AD6325">
        <v>81</v>
      </c>
      <c r="AE6325" t="s">
        <v>1104</v>
      </c>
      <c r="AF6325">
        <v>8</v>
      </c>
      <c r="AH6325" s="160">
        <v>33073</v>
      </c>
      <c r="AI6325">
        <v>2</v>
      </c>
      <c r="AJ6325">
        <v>80</v>
      </c>
      <c r="AK6325" s="160" t="s">
        <v>1104</v>
      </c>
      <c r="AL6325" s="28">
        <f t="shared" si="166"/>
        <v>8</v>
      </c>
      <c r="AN6325" s="160">
        <v>37456</v>
      </c>
      <c r="AO6325">
        <v>2</v>
      </c>
      <c r="AP6325">
        <v>40</v>
      </c>
      <c r="AQ6325" s="160" t="s">
        <v>1104</v>
      </c>
      <c r="AR6325" s="28">
        <f t="shared" si="167"/>
        <v>4</v>
      </c>
      <c r="AT6325" s="160">
        <v>38917</v>
      </c>
      <c r="AU6325">
        <v>2</v>
      </c>
      <c r="AV6325">
        <v>43</v>
      </c>
      <c r="AW6325" s="160" t="s">
        <v>1104</v>
      </c>
      <c r="AX6325" s="28">
        <f t="shared" si="168"/>
        <v>4</v>
      </c>
    </row>
    <row r="6326" spans="28:50" x14ac:dyDescent="0.3">
      <c r="AB6326" s="160">
        <v>36360</v>
      </c>
      <c r="AC6326">
        <v>3</v>
      </c>
      <c r="AD6326">
        <v>76</v>
      </c>
      <c r="AE6326" t="s">
        <v>1104</v>
      </c>
      <c r="AF6326">
        <v>8</v>
      </c>
      <c r="AH6326" s="160">
        <v>33073</v>
      </c>
      <c r="AI6326">
        <v>3</v>
      </c>
      <c r="AJ6326">
        <v>81</v>
      </c>
      <c r="AK6326" s="160" t="s">
        <v>1104</v>
      </c>
      <c r="AL6326" s="28">
        <f t="shared" si="166"/>
        <v>8</v>
      </c>
      <c r="AN6326" s="160">
        <v>37456</v>
      </c>
      <c r="AO6326">
        <v>3</v>
      </c>
      <c r="AP6326">
        <v>40</v>
      </c>
      <c r="AQ6326" s="160" t="s">
        <v>1104</v>
      </c>
      <c r="AR6326" s="28">
        <f t="shared" si="167"/>
        <v>4</v>
      </c>
      <c r="AT6326" s="160">
        <v>38917</v>
      </c>
      <c r="AU6326">
        <v>3</v>
      </c>
      <c r="AV6326">
        <v>48</v>
      </c>
      <c r="AW6326" s="160" t="s">
        <v>1104</v>
      </c>
      <c r="AX6326" s="28">
        <f t="shared" si="168"/>
        <v>5</v>
      </c>
    </row>
    <row r="6327" spans="28:50" x14ac:dyDescent="0.3">
      <c r="AB6327" s="160">
        <v>36360</v>
      </c>
      <c r="AC6327">
        <v>4</v>
      </c>
      <c r="AD6327">
        <v>69</v>
      </c>
      <c r="AE6327" t="s">
        <v>1104</v>
      </c>
      <c r="AF6327">
        <v>7</v>
      </c>
      <c r="AH6327" s="160">
        <v>33073</v>
      </c>
      <c r="AI6327">
        <v>4</v>
      </c>
      <c r="AJ6327">
        <v>85</v>
      </c>
      <c r="AK6327" s="160" t="s">
        <v>1104</v>
      </c>
      <c r="AL6327" s="28">
        <f t="shared" si="166"/>
        <v>9</v>
      </c>
      <c r="AN6327" s="160">
        <v>37456</v>
      </c>
      <c r="AO6327">
        <v>4</v>
      </c>
      <c r="AP6327">
        <v>40</v>
      </c>
      <c r="AQ6327" s="160" t="s">
        <v>1104</v>
      </c>
      <c r="AR6327" s="28">
        <f t="shared" si="167"/>
        <v>4</v>
      </c>
      <c r="AT6327" s="160">
        <v>38917</v>
      </c>
      <c r="AU6327">
        <v>4</v>
      </c>
      <c r="AV6327">
        <v>48</v>
      </c>
      <c r="AW6327" s="160" t="s">
        <v>1104</v>
      </c>
      <c r="AX6327" s="28">
        <f t="shared" si="168"/>
        <v>5</v>
      </c>
    </row>
    <row r="6328" spans="28:50" x14ac:dyDescent="0.3">
      <c r="AB6328" s="160">
        <v>36360</v>
      </c>
      <c r="AC6328">
        <v>5</v>
      </c>
      <c r="AD6328">
        <v>67</v>
      </c>
      <c r="AE6328" t="s">
        <v>1104</v>
      </c>
      <c r="AF6328">
        <v>7</v>
      </c>
      <c r="AH6328" s="160">
        <v>33073</v>
      </c>
      <c r="AI6328">
        <v>5</v>
      </c>
      <c r="AJ6328">
        <v>89</v>
      </c>
      <c r="AK6328" s="160" t="s">
        <v>1104</v>
      </c>
      <c r="AL6328" s="28">
        <f t="shared" si="166"/>
        <v>9</v>
      </c>
      <c r="AN6328" s="160">
        <v>37456</v>
      </c>
      <c r="AO6328">
        <v>5</v>
      </c>
      <c r="AP6328">
        <v>40</v>
      </c>
      <c r="AQ6328" s="160" t="s">
        <v>1104</v>
      </c>
      <c r="AR6328" s="28">
        <f t="shared" si="167"/>
        <v>4</v>
      </c>
      <c r="AT6328" s="160">
        <v>38917</v>
      </c>
      <c r="AU6328">
        <v>5</v>
      </c>
      <c r="AV6328">
        <v>69</v>
      </c>
      <c r="AW6328" s="160" t="s">
        <v>1104</v>
      </c>
      <c r="AX6328" s="28">
        <f t="shared" si="168"/>
        <v>7</v>
      </c>
    </row>
    <row r="6329" spans="28:50" x14ac:dyDescent="0.3">
      <c r="AB6329" s="160">
        <v>36360</v>
      </c>
      <c r="AC6329">
        <v>6</v>
      </c>
      <c r="AD6329">
        <v>67</v>
      </c>
      <c r="AE6329" t="s">
        <v>1104</v>
      </c>
      <c r="AF6329">
        <v>7</v>
      </c>
      <c r="AH6329" s="160">
        <v>33073</v>
      </c>
      <c r="AI6329">
        <v>6</v>
      </c>
      <c r="AJ6329">
        <v>93</v>
      </c>
      <c r="AK6329" s="160" t="s">
        <v>1104</v>
      </c>
      <c r="AL6329" s="28">
        <f t="shared" si="166"/>
        <v>9</v>
      </c>
      <c r="AN6329" s="160">
        <v>37456</v>
      </c>
      <c r="AO6329">
        <v>6</v>
      </c>
      <c r="AP6329">
        <v>30</v>
      </c>
      <c r="AQ6329" s="160" t="s">
        <v>1104</v>
      </c>
      <c r="AR6329" s="28">
        <f t="shared" si="167"/>
        <v>3</v>
      </c>
      <c r="AT6329" s="160">
        <v>38917</v>
      </c>
      <c r="AU6329">
        <v>6</v>
      </c>
      <c r="AV6329">
        <v>71</v>
      </c>
      <c r="AW6329" s="160" t="s">
        <v>1104</v>
      </c>
      <c r="AX6329" s="28">
        <f t="shared" si="168"/>
        <v>7</v>
      </c>
    </row>
    <row r="6330" spans="28:50" x14ac:dyDescent="0.3">
      <c r="AB6330" s="160">
        <v>36360</v>
      </c>
      <c r="AC6330">
        <v>7</v>
      </c>
      <c r="AD6330">
        <v>63</v>
      </c>
      <c r="AE6330" t="s">
        <v>1104</v>
      </c>
      <c r="AF6330">
        <v>6</v>
      </c>
      <c r="AH6330" s="160">
        <v>33073</v>
      </c>
      <c r="AI6330">
        <v>7</v>
      </c>
      <c r="AJ6330">
        <v>95</v>
      </c>
      <c r="AK6330" s="160" t="s">
        <v>1104</v>
      </c>
      <c r="AL6330" s="28">
        <f t="shared" si="166"/>
        <v>10</v>
      </c>
      <c r="AN6330" s="160">
        <v>37456</v>
      </c>
      <c r="AO6330">
        <v>7</v>
      </c>
      <c r="AP6330">
        <v>40</v>
      </c>
      <c r="AQ6330" s="160" t="s">
        <v>1104</v>
      </c>
      <c r="AR6330" s="28">
        <f t="shared" si="167"/>
        <v>4</v>
      </c>
      <c r="AT6330" s="160">
        <v>38917</v>
      </c>
      <c r="AU6330">
        <v>7</v>
      </c>
      <c r="AV6330">
        <v>71</v>
      </c>
      <c r="AW6330" s="160" t="s">
        <v>1104</v>
      </c>
      <c r="AX6330" s="28">
        <f t="shared" si="168"/>
        <v>7</v>
      </c>
    </row>
    <row r="6331" spans="28:50" x14ac:dyDescent="0.3">
      <c r="AB6331" s="160">
        <v>36360</v>
      </c>
      <c r="AC6331">
        <v>8</v>
      </c>
      <c r="AD6331">
        <v>70</v>
      </c>
      <c r="AE6331" t="s">
        <v>1104</v>
      </c>
      <c r="AF6331">
        <v>7</v>
      </c>
      <c r="AH6331" s="160">
        <v>33073</v>
      </c>
      <c r="AI6331">
        <v>8</v>
      </c>
      <c r="AJ6331">
        <v>98</v>
      </c>
      <c r="AK6331" s="160" t="s">
        <v>1104</v>
      </c>
      <c r="AL6331" s="28">
        <f t="shared" ref="AL6331:AL6394" si="169">ROUND(AJ6331/10,0)</f>
        <v>10</v>
      </c>
      <c r="AN6331" s="160">
        <v>37456</v>
      </c>
      <c r="AO6331">
        <v>8</v>
      </c>
      <c r="AP6331">
        <v>54</v>
      </c>
      <c r="AQ6331" s="160" t="s">
        <v>1104</v>
      </c>
      <c r="AR6331" s="28">
        <f t="shared" ref="AR6331:AR6394" si="170">ROUND(AP6331/10,0)</f>
        <v>5</v>
      </c>
      <c r="AT6331" s="160">
        <v>38917</v>
      </c>
      <c r="AU6331">
        <v>8</v>
      </c>
      <c r="AV6331">
        <v>75</v>
      </c>
      <c r="AW6331" s="160" t="s">
        <v>1104</v>
      </c>
      <c r="AX6331" s="28">
        <f t="shared" ref="AX6331:AX6394" si="171">ROUND(AV6331/10,0)</f>
        <v>8</v>
      </c>
    </row>
    <row r="6332" spans="28:50" x14ac:dyDescent="0.3">
      <c r="AB6332" s="160">
        <v>36360</v>
      </c>
      <c r="AC6332">
        <v>9</v>
      </c>
      <c r="AD6332">
        <v>87</v>
      </c>
      <c r="AE6332" t="s">
        <v>1104</v>
      </c>
      <c r="AF6332">
        <v>9</v>
      </c>
      <c r="AH6332" s="160">
        <v>33073</v>
      </c>
      <c r="AI6332">
        <v>9</v>
      </c>
      <c r="AJ6332">
        <v>101</v>
      </c>
      <c r="AK6332" s="160" t="s">
        <v>1104</v>
      </c>
      <c r="AL6332" s="28">
        <f t="shared" si="169"/>
        <v>10</v>
      </c>
      <c r="AN6332" s="160">
        <v>37456</v>
      </c>
      <c r="AO6332">
        <v>9</v>
      </c>
      <c r="AP6332">
        <v>80</v>
      </c>
      <c r="AQ6332" s="160" t="s">
        <v>1104</v>
      </c>
      <c r="AR6332" s="28">
        <f t="shared" si="170"/>
        <v>8</v>
      </c>
      <c r="AT6332" s="160">
        <v>38917</v>
      </c>
      <c r="AU6332">
        <v>9</v>
      </c>
      <c r="AV6332">
        <v>64</v>
      </c>
      <c r="AW6332" s="160" t="s">
        <v>1104</v>
      </c>
      <c r="AX6332" s="28">
        <f t="shared" si="171"/>
        <v>6</v>
      </c>
    </row>
    <row r="6333" spans="28:50" x14ac:dyDescent="0.3">
      <c r="AB6333" s="160">
        <v>36360</v>
      </c>
      <c r="AC6333">
        <v>10</v>
      </c>
      <c r="AD6333">
        <v>99</v>
      </c>
      <c r="AE6333" t="s">
        <v>1104</v>
      </c>
      <c r="AF6333">
        <v>10</v>
      </c>
      <c r="AH6333" s="160">
        <v>33073</v>
      </c>
      <c r="AI6333">
        <v>10</v>
      </c>
      <c r="AJ6333">
        <v>110</v>
      </c>
      <c r="AK6333" s="160" t="s">
        <v>1104</v>
      </c>
      <c r="AL6333" s="28">
        <f t="shared" si="169"/>
        <v>11</v>
      </c>
      <c r="AN6333" s="160">
        <v>37456</v>
      </c>
      <c r="AO6333">
        <v>10</v>
      </c>
      <c r="AP6333">
        <v>100</v>
      </c>
      <c r="AQ6333" s="160" t="s">
        <v>1104</v>
      </c>
      <c r="AR6333" s="28">
        <f t="shared" si="170"/>
        <v>10</v>
      </c>
      <c r="AT6333" s="160">
        <v>38917</v>
      </c>
      <c r="AU6333">
        <v>10</v>
      </c>
      <c r="AV6333">
        <v>66</v>
      </c>
      <c r="AW6333" s="160" t="s">
        <v>1104</v>
      </c>
      <c r="AX6333" s="28">
        <f t="shared" si="171"/>
        <v>7</v>
      </c>
    </row>
    <row r="6334" spans="28:50" x14ac:dyDescent="0.3">
      <c r="AB6334" s="160">
        <v>36360</v>
      </c>
      <c r="AC6334">
        <v>11</v>
      </c>
      <c r="AD6334">
        <v>110</v>
      </c>
      <c r="AE6334" t="s">
        <v>1104</v>
      </c>
      <c r="AF6334">
        <v>11</v>
      </c>
      <c r="AH6334" s="160">
        <v>33073</v>
      </c>
      <c r="AI6334">
        <v>11</v>
      </c>
      <c r="AJ6334">
        <v>120</v>
      </c>
      <c r="AK6334" s="160" t="s">
        <v>1104</v>
      </c>
      <c r="AL6334" s="28">
        <f t="shared" si="169"/>
        <v>12</v>
      </c>
      <c r="AN6334" s="160">
        <v>37456</v>
      </c>
      <c r="AO6334">
        <v>11</v>
      </c>
      <c r="AP6334">
        <v>110</v>
      </c>
      <c r="AQ6334" s="160" t="s">
        <v>1104</v>
      </c>
      <c r="AR6334" s="28">
        <f t="shared" si="170"/>
        <v>11</v>
      </c>
      <c r="AT6334" s="160">
        <v>38917</v>
      </c>
      <c r="AU6334">
        <v>11</v>
      </c>
      <c r="AV6334">
        <v>67</v>
      </c>
      <c r="AW6334" s="160" t="s">
        <v>1104</v>
      </c>
      <c r="AX6334" s="28">
        <f t="shared" si="171"/>
        <v>7</v>
      </c>
    </row>
    <row r="6335" spans="28:50" x14ac:dyDescent="0.3">
      <c r="AB6335" s="160">
        <v>36360</v>
      </c>
      <c r="AC6335">
        <v>12</v>
      </c>
      <c r="AD6335">
        <v>115</v>
      </c>
      <c r="AE6335" t="s">
        <v>1104</v>
      </c>
      <c r="AF6335">
        <v>12</v>
      </c>
      <c r="AH6335" s="160">
        <v>33073</v>
      </c>
      <c r="AI6335">
        <v>12</v>
      </c>
      <c r="AJ6335">
        <v>130</v>
      </c>
      <c r="AK6335" s="160" t="s">
        <v>1104</v>
      </c>
      <c r="AL6335" s="28">
        <f t="shared" si="169"/>
        <v>13</v>
      </c>
      <c r="AN6335" s="160">
        <v>37456</v>
      </c>
      <c r="AO6335">
        <v>12</v>
      </c>
      <c r="AP6335">
        <v>110</v>
      </c>
      <c r="AQ6335" s="160" t="s">
        <v>1104</v>
      </c>
      <c r="AR6335" s="28">
        <f t="shared" si="170"/>
        <v>11</v>
      </c>
      <c r="AT6335" s="160">
        <v>38917</v>
      </c>
      <c r="AU6335">
        <v>12</v>
      </c>
      <c r="AV6335">
        <v>72</v>
      </c>
      <c r="AW6335" s="160" t="s">
        <v>1104</v>
      </c>
      <c r="AX6335" s="28">
        <f t="shared" si="171"/>
        <v>7</v>
      </c>
    </row>
    <row r="6336" spans="28:50" x14ac:dyDescent="0.3">
      <c r="AB6336" s="160">
        <v>36360</v>
      </c>
      <c r="AC6336">
        <v>13</v>
      </c>
      <c r="AD6336">
        <v>121</v>
      </c>
      <c r="AE6336" t="s">
        <v>1104</v>
      </c>
      <c r="AF6336">
        <v>12</v>
      </c>
      <c r="AH6336" s="160">
        <v>33073</v>
      </c>
      <c r="AI6336">
        <v>13</v>
      </c>
      <c r="AJ6336">
        <v>135</v>
      </c>
      <c r="AK6336" s="160" t="s">
        <v>1104</v>
      </c>
      <c r="AL6336" s="28">
        <f t="shared" si="169"/>
        <v>14</v>
      </c>
      <c r="AN6336" s="160">
        <v>37456</v>
      </c>
      <c r="AO6336">
        <v>13</v>
      </c>
      <c r="AP6336">
        <v>140</v>
      </c>
      <c r="AQ6336" s="160" t="s">
        <v>1104</v>
      </c>
      <c r="AR6336" s="28">
        <f t="shared" si="170"/>
        <v>14</v>
      </c>
      <c r="AT6336" s="160">
        <v>38917</v>
      </c>
      <c r="AU6336">
        <v>13</v>
      </c>
      <c r="AV6336">
        <v>73</v>
      </c>
      <c r="AW6336" s="160" t="s">
        <v>1104</v>
      </c>
      <c r="AX6336" s="28">
        <f t="shared" si="171"/>
        <v>7</v>
      </c>
    </row>
    <row r="6337" spans="28:50" x14ac:dyDescent="0.3">
      <c r="AB6337" s="160">
        <v>36360</v>
      </c>
      <c r="AC6337">
        <v>14</v>
      </c>
      <c r="AD6337">
        <v>113</v>
      </c>
      <c r="AE6337" t="s">
        <v>1104</v>
      </c>
      <c r="AF6337">
        <v>11</v>
      </c>
      <c r="AH6337" s="160">
        <v>33073</v>
      </c>
      <c r="AI6337">
        <v>14</v>
      </c>
      <c r="AJ6337">
        <v>140</v>
      </c>
      <c r="AK6337" s="160" t="s">
        <v>1104</v>
      </c>
      <c r="AL6337" s="28">
        <f t="shared" si="169"/>
        <v>14</v>
      </c>
      <c r="AN6337" s="160">
        <v>37456</v>
      </c>
      <c r="AO6337">
        <v>14</v>
      </c>
      <c r="AP6337">
        <v>134</v>
      </c>
      <c r="AQ6337" s="160" t="s">
        <v>1104</v>
      </c>
      <c r="AR6337" s="28">
        <f t="shared" si="170"/>
        <v>13</v>
      </c>
      <c r="AT6337" s="160">
        <v>38917</v>
      </c>
      <c r="AU6337">
        <v>14</v>
      </c>
      <c r="AV6337">
        <v>76</v>
      </c>
      <c r="AW6337" s="160" t="s">
        <v>1104</v>
      </c>
      <c r="AX6337" s="28">
        <f t="shared" si="171"/>
        <v>8</v>
      </c>
    </row>
    <row r="6338" spans="28:50" x14ac:dyDescent="0.3">
      <c r="AB6338" s="160">
        <v>36360</v>
      </c>
      <c r="AC6338">
        <v>15</v>
      </c>
      <c r="AD6338">
        <v>108</v>
      </c>
      <c r="AE6338" t="s">
        <v>1104</v>
      </c>
      <c r="AF6338">
        <v>11</v>
      </c>
      <c r="AH6338" s="160">
        <v>33073</v>
      </c>
      <c r="AI6338">
        <v>15</v>
      </c>
      <c r="AJ6338">
        <v>146</v>
      </c>
      <c r="AK6338" s="160" t="s">
        <v>1104</v>
      </c>
      <c r="AL6338" s="28">
        <f t="shared" si="169"/>
        <v>15</v>
      </c>
      <c r="AN6338" s="160">
        <v>37456</v>
      </c>
      <c r="AO6338">
        <v>15</v>
      </c>
      <c r="AP6338">
        <v>130</v>
      </c>
      <c r="AQ6338" s="160" t="s">
        <v>1104</v>
      </c>
      <c r="AR6338" s="28">
        <f t="shared" si="170"/>
        <v>13</v>
      </c>
      <c r="AT6338" s="160">
        <v>38917</v>
      </c>
      <c r="AU6338">
        <v>15</v>
      </c>
      <c r="AV6338">
        <v>74</v>
      </c>
      <c r="AW6338" s="160" t="s">
        <v>1104</v>
      </c>
      <c r="AX6338" s="28">
        <f t="shared" si="171"/>
        <v>7</v>
      </c>
    </row>
    <row r="6339" spans="28:50" x14ac:dyDescent="0.3">
      <c r="AB6339" s="160">
        <v>36360</v>
      </c>
      <c r="AC6339">
        <v>16</v>
      </c>
      <c r="AD6339">
        <v>105</v>
      </c>
      <c r="AE6339" t="s">
        <v>1104</v>
      </c>
      <c r="AF6339">
        <v>11</v>
      </c>
      <c r="AH6339" s="160">
        <v>33073</v>
      </c>
      <c r="AI6339">
        <v>16</v>
      </c>
      <c r="AJ6339">
        <v>138</v>
      </c>
      <c r="AK6339" s="160" t="s">
        <v>1104</v>
      </c>
      <c r="AL6339" s="28">
        <f t="shared" si="169"/>
        <v>14</v>
      </c>
      <c r="AN6339" s="160">
        <v>37456</v>
      </c>
      <c r="AO6339">
        <v>16</v>
      </c>
      <c r="AP6339">
        <v>130</v>
      </c>
      <c r="AQ6339" s="160" t="s">
        <v>1104</v>
      </c>
      <c r="AR6339" s="28">
        <f t="shared" si="170"/>
        <v>13</v>
      </c>
      <c r="AT6339" s="160">
        <v>38917</v>
      </c>
      <c r="AU6339">
        <v>16</v>
      </c>
      <c r="AV6339">
        <v>68</v>
      </c>
      <c r="AW6339" s="160" t="s">
        <v>1104</v>
      </c>
      <c r="AX6339" s="28">
        <f t="shared" si="171"/>
        <v>7</v>
      </c>
    </row>
    <row r="6340" spans="28:50" x14ac:dyDescent="0.3">
      <c r="AB6340" s="160">
        <v>36360</v>
      </c>
      <c r="AC6340">
        <v>17</v>
      </c>
      <c r="AD6340">
        <v>95</v>
      </c>
      <c r="AE6340" t="s">
        <v>1104</v>
      </c>
      <c r="AF6340">
        <v>10</v>
      </c>
      <c r="AH6340" s="160">
        <v>33073</v>
      </c>
      <c r="AI6340">
        <v>17</v>
      </c>
      <c r="AJ6340">
        <v>130</v>
      </c>
      <c r="AK6340" s="160" t="s">
        <v>1104</v>
      </c>
      <c r="AL6340" s="28">
        <f t="shared" si="169"/>
        <v>13</v>
      </c>
      <c r="AN6340" s="160">
        <v>37456</v>
      </c>
      <c r="AO6340">
        <v>17</v>
      </c>
      <c r="AP6340">
        <v>127</v>
      </c>
      <c r="AQ6340" s="160" t="s">
        <v>1104</v>
      </c>
      <c r="AR6340" s="28">
        <f t="shared" si="170"/>
        <v>13</v>
      </c>
      <c r="AT6340" s="160">
        <v>38917</v>
      </c>
      <c r="AU6340">
        <v>17</v>
      </c>
      <c r="AV6340">
        <v>68</v>
      </c>
      <c r="AW6340" s="160" t="s">
        <v>1104</v>
      </c>
      <c r="AX6340" s="28">
        <f t="shared" si="171"/>
        <v>7</v>
      </c>
    </row>
    <row r="6341" spans="28:50" x14ac:dyDescent="0.3">
      <c r="AB6341" s="160">
        <v>36360</v>
      </c>
      <c r="AC6341">
        <v>18</v>
      </c>
      <c r="AD6341">
        <v>84</v>
      </c>
      <c r="AE6341" t="s">
        <v>1104</v>
      </c>
      <c r="AF6341">
        <v>8</v>
      </c>
      <c r="AH6341" s="160">
        <v>33073</v>
      </c>
      <c r="AI6341">
        <v>18</v>
      </c>
      <c r="AJ6341">
        <v>121</v>
      </c>
      <c r="AK6341" s="160" t="s">
        <v>1104</v>
      </c>
      <c r="AL6341" s="28">
        <f t="shared" si="169"/>
        <v>12</v>
      </c>
      <c r="AN6341" s="160">
        <v>37456</v>
      </c>
      <c r="AO6341">
        <v>18</v>
      </c>
      <c r="AP6341">
        <v>120</v>
      </c>
      <c r="AQ6341" s="160" t="s">
        <v>1104</v>
      </c>
      <c r="AR6341" s="28">
        <f t="shared" si="170"/>
        <v>12</v>
      </c>
      <c r="AT6341" s="160">
        <v>38917</v>
      </c>
      <c r="AU6341">
        <v>18</v>
      </c>
      <c r="AV6341">
        <v>67</v>
      </c>
      <c r="AW6341" s="160" t="s">
        <v>1104</v>
      </c>
      <c r="AX6341" s="28">
        <f t="shared" si="171"/>
        <v>7</v>
      </c>
    </row>
    <row r="6342" spans="28:50" x14ac:dyDescent="0.3">
      <c r="AB6342" s="160">
        <v>36360</v>
      </c>
      <c r="AC6342">
        <v>19</v>
      </c>
      <c r="AD6342">
        <v>80</v>
      </c>
      <c r="AE6342" t="s">
        <v>1104</v>
      </c>
      <c r="AF6342">
        <v>8</v>
      </c>
      <c r="AH6342" s="160">
        <v>33073</v>
      </c>
      <c r="AI6342">
        <v>19</v>
      </c>
      <c r="AJ6342">
        <v>112</v>
      </c>
      <c r="AK6342" s="160" t="s">
        <v>1104</v>
      </c>
      <c r="AL6342" s="28">
        <f t="shared" si="169"/>
        <v>11</v>
      </c>
      <c r="AN6342" s="160">
        <v>37456</v>
      </c>
      <c r="AO6342">
        <v>19</v>
      </c>
      <c r="AP6342">
        <v>120</v>
      </c>
      <c r="AQ6342" s="160" t="s">
        <v>1104</v>
      </c>
      <c r="AR6342" s="28">
        <f t="shared" si="170"/>
        <v>12</v>
      </c>
      <c r="AT6342" s="160">
        <v>38917</v>
      </c>
      <c r="AU6342">
        <v>19</v>
      </c>
      <c r="AV6342">
        <v>62</v>
      </c>
      <c r="AW6342" s="160" t="s">
        <v>1104</v>
      </c>
      <c r="AX6342" s="28">
        <f t="shared" si="171"/>
        <v>6</v>
      </c>
    </row>
    <row r="6343" spans="28:50" x14ac:dyDescent="0.3">
      <c r="AB6343" s="160">
        <v>36360</v>
      </c>
      <c r="AC6343">
        <v>20</v>
      </c>
      <c r="AD6343">
        <v>80</v>
      </c>
      <c r="AE6343" t="s">
        <v>1104</v>
      </c>
      <c r="AF6343">
        <v>8</v>
      </c>
      <c r="AH6343" s="160">
        <v>33073</v>
      </c>
      <c r="AI6343">
        <v>20</v>
      </c>
      <c r="AJ6343">
        <v>103</v>
      </c>
      <c r="AK6343" s="160" t="s">
        <v>1104</v>
      </c>
      <c r="AL6343" s="28">
        <f t="shared" si="169"/>
        <v>10</v>
      </c>
      <c r="AN6343" s="160">
        <v>37456</v>
      </c>
      <c r="AO6343">
        <v>20</v>
      </c>
      <c r="AP6343">
        <v>114</v>
      </c>
      <c r="AQ6343" s="160" t="s">
        <v>1104</v>
      </c>
      <c r="AR6343" s="28">
        <f t="shared" si="170"/>
        <v>11</v>
      </c>
      <c r="AT6343" s="160">
        <v>38917</v>
      </c>
      <c r="AU6343">
        <v>20</v>
      </c>
      <c r="AV6343">
        <v>56</v>
      </c>
      <c r="AW6343" s="160" t="s">
        <v>1104</v>
      </c>
      <c r="AX6343" s="28">
        <f t="shared" si="171"/>
        <v>6</v>
      </c>
    </row>
    <row r="6344" spans="28:50" x14ac:dyDescent="0.3">
      <c r="AB6344" s="160">
        <v>36360</v>
      </c>
      <c r="AC6344">
        <v>21</v>
      </c>
      <c r="AD6344">
        <v>70</v>
      </c>
      <c r="AE6344" t="s">
        <v>1104</v>
      </c>
      <c r="AF6344">
        <v>7</v>
      </c>
      <c r="AH6344" s="160">
        <v>33073</v>
      </c>
      <c r="AI6344">
        <v>21</v>
      </c>
      <c r="AJ6344">
        <v>93</v>
      </c>
      <c r="AK6344" s="160" t="s">
        <v>1104</v>
      </c>
      <c r="AL6344" s="28">
        <f t="shared" si="169"/>
        <v>9</v>
      </c>
      <c r="AN6344" s="160">
        <v>37456</v>
      </c>
      <c r="AO6344">
        <v>21</v>
      </c>
      <c r="AP6344">
        <v>100</v>
      </c>
      <c r="AQ6344" s="160" t="s">
        <v>1104</v>
      </c>
      <c r="AR6344" s="28">
        <f t="shared" si="170"/>
        <v>10</v>
      </c>
      <c r="AT6344" s="160">
        <v>38917</v>
      </c>
      <c r="AU6344">
        <v>21</v>
      </c>
      <c r="AV6344">
        <v>54</v>
      </c>
      <c r="AW6344" s="160" t="s">
        <v>1104</v>
      </c>
      <c r="AX6344" s="28">
        <f t="shared" si="171"/>
        <v>5</v>
      </c>
    </row>
    <row r="6345" spans="28:50" x14ac:dyDescent="0.3">
      <c r="AB6345" s="160">
        <v>36360</v>
      </c>
      <c r="AC6345">
        <v>22</v>
      </c>
      <c r="AD6345">
        <v>63</v>
      </c>
      <c r="AE6345" t="s">
        <v>1104</v>
      </c>
      <c r="AF6345">
        <v>6</v>
      </c>
      <c r="AH6345" s="160">
        <v>33073</v>
      </c>
      <c r="AI6345">
        <v>22</v>
      </c>
      <c r="AJ6345">
        <v>93</v>
      </c>
      <c r="AK6345" s="160" t="s">
        <v>1104</v>
      </c>
      <c r="AL6345" s="28">
        <f t="shared" si="169"/>
        <v>9</v>
      </c>
      <c r="AN6345" s="160">
        <v>37456</v>
      </c>
      <c r="AO6345">
        <v>22</v>
      </c>
      <c r="AP6345">
        <v>100</v>
      </c>
      <c r="AQ6345" s="160" t="s">
        <v>1104</v>
      </c>
      <c r="AR6345" s="28">
        <f t="shared" si="170"/>
        <v>10</v>
      </c>
      <c r="AT6345" s="160">
        <v>38917</v>
      </c>
      <c r="AU6345">
        <v>22</v>
      </c>
      <c r="AV6345">
        <v>53</v>
      </c>
      <c r="AW6345" s="160" t="s">
        <v>1104</v>
      </c>
      <c r="AX6345" s="28">
        <f t="shared" si="171"/>
        <v>5</v>
      </c>
    </row>
    <row r="6346" spans="28:50" x14ac:dyDescent="0.3">
      <c r="AB6346" s="160">
        <v>36360</v>
      </c>
      <c r="AC6346">
        <v>23</v>
      </c>
      <c r="AD6346">
        <v>78</v>
      </c>
      <c r="AE6346" t="s">
        <v>1104</v>
      </c>
      <c r="AF6346">
        <v>8</v>
      </c>
      <c r="AH6346" s="160">
        <v>33073</v>
      </c>
      <c r="AI6346">
        <v>23</v>
      </c>
      <c r="AJ6346">
        <v>92</v>
      </c>
      <c r="AK6346" s="160" t="s">
        <v>1104</v>
      </c>
      <c r="AL6346" s="28">
        <f t="shared" si="169"/>
        <v>9</v>
      </c>
      <c r="AN6346" s="160">
        <v>37456</v>
      </c>
      <c r="AO6346">
        <v>23</v>
      </c>
      <c r="AP6346">
        <v>105</v>
      </c>
      <c r="AQ6346" s="160" t="s">
        <v>1104</v>
      </c>
      <c r="AR6346" s="28">
        <f t="shared" si="170"/>
        <v>11</v>
      </c>
      <c r="AT6346" s="160">
        <v>38917</v>
      </c>
      <c r="AU6346">
        <v>23</v>
      </c>
      <c r="AV6346">
        <v>48</v>
      </c>
      <c r="AW6346" s="160" t="s">
        <v>1104</v>
      </c>
      <c r="AX6346" s="28">
        <f t="shared" si="171"/>
        <v>5</v>
      </c>
    </row>
    <row r="6347" spans="28:50" x14ac:dyDescent="0.3">
      <c r="AB6347" s="160">
        <v>36361</v>
      </c>
      <c r="AC6347">
        <v>0</v>
      </c>
      <c r="AD6347">
        <v>68</v>
      </c>
      <c r="AE6347" t="s">
        <v>1104</v>
      </c>
      <c r="AF6347">
        <v>7</v>
      </c>
      <c r="AH6347" s="160">
        <v>33074</v>
      </c>
      <c r="AI6347">
        <v>0</v>
      </c>
      <c r="AJ6347">
        <v>91</v>
      </c>
      <c r="AK6347" s="160" t="s">
        <v>1104</v>
      </c>
      <c r="AL6347" s="28">
        <f t="shared" si="169"/>
        <v>9</v>
      </c>
      <c r="AN6347" s="160">
        <v>37457</v>
      </c>
      <c r="AO6347">
        <v>0</v>
      </c>
      <c r="AP6347">
        <v>100</v>
      </c>
      <c r="AQ6347" s="160" t="s">
        <v>1104</v>
      </c>
      <c r="AR6347" s="28">
        <f t="shared" si="170"/>
        <v>10</v>
      </c>
      <c r="AT6347" s="160">
        <v>38918</v>
      </c>
      <c r="AU6347">
        <v>0</v>
      </c>
      <c r="AV6347">
        <v>40</v>
      </c>
      <c r="AW6347" s="160" t="s">
        <v>1104</v>
      </c>
      <c r="AX6347" s="28">
        <f t="shared" si="171"/>
        <v>4</v>
      </c>
    </row>
    <row r="6348" spans="28:50" x14ac:dyDescent="0.3">
      <c r="AB6348" s="160">
        <v>36361</v>
      </c>
      <c r="AC6348">
        <v>1</v>
      </c>
      <c r="AD6348">
        <v>65</v>
      </c>
      <c r="AE6348" t="s">
        <v>1104</v>
      </c>
      <c r="AF6348">
        <v>7</v>
      </c>
      <c r="AH6348" s="160">
        <v>33074</v>
      </c>
      <c r="AI6348">
        <v>1</v>
      </c>
      <c r="AJ6348">
        <v>91</v>
      </c>
      <c r="AK6348" s="160" t="s">
        <v>1104</v>
      </c>
      <c r="AL6348" s="28">
        <f t="shared" si="169"/>
        <v>9</v>
      </c>
      <c r="AN6348" s="160">
        <v>37457</v>
      </c>
      <c r="AO6348">
        <v>1</v>
      </c>
      <c r="AP6348">
        <v>120</v>
      </c>
      <c r="AQ6348" s="160" t="s">
        <v>1104</v>
      </c>
      <c r="AR6348" s="28">
        <f t="shared" si="170"/>
        <v>12</v>
      </c>
      <c r="AT6348" s="160">
        <v>38918</v>
      </c>
      <c r="AU6348">
        <v>1</v>
      </c>
      <c r="AV6348">
        <v>36</v>
      </c>
      <c r="AW6348" s="160" t="s">
        <v>1104</v>
      </c>
      <c r="AX6348" s="28">
        <f t="shared" si="171"/>
        <v>4</v>
      </c>
    </row>
    <row r="6349" spans="28:50" x14ac:dyDescent="0.3">
      <c r="AB6349" s="160">
        <v>36361</v>
      </c>
      <c r="AC6349">
        <v>2</v>
      </c>
      <c r="AD6349">
        <v>67</v>
      </c>
      <c r="AE6349" t="s">
        <v>1104</v>
      </c>
      <c r="AF6349">
        <v>7</v>
      </c>
      <c r="AH6349" s="160">
        <v>33074</v>
      </c>
      <c r="AI6349">
        <v>2</v>
      </c>
      <c r="AJ6349">
        <v>91</v>
      </c>
      <c r="AK6349" s="160" t="s">
        <v>1104</v>
      </c>
      <c r="AL6349" s="28">
        <f t="shared" si="169"/>
        <v>9</v>
      </c>
      <c r="AN6349" s="160">
        <v>37457</v>
      </c>
      <c r="AO6349">
        <v>2</v>
      </c>
      <c r="AP6349">
        <v>118</v>
      </c>
      <c r="AQ6349" s="160" t="s">
        <v>1104</v>
      </c>
      <c r="AR6349" s="28">
        <f t="shared" si="170"/>
        <v>12</v>
      </c>
      <c r="AT6349" s="160">
        <v>38918</v>
      </c>
      <c r="AU6349">
        <v>2</v>
      </c>
      <c r="AV6349">
        <v>36</v>
      </c>
      <c r="AW6349" s="160" t="s">
        <v>1104</v>
      </c>
      <c r="AX6349" s="28">
        <f t="shared" si="171"/>
        <v>4</v>
      </c>
    </row>
    <row r="6350" spans="28:50" x14ac:dyDescent="0.3">
      <c r="AB6350" s="160">
        <v>36361</v>
      </c>
      <c r="AC6350">
        <v>3</v>
      </c>
      <c r="AD6350">
        <v>71</v>
      </c>
      <c r="AE6350" t="s">
        <v>1104</v>
      </c>
      <c r="AF6350">
        <v>7</v>
      </c>
      <c r="AH6350" s="160">
        <v>33074</v>
      </c>
      <c r="AI6350">
        <v>3</v>
      </c>
      <c r="AJ6350">
        <v>91</v>
      </c>
      <c r="AK6350" s="160" t="s">
        <v>1104</v>
      </c>
      <c r="AL6350" s="28">
        <f t="shared" si="169"/>
        <v>9</v>
      </c>
      <c r="AN6350" s="160">
        <v>37457</v>
      </c>
      <c r="AO6350">
        <v>3</v>
      </c>
      <c r="AP6350">
        <v>120</v>
      </c>
      <c r="AQ6350" s="160" t="s">
        <v>1104</v>
      </c>
      <c r="AR6350" s="28">
        <f t="shared" si="170"/>
        <v>12</v>
      </c>
      <c r="AT6350" s="160">
        <v>38918</v>
      </c>
      <c r="AU6350">
        <v>3</v>
      </c>
      <c r="AV6350">
        <v>33</v>
      </c>
      <c r="AW6350" s="160" t="s">
        <v>1104</v>
      </c>
      <c r="AX6350" s="28">
        <f t="shared" si="171"/>
        <v>3</v>
      </c>
    </row>
    <row r="6351" spans="28:50" x14ac:dyDescent="0.3">
      <c r="AB6351" s="160">
        <v>36361</v>
      </c>
      <c r="AC6351">
        <v>4</v>
      </c>
      <c r="AD6351">
        <v>69</v>
      </c>
      <c r="AE6351" t="s">
        <v>1104</v>
      </c>
      <c r="AF6351">
        <v>7</v>
      </c>
      <c r="AH6351" s="160">
        <v>33074</v>
      </c>
      <c r="AI6351">
        <v>4</v>
      </c>
      <c r="AJ6351">
        <v>95</v>
      </c>
      <c r="AK6351" s="160" t="s">
        <v>1104</v>
      </c>
      <c r="AL6351" s="28">
        <f t="shared" si="169"/>
        <v>10</v>
      </c>
      <c r="AN6351" s="160">
        <v>37457</v>
      </c>
      <c r="AO6351">
        <v>4</v>
      </c>
      <c r="AP6351">
        <v>120</v>
      </c>
      <c r="AQ6351" s="160" t="s">
        <v>1104</v>
      </c>
      <c r="AR6351" s="28">
        <f t="shared" si="170"/>
        <v>12</v>
      </c>
      <c r="AT6351" s="160">
        <v>38918</v>
      </c>
      <c r="AU6351">
        <v>4</v>
      </c>
      <c r="AV6351">
        <v>34</v>
      </c>
      <c r="AW6351" s="160" t="s">
        <v>1104</v>
      </c>
      <c r="AX6351" s="28">
        <f t="shared" si="171"/>
        <v>3</v>
      </c>
    </row>
    <row r="6352" spans="28:50" x14ac:dyDescent="0.3">
      <c r="AB6352" s="160">
        <v>36361</v>
      </c>
      <c r="AC6352">
        <v>5</v>
      </c>
      <c r="AD6352">
        <v>64</v>
      </c>
      <c r="AE6352" t="s">
        <v>1104</v>
      </c>
      <c r="AF6352">
        <v>6</v>
      </c>
      <c r="AH6352" s="160">
        <v>33074</v>
      </c>
      <c r="AI6352">
        <v>5</v>
      </c>
      <c r="AJ6352">
        <v>99</v>
      </c>
      <c r="AK6352" s="160" t="s">
        <v>1104</v>
      </c>
      <c r="AL6352" s="28">
        <f t="shared" si="169"/>
        <v>10</v>
      </c>
      <c r="AN6352" s="160">
        <v>37457</v>
      </c>
      <c r="AO6352">
        <v>5</v>
      </c>
      <c r="AP6352">
        <v>130</v>
      </c>
      <c r="AQ6352" s="160" t="s">
        <v>1104</v>
      </c>
      <c r="AR6352" s="28">
        <f t="shared" si="170"/>
        <v>13</v>
      </c>
      <c r="AT6352" s="160">
        <v>38918</v>
      </c>
      <c r="AU6352">
        <v>5</v>
      </c>
      <c r="AV6352">
        <v>30</v>
      </c>
      <c r="AW6352" s="160" t="s">
        <v>1104</v>
      </c>
      <c r="AX6352" s="28">
        <f t="shared" si="171"/>
        <v>3</v>
      </c>
    </row>
    <row r="6353" spans="28:50" x14ac:dyDescent="0.3">
      <c r="AB6353" s="160">
        <v>36361</v>
      </c>
      <c r="AC6353">
        <v>6</v>
      </c>
      <c r="AD6353">
        <v>67</v>
      </c>
      <c r="AE6353" t="s">
        <v>1104</v>
      </c>
      <c r="AF6353">
        <v>7</v>
      </c>
      <c r="AH6353" s="160">
        <v>33074</v>
      </c>
      <c r="AI6353">
        <v>6</v>
      </c>
      <c r="AJ6353">
        <v>103</v>
      </c>
      <c r="AK6353" s="160" t="s">
        <v>1104</v>
      </c>
      <c r="AL6353" s="28">
        <f t="shared" si="169"/>
        <v>10</v>
      </c>
      <c r="AN6353" s="160">
        <v>37457</v>
      </c>
      <c r="AO6353">
        <v>6</v>
      </c>
      <c r="AP6353">
        <v>130</v>
      </c>
      <c r="AQ6353" s="160" t="s">
        <v>1104</v>
      </c>
      <c r="AR6353" s="28">
        <f t="shared" si="170"/>
        <v>13</v>
      </c>
      <c r="AT6353" s="160">
        <v>38918</v>
      </c>
      <c r="AU6353">
        <v>6</v>
      </c>
      <c r="AV6353">
        <v>26</v>
      </c>
      <c r="AW6353" s="160" t="s">
        <v>1104</v>
      </c>
      <c r="AX6353" s="28">
        <f t="shared" si="171"/>
        <v>3</v>
      </c>
    </row>
    <row r="6354" spans="28:50" x14ac:dyDescent="0.3">
      <c r="AB6354" s="160">
        <v>36361</v>
      </c>
      <c r="AC6354">
        <v>7</v>
      </c>
      <c r="AD6354">
        <v>66</v>
      </c>
      <c r="AE6354" t="s">
        <v>1104</v>
      </c>
      <c r="AF6354">
        <v>7</v>
      </c>
      <c r="AH6354" s="160">
        <v>33074</v>
      </c>
      <c r="AI6354">
        <v>7</v>
      </c>
      <c r="AJ6354">
        <v>104</v>
      </c>
      <c r="AK6354" s="160" t="s">
        <v>1104</v>
      </c>
      <c r="AL6354" s="28">
        <f t="shared" si="169"/>
        <v>10</v>
      </c>
      <c r="AN6354" s="160">
        <v>37457</v>
      </c>
      <c r="AO6354">
        <v>7</v>
      </c>
      <c r="AP6354">
        <v>130</v>
      </c>
      <c r="AQ6354" s="160" t="s">
        <v>1104</v>
      </c>
      <c r="AR6354" s="28">
        <f t="shared" si="170"/>
        <v>13</v>
      </c>
      <c r="AT6354" s="160">
        <v>38918</v>
      </c>
      <c r="AU6354">
        <v>7</v>
      </c>
      <c r="AV6354">
        <v>29</v>
      </c>
      <c r="AW6354" s="160" t="s">
        <v>1104</v>
      </c>
      <c r="AX6354" s="28">
        <f t="shared" si="171"/>
        <v>3</v>
      </c>
    </row>
    <row r="6355" spans="28:50" x14ac:dyDescent="0.3">
      <c r="AB6355" s="160">
        <v>36361</v>
      </c>
      <c r="AC6355">
        <v>8</v>
      </c>
      <c r="AD6355">
        <v>71</v>
      </c>
      <c r="AE6355" t="s">
        <v>1104</v>
      </c>
      <c r="AF6355">
        <v>7</v>
      </c>
      <c r="AH6355" s="160">
        <v>33074</v>
      </c>
      <c r="AI6355">
        <v>8</v>
      </c>
      <c r="AJ6355">
        <v>105</v>
      </c>
      <c r="AK6355" s="160" t="s">
        <v>1104</v>
      </c>
      <c r="AL6355" s="28">
        <f t="shared" si="169"/>
        <v>11</v>
      </c>
      <c r="AN6355" s="160">
        <v>37457</v>
      </c>
      <c r="AO6355">
        <v>8</v>
      </c>
      <c r="AP6355">
        <v>136</v>
      </c>
      <c r="AQ6355" s="160" t="s">
        <v>1104</v>
      </c>
      <c r="AR6355" s="28">
        <f t="shared" si="170"/>
        <v>14</v>
      </c>
      <c r="AT6355" s="160">
        <v>38918</v>
      </c>
      <c r="AU6355">
        <v>8</v>
      </c>
      <c r="AV6355">
        <v>32</v>
      </c>
      <c r="AW6355" s="160" t="s">
        <v>1104</v>
      </c>
      <c r="AX6355" s="28">
        <f t="shared" si="171"/>
        <v>3</v>
      </c>
    </row>
    <row r="6356" spans="28:50" x14ac:dyDescent="0.3">
      <c r="AB6356" s="160">
        <v>36361</v>
      </c>
      <c r="AC6356">
        <v>9</v>
      </c>
      <c r="AD6356">
        <v>82</v>
      </c>
      <c r="AE6356" t="s">
        <v>1104</v>
      </c>
      <c r="AF6356">
        <v>8</v>
      </c>
      <c r="AH6356" s="160">
        <v>33074</v>
      </c>
      <c r="AI6356">
        <v>9</v>
      </c>
      <c r="AJ6356">
        <v>107</v>
      </c>
      <c r="AK6356" s="160" t="s">
        <v>1104</v>
      </c>
      <c r="AL6356" s="28">
        <f t="shared" si="169"/>
        <v>11</v>
      </c>
      <c r="AN6356" s="160">
        <v>37457</v>
      </c>
      <c r="AO6356">
        <v>9</v>
      </c>
      <c r="AP6356">
        <v>140</v>
      </c>
      <c r="AQ6356" s="160" t="s">
        <v>1104</v>
      </c>
      <c r="AR6356" s="28">
        <f t="shared" si="170"/>
        <v>14</v>
      </c>
      <c r="AT6356" s="160">
        <v>38918</v>
      </c>
      <c r="AU6356">
        <v>9</v>
      </c>
      <c r="AV6356">
        <v>42</v>
      </c>
      <c r="AW6356" s="160" t="s">
        <v>1104</v>
      </c>
      <c r="AX6356" s="28">
        <f t="shared" si="171"/>
        <v>4</v>
      </c>
    </row>
    <row r="6357" spans="28:50" x14ac:dyDescent="0.3">
      <c r="AB6357" s="160">
        <v>36361</v>
      </c>
      <c r="AC6357">
        <v>10</v>
      </c>
      <c r="AD6357">
        <v>78</v>
      </c>
      <c r="AE6357" t="s">
        <v>1104</v>
      </c>
      <c r="AF6357">
        <v>8</v>
      </c>
      <c r="AH6357" s="160">
        <v>33074</v>
      </c>
      <c r="AI6357">
        <v>10</v>
      </c>
      <c r="AJ6357">
        <v>117</v>
      </c>
      <c r="AK6357" s="160" t="s">
        <v>1104</v>
      </c>
      <c r="AL6357" s="28">
        <f t="shared" si="169"/>
        <v>12</v>
      </c>
      <c r="AN6357" s="160">
        <v>37457</v>
      </c>
      <c r="AO6357">
        <v>10</v>
      </c>
      <c r="AP6357">
        <v>150</v>
      </c>
      <c r="AQ6357" s="160" t="s">
        <v>1104</v>
      </c>
      <c r="AR6357" s="28">
        <f t="shared" si="170"/>
        <v>15</v>
      </c>
      <c r="AT6357" s="160">
        <v>38918</v>
      </c>
      <c r="AU6357">
        <v>10</v>
      </c>
      <c r="AV6357">
        <v>51</v>
      </c>
      <c r="AW6357" s="160" t="s">
        <v>1104</v>
      </c>
      <c r="AX6357" s="28">
        <f t="shared" si="171"/>
        <v>5</v>
      </c>
    </row>
    <row r="6358" spans="28:50" x14ac:dyDescent="0.3">
      <c r="AB6358" s="160">
        <v>36361</v>
      </c>
      <c r="AC6358">
        <v>11</v>
      </c>
      <c r="AD6358">
        <v>87</v>
      </c>
      <c r="AE6358" t="s">
        <v>1104</v>
      </c>
      <c r="AF6358">
        <v>9</v>
      </c>
      <c r="AH6358" s="160">
        <v>33074</v>
      </c>
      <c r="AI6358">
        <v>11</v>
      </c>
      <c r="AJ6358">
        <v>128</v>
      </c>
      <c r="AK6358" s="160" t="s">
        <v>1104</v>
      </c>
      <c r="AL6358" s="28">
        <f t="shared" si="169"/>
        <v>13</v>
      </c>
      <c r="AN6358" s="160">
        <v>37457</v>
      </c>
      <c r="AO6358">
        <v>11</v>
      </c>
      <c r="AP6358">
        <v>153</v>
      </c>
      <c r="AQ6358" s="160" t="s">
        <v>1104</v>
      </c>
      <c r="AR6358" s="28">
        <f t="shared" si="170"/>
        <v>15</v>
      </c>
      <c r="AT6358" s="160">
        <v>38918</v>
      </c>
      <c r="AU6358">
        <v>11</v>
      </c>
      <c r="AV6358">
        <v>56</v>
      </c>
      <c r="AW6358" s="160" t="s">
        <v>1104</v>
      </c>
      <c r="AX6358" s="28">
        <f t="shared" si="171"/>
        <v>6</v>
      </c>
    </row>
    <row r="6359" spans="28:50" x14ac:dyDescent="0.3">
      <c r="AB6359" s="160">
        <v>36361</v>
      </c>
      <c r="AC6359">
        <v>12</v>
      </c>
      <c r="AD6359">
        <v>88</v>
      </c>
      <c r="AE6359" t="s">
        <v>1104</v>
      </c>
      <c r="AF6359">
        <v>9</v>
      </c>
      <c r="AH6359" s="160">
        <v>33074</v>
      </c>
      <c r="AI6359">
        <v>12</v>
      </c>
      <c r="AJ6359">
        <v>139</v>
      </c>
      <c r="AK6359" s="160" t="s">
        <v>1104</v>
      </c>
      <c r="AL6359" s="28">
        <f t="shared" si="169"/>
        <v>14</v>
      </c>
      <c r="AN6359" s="160">
        <v>37457</v>
      </c>
      <c r="AO6359">
        <v>12</v>
      </c>
      <c r="AP6359">
        <v>160</v>
      </c>
      <c r="AQ6359" s="160" t="s">
        <v>1104</v>
      </c>
      <c r="AR6359" s="28">
        <f t="shared" si="170"/>
        <v>16</v>
      </c>
      <c r="AT6359" s="160">
        <v>38918</v>
      </c>
      <c r="AU6359">
        <v>12</v>
      </c>
      <c r="AV6359">
        <v>64</v>
      </c>
      <c r="AW6359" s="160" t="s">
        <v>1104</v>
      </c>
      <c r="AX6359" s="28">
        <f t="shared" si="171"/>
        <v>6</v>
      </c>
    </row>
    <row r="6360" spans="28:50" x14ac:dyDescent="0.3">
      <c r="AB6360" s="160">
        <v>36361</v>
      </c>
      <c r="AC6360">
        <v>13</v>
      </c>
      <c r="AD6360">
        <v>97</v>
      </c>
      <c r="AE6360" t="s">
        <v>1104</v>
      </c>
      <c r="AF6360">
        <v>10</v>
      </c>
      <c r="AH6360" s="160">
        <v>33074</v>
      </c>
      <c r="AI6360">
        <v>13</v>
      </c>
      <c r="AJ6360">
        <v>143</v>
      </c>
      <c r="AK6360" s="160" t="s">
        <v>1104</v>
      </c>
      <c r="AL6360" s="28">
        <f t="shared" si="169"/>
        <v>14</v>
      </c>
      <c r="AN6360" s="160">
        <v>37457</v>
      </c>
      <c r="AO6360">
        <v>13</v>
      </c>
      <c r="AP6360">
        <v>150</v>
      </c>
      <c r="AQ6360" s="160" t="s">
        <v>1104</v>
      </c>
      <c r="AR6360" s="28">
        <f t="shared" si="170"/>
        <v>15</v>
      </c>
      <c r="AT6360" s="160">
        <v>38918</v>
      </c>
      <c r="AU6360">
        <v>13</v>
      </c>
      <c r="AV6360">
        <v>75</v>
      </c>
      <c r="AW6360" s="160" t="s">
        <v>1104</v>
      </c>
      <c r="AX6360" s="28">
        <f t="shared" si="171"/>
        <v>8</v>
      </c>
    </row>
    <row r="6361" spans="28:50" x14ac:dyDescent="0.3">
      <c r="AB6361" s="160">
        <v>36361</v>
      </c>
      <c r="AC6361">
        <v>14</v>
      </c>
      <c r="AD6361">
        <v>93</v>
      </c>
      <c r="AE6361" t="s">
        <v>1104</v>
      </c>
      <c r="AF6361">
        <v>9</v>
      </c>
      <c r="AH6361" s="160">
        <v>33074</v>
      </c>
      <c r="AI6361">
        <v>14</v>
      </c>
      <c r="AJ6361">
        <v>147</v>
      </c>
      <c r="AK6361" s="160" t="s">
        <v>1104</v>
      </c>
      <c r="AL6361" s="28">
        <f t="shared" si="169"/>
        <v>15</v>
      </c>
      <c r="AN6361" s="160">
        <v>37457</v>
      </c>
      <c r="AO6361">
        <v>14</v>
      </c>
      <c r="AP6361">
        <v>142</v>
      </c>
      <c r="AQ6361" s="160" t="s">
        <v>1104</v>
      </c>
      <c r="AR6361" s="28">
        <f t="shared" si="170"/>
        <v>14</v>
      </c>
      <c r="AT6361" s="160">
        <v>38918</v>
      </c>
      <c r="AU6361">
        <v>14</v>
      </c>
      <c r="AV6361">
        <v>77</v>
      </c>
      <c r="AW6361" s="160" t="s">
        <v>1104</v>
      </c>
      <c r="AX6361" s="28">
        <f t="shared" si="171"/>
        <v>8</v>
      </c>
    </row>
    <row r="6362" spans="28:50" x14ac:dyDescent="0.3">
      <c r="AB6362" s="160">
        <v>36361</v>
      </c>
      <c r="AC6362">
        <v>15</v>
      </c>
      <c r="AD6362">
        <v>92</v>
      </c>
      <c r="AE6362" t="s">
        <v>1104</v>
      </c>
      <c r="AF6362">
        <v>9</v>
      </c>
      <c r="AH6362" s="160">
        <v>33074</v>
      </c>
      <c r="AI6362">
        <v>15</v>
      </c>
      <c r="AJ6362">
        <v>152</v>
      </c>
      <c r="AK6362" s="160" t="s">
        <v>1104</v>
      </c>
      <c r="AL6362" s="28">
        <f t="shared" si="169"/>
        <v>15</v>
      </c>
      <c r="AN6362" s="160">
        <v>37457</v>
      </c>
      <c r="AO6362">
        <v>15</v>
      </c>
      <c r="AP6362">
        <v>140</v>
      </c>
      <c r="AQ6362" s="160" t="s">
        <v>1104</v>
      </c>
      <c r="AR6362" s="28">
        <f t="shared" si="170"/>
        <v>14</v>
      </c>
      <c r="AT6362" s="160">
        <v>38918</v>
      </c>
      <c r="AU6362">
        <v>15</v>
      </c>
      <c r="AV6362">
        <v>70</v>
      </c>
      <c r="AW6362" s="160" t="s">
        <v>1104</v>
      </c>
      <c r="AX6362" s="28">
        <f t="shared" si="171"/>
        <v>7</v>
      </c>
    </row>
    <row r="6363" spans="28:50" x14ac:dyDescent="0.3">
      <c r="AB6363" s="160">
        <v>36361</v>
      </c>
      <c r="AC6363">
        <v>16</v>
      </c>
      <c r="AD6363">
        <v>82</v>
      </c>
      <c r="AE6363" t="s">
        <v>1104</v>
      </c>
      <c r="AF6363">
        <v>8</v>
      </c>
      <c r="AH6363" s="160">
        <v>33074</v>
      </c>
      <c r="AI6363">
        <v>16</v>
      </c>
      <c r="AJ6363">
        <v>147</v>
      </c>
      <c r="AK6363" s="160" t="s">
        <v>1104</v>
      </c>
      <c r="AL6363" s="28">
        <f t="shared" si="169"/>
        <v>15</v>
      </c>
      <c r="AN6363" s="160">
        <v>37457</v>
      </c>
      <c r="AO6363">
        <v>16</v>
      </c>
      <c r="AP6363">
        <v>130</v>
      </c>
      <c r="AQ6363" s="160" t="s">
        <v>1104</v>
      </c>
      <c r="AR6363" s="28">
        <f t="shared" si="170"/>
        <v>13</v>
      </c>
      <c r="AT6363" s="160">
        <v>38918</v>
      </c>
      <c r="AU6363">
        <v>16</v>
      </c>
      <c r="AV6363">
        <v>62</v>
      </c>
      <c r="AW6363" s="160" t="s">
        <v>1104</v>
      </c>
      <c r="AX6363" s="28">
        <f t="shared" si="171"/>
        <v>6</v>
      </c>
    </row>
    <row r="6364" spans="28:50" x14ac:dyDescent="0.3">
      <c r="AB6364" s="160">
        <v>36361</v>
      </c>
      <c r="AC6364">
        <v>17</v>
      </c>
      <c r="AD6364">
        <v>68</v>
      </c>
      <c r="AE6364" t="s">
        <v>1104</v>
      </c>
      <c r="AF6364">
        <v>7</v>
      </c>
      <c r="AH6364" s="160">
        <v>33074</v>
      </c>
      <c r="AI6364">
        <v>17</v>
      </c>
      <c r="AJ6364">
        <v>142</v>
      </c>
      <c r="AK6364" s="160" t="s">
        <v>1104</v>
      </c>
      <c r="AL6364" s="28">
        <f t="shared" si="169"/>
        <v>14</v>
      </c>
      <c r="AN6364" s="160">
        <v>37457</v>
      </c>
      <c r="AO6364">
        <v>17</v>
      </c>
      <c r="AP6364">
        <v>121</v>
      </c>
      <c r="AQ6364" s="160" t="s">
        <v>1104</v>
      </c>
      <c r="AR6364" s="28">
        <f t="shared" si="170"/>
        <v>12</v>
      </c>
      <c r="AT6364" s="160">
        <v>38918</v>
      </c>
      <c r="AU6364">
        <v>17</v>
      </c>
      <c r="AV6364">
        <v>43</v>
      </c>
      <c r="AW6364" s="160" t="s">
        <v>1104</v>
      </c>
      <c r="AX6364" s="28">
        <f t="shared" si="171"/>
        <v>4</v>
      </c>
    </row>
    <row r="6365" spans="28:50" x14ac:dyDescent="0.3">
      <c r="AB6365" s="160">
        <v>36361</v>
      </c>
      <c r="AC6365">
        <v>18</v>
      </c>
      <c r="AD6365">
        <v>62</v>
      </c>
      <c r="AE6365" t="s">
        <v>1104</v>
      </c>
      <c r="AF6365">
        <v>6</v>
      </c>
      <c r="AH6365" s="160">
        <v>33074</v>
      </c>
      <c r="AI6365">
        <v>18</v>
      </c>
      <c r="AJ6365">
        <v>136</v>
      </c>
      <c r="AK6365" s="160" t="s">
        <v>1104</v>
      </c>
      <c r="AL6365" s="28">
        <f t="shared" si="169"/>
        <v>14</v>
      </c>
      <c r="AN6365" s="160">
        <v>37457</v>
      </c>
      <c r="AO6365">
        <v>18</v>
      </c>
      <c r="AP6365">
        <v>120</v>
      </c>
      <c r="AQ6365" s="160" t="s">
        <v>1104</v>
      </c>
      <c r="AR6365" s="28">
        <f t="shared" si="170"/>
        <v>12</v>
      </c>
      <c r="AT6365" s="160">
        <v>38918</v>
      </c>
      <c r="AU6365">
        <v>18</v>
      </c>
      <c r="AV6365">
        <v>24</v>
      </c>
      <c r="AW6365" s="160" t="s">
        <v>1104</v>
      </c>
      <c r="AX6365" s="28">
        <f t="shared" si="171"/>
        <v>2</v>
      </c>
    </row>
    <row r="6366" spans="28:50" x14ac:dyDescent="0.3">
      <c r="AB6366" s="160">
        <v>36361</v>
      </c>
      <c r="AC6366">
        <v>19</v>
      </c>
      <c r="AD6366">
        <v>60</v>
      </c>
      <c r="AE6366" t="s">
        <v>1104</v>
      </c>
      <c r="AF6366">
        <v>6</v>
      </c>
      <c r="AH6366" s="160">
        <v>33074</v>
      </c>
      <c r="AI6366">
        <v>19</v>
      </c>
      <c r="AJ6366">
        <v>134</v>
      </c>
      <c r="AK6366" s="160" t="s">
        <v>1104</v>
      </c>
      <c r="AL6366" s="28">
        <f t="shared" si="169"/>
        <v>13</v>
      </c>
      <c r="AN6366" s="160">
        <v>37457</v>
      </c>
      <c r="AO6366">
        <v>19</v>
      </c>
      <c r="AP6366">
        <v>100</v>
      </c>
      <c r="AQ6366" s="160" t="s">
        <v>1104</v>
      </c>
      <c r="AR6366" s="28">
        <f t="shared" si="170"/>
        <v>10</v>
      </c>
      <c r="AT6366" s="160">
        <v>38918</v>
      </c>
      <c r="AU6366">
        <v>19</v>
      </c>
      <c r="AV6366">
        <v>45</v>
      </c>
      <c r="AW6366" s="160" t="s">
        <v>1104</v>
      </c>
      <c r="AX6366" s="28">
        <f t="shared" si="171"/>
        <v>5</v>
      </c>
    </row>
    <row r="6367" spans="28:50" x14ac:dyDescent="0.3">
      <c r="AB6367" s="160">
        <v>36361</v>
      </c>
      <c r="AC6367">
        <v>20</v>
      </c>
      <c r="AD6367">
        <v>59</v>
      </c>
      <c r="AE6367" t="s">
        <v>1104</v>
      </c>
      <c r="AF6367">
        <v>6</v>
      </c>
      <c r="AH6367" s="160">
        <v>33074</v>
      </c>
      <c r="AI6367">
        <v>20</v>
      </c>
      <c r="AJ6367">
        <v>132</v>
      </c>
      <c r="AK6367" s="160" t="s">
        <v>1104</v>
      </c>
      <c r="AL6367" s="28">
        <f t="shared" si="169"/>
        <v>13</v>
      </c>
      <c r="AN6367" s="160">
        <v>37457</v>
      </c>
      <c r="AO6367">
        <v>20</v>
      </c>
      <c r="AP6367">
        <v>97</v>
      </c>
      <c r="AQ6367" s="160" t="s">
        <v>1104</v>
      </c>
      <c r="AR6367" s="28">
        <f t="shared" si="170"/>
        <v>10</v>
      </c>
      <c r="AT6367" s="160">
        <v>38918</v>
      </c>
      <c r="AU6367">
        <v>20</v>
      </c>
      <c r="AV6367">
        <v>60</v>
      </c>
      <c r="AW6367" s="160" t="s">
        <v>1104</v>
      </c>
      <c r="AX6367" s="28">
        <f t="shared" si="171"/>
        <v>6</v>
      </c>
    </row>
    <row r="6368" spans="28:50" x14ac:dyDescent="0.3">
      <c r="AB6368" s="160">
        <v>36361</v>
      </c>
      <c r="AC6368">
        <v>21</v>
      </c>
      <c r="AD6368">
        <v>64</v>
      </c>
      <c r="AE6368" t="s">
        <v>1104</v>
      </c>
      <c r="AF6368">
        <v>6</v>
      </c>
      <c r="AH6368" s="160">
        <v>33074</v>
      </c>
      <c r="AI6368">
        <v>21</v>
      </c>
      <c r="AJ6368">
        <v>130</v>
      </c>
      <c r="AK6368" s="160" t="s">
        <v>1104</v>
      </c>
      <c r="AL6368" s="28">
        <f t="shared" si="169"/>
        <v>13</v>
      </c>
      <c r="AN6368" s="160">
        <v>37457</v>
      </c>
      <c r="AO6368">
        <v>21</v>
      </c>
      <c r="AP6368">
        <v>90</v>
      </c>
      <c r="AQ6368" s="160" t="s">
        <v>1104</v>
      </c>
      <c r="AR6368" s="28">
        <f t="shared" si="170"/>
        <v>9</v>
      </c>
      <c r="AT6368" s="160">
        <v>38918</v>
      </c>
      <c r="AU6368">
        <v>21</v>
      </c>
      <c r="AV6368">
        <v>66</v>
      </c>
      <c r="AW6368" s="160" t="s">
        <v>1104</v>
      </c>
      <c r="AX6368" s="28">
        <f t="shared" si="171"/>
        <v>7</v>
      </c>
    </row>
    <row r="6369" spans="28:50" x14ac:dyDescent="0.3">
      <c r="AB6369" s="160">
        <v>36361</v>
      </c>
      <c r="AC6369">
        <v>22</v>
      </c>
      <c r="AD6369">
        <v>60</v>
      </c>
      <c r="AE6369" t="s">
        <v>1104</v>
      </c>
      <c r="AF6369">
        <v>6</v>
      </c>
      <c r="AH6369" s="160">
        <v>33074</v>
      </c>
      <c r="AI6369">
        <v>22</v>
      </c>
      <c r="AJ6369">
        <v>125</v>
      </c>
      <c r="AK6369" s="160" t="s">
        <v>1104</v>
      </c>
      <c r="AL6369" s="28">
        <f t="shared" si="169"/>
        <v>13</v>
      </c>
      <c r="AN6369" s="160">
        <v>37457</v>
      </c>
      <c r="AO6369">
        <v>22</v>
      </c>
      <c r="AP6369">
        <v>90</v>
      </c>
      <c r="AQ6369" s="160" t="s">
        <v>1104</v>
      </c>
      <c r="AR6369" s="28">
        <f t="shared" si="170"/>
        <v>9</v>
      </c>
      <c r="AT6369" s="160">
        <v>38918</v>
      </c>
      <c r="AU6369">
        <v>22</v>
      </c>
      <c r="AV6369">
        <v>60</v>
      </c>
      <c r="AW6369" s="160" t="s">
        <v>1104</v>
      </c>
      <c r="AX6369" s="28">
        <f t="shared" si="171"/>
        <v>6</v>
      </c>
    </row>
    <row r="6370" spans="28:50" x14ac:dyDescent="0.3">
      <c r="AB6370" s="160">
        <v>36361</v>
      </c>
      <c r="AC6370">
        <v>23</v>
      </c>
      <c r="AD6370">
        <v>57</v>
      </c>
      <c r="AE6370" t="s">
        <v>1104</v>
      </c>
      <c r="AF6370">
        <v>6</v>
      </c>
      <c r="AH6370" s="160">
        <v>33074</v>
      </c>
      <c r="AI6370">
        <v>23</v>
      </c>
      <c r="AJ6370">
        <v>119</v>
      </c>
      <c r="AK6370" s="160" t="s">
        <v>1104</v>
      </c>
      <c r="AL6370" s="28">
        <f t="shared" si="169"/>
        <v>12</v>
      </c>
      <c r="AN6370" s="160">
        <v>37457</v>
      </c>
      <c r="AO6370">
        <v>23</v>
      </c>
      <c r="AP6370">
        <v>81</v>
      </c>
      <c r="AQ6370" s="160" t="s">
        <v>1104</v>
      </c>
      <c r="AR6370" s="28">
        <f t="shared" si="170"/>
        <v>8</v>
      </c>
      <c r="AT6370" s="160">
        <v>38918</v>
      </c>
      <c r="AU6370">
        <v>23</v>
      </c>
      <c r="AV6370">
        <v>65</v>
      </c>
      <c r="AW6370" s="160" t="s">
        <v>1104</v>
      </c>
      <c r="AX6370" s="28">
        <f t="shared" si="171"/>
        <v>7</v>
      </c>
    </row>
    <row r="6371" spans="28:50" x14ac:dyDescent="0.3">
      <c r="AB6371" s="160">
        <v>36362</v>
      </c>
      <c r="AC6371">
        <v>0</v>
      </c>
      <c r="AD6371">
        <v>59</v>
      </c>
      <c r="AE6371" t="s">
        <v>1104</v>
      </c>
      <c r="AF6371">
        <v>6</v>
      </c>
      <c r="AH6371" s="160">
        <v>33075</v>
      </c>
      <c r="AI6371">
        <v>0</v>
      </c>
      <c r="AJ6371">
        <v>113</v>
      </c>
      <c r="AK6371" s="160" t="s">
        <v>1104</v>
      </c>
      <c r="AL6371" s="28">
        <f t="shared" si="169"/>
        <v>11</v>
      </c>
      <c r="AN6371" s="160">
        <v>37458</v>
      </c>
      <c r="AO6371">
        <v>0</v>
      </c>
      <c r="AP6371">
        <v>80</v>
      </c>
      <c r="AQ6371" s="160" t="s">
        <v>1104</v>
      </c>
      <c r="AR6371" s="28">
        <f t="shared" si="170"/>
        <v>8</v>
      </c>
      <c r="AT6371" s="160">
        <v>38919</v>
      </c>
      <c r="AU6371">
        <v>0</v>
      </c>
      <c r="AV6371">
        <v>52</v>
      </c>
      <c r="AW6371" s="160" t="s">
        <v>1104</v>
      </c>
      <c r="AX6371" s="28">
        <f t="shared" si="171"/>
        <v>5</v>
      </c>
    </row>
    <row r="6372" spans="28:50" x14ac:dyDescent="0.3">
      <c r="AB6372" s="160">
        <v>36362</v>
      </c>
      <c r="AC6372">
        <v>1</v>
      </c>
      <c r="AD6372">
        <v>59</v>
      </c>
      <c r="AE6372" t="s">
        <v>1104</v>
      </c>
      <c r="AF6372">
        <v>6</v>
      </c>
      <c r="AH6372" s="160">
        <v>33075</v>
      </c>
      <c r="AI6372">
        <v>1</v>
      </c>
      <c r="AJ6372">
        <v>112</v>
      </c>
      <c r="AK6372" s="160" t="s">
        <v>1104</v>
      </c>
      <c r="AL6372" s="28">
        <f t="shared" si="169"/>
        <v>11</v>
      </c>
      <c r="AN6372" s="160">
        <v>37458</v>
      </c>
      <c r="AO6372">
        <v>1</v>
      </c>
      <c r="AP6372">
        <v>100</v>
      </c>
      <c r="AQ6372" s="160" t="s">
        <v>1104</v>
      </c>
      <c r="AR6372" s="28">
        <f t="shared" si="170"/>
        <v>10</v>
      </c>
      <c r="AT6372" s="160">
        <v>38919</v>
      </c>
      <c r="AU6372">
        <v>1</v>
      </c>
      <c r="AV6372">
        <v>39</v>
      </c>
      <c r="AW6372" s="160" t="s">
        <v>1104</v>
      </c>
      <c r="AX6372" s="28">
        <f t="shared" si="171"/>
        <v>4</v>
      </c>
    </row>
    <row r="6373" spans="28:50" x14ac:dyDescent="0.3">
      <c r="AB6373" s="160">
        <v>36362</v>
      </c>
      <c r="AC6373">
        <v>2</v>
      </c>
      <c r="AD6373">
        <v>55</v>
      </c>
      <c r="AE6373" t="s">
        <v>1104</v>
      </c>
      <c r="AF6373">
        <v>6</v>
      </c>
      <c r="AH6373" s="160">
        <v>33075</v>
      </c>
      <c r="AI6373">
        <v>2</v>
      </c>
      <c r="AJ6373">
        <v>111</v>
      </c>
      <c r="AK6373" s="160" t="s">
        <v>1104</v>
      </c>
      <c r="AL6373" s="28">
        <f t="shared" si="169"/>
        <v>11</v>
      </c>
      <c r="AN6373" s="160">
        <v>37458</v>
      </c>
      <c r="AO6373">
        <v>2</v>
      </c>
      <c r="AP6373">
        <v>94</v>
      </c>
      <c r="AQ6373" s="160" t="s">
        <v>1104</v>
      </c>
      <c r="AR6373" s="28">
        <f t="shared" si="170"/>
        <v>9</v>
      </c>
      <c r="AT6373" s="160">
        <v>38919</v>
      </c>
      <c r="AU6373">
        <v>2</v>
      </c>
      <c r="AV6373">
        <v>40</v>
      </c>
      <c r="AW6373" s="160" t="s">
        <v>1104</v>
      </c>
      <c r="AX6373" s="28">
        <f t="shared" si="171"/>
        <v>4</v>
      </c>
    </row>
    <row r="6374" spans="28:50" x14ac:dyDescent="0.3">
      <c r="AB6374" s="160">
        <v>36362</v>
      </c>
      <c r="AC6374">
        <v>3</v>
      </c>
      <c r="AD6374">
        <v>51</v>
      </c>
      <c r="AE6374" t="s">
        <v>1104</v>
      </c>
      <c r="AF6374">
        <v>5</v>
      </c>
      <c r="AH6374" s="160">
        <v>33075</v>
      </c>
      <c r="AI6374">
        <v>3</v>
      </c>
      <c r="AJ6374">
        <v>110</v>
      </c>
      <c r="AK6374" s="160" t="s">
        <v>1104</v>
      </c>
      <c r="AL6374" s="28">
        <f t="shared" si="169"/>
        <v>11</v>
      </c>
      <c r="AN6374" s="160">
        <v>37458</v>
      </c>
      <c r="AO6374">
        <v>3</v>
      </c>
      <c r="AP6374">
        <v>90</v>
      </c>
      <c r="AQ6374" s="160" t="s">
        <v>1104</v>
      </c>
      <c r="AR6374" s="28">
        <f t="shared" si="170"/>
        <v>9</v>
      </c>
      <c r="AT6374" s="160">
        <v>38919</v>
      </c>
      <c r="AU6374">
        <v>3</v>
      </c>
      <c r="AV6374">
        <v>34</v>
      </c>
      <c r="AW6374" s="160" t="s">
        <v>1104</v>
      </c>
      <c r="AX6374" s="28">
        <f t="shared" si="171"/>
        <v>3</v>
      </c>
    </row>
    <row r="6375" spans="28:50" x14ac:dyDescent="0.3">
      <c r="AB6375" s="160">
        <v>36362</v>
      </c>
      <c r="AC6375">
        <v>4</v>
      </c>
      <c r="AD6375">
        <v>52</v>
      </c>
      <c r="AE6375" t="s">
        <v>1104</v>
      </c>
      <c r="AF6375">
        <v>5</v>
      </c>
      <c r="AH6375" s="160">
        <v>33075</v>
      </c>
      <c r="AI6375">
        <v>4</v>
      </c>
      <c r="AJ6375">
        <v>108</v>
      </c>
      <c r="AK6375" s="160" t="s">
        <v>1104</v>
      </c>
      <c r="AL6375" s="28">
        <f t="shared" si="169"/>
        <v>11</v>
      </c>
      <c r="AN6375" s="160">
        <v>37458</v>
      </c>
      <c r="AO6375">
        <v>4</v>
      </c>
      <c r="AP6375">
        <v>110</v>
      </c>
      <c r="AQ6375" s="160" t="s">
        <v>1104</v>
      </c>
      <c r="AR6375" s="28">
        <f t="shared" si="170"/>
        <v>11</v>
      </c>
      <c r="AT6375" s="160">
        <v>38919</v>
      </c>
      <c r="AU6375">
        <v>4</v>
      </c>
      <c r="AV6375">
        <v>34</v>
      </c>
      <c r="AW6375" s="160" t="s">
        <v>1104</v>
      </c>
      <c r="AX6375" s="28">
        <f t="shared" si="171"/>
        <v>3</v>
      </c>
    </row>
    <row r="6376" spans="28:50" x14ac:dyDescent="0.3">
      <c r="AB6376" s="160">
        <v>36362</v>
      </c>
      <c r="AC6376">
        <v>5</v>
      </c>
      <c r="AD6376">
        <v>48</v>
      </c>
      <c r="AE6376" t="s">
        <v>1104</v>
      </c>
      <c r="AF6376">
        <v>5</v>
      </c>
      <c r="AH6376" s="160">
        <v>33075</v>
      </c>
      <c r="AI6376">
        <v>5</v>
      </c>
      <c r="AJ6376">
        <v>106</v>
      </c>
      <c r="AK6376" s="160" t="s">
        <v>1104</v>
      </c>
      <c r="AL6376" s="28">
        <f t="shared" si="169"/>
        <v>11</v>
      </c>
      <c r="AN6376" s="160">
        <v>37458</v>
      </c>
      <c r="AO6376">
        <v>5</v>
      </c>
      <c r="AP6376">
        <v>101</v>
      </c>
      <c r="AQ6376" s="160" t="s">
        <v>1104</v>
      </c>
      <c r="AR6376" s="28">
        <f t="shared" si="170"/>
        <v>10</v>
      </c>
      <c r="AT6376" s="160">
        <v>38919</v>
      </c>
      <c r="AU6376">
        <v>5</v>
      </c>
      <c r="AV6376">
        <v>29</v>
      </c>
      <c r="AW6376" s="160" t="s">
        <v>1104</v>
      </c>
      <c r="AX6376" s="28">
        <f t="shared" si="171"/>
        <v>3</v>
      </c>
    </row>
    <row r="6377" spans="28:50" x14ac:dyDescent="0.3">
      <c r="AB6377" s="160">
        <v>36362</v>
      </c>
      <c r="AC6377">
        <v>6</v>
      </c>
      <c r="AD6377">
        <v>45</v>
      </c>
      <c r="AE6377" t="s">
        <v>1104</v>
      </c>
      <c r="AF6377">
        <v>5</v>
      </c>
      <c r="AH6377" s="160">
        <v>33075</v>
      </c>
      <c r="AI6377">
        <v>6</v>
      </c>
      <c r="AJ6377">
        <v>104</v>
      </c>
      <c r="AK6377" s="160" t="s">
        <v>1104</v>
      </c>
      <c r="AL6377" s="28">
        <f t="shared" si="169"/>
        <v>10</v>
      </c>
      <c r="AN6377" s="160">
        <v>37458</v>
      </c>
      <c r="AO6377">
        <v>6</v>
      </c>
      <c r="AP6377">
        <v>110</v>
      </c>
      <c r="AQ6377" s="160" t="s">
        <v>1104</v>
      </c>
      <c r="AR6377" s="28">
        <f t="shared" si="170"/>
        <v>11</v>
      </c>
      <c r="AT6377" s="160">
        <v>38919</v>
      </c>
      <c r="AU6377">
        <v>6</v>
      </c>
      <c r="AV6377">
        <v>27</v>
      </c>
      <c r="AW6377" s="160" t="s">
        <v>1104</v>
      </c>
      <c r="AX6377" s="28">
        <f t="shared" si="171"/>
        <v>3</v>
      </c>
    </row>
    <row r="6378" spans="28:50" x14ac:dyDescent="0.3">
      <c r="AB6378" s="160">
        <v>36362</v>
      </c>
      <c r="AC6378">
        <v>7</v>
      </c>
      <c r="AD6378">
        <v>44</v>
      </c>
      <c r="AE6378" t="s">
        <v>1104</v>
      </c>
      <c r="AF6378">
        <v>4</v>
      </c>
      <c r="AH6378" s="160">
        <v>33075</v>
      </c>
      <c r="AI6378">
        <v>7</v>
      </c>
      <c r="AJ6378">
        <v>102</v>
      </c>
      <c r="AK6378" s="160" t="s">
        <v>1104</v>
      </c>
      <c r="AL6378" s="28">
        <f t="shared" si="169"/>
        <v>10</v>
      </c>
      <c r="AN6378" s="160">
        <v>37458</v>
      </c>
      <c r="AO6378">
        <v>7</v>
      </c>
      <c r="AP6378">
        <v>110</v>
      </c>
      <c r="AQ6378" s="160" t="s">
        <v>1104</v>
      </c>
      <c r="AR6378" s="28">
        <f t="shared" si="170"/>
        <v>11</v>
      </c>
      <c r="AT6378" s="160">
        <v>38919</v>
      </c>
      <c r="AU6378">
        <v>7</v>
      </c>
      <c r="AV6378">
        <v>34</v>
      </c>
      <c r="AW6378" s="160" t="s">
        <v>1104</v>
      </c>
      <c r="AX6378" s="28">
        <f t="shared" si="171"/>
        <v>3</v>
      </c>
    </row>
    <row r="6379" spans="28:50" x14ac:dyDescent="0.3">
      <c r="AB6379" s="160">
        <v>36362</v>
      </c>
      <c r="AC6379">
        <v>8</v>
      </c>
      <c r="AD6379">
        <v>52</v>
      </c>
      <c r="AE6379" t="s">
        <v>1104</v>
      </c>
      <c r="AF6379">
        <v>5</v>
      </c>
      <c r="AH6379" s="160">
        <v>33075</v>
      </c>
      <c r="AI6379">
        <v>8</v>
      </c>
      <c r="AJ6379">
        <v>100</v>
      </c>
      <c r="AK6379" s="160" t="s">
        <v>1104</v>
      </c>
      <c r="AL6379" s="28">
        <f t="shared" si="169"/>
        <v>10</v>
      </c>
      <c r="AN6379" s="160">
        <v>37458</v>
      </c>
      <c r="AO6379">
        <v>8</v>
      </c>
      <c r="AP6379">
        <v>115</v>
      </c>
      <c r="AQ6379" s="160" t="s">
        <v>1104</v>
      </c>
      <c r="AR6379" s="28">
        <f t="shared" si="170"/>
        <v>12</v>
      </c>
      <c r="AT6379" s="160">
        <v>38919</v>
      </c>
      <c r="AU6379">
        <v>8</v>
      </c>
      <c r="AV6379">
        <v>47</v>
      </c>
      <c r="AW6379" s="160" t="s">
        <v>1104</v>
      </c>
      <c r="AX6379" s="28">
        <f t="shared" si="171"/>
        <v>5</v>
      </c>
    </row>
    <row r="6380" spans="28:50" x14ac:dyDescent="0.3">
      <c r="AB6380" s="160">
        <v>36362</v>
      </c>
      <c r="AC6380">
        <v>9</v>
      </c>
      <c r="AD6380">
        <v>72</v>
      </c>
      <c r="AE6380" t="s">
        <v>1104</v>
      </c>
      <c r="AF6380">
        <v>7</v>
      </c>
      <c r="AH6380" s="160">
        <v>33075</v>
      </c>
      <c r="AI6380">
        <v>9</v>
      </c>
      <c r="AJ6380">
        <v>98</v>
      </c>
      <c r="AK6380" s="160" t="s">
        <v>1104</v>
      </c>
      <c r="AL6380" s="28">
        <f t="shared" si="169"/>
        <v>10</v>
      </c>
      <c r="AN6380" s="160">
        <v>37458</v>
      </c>
      <c r="AO6380">
        <v>9</v>
      </c>
      <c r="AP6380">
        <v>120</v>
      </c>
      <c r="AQ6380" s="160" t="s">
        <v>1104</v>
      </c>
      <c r="AR6380" s="28">
        <f t="shared" si="170"/>
        <v>12</v>
      </c>
      <c r="AT6380" s="160">
        <v>38919</v>
      </c>
      <c r="AU6380">
        <v>9</v>
      </c>
      <c r="AV6380">
        <v>37</v>
      </c>
      <c r="AW6380" s="160" t="s">
        <v>1104</v>
      </c>
      <c r="AX6380" s="28">
        <f t="shared" si="171"/>
        <v>4</v>
      </c>
    </row>
    <row r="6381" spans="28:50" x14ac:dyDescent="0.3">
      <c r="AB6381" s="160">
        <v>36362</v>
      </c>
      <c r="AC6381">
        <v>10</v>
      </c>
      <c r="AD6381">
        <v>80</v>
      </c>
      <c r="AE6381" t="s">
        <v>1104</v>
      </c>
      <c r="AF6381">
        <v>8</v>
      </c>
      <c r="AH6381" s="160">
        <v>33075</v>
      </c>
      <c r="AI6381">
        <v>10</v>
      </c>
      <c r="AJ6381">
        <v>112</v>
      </c>
      <c r="AK6381" s="160" t="s">
        <v>1104</v>
      </c>
      <c r="AL6381" s="28">
        <f t="shared" si="169"/>
        <v>11</v>
      </c>
      <c r="AN6381" s="160">
        <v>37458</v>
      </c>
      <c r="AO6381">
        <v>10</v>
      </c>
      <c r="AP6381">
        <v>140</v>
      </c>
      <c r="AQ6381" s="160" t="s">
        <v>1104</v>
      </c>
      <c r="AR6381" s="28">
        <f t="shared" si="170"/>
        <v>14</v>
      </c>
      <c r="AT6381" s="160">
        <v>38919</v>
      </c>
      <c r="AU6381">
        <v>10</v>
      </c>
      <c r="AV6381">
        <v>38</v>
      </c>
      <c r="AW6381" s="160" t="s">
        <v>1104</v>
      </c>
      <c r="AX6381" s="28">
        <f t="shared" si="171"/>
        <v>4</v>
      </c>
    </row>
    <row r="6382" spans="28:50" x14ac:dyDescent="0.3">
      <c r="AB6382" s="160">
        <v>36362</v>
      </c>
      <c r="AC6382">
        <v>11</v>
      </c>
      <c r="AD6382">
        <v>93</v>
      </c>
      <c r="AE6382" t="s">
        <v>1104</v>
      </c>
      <c r="AF6382">
        <v>9</v>
      </c>
      <c r="AH6382" s="160">
        <v>33075</v>
      </c>
      <c r="AI6382">
        <v>11</v>
      </c>
      <c r="AJ6382">
        <v>127</v>
      </c>
      <c r="AK6382" s="160" t="s">
        <v>1104</v>
      </c>
      <c r="AL6382" s="28">
        <f t="shared" si="169"/>
        <v>13</v>
      </c>
      <c r="AN6382" s="160">
        <v>37458</v>
      </c>
      <c r="AO6382">
        <v>11</v>
      </c>
      <c r="AP6382">
        <v>148</v>
      </c>
      <c r="AQ6382" s="160" t="s">
        <v>1104</v>
      </c>
      <c r="AR6382" s="28">
        <f t="shared" si="170"/>
        <v>15</v>
      </c>
      <c r="AT6382" s="160">
        <v>38919</v>
      </c>
      <c r="AU6382">
        <v>11</v>
      </c>
      <c r="AV6382">
        <v>56</v>
      </c>
      <c r="AW6382" s="160" t="s">
        <v>1104</v>
      </c>
      <c r="AX6382" s="28">
        <f t="shared" si="171"/>
        <v>6</v>
      </c>
    </row>
    <row r="6383" spans="28:50" x14ac:dyDescent="0.3">
      <c r="AB6383" s="160">
        <v>36362</v>
      </c>
      <c r="AC6383">
        <v>12</v>
      </c>
      <c r="AD6383">
        <v>99</v>
      </c>
      <c r="AE6383" t="s">
        <v>1104</v>
      </c>
      <c r="AF6383">
        <v>10</v>
      </c>
      <c r="AH6383" s="160">
        <v>33075</v>
      </c>
      <c r="AI6383">
        <v>12</v>
      </c>
      <c r="AJ6383">
        <v>142</v>
      </c>
      <c r="AK6383" s="160" t="s">
        <v>1104</v>
      </c>
      <c r="AL6383" s="28">
        <f t="shared" si="169"/>
        <v>14</v>
      </c>
      <c r="AN6383" s="160">
        <v>37458</v>
      </c>
      <c r="AO6383">
        <v>12</v>
      </c>
      <c r="AP6383">
        <v>150</v>
      </c>
      <c r="AQ6383" s="160" t="s">
        <v>1104</v>
      </c>
      <c r="AR6383" s="28">
        <f t="shared" si="170"/>
        <v>15</v>
      </c>
      <c r="AT6383" s="160">
        <v>38919</v>
      </c>
      <c r="AU6383">
        <v>12</v>
      </c>
      <c r="AV6383">
        <v>49</v>
      </c>
      <c r="AW6383" s="160" t="s">
        <v>1104</v>
      </c>
      <c r="AX6383" s="28">
        <f t="shared" si="171"/>
        <v>5</v>
      </c>
    </row>
    <row r="6384" spans="28:50" x14ac:dyDescent="0.3">
      <c r="AB6384" s="160">
        <v>36362</v>
      </c>
      <c r="AC6384">
        <v>13</v>
      </c>
      <c r="AD6384">
        <v>102</v>
      </c>
      <c r="AE6384" t="s">
        <v>1104</v>
      </c>
      <c r="AF6384">
        <v>10</v>
      </c>
      <c r="AH6384" s="160">
        <v>33075</v>
      </c>
      <c r="AI6384">
        <v>13</v>
      </c>
      <c r="AJ6384">
        <v>142</v>
      </c>
      <c r="AK6384" s="160" t="s">
        <v>1104</v>
      </c>
      <c r="AL6384" s="28">
        <f t="shared" si="169"/>
        <v>14</v>
      </c>
      <c r="AN6384" s="160">
        <v>37458</v>
      </c>
      <c r="AO6384">
        <v>13</v>
      </c>
      <c r="AP6384">
        <v>150</v>
      </c>
      <c r="AQ6384" s="160" t="s">
        <v>1104</v>
      </c>
      <c r="AR6384" s="28">
        <f t="shared" si="170"/>
        <v>15</v>
      </c>
      <c r="AT6384" s="160">
        <v>38919</v>
      </c>
      <c r="AU6384">
        <v>13</v>
      </c>
      <c r="AV6384">
        <v>58</v>
      </c>
      <c r="AW6384" s="160" t="s">
        <v>1104</v>
      </c>
      <c r="AX6384" s="28">
        <f t="shared" si="171"/>
        <v>6</v>
      </c>
    </row>
    <row r="6385" spans="28:50" x14ac:dyDescent="0.3">
      <c r="AB6385" s="160">
        <v>36362</v>
      </c>
      <c r="AC6385">
        <v>14</v>
      </c>
      <c r="AD6385">
        <v>103</v>
      </c>
      <c r="AE6385" t="s">
        <v>1104</v>
      </c>
      <c r="AF6385">
        <v>10</v>
      </c>
      <c r="AH6385" s="160">
        <v>33075</v>
      </c>
      <c r="AI6385">
        <v>14</v>
      </c>
      <c r="AJ6385">
        <v>142</v>
      </c>
      <c r="AK6385" s="160" t="s">
        <v>1104</v>
      </c>
      <c r="AL6385" s="28">
        <f t="shared" si="169"/>
        <v>14</v>
      </c>
      <c r="AN6385" s="160">
        <v>37458</v>
      </c>
      <c r="AO6385">
        <v>14</v>
      </c>
      <c r="AP6385">
        <v>150</v>
      </c>
      <c r="AQ6385" s="160" t="s">
        <v>1104</v>
      </c>
      <c r="AR6385" s="28">
        <f t="shared" si="170"/>
        <v>15</v>
      </c>
      <c r="AT6385" s="160">
        <v>38919</v>
      </c>
      <c r="AU6385">
        <v>14</v>
      </c>
      <c r="AV6385">
        <v>66</v>
      </c>
      <c r="AW6385" s="160" t="s">
        <v>1104</v>
      </c>
      <c r="AX6385" s="28">
        <f t="shared" si="171"/>
        <v>7</v>
      </c>
    </row>
    <row r="6386" spans="28:50" x14ac:dyDescent="0.3">
      <c r="AB6386" s="160">
        <v>36362</v>
      </c>
      <c r="AC6386">
        <v>15</v>
      </c>
      <c r="AD6386">
        <v>102</v>
      </c>
      <c r="AE6386" t="s">
        <v>1104</v>
      </c>
      <c r="AF6386">
        <v>10</v>
      </c>
      <c r="AH6386" s="160">
        <v>33075</v>
      </c>
      <c r="AI6386">
        <v>15</v>
      </c>
      <c r="AJ6386">
        <v>142</v>
      </c>
      <c r="AK6386" s="160" t="s">
        <v>1104</v>
      </c>
      <c r="AL6386" s="28">
        <f t="shared" si="169"/>
        <v>14</v>
      </c>
      <c r="AN6386" s="160">
        <v>37458</v>
      </c>
      <c r="AO6386">
        <v>15</v>
      </c>
      <c r="AP6386">
        <v>140</v>
      </c>
      <c r="AQ6386" s="160" t="s">
        <v>1104</v>
      </c>
      <c r="AR6386" s="28">
        <f t="shared" si="170"/>
        <v>14</v>
      </c>
      <c r="AT6386" s="160">
        <v>38919</v>
      </c>
      <c r="AU6386">
        <v>15</v>
      </c>
      <c r="AV6386">
        <v>59</v>
      </c>
      <c r="AW6386" s="160" t="s">
        <v>1104</v>
      </c>
      <c r="AX6386" s="28">
        <f t="shared" si="171"/>
        <v>6</v>
      </c>
    </row>
    <row r="6387" spans="28:50" x14ac:dyDescent="0.3">
      <c r="AB6387" s="160">
        <v>36362</v>
      </c>
      <c r="AC6387">
        <v>16</v>
      </c>
      <c r="AD6387">
        <v>97</v>
      </c>
      <c r="AE6387" t="s">
        <v>1104</v>
      </c>
      <c r="AF6387">
        <v>10</v>
      </c>
      <c r="AH6387" s="160">
        <v>33075</v>
      </c>
      <c r="AI6387">
        <v>16</v>
      </c>
      <c r="AJ6387">
        <v>134</v>
      </c>
      <c r="AK6387" s="160" t="s">
        <v>1104</v>
      </c>
      <c r="AL6387" s="28">
        <f t="shared" si="169"/>
        <v>13</v>
      </c>
      <c r="AN6387" s="160">
        <v>37458</v>
      </c>
      <c r="AO6387">
        <v>16</v>
      </c>
      <c r="AP6387">
        <v>140</v>
      </c>
      <c r="AQ6387" s="160" t="s">
        <v>1104</v>
      </c>
      <c r="AR6387" s="28">
        <f t="shared" si="170"/>
        <v>14</v>
      </c>
      <c r="AT6387" s="160">
        <v>38919</v>
      </c>
      <c r="AU6387">
        <v>16</v>
      </c>
      <c r="AV6387">
        <v>50</v>
      </c>
      <c r="AW6387" s="160" t="s">
        <v>1104</v>
      </c>
      <c r="AX6387" s="28">
        <f t="shared" si="171"/>
        <v>5</v>
      </c>
    </row>
    <row r="6388" spans="28:50" x14ac:dyDescent="0.3">
      <c r="AB6388" s="160">
        <v>36362</v>
      </c>
      <c r="AC6388">
        <v>17</v>
      </c>
      <c r="AD6388">
        <v>75</v>
      </c>
      <c r="AE6388" t="s">
        <v>1104</v>
      </c>
      <c r="AF6388">
        <v>8</v>
      </c>
      <c r="AH6388" s="160">
        <v>33075</v>
      </c>
      <c r="AI6388">
        <v>17</v>
      </c>
      <c r="AJ6388">
        <v>125</v>
      </c>
      <c r="AK6388" s="160" t="s">
        <v>1104</v>
      </c>
      <c r="AL6388" s="28">
        <f t="shared" si="169"/>
        <v>13</v>
      </c>
      <c r="AN6388" s="160">
        <v>37458</v>
      </c>
      <c r="AO6388">
        <v>17</v>
      </c>
      <c r="AP6388">
        <v>120</v>
      </c>
      <c r="AQ6388" s="160" t="s">
        <v>1104</v>
      </c>
      <c r="AR6388" s="28">
        <f t="shared" si="170"/>
        <v>12</v>
      </c>
      <c r="AT6388" s="160">
        <v>38919</v>
      </c>
      <c r="AU6388">
        <v>17</v>
      </c>
      <c r="AV6388">
        <v>48</v>
      </c>
      <c r="AW6388" s="160" t="s">
        <v>1104</v>
      </c>
      <c r="AX6388" s="28">
        <f t="shared" si="171"/>
        <v>5</v>
      </c>
    </row>
    <row r="6389" spans="28:50" x14ac:dyDescent="0.3">
      <c r="AB6389" s="160">
        <v>36362</v>
      </c>
      <c r="AC6389">
        <v>18</v>
      </c>
      <c r="AD6389">
        <v>62</v>
      </c>
      <c r="AE6389" t="s">
        <v>1104</v>
      </c>
      <c r="AF6389">
        <v>6</v>
      </c>
      <c r="AH6389" s="160">
        <v>33075</v>
      </c>
      <c r="AI6389">
        <v>18</v>
      </c>
      <c r="AJ6389">
        <v>116</v>
      </c>
      <c r="AK6389" s="160" t="s">
        <v>1104</v>
      </c>
      <c r="AL6389" s="28">
        <f t="shared" si="169"/>
        <v>12</v>
      </c>
      <c r="AN6389" s="160">
        <v>37458</v>
      </c>
      <c r="AO6389">
        <v>18</v>
      </c>
      <c r="AP6389">
        <v>110</v>
      </c>
      <c r="AQ6389" s="160" t="s">
        <v>1104</v>
      </c>
      <c r="AR6389" s="28">
        <f t="shared" si="170"/>
        <v>11</v>
      </c>
      <c r="AT6389" s="160">
        <v>38919</v>
      </c>
      <c r="AU6389">
        <v>18</v>
      </c>
      <c r="AV6389">
        <v>52</v>
      </c>
      <c r="AW6389" s="160" t="s">
        <v>1104</v>
      </c>
      <c r="AX6389" s="28">
        <f t="shared" si="171"/>
        <v>5</v>
      </c>
    </row>
    <row r="6390" spans="28:50" x14ac:dyDescent="0.3">
      <c r="AB6390" s="160">
        <v>36362</v>
      </c>
      <c r="AC6390">
        <v>19</v>
      </c>
      <c r="AD6390">
        <v>61</v>
      </c>
      <c r="AE6390" t="s">
        <v>1104</v>
      </c>
      <c r="AF6390">
        <v>6</v>
      </c>
      <c r="AH6390" s="160">
        <v>33075</v>
      </c>
      <c r="AI6390">
        <v>19</v>
      </c>
      <c r="AJ6390">
        <v>111</v>
      </c>
      <c r="AK6390" s="160" t="s">
        <v>1104</v>
      </c>
      <c r="AL6390" s="28">
        <f t="shared" si="169"/>
        <v>11</v>
      </c>
      <c r="AN6390" s="160">
        <v>37458</v>
      </c>
      <c r="AO6390">
        <v>19</v>
      </c>
      <c r="AP6390">
        <v>100</v>
      </c>
      <c r="AQ6390" s="160" t="s">
        <v>1104</v>
      </c>
      <c r="AR6390" s="28">
        <f t="shared" si="170"/>
        <v>10</v>
      </c>
      <c r="AT6390" s="160">
        <v>38919</v>
      </c>
      <c r="AU6390">
        <v>19</v>
      </c>
      <c r="AV6390">
        <v>52</v>
      </c>
      <c r="AW6390" s="160" t="s">
        <v>1104</v>
      </c>
      <c r="AX6390" s="28">
        <f t="shared" si="171"/>
        <v>5</v>
      </c>
    </row>
    <row r="6391" spans="28:50" x14ac:dyDescent="0.3">
      <c r="AB6391" s="160">
        <v>36362</v>
      </c>
      <c r="AC6391">
        <v>20</v>
      </c>
      <c r="AD6391">
        <v>65</v>
      </c>
      <c r="AE6391" t="s">
        <v>1104</v>
      </c>
      <c r="AF6391">
        <v>7</v>
      </c>
      <c r="AH6391" s="160">
        <v>33075</v>
      </c>
      <c r="AI6391">
        <v>20</v>
      </c>
      <c r="AJ6391">
        <v>106</v>
      </c>
      <c r="AK6391" s="160" t="s">
        <v>1104</v>
      </c>
      <c r="AL6391" s="28">
        <f t="shared" si="169"/>
        <v>11</v>
      </c>
      <c r="AN6391" s="160">
        <v>37458</v>
      </c>
      <c r="AO6391">
        <v>20</v>
      </c>
      <c r="AP6391">
        <v>102</v>
      </c>
      <c r="AQ6391" s="160" t="s">
        <v>1104</v>
      </c>
      <c r="AR6391" s="28">
        <f t="shared" si="170"/>
        <v>10</v>
      </c>
      <c r="AT6391" s="160">
        <v>38919</v>
      </c>
      <c r="AU6391">
        <v>20</v>
      </c>
      <c r="AV6391">
        <v>57</v>
      </c>
      <c r="AW6391" s="160" t="s">
        <v>1104</v>
      </c>
      <c r="AX6391" s="28">
        <f t="shared" si="171"/>
        <v>6</v>
      </c>
    </row>
    <row r="6392" spans="28:50" x14ac:dyDescent="0.3">
      <c r="AB6392" s="160">
        <v>36362</v>
      </c>
      <c r="AC6392">
        <v>21</v>
      </c>
      <c r="AD6392">
        <v>64</v>
      </c>
      <c r="AE6392" t="s">
        <v>1104</v>
      </c>
      <c r="AF6392">
        <v>6</v>
      </c>
      <c r="AH6392" s="160">
        <v>33075</v>
      </c>
      <c r="AI6392">
        <v>21</v>
      </c>
      <c r="AJ6392">
        <v>101</v>
      </c>
      <c r="AK6392" s="160" t="s">
        <v>1104</v>
      </c>
      <c r="AL6392" s="28">
        <f t="shared" si="169"/>
        <v>10</v>
      </c>
      <c r="AN6392" s="160">
        <v>37458</v>
      </c>
      <c r="AO6392">
        <v>21</v>
      </c>
      <c r="AP6392">
        <v>90</v>
      </c>
      <c r="AQ6392" s="160" t="s">
        <v>1104</v>
      </c>
      <c r="AR6392" s="28">
        <f t="shared" si="170"/>
        <v>9</v>
      </c>
      <c r="AT6392" s="160">
        <v>38919</v>
      </c>
      <c r="AU6392">
        <v>21</v>
      </c>
      <c r="AV6392">
        <v>55</v>
      </c>
      <c r="AW6392" s="160" t="s">
        <v>1104</v>
      </c>
      <c r="AX6392" s="28">
        <f t="shared" si="171"/>
        <v>6</v>
      </c>
    </row>
    <row r="6393" spans="28:50" x14ac:dyDescent="0.3">
      <c r="AB6393" s="160">
        <v>36362</v>
      </c>
      <c r="AC6393">
        <v>22</v>
      </c>
      <c r="AD6393">
        <v>61</v>
      </c>
      <c r="AE6393" t="s">
        <v>1104</v>
      </c>
      <c r="AF6393">
        <v>6</v>
      </c>
      <c r="AH6393" s="160">
        <v>33075</v>
      </c>
      <c r="AI6393">
        <v>22</v>
      </c>
      <c r="AJ6393">
        <v>102</v>
      </c>
      <c r="AK6393" s="160" t="s">
        <v>1104</v>
      </c>
      <c r="AL6393" s="28">
        <f t="shared" si="169"/>
        <v>10</v>
      </c>
      <c r="AN6393" s="160">
        <v>37458</v>
      </c>
      <c r="AO6393">
        <v>22</v>
      </c>
      <c r="AP6393">
        <v>100</v>
      </c>
      <c r="AQ6393" s="160" t="s">
        <v>1104</v>
      </c>
      <c r="AR6393" s="28">
        <f t="shared" si="170"/>
        <v>10</v>
      </c>
      <c r="AT6393" s="160">
        <v>38919</v>
      </c>
      <c r="AU6393">
        <v>22</v>
      </c>
      <c r="AV6393">
        <v>60</v>
      </c>
      <c r="AW6393" s="160" t="s">
        <v>1104</v>
      </c>
      <c r="AX6393" s="28">
        <f t="shared" si="171"/>
        <v>6</v>
      </c>
    </row>
    <row r="6394" spans="28:50" x14ac:dyDescent="0.3">
      <c r="AB6394" s="160">
        <v>36362</v>
      </c>
      <c r="AC6394">
        <v>23</v>
      </c>
      <c r="AD6394">
        <v>66</v>
      </c>
      <c r="AE6394" t="s">
        <v>1104</v>
      </c>
      <c r="AF6394">
        <v>7</v>
      </c>
      <c r="AH6394" s="160">
        <v>33075</v>
      </c>
      <c r="AI6394">
        <v>23</v>
      </c>
      <c r="AJ6394">
        <v>103</v>
      </c>
      <c r="AK6394" s="160" t="s">
        <v>1104</v>
      </c>
      <c r="AL6394" s="28">
        <f t="shared" si="169"/>
        <v>10</v>
      </c>
      <c r="AN6394" s="160">
        <v>37458</v>
      </c>
      <c r="AO6394">
        <v>23</v>
      </c>
      <c r="AP6394">
        <v>113</v>
      </c>
      <c r="AQ6394" s="160" t="s">
        <v>1104</v>
      </c>
      <c r="AR6394" s="28">
        <f t="shared" si="170"/>
        <v>11</v>
      </c>
      <c r="AT6394" s="160">
        <v>38919</v>
      </c>
      <c r="AU6394">
        <v>23</v>
      </c>
      <c r="AV6394">
        <v>67</v>
      </c>
      <c r="AW6394" s="160" t="s">
        <v>1104</v>
      </c>
      <c r="AX6394" s="28">
        <f t="shared" si="171"/>
        <v>7</v>
      </c>
    </row>
    <row r="6395" spans="28:50" x14ac:dyDescent="0.3">
      <c r="AB6395" s="160">
        <v>36363</v>
      </c>
      <c r="AC6395">
        <v>0</v>
      </c>
      <c r="AD6395">
        <v>64</v>
      </c>
      <c r="AE6395" t="s">
        <v>1104</v>
      </c>
      <c r="AF6395">
        <v>6</v>
      </c>
      <c r="AH6395" s="160">
        <v>33076</v>
      </c>
      <c r="AI6395">
        <v>0</v>
      </c>
      <c r="AJ6395">
        <v>105</v>
      </c>
      <c r="AK6395" s="160" t="s">
        <v>1104</v>
      </c>
      <c r="AL6395" s="28">
        <f t="shared" ref="AL6395:AL6458" si="172">ROUND(AJ6395/10,0)</f>
        <v>11</v>
      </c>
      <c r="AN6395" s="160">
        <v>37459</v>
      </c>
      <c r="AO6395">
        <v>0</v>
      </c>
      <c r="AP6395">
        <v>110</v>
      </c>
      <c r="AQ6395" s="160" t="s">
        <v>1104</v>
      </c>
      <c r="AR6395" s="28">
        <f t="shared" ref="AR6395:AR6458" si="173">ROUND(AP6395/10,0)</f>
        <v>11</v>
      </c>
      <c r="AT6395" s="160">
        <v>38920</v>
      </c>
      <c r="AU6395">
        <v>0</v>
      </c>
      <c r="AV6395">
        <v>67</v>
      </c>
      <c r="AW6395" s="160" t="s">
        <v>1104</v>
      </c>
      <c r="AX6395" s="28">
        <f t="shared" ref="AX6395:AX6458" si="174">ROUND(AV6395/10,0)</f>
        <v>7</v>
      </c>
    </row>
    <row r="6396" spans="28:50" x14ac:dyDescent="0.3">
      <c r="AB6396" s="160">
        <v>36363</v>
      </c>
      <c r="AC6396">
        <v>1</v>
      </c>
      <c r="AD6396">
        <v>66</v>
      </c>
      <c r="AE6396" t="s">
        <v>1104</v>
      </c>
      <c r="AF6396">
        <v>7</v>
      </c>
      <c r="AH6396" s="160">
        <v>33076</v>
      </c>
      <c r="AI6396">
        <v>1</v>
      </c>
      <c r="AJ6396">
        <v>105</v>
      </c>
      <c r="AK6396" s="160" t="s">
        <v>1104</v>
      </c>
      <c r="AL6396" s="28">
        <f t="shared" si="172"/>
        <v>11</v>
      </c>
      <c r="AN6396" s="160">
        <v>37459</v>
      </c>
      <c r="AO6396">
        <v>1</v>
      </c>
      <c r="AP6396">
        <v>110</v>
      </c>
      <c r="AQ6396" s="160" t="s">
        <v>1104</v>
      </c>
      <c r="AR6396" s="28">
        <f t="shared" si="173"/>
        <v>11</v>
      </c>
      <c r="AT6396" s="160">
        <v>38920</v>
      </c>
      <c r="AU6396">
        <v>1</v>
      </c>
      <c r="AV6396">
        <v>72</v>
      </c>
      <c r="AW6396" s="160" t="s">
        <v>1104</v>
      </c>
      <c r="AX6396" s="28">
        <f t="shared" si="174"/>
        <v>7</v>
      </c>
    </row>
    <row r="6397" spans="28:50" x14ac:dyDescent="0.3">
      <c r="AB6397" s="160">
        <v>36363</v>
      </c>
      <c r="AC6397">
        <v>2</v>
      </c>
      <c r="AD6397">
        <v>68</v>
      </c>
      <c r="AE6397" t="s">
        <v>1104</v>
      </c>
      <c r="AF6397">
        <v>7</v>
      </c>
      <c r="AH6397" s="160">
        <v>33076</v>
      </c>
      <c r="AI6397">
        <v>2</v>
      </c>
      <c r="AJ6397">
        <v>106</v>
      </c>
      <c r="AK6397" s="160" t="s">
        <v>1104</v>
      </c>
      <c r="AL6397" s="28">
        <f t="shared" si="172"/>
        <v>11</v>
      </c>
      <c r="AN6397" s="160">
        <v>37459</v>
      </c>
      <c r="AO6397">
        <v>2</v>
      </c>
      <c r="AP6397">
        <v>107</v>
      </c>
      <c r="AQ6397" s="160" t="s">
        <v>1104</v>
      </c>
      <c r="AR6397" s="28">
        <f t="shared" si="173"/>
        <v>11</v>
      </c>
      <c r="AT6397" s="160">
        <v>38920</v>
      </c>
      <c r="AU6397">
        <v>2</v>
      </c>
      <c r="AV6397">
        <v>76</v>
      </c>
      <c r="AW6397" s="160" t="s">
        <v>1104</v>
      </c>
      <c r="AX6397" s="28">
        <f t="shared" si="174"/>
        <v>8</v>
      </c>
    </row>
    <row r="6398" spans="28:50" x14ac:dyDescent="0.3">
      <c r="AB6398" s="160">
        <v>36363</v>
      </c>
      <c r="AC6398">
        <v>3</v>
      </c>
      <c r="AD6398">
        <v>71</v>
      </c>
      <c r="AE6398" t="s">
        <v>1104</v>
      </c>
      <c r="AF6398">
        <v>7</v>
      </c>
      <c r="AH6398" s="160">
        <v>33076</v>
      </c>
      <c r="AI6398">
        <v>3</v>
      </c>
      <c r="AJ6398">
        <v>107</v>
      </c>
      <c r="AK6398" s="160" t="s">
        <v>1104</v>
      </c>
      <c r="AL6398" s="28">
        <f t="shared" si="172"/>
        <v>11</v>
      </c>
      <c r="AN6398" s="160">
        <v>37459</v>
      </c>
      <c r="AO6398">
        <v>3</v>
      </c>
      <c r="AP6398">
        <v>110</v>
      </c>
      <c r="AQ6398" s="160" t="s">
        <v>1104</v>
      </c>
      <c r="AR6398" s="28">
        <f t="shared" si="173"/>
        <v>11</v>
      </c>
      <c r="AT6398" s="160">
        <v>38920</v>
      </c>
      <c r="AU6398">
        <v>3</v>
      </c>
      <c r="AV6398">
        <v>73</v>
      </c>
      <c r="AW6398" s="160" t="s">
        <v>1104</v>
      </c>
      <c r="AX6398" s="28">
        <f t="shared" si="174"/>
        <v>7</v>
      </c>
    </row>
    <row r="6399" spans="28:50" x14ac:dyDescent="0.3">
      <c r="AB6399" s="160">
        <v>36363</v>
      </c>
      <c r="AC6399">
        <v>4</v>
      </c>
      <c r="AD6399">
        <v>70</v>
      </c>
      <c r="AE6399" t="s">
        <v>1104</v>
      </c>
      <c r="AF6399">
        <v>7</v>
      </c>
      <c r="AH6399" s="160">
        <v>33076</v>
      </c>
      <c r="AI6399">
        <v>4</v>
      </c>
      <c r="AJ6399">
        <v>108</v>
      </c>
      <c r="AK6399" s="160" t="s">
        <v>1104</v>
      </c>
      <c r="AL6399" s="28">
        <f t="shared" si="172"/>
        <v>11</v>
      </c>
      <c r="AN6399" s="160">
        <v>37459</v>
      </c>
      <c r="AO6399">
        <v>4</v>
      </c>
      <c r="AP6399">
        <v>110</v>
      </c>
      <c r="AQ6399" s="160" t="s">
        <v>1104</v>
      </c>
      <c r="AR6399" s="28">
        <f t="shared" si="173"/>
        <v>11</v>
      </c>
      <c r="AT6399" s="160">
        <v>38920</v>
      </c>
      <c r="AU6399">
        <v>4</v>
      </c>
      <c r="AV6399">
        <v>82</v>
      </c>
      <c r="AW6399" s="160" t="s">
        <v>1104</v>
      </c>
      <c r="AX6399" s="28">
        <f t="shared" si="174"/>
        <v>8</v>
      </c>
    </row>
    <row r="6400" spans="28:50" x14ac:dyDescent="0.3">
      <c r="AB6400" s="160">
        <v>36363</v>
      </c>
      <c r="AC6400">
        <v>5</v>
      </c>
      <c r="AD6400">
        <v>70</v>
      </c>
      <c r="AE6400" t="s">
        <v>1104</v>
      </c>
      <c r="AF6400">
        <v>7</v>
      </c>
      <c r="AH6400" s="160">
        <v>33076</v>
      </c>
      <c r="AI6400">
        <v>5</v>
      </c>
      <c r="AJ6400">
        <v>109</v>
      </c>
      <c r="AK6400" s="160" t="s">
        <v>1104</v>
      </c>
      <c r="AL6400" s="28">
        <f t="shared" si="172"/>
        <v>11</v>
      </c>
      <c r="AN6400" s="160">
        <v>37459</v>
      </c>
      <c r="AO6400">
        <v>5</v>
      </c>
      <c r="AP6400">
        <v>126</v>
      </c>
      <c r="AQ6400" s="160" t="s">
        <v>1104</v>
      </c>
      <c r="AR6400" s="28">
        <f t="shared" si="173"/>
        <v>13</v>
      </c>
      <c r="AT6400" s="160">
        <v>38920</v>
      </c>
      <c r="AU6400">
        <v>5</v>
      </c>
      <c r="AV6400">
        <v>80</v>
      </c>
      <c r="AW6400" s="160" t="s">
        <v>1104</v>
      </c>
      <c r="AX6400" s="28">
        <f t="shared" si="174"/>
        <v>8</v>
      </c>
    </row>
    <row r="6401" spans="28:50" x14ac:dyDescent="0.3">
      <c r="AB6401" s="160">
        <v>36363</v>
      </c>
      <c r="AC6401">
        <v>6</v>
      </c>
      <c r="AD6401">
        <v>70</v>
      </c>
      <c r="AE6401" t="s">
        <v>1104</v>
      </c>
      <c r="AF6401">
        <v>7</v>
      </c>
      <c r="AH6401" s="160">
        <v>33076</v>
      </c>
      <c r="AI6401">
        <v>6</v>
      </c>
      <c r="AJ6401">
        <v>110</v>
      </c>
      <c r="AK6401" s="160" t="s">
        <v>1104</v>
      </c>
      <c r="AL6401" s="28">
        <f t="shared" si="172"/>
        <v>11</v>
      </c>
      <c r="AN6401" s="160">
        <v>37459</v>
      </c>
      <c r="AO6401">
        <v>6</v>
      </c>
      <c r="AP6401">
        <v>120</v>
      </c>
      <c r="AQ6401" s="160" t="s">
        <v>1104</v>
      </c>
      <c r="AR6401" s="28">
        <f t="shared" si="173"/>
        <v>12</v>
      </c>
      <c r="AT6401" s="160">
        <v>38920</v>
      </c>
      <c r="AU6401">
        <v>6</v>
      </c>
      <c r="AV6401">
        <v>86</v>
      </c>
      <c r="AW6401" s="160" t="s">
        <v>1104</v>
      </c>
      <c r="AX6401" s="28">
        <f t="shared" si="174"/>
        <v>9</v>
      </c>
    </row>
    <row r="6402" spans="28:50" x14ac:dyDescent="0.3">
      <c r="AB6402" s="160">
        <v>36363</v>
      </c>
      <c r="AC6402">
        <v>7</v>
      </c>
      <c r="AD6402">
        <v>70</v>
      </c>
      <c r="AE6402" t="s">
        <v>1104</v>
      </c>
      <c r="AF6402">
        <v>7</v>
      </c>
      <c r="AH6402" s="160">
        <v>33076</v>
      </c>
      <c r="AI6402">
        <v>7</v>
      </c>
      <c r="AJ6402">
        <v>110</v>
      </c>
      <c r="AK6402" s="160" t="s">
        <v>1104</v>
      </c>
      <c r="AL6402" s="28">
        <f t="shared" si="172"/>
        <v>11</v>
      </c>
      <c r="AN6402" s="160">
        <v>37459</v>
      </c>
      <c r="AO6402">
        <v>7</v>
      </c>
      <c r="AP6402">
        <v>130</v>
      </c>
      <c r="AQ6402" s="160" t="s">
        <v>1104</v>
      </c>
      <c r="AR6402" s="28">
        <f t="shared" si="173"/>
        <v>13</v>
      </c>
      <c r="AT6402" s="160">
        <v>38920</v>
      </c>
      <c r="AU6402">
        <v>7</v>
      </c>
      <c r="AV6402">
        <v>83</v>
      </c>
      <c r="AW6402" s="160" t="s">
        <v>1104</v>
      </c>
      <c r="AX6402" s="28">
        <f t="shared" si="174"/>
        <v>8</v>
      </c>
    </row>
    <row r="6403" spans="28:50" x14ac:dyDescent="0.3">
      <c r="AB6403" s="160">
        <v>36363</v>
      </c>
      <c r="AC6403">
        <v>8</v>
      </c>
      <c r="AD6403">
        <v>82</v>
      </c>
      <c r="AE6403" t="s">
        <v>1104</v>
      </c>
      <c r="AF6403">
        <v>8</v>
      </c>
      <c r="AH6403" s="160">
        <v>33076</v>
      </c>
      <c r="AI6403">
        <v>8</v>
      </c>
      <c r="AJ6403">
        <v>110</v>
      </c>
      <c r="AK6403" s="160" t="s">
        <v>1104</v>
      </c>
      <c r="AL6403" s="28">
        <f t="shared" si="172"/>
        <v>11</v>
      </c>
      <c r="AN6403" s="160">
        <v>37459</v>
      </c>
      <c r="AO6403">
        <v>8</v>
      </c>
      <c r="AP6403">
        <v>135</v>
      </c>
      <c r="AQ6403" s="160" t="s">
        <v>1104</v>
      </c>
      <c r="AR6403" s="28">
        <f t="shared" si="173"/>
        <v>14</v>
      </c>
      <c r="AT6403" s="160">
        <v>38920</v>
      </c>
      <c r="AU6403">
        <v>8</v>
      </c>
      <c r="AV6403">
        <v>82</v>
      </c>
      <c r="AW6403" s="160" t="s">
        <v>1104</v>
      </c>
      <c r="AX6403" s="28">
        <f t="shared" si="174"/>
        <v>8</v>
      </c>
    </row>
    <row r="6404" spans="28:50" x14ac:dyDescent="0.3">
      <c r="AB6404" s="160">
        <v>36363</v>
      </c>
      <c r="AC6404">
        <v>9</v>
      </c>
      <c r="AD6404">
        <v>85</v>
      </c>
      <c r="AE6404" t="s">
        <v>1104</v>
      </c>
      <c r="AF6404">
        <v>9</v>
      </c>
      <c r="AH6404" s="160">
        <v>33076</v>
      </c>
      <c r="AI6404">
        <v>9</v>
      </c>
      <c r="AJ6404">
        <v>109</v>
      </c>
      <c r="AK6404" s="160" t="s">
        <v>1104</v>
      </c>
      <c r="AL6404" s="28">
        <f t="shared" si="172"/>
        <v>11</v>
      </c>
      <c r="AN6404" s="160">
        <v>37459</v>
      </c>
      <c r="AO6404">
        <v>9</v>
      </c>
      <c r="AP6404">
        <v>140</v>
      </c>
      <c r="AQ6404" s="160" t="s">
        <v>1104</v>
      </c>
      <c r="AR6404" s="28">
        <f t="shared" si="173"/>
        <v>14</v>
      </c>
      <c r="AT6404" s="160">
        <v>38920</v>
      </c>
      <c r="AU6404">
        <v>9</v>
      </c>
      <c r="AV6404">
        <v>87</v>
      </c>
      <c r="AW6404" s="160" t="s">
        <v>1104</v>
      </c>
      <c r="AX6404" s="28">
        <f t="shared" si="174"/>
        <v>9</v>
      </c>
    </row>
    <row r="6405" spans="28:50" x14ac:dyDescent="0.3">
      <c r="AB6405" s="160">
        <v>36363</v>
      </c>
      <c r="AC6405">
        <v>10</v>
      </c>
      <c r="AD6405">
        <v>96</v>
      </c>
      <c r="AE6405" t="s">
        <v>1104</v>
      </c>
      <c r="AF6405">
        <v>10</v>
      </c>
      <c r="AH6405" s="160">
        <v>33076</v>
      </c>
      <c r="AI6405">
        <v>10</v>
      </c>
      <c r="AJ6405">
        <v>118</v>
      </c>
      <c r="AK6405" s="160" t="s">
        <v>1104</v>
      </c>
      <c r="AL6405" s="28">
        <f t="shared" si="172"/>
        <v>12</v>
      </c>
      <c r="AN6405" s="160">
        <v>37459</v>
      </c>
      <c r="AO6405">
        <v>10</v>
      </c>
      <c r="AP6405">
        <v>150</v>
      </c>
      <c r="AQ6405" s="160" t="s">
        <v>1104</v>
      </c>
      <c r="AR6405" s="28">
        <f t="shared" si="173"/>
        <v>15</v>
      </c>
      <c r="AT6405" s="160">
        <v>38920</v>
      </c>
      <c r="AU6405">
        <v>10</v>
      </c>
      <c r="AV6405">
        <v>96</v>
      </c>
      <c r="AW6405" s="160" t="s">
        <v>1104</v>
      </c>
      <c r="AX6405" s="28">
        <f t="shared" si="174"/>
        <v>10</v>
      </c>
    </row>
    <row r="6406" spans="28:50" x14ac:dyDescent="0.3">
      <c r="AB6406" s="160">
        <v>36363</v>
      </c>
      <c r="AC6406">
        <v>11</v>
      </c>
      <c r="AD6406">
        <v>102</v>
      </c>
      <c r="AE6406" t="s">
        <v>1104</v>
      </c>
      <c r="AF6406">
        <v>10</v>
      </c>
      <c r="AH6406" s="160">
        <v>33076</v>
      </c>
      <c r="AI6406">
        <v>11</v>
      </c>
      <c r="AJ6406">
        <v>127</v>
      </c>
      <c r="AK6406" s="160" t="s">
        <v>1104</v>
      </c>
      <c r="AL6406" s="28">
        <f t="shared" si="172"/>
        <v>13</v>
      </c>
      <c r="AN6406" s="160">
        <v>37459</v>
      </c>
      <c r="AO6406">
        <v>11</v>
      </c>
      <c r="AP6406">
        <v>159</v>
      </c>
      <c r="AQ6406" s="160" t="s">
        <v>1104</v>
      </c>
      <c r="AR6406" s="28">
        <f t="shared" si="173"/>
        <v>16</v>
      </c>
      <c r="AT6406" s="160">
        <v>38920</v>
      </c>
      <c r="AU6406">
        <v>11</v>
      </c>
      <c r="AV6406">
        <v>99</v>
      </c>
      <c r="AW6406" s="160" t="s">
        <v>1104</v>
      </c>
      <c r="AX6406" s="28">
        <f t="shared" si="174"/>
        <v>10</v>
      </c>
    </row>
    <row r="6407" spans="28:50" x14ac:dyDescent="0.3">
      <c r="AB6407" s="160">
        <v>36363</v>
      </c>
      <c r="AC6407">
        <v>12</v>
      </c>
      <c r="AD6407">
        <v>110</v>
      </c>
      <c r="AE6407" t="s">
        <v>1104</v>
      </c>
      <c r="AF6407">
        <v>11</v>
      </c>
      <c r="AH6407" s="160">
        <v>33076</v>
      </c>
      <c r="AI6407">
        <v>12</v>
      </c>
      <c r="AJ6407">
        <v>136</v>
      </c>
      <c r="AK6407" s="160" t="s">
        <v>1104</v>
      </c>
      <c r="AL6407" s="28">
        <f t="shared" si="172"/>
        <v>14</v>
      </c>
      <c r="AN6407" s="160">
        <v>37459</v>
      </c>
      <c r="AO6407">
        <v>12</v>
      </c>
      <c r="AP6407">
        <v>160</v>
      </c>
      <c r="AQ6407" s="160" t="s">
        <v>1104</v>
      </c>
      <c r="AR6407" s="28">
        <f t="shared" si="173"/>
        <v>16</v>
      </c>
      <c r="AT6407" s="160">
        <v>38920</v>
      </c>
      <c r="AU6407">
        <v>12</v>
      </c>
      <c r="AV6407">
        <v>105</v>
      </c>
      <c r="AW6407" s="160" t="s">
        <v>1104</v>
      </c>
      <c r="AX6407" s="28">
        <f t="shared" si="174"/>
        <v>11</v>
      </c>
    </row>
    <row r="6408" spans="28:50" x14ac:dyDescent="0.3">
      <c r="AB6408" s="160">
        <v>36363</v>
      </c>
      <c r="AC6408">
        <v>13</v>
      </c>
      <c r="AD6408">
        <v>117</v>
      </c>
      <c r="AE6408" t="s">
        <v>1104</v>
      </c>
      <c r="AF6408">
        <v>12</v>
      </c>
      <c r="AH6408" s="160">
        <v>33076</v>
      </c>
      <c r="AI6408">
        <v>13</v>
      </c>
      <c r="AJ6408">
        <v>133</v>
      </c>
      <c r="AK6408" s="160" t="s">
        <v>1104</v>
      </c>
      <c r="AL6408" s="28">
        <f t="shared" si="172"/>
        <v>13</v>
      </c>
      <c r="AN6408" s="160">
        <v>37459</v>
      </c>
      <c r="AO6408">
        <v>13</v>
      </c>
      <c r="AP6408">
        <v>160</v>
      </c>
      <c r="AQ6408" s="160" t="s">
        <v>1104</v>
      </c>
      <c r="AR6408" s="28">
        <f t="shared" si="173"/>
        <v>16</v>
      </c>
      <c r="AT6408" s="160">
        <v>38920</v>
      </c>
      <c r="AU6408">
        <v>13</v>
      </c>
      <c r="AV6408">
        <v>108</v>
      </c>
      <c r="AW6408" s="160" t="s">
        <v>1104</v>
      </c>
      <c r="AX6408" s="28">
        <f t="shared" si="174"/>
        <v>11</v>
      </c>
    </row>
    <row r="6409" spans="28:50" x14ac:dyDescent="0.3">
      <c r="AB6409" s="160">
        <v>36363</v>
      </c>
      <c r="AC6409">
        <v>14</v>
      </c>
      <c r="AD6409">
        <v>119</v>
      </c>
      <c r="AE6409" t="s">
        <v>1104</v>
      </c>
      <c r="AF6409">
        <v>12</v>
      </c>
      <c r="AH6409" s="160">
        <v>33076</v>
      </c>
      <c r="AI6409">
        <v>14</v>
      </c>
      <c r="AJ6409">
        <v>130</v>
      </c>
      <c r="AK6409" s="160" t="s">
        <v>1104</v>
      </c>
      <c r="AL6409" s="28">
        <f t="shared" si="172"/>
        <v>13</v>
      </c>
      <c r="AN6409" s="160">
        <v>37459</v>
      </c>
      <c r="AO6409">
        <v>14</v>
      </c>
      <c r="AP6409">
        <v>159</v>
      </c>
      <c r="AQ6409" s="160" t="s">
        <v>1104</v>
      </c>
      <c r="AR6409" s="28">
        <f t="shared" si="173"/>
        <v>16</v>
      </c>
      <c r="AT6409" s="160">
        <v>38920</v>
      </c>
      <c r="AU6409">
        <v>14</v>
      </c>
      <c r="AV6409">
        <v>101</v>
      </c>
      <c r="AW6409" s="160" t="s">
        <v>1104</v>
      </c>
      <c r="AX6409" s="28">
        <f t="shared" si="174"/>
        <v>10</v>
      </c>
    </row>
    <row r="6410" spans="28:50" x14ac:dyDescent="0.3">
      <c r="AB6410" s="160">
        <v>36363</v>
      </c>
      <c r="AC6410">
        <v>15</v>
      </c>
      <c r="AD6410">
        <v>113</v>
      </c>
      <c r="AE6410" t="s">
        <v>1104</v>
      </c>
      <c r="AF6410">
        <v>11</v>
      </c>
      <c r="AH6410" s="160">
        <v>33076</v>
      </c>
      <c r="AI6410">
        <v>15</v>
      </c>
      <c r="AJ6410">
        <v>126</v>
      </c>
      <c r="AK6410" s="160" t="s">
        <v>1104</v>
      </c>
      <c r="AL6410" s="28">
        <f t="shared" si="172"/>
        <v>13</v>
      </c>
      <c r="AN6410" s="160">
        <v>37459</v>
      </c>
      <c r="AO6410">
        <v>15</v>
      </c>
      <c r="AP6410">
        <v>170</v>
      </c>
      <c r="AQ6410" s="160" t="s">
        <v>1104</v>
      </c>
      <c r="AR6410" s="28">
        <f t="shared" si="173"/>
        <v>17</v>
      </c>
      <c r="AT6410" s="160">
        <v>38920</v>
      </c>
      <c r="AU6410">
        <v>15</v>
      </c>
      <c r="AV6410">
        <v>100</v>
      </c>
      <c r="AW6410" s="160" t="s">
        <v>1104</v>
      </c>
      <c r="AX6410" s="28">
        <f t="shared" si="174"/>
        <v>10</v>
      </c>
    </row>
    <row r="6411" spans="28:50" x14ac:dyDescent="0.3">
      <c r="AB6411" s="160">
        <v>36363</v>
      </c>
      <c r="AC6411">
        <v>16</v>
      </c>
      <c r="AD6411">
        <v>106</v>
      </c>
      <c r="AE6411" t="s">
        <v>1104</v>
      </c>
      <c r="AF6411">
        <v>11</v>
      </c>
      <c r="AH6411" s="160">
        <v>33076</v>
      </c>
      <c r="AI6411">
        <v>16</v>
      </c>
      <c r="AJ6411">
        <v>123</v>
      </c>
      <c r="AK6411" s="160" t="s">
        <v>1104</v>
      </c>
      <c r="AL6411" s="28">
        <f t="shared" si="172"/>
        <v>12</v>
      </c>
      <c r="AN6411" s="160">
        <v>37459</v>
      </c>
      <c r="AO6411">
        <v>16</v>
      </c>
      <c r="AP6411">
        <v>150</v>
      </c>
      <c r="AQ6411" s="160" t="s">
        <v>1104</v>
      </c>
      <c r="AR6411" s="28">
        <f t="shared" si="173"/>
        <v>15</v>
      </c>
      <c r="AT6411" s="160">
        <v>38920</v>
      </c>
      <c r="AU6411">
        <v>16</v>
      </c>
      <c r="AV6411">
        <v>89</v>
      </c>
      <c r="AW6411" s="160" t="s">
        <v>1104</v>
      </c>
      <c r="AX6411" s="28">
        <f t="shared" si="174"/>
        <v>9</v>
      </c>
    </row>
    <row r="6412" spans="28:50" x14ac:dyDescent="0.3">
      <c r="AB6412" s="160">
        <v>36363</v>
      </c>
      <c r="AC6412">
        <v>17</v>
      </c>
      <c r="AD6412">
        <v>92</v>
      </c>
      <c r="AE6412" t="s">
        <v>1104</v>
      </c>
      <c r="AF6412">
        <v>9</v>
      </c>
      <c r="AH6412" s="160">
        <v>33076</v>
      </c>
      <c r="AI6412">
        <v>17</v>
      </c>
      <c r="AJ6412">
        <v>120</v>
      </c>
      <c r="AK6412" s="160" t="s">
        <v>1104</v>
      </c>
      <c r="AL6412" s="28">
        <f t="shared" si="172"/>
        <v>12</v>
      </c>
      <c r="AN6412" s="160">
        <v>37459</v>
      </c>
      <c r="AO6412">
        <v>17</v>
      </c>
      <c r="AP6412">
        <v>148</v>
      </c>
      <c r="AQ6412" s="160" t="s">
        <v>1104</v>
      </c>
      <c r="AR6412" s="28">
        <f t="shared" si="173"/>
        <v>15</v>
      </c>
      <c r="AT6412" s="160">
        <v>38920</v>
      </c>
      <c r="AU6412">
        <v>17</v>
      </c>
      <c r="AV6412">
        <v>83</v>
      </c>
      <c r="AW6412" s="160" t="s">
        <v>1104</v>
      </c>
      <c r="AX6412" s="28">
        <f t="shared" si="174"/>
        <v>8</v>
      </c>
    </row>
    <row r="6413" spans="28:50" x14ac:dyDescent="0.3">
      <c r="AB6413" s="160">
        <v>36363</v>
      </c>
      <c r="AC6413">
        <v>18</v>
      </c>
      <c r="AD6413">
        <v>68</v>
      </c>
      <c r="AE6413" t="s">
        <v>1104</v>
      </c>
      <c r="AF6413">
        <v>7</v>
      </c>
      <c r="AH6413" s="160">
        <v>33076</v>
      </c>
      <c r="AI6413">
        <v>18</v>
      </c>
      <c r="AJ6413">
        <v>116</v>
      </c>
      <c r="AK6413" s="160" t="s">
        <v>1104</v>
      </c>
      <c r="AL6413" s="28">
        <f t="shared" si="172"/>
        <v>12</v>
      </c>
      <c r="AN6413" s="160">
        <v>37459</v>
      </c>
      <c r="AO6413">
        <v>18</v>
      </c>
      <c r="AP6413">
        <v>150</v>
      </c>
      <c r="AQ6413" s="160" t="s">
        <v>1104</v>
      </c>
      <c r="AR6413" s="28">
        <f t="shared" si="173"/>
        <v>15</v>
      </c>
      <c r="AT6413" s="160">
        <v>38920</v>
      </c>
      <c r="AU6413">
        <v>18</v>
      </c>
      <c r="AV6413">
        <v>81</v>
      </c>
      <c r="AW6413" s="160" t="s">
        <v>1104</v>
      </c>
      <c r="AX6413" s="28">
        <f t="shared" si="174"/>
        <v>8</v>
      </c>
    </row>
    <row r="6414" spans="28:50" x14ac:dyDescent="0.3">
      <c r="AB6414" s="160">
        <v>36363</v>
      </c>
      <c r="AC6414">
        <v>19</v>
      </c>
      <c r="AD6414">
        <v>67</v>
      </c>
      <c r="AE6414" t="s">
        <v>1104</v>
      </c>
      <c r="AF6414">
        <v>7</v>
      </c>
      <c r="AH6414" s="160">
        <v>33076</v>
      </c>
      <c r="AI6414">
        <v>19</v>
      </c>
      <c r="AJ6414">
        <v>116</v>
      </c>
      <c r="AK6414" s="160" t="s">
        <v>1104</v>
      </c>
      <c r="AL6414" s="28">
        <f t="shared" si="172"/>
        <v>12</v>
      </c>
      <c r="AN6414" s="160">
        <v>37459</v>
      </c>
      <c r="AO6414">
        <v>19</v>
      </c>
      <c r="AP6414">
        <v>150</v>
      </c>
      <c r="AQ6414" s="160" t="s">
        <v>1104</v>
      </c>
      <c r="AR6414" s="28">
        <f t="shared" si="173"/>
        <v>15</v>
      </c>
      <c r="AT6414" s="160">
        <v>38920</v>
      </c>
      <c r="AU6414">
        <v>19</v>
      </c>
      <c r="AV6414">
        <v>74</v>
      </c>
      <c r="AW6414" s="160" t="s">
        <v>1104</v>
      </c>
      <c r="AX6414" s="28">
        <f t="shared" si="174"/>
        <v>7</v>
      </c>
    </row>
    <row r="6415" spans="28:50" x14ac:dyDescent="0.3">
      <c r="AB6415" s="160">
        <v>36363</v>
      </c>
      <c r="AC6415">
        <v>20</v>
      </c>
      <c r="AD6415">
        <v>52</v>
      </c>
      <c r="AE6415" t="s">
        <v>1104</v>
      </c>
      <c r="AF6415">
        <v>5</v>
      </c>
      <c r="AH6415" s="160">
        <v>33076</v>
      </c>
      <c r="AI6415">
        <v>20</v>
      </c>
      <c r="AJ6415">
        <v>115</v>
      </c>
      <c r="AK6415" s="160" t="s">
        <v>1104</v>
      </c>
      <c r="AL6415" s="28">
        <f t="shared" si="172"/>
        <v>12</v>
      </c>
      <c r="AN6415" s="160">
        <v>37459</v>
      </c>
      <c r="AO6415">
        <v>20</v>
      </c>
      <c r="AP6415">
        <v>140</v>
      </c>
      <c r="AQ6415" s="160" t="s">
        <v>1104</v>
      </c>
      <c r="AR6415" s="28">
        <f t="shared" si="173"/>
        <v>14</v>
      </c>
      <c r="AT6415" s="160">
        <v>38920</v>
      </c>
      <c r="AU6415">
        <v>20</v>
      </c>
      <c r="AV6415">
        <v>82</v>
      </c>
      <c r="AW6415" s="160" t="s">
        <v>1104</v>
      </c>
      <c r="AX6415" s="28">
        <f t="shared" si="174"/>
        <v>8</v>
      </c>
    </row>
    <row r="6416" spans="28:50" x14ac:dyDescent="0.3">
      <c r="AB6416" s="160">
        <v>36363</v>
      </c>
      <c r="AC6416">
        <v>21</v>
      </c>
      <c r="AD6416">
        <v>36</v>
      </c>
      <c r="AE6416" t="s">
        <v>1104</v>
      </c>
      <c r="AF6416">
        <v>4</v>
      </c>
      <c r="AH6416" s="160">
        <v>33076</v>
      </c>
      <c r="AI6416">
        <v>21</v>
      </c>
      <c r="AJ6416">
        <v>114</v>
      </c>
      <c r="AK6416" s="160" t="s">
        <v>1104</v>
      </c>
      <c r="AL6416" s="28">
        <f t="shared" si="172"/>
        <v>11</v>
      </c>
      <c r="AN6416" s="160">
        <v>37459</v>
      </c>
      <c r="AO6416">
        <v>21</v>
      </c>
      <c r="AP6416">
        <v>140</v>
      </c>
      <c r="AQ6416" s="160" t="s">
        <v>1104</v>
      </c>
      <c r="AR6416" s="28">
        <f t="shared" si="173"/>
        <v>14</v>
      </c>
      <c r="AT6416" s="160">
        <v>38920</v>
      </c>
      <c r="AU6416">
        <v>21</v>
      </c>
      <c r="AV6416">
        <v>79</v>
      </c>
      <c r="AW6416" s="160" t="s">
        <v>1104</v>
      </c>
      <c r="AX6416" s="28">
        <f t="shared" si="174"/>
        <v>8</v>
      </c>
    </row>
    <row r="6417" spans="28:50" x14ac:dyDescent="0.3">
      <c r="AB6417" s="160">
        <v>36363</v>
      </c>
      <c r="AC6417">
        <v>22</v>
      </c>
      <c r="AD6417">
        <v>13</v>
      </c>
      <c r="AE6417" t="s">
        <v>1104</v>
      </c>
      <c r="AF6417">
        <v>1</v>
      </c>
      <c r="AH6417" s="160">
        <v>33076</v>
      </c>
      <c r="AI6417">
        <v>22</v>
      </c>
      <c r="AJ6417">
        <v>112</v>
      </c>
      <c r="AK6417" s="160" t="s">
        <v>1104</v>
      </c>
      <c r="AL6417" s="28">
        <f t="shared" si="172"/>
        <v>11</v>
      </c>
      <c r="AN6417" s="160">
        <v>37459</v>
      </c>
      <c r="AO6417">
        <v>22</v>
      </c>
      <c r="AP6417">
        <v>130</v>
      </c>
      <c r="AQ6417" s="160" t="s">
        <v>1104</v>
      </c>
      <c r="AR6417" s="28">
        <f t="shared" si="173"/>
        <v>13</v>
      </c>
      <c r="AT6417" s="160">
        <v>38920</v>
      </c>
      <c r="AU6417">
        <v>22</v>
      </c>
      <c r="AV6417">
        <v>79</v>
      </c>
      <c r="AW6417" s="160" t="s">
        <v>1104</v>
      </c>
      <c r="AX6417" s="28">
        <f t="shared" si="174"/>
        <v>8</v>
      </c>
    </row>
    <row r="6418" spans="28:50" x14ac:dyDescent="0.3">
      <c r="AB6418" s="160">
        <v>36363</v>
      </c>
      <c r="AC6418">
        <v>23</v>
      </c>
      <c r="AD6418">
        <v>3</v>
      </c>
      <c r="AE6418" t="s">
        <v>1104</v>
      </c>
      <c r="AF6418">
        <v>0</v>
      </c>
      <c r="AH6418" s="160">
        <v>33076</v>
      </c>
      <c r="AI6418">
        <v>23</v>
      </c>
      <c r="AJ6418">
        <v>110</v>
      </c>
      <c r="AK6418" s="160" t="s">
        <v>1104</v>
      </c>
      <c r="AL6418" s="28">
        <f t="shared" si="172"/>
        <v>11</v>
      </c>
      <c r="AN6418" s="160">
        <v>37459</v>
      </c>
      <c r="AO6418">
        <v>23</v>
      </c>
      <c r="AP6418">
        <v>132</v>
      </c>
      <c r="AQ6418" s="160" t="s">
        <v>1104</v>
      </c>
      <c r="AR6418" s="28">
        <f t="shared" si="173"/>
        <v>13</v>
      </c>
      <c r="AT6418" s="160">
        <v>38920</v>
      </c>
      <c r="AU6418">
        <v>23</v>
      </c>
      <c r="AV6418">
        <v>68</v>
      </c>
      <c r="AW6418" s="160" t="s">
        <v>1104</v>
      </c>
      <c r="AX6418" s="28">
        <f t="shared" si="174"/>
        <v>7</v>
      </c>
    </row>
    <row r="6419" spans="28:50" x14ac:dyDescent="0.3">
      <c r="AB6419" s="160">
        <v>36364</v>
      </c>
      <c r="AC6419">
        <v>0</v>
      </c>
      <c r="AD6419">
        <v>-3</v>
      </c>
      <c r="AE6419" t="s">
        <v>1104</v>
      </c>
      <c r="AF6419">
        <v>0</v>
      </c>
      <c r="AH6419" s="160">
        <v>33077</v>
      </c>
      <c r="AI6419">
        <v>0</v>
      </c>
      <c r="AJ6419">
        <v>107</v>
      </c>
      <c r="AK6419" s="160" t="s">
        <v>1104</v>
      </c>
      <c r="AL6419" s="28">
        <f t="shared" si="172"/>
        <v>11</v>
      </c>
      <c r="AN6419" s="160">
        <v>37460</v>
      </c>
      <c r="AO6419">
        <v>0</v>
      </c>
      <c r="AP6419">
        <v>130</v>
      </c>
      <c r="AQ6419" s="160" t="s">
        <v>1104</v>
      </c>
      <c r="AR6419" s="28">
        <f t="shared" si="173"/>
        <v>13</v>
      </c>
      <c r="AT6419" s="160">
        <v>38921</v>
      </c>
      <c r="AU6419">
        <v>0</v>
      </c>
      <c r="AV6419">
        <v>80</v>
      </c>
      <c r="AW6419" s="160" t="s">
        <v>1104</v>
      </c>
      <c r="AX6419" s="28">
        <f t="shared" si="174"/>
        <v>8</v>
      </c>
    </row>
    <row r="6420" spans="28:50" x14ac:dyDescent="0.3">
      <c r="AB6420" s="160">
        <v>36364</v>
      </c>
      <c r="AC6420">
        <v>1</v>
      </c>
      <c r="AD6420">
        <v>-9</v>
      </c>
      <c r="AE6420" t="s">
        <v>1104</v>
      </c>
      <c r="AF6420">
        <v>-1</v>
      </c>
      <c r="AH6420" s="160">
        <v>33077</v>
      </c>
      <c r="AI6420">
        <v>1</v>
      </c>
      <c r="AJ6420">
        <v>106</v>
      </c>
      <c r="AK6420" s="160" t="s">
        <v>1104</v>
      </c>
      <c r="AL6420" s="28">
        <f t="shared" si="172"/>
        <v>11</v>
      </c>
      <c r="AN6420" s="160">
        <v>37460</v>
      </c>
      <c r="AO6420">
        <v>1</v>
      </c>
      <c r="AP6420">
        <v>140</v>
      </c>
      <c r="AQ6420" s="160" t="s">
        <v>1104</v>
      </c>
      <c r="AR6420" s="28">
        <f t="shared" si="173"/>
        <v>14</v>
      </c>
      <c r="AT6420" s="160">
        <v>38921</v>
      </c>
      <c r="AU6420">
        <v>1</v>
      </c>
      <c r="AV6420">
        <v>87</v>
      </c>
      <c r="AW6420" s="160" t="s">
        <v>1104</v>
      </c>
      <c r="AX6420" s="28">
        <f t="shared" si="174"/>
        <v>9</v>
      </c>
    </row>
    <row r="6421" spans="28:50" x14ac:dyDescent="0.3">
      <c r="AB6421" s="160">
        <v>36364</v>
      </c>
      <c r="AC6421">
        <v>2</v>
      </c>
      <c r="AD6421">
        <v>-17</v>
      </c>
      <c r="AE6421" t="s">
        <v>1104</v>
      </c>
      <c r="AF6421">
        <v>-2</v>
      </c>
      <c r="AH6421" s="160">
        <v>33077</v>
      </c>
      <c r="AI6421">
        <v>2</v>
      </c>
      <c r="AJ6421">
        <v>105</v>
      </c>
      <c r="AK6421" s="160" t="s">
        <v>1104</v>
      </c>
      <c r="AL6421" s="28">
        <f t="shared" si="172"/>
        <v>11</v>
      </c>
      <c r="AN6421" s="160">
        <v>37460</v>
      </c>
      <c r="AO6421">
        <v>2</v>
      </c>
      <c r="AP6421">
        <v>147</v>
      </c>
      <c r="AQ6421" s="160" t="s">
        <v>1104</v>
      </c>
      <c r="AR6421" s="28">
        <f t="shared" si="173"/>
        <v>15</v>
      </c>
      <c r="AT6421" s="160">
        <v>38921</v>
      </c>
      <c r="AU6421">
        <v>2</v>
      </c>
      <c r="AV6421">
        <v>84</v>
      </c>
      <c r="AW6421" s="160" t="s">
        <v>1104</v>
      </c>
      <c r="AX6421" s="28">
        <f t="shared" si="174"/>
        <v>8</v>
      </c>
    </row>
    <row r="6422" spans="28:50" x14ac:dyDescent="0.3">
      <c r="AB6422" s="160">
        <v>36364</v>
      </c>
      <c r="AC6422">
        <v>3</v>
      </c>
      <c r="AD6422">
        <v>-25</v>
      </c>
      <c r="AE6422" t="s">
        <v>1104</v>
      </c>
      <c r="AF6422">
        <v>-3</v>
      </c>
      <c r="AH6422" s="160">
        <v>33077</v>
      </c>
      <c r="AI6422">
        <v>3</v>
      </c>
      <c r="AJ6422">
        <v>104</v>
      </c>
      <c r="AK6422" s="160" t="s">
        <v>1104</v>
      </c>
      <c r="AL6422" s="28">
        <f t="shared" si="172"/>
        <v>10</v>
      </c>
      <c r="AN6422" s="160">
        <v>37460</v>
      </c>
      <c r="AO6422">
        <v>3</v>
      </c>
      <c r="AP6422">
        <v>140</v>
      </c>
      <c r="AQ6422" s="160" t="s">
        <v>1104</v>
      </c>
      <c r="AR6422" s="28">
        <f t="shared" si="173"/>
        <v>14</v>
      </c>
      <c r="AT6422" s="160">
        <v>38921</v>
      </c>
      <c r="AU6422">
        <v>3</v>
      </c>
      <c r="AV6422">
        <v>64</v>
      </c>
      <c r="AW6422" s="160" t="s">
        <v>1104</v>
      </c>
      <c r="AX6422" s="28">
        <f t="shared" si="174"/>
        <v>6</v>
      </c>
    </row>
    <row r="6423" spans="28:50" x14ac:dyDescent="0.3">
      <c r="AB6423" s="160">
        <v>36364</v>
      </c>
      <c r="AC6423">
        <v>4</v>
      </c>
      <c r="AD6423">
        <v>-33</v>
      </c>
      <c r="AE6423" t="s">
        <v>1104</v>
      </c>
      <c r="AF6423">
        <v>-3</v>
      </c>
      <c r="AH6423" s="160">
        <v>33077</v>
      </c>
      <c r="AI6423">
        <v>4</v>
      </c>
      <c r="AJ6423">
        <v>104</v>
      </c>
      <c r="AK6423" s="160" t="s">
        <v>1104</v>
      </c>
      <c r="AL6423" s="28">
        <f t="shared" si="172"/>
        <v>10</v>
      </c>
      <c r="AN6423" s="160">
        <v>37460</v>
      </c>
      <c r="AO6423">
        <v>4</v>
      </c>
      <c r="AP6423">
        <v>140</v>
      </c>
      <c r="AQ6423" s="160" t="s">
        <v>1104</v>
      </c>
      <c r="AR6423" s="28">
        <f t="shared" si="173"/>
        <v>14</v>
      </c>
      <c r="AT6423" s="160">
        <v>38921</v>
      </c>
      <c r="AU6423">
        <v>4</v>
      </c>
      <c r="AV6423">
        <v>72</v>
      </c>
      <c r="AW6423" s="160" t="s">
        <v>1104</v>
      </c>
      <c r="AX6423" s="28">
        <f t="shared" si="174"/>
        <v>7</v>
      </c>
    </row>
    <row r="6424" spans="28:50" x14ac:dyDescent="0.3">
      <c r="AB6424" s="160">
        <v>36364</v>
      </c>
      <c r="AC6424">
        <v>5</v>
      </c>
      <c r="AD6424">
        <v>-41</v>
      </c>
      <c r="AE6424" t="s">
        <v>1104</v>
      </c>
      <c r="AF6424">
        <v>-4</v>
      </c>
      <c r="AH6424" s="160">
        <v>33077</v>
      </c>
      <c r="AI6424">
        <v>5</v>
      </c>
      <c r="AJ6424">
        <v>104</v>
      </c>
      <c r="AK6424" s="160" t="s">
        <v>1104</v>
      </c>
      <c r="AL6424" s="28">
        <f t="shared" si="172"/>
        <v>10</v>
      </c>
      <c r="AN6424" s="160">
        <v>37460</v>
      </c>
      <c r="AO6424">
        <v>5</v>
      </c>
      <c r="AP6424">
        <v>136</v>
      </c>
      <c r="AQ6424" s="160" t="s">
        <v>1104</v>
      </c>
      <c r="AR6424" s="28">
        <f t="shared" si="173"/>
        <v>14</v>
      </c>
      <c r="AT6424" s="160">
        <v>38921</v>
      </c>
      <c r="AU6424">
        <v>5</v>
      </c>
      <c r="AV6424">
        <v>74</v>
      </c>
      <c r="AW6424" s="160" t="s">
        <v>1104</v>
      </c>
      <c r="AX6424" s="28">
        <f t="shared" si="174"/>
        <v>7</v>
      </c>
    </row>
    <row r="6425" spans="28:50" x14ac:dyDescent="0.3">
      <c r="AB6425" s="160">
        <v>36364</v>
      </c>
      <c r="AC6425">
        <v>6</v>
      </c>
      <c r="AD6425">
        <v>-42</v>
      </c>
      <c r="AE6425" t="s">
        <v>1104</v>
      </c>
      <c r="AF6425">
        <v>-4</v>
      </c>
      <c r="AH6425" s="160">
        <v>33077</v>
      </c>
      <c r="AI6425">
        <v>6</v>
      </c>
      <c r="AJ6425">
        <v>103</v>
      </c>
      <c r="AK6425" s="160" t="s">
        <v>1104</v>
      </c>
      <c r="AL6425" s="28">
        <f t="shared" si="172"/>
        <v>10</v>
      </c>
      <c r="AN6425" s="160">
        <v>37460</v>
      </c>
      <c r="AO6425">
        <v>6</v>
      </c>
      <c r="AP6425">
        <v>130</v>
      </c>
      <c r="AQ6425" s="160" t="s">
        <v>1104</v>
      </c>
      <c r="AR6425" s="28">
        <f t="shared" si="173"/>
        <v>13</v>
      </c>
      <c r="AT6425" s="160">
        <v>38921</v>
      </c>
      <c r="AU6425">
        <v>6</v>
      </c>
      <c r="AV6425">
        <v>76</v>
      </c>
      <c r="AW6425" s="160" t="s">
        <v>1104</v>
      </c>
      <c r="AX6425" s="28">
        <f t="shared" si="174"/>
        <v>8</v>
      </c>
    </row>
    <row r="6426" spans="28:50" x14ac:dyDescent="0.3">
      <c r="AB6426" s="160">
        <v>36364</v>
      </c>
      <c r="AC6426">
        <v>7</v>
      </c>
      <c r="AD6426">
        <v>-47</v>
      </c>
      <c r="AE6426" t="s">
        <v>1104</v>
      </c>
      <c r="AF6426">
        <v>-5</v>
      </c>
      <c r="AH6426" s="160">
        <v>33077</v>
      </c>
      <c r="AI6426">
        <v>7</v>
      </c>
      <c r="AJ6426">
        <v>104</v>
      </c>
      <c r="AK6426" s="160" t="s">
        <v>1104</v>
      </c>
      <c r="AL6426" s="28">
        <f t="shared" si="172"/>
        <v>10</v>
      </c>
      <c r="AN6426" s="160">
        <v>37460</v>
      </c>
      <c r="AO6426">
        <v>7</v>
      </c>
      <c r="AP6426">
        <v>140</v>
      </c>
      <c r="AQ6426" s="160" t="s">
        <v>1104</v>
      </c>
      <c r="AR6426" s="28">
        <f t="shared" si="173"/>
        <v>14</v>
      </c>
      <c r="AT6426" s="160">
        <v>38921</v>
      </c>
      <c r="AU6426">
        <v>7</v>
      </c>
      <c r="AV6426">
        <v>86</v>
      </c>
      <c r="AW6426" s="160" t="s">
        <v>1104</v>
      </c>
      <c r="AX6426" s="28">
        <f t="shared" si="174"/>
        <v>9</v>
      </c>
    </row>
    <row r="6427" spans="28:50" x14ac:dyDescent="0.3">
      <c r="AB6427" s="160">
        <v>36364</v>
      </c>
      <c r="AC6427">
        <v>8</v>
      </c>
      <c r="AD6427">
        <v>-19</v>
      </c>
      <c r="AE6427" t="s">
        <v>1104</v>
      </c>
      <c r="AF6427">
        <v>-2</v>
      </c>
      <c r="AH6427" s="160">
        <v>33077</v>
      </c>
      <c r="AI6427">
        <v>8</v>
      </c>
      <c r="AJ6427">
        <v>106</v>
      </c>
      <c r="AK6427" s="160" t="s">
        <v>1104</v>
      </c>
      <c r="AL6427" s="28">
        <f t="shared" si="172"/>
        <v>11</v>
      </c>
      <c r="AN6427" s="160">
        <v>37460</v>
      </c>
      <c r="AO6427">
        <v>8</v>
      </c>
      <c r="AP6427">
        <v>137</v>
      </c>
      <c r="AQ6427" s="160" t="s">
        <v>1104</v>
      </c>
      <c r="AR6427" s="28">
        <f t="shared" si="173"/>
        <v>14</v>
      </c>
      <c r="AT6427" s="160">
        <v>38921</v>
      </c>
      <c r="AU6427">
        <v>8</v>
      </c>
      <c r="AV6427">
        <v>99</v>
      </c>
      <c r="AW6427" s="160" t="s">
        <v>1104</v>
      </c>
      <c r="AX6427" s="28">
        <f t="shared" si="174"/>
        <v>10</v>
      </c>
    </row>
    <row r="6428" spans="28:50" x14ac:dyDescent="0.3">
      <c r="AB6428" s="160">
        <v>36364</v>
      </c>
      <c r="AC6428">
        <v>9</v>
      </c>
      <c r="AD6428">
        <v>26</v>
      </c>
      <c r="AE6428" t="s">
        <v>1104</v>
      </c>
      <c r="AF6428">
        <v>3</v>
      </c>
      <c r="AH6428" s="160">
        <v>33077</v>
      </c>
      <c r="AI6428">
        <v>9</v>
      </c>
      <c r="AJ6428">
        <v>108</v>
      </c>
      <c r="AK6428" s="160" t="s">
        <v>1104</v>
      </c>
      <c r="AL6428" s="28">
        <f t="shared" si="172"/>
        <v>11</v>
      </c>
      <c r="AN6428" s="160">
        <v>37460</v>
      </c>
      <c r="AO6428">
        <v>9</v>
      </c>
      <c r="AP6428">
        <v>140</v>
      </c>
      <c r="AQ6428" s="160" t="s">
        <v>1104</v>
      </c>
      <c r="AR6428" s="28">
        <f t="shared" si="173"/>
        <v>14</v>
      </c>
      <c r="AT6428" s="160">
        <v>38921</v>
      </c>
      <c r="AU6428">
        <v>9</v>
      </c>
      <c r="AV6428">
        <v>110</v>
      </c>
      <c r="AW6428" s="160" t="s">
        <v>1104</v>
      </c>
      <c r="AX6428" s="28">
        <f t="shared" si="174"/>
        <v>11</v>
      </c>
    </row>
    <row r="6429" spans="28:50" x14ac:dyDescent="0.3">
      <c r="AB6429" s="160">
        <v>36364</v>
      </c>
      <c r="AC6429">
        <v>10</v>
      </c>
      <c r="AD6429">
        <v>68</v>
      </c>
      <c r="AE6429" t="s">
        <v>1104</v>
      </c>
      <c r="AF6429">
        <v>7</v>
      </c>
      <c r="AH6429" s="160">
        <v>33077</v>
      </c>
      <c r="AI6429">
        <v>10</v>
      </c>
      <c r="AJ6429">
        <v>122</v>
      </c>
      <c r="AK6429" s="160" t="s">
        <v>1104</v>
      </c>
      <c r="AL6429" s="28">
        <f t="shared" si="172"/>
        <v>12</v>
      </c>
      <c r="AN6429" s="160">
        <v>37460</v>
      </c>
      <c r="AO6429">
        <v>10</v>
      </c>
      <c r="AP6429">
        <v>150</v>
      </c>
      <c r="AQ6429" s="160" t="s">
        <v>1104</v>
      </c>
      <c r="AR6429" s="28">
        <f t="shared" si="173"/>
        <v>15</v>
      </c>
      <c r="AT6429" s="160">
        <v>38921</v>
      </c>
      <c r="AU6429">
        <v>10</v>
      </c>
      <c r="AV6429">
        <v>126</v>
      </c>
      <c r="AW6429" s="160" t="s">
        <v>1104</v>
      </c>
      <c r="AX6429" s="28">
        <f t="shared" si="174"/>
        <v>13</v>
      </c>
    </row>
    <row r="6430" spans="28:50" x14ac:dyDescent="0.3">
      <c r="AB6430" s="160">
        <v>36364</v>
      </c>
      <c r="AC6430">
        <v>11</v>
      </c>
      <c r="AD6430">
        <v>84</v>
      </c>
      <c r="AE6430" t="s">
        <v>1104</v>
      </c>
      <c r="AF6430">
        <v>8</v>
      </c>
      <c r="AH6430" s="160">
        <v>33077</v>
      </c>
      <c r="AI6430">
        <v>11</v>
      </c>
      <c r="AJ6430">
        <v>137</v>
      </c>
      <c r="AK6430" s="160" t="s">
        <v>1104</v>
      </c>
      <c r="AL6430" s="28">
        <f t="shared" si="172"/>
        <v>14</v>
      </c>
      <c r="AN6430" s="160">
        <v>37460</v>
      </c>
      <c r="AO6430">
        <v>11</v>
      </c>
      <c r="AP6430">
        <v>149</v>
      </c>
      <c r="AQ6430" s="160" t="s">
        <v>1104</v>
      </c>
      <c r="AR6430" s="28">
        <f t="shared" si="173"/>
        <v>15</v>
      </c>
      <c r="AT6430" s="160">
        <v>38921</v>
      </c>
      <c r="AU6430">
        <v>11</v>
      </c>
      <c r="AV6430">
        <v>113</v>
      </c>
      <c r="AW6430" s="160" t="s">
        <v>1104</v>
      </c>
      <c r="AX6430" s="28">
        <f t="shared" si="174"/>
        <v>11</v>
      </c>
    </row>
    <row r="6431" spans="28:50" x14ac:dyDescent="0.3">
      <c r="AB6431" s="160">
        <v>36364</v>
      </c>
      <c r="AC6431">
        <v>12</v>
      </c>
      <c r="AD6431">
        <v>110</v>
      </c>
      <c r="AE6431" t="s">
        <v>1104</v>
      </c>
      <c r="AF6431">
        <v>11</v>
      </c>
      <c r="AH6431" s="160">
        <v>33077</v>
      </c>
      <c r="AI6431">
        <v>12</v>
      </c>
      <c r="AJ6431">
        <v>152</v>
      </c>
      <c r="AK6431" s="160" t="s">
        <v>1104</v>
      </c>
      <c r="AL6431" s="28">
        <f t="shared" si="172"/>
        <v>15</v>
      </c>
      <c r="AN6431" s="160">
        <v>37460</v>
      </c>
      <c r="AO6431">
        <v>12</v>
      </c>
      <c r="AP6431">
        <v>160</v>
      </c>
      <c r="AQ6431" s="160" t="s">
        <v>1104</v>
      </c>
      <c r="AR6431" s="28">
        <f t="shared" si="173"/>
        <v>16</v>
      </c>
      <c r="AT6431" s="160">
        <v>38921</v>
      </c>
      <c r="AU6431">
        <v>12</v>
      </c>
      <c r="AV6431">
        <v>95</v>
      </c>
      <c r="AW6431" s="160" t="s">
        <v>1104</v>
      </c>
      <c r="AX6431" s="28">
        <f t="shared" si="174"/>
        <v>10</v>
      </c>
    </row>
    <row r="6432" spans="28:50" x14ac:dyDescent="0.3">
      <c r="AB6432" s="160">
        <v>36364</v>
      </c>
      <c r="AC6432">
        <v>13</v>
      </c>
      <c r="AD6432">
        <v>116</v>
      </c>
      <c r="AE6432" t="s">
        <v>1104</v>
      </c>
      <c r="AF6432">
        <v>12</v>
      </c>
      <c r="AH6432" s="160">
        <v>33077</v>
      </c>
      <c r="AI6432">
        <v>13</v>
      </c>
      <c r="AJ6432">
        <v>157</v>
      </c>
      <c r="AK6432" s="160" t="s">
        <v>1104</v>
      </c>
      <c r="AL6432" s="28">
        <f t="shared" si="172"/>
        <v>16</v>
      </c>
      <c r="AN6432" s="160">
        <v>37460</v>
      </c>
      <c r="AO6432">
        <v>13</v>
      </c>
      <c r="AP6432">
        <v>150</v>
      </c>
      <c r="AQ6432" s="160" t="s">
        <v>1104</v>
      </c>
      <c r="AR6432" s="28">
        <f t="shared" si="173"/>
        <v>15</v>
      </c>
      <c r="AT6432" s="160">
        <v>38921</v>
      </c>
      <c r="AU6432">
        <v>13</v>
      </c>
      <c r="AV6432">
        <v>92</v>
      </c>
      <c r="AW6432" s="160" t="s">
        <v>1104</v>
      </c>
      <c r="AX6432" s="28">
        <f t="shared" si="174"/>
        <v>9</v>
      </c>
    </row>
    <row r="6433" spans="28:50" x14ac:dyDescent="0.3">
      <c r="AB6433" s="160">
        <v>36364</v>
      </c>
      <c r="AC6433">
        <v>14</v>
      </c>
      <c r="AD6433">
        <v>122</v>
      </c>
      <c r="AE6433" t="s">
        <v>1104</v>
      </c>
      <c r="AF6433">
        <v>12</v>
      </c>
      <c r="AH6433" s="160">
        <v>33077</v>
      </c>
      <c r="AI6433">
        <v>14</v>
      </c>
      <c r="AJ6433">
        <v>162</v>
      </c>
      <c r="AK6433" s="160" t="s">
        <v>1104</v>
      </c>
      <c r="AL6433" s="28">
        <f t="shared" si="172"/>
        <v>16</v>
      </c>
      <c r="AN6433" s="160">
        <v>37460</v>
      </c>
      <c r="AO6433">
        <v>14</v>
      </c>
      <c r="AP6433">
        <v>154</v>
      </c>
      <c r="AQ6433" s="160" t="s">
        <v>1104</v>
      </c>
      <c r="AR6433" s="28">
        <f t="shared" si="173"/>
        <v>15</v>
      </c>
      <c r="AT6433" s="160">
        <v>38921</v>
      </c>
      <c r="AU6433">
        <v>14</v>
      </c>
      <c r="AV6433">
        <v>95</v>
      </c>
      <c r="AW6433" s="160" t="s">
        <v>1104</v>
      </c>
      <c r="AX6433" s="28">
        <f t="shared" si="174"/>
        <v>10</v>
      </c>
    </row>
    <row r="6434" spans="28:50" x14ac:dyDescent="0.3">
      <c r="AB6434" s="160">
        <v>36364</v>
      </c>
      <c r="AC6434">
        <v>15</v>
      </c>
      <c r="AD6434">
        <v>130</v>
      </c>
      <c r="AE6434" t="s">
        <v>1104</v>
      </c>
      <c r="AF6434">
        <v>13</v>
      </c>
      <c r="AH6434" s="160">
        <v>33077</v>
      </c>
      <c r="AI6434">
        <v>15</v>
      </c>
      <c r="AJ6434">
        <v>168</v>
      </c>
      <c r="AK6434" s="160" t="s">
        <v>1104</v>
      </c>
      <c r="AL6434" s="28">
        <f t="shared" si="172"/>
        <v>17</v>
      </c>
      <c r="AN6434" s="160">
        <v>37460</v>
      </c>
      <c r="AO6434">
        <v>15</v>
      </c>
      <c r="AP6434">
        <v>140</v>
      </c>
      <c r="AQ6434" s="160" t="s">
        <v>1104</v>
      </c>
      <c r="AR6434" s="28">
        <f t="shared" si="173"/>
        <v>14</v>
      </c>
      <c r="AT6434" s="160">
        <v>38921</v>
      </c>
      <c r="AU6434">
        <v>15</v>
      </c>
      <c r="AV6434">
        <v>95</v>
      </c>
      <c r="AW6434" s="160" t="s">
        <v>1104</v>
      </c>
      <c r="AX6434" s="28">
        <f t="shared" si="174"/>
        <v>10</v>
      </c>
    </row>
    <row r="6435" spans="28:50" x14ac:dyDescent="0.3">
      <c r="AB6435" s="160">
        <v>36364</v>
      </c>
      <c r="AC6435">
        <v>16</v>
      </c>
      <c r="AD6435">
        <v>125</v>
      </c>
      <c r="AE6435" t="s">
        <v>1104</v>
      </c>
      <c r="AF6435">
        <v>13</v>
      </c>
      <c r="AH6435" s="160">
        <v>33077</v>
      </c>
      <c r="AI6435">
        <v>16</v>
      </c>
      <c r="AJ6435">
        <v>161</v>
      </c>
      <c r="AK6435" s="160" t="s">
        <v>1104</v>
      </c>
      <c r="AL6435" s="28">
        <f t="shared" si="172"/>
        <v>16</v>
      </c>
      <c r="AN6435" s="160">
        <v>37460</v>
      </c>
      <c r="AO6435">
        <v>16</v>
      </c>
      <c r="AP6435">
        <v>140</v>
      </c>
      <c r="AQ6435" s="160" t="s">
        <v>1104</v>
      </c>
      <c r="AR6435" s="28">
        <f t="shared" si="173"/>
        <v>14</v>
      </c>
      <c r="AT6435" s="160">
        <v>38921</v>
      </c>
      <c r="AU6435">
        <v>16</v>
      </c>
      <c r="AV6435">
        <v>82</v>
      </c>
      <c r="AW6435" s="160" t="s">
        <v>1104</v>
      </c>
      <c r="AX6435" s="28">
        <f t="shared" si="174"/>
        <v>8</v>
      </c>
    </row>
    <row r="6436" spans="28:50" x14ac:dyDescent="0.3">
      <c r="AB6436" s="160">
        <v>36364</v>
      </c>
      <c r="AC6436">
        <v>17</v>
      </c>
      <c r="AD6436">
        <v>108</v>
      </c>
      <c r="AE6436" t="s">
        <v>1104</v>
      </c>
      <c r="AF6436">
        <v>11</v>
      </c>
      <c r="AH6436" s="160">
        <v>33077</v>
      </c>
      <c r="AI6436">
        <v>17</v>
      </c>
      <c r="AJ6436">
        <v>153</v>
      </c>
      <c r="AK6436" s="160" t="s">
        <v>1104</v>
      </c>
      <c r="AL6436" s="28">
        <f t="shared" si="172"/>
        <v>15</v>
      </c>
      <c r="AN6436" s="160">
        <v>37460</v>
      </c>
      <c r="AO6436">
        <v>17</v>
      </c>
      <c r="AP6436">
        <v>138</v>
      </c>
      <c r="AQ6436" s="160" t="s">
        <v>1104</v>
      </c>
      <c r="AR6436" s="28">
        <f t="shared" si="173"/>
        <v>14</v>
      </c>
      <c r="AT6436" s="160">
        <v>38921</v>
      </c>
      <c r="AU6436">
        <v>17</v>
      </c>
      <c r="AV6436">
        <v>76</v>
      </c>
      <c r="AW6436" s="160" t="s">
        <v>1104</v>
      </c>
      <c r="AX6436" s="28">
        <f t="shared" si="174"/>
        <v>8</v>
      </c>
    </row>
    <row r="6437" spans="28:50" x14ac:dyDescent="0.3">
      <c r="AB6437" s="160">
        <v>36364</v>
      </c>
      <c r="AC6437">
        <v>18</v>
      </c>
      <c r="AD6437">
        <v>51</v>
      </c>
      <c r="AE6437" t="s">
        <v>1104</v>
      </c>
      <c r="AF6437">
        <v>5</v>
      </c>
      <c r="AH6437" s="160">
        <v>33077</v>
      </c>
      <c r="AI6437">
        <v>18</v>
      </c>
      <c r="AJ6437">
        <v>145</v>
      </c>
      <c r="AK6437" s="160" t="s">
        <v>1104</v>
      </c>
      <c r="AL6437" s="28">
        <f t="shared" si="172"/>
        <v>15</v>
      </c>
      <c r="AN6437" s="160">
        <v>37460</v>
      </c>
      <c r="AO6437">
        <v>18</v>
      </c>
      <c r="AP6437">
        <v>130</v>
      </c>
      <c r="AQ6437" s="160" t="s">
        <v>1104</v>
      </c>
      <c r="AR6437" s="28">
        <f t="shared" si="173"/>
        <v>13</v>
      </c>
      <c r="AT6437" s="160">
        <v>38921</v>
      </c>
      <c r="AU6437">
        <v>18</v>
      </c>
      <c r="AV6437">
        <v>74</v>
      </c>
      <c r="AW6437" s="160" t="s">
        <v>1104</v>
      </c>
      <c r="AX6437" s="28">
        <f t="shared" si="174"/>
        <v>7</v>
      </c>
    </row>
    <row r="6438" spans="28:50" x14ac:dyDescent="0.3">
      <c r="AB6438" s="160">
        <v>36364</v>
      </c>
      <c r="AC6438">
        <v>19</v>
      </c>
      <c r="AD6438">
        <v>28</v>
      </c>
      <c r="AE6438" t="s">
        <v>1104</v>
      </c>
      <c r="AF6438">
        <v>3</v>
      </c>
      <c r="AH6438" s="160">
        <v>33077</v>
      </c>
      <c r="AI6438">
        <v>19</v>
      </c>
      <c r="AJ6438">
        <v>140</v>
      </c>
      <c r="AK6438" s="160" t="s">
        <v>1104</v>
      </c>
      <c r="AL6438" s="28">
        <f t="shared" si="172"/>
        <v>14</v>
      </c>
      <c r="AN6438" s="160">
        <v>37460</v>
      </c>
      <c r="AO6438">
        <v>19</v>
      </c>
      <c r="AP6438">
        <v>130</v>
      </c>
      <c r="AQ6438" s="160" t="s">
        <v>1104</v>
      </c>
      <c r="AR6438" s="28">
        <f t="shared" si="173"/>
        <v>13</v>
      </c>
      <c r="AT6438" s="160">
        <v>38921</v>
      </c>
      <c r="AU6438">
        <v>19</v>
      </c>
      <c r="AV6438">
        <v>66</v>
      </c>
      <c r="AW6438" s="160" t="s">
        <v>1104</v>
      </c>
      <c r="AX6438" s="28">
        <f t="shared" si="174"/>
        <v>7</v>
      </c>
    </row>
    <row r="6439" spans="28:50" x14ac:dyDescent="0.3">
      <c r="AB6439" s="160">
        <v>36364</v>
      </c>
      <c r="AC6439">
        <v>20</v>
      </c>
      <c r="AD6439">
        <v>13</v>
      </c>
      <c r="AE6439" t="s">
        <v>1104</v>
      </c>
      <c r="AF6439">
        <v>1</v>
      </c>
      <c r="AH6439" s="160">
        <v>33077</v>
      </c>
      <c r="AI6439">
        <v>20</v>
      </c>
      <c r="AJ6439">
        <v>134</v>
      </c>
      <c r="AK6439" s="160" t="s">
        <v>1104</v>
      </c>
      <c r="AL6439" s="28">
        <f t="shared" si="172"/>
        <v>13</v>
      </c>
      <c r="AN6439" s="160">
        <v>37460</v>
      </c>
      <c r="AO6439">
        <v>20</v>
      </c>
      <c r="AP6439">
        <v>132</v>
      </c>
      <c r="AQ6439" s="160" t="s">
        <v>1104</v>
      </c>
      <c r="AR6439" s="28">
        <f t="shared" si="173"/>
        <v>13</v>
      </c>
      <c r="AT6439" s="160">
        <v>38921</v>
      </c>
      <c r="AU6439">
        <v>20</v>
      </c>
      <c r="AV6439">
        <v>64</v>
      </c>
      <c r="AW6439" s="160" t="s">
        <v>1104</v>
      </c>
      <c r="AX6439" s="28">
        <f t="shared" si="174"/>
        <v>6</v>
      </c>
    </row>
    <row r="6440" spans="28:50" x14ac:dyDescent="0.3">
      <c r="AB6440" s="160">
        <v>36364</v>
      </c>
      <c r="AC6440">
        <v>21</v>
      </c>
      <c r="AD6440">
        <v>10</v>
      </c>
      <c r="AE6440" t="s">
        <v>1104</v>
      </c>
      <c r="AF6440">
        <v>1</v>
      </c>
      <c r="AH6440" s="160">
        <v>33077</v>
      </c>
      <c r="AI6440">
        <v>21</v>
      </c>
      <c r="AJ6440">
        <v>128</v>
      </c>
      <c r="AK6440" s="160" t="s">
        <v>1104</v>
      </c>
      <c r="AL6440" s="28">
        <f t="shared" si="172"/>
        <v>13</v>
      </c>
      <c r="AN6440" s="160">
        <v>37460</v>
      </c>
      <c r="AO6440">
        <v>21</v>
      </c>
      <c r="AP6440">
        <v>140</v>
      </c>
      <c r="AQ6440" s="160" t="s">
        <v>1104</v>
      </c>
      <c r="AR6440" s="28">
        <f t="shared" si="173"/>
        <v>14</v>
      </c>
      <c r="AT6440" s="160">
        <v>38921</v>
      </c>
      <c r="AU6440">
        <v>21</v>
      </c>
      <c r="AV6440">
        <v>66</v>
      </c>
      <c r="AW6440" s="160" t="s">
        <v>1104</v>
      </c>
      <c r="AX6440" s="28">
        <f t="shared" si="174"/>
        <v>7</v>
      </c>
    </row>
    <row r="6441" spans="28:50" x14ac:dyDescent="0.3">
      <c r="AB6441" s="160">
        <v>36364</v>
      </c>
      <c r="AC6441">
        <v>22</v>
      </c>
      <c r="AD6441">
        <v>-1</v>
      </c>
      <c r="AE6441" t="s">
        <v>1104</v>
      </c>
      <c r="AF6441">
        <v>0</v>
      </c>
      <c r="AH6441" s="160">
        <v>33077</v>
      </c>
      <c r="AI6441">
        <v>22</v>
      </c>
      <c r="AJ6441">
        <v>132</v>
      </c>
      <c r="AK6441" s="160" t="s">
        <v>1104</v>
      </c>
      <c r="AL6441" s="28">
        <f t="shared" si="172"/>
        <v>13</v>
      </c>
      <c r="AN6441" s="160">
        <v>37460</v>
      </c>
      <c r="AO6441">
        <v>22</v>
      </c>
      <c r="AP6441">
        <v>130</v>
      </c>
      <c r="AQ6441" s="160" t="s">
        <v>1104</v>
      </c>
      <c r="AR6441" s="28">
        <f t="shared" si="173"/>
        <v>13</v>
      </c>
      <c r="AT6441" s="160">
        <v>38921</v>
      </c>
      <c r="AU6441">
        <v>22</v>
      </c>
      <c r="AV6441">
        <v>68</v>
      </c>
      <c r="AW6441" s="160" t="s">
        <v>1104</v>
      </c>
      <c r="AX6441" s="28">
        <f t="shared" si="174"/>
        <v>7</v>
      </c>
    </row>
    <row r="6442" spans="28:50" x14ac:dyDescent="0.3">
      <c r="AB6442" s="160">
        <v>36364</v>
      </c>
      <c r="AC6442">
        <v>23</v>
      </c>
      <c r="AD6442">
        <v>-11</v>
      </c>
      <c r="AE6442" t="s">
        <v>1104</v>
      </c>
      <c r="AF6442">
        <v>-1</v>
      </c>
      <c r="AH6442" s="160">
        <v>33077</v>
      </c>
      <c r="AI6442">
        <v>23</v>
      </c>
      <c r="AJ6442">
        <v>136</v>
      </c>
      <c r="AK6442" s="160" t="s">
        <v>1104</v>
      </c>
      <c r="AL6442" s="28">
        <f t="shared" si="172"/>
        <v>14</v>
      </c>
      <c r="AN6442" s="160">
        <v>37460</v>
      </c>
      <c r="AO6442">
        <v>23</v>
      </c>
      <c r="AP6442">
        <v>132</v>
      </c>
      <c r="AQ6442" s="160" t="s">
        <v>1104</v>
      </c>
      <c r="AR6442" s="28">
        <f t="shared" si="173"/>
        <v>13</v>
      </c>
      <c r="AT6442" s="160">
        <v>38921</v>
      </c>
      <c r="AU6442">
        <v>23</v>
      </c>
      <c r="AV6442">
        <v>66</v>
      </c>
      <c r="AW6442" s="160" t="s">
        <v>1104</v>
      </c>
      <c r="AX6442" s="28">
        <f t="shared" si="174"/>
        <v>7</v>
      </c>
    </row>
    <row r="6443" spans="28:50" x14ac:dyDescent="0.3">
      <c r="AB6443" s="160">
        <v>36365</v>
      </c>
      <c r="AC6443">
        <v>0</v>
      </c>
      <c r="AD6443">
        <v>-18</v>
      </c>
      <c r="AE6443" t="s">
        <v>1104</v>
      </c>
      <c r="AF6443">
        <v>-2</v>
      </c>
      <c r="AH6443" s="160">
        <v>33078</v>
      </c>
      <c r="AI6443">
        <v>0</v>
      </c>
      <c r="AJ6443">
        <v>140</v>
      </c>
      <c r="AK6443" s="160" t="s">
        <v>1104</v>
      </c>
      <c r="AL6443" s="28">
        <f t="shared" si="172"/>
        <v>14</v>
      </c>
      <c r="AN6443" s="160">
        <v>37461</v>
      </c>
      <c r="AO6443">
        <v>0</v>
      </c>
      <c r="AP6443">
        <v>130</v>
      </c>
      <c r="AQ6443" s="160" t="s">
        <v>1104</v>
      </c>
      <c r="AR6443" s="28">
        <f t="shared" si="173"/>
        <v>13</v>
      </c>
      <c r="AT6443" s="160">
        <v>38922</v>
      </c>
      <c r="AU6443">
        <v>0</v>
      </c>
      <c r="AV6443">
        <v>60</v>
      </c>
      <c r="AW6443" s="160" t="s">
        <v>1104</v>
      </c>
      <c r="AX6443" s="28">
        <f t="shared" si="174"/>
        <v>6</v>
      </c>
    </row>
    <row r="6444" spans="28:50" x14ac:dyDescent="0.3">
      <c r="AB6444" s="160">
        <v>36365</v>
      </c>
      <c r="AC6444">
        <v>1</v>
      </c>
      <c r="AD6444">
        <v>-18</v>
      </c>
      <c r="AE6444" t="s">
        <v>1104</v>
      </c>
      <c r="AF6444">
        <v>-2</v>
      </c>
      <c r="AH6444" s="160">
        <v>33078</v>
      </c>
      <c r="AI6444">
        <v>1</v>
      </c>
      <c r="AJ6444">
        <v>137</v>
      </c>
      <c r="AK6444" s="160" t="s">
        <v>1104</v>
      </c>
      <c r="AL6444" s="28">
        <f t="shared" si="172"/>
        <v>14</v>
      </c>
      <c r="AN6444" s="160">
        <v>37461</v>
      </c>
      <c r="AO6444">
        <v>1</v>
      </c>
      <c r="AP6444">
        <v>120</v>
      </c>
      <c r="AQ6444" s="160" t="s">
        <v>1104</v>
      </c>
      <c r="AR6444" s="28">
        <f t="shared" si="173"/>
        <v>12</v>
      </c>
      <c r="AT6444" s="160">
        <v>38922</v>
      </c>
      <c r="AU6444">
        <v>1</v>
      </c>
      <c r="AV6444">
        <v>54</v>
      </c>
      <c r="AW6444" s="160" t="s">
        <v>1104</v>
      </c>
      <c r="AX6444" s="28">
        <f t="shared" si="174"/>
        <v>5</v>
      </c>
    </row>
    <row r="6445" spans="28:50" x14ac:dyDescent="0.3">
      <c r="AB6445" s="160">
        <v>36365</v>
      </c>
      <c r="AC6445">
        <v>2</v>
      </c>
      <c r="AD6445">
        <v>-28</v>
      </c>
      <c r="AE6445" t="s">
        <v>1104</v>
      </c>
      <c r="AF6445">
        <v>-3</v>
      </c>
      <c r="AH6445" s="160">
        <v>33078</v>
      </c>
      <c r="AI6445">
        <v>2</v>
      </c>
      <c r="AJ6445">
        <v>134</v>
      </c>
      <c r="AK6445" s="160" t="s">
        <v>1104</v>
      </c>
      <c r="AL6445" s="28">
        <f t="shared" si="172"/>
        <v>13</v>
      </c>
      <c r="AN6445" s="160">
        <v>37461</v>
      </c>
      <c r="AO6445">
        <v>2</v>
      </c>
      <c r="AP6445">
        <v>125</v>
      </c>
      <c r="AQ6445" s="160" t="s">
        <v>1104</v>
      </c>
      <c r="AR6445" s="28">
        <f t="shared" si="173"/>
        <v>13</v>
      </c>
      <c r="AT6445" s="160">
        <v>38922</v>
      </c>
      <c r="AU6445">
        <v>2</v>
      </c>
      <c r="AV6445">
        <v>44</v>
      </c>
      <c r="AW6445" s="160" t="s">
        <v>1104</v>
      </c>
      <c r="AX6445" s="28">
        <f t="shared" si="174"/>
        <v>4</v>
      </c>
    </row>
    <row r="6446" spans="28:50" x14ac:dyDescent="0.3">
      <c r="AB6446" s="160">
        <v>36365</v>
      </c>
      <c r="AC6446">
        <v>3</v>
      </c>
      <c r="AD6446">
        <v>-38</v>
      </c>
      <c r="AE6446" t="s">
        <v>1104</v>
      </c>
      <c r="AF6446">
        <v>-4</v>
      </c>
      <c r="AH6446" s="160">
        <v>33078</v>
      </c>
      <c r="AI6446">
        <v>3</v>
      </c>
      <c r="AJ6446">
        <v>131</v>
      </c>
      <c r="AK6446" s="160" t="s">
        <v>1104</v>
      </c>
      <c r="AL6446" s="28">
        <f t="shared" si="172"/>
        <v>13</v>
      </c>
      <c r="AN6446" s="160">
        <v>37461</v>
      </c>
      <c r="AO6446">
        <v>3</v>
      </c>
      <c r="AP6446">
        <v>120</v>
      </c>
      <c r="AQ6446" s="160" t="s">
        <v>1104</v>
      </c>
      <c r="AR6446" s="28">
        <f t="shared" si="173"/>
        <v>12</v>
      </c>
      <c r="AT6446" s="160">
        <v>38922</v>
      </c>
      <c r="AU6446">
        <v>3</v>
      </c>
      <c r="AV6446">
        <v>23</v>
      </c>
      <c r="AW6446" s="160" t="s">
        <v>1104</v>
      </c>
      <c r="AX6446" s="28">
        <f t="shared" si="174"/>
        <v>2</v>
      </c>
    </row>
    <row r="6447" spans="28:50" x14ac:dyDescent="0.3">
      <c r="AB6447" s="160">
        <v>36365</v>
      </c>
      <c r="AC6447">
        <v>4</v>
      </c>
      <c r="AD6447">
        <v>-38</v>
      </c>
      <c r="AE6447" t="s">
        <v>1104</v>
      </c>
      <c r="AF6447">
        <v>-4</v>
      </c>
      <c r="AH6447" s="160">
        <v>33078</v>
      </c>
      <c r="AI6447">
        <v>4</v>
      </c>
      <c r="AJ6447">
        <v>129</v>
      </c>
      <c r="AK6447" s="160" t="s">
        <v>1104</v>
      </c>
      <c r="AL6447" s="28">
        <f t="shared" si="172"/>
        <v>13</v>
      </c>
      <c r="AN6447" s="160">
        <v>37461</v>
      </c>
      <c r="AO6447">
        <v>4</v>
      </c>
      <c r="AP6447">
        <v>110</v>
      </c>
      <c r="AQ6447" s="160" t="s">
        <v>1104</v>
      </c>
      <c r="AR6447" s="28">
        <f t="shared" si="173"/>
        <v>11</v>
      </c>
      <c r="AT6447" s="160">
        <v>38922</v>
      </c>
      <c r="AU6447">
        <v>4</v>
      </c>
      <c r="AV6447">
        <v>16</v>
      </c>
      <c r="AW6447" s="160" t="s">
        <v>1104</v>
      </c>
      <c r="AX6447" s="28">
        <f t="shared" si="174"/>
        <v>2</v>
      </c>
    </row>
    <row r="6448" spans="28:50" x14ac:dyDescent="0.3">
      <c r="AB6448" s="160">
        <v>36365</v>
      </c>
      <c r="AC6448">
        <v>5</v>
      </c>
      <c r="AD6448">
        <v>-47</v>
      </c>
      <c r="AE6448" t="s">
        <v>1104</v>
      </c>
      <c r="AF6448">
        <v>-5</v>
      </c>
      <c r="AH6448" s="160">
        <v>33078</v>
      </c>
      <c r="AI6448">
        <v>5</v>
      </c>
      <c r="AJ6448">
        <v>126</v>
      </c>
      <c r="AK6448" s="160" t="s">
        <v>1104</v>
      </c>
      <c r="AL6448" s="28">
        <f t="shared" si="172"/>
        <v>13</v>
      </c>
      <c r="AN6448" s="160">
        <v>37461</v>
      </c>
      <c r="AO6448">
        <v>5</v>
      </c>
      <c r="AP6448">
        <v>106</v>
      </c>
      <c r="AQ6448" s="160" t="s">
        <v>1104</v>
      </c>
      <c r="AR6448" s="28">
        <f t="shared" si="173"/>
        <v>11</v>
      </c>
      <c r="AT6448" s="160">
        <v>38922</v>
      </c>
      <c r="AU6448">
        <v>5</v>
      </c>
      <c r="AV6448">
        <v>32</v>
      </c>
      <c r="AW6448" s="160" t="s">
        <v>1104</v>
      </c>
      <c r="AX6448" s="28">
        <f t="shared" si="174"/>
        <v>3</v>
      </c>
    </row>
    <row r="6449" spans="28:50" x14ac:dyDescent="0.3">
      <c r="AB6449" s="160">
        <v>36365</v>
      </c>
      <c r="AC6449">
        <v>6</v>
      </c>
      <c r="AD6449">
        <v>-40</v>
      </c>
      <c r="AE6449" t="s">
        <v>1104</v>
      </c>
      <c r="AF6449">
        <v>-4</v>
      </c>
      <c r="AH6449" s="160">
        <v>33078</v>
      </c>
      <c r="AI6449">
        <v>6</v>
      </c>
      <c r="AJ6449">
        <v>123</v>
      </c>
      <c r="AK6449" s="160" t="s">
        <v>1104</v>
      </c>
      <c r="AL6449" s="28">
        <f t="shared" si="172"/>
        <v>12</v>
      </c>
      <c r="AN6449" s="160">
        <v>37461</v>
      </c>
      <c r="AO6449">
        <v>6</v>
      </c>
      <c r="AP6449">
        <v>100</v>
      </c>
      <c r="AQ6449" s="160" t="s">
        <v>1104</v>
      </c>
      <c r="AR6449" s="28">
        <f t="shared" si="173"/>
        <v>10</v>
      </c>
      <c r="AT6449" s="160">
        <v>38922</v>
      </c>
      <c r="AU6449">
        <v>6</v>
      </c>
      <c r="AV6449">
        <v>20</v>
      </c>
      <c r="AW6449" s="160" t="s">
        <v>1104</v>
      </c>
      <c r="AX6449" s="28">
        <f t="shared" si="174"/>
        <v>2</v>
      </c>
    </row>
    <row r="6450" spans="28:50" x14ac:dyDescent="0.3">
      <c r="AB6450" s="160">
        <v>36365</v>
      </c>
      <c r="AC6450">
        <v>7</v>
      </c>
      <c r="AD6450">
        <v>-59</v>
      </c>
      <c r="AE6450" t="s">
        <v>1104</v>
      </c>
      <c r="AF6450">
        <v>-6</v>
      </c>
      <c r="AH6450" s="160">
        <v>33078</v>
      </c>
      <c r="AI6450">
        <v>7</v>
      </c>
      <c r="AJ6450">
        <v>127</v>
      </c>
      <c r="AK6450" s="160" t="s">
        <v>1104</v>
      </c>
      <c r="AL6450" s="28">
        <f t="shared" si="172"/>
        <v>13</v>
      </c>
      <c r="AN6450" s="160">
        <v>37461</v>
      </c>
      <c r="AO6450">
        <v>7</v>
      </c>
      <c r="AP6450">
        <v>100</v>
      </c>
      <c r="AQ6450" s="160" t="s">
        <v>1104</v>
      </c>
      <c r="AR6450" s="28">
        <f t="shared" si="173"/>
        <v>10</v>
      </c>
      <c r="AT6450" s="160">
        <v>38922</v>
      </c>
      <c r="AU6450">
        <v>7</v>
      </c>
      <c r="AV6450">
        <v>17</v>
      </c>
      <c r="AW6450" s="160" t="s">
        <v>1104</v>
      </c>
      <c r="AX6450" s="28">
        <f t="shared" si="174"/>
        <v>2</v>
      </c>
    </row>
    <row r="6451" spans="28:50" x14ac:dyDescent="0.3">
      <c r="AB6451" s="160">
        <v>36365</v>
      </c>
      <c r="AC6451">
        <v>8</v>
      </c>
      <c r="AD6451">
        <v>-25</v>
      </c>
      <c r="AE6451" t="s">
        <v>1104</v>
      </c>
      <c r="AF6451">
        <v>-3</v>
      </c>
      <c r="AH6451" s="160">
        <v>33078</v>
      </c>
      <c r="AI6451">
        <v>8</v>
      </c>
      <c r="AJ6451">
        <v>132</v>
      </c>
      <c r="AK6451" s="160" t="s">
        <v>1104</v>
      </c>
      <c r="AL6451" s="28">
        <f t="shared" si="172"/>
        <v>13</v>
      </c>
      <c r="AN6451" s="160">
        <v>37461</v>
      </c>
      <c r="AO6451">
        <v>8</v>
      </c>
      <c r="AP6451">
        <v>122</v>
      </c>
      <c r="AQ6451" s="160" t="s">
        <v>1104</v>
      </c>
      <c r="AR6451" s="28">
        <f t="shared" si="173"/>
        <v>12</v>
      </c>
      <c r="AT6451" s="160">
        <v>38922</v>
      </c>
      <c r="AU6451">
        <v>8</v>
      </c>
      <c r="AV6451">
        <v>9</v>
      </c>
      <c r="AW6451" s="160" t="s">
        <v>1104</v>
      </c>
      <c r="AX6451" s="28">
        <f t="shared" si="174"/>
        <v>1</v>
      </c>
    </row>
    <row r="6452" spans="28:50" x14ac:dyDescent="0.3">
      <c r="AB6452" s="160">
        <v>36365</v>
      </c>
      <c r="AC6452">
        <v>9</v>
      </c>
      <c r="AD6452">
        <v>3</v>
      </c>
      <c r="AE6452" t="s">
        <v>1104</v>
      </c>
      <c r="AF6452">
        <v>0</v>
      </c>
      <c r="AH6452" s="160">
        <v>33078</v>
      </c>
      <c r="AI6452">
        <v>9</v>
      </c>
      <c r="AJ6452">
        <v>137</v>
      </c>
      <c r="AK6452" s="160" t="s">
        <v>1104</v>
      </c>
      <c r="AL6452" s="28">
        <f t="shared" si="172"/>
        <v>14</v>
      </c>
      <c r="AN6452" s="160">
        <v>37461</v>
      </c>
      <c r="AO6452">
        <v>9</v>
      </c>
      <c r="AP6452">
        <v>140</v>
      </c>
      <c r="AQ6452" s="160" t="s">
        <v>1104</v>
      </c>
      <c r="AR6452" s="28">
        <f t="shared" si="173"/>
        <v>14</v>
      </c>
      <c r="AT6452" s="160">
        <v>38922</v>
      </c>
      <c r="AU6452">
        <v>9</v>
      </c>
      <c r="AV6452">
        <v>48</v>
      </c>
      <c r="AW6452" s="160" t="s">
        <v>1104</v>
      </c>
      <c r="AX6452" s="28">
        <f t="shared" si="174"/>
        <v>5</v>
      </c>
    </row>
    <row r="6453" spans="28:50" x14ac:dyDescent="0.3">
      <c r="AB6453" s="160">
        <v>36365</v>
      </c>
      <c r="AC6453">
        <v>10</v>
      </c>
      <c r="AD6453">
        <v>40</v>
      </c>
      <c r="AE6453" t="s">
        <v>1104</v>
      </c>
      <c r="AF6453">
        <v>4</v>
      </c>
      <c r="AH6453" s="160">
        <v>33078</v>
      </c>
      <c r="AI6453">
        <v>10</v>
      </c>
      <c r="AJ6453">
        <v>148</v>
      </c>
      <c r="AK6453" s="160" t="s">
        <v>1104</v>
      </c>
      <c r="AL6453" s="28">
        <f t="shared" si="172"/>
        <v>15</v>
      </c>
      <c r="AN6453" s="160">
        <v>37461</v>
      </c>
      <c r="AO6453">
        <v>10</v>
      </c>
      <c r="AP6453">
        <v>140</v>
      </c>
      <c r="AQ6453" s="160" t="s">
        <v>1104</v>
      </c>
      <c r="AR6453" s="28">
        <f t="shared" si="173"/>
        <v>14</v>
      </c>
      <c r="AT6453" s="160">
        <v>38922</v>
      </c>
      <c r="AU6453">
        <v>10</v>
      </c>
      <c r="AV6453">
        <v>90</v>
      </c>
      <c r="AW6453" s="160" t="s">
        <v>1104</v>
      </c>
      <c r="AX6453" s="28">
        <f t="shared" si="174"/>
        <v>9</v>
      </c>
    </row>
    <row r="6454" spans="28:50" x14ac:dyDescent="0.3">
      <c r="AB6454" s="160">
        <v>36365</v>
      </c>
      <c r="AC6454">
        <v>11</v>
      </c>
      <c r="AD6454">
        <v>77</v>
      </c>
      <c r="AE6454" t="s">
        <v>1104</v>
      </c>
      <c r="AF6454">
        <v>8</v>
      </c>
      <c r="AH6454" s="160">
        <v>33078</v>
      </c>
      <c r="AI6454">
        <v>11</v>
      </c>
      <c r="AJ6454">
        <v>159</v>
      </c>
      <c r="AK6454" s="160" t="s">
        <v>1104</v>
      </c>
      <c r="AL6454" s="28">
        <f t="shared" si="172"/>
        <v>16</v>
      </c>
      <c r="AN6454" s="160">
        <v>37461</v>
      </c>
      <c r="AO6454">
        <v>11</v>
      </c>
      <c r="AP6454">
        <v>145</v>
      </c>
      <c r="AQ6454" s="160" t="s">
        <v>1104</v>
      </c>
      <c r="AR6454" s="28">
        <f t="shared" si="173"/>
        <v>15</v>
      </c>
      <c r="AT6454" s="160">
        <v>38922</v>
      </c>
      <c r="AU6454">
        <v>11</v>
      </c>
      <c r="AV6454">
        <v>125</v>
      </c>
      <c r="AW6454" s="160" t="s">
        <v>1104</v>
      </c>
      <c r="AX6454" s="28">
        <f t="shared" si="174"/>
        <v>13</v>
      </c>
    </row>
    <row r="6455" spans="28:50" x14ac:dyDescent="0.3">
      <c r="AB6455" s="160">
        <v>36365</v>
      </c>
      <c r="AC6455">
        <v>12</v>
      </c>
      <c r="AD6455">
        <v>92</v>
      </c>
      <c r="AE6455" t="s">
        <v>1104</v>
      </c>
      <c r="AF6455">
        <v>9</v>
      </c>
      <c r="AH6455" s="160">
        <v>33078</v>
      </c>
      <c r="AI6455">
        <v>12</v>
      </c>
      <c r="AJ6455">
        <v>170</v>
      </c>
      <c r="AK6455" s="160" t="s">
        <v>1104</v>
      </c>
      <c r="AL6455" s="28">
        <f t="shared" si="172"/>
        <v>17</v>
      </c>
      <c r="AN6455" s="160">
        <v>37461</v>
      </c>
      <c r="AO6455">
        <v>12</v>
      </c>
      <c r="AP6455">
        <v>140</v>
      </c>
      <c r="AQ6455" s="160" t="s">
        <v>1104</v>
      </c>
      <c r="AR6455" s="28">
        <f t="shared" si="173"/>
        <v>14</v>
      </c>
      <c r="AT6455" s="160">
        <v>38922</v>
      </c>
      <c r="AU6455">
        <v>12</v>
      </c>
      <c r="AV6455">
        <v>125</v>
      </c>
      <c r="AW6455" s="160" t="s">
        <v>1104</v>
      </c>
      <c r="AX6455" s="28">
        <f t="shared" si="174"/>
        <v>13</v>
      </c>
    </row>
    <row r="6456" spans="28:50" x14ac:dyDescent="0.3">
      <c r="AB6456" s="160">
        <v>36365</v>
      </c>
      <c r="AC6456">
        <v>13</v>
      </c>
      <c r="AD6456">
        <v>123</v>
      </c>
      <c r="AE6456" t="s">
        <v>1104</v>
      </c>
      <c r="AF6456">
        <v>12</v>
      </c>
      <c r="AH6456" s="160">
        <v>33078</v>
      </c>
      <c r="AI6456">
        <v>13</v>
      </c>
      <c r="AJ6456">
        <v>174</v>
      </c>
      <c r="AK6456" s="160" t="s">
        <v>1104</v>
      </c>
      <c r="AL6456" s="28">
        <f t="shared" si="172"/>
        <v>17</v>
      </c>
      <c r="AN6456" s="160">
        <v>37461</v>
      </c>
      <c r="AO6456">
        <v>13</v>
      </c>
      <c r="AP6456">
        <v>140</v>
      </c>
      <c r="AQ6456" s="160" t="s">
        <v>1104</v>
      </c>
      <c r="AR6456" s="28">
        <f t="shared" si="173"/>
        <v>14</v>
      </c>
      <c r="AT6456" s="160">
        <v>38922</v>
      </c>
      <c r="AU6456">
        <v>13</v>
      </c>
      <c r="AV6456">
        <v>136</v>
      </c>
      <c r="AW6456" s="160" t="s">
        <v>1104</v>
      </c>
      <c r="AX6456" s="28">
        <f t="shared" si="174"/>
        <v>14</v>
      </c>
    </row>
    <row r="6457" spans="28:50" x14ac:dyDescent="0.3">
      <c r="AB6457" s="160">
        <v>36365</v>
      </c>
      <c r="AC6457">
        <v>14</v>
      </c>
      <c r="AD6457">
        <v>135</v>
      </c>
      <c r="AE6457" t="s">
        <v>1104</v>
      </c>
      <c r="AF6457">
        <v>14</v>
      </c>
      <c r="AH6457" s="160">
        <v>33078</v>
      </c>
      <c r="AI6457">
        <v>14</v>
      </c>
      <c r="AJ6457">
        <v>178</v>
      </c>
      <c r="AK6457" s="160" t="s">
        <v>1104</v>
      </c>
      <c r="AL6457" s="28">
        <f t="shared" si="172"/>
        <v>18</v>
      </c>
      <c r="AN6457" s="160">
        <v>37461</v>
      </c>
      <c r="AO6457">
        <v>14</v>
      </c>
      <c r="AP6457">
        <v>139</v>
      </c>
      <c r="AQ6457" s="160" t="s">
        <v>1104</v>
      </c>
      <c r="AR6457" s="28">
        <f t="shared" si="173"/>
        <v>14</v>
      </c>
      <c r="AT6457" s="160">
        <v>38922</v>
      </c>
      <c r="AU6457">
        <v>14</v>
      </c>
      <c r="AV6457">
        <v>143</v>
      </c>
      <c r="AW6457" s="160" t="s">
        <v>1104</v>
      </c>
      <c r="AX6457" s="28">
        <f t="shared" si="174"/>
        <v>14</v>
      </c>
    </row>
    <row r="6458" spans="28:50" x14ac:dyDescent="0.3">
      <c r="AB6458" s="160">
        <v>36365</v>
      </c>
      <c r="AC6458">
        <v>15</v>
      </c>
      <c r="AD6458">
        <v>135</v>
      </c>
      <c r="AE6458" t="s">
        <v>1104</v>
      </c>
      <c r="AF6458">
        <v>14</v>
      </c>
      <c r="AH6458" s="160">
        <v>33078</v>
      </c>
      <c r="AI6458">
        <v>15</v>
      </c>
      <c r="AJ6458">
        <v>182</v>
      </c>
      <c r="AK6458" s="160" t="s">
        <v>1104</v>
      </c>
      <c r="AL6458" s="28">
        <f t="shared" si="172"/>
        <v>18</v>
      </c>
      <c r="AN6458" s="160">
        <v>37461</v>
      </c>
      <c r="AO6458">
        <v>15</v>
      </c>
      <c r="AP6458">
        <v>140</v>
      </c>
      <c r="AQ6458" s="160" t="s">
        <v>1104</v>
      </c>
      <c r="AR6458" s="28">
        <f t="shared" si="173"/>
        <v>14</v>
      </c>
      <c r="AT6458" s="160">
        <v>38922</v>
      </c>
      <c r="AU6458">
        <v>15</v>
      </c>
      <c r="AV6458">
        <v>143</v>
      </c>
      <c r="AW6458" s="160" t="s">
        <v>1104</v>
      </c>
      <c r="AX6458" s="28">
        <f t="shared" si="174"/>
        <v>14</v>
      </c>
    </row>
    <row r="6459" spans="28:50" x14ac:dyDescent="0.3">
      <c r="AB6459" s="160">
        <v>36365</v>
      </c>
      <c r="AC6459">
        <v>16</v>
      </c>
      <c r="AD6459">
        <v>131</v>
      </c>
      <c r="AE6459" t="s">
        <v>1104</v>
      </c>
      <c r="AF6459">
        <v>13</v>
      </c>
      <c r="AH6459" s="160">
        <v>33078</v>
      </c>
      <c r="AI6459">
        <v>16</v>
      </c>
      <c r="AJ6459">
        <v>173</v>
      </c>
      <c r="AK6459" s="160" t="s">
        <v>1104</v>
      </c>
      <c r="AL6459" s="28">
        <f t="shared" ref="AL6459:AL6522" si="175">ROUND(AJ6459/10,0)</f>
        <v>17</v>
      </c>
      <c r="AN6459" s="160">
        <v>37461</v>
      </c>
      <c r="AO6459">
        <v>16</v>
      </c>
      <c r="AP6459">
        <v>130</v>
      </c>
      <c r="AQ6459" s="160" t="s">
        <v>1104</v>
      </c>
      <c r="AR6459" s="28">
        <f t="shared" ref="AR6459:AR6522" si="176">ROUND(AP6459/10,0)</f>
        <v>13</v>
      </c>
      <c r="AT6459" s="160">
        <v>38922</v>
      </c>
      <c r="AU6459">
        <v>16</v>
      </c>
      <c r="AV6459">
        <v>134</v>
      </c>
      <c r="AW6459" s="160" t="s">
        <v>1104</v>
      </c>
      <c r="AX6459" s="28">
        <f t="shared" ref="AX6459:AX6522" si="177">ROUND(AV6459/10,0)</f>
        <v>13</v>
      </c>
    </row>
    <row r="6460" spans="28:50" x14ac:dyDescent="0.3">
      <c r="AB6460" s="160">
        <v>36365</v>
      </c>
      <c r="AC6460">
        <v>17</v>
      </c>
      <c r="AD6460">
        <v>111</v>
      </c>
      <c r="AE6460" t="s">
        <v>1104</v>
      </c>
      <c r="AF6460">
        <v>11</v>
      </c>
      <c r="AH6460" s="160">
        <v>33078</v>
      </c>
      <c r="AI6460">
        <v>17</v>
      </c>
      <c r="AJ6460">
        <v>163</v>
      </c>
      <c r="AK6460" s="160" t="s">
        <v>1104</v>
      </c>
      <c r="AL6460" s="28">
        <f t="shared" si="175"/>
        <v>16</v>
      </c>
      <c r="AN6460" s="160">
        <v>37461</v>
      </c>
      <c r="AO6460">
        <v>17</v>
      </c>
      <c r="AP6460">
        <v>131</v>
      </c>
      <c r="AQ6460" s="160" t="s">
        <v>1104</v>
      </c>
      <c r="AR6460" s="28">
        <f t="shared" si="176"/>
        <v>13</v>
      </c>
      <c r="AT6460" s="160">
        <v>38922</v>
      </c>
      <c r="AU6460">
        <v>17</v>
      </c>
      <c r="AV6460">
        <v>125</v>
      </c>
      <c r="AW6460" s="160" t="s">
        <v>1104</v>
      </c>
      <c r="AX6460" s="28">
        <f t="shared" si="177"/>
        <v>13</v>
      </c>
    </row>
    <row r="6461" spans="28:50" x14ac:dyDescent="0.3">
      <c r="AB6461" s="160">
        <v>36365</v>
      </c>
      <c r="AC6461">
        <v>18</v>
      </c>
      <c r="AD6461">
        <v>81</v>
      </c>
      <c r="AE6461" t="s">
        <v>1104</v>
      </c>
      <c r="AF6461">
        <v>8</v>
      </c>
      <c r="AH6461" s="160">
        <v>33078</v>
      </c>
      <c r="AI6461">
        <v>18</v>
      </c>
      <c r="AJ6461">
        <v>153</v>
      </c>
      <c r="AK6461" s="160" t="s">
        <v>1104</v>
      </c>
      <c r="AL6461" s="28">
        <f t="shared" si="175"/>
        <v>15</v>
      </c>
      <c r="AN6461" s="160">
        <v>37461</v>
      </c>
      <c r="AO6461">
        <v>18</v>
      </c>
      <c r="AP6461">
        <v>130</v>
      </c>
      <c r="AQ6461" s="160" t="s">
        <v>1104</v>
      </c>
      <c r="AR6461" s="28">
        <f t="shared" si="176"/>
        <v>13</v>
      </c>
      <c r="AT6461" s="160">
        <v>38922</v>
      </c>
      <c r="AU6461">
        <v>18</v>
      </c>
      <c r="AV6461">
        <v>119</v>
      </c>
      <c r="AW6461" s="160" t="s">
        <v>1104</v>
      </c>
      <c r="AX6461" s="28">
        <f t="shared" si="177"/>
        <v>12</v>
      </c>
    </row>
    <row r="6462" spans="28:50" x14ac:dyDescent="0.3">
      <c r="AB6462" s="160">
        <v>36365</v>
      </c>
      <c r="AC6462">
        <v>19</v>
      </c>
      <c r="AD6462">
        <v>50</v>
      </c>
      <c r="AE6462" t="s">
        <v>1104</v>
      </c>
      <c r="AF6462">
        <v>5</v>
      </c>
      <c r="AH6462" s="160">
        <v>33078</v>
      </c>
      <c r="AI6462">
        <v>19</v>
      </c>
      <c r="AJ6462">
        <v>145</v>
      </c>
      <c r="AK6462" s="160" t="s">
        <v>1104</v>
      </c>
      <c r="AL6462" s="28">
        <f t="shared" si="175"/>
        <v>15</v>
      </c>
      <c r="AN6462" s="160">
        <v>37461</v>
      </c>
      <c r="AO6462">
        <v>19</v>
      </c>
      <c r="AP6462">
        <v>130</v>
      </c>
      <c r="AQ6462" s="160" t="s">
        <v>1104</v>
      </c>
      <c r="AR6462" s="28">
        <f t="shared" si="176"/>
        <v>13</v>
      </c>
      <c r="AT6462" s="160">
        <v>38922</v>
      </c>
      <c r="AU6462">
        <v>19</v>
      </c>
      <c r="AV6462">
        <v>106</v>
      </c>
      <c r="AW6462" s="160" t="s">
        <v>1104</v>
      </c>
      <c r="AX6462" s="28">
        <f t="shared" si="177"/>
        <v>11</v>
      </c>
    </row>
    <row r="6463" spans="28:50" x14ac:dyDescent="0.3">
      <c r="AB6463" s="160">
        <v>36365</v>
      </c>
      <c r="AC6463">
        <v>20</v>
      </c>
      <c r="AD6463">
        <v>23</v>
      </c>
      <c r="AE6463" t="s">
        <v>1104</v>
      </c>
      <c r="AF6463">
        <v>2</v>
      </c>
      <c r="AH6463" s="160">
        <v>33078</v>
      </c>
      <c r="AI6463">
        <v>20</v>
      </c>
      <c r="AJ6463">
        <v>137</v>
      </c>
      <c r="AK6463" s="160" t="s">
        <v>1104</v>
      </c>
      <c r="AL6463" s="28">
        <f t="shared" si="175"/>
        <v>14</v>
      </c>
      <c r="AN6463" s="160">
        <v>37461</v>
      </c>
      <c r="AO6463">
        <v>20</v>
      </c>
      <c r="AP6463">
        <v>130</v>
      </c>
      <c r="AQ6463" s="160" t="s">
        <v>1104</v>
      </c>
      <c r="AR6463" s="28">
        <f t="shared" si="176"/>
        <v>13</v>
      </c>
      <c r="AT6463" s="160">
        <v>38922</v>
      </c>
      <c r="AU6463">
        <v>20</v>
      </c>
      <c r="AV6463">
        <v>99</v>
      </c>
      <c r="AW6463" s="160" t="s">
        <v>1104</v>
      </c>
      <c r="AX6463" s="28">
        <f t="shared" si="177"/>
        <v>10</v>
      </c>
    </row>
    <row r="6464" spans="28:50" x14ac:dyDescent="0.3">
      <c r="AB6464" s="160">
        <v>36365</v>
      </c>
      <c r="AC6464">
        <v>21</v>
      </c>
      <c r="AD6464">
        <v>26</v>
      </c>
      <c r="AE6464" t="s">
        <v>1104</v>
      </c>
      <c r="AF6464">
        <v>3</v>
      </c>
      <c r="AH6464" s="160">
        <v>33078</v>
      </c>
      <c r="AI6464">
        <v>21</v>
      </c>
      <c r="AJ6464">
        <v>128</v>
      </c>
      <c r="AK6464" s="160" t="s">
        <v>1104</v>
      </c>
      <c r="AL6464" s="28">
        <f t="shared" si="175"/>
        <v>13</v>
      </c>
      <c r="AN6464" s="160">
        <v>37461</v>
      </c>
      <c r="AO6464">
        <v>21</v>
      </c>
      <c r="AP6464">
        <v>130</v>
      </c>
      <c r="AQ6464" s="160" t="s">
        <v>1104</v>
      </c>
      <c r="AR6464" s="28">
        <f t="shared" si="176"/>
        <v>13</v>
      </c>
      <c r="AT6464" s="160">
        <v>38922</v>
      </c>
      <c r="AU6464">
        <v>21</v>
      </c>
      <c r="AV6464">
        <v>89</v>
      </c>
      <c r="AW6464" s="160" t="s">
        <v>1104</v>
      </c>
      <c r="AX6464" s="28">
        <f t="shared" si="177"/>
        <v>9</v>
      </c>
    </row>
    <row r="6465" spans="28:50" x14ac:dyDescent="0.3">
      <c r="AB6465" s="160">
        <v>36365</v>
      </c>
      <c r="AC6465">
        <v>22</v>
      </c>
      <c r="AD6465">
        <v>12</v>
      </c>
      <c r="AE6465" t="s">
        <v>1104</v>
      </c>
      <c r="AF6465">
        <v>1</v>
      </c>
      <c r="AH6465" s="160">
        <v>33078</v>
      </c>
      <c r="AI6465">
        <v>22</v>
      </c>
      <c r="AJ6465">
        <v>120</v>
      </c>
      <c r="AK6465" s="160" t="s">
        <v>1104</v>
      </c>
      <c r="AL6465" s="28">
        <f t="shared" si="175"/>
        <v>12</v>
      </c>
      <c r="AN6465" s="160">
        <v>37461</v>
      </c>
      <c r="AO6465">
        <v>22</v>
      </c>
      <c r="AP6465">
        <v>130</v>
      </c>
      <c r="AQ6465" s="160" t="s">
        <v>1104</v>
      </c>
      <c r="AR6465" s="28">
        <f t="shared" si="176"/>
        <v>13</v>
      </c>
      <c r="AT6465" s="160">
        <v>38922</v>
      </c>
      <c r="AU6465">
        <v>22</v>
      </c>
      <c r="AV6465">
        <v>79</v>
      </c>
      <c r="AW6465" s="160" t="s">
        <v>1104</v>
      </c>
      <c r="AX6465" s="28">
        <f t="shared" si="177"/>
        <v>8</v>
      </c>
    </row>
    <row r="6466" spans="28:50" x14ac:dyDescent="0.3">
      <c r="AB6466" s="160">
        <v>36365</v>
      </c>
      <c r="AC6466">
        <v>23</v>
      </c>
      <c r="AD6466">
        <v>3</v>
      </c>
      <c r="AE6466" t="s">
        <v>1104</v>
      </c>
      <c r="AF6466">
        <v>0</v>
      </c>
      <c r="AH6466" s="160">
        <v>33078</v>
      </c>
      <c r="AI6466">
        <v>23</v>
      </c>
      <c r="AJ6466">
        <v>112</v>
      </c>
      <c r="AK6466" s="160" t="s">
        <v>1104</v>
      </c>
      <c r="AL6466" s="28">
        <f t="shared" si="175"/>
        <v>11</v>
      </c>
      <c r="AN6466" s="160">
        <v>37461</v>
      </c>
      <c r="AO6466">
        <v>23</v>
      </c>
      <c r="AP6466">
        <v>124</v>
      </c>
      <c r="AQ6466" s="160" t="s">
        <v>1104</v>
      </c>
      <c r="AR6466" s="28">
        <f t="shared" si="176"/>
        <v>12</v>
      </c>
      <c r="AT6466" s="160">
        <v>38922</v>
      </c>
      <c r="AU6466">
        <v>23</v>
      </c>
      <c r="AV6466">
        <v>76</v>
      </c>
      <c r="AW6466" s="160" t="s">
        <v>1104</v>
      </c>
      <c r="AX6466" s="28">
        <f t="shared" si="177"/>
        <v>8</v>
      </c>
    </row>
    <row r="6467" spans="28:50" x14ac:dyDescent="0.3">
      <c r="AB6467" s="160">
        <v>36366</v>
      </c>
      <c r="AC6467">
        <v>0</v>
      </c>
      <c r="AD6467">
        <v>1</v>
      </c>
      <c r="AE6467" t="s">
        <v>1104</v>
      </c>
      <c r="AF6467">
        <v>0</v>
      </c>
      <c r="AH6467" s="160">
        <v>33079</v>
      </c>
      <c r="AI6467">
        <v>0</v>
      </c>
      <c r="AJ6467">
        <v>103</v>
      </c>
      <c r="AK6467" s="160" t="s">
        <v>1104</v>
      </c>
      <c r="AL6467" s="28">
        <f t="shared" si="175"/>
        <v>10</v>
      </c>
      <c r="AN6467" s="160">
        <v>37462</v>
      </c>
      <c r="AO6467">
        <v>0</v>
      </c>
      <c r="AP6467">
        <v>130</v>
      </c>
      <c r="AQ6467" s="160" t="s">
        <v>1104</v>
      </c>
      <c r="AR6467" s="28">
        <f t="shared" si="176"/>
        <v>13</v>
      </c>
      <c r="AT6467" s="160">
        <v>38923</v>
      </c>
      <c r="AU6467">
        <v>0</v>
      </c>
      <c r="AV6467">
        <v>75</v>
      </c>
      <c r="AW6467" s="160" t="s">
        <v>1104</v>
      </c>
      <c r="AX6467" s="28">
        <f t="shared" si="177"/>
        <v>8</v>
      </c>
    </row>
    <row r="6468" spans="28:50" x14ac:dyDescent="0.3">
      <c r="AB6468" s="160">
        <v>36366</v>
      </c>
      <c r="AC6468">
        <v>1</v>
      </c>
      <c r="AD6468">
        <v>12</v>
      </c>
      <c r="AE6468" t="s">
        <v>1104</v>
      </c>
      <c r="AF6468">
        <v>1</v>
      </c>
      <c r="AH6468" s="160">
        <v>33079</v>
      </c>
      <c r="AI6468">
        <v>1</v>
      </c>
      <c r="AJ6468">
        <v>102</v>
      </c>
      <c r="AK6468" s="160" t="s">
        <v>1104</v>
      </c>
      <c r="AL6468" s="28">
        <f t="shared" si="175"/>
        <v>10</v>
      </c>
      <c r="AN6468" s="160">
        <v>37462</v>
      </c>
      <c r="AO6468">
        <v>1</v>
      </c>
      <c r="AP6468">
        <v>120</v>
      </c>
      <c r="AQ6468" s="160" t="s">
        <v>1104</v>
      </c>
      <c r="AR6468" s="28">
        <f t="shared" si="176"/>
        <v>12</v>
      </c>
      <c r="AT6468" s="160">
        <v>38923</v>
      </c>
      <c r="AU6468">
        <v>1</v>
      </c>
      <c r="AV6468">
        <v>70</v>
      </c>
      <c r="AW6468" s="160" t="s">
        <v>1104</v>
      </c>
      <c r="AX6468" s="28">
        <f t="shared" si="177"/>
        <v>7</v>
      </c>
    </row>
    <row r="6469" spans="28:50" x14ac:dyDescent="0.3">
      <c r="AB6469" s="160">
        <v>36366</v>
      </c>
      <c r="AC6469">
        <v>2</v>
      </c>
      <c r="AD6469">
        <v>-19</v>
      </c>
      <c r="AE6469" t="s">
        <v>1104</v>
      </c>
      <c r="AF6469">
        <v>-2</v>
      </c>
      <c r="AH6469" s="160">
        <v>33079</v>
      </c>
      <c r="AI6469">
        <v>2</v>
      </c>
      <c r="AJ6469">
        <v>100</v>
      </c>
      <c r="AK6469" s="160" t="s">
        <v>1104</v>
      </c>
      <c r="AL6469" s="28">
        <f t="shared" si="175"/>
        <v>10</v>
      </c>
      <c r="AN6469" s="160">
        <v>37462</v>
      </c>
      <c r="AO6469">
        <v>2</v>
      </c>
      <c r="AP6469">
        <v>122</v>
      </c>
      <c r="AQ6469" s="160" t="s">
        <v>1104</v>
      </c>
      <c r="AR6469" s="28">
        <f t="shared" si="176"/>
        <v>12</v>
      </c>
      <c r="AT6469" s="160">
        <v>38923</v>
      </c>
      <c r="AU6469">
        <v>2</v>
      </c>
      <c r="AV6469">
        <v>68</v>
      </c>
      <c r="AW6469" s="160" t="s">
        <v>1104</v>
      </c>
      <c r="AX6469" s="28">
        <f t="shared" si="177"/>
        <v>7</v>
      </c>
    </row>
    <row r="6470" spans="28:50" x14ac:dyDescent="0.3">
      <c r="AB6470" s="160">
        <v>36366</v>
      </c>
      <c r="AC6470">
        <v>3</v>
      </c>
      <c r="AD6470">
        <v>-27</v>
      </c>
      <c r="AE6470" t="s">
        <v>1104</v>
      </c>
      <c r="AF6470">
        <v>-3</v>
      </c>
      <c r="AH6470" s="160">
        <v>33079</v>
      </c>
      <c r="AI6470">
        <v>3</v>
      </c>
      <c r="AJ6470">
        <v>98</v>
      </c>
      <c r="AK6470" s="160" t="s">
        <v>1104</v>
      </c>
      <c r="AL6470" s="28">
        <f t="shared" si="175"/>
        <v>10</v>
      </c>
      <c r="AN6470" s="160">
        <v>37462</v>
      </c>
      <c r="AO6470">
        <v>3</v>
      </c>
      <c r="AP6470">
        <v>120</v>
      </c>
      <c r="AQ6470" s="160" t="s">
        <v>1104</v>
      </c>
      <c r="AR6470" s="28">
        <f t="shared" si="176"/>
        <v>12</v>
      </c>
      <c r="AT6470" s="160">
        <v>38923</v>
      </c>
      <c r="AU6470">
        <v>3</v>
      </c>
      <c r="AV6470">
        <v>68</v>
      </c>
      <c r="AW6470" s="160" t="s">
        <v>1104</v>
      </c>
      <c r="AX6470" s="28">
        <f t="shared" si="177"/>
        <v>7</v>
      </c>
    </row>
    <row r="6471" spans="28:50" x14ac:dyDescent="0.3">
      <c r="AB6471" s="160">
        <v>36366</v>
      </c>
      <c r="AC6471">
        <v>4</v>
      </c>
      <c r="AD6471">
        <v>-26</v>
      </c>
      <c r="AE6471" t="s">
        <v>1104</v>
      </c>
      <c r="AF6471">
        <v>-3</v>
      </c>
      <c r="AH6471" s="160">
        <v>33079</v>
      </c>
      <c r="AI6471">
        <v>4</v>
      </c>
      <c r="AJ6471">
        <v>96</v>
      </c>
      <c r="AK6471" s="160" t="s">
        <v>1104</v>
      </c>
      <c r="AL6471" s="28">
        <f t="shared" si="175"/>
        <v>10</v>
      </c>
      <c r="AN6471" s="160">
        <v>37462</v>
      </c>
      <c r="AO6471">
        <v>4</v>
      </c>
      <c r="AP6471">
        <v>120</v>
      </c>
      <c r="AQ6471" s="160" t="s">
        <v>1104</v>
      </c>
      <c r="AR6471" s="28">
        <f t="shared" si="176"/>
        <v>12</v>
      </c>
      <c r="AT6471" s="160">
        <v>38923</v>
      </c>
      <c r="AU6471">
        <v>4</v>
      </c>
      <c r="AV6471">
        <v>68</v>
      </c>
      <c r="AW6471" s="160" t="s">
        <v>1104</v>
      </c>
      <c r="AX6471" s="28">
        <f t="shared" si="177"/>
        <v>7</v>
      </c>
    </row>
    <row r="6472" spans="28:50" x14ac:dyDescent="0.3">
      <c r="AB6472" s="160">
        <v>36366</v>
      </c>
      <c r="AC6472">
        <v>5</v>
      </c>
      <c r="AD6472">
        <v>1</v>
      </c>
      <c r="AE6472" t="s">
        <v>1104</v>
      </c>
      <c r="AF6472">
        <v>0</v>
      </c>
      <c r="AH6472" s="160">
        <v>33079</v>
      </c>
      <c r="AI6472">
        <v>5</v>
      </c>
      <c r="AJ6472">
        <v>94</v>
      </c>
      <c r="AK6472" s="160" t="s">
        <v>1104</v>
      </c>
      <c r="AL6472" s="28">
        <f t="shared" si="175"/>
        <v>9</v>
      </c>
      <c r="AN6472" s="160">
        <v>37462</v>
      </c>
      <c r="AO6472">
        <v>5</v>
      </c>
      <c r="AP6472">
        <v>115</v>
      </c>
      <c r="AQ6472" s="160" t="s">
        <v>1104</v>
      </c>
      <c r="AR6472" s="28">
        <f t="shared" si="176"/>
        <v>12</v>
      </c>
      <c r="AT6472" s="160">
        <v>38923</v>
      </c>
      <c r="AU6472">
        <v>5</v>
      </c>
      <c r="AV6472">
        <v>65</v>
      </c>
      <c r="AW6472" s="160" t="s">
        <v>1104</v>
      </c>
      <c r="AX6472" s="28">
        <f t="shared" si="177"/>
        <v>7</v>
      </c>
    </row>
    <row r="6473" spans="28:50" x14ac:dyDescent="0.3">
      <c r="AB6473" s="160">
        <v>36366</v>
      </c>
      <c r="AC6473">
        <v>6</v>
      </c>
      <c r="AD6473">
        <v>-34</v>
      </c>
      <c r="AE6473" t="s">
        <v>1104</v>
      </c>
      <c r="AF6473">
        <v>-3</v>
      </c>
      <c r="AH6473" s="160">
        <v>33079</v>
      </c>
      <c r="AI6473">
        <v>6</v>
      </c>
      <c r="AJ6473">
        <v>92</v>
      </c>
      <c r="AK6473" s="160" t="s">
        <v>1104</v>
      </c>
      <c r="AL6473" s="28">
        <f t="shared" si="175"/>
        <v>9</v>
      </c>
      <c r="AN6473" s="160">
        <v>37462</v>
      </c>
      <c r="AO6473">
        <v>6</v>
      </c>
      <c r="AP6473">
        <v>110</v>
      </c>
      <c r="AQ6473" s="160" t="s">
        <v>1104</v>
      </c>
      <c r="AR6473" s="28">
        <f t="shared" si="176"/>
        <v>11</v>
      </c>
      <c r="AT6473" s="160">
        <v>38923</v>
      </c>
      <c r="AU6473">
        <v>6</v>
      </c>
      <c r="AV6473">
        <v>62</v>
      </c>
      <c r="AW6473" s="160" t="s">
        <v>1104</v>
      </c>
      <c r="AX6473" s="28">
        <f t="shared" si="177"/>
        <v>6</v>
      </c>
    </row>
    <row r="6474" spans="28:50" x14ac:dyDescent="0.3">
      <c r="AB6474" s="160">
        <v>36366</v>
      </c>
      <c r="AC6474">
        <v>7</v>
      </c>
      <c r="AD6474">
        <v>-25</v>
      </c>
      <c r="AE6474" t="s">
        <v>1104</v>
      </c>
      <c r="AF6474">
        <v>-3</v>
      </c>
      <c r="AH6474" s="160">
        <v>33079</v>
      </c>
      <c r="AI6474">
        <v>7</v>
      </c>
      <c r="AJ6474">
        <v>96</v>
      </c>
      <c r="AK6474" s="160" t="s">
        <v>1104</v>
      </c>
      <c r="AL6474" s="28">
        <f t="shared" si="175"/>
        <v>10</v>
      </c>
      <c r="AN6474" s="160">
        <v>37462</v>
      </c>
      <c r="AO6474">
        <v>7</v>
      </c>
      <c r="AP6474">
        <v>120</v>
      </c>
      <c r="AQ6474" s="160" t="s">
        <v>1104</v>
      </c>
      <c r="AR6474" s="28">
        <f t="shared" si="176"/>
        <v>12</v>
      </c>
      <c r="AT6474" s="160">
        <v>38923</v>
      </c>
      <c r="AU6474">
        <v>7</v>
      </c>
      <c r="AV6474">
        <v>65</v>
      </c>
      <c r="AW6474" s="160" t="s">
        <v>1104</v>
      </c>
      <c r="AX6474" s="28">
        <f t="shared" si="177"/>
        <v>7</v>
      </c>
    </row>
    <row r="6475" spans="28:50" x14ac:dyDescent="0.3">
      <c r="AB6475" s="160">
        <v>36366</v>
      </c>
      <c r="AC6475">
        <v>8</v>
      </c>
      <c r="AD6475">
        <v>27</v>
      </c>
      <c r="AE6475" t="s">
        <v>1104</v>
      </c>
      <c r="AF6475">
        <v>3</v>
      </c>
      <c r="AH6475" s="160">
        <v>33079</v>
      </c>
      <c r="AI6475">
        <v>8</v>
      </c>
      <c r="AJ6475">
        <v>100</v>
      </c>
      <c r="AK6475" s="160" t="s">
        <v>1104</v>
      </c>
      <c r="AL6475" s="28">
        <f t="shared" si="175"/>
        <v>10</v>
      </c>
      <c r="AN6475" s="160">
        <v>37462</v>
      </c>
      <c r="AO6475">
        <v>8</v>
      </c>
      <c r="AP6475">
        <v>118</v>
      </c>
      <c r="AQ6475" s="160" t="s">
        <v>1104</v>
      </c>
      <c r="AR6475" s="28">
        <f t="shared" si="176"/>
        <v>12</v>
      </c>
      <c r="AT6475" s="160">
        <v>38923</v>
      </c>
      <c r="AU6475">
        <v>8</v>
      </c>
      <c r="AV6475">
        <v>66</v>
      </c>
      <c r="AW6475" s="160" t="s">
        <v>1104</v>
      </c>
      <c r="AX6475" s="28">
        <f t="shared" si="177"/>
        <v>7</v>
      </c>
    </row>
    <row r="6476" spans="28:50" x14ac:dyDescent="0.3">
      <c r="AB6476" s="160">
        <v>36366</v>
      </c>
      <c r="AC6476">
        <v>9</v>
      </c>
      <c r="AD6476">
        <v>66</v>
      </c>
      <c r="AE6476" t="s">
        <v>1104</v>
      </c>
      <c r="AF6476">
        <v>7</v>
      </c>
      <c r="AH6476" s="160">
        <v>33079</v>
      </c>
      <c r="AI6476">
        <v>9</v>
      </c>
      <c r="AJ6476">
        <v>104</v>
      </c>
      <c r="AK6476" s="160" t="s">
        <v>1104</v>
      </c>
      <c r="AL6476" s="28">
        <f t="shared" si="175"/>
        <v>10</v>
      </c>
      <c r="AN6476" s="160">
        <v>37462</v>
      </c>
      <c r="AO6476">
        <v>9</v>
      </c>
      <c r="AP6476">
        <v>130</v>
      </c>
      <c r="AQ6476" s="160" t="s">
        <v>1104</v>
      </c>
      <c r="AR6476" s="28">
        <f t="shared" si="176"/>
        <v>13</v>
      </c>
      <c r="AT6476" s="160">
        <v>38923</v>
      </c>
      <c r="AU6476">
        <v>9</v>
      </c>
      <c r="AV6476">
        <v>78</v>
      </c>
      <c r="AW6476" s="160" t="s">
        <v>1104</v>
      </c>
      <c r="AX6476" s="28">
        <f t="shared" si="177"/>
        <v>8</v>
      </c>
    </row>
    <row r="6477" spans="28:50" x14ac:dyDescent="0.3">
      <c r="AB6477" s="160">
        <v>36366</v>
      </c>
      <c r="AC6477">
        <v>10</v>
      </c>
      <c r="AD6477">
        <v>88</v>
      </c>
      <c r="AE6477" t="s">
        <v>1104</v>
      </c>
      <c r="AF6477">
        <v>9</v>
      </c>
      <c r="AH6477" s="160">
        <v>33079</v>
      </c>
      <c r="AI6477">
        <v>10</v>
      </c>
      <c r="AJ6477">
        <v>115</v>
      </c>
      <c r="AK6477" s="160" t="s">
        <v>1104</v>
      </c>
      <c r="AL6477" s="28">
        <f t="shared" si="175"/>
        <v>12</v>
      </c>
      <c r="AN6477" s="160">
        <v>37462</v>
      </c>
      <c r="AO6477">
        <v>10</v>
      </c>
      <c r="AP6477">
        <v>140</v>
      </c>
      <c r="AQ6477" s="160" t="s">
        <v>1104</v>
      </c>
      <c r="AR6477" s="28">
        <f t="shared" si="176"/>
        <v>14</v>
      </c>
      <c r="AT6477" s="160">
        <v>38923</v>
      </c>
      <c r="AU6477">
        <v>10</v>
      </c>
      <c r="AV6477">
        <v>90</v>
      </c>
      <c r="AW6477" s="160" t="s">
        <v>1104</v>
      </c>
      <c r="AX6477" s="28">
        <f t="shared" si="177"/>
        <v>9</v>
      </c>
    </row>
    <row r="6478" spans="28:50" x14ac:dyDescent="0.3">
      <c r="AB6478" s="160">
        <v>36366</v>
      </c>
      <c r="AC6478">
        <v>11</v>
      </c>
      <c r="AD6478">
        <v>95</v>
      </c>
      <c r="AE6478" t="s">
        <v>1104</v>
      </c>
      <c r="AF6478">
        <v>10</v>
      </c>
      <c r="AH6478" s="160">
        <v>33079</v>
      </c>
      <c r="AI6478">
        <v>11</v>
      </c>
      <c r="AJ6478">
        <v>126</v>
      </c>
      <c r="AK6478" s="160" t="s">
        <v>1104</v>
      </c>
      <c r="AL6478" s="28">
        <f t="shared" si="175"/>
        <v>13</v>
      </c>
      <c r="AN6478" s="160">
        <v>37462</v>
      </c>
      <c r="AO6478">
        <v>11</v>
      </c>
      <c r="AP6478">
        <v>147</v>
      </c>
      <c r="AQ6478" s="160" t="s">
        <v>1104</v>
      </c>
      <c r="AR6478" s="28">
        <f t="shared" si="176"/>
        <v>15</v>
      </c>
      <c r="AT6478" s="160">
        <v>38923</v>
      </c>
      <c r="AU6478">
        <v>11</v>
      </c>
      <c r="AV6478">
        <v>92</v>
      </c>
      <c r="AW6478" s="160" t="s">
        <v>1104</v>
      </c>
      <c r="AX6478" s="28">
        <f t="shared" si="177"/>
        <v>9</v>
      </c>
    </row>
    <row r="6479" spans="28:50" x14ac:dyDescent="0.3">
      <c r="AB6479" s="160">
        <v>36366</v>
      </c>
      <c r="AC6479">
        <v>12</v>
      </c>
      <c r="AD6479">
        <v>105</v>
      </c>
      <c r="AE6479" t="s">
        <v>1104</v>
      </c>
      <c r="AF6479">
        <v>11</v>
      </c>
      <c r="AH6479" s="160">
        <v>33079</v>
      </c>
      <c r="AI6479">
        <v>12</v>
      </c>
      <c r="AJ6479">
        <v>138</v>
      </c>
      <c r="AK6479" s="160" t="s">
        <v>1104</v>
      </c>
      <c r="AL6479" s="28">
        <f t="shared" si="175"/>
        <v>14</v>
      </c>
      <c r="AN6479" s="160">
        <v>37462</v>
      </c>
      <c r="AO6479">
        <v>12</v>
      </c>
      <c r="AP6479">
        <v>140</v>
      </c>
      <c r="AQ6479" s="160" t="s">
        <v>1104</v>
      </c>
      <c r="AR6479" s="28">
        <f t="shared" si="176"/>
        <v>14</v>
      </c>
      <c r="AT6479" s="160">
        <v>38923</v>
      </c>
      <c r="AU6479">
        <v>12</v>
      </c>
      <c r="AV6479">
        <v>98</v>
      </c>
      <c r="AW6479" s="160" t="s">
        <v>1104</v>
      </c>
      <c r="AX6479" s="28">
        <f t="shared" si="177"/>
        <v>10</v>
      </c>
    </row>
    <row r="6480" spans="28:50" x14ac:dyDescent="0.3">
      <c r="AB6480" s="160">
        <v>36366</v>
      </c>
      <c r="AC6480">
        <v>13</v>
      </c>
      <c r="AD6480">
        <v>110</v>
      </c>
      <c r="AE6480" t="s">
        <v>1104</v>
      </c>
      <c r="AF6480">
        <v>11</v>
      </c>
      <c r="AH6480" s="160">
        <v>33079</v>
      </c>
      <c r="AI6480">
        <v>13</v>
      </c>
      <c r="AJ6480">
        <v>141</v>
      </c>
      <c r="AK6480" s="160" t="s">
        <v>1104</v>
      </c>
      <c r="AL6480" s="28">
        <f t="shared" si="175"/>
        <v>14</v>
      </c>
      <c r="AN6480" s="160">
        <v>37462</v>
      </c>
      <c r="AO6480">
        <v>13</v>
      </c>
      <c r="AP6480">
        <v>150</v>
      </c>
      <c r="AQ6480" s="160" t="s">
        <v>1104</v>
      </c>
      <c r="AR6480" s="28">
        <f t="shared" si="176"/>
        <v>15</v>
      </c>
      <c r="AT6480" s="160">
        <v>38923</v>
      </c>
      <c r="AU6480">
        <v>13</v>
      </c>
      <c r="AV6480">
        <v>105</v>
      </c>
      <c r="AW6480" s="160" t="s">
        <v>1104</v>
      </c>
      <c r="AX6480" s="28">
        <f t="shared" si="177"/>
        <v>11</v>
      </c>
    </row>
    <row r="6481" spans="28:50" x14ac:dyDescent="0.3">
      <c r="AB6481" s="160">
        <v>36366</v>
      </c>
      <c r="AC6481">
        <v>14</v>
      </c>
      <c r="AD6481">
        <v>113</v>
      </c>
      <c r="AE6481" t="s">
        <v>1104</v>
      </c>
      <c r="AF6481">
        <v>11</v>
      </c>
      <c r="AH6481" s="160">
        <v>33079</v>
      </c>
      <c r="AI6481">
        <v>14</v>
      </c>
      <c r="AJ6481">
        <v>145</v>
      </c>
      <c r="AK6481" s="160" t="s">
        <v>1104</v>
      </c>
      <c r="AL6481" s="28">
        <f t="shared" si="175"/>
        <v>15</v>
      </c>
      <c r="AN6481" s="160">
        <v>37462</v>
      </c>
      <c r="AO6481">
        <v>14</v>
      </c>
      <c r="AP6481">
        <v>142</v>
      </c>
      <c r="AQ6481" s="160" t="s">
        <v>1104</v>
      </c>
      <c r="AR6481" s="28">
        <f t="shared" si="176"/>
        <v>14</v>
      </c>
      <c r="AT6481" s="160">
        <v>38923</v>
      </c>
      <c r="AU6481">
        <v>14</v>
      </c>
      <c r="AV6481">
        <v>107</v>
      </c>
      <c r="AW6481" s="160" t="s">
        <v>1104</v>
      </c>
      <c r="AX6481" s="28">
        <f t="shared" si="177"/>
        <v>11</v>
      </c>
    </row>
    <row r="6482" spans="28:50" x14ac:dyDescent="0.3">
      <c r="AB6482" s="160">
        <v>36366</v>
      </c>
      <c r="AC6482">
        <v>15</v>
      </c>
      <c r="AD6482">
        <v>110</v>
      </c>
      <c r="AE6482" t="s">
        <v>1104</v>
      </c>
      <c r="AF6482">
        <v>11</v>
      </c>
      <c r="AH6482" s="160">
        <v>33079</v>
      </c>
      <c r="AI6482">
        <v>15</v>
      </c>
      <c r="AJ6482">
        <v>149</v>
      </c>
      <c r="AK6482" s="160" t="s">
        <v>1104</v>
      </c>
      <c r="AL6482" s="28">
        <f t="shared" si="175"/>
        <v>15</v>
      </c>
      <c r="AN6482" s="160">
        <v>37462</v>
      </c>
      <c r="AO6482">
        <v>15</v>
      </c>
      <c r="AP6482">
        <v>140</v>
      </c>
      <c r="AQ6482" s="160" t="s">
        <v>1104</v>
      </c>
      <c r="AR6482" s="28">
        <f t="shared" si="176"/>
        <v>14</v>
      </c>
      <c r="AT6482" s="160">
        <v>38923</v>
      </c>
      <c r="AU6482">
        <v>15</v>
      </c>
      <c r="AV6482">
        <v>102</v>
      </c>
      <c r="AW6482" s="160" t="s">
        <v>1104</v>
      </c>
      <c r="AX6482" s="28">
        <f t="shared" si="177"/>
        <v>10</v>
      </c>
    </row>
    <row r="6483" spans="28:50" x14ac:dyDescent="0.3">
      <c r="AB6483" s="160">
        <v>36366</v>
      </c>
      <c r="AC6483">
        <v>16</v>
      </c>
      <c r="AD6483">
        <v>104</v>
      </c>
      <c r="AE6483" t="s">
        <v>1104</v>
      </c>
      <c r="AF6483">
        <v>10</v>
      </c>
      <c r="AH6483" s="160">
        <v>33079</v>
      </c>
      <c r="AI6483">
        <v>16</v>
      </c>
      <c r="AJ6483">
        <v>141</v>
      </c>
      <c r="AK6483" s="160" t="s">
        <v>1104</v>
      </c>
      <c r="AL6483" s="28">
        <f t="shared" si="175"/>
        <v>14</v>
      </c>
      <c r="AN6483" s="160">
        <v>37462</v>
      </c>
      <c r="AO6483">
        <v>16</v>
      </c>
      <c r="AP6483">
        <v>130</v>
      </c>
      <c r="AQ6483" s="160" t="s">
        <v>1104</v>
      </c>
      <c r="AR6483" s="28">
        <f t="shared" si="176"/>
        <v>13</v>
      </c>
      <c r="AT6483" s="160">
        <v>38923</v>
      </c>
      <c r="AU6483">
        <v>16</v>
      </c>
      <c r="AV6483">
        <v>95</v>
      </c>
      <c r="AW6483" s="160" t="s">
        <v>1104</v>
      </c>
      <c r="AX6483" s="28">
        <f t="shared" si="177"/>
        <v>10</v>
      </c>
    </row>
    <row r="6484" spans="28:50" x14ac:dyDescent="0.3">
      <c r="AB6484" s="160">
        <v>36366</v>
      </c>
      <c r="AC6484">
        <v>17</v>
      </c>
      <c r="AD6484">
        <v>85</v>
      </c>
      <c r="AE6484" t="s">
        <v>1104</v>
      </c>
      <c r="AF6484">
        <v>9</v>
      </c>
      <c r="AH6484" s="160">
        <v>33079</v>
      </c>
      <c r="AI6484">
        <v>17</v>
      </c>
      <c r="AJ6484">
        <v>133</v>
      </c>
      <c r="AK6484" s="160" t="s">
        <v>1104</v>
      </c>
      <c r="AL6484" s="28">
        <f t="shared" si="175"/>
        <v>13</v>
      </c>
      <c r="AN6484" s="160">
        <v>37462</v>
      </c>
      <c r="AO6484">
        <v>17</v>
      </c>
      <c r="AP6484">
        <v>100</v>
      </c>
      <c r="AQ6484" s="160" t="s">
        <v>1104</v>
      </c>
      <c r="AR6484" s="28">
        <f t="shared" si="176"/>
        <v>10</v>
      </c>
      <c r="AT6484" s="160">
        <v>38923</v>
      </c>
      <c r="AU6484">
        <v>17</v>
      </c>
      <c r="AV6484">
        <v>91</v>
      </c>
      <c r="AW6484" s="160" t="s">
        <v>1104</v>
      </c>
      <c r="AX6484" s="28">
        <f t="shared" si="177"/>
        <v>9</v>
      </c>
    </row>
    <row r="6485" spans="28:50" x14ac:dyDescent="0.3">
      <c r="AB6485" s="160">
        <v>36366</v>
      </c>
      <c r="AC6485">
        <v>18</v>
      </c>
      <c r="AD6485">
        <v>66</v>
      </c>
      <c r="AE6485" t="s">
        <v>1104</v>
      </c>
      <c r="AF6485">
        <v>7</v>
      </c>
      <c r="AH6485" s="160">
        <v>33079</v>
      </c>
      <c r="AI6485">
        <v>18</v>
      </c>
      <c r="AJ6485">
        <v>125</v>
      </c>
      <c r="AK6485" s="160" t="s">
        <v>1104</v>
      </c>
      <c r="AL6485" s="28">
        <f t="shared" si="175"/>
        <v>13</v>
      </c>
      <c r="AN6485" s="160">
        <v>37462</v>
      </c>
      <c r="AO6485">
        <v>18</v>
      </c>
      <c r="AP6485">
        <v>100</v>
      </c>
      <c r="AQ6485" s="160" t="s">
        <v>1104</v>
      </c>
      <c r="AR6485" s="28">
        <f t="shared" si="176"/>
        <v>10</v>
      </c>
      <c r="AT6485" s="160">
        <v>38923</v>
      </c>
      <c r="AU6485">
        <v>18</v>
      </c>
      <c r="AV6485">
        <v>90</v>
      </c>
      <c r="AW6485" s="160" t="s">
        <v>1104</v>
      </c>
      <c r="AX6485" s="28">
        <f t="shared" si="177"/>
        <v>9</v>
      </c>
    </row>
    <row r="6486" spans="28:50" x14ac:dyDescent="0.3">
      <c r="AB6486" s="160">
        <v>36366</v>
      </c>
      <c r="AC6486">
        <v>19</v>
      </c>
      <c r="AD6486">
        <v>52</v>
      </c>
      <c r="AE6486" t="s">
        <v>1104</v>
      </c>
      <c r="AF6486">
        <v>5</v>
      </c>
      <c r="AH6486" s="160">
        <v>33079</v>
      </c>
      <c r="AI6486">
        <v>19</v>
      </c>
      <c r="AJ6486">
        <v>118</v>
      </c>
      <c r="AK6486" s="160" t="s">
        <v>1104</v>
      </c>
      <c r="AL6486" s="28">
        <f t="shared" si="175"/>
        <v>12</v>
      </c>
      <c r="AN6486" s="160">
        <v>37462</v>
      </c>
      <c r="AO6486">
        <v>19</v>
      </c>
      <c r="AP6486">
        <v>90</v>
      </c>
      <c r="AQ6486" s="160" t="s">
        <v>1104</v>
      </c>
      <c r="AR6486" s="28">
        <f t="shared" si="176"/>
        <v>9</v>
      </c>
      <c r="AT6486" s="160">
        <v>38923</v>
      </c>
      <c r="AU6486">
        <v>19</v>
      </c>
      <c r="AV6486">
        <v>84</v>
      </c>
      <c r="AW6486" s="160" t="s">
        <v>1104</v>
      </c>
      <c r="AX6486" s="28">
        <f t="shared" si="177"/>
        <v>8</v>
      </c>
    </row>
    <row r="6487" spans="28:50" x14ac:dyDescent="0.3">
      <c r="AB6487" s="160">
        <v>36366</v>
      </c>
      <c r="AC6487">
        <v>20</v>
      </c>
      <c r="AD6487">
        <v>51</v>
      </c>
      <c r="AE6487" t="s">
        <v>1104</v>
      </c>
      <c r="AF6487">
        <v>5</v>
      </c>
      <c r="AH6487" s="160">
        <v>33079</v>
      </c>
      <c r="AI6487">
        <v>20</v>
      </c>
      <c r="AJ6487">
        <v>111</v>
      </c>
      <c r="AK6487" s="160" t="s">
        <v>1104</v>
      </c>
      <c r="AL6487" s="28">
        <f t="shared" si="175"/>
        <v>11</v>
      </c>
      <c r="AN6487" s="160">
        <v>37462</v>
      </c>
      <c r="AO6487">
        <v>20</v>
      </c>
      <c r="AP6487">
        <v>82</v>
      </c>
      <c r="AQ6487" s="160" t="s">
        <v>1104</v>
      </c>
      <c r="AR6487" s="28">
        <f t="shared" si="176"/>
        <v>8</v>
      </c>
      <c r="AT6487" s="160">
        <v>38923</v>
      </c>
      <c r="AU6487">
        <v>20</v>
      </c>
      <c r="AV6487">
        <v>84</v>
      </c>
      <c r="AW6487" s="160" t="s">
        <v>1104</v>
      </c>
      <c r="AX6487" s="28">
        <f t="shared" si="177"/>
        <v>8</v>
      </c>
    </row>
    <row r="6488" spans="28:50" x14ac:dyDescent="0.3">
      <c r="AB6488" s="160">
        <v>36366</v>
      </c>
      <c r="AC6488">
        <v>21</v>
      </c>
      <c r="AD6488">
        <v>47</v>
      </c>
      <c r="AE6488" t="s">
        <v>1104</v>
      </c>
      <c r="AF6488">
        <v>5</v>
      </c>
      <c r="AH6488" s="160">
        <v>33079</v>
      </c>
      <c r="AI6488">
        <v>21</v>
      </c>
      <c r="AJ6488">
        <v>104</v>
      </c>
      <c r="AK6488" s="160" t="s">
        <v>1104</v>
      </c>
      <c r="AL6488" s="28">
        <f t="shared" si="175"/>
        <v>10</v>
      </c>
      <c r="AN6488" s="160">
        <v>37462</v>
      </c>
      <c r="AO6488">
        <v>21</v>
      </c>
      <c r="AP6488">
        <v>80</v>
      </c>
      <c r="AQ6488" s="160" t="s">
        <v>1104</v>
      </c>
      <c r="AR6488" s="28">
        <f t="shared" si="176"/>
        <v>8</v>
      </c>
      <c r="AT6488" s="160">
        <v>38923</v>
      </c>
      <c r="AU6488">
        <v>21</v>
      </c>
      <c r="AV6488">
        <v>84</v>
      </c>
      <c r="AW6488" s="160" t="s">
        <v>1104</v>
      </c>
      <c r="AX6488" s="28">
        <f t="shared" si="177"/>
        <v>8</v>
      </c>
    </row>
    <row r="6489" spans="28:50" x14ac:dyDescent="0.3">
      <c r="AB6489" s="160">
        <v>36366</v>
      </c>
      <c r="AC6489">
        <v>22</v>
      </c>
      <c r="AD6489">
        <v>21</v>
      </c>
      <c r="AE6489" t="s">
        <v>1104</v>
      </c>
      <c r="AF6489">
        <v>2</v>
      </c>
      <c r="AH6489" s="160">
        <v>33079</v>
      </c>
      <c r="AI6489">
        <v>22</v>
      </c>
      <c r="AJ6489">
        <v>100</v>
      </c>
      <c r="AK6489" s="160" t="s">
        <v>1104</v>
      </c>
      <c r="AL6489" s="28">
        <f t="shared" si="175"/>
        <v>10</v>
      </c>
      <c r="AN6489" s="160">
        <v>37462</v>
      </c>
      <c r="AO6489">
        <v>22</v>
      </c>
      <c r="AP6489">
        <v>80</v>
      </c>
      <c r="AQ6489" s="160" t="s">
        <v>1104</v>
      </c>
      <c r="AR6489" s="28">
        <f t="shared" si="176"/>
        <v>8</v>
      </c>
      <c r="AT6489" s="160">
        <v>38923</v>
      </c>
      <c r="AU6489">
        <v>22</v>
      </c>
      <c r="AV6489">
        <v>82</v>
      </c>
      <c r="AW6489" s="160" t="s">
        <v>1104</v>
      </c>
      <c r="AX6489" s="28">
        <f t="shared" si="177"/>
        <v>8</v>
      </c>
    </row>
    <row r="6490" spans="28:50" x14ac:dyDescent="0.3">
      <c r="AB6490" s="160">
        <v>36366</v>
      </c>
      <c r="AC6490">
        <v>23</v>
      </c>
      <c r="AD6490">
        <v>9</v>
      </c>
      <c r="AE6490" t="s">
        <v>1104</v>
      </c>
      <c r="AF6490">
        <v>1</v>
      </c>
      <c r="AH6490" s="160">
        <v>33079</v>
      </c>
      <c r="AI6490">
        <v>23</v>
      </c>
      <c r="AJ6490">
        <v>96</v>
      </c>
      <c r="AK6490" s="160" t="s">
        <v>1104</v>
      </c>
      <c r="AL6490" s="28">
        <f t="shared" si="175"/>
        <v>10</v>
      </c>
      <c r="AN6490" s="160">
        <v>37462</v>
      </c>
      <c r="AO6490">
        <v>23</v>
      </c>
      <c r="AP6490">
        <v>74</v>
      </c>
      <c r="AQ6490" s="160" t="s">
        <v>1104</v>
      </c>
      <c r="AR6490" s="28">
        <f t="shared" si="176"/>
        <v>7</v>
      </c>
      <c r="AT6490" s="160">
        <v>38923</v>
      </c>
      <c r="AU6490">
        <v>23</v>
      </c>
      <c r="AV6490">
        <v>84</v>
      </c>
      <c r="AW6490" s="160" t="s">
        <v>1104</v>
      </c>
      <c r="AX6490" s="28">
        <f t="shared" si="177"/>
        <v>8</v>
      </c>
    </row>
    <row r="6491" spans="28:50" x14ac:dyDescent="0.3">
      <c r="AB6491" s="160">
        <v>36367</v>
      </c>
      <c r="AC6491">
        <v>0</v>
      </c>
      <c r="AD6491">
        <v>14</v>
      </c>
      <c r="AE6491" t="s">
        <v>1104</v>
      </c>
      <c r="AF6491">
        <v>1</v>
      </c>
      <c r="AH6491" s="160">
        <v>33080</v>
      </c>
      <c r="AI6491">
        <v>0</v>
      </c>
      <c r="AJ6491">
        <v>92</v>
      </c>
      <c r="AK6491" s="160" t="s">
        <v>1104</v>
      </c>
      <c r="AL6491" s="28">
        <f t="shared" si="175"/>
        <v>9</v>
      </c>
      <c r="AN6491" s="160">
        <v>37463</v>
      </c>
      <c r="AO6491">
        <v>0</v>
      </c>
      <c r="AP6491">
        <v>70</v>
      </c>
      <c r="AQ6491" s="160" t="s">
        <v>1104</v>
      </c>
      <c r="AR6491" s="28">
        <f t="shared" si="176"/>
        <v>7</v>
      </c>
      <c r="AT6491" s="160">
        <v>38924</v>
      </c>
      <c r="AU6491">
        <v>0</v>
      </c>
      <c r="AV6491">
        <v>86</v>
      </c>
      <c r="AW6491" s="160" t="s">
        <v>1104</v>
      </c>
      <c r="AX6491" s="28">
        <f t="shared" si="177"/>
        <v>9</v>
      </c>
    </row>
    <row r="6492" spans="28:50" x14ac:dyDescent="0.3">
      <c r="AB6492" s="160">
        <v>36367</v>
      </c>
      <c r="AC6492">
        <v>1</v>
      </c>
      <c r="AD6492">
        <v>15</v>
      </c>
      <c r="AE6492" t="s">
        <v>1104</v>
      </c>
      <c r="AF6492">
        <v>2</v>
      </c>
      <c r="AH6492" s="160">
        <v>33080</v>
      </c>
      <c r="AI6492">
        <v>1</v>
      </c>
      <c r="AJ6492">
        <v>86</v>
      </c>
      <c r="AK6492" s="160" t="s">
        <v>1104</v>
      </c>
      <c r="AL6492" s="28">
        <f t="shared" si="175"/>
        <v>9</v>
      </c>
      <c r="AN6492" s="160">
        <v>37463</v>
      </c>
      <c r="AO6492">
        <v>1</v>
      </c>
      <c r="AP6492">
        <v>70</v>
      </c>
      <c r="AQ6492" s="160" t="s">
        <v>1104</v>
      </c>
      <c r="AR6492" s="28">
        <f t="shared" si="176"/>
        <v>7</v>
      </c>
      <c r="AT6492" s="160">
        <v>38924</v>
      </c>
      <c r="AU6492">
        <v>1</v>
      </c>
      <c r="AV6492">
        <v>86</v>
      </c>
      <c r="AW6492" s="160" t="s">
        <v>1104</v>
      </c>
      <c r="AX6492" s="28">
        <f t="shared" si="177"/>
        <v>9</v>
      </c>
    </row>
    <row r="6493" spans="28:50" x14ac:dyDescent="0.3">
      <c r="AB6493" s="160">
        <v>36367</v>
      </c>
      <c r="AC6493">
        <v>2</v>
      </c>
      <c r="AD6493">
        <v>8</v>
      </c>
      <c r="AE6493" t="s">
        <v>1104</v>
      </c>
      <c r="AF6493">
        <v>1</v>
      </c>
      <c r="AH6493" s="160">
        <v>33080</v>
      </c>
      <c r="AI6493">
        <v>2</v>
      </c>
      <c r="AJ6493">
        <v>80</v>
      </c>
      <c r="AK6493" s="160" t="s">
        <v>1104</v>
      </c>
      <c r="AL6493" s="28">
        <f t="shared" si="175"/>
        <v>8</v>
      </c>
      <c r="AN6493" s="160">
        <v>37463</v>
      </c>
      <c r="AO6493">
        <v>2</v>
      </c>
      <c r="AP6493">
        <v>70</v>
      </c>
      <c r="AQ6493" s="160" t="s">
        <v>1104</v>
      </c>
      <c r="AR6493" s="28">
        <f t="shared" si="176"/>
        <v>7</v>
      </c>
      <c r="AT6493" s="160">
        <v>38924</v>
      </c>
      <c r="AU6493">
        <v>2</v>
      </c>
      <c r="AV6493">
        <v>83</v>
      </c>
      <c r="AW6493" s="160" t="s">
        <v>1104</v>
      </c>
      <c r="AX6493" s="28">
        <f t="shared" si="177"/>
        <v>8</v>
      </c>
    </row>
    <row r="6494" spans="28:50" x14ac:dyDescent="0.3">
      <c r="AB6494" s="160">
        <v>36367</v>
      </c>
      <c r="AC6494">
        <v>3</v>
      </c>
      <c r="AD6494">
        <v>7</v>
      </c>
      <c r="AE6494" t="s">
        <v>1104</v>
      </c>
      <c r="AF6494">
        <v>1</v>
      </c>
      <c r="AH6494" s="160">
        <v>33080</v>
      </c>
      <c r="AI6494">
        <v>3</v>
      </c>
      <c r="AJ6494">
        <v>74</v>
      </c>
      <c r="AK6494" s="160" t="s">
        <v>1104</v>
      </c>
      <c r="AL6494" s="28">
        <f t="shared" si="175"/>
        <v>7</v>
      </c>
      <c r="AN6494" s="160">
        <v>37463</v>
      </c>
      <c r="AO6494">
        <v>3</v>
      </c>
      <c r="AP6494">
        <v>60</v>
      </c>
      <c r="AQ6494" s="160" t="s">
        <v>1104</v>
      </c>
      <c r="AR6494" s="28">
        <f t="shared" si="176"/>
        <v>6</v>
      </c>
      <c r="AT6494" s="160">
        <v>38924</v>
      </c>
      <c r="AU6494">
        <v>3</v>
      </c>
      <c r="AV6494">
        <v>89</v>
      </c>
      <c r="AW6494" s="160" t="s">
        <v>1104</v>
      </c>
      <c r="AX6494" s="28">
        <f t="shared" si="177"/>
        <v>9</v>
      </c>
    </row>
    <row r="6495" spans="28:50" x14ac:dyDescent="0.3">
      <c r="AB6495" s="160">
        <v>36367</v>
      </c>
      <c r="AC6495">
        <v>4</v>
      </c>
      <c r="AD6495">
        <v>0</v>
      </c>
      <c r="AE6495" t="s">
        <v>1104</v>
      </c>
      <c r="AF6495">
        <v>0</v>
      </c>
      <c r="AH6495" s="160">
        <v>33080</v>
      </c>
      <c r="AI6495">
        <v>4</v>
      </c>
      <c r="AJ6495">
        <v>74</v>
      </c>
      <c r="AK6495" s="160" t="s">
        <v>1104</v>
      </c>
      <c r="AL6495" s="28">
        <f t="shared" si="175"/>
        <v>7</v>
      </c>
      <c r="AN6495" s="160">
        <v>37463</v>
      </c>
      <c r="AO6495">
        <v>4</v>
      </c>
      <c r="AP6495">
        <v>70</v>
      </c>
      <c r="AQ6495" s="160" t="s">
        <v>1104</v>
      </c>
      <c r="AR6495" s="28">
        <f t="shared" si="176"/>
        <v>7</v>
      </c>
      <c r="AT6495" s="160">
        <v>38924</v>
      </c>
      <c r="AU6495">
        <v>4</v>
      </c>
      <c r="AV6495">
        <v>89</v>
      </c>
      <c r="AW6495" s="160" t="s">
        <v>1104</v>
      </c>
      <c r="AX6495" s="28">
        <f t="shared" si="177"/>
        <v>9</v>
      </c>
    </row>
    <row r="6496" spans="28:50" x14ac:dyDescent="0.3">
      <c r="AB6496" s="160">
        <v>36367</v>
      </c>
      <c r="AC6496">
        <v>5</v>
      </c>
      <c r="AD6496">
        <v>-13</v>
      </c>
      <c r="AE6496" t="s">
        <v>1104</v>
      </c>
      <c r="AF6496">
        <v>-1</v>
      </c>
      <c r="AH6496" s="160">
        <v>33080</v>
      </c>
      <c r="AI6496">
        <v>5</v>
      </c>
      <c r="AJ6496">
        <v>74</v>
      </c>
      <c r="AK6496" s="160" t="s">
        <v>1104</v>
      </c>
      <c r="AL6496" s="28">
        <f t="shared" si="175"/>
        <v>7</v>
      </c>
      <c r="AN6496" s="160">
        <v>37463</v>
      </c>
      <c r="AO6496">
        <v>5</v>
      </c>
      <c r="AP6496">
        <v>67</v>
      </c>
      <c r="AQ6496" s="160" t="s">
        <v>1104</v>
      </c>
      <c r="AR6496" s="28">
        <f t="shared" si="176"/>
        <v>7</v>
      </c>
      <c r="AT6496" s="160">
        <v>38924</v>
      </c>
      <c r="AU6496">
        <v>5</v>
      </c>
      <c r="AV6496">
        <v>89</v>
      </c>
      <c r="AW6496" s="160" t="s">
        <v>1104</v>
      </c>
      <c r="AX6496" s="28">
        <f t="shared" si="177"/>
        <v>9</v>
      </c>
    </row>
    <row r="6497" spans="28:50" x14ac:dyDescent="0.3">
      <c r="AB6497" s="160">
        <v>36367</v>
      </c>
      <c r="AC6497">
        <v>6</v>
      </c>
      <c r="AD6497">
        <v>-8</v>
      </c>
      <c r="AE6497" t="s">
        <v>1104</v>
      </c>
      <c r="AF6497">
        <v>-1</v>
      </c>
      <c r="AH6497" s="160">
        <v>33080</v>
      </c>
      <c r="AI6497">
        <v>6</v>
      </c>
      <c r="AJ6497">
        <v>73</v>
      </c>
      <c r="AK6497" s="160" t="s">
        <v>1104</v>
      </c>
      <c r="AL6497" s="28">
        <f t="shared" si="175"/>
        <v>7</v>
      </c>
      <c r="AN6497" s="160">
        <v>37463</v>
      </c>
      <c r="AO6497">
        <v>6</v>
      </c>
      <c r="AP6497">
        <v>60</v>
      </c>
      <c r="AQ6497" s="160" t="s">
        <v>1104</v>
      </c>
      <c r="AR6497" s="28">
        <f t="shared" si="176"/>
        <v>6</v>
      </c>
      <c r="AT6497" s="160">
        <v>38924</v>
      </c>
      <c r="AU6497">
        <v>6</v>
      </c>
      <c r="AV6497">
        <v>89</v>
      </c>
      <c r="AW6497" s="160" t="s">
        <v>1104</v>
      </c>
      <c r="AX6497" s="28">
        <f t="shared" si="177"/>
        <v>9</v>
      </c>
    </row>
    <row r="6498" spans="28:50" x14ac:dyDescent="0.3">
      <c r="AB6498" s="160">
        <v>36367</v>
      </c>
      <c r="AC6498">
        <v>7</v>
      </c>
      <c r="AD6498">
        <v>-8</v>
      </c>
      <c r="AE6498" t="s">
        <v>1104</v>
      </c>
      <c r="AF6498">
        <v>-1</v>
      </c>
      <c r="AH6498" s="160">
        <v>33080</v>
      </c>
      <c r="AI6498">
        <v>7</v>
      </c>
      <c r="AJ6498">
        <v>76</v>
      </c>
      <c r="AK6498" s="160" t="s">
        <v>1104</v>
      </c>
      <c r="AL6498" s="28">
        <f t="shared" si="175"/>
        <v>8</v>
      </c>
      <c r="AN6498" s="160">
        <v>37463</v>
      </c>
      <c r="AO6498">
        <v>7</v>
      </c>
      <c r="AP6498">
        <v>60</v>
      </c>
      <c r="AQ6498" s="160" t="s">
        <v>1104</v>
      </c>
      <c r="AR6498" s="28">
        <f t="shared" si="176"/>
        <v>6</v>
      </c>
      <c r="AT6498" s="160">
        <v>38924</v>
      </c>
      <c r="AU6498">
        <v>7</v>
      </c>
      <c r="AV6498">
        <v>85</v>
      </c>
      <c r="AW6498" s="160" t="s">
        <v>1104</v>
      </c>
      <c r="AX6498" s="28">
        <f t="shared" si="177"/>
        <v>9</v>
      </c>
    </row>
    <row r="6499" spans="28:50" x14ac:dyDescent="0.3">
      <c r="AB6499" s="160">
        <v>36367</v>
      </c>
      <c r="AC6499">
        <v>8</v>
      </c>
      <c r="AD6499">
        <v>-7</v>
      </c>
      <c r="AE6499" t="s">
        <v>1104</v>
      </c>
      <c r="AF6499">
        <v>-1</v>
      </c>
      <c r="AH6499" s="160">
        <v>33080</v>
      </c>
      <c r="AI6499">
        <v>8</v>
      </c>
      <c r="AJ6499">
        <v>79</v>
      </c>
      <c r="AK6499" s="160" t="s">
        <v>1104</v>
      </c>
      <c r="AL6499" s="28">
        <f t="shared" si="175"/>
        <v>8</v>
      </c>
      <c r="AN6499" s="160">
        <v>37463</v>
      </c>
      <c r="AO6499">
        <v>8</v>
      </c>
      <c r="AP6499">
        <v>92</v>
      </c>
      <c r="AQ6499" s="160" t="s">
        <v>1104</v>
      </c>
      <c r="AR6499" s="28">
        <f t="shared" si="176"/>
        <v>9</v>
      </c>
      <c r="AT6499" s="160">
        <v>38924</v>
      </c>
      <c r="AU6499">
        <v>8</v>
      </c>
      <c r="AV6499">
        <v>91</v>
      </c>
      <c r="AW6499" s="160" t="s">
        <v>1104</v>
      </c>
      <c r="AX6499" s="28">
        <f t="shared" si="177"/>
        <v>9</v>
      </c>
    </row>
    <row r="6500" spans="28:50" x14ac:dyDescent="0.3">
      <c r="AB6500" s="160">
        <v>36367</v>
      </c>
      <c r="AC6500">
        <v>9</v>
      </c>
      <c r="AD6500">
        <v>20</v>
      </c>
      <c r="AE6500" t="s">
        <v>1104</v>
      </c>
      <c r="AF6500">
        <v>2</v>
      </c>
      <c r="AH6500" s="160">
        <v>33080</v>
      </c>
      <c r="AI6500">
        <v>9</v>
      </c>
      <c r="AJ6500">
        <v>82</v>
      </c>
      <c r="AK6500" s="160" t="s">
        <v>1104</v>
      </c>
      <c r="AL6500" s="28">
        <f t="shared" si="175"/>
        <v>8</v>
      </c>
      <c r="AN6500" s="160">
        <v>37463</v>
      </c>
      <c r="AO6500">
        <v>9</v>
      </c>
      <c r="AP6500">
        <v>120</v>
      </c>
      <c r="AQ6500" s="160" t="s">
        <v>1104</v>
      </c>
      <c r="AR6500" s="28">
        <f t="shared" si="176"/>
        <v>12</v>
      </c>
      <c r="AT6500" s="160">
        <v>38924</v>
      </c>
      <c r="AU6500">
        <v>9</v>
      </c>
      <c r="AV6500">
        <v>95</v>
      </c>
      <c r="AW6500" s="160" t="s">
        <v>1104</v>
      </c>
      <c r="AX6500" s="28">
        <f t="shared" si="177"/>
        <v>10</v>
      </c>
    </row>
    <row r="6501" spans="28:50" x14ac:dyDescent="0.3">
      <c r="AB6501" s="160">
        <v>36367</v>
      </c>
      <c r="AC6501">
        <v>10</v>
      </c>
      <c r="AD6501">
        <v>57</v>
      </c>
      <c r="AE6501" t="s">
        <v>1104</v>
      </c>
      <c r="AF6501">
        <v>6</v>
      </c>
      <c r="AH6501" s="160">
        <v>33080</v>
      </c>
      <c r="AI6501">
        <v>10</v>
      </c>
      <c r="AJ6501">
        <v>96</v>
      </c>
      <c r="AK6501" s="160" t="s">
        <v>1104</v>
      </c>
      <c r="AL6501" s="28">
        <f t="shared" si="175"/>
        <v>10</v>
      </c>
      <c r="AN6501" s="160">
        <v>37463</v>
      </c>
      <c r="AO6501">
        <v>10</v>
      </c>
      <c r="AP6501">
        <v>140</v>
      </c>
      <c r="AQ6501" s="160" t="s">
        <v>1104</v>
      </c>
      <c r="AR6501" s="28">
        <f t="shared" si="176"/>
        <v>14</v>
      </c>
      <c r="AT6501" s="160">
        <v>38924</v>
      </c>
      <c r="AU6501">
        <v>10</v>
      </c>
      <c r="AV6501">
        <v>105</v>
      </c>
      <c r="AW6501" s="160" t="s">
        <v>1104</v>
      </c>
      <c r="AX6501" s="28">
        <f t="shared" si="177"/>
        <v>11</v>
      </c>
    </row>
    <row r="6502" spans="28:50" x14ac:dyDescent="0.3">
      <c r="AB6502" s="160">
        <v>36367</v>
      </c>
      <c r="AC6502">
        <v>11</v>
      </c>
      <c r="AD6502">
        <v>87</v>
      </c>
      <c r="AE6502" t="s">
        <v>1104</v>
      </c>
      <c r="AF6502">
        <v>9</v>
      </c>
      <c r="AH6502" s="160">
        <v>33080</v>
      </c>
      <c r="AI6502">
        <v>11</v>
      </c>
      <c r="AJ6502">
        <v>110</v>
      </c>
      <c r="AK6502" s="160" t="s">
        <v>1104</v>
      </c>
      <c r="AL6502" s="28">
        <f t="shared" si="175"/>
        <v>11</v>
      </c>
      <c r="AN6502" s="160">
        <v>37463</v>
      </c>
      <c r="AO6502">
        <v>11</v>
      </c>
      <c r="AP6502">
        <v>144</v>
      </c>
      <c r="AQ6502" s="160" t="s">
        <v>1104</v>
      </c>
      <c r="AR6502" s="28">
        <f t="shared" si="176"/>
        <v>14</v>
      </c>
      <c r="AT6502" s="160">
        <v>38924</v>
      </c>
      <c r="AU6502">
        <v>11</v>
      </c>
      <c r="AV6502">
        <v>104</v>
      </c>
      <c r="AW6502" s="160" t="s">
        <v>1104</v>
      </c>
      <c r="AX6502" s="28">
        <f t="shared" si="177"/>
        <v>10</v>
      </c>
    </row>
    <row r="6503" spans="28:50" x14ac:dyDescent="0.3">
      <c r="AB6503" s="160">
        <v>36367</v>
      </c>
      <c r="AC6503">
        <v>12</v>
      </c>
      <c r="AD6503">
        <v>109</v>
      </c>
      <c r="AE6503" t="s">
        <v>1104</v>
      </c>
      <c r="AF6503">
        <v>11</v>
      </c>
      <c r="AH6503" s="160">
        <v>33080</v>
      </c>
      <c r="AI6503">
        <v>12</v>
      </c>
      <c r="AJ6503">
        <v>125</v>
      </c>
      <c r="AK6503" s="160" t="s">
        <v>1104</v>
      </c>
      <c r="AL6503" s="28">
        <f t="shared" si="175"/>
        <v>13</v>
      </c>
      <c r="AN6503" s="160">
        <v>37463</v>
      </c>
      <c r="AO6503">
        <v>12</v>
      </c>
      <c r="AP6503">
        <v>140</v>
      </c>
      <c r="AQ6503" s="160" t="s">
        <v>1104</v>
      </c>
      <c r="AR6503" s="28">
        <f t="shared" si="176"/>
        <v>14</v>
      </c>
      <c r="AT6503" s="160">
        <v>38924</v>
      </c>
      <c r="AU6503">
        <v>12</v>
      </c>
      <c r="AV6503">
        <v>106</v>
      </c>
      <c r="AW6503" s="160" t="s">
        <v>1104</v>
      </c>
      <c r="AX6503" s="28">
        <f t="shared" si="177"/>
        <v>11</v>
      </c>
    </row>
    <row r="6504" spans="28:50" x14ac:dyDescent="0.3">
      <c r="AB6504" s="160">
        <v>36367</v>
      </c>
      <c r="AC6504">
        <v>13</v>
      </c>
      <c r="AD6504">
        <v>110</v>
      </c>
      <c r="AE6504" t="s">
        <v>1104</v>
      </c>
      <c r="AF6504">
        <v>11</v>
      </c>
      <c r="AH6504" s="160">
        <v>33080</v>
      </c>
      <c r="AI6504">
        <v>13</v>
      </c>
      <c r="AJ6504">
        <v>129</v>
      </c>
      <c r="AK6504" s="160" t="s">
        <v>1104</v>
      </c>
      <c r="AL6504" s="28">
        <f t="shared" si="175"/>
        <v>13</v>
      </c>
      <c r="AN6504" s="160">
        <v>37463</v>
      </c>
      <c r="AO6504">
        <v>13</v>
      </c>
      <c r="AP6504">
        <v>140</v>
      </c>
      <c r="AQ6504" s="160" t="s">
        <v>1104</v>
      </c>
      <c r="AR6504" s="28">
        <f t="shared" si="176"/>
        <v>14</v>
      </c>
      <c r="AT6504" s="160">
        <v>38924</v>
      </c>
      <c r="AU6504">
        <v>13</v>
      </c>
      <c r="AV6504">
        <v>115</v>
      </c>
      <c r="AW6504" s="160" t="s">
        <v>1104</v>
      </c>
      <c r="AX6504" s="28">
        <f t="shared" si="177"/>
        <v>12</v>
      </c>
    </row>
    <row r="6505" spans="28:50" x14ac:dyDescent="0.3">
      <c r="AB6505" s="160">
        <v>36367</v>
      </c>
      <c r="AC6505">
        <v>14</v>
      </c>
      <c r="AD6505">
        <v>112</v>
      </c>
      <c r="AE6505" t="s">
        <v>1104</v>
      </c>
      <c r="AF6505">
        <v>11</v>
      </c>
      <c r="AH6505" s="160">
        <v>33080</v>
      </c>
      <c r="AI6505">
        <v>14</v>
      </c>
      <c r="AJ6505">
        <v>133</v>
      </c>
      <c r="AK6505" s="160" t="s">
        <v>1104</v>
      </c>
      <c r="AL6505" s="28">
        <f t="shared" si="175"/>
        <v>13</v>
      </c>
      <c r="AN6505" s="160">
        <v>37463</v>
      </c>
      <c r="AO6505">
        <v>14</v>
      </c>
      <c r="AP6505">
        <v>145</v>
      </c>
      <c r="AQ6505" s="160" t="s">
        <v>1104</v>
      </c>
      <c r="AR6505" s="28">
        <f t="shared" si="176"/>
        <v>15</v>
      </c>
      <c r="AT6505" s="160">
        <v>38924</v>
      </c>
      <c r="AU6505">
        <v>14</v>
      </c>
      <c r="AV6505">
        <v>115</v>
      </c>
      <c r="AW6505" s="160" t="s">
        <v>1104</v>
      </c>
      <c r="AX6505" s="28">
        <f t="shared" si="177"/>
        <v>12</v>
      </c>
    </row>
    <row r="6506" spans="28:50" x14ac:dyDescent="0.3">
      <c r="AB6506" s="160">
        <v>36367</v>
      </c>
      <c r="AC6506">
        <v>15</v>
      </c>
      <c r="AD6506">
        <v>114</v>
      </c>
      <c r="AE6506" t="s">
        <v>1104</v>
      </c>
      <c r="AF6506">
        <v>11</v>
      </c>
      <c r="AH6506" s="160">
        <v>33080</v>
      </c>
      <c r="AI6506">
        <v>15</v>
      </c>
      <c r="AJ6506">
        <v>138</v>
      </c>
      <c r="AK6506" s="160" t="s">
        <v>1104</v>
      </c>
      <c r="AL6506" s="28">
        <f t="shared" si="175"/>
        <v>14</v>
      </c>
      <c r="AN6506" s="160">
        <v>37463</v>
      </c>
      <c r="AO6506">
        <v>15</v>
      </c>
      <c r="AP6506">
        <v>150</v>
      </c>
      <c r="AQ6506" s="160" t="s">
        <v>1104</v>
      </c>
      <c r="AR6506" s="28">
        <f t="shared" si="176"/>
        <v>15</v>
      </c>
      <c r="AT6506" s="160">
        <v>38924</v>
      </c>
      <c r="AU6506">
        <v>15</v>
      </c>
      <c r="AV6506">
        <v>109</v>
      </c>
      <c r="AW6506" s="160" t="s">
        <v>1104</v>
      </c>
      <c r="AX6506" s="28">
        <f t="shared" si="177"/>
        <v>11</v>
      </c>
    </row>
    <row r="6507" spans="28:50" x14ac:dyDescent="0.3">
      <c r="AB6507" s="160">
        <v>36367</v>
      </c>
      <c r="AC6507">
        <v>16</v>
      </c>
      <c r="AD6507">
        <v>108</v>
      </c>
      <c r="AE6507" t="s">
        <v>1104</v>
      </c>
      <c r="AF6507">
        <v>11</v>
      </c>
      <c r="AH6507" s="160">
        <v>33080</v>
      </c>
      <c r="AI6507">
        <v>16</v>
      </c>
      <c r="AJ6507">
        <v>133</v>
      </c>
      <c r="AK6507" s="160" t="s">
        <v>1104</v>
      </c>
      <c r="AL6507" s="28">
        <f t="shared" si="175"/>
        <v>13</v>
      </c>
      <c r="AN6507" s="160">
        <v>37463</v>
      </c>
      <c r="AO6507">
        <v>16</v>
      </c>
      <c r="AP6507">
        <v>140</v>
      </c>
      <c r="AQ6507" s="160" t="s">
        <v>1104</v>
      </c>
      <c r="AR6507" s="28">
        <f t="shared" si="176"/>
        <v>14</v>
      </c>
      <c r="AT6507" s="160">
        <v>38924</v>
      </c>
      <c r="AU6507">
        <v>16</v>
      </c>
      <c r="AV6507">
        <v>107</v>
      </c>
      <c r="AW6507" s="160" t="s">
        <v>1104</v>
      </c>
      <c r="AX6507" s="28">
        <f t="shared" si="177"/>
        <v>11</v>
      </c>
    </row>
    <row r="6508" spans="28:50" x14ac:dyDescent="0.3">
      <c r="AB6508" s="160">
        <v>36367</v>
      </c>
      <c r="AC6508">
        <v>17</v>
      </c>
      <c r="AD6508">
        <v>99</v>
      </c>
      <c r="AE6508" t="s">
        <v>1104</v>
      </c>
      <c r="AF6508">
        <v>10</v>
      </c>
      <c r="AH6508" s="160">
        <v>33080</v>
      </c>
      <c r="AI6508">
        <v>17</v>
      </c>
      <c r="AJ6508">
        <v>128</v>
      </c>
      <c r="AK6508" s="160" t="s">
        <v>1104</v>
      </c>
      <c r="AL6508" s="28">
        <f t="shared" si="175"/>
        <v>13</v>
      </c>
      <c r="AN6508" s="160">
        <v>37463</v>
      </c>
      <c r="AO6508">
        <v>17</v>
      </c>
      <c r="AP6508">
        <v>126</v>
      </c>
      <c r="AQ6508" s="160" t="s">
        <v>1104</v>
      </c>
      <c r="AR6508" s="28">
        <f t="shared" si="176"/>
        <v>13</v>
      </c>
      <c r="AT6508" s="160">
        <v>38924</v>
      </c>
      <c r="AU6508">
        <v>17</v>
      </c>
      <c r="AV6508">
        <v>91</v>
      </c>
      <c r="AW6508" s="160" t="s">
        <v>1104</v>
      </c>
      <c r="AX6508" s="28">
        <f t="shared" si="177"/>
        <v>9</v>
      </c>
    </row>
    <row r="6509" spans="28:50" x14ac:dyDescent="0.3">
      <c r="AB6509" s="160">
        <v>36367</v>
      </c>
      <c r="AC6509">
        <v>18</v>
      </c>
      <c r="AD6509">
        <v>91</v>
      </c>
      <c r="AE6509" t="s">
        <v>1104</v>
      </c>
      <c r="AF6509">
        <v>9</v>
      </c>
      <c r="AH6509" s="160">
        <v>33080</v>
      </c>
      <c r="AI6509">
        <v>18</v>
      </c>
      <c r="AJ6509">
        <v>123</v>
      </c>
      <c r="AK6509" s="160" t="s">
        <v>1104</v>
      </c>
      <c r="AL6509" s="28">
        <f t="shared" si="175"/>
        <v>12</v>
      </c>
      <c r="AN6509" s="160">
        <v>37463</v>
      </c>
      <c r="AO6509">
        <v>18</v>
      </c>
      <c r="AP6509">
        <v>120</v>
      </c>
      <c r="AQ6509" s="160" t="s">
        <v>1104</v>
      </c>
      <c r="AR6509" s="28">
        <f t="shared" si="176"/>
        <v>12</v>
      </c>
      <c r="AT6509" s="160">
        <v>38924</v>
      </c>
      <c r="AU6509">
        <v>18</v>
      </c>
      <c r="AV6509">
        <v>88</v>
      </c>
      <c r="AW6509" s="160" t="s">
        <v>1104</v>
      </c>
      <c r="AX6509" s="28">
        <f t="shared" si="177"/>
        <v>9</v>
      </c>
    </row>
    <row r="6510" spans="28:50" x14ac:dyDescent="0.3">
      <c r="AB6510" s="160">
        <v>36367</v>
      </c>
      <c r="AC6510">
        <v>19</v>
      </c>
      <c r="AD6510">
        <v>74</v>
      </c>
      <c r="AE6510" t="s">
        <v>1104</v>
      </c>
      <c r="AF6510">
        <v>7</v>
      </c>
      <c r="AH6510" s="160">
        <v>33080</v>
      </c>
      <c r="AI6510">
        <v>19</v>
      </c>
      <c r="AJ6510">
        <v>118</v>
      </c>
      <c r="AK6510" s="160" t="s">
        <v>1104</v>
      </c>
      <c r="AL6510" s="28">
        <f t="shared" si="175"/>
        <v>12</v>
      </c>
      <c r="AN6510" s="160">
        <v>37463</v>
      </c>
      <c r="AO6510">
        <v>19</v>
      </c>
      <c r="AP6510">
        <v>120</v>
      </c>
      <c r="AQ6510" s="160" t="s">
        <v>1104</v>
      </c>
      <c r="AR6510" s="28">
        <f t="shared" si="176"/>
        <v>12</v>
      </c>
      <c r="AT6510" s="160">
        <v>38924</v>
      </c>
      <c r="AU6510">
        <v>19</v>
      </c>
      <c r="AV6510">
        <v>86</v>
      </c>
      <c r="AW6510" s="160" t="s">
        <v>1104</v>
      </c>
      <c r="AX6510" s="28">
        <f t="shared" si="177"/>
        <v>9</v>
      </c>
    </row>
    <row r="6511" spans="28:50" x14ac:dyDescent="0.3">
      <c r="AB6511" s="160">
        <v>36367</v>
      </c>
      <c r="AC6511">
        <v>20</v>
      </c>
      <c r="AD6511">
        <v>90</v>
      </c>
      <c r="AE6511" t="s">
        <v>1104</v>
      </c>
      <c r="AF6511">
        <v>9</v>
      </c>
      <c r="AH6511" s="160">
        <v>33080</v>
      </c>
      <c r="AI6511">
        <v>20</v>
      </c>
      <c r="AJ6511">
        <v>113</v>
      </c>
      <c r="AK6511" s="160" t="s">
        <v>1104</v>
      </c>
      <c r="AL6511" s="28">
        <f t="shared" si="175"/>
        <v>11</v>
      </c>
      <c r="AN6511" s="160">
        <v>37463</v>
      </c>
      <c r="AO6511">
        <v>20</v>
      </c>
      <c r="AP6511">
        <v>118</v>
      </c>
      <c r="AQ6511" s="160" t="s">
        <v>1104</v>
      </c>
      <c r="AR6511" s="28">
        <f t="shared" si="176"/>
        <v>12</v>
      </c>
      <c r="AT6511" s="160">
        <v>38924</v>
      </c>
      <c r="AU6511">
        <v>20</v>
      </c>
      <c r="AV6511">
        <v>87</v>
      </c>
      <c r="AW6511" s="160" t="s">
        <v>1104</v>
      </c>
      <c r="AX6511" s="28">
        <f t="shared" si="177"/>
        <v>9</v>
      </c>
    </row>
    <row r="6512" spans="28:50" x14ac:dyDescent="0.3">
      <c r="AB6512" s="160">
        <v>36367</v>
      </c>
      <c r="AC6512">
        <v>21</v>
      </c>
      <c r="AD6512">
        <v>69</v>
      </c>
      <c r="AE6512" t="s">
        <v>1104</v>
      </c>
      <c r="AF6512">
        <v>7</v>
      </c>
      <c r="AH6512" s="160">
        <v>33080</v>
      </c>
      <c r="AI6512">
        <v>21</v>
      </c>
      <c r="AJ6512">
        <v>107</v>
      </c>
      <c r="AK6512" s="160" t="s">
        <v>1104</v>
      </c>
      <c r="AL6512" s="28">
        <f t="shared" si="175"/>
        <v>11</v>
      </c>
      <c r="AN6512" s="160">
        <v>37463</v>
      </c>
      <c r="AO6512">
        <v>21</v>
      </c>
      <c r="AP6512">
        <v>120</v>
      </c>
      <c r="AQ6512" s="160" t="s">
        <v>1104</v>
      </c>
      <c r="AR6512" s="28">
        <f t="shared" si="176"/>
        <v>12</v>
      </c>
      <c r="AT6512" s="160">
        <v>38924</v>
      </c>
      <c r="AU6512">
        <v>21</v>
      </c>
      <c r="AV6512">
        <v>89</v>
      </c>
      <c r="AW6512" s="160" t="s">
        <v>1104</v>
      </c>
      <c r="AX6512" s="28">
        <f t="shared" si="177"/>
        <v>9</v>
      </c>
    </row>
    <row r="6513" spans="28:50" x14ac:dyDescent="0.3">
      <c r="AB6513" s="160">
        <v>36367</v>
      </c>
      <c r="AC6513">
        <v>22</v>
      </c>
      <c r="AD6513">
        <v>63</v>
      </c>
      <c r="AE6513" t="s">
        <v>1104</v>
      </c>
      <c r="AF6513">
        <v>6</v>
      </c>
      <c r="AH6513" s="160">
        <v>33080</v>
      </c>
      <c r="AI6513">
        <v>22</v>
      </c>
      <c r="AJ6513">
        <v>106</v>
      </c>
      <c r="AK6513" s="160" t="s">
        <v>1104</v>
      </c>
      <c r="AL6513" s="28">
        <f t="shared" si="175"/>
        <v>11</v>
      </c>
      <c r="AN6513" s="160">
        <v>37463</v>
      </c>
      <c r="AO6513">
        <v>22</v>
      </c>
      <c r="AP6513">
        <v>120</v>
      </c>
      <c r="AQ6513" s="160" t="s">
        <v>1104</v>
      </c>
      <c r="AR6513" s="28">
        <f t="shared" si="176"/>
        <v>12</v>
      </c>
      <c r="AT6513" s="160">
        <v>38924</v>
      </c>
      <c r="AU6513">
        <v>22</v>
      </c>
      <c r="AV6513">
        <v>87</v>
      </c>
      <c r="AW6513" s="160" t="s">
        <v>1104</v>
      </c>
      <c r="AX6513" s="28">
        <f t="shared" si="177"/>
        <v>9</v>
      </c>
    </row>
    <row r="6514" spans="28:50" x14ac:dyDescent="0.3">
      <c r="AB6514" s="160">
        <v>36367</v>
      </c>
      <c r="AC6514">
        <v>23</v>
      </c>
      <c r="AD6514">
        <v>27</v>
      </c>
      <c r="AE6514" t="s">
        <v>1104</v>
      </c>
      <c r="AF6514">
        <v>3</v>
      </c>
      <c r="AH6514" s="160">
        <v>33080</v>
      </c>
      <c r="AI6514">
        <v>23</v>
      </c>
      <c r="AJ6514">
        <v>105</v>
      </c>
      <c r="AK6514" s="160" t="s">
        <v>1104</v>
      </c>
      <c r="AL6514" s="28">
        <f t="shared" si="175"/>
        <v>11</v>
      </c>
      <c r="AN6514" s="160">
        <v>37463</v>
      </c>
      <c r="AO6514">
        <v>23</v>
      </c>
      <c r="AP6514">
        <v>116</v>
      </c>
      <c r="AQ6514" s="160" t="s">
        <v>1104</v>
      </c>
      <c r="AR6514" s="28">
        <f t="shared" si="176"/>
        <v>12</v>
      </c>
      <c r="AT6514" s="160">
        <v>38924</v>
      </c>
      <c r="AU6514">
        <v>23</v>
      </c>
      <c r="AV6514">
        <v>85</v>
      </c>
      <c r="AW6514" s="160" t="s">
        <v>1104</v>
      </c>
      <c r="AX6514" s="28">
        <f t="shared" si="177"/>
        <v>9</v>
      </c>
    </row>
    <row r="6515" spans="28:50" x14ac:dyDescent="0.3">
      <c r="AB6515" s="160">
        <v>36368</v>
      </c>
      <c r="AC6515">
        <v>0</v>
      </c>
      <c r="AD6515">
        <v>16</v>
      </c>
      <c r="AE6515" t="s">
        <v>1104</v>
      </c>
      <c r="AF6515">
        <v>2</v>
      </c>
      <c r="AH6515" s="160">
        <v>33081</v>
      </c>
      <c r="AI6515">
        <v>0</v>
      </c>
      <c r="AJ6515">
        <v>103</v>
      </c>
      <c r="AK6515" s="160" t="s">
        <v>1104</v>
      </c>
      <c r="AL6515" s="28">
        <f t="shared" si="175"/>
        <v>10</v>
      </c>
      <c r="AN6515" s="160">
        <v>37464</v>
      </c>
      <c r="AO6515">
        <v>0</v>
      </c>
      <c r="AP6515">
        <v>110</v>
      </c>
      <c r="AQ6515" s="160" t="s">
        <v>1104</v>
      </c>
      <c r="AR6515" s="28">
        <f t="shared" si="176"/>
        <v>11</v>
      </c>
      <c r="AT6515" s="160">
        <v>38925</v>
      </c>
      <c r="AU6515">
        <v>0</v>
      </c>
      <c r="AV6515">
        <v>86</v>
      </c>
      <c r="AW6515" s="160" t="s">
        <v>1104</v>
      </c>
      <c r="AX6515" s="28">
        <f t="shared" si="177"/>
        <v>9</v>
      </c>
    </row>
    <row r="6516" spans="28:50" x14ac:dyDescent="0.3">
      <c r="AB6516" s="160">
        <v>36368</v>
      </c>
      <c r="AC6516">
        <v>1</v>
      </c>
      <c r="AD6516">
        <v>18</v>
      </c>
      <c r="AE6516" t="s">
        <v>1104</v>
      </c>
      <c r="AF6516">
        <v>2</v>
      </c>
      <c r="AH6516" s="160">
        <v>33081</v>
      </c>
      <c r="AI6516">
        <v>1</v>
      </c>
      <c r="AJ6516">
        <v>99</v>
      </c>
      <c r="AK6516" s="160" t="s">
        <v>1104</v>
      </c>
      <c r="AL6516" s="28">
        <f t="shared" si="175"/>
        <v>10</v>
      </c>
      <c r="AN6516" s="160">
        <v>37464</v>
      </c>
      <c r="AO6516">
        <v>1</v>
      </c>
      <c r="AP6516">
        <v>110</v>
      </c>
      <c r="AQ6516" s="160" t="s">
        <v>1104</v>
      </c>
      <c r="AR6516" s="28">
        <f t="shared" si="176"/>
        <v>11</v>
      </c>
      <c r="AT6516" s="160">
        <v>38925</v>
      </c>
      <c r="AU6516">
        <v>1</v>
      </c>
      <c r="AV6516">
        <v>87</v>
      </c>
      <c r="AW6516" s="160" t="s">
        <v>1104</v>
      </c>
      <c r="AX6516" s="28">
        <f t="shared" si="177"/>
        <v>9</v>
      </c>
    </row>
    <row r="6517" spans="28:50" x14ac:dyDescent="0.3">
      <c r="AB6517" s="160">
        <v>36368</v>
      </c>
      <c r="AC6517">
        <v>2</v>
      </c>
      <c r="AD6517">
        <v>30</v>
      </c>
      <c r="AE6517" t="s">
        <v>1104</v>
      </c>
      <c r="AF6517">
        <v>3</v>
      </c>
      <c r="AH6517" s="160">
        <v>33081</v>
      </c>
      <c r="AI6517">
        <v>2</v>
      </c>
      <c r="AJ6517">
        <v>95</v>
      </c>
      <c r="AK6517" s="160" t="s">
        <v>1104</v>
      </c>
      <c r="AL6517" s="28">
        <f t="shared" si="175"/>
        <v>10</v>
      </c>
      <c r="AN6517" s="160">
        <v>37464</v>
      </c>
      <c r="AO6517">
        <v>2</v>
      </c>
      <c r="AP6517">
        <v>105</v>
      </c>
      <c r="AQ6517" s="160" t="s">
        <v>1104</v>
      </c>
      <c r="AR6517" s="28">
        <f t="shared" si="176"/>
        <v>11</v>
      </c>
      <c r="AT6517" s="160">
        <v>38925</v>
      </c>
      <c r="AU6517">
        <v>2</v>
      </c>
      <c r="AV6517">
        <v>86</v>
      </c>
      <c r="AW6517" s="160" t="s">
        <v>1104</v>
      </c>
      <c r="AX6517" s="28">
        <f t="shared" si="177"/>
        <v>9</v>
      </c>
    </row>
    <row r="6518" spans="28:50" x14ac:dyDescent="0.3">
      <c r="AB6518" s="160">
        <v>36368</v>
      </c>
      <c r="AC6518">
        <v>3</v>
      </c>
      <c r="AD6518">
        <v>31</v>
      </c>
      <c r="AE6518" t="s">
        <v>1104</v>
      </c>
      <c r="AF6518">
        <v>3</v>
      </c>
      <c r="AH6518" s="160">
        <v>33081</v>
      </c>
      <c r="AI6518">
        <v>3</v>
      </c>
      <c r="AJ6518">
        <v>90</v>
      </c>
      <c r="AK6518" s="160" t="s">
        <v>1104</v>
      </c>
      <c r="AL6518" s="28">
        <f t="shared" si="175"/>
        <v>9</v>
      </c>
      <c r="AN6518" s="160">
        <v>37464</v>
      </c>
      <c r="AO6518">
        <v>3</v>
      </c>
      <c r="AP6518">
        <v>100</v>
      </c>
      <c r="AQ6518" s="160" t="s">
        <v>1104</v>
      </c>
      <c r="AR6518" s="28">
        <f t="shared" si="176"/>
        <v>10</v>
      </c>
      <c r="AT6518" s="160">
        <v>38925</v>
      </c>
      <c r="AU6518">
        <v>3</v>
      </c>
      <c r="AV6518">
        <v>82</v>
      </c>
      <c r="AW6518" s="160" t="s">
        <v>1104</v>
      </c>
      <c r="AX6518" s="28">
        <f t="shared" si="177"/>
        <v>8</v>
      </c>
    </row>
    <row r="6519" spans="28:50" x14ac:dyDescent="0.3">
      <c r="AB6519" s="160">
        <v>36368</v>
      </c>
      <c r="AC6519">
        <v>4</v>
      </c>
      <c r="AD6519">
        <v>33</v>
      </c>
      <c r="AE6519" t="s">
        <v>1104</v>
      </c>
      <c r="AF6519">
        <v>3</v>
      </c>
      <c r="AH6519" s="160">
        <v>33081</v>
      </c>
      <c r="AI6519">
        <v>4</v>
      </c>
      <c r="AJ6519">
        <v>89</v>
      </c>
      <c r="AK6519" s="160" t="s">
        <v>1104</v>
      </c>
      <c r="AL6519" s="28">
        <f t="shared" si="175"/>
        <v>9</v>
      </c>
      <c r="AN6519" s="160">
        <v>37464</v>
      </c>
      <c r="AO6519">
        <v>4</v>
      </c>
      <c r="AP6519">
        <v>90</v>
      </c>
      <c r="AQ6519" s="160" t="s">
        <v>1104</v>
      </c>
      <c r="AR6519" s="28">
        <f t="shared" si="176"/>
        <v>9</v>
      </c>
      <c r="AT6519" s="160">
        <v>38925</v>
      </c>
      <c r="AU6519">
        <v>4</v>
      </c>
      <c r="AV6519">
        <v>85</v>
      </c>
      <c r="AW6519" s="160" t="s">
        <v>1104</v>
      </c>
      <c r="AX6519" s="28">
        <f t="shared" si="177"/>
        <v>9</v>
      </c>
    </row>
    <row r="6520" spans="28:50" x14ac:dyDescent="0.3">
      <c r="AB6520" s="160">
        <v>36368</v>
      </c>
      <c r="AC6520">
        <v>5</v>
      </c>
      <c r="AD6520">
        <v>36</v>
      </c>
      <c r="AE6520" t="s">
        <v>1104</v>
      </c>
      <c r="AF6520">
        <v>4</v>
      </c>
      <c r="AH6520" s="160">
        <v>33081</v>
      </c>
      <c r="AI6520">
        <v>5</v>
      </c>
      <c r="AJ6520">
        <v>87</v>
      </c>
      <c r="AK6520" s="160" t="s">
        <v>1104</v>
      </c>
      <c r="AL6520" s="28">
        <f t="shared" si="175"/>
        <v>9</v>
      </c>
      <c r="AN6520" s="160">
        <v>37464</v>
      </c>
      <c r="AO6520">
        <v>5</v>
      </c>
      <c r="AP6520">
        <v>86</v>
      </c>
      <c r="AQ6520" s="160" t="s">
        <v>1104</v>
      </c>
      <c r="AR6520" s="28">
        <f t="shared" si="176"/>
        <v>9</v>
      </c>
      <c r="AT6520" s="160">
        <v>38925</v>
      </c>
      <c r="AU6520">
        <v>5</v>
      </c>
      <c r="AV6520">
        <v>84</v>
      </c>
      <c r="AW6520" s="160" t="s">
        <v>1104</v>
      </c>
      <c r="AX6520" s="28">
        <f t="shared" si="177"/>
        <v>8</v>
      </c>
    </row>
    <row r="6521" spans="28:50" x14ac:dyDescent="0.3">
      <c r="AB6521" s="160">
        <v>36368</v>
      </c>
      <c r="AC6521">
        <v>6</v>
      </c>
      <c r="AD6521">
        <v>38</v>
      </c>
      <c r="AE6521" t="s">
        <v>1104</v>
      </c>
      <c r="AF6521">
        <v>4</v>
      </c>
      <c r="AH6521" s="160">
        <v>33081</v>
      </c>
      <c r="AI6521">
        <v>6</v>
      </c>
      <c r="AJ6521">
        <v>85</v>
      </c>
      <c r="AK6521" s="160" t="s">
        <v>1104</v>
      </c>
      <c r="AL6521" s="28">
        <f t="shared" si="175"/>
        <v>9</v>
      </c>
      <c r="AN6521" s="160">
        <v>37464</v>
      </c>
      <c r="AO6521">
        <v>6</v>
      </c>
      <c r="AP6521">
        <v>90</v>
      </c>
      <c r="AQ6521" s="160" t="s">
        <v>1104</v>
      </c>
      <c r="AR6521" s="28">
        <f t="shared" si="176"/>
        <v>9</v>
      </c>
      <c r="AT6521" s="160">
        <v>38925</v>
      </c>
      <c r="AU6521">
        <v>6</v>
      </c>
      <c r="AV6521">
        <v>83</v>
      </c>
      <c r="AW6521" s="160" t="s">
        <v>1104</v>
      </c>
      <c r="AX6521" s="28">
        <f t="shared" si="177"/>
        <v>8</v>
      </c>
    </row>
    <row r="6522" spans="28:50" x14ac:dyDescent="0.3">
      <c r="AB6522" s="160">
        <v>36368</v>
      </c>
      <c r="AC6522">
        <v>7</v>
      </c>
      <c r="AD6522">
        <v>40</v>
      </c>
      <c r="AE6522" t="s">
        <v>1104</v>
      </c>
      <c r="AF6522">
        <v>4</v>
      </c>
      <c r="AH6522" s="160">
        <v>33081</v>
      </c>
      <c r="AI6522">
        <v>7</v>
      </c>
      <c r="AJ6522">
        <v>85</v>
      </c>
      <c r="AK6522" s="160" t="s">
        <v>1104</v>
      </c>
      <c r="AL6522" s="28">
        <f t="shared" si="175"/>
        <v>9</v>
      </c>
      <c r="AN6522" s="160">
        <v>37464</v>
      </c>
      <c r="AO6522">
        <v>7</v>
      </c>
      <c r="AP6522">
        <v>90</v>
      </c>
      <c r="AQ6522" s="160" t="s">
        <v>1104</v>
      </c>
      <c r="AR6522" s="28">
        <f t="shared" si="176"/>
        <v>9</v>
      </c>
      <c r="AT6522" s="160">
        <v>38925</v>
      </c>
      <c r="AU6522">
        <v>7</v>
      </c>
      <c r="AV6522">
        <v>83</v>
      </c>
      <c r="AW6522" s="160" t="s">
        <v>1104</v>
      </c>
      <c r="AX6522" s="28">
        <f t="shared" si="177"/>
        <v>8</v>
      </c>
    </row>
    <row r="6523" spans="28:50" x14ac:dyDescent="0.3">
      <c r="AB6523" s="160">
        <v>36368</v>
      </c>
      <c r="AC6523">
        <v>8</v>
      </c>
      <c r="AD6523">
        <v>42</v>
      </c>
      <c r="AE6523" t="s">
        <v>1104</v>
      </c>
      <c r="AF6523">
        <v>4</v>
      </c>
      <c r="AH6523" s="160">
        <v>33081</v>
      </c>
      <c r="AI6523">
        <v>8</v>
      </c>
      <c r="AJ6523">
        <v>85</v>
      </c>
      <c r="AK6523" s="160" t="s">
        <v>1104</v>
      </c>
      <c r="AL6523" s="28">
        <f t="shared" ref="AL6523:AL6586" si="178">ROUND(AJ6523/10,0)</f>
        <v>9</v>
      </c>
      <c r="AN6523" s="160">
        <v>37464</v>
      </c>
      <c r="AO6523">
        <v>8</v>
      </c>
      <c r="AP6523">
        <v>106</v>
      </c>
      <c r="AQ6523" s="160" t="s">
        <v>1104</v>
      </c>
      <c r="AR6523" s="28">
        <f t="shared" ref="AR6523:AR6586" si="179">ROUND(AP6523/10,0)</f>
        <v>11</v>
      </c>
      <c r="AT6523" s="160">
        <v>38925</v>
      </c>
      <c r="AU6523">
        <v>8</v>
      </c>
      <c r="AV6523">
        <v>83</v>
      </c>
      <c r="AW6523" s="160" t="s">
        <v>1104</v>
      </c>
      <c r="AX6523" s="28">
        <f t="shared" ref="AX6523:AX6586" si="180">ROUND(AV6523/10,0)</f>
        <v>8</v>
      </c>
    </row>
    <row r="6524" spans="28:50" x14ac:dyDescent="0.3">
      <c r="AB6524" s="160">
        <v>36368</v>
      </c>
      <c r="AC6524">
        <v>9</v>
      </c>
      <c r="AD6524">
        <v>72</v>
      </c>
      <c r="AE6524" t="s">
        <v>1104</v>
      </c>
      <c r="AF6524">
        <v>7</v>
      </c>
      <c r="AH6524" s="160">
        <v>33081</v>
      </c>
      <c r="AI6524">
        <v>9</v>
      </c>
      <c r="AJ6524">
        <v>84</v>
      </c>
      <c r="AK6524" s="160" t="s">
        <v>1104</v>
      </c>
      <c r="AL6524" s="28">
        <f t="shared" si="178"/>
        <v>8</v>
      </c>
      <c r="AN6524" s="160">
        <v>37464</v>
      </c>
      <c r="AO6524">
        <v>9</v>
      </c>
      <c r="AP6524">
        <v>110</v>
      </c>
      <c r="AQ6524" s="160" t="s">
        <v>1104</v>
      </c>
      <c r="AR6524" s="28">
        <f t="shared" si="179"/>
        <v>11</v>
      </c>
      <c r="AT6524" s="160">
        <v>38925</v>
      </c>
      <c r="AU6524">
        <v>9</v>
      </c>
      <c r="AV6524">
        <v>88</v>
      </c>
      <c r="AW6524" s="160" t="s">
        <v>1104</v>
      </c>
      <c r="AX6524" s="28">
        <f t="shared" si="180"/>
        <v>9</v>
      </c>
    </row>
    <row r="6525" spans="28:50" x14ac:dyDescent="0.3">
      <c r="AB6525" s="160">
        <v>36368</v>
      </c>
      <c r="AC6525">
        <v>10</v>
      </c>
      <c r="AD6525">
        <v>94</v>
      </c>
      <c r="AE6525" t="s">
        <v>1104</v>
      </c>
      <c r="AF6525">
        <v>9</v>
      </c>
      <c r="AH6525" s="160">
        <v>33081</v>
      </c>
      <c r="AI6525">
        <v>10</v>
      </c>
      <c r="AJ6525">
        <v>97</v>
      </c>
      <c r="AK6525" s="160" t="s">
        <v>1104</v>
      </c>
      <c r="AL6525" s="28">
        <f t="shared" si="178"/>
        <v>10</v>
      </c>
      <c r="AN6525" s="160">
        <v>37464</v>
      </c>
      <c r="AO6525">
        <v>10</v>
      </c>
      <c r="AP6525">
        <v>120</v>
      </c>
      <c r="AQ6525" s="160" t="s">
        <v>1104</v>
      </c>
      <c r="AR6525" s="28">
        <f t="shared" si="179"/>
        <v>12</v>
      </c>
      <c r="AT6525" s="160">
        <v>38925</v>
      </c>
      <c r="AU6525">
        <v>10</v>
      </c>
      <c r="AV6525">
        <v>92</v>
      </c>
      <c r="AW6525" s="160" t="s">
        <v>1104</v>
      </c>
      <c r="AX6525" s="28">
        <f t="shared" si="180"/>
        <v>9</v>
      </c>
    </row>
    <row r="6526" spans="28:50" x14ac:dyDescent="0.3">
      <c r="AB6526" s="160">
        <v>36368</v>
      </c>
      <c r="AC6526">
        <v>11</v>
      </c>
      <c r="AD6526">
        <v>109</v>
      </c>
      <c r="AE6526" t="s">
        <v>1104</v>
      </c>
      <c r="AF6526">
        <v>11</v>
      </c>
      <c r="AH6526" s="160">
        <v>33081</v>
      </c>
      <c r="AI6526">
        <v>11</v>
      </c>
      <c r="AJ6526">
        <v>111</v>
      </c>
      <c r="AK6526" s="160" t="s">
        <v>1104</v>
      </c>
      <c r="AL6526" s="28">
        <f t="shared" si="178"/>
        <v>11</v>
      </c>
      <c r="AN6526" s="160">
        <v>37464</v>
      </c>
      <c r="AO6526">
        <v>11</v>
      </c>
      <c r="AP6526">
        <v>127</v>
      </c>
      <c r="AQ6526" s="160" t="s">
        <v>1104</v>
      </c>
      <c r="AR6526" s="28">
        <f t="shared" si="179"/>
        <v>13</v>
      </c>
      <c r="AT6526" s="160">
        <v>38925</v>
      </c>
      <c r="AU6526">
        <v>11</v>
      </c>
      <c r="AV6526">
        <v>98</v>
      </c>
      <c r="AW6526" s="160" t="s">
        <v>1104</v>
      </c>
      <c r="AX6526" s="28">
        <f t="shared" si="180"/>
        <v>10</v>
      </c>
    </row>
    <row r="6527" spans="28:50" x14ac:dyDescent="0.3">
      <c r="AB6527" s="160">
        <v>36368</v>
      </c>
      <c r="AC6527">
        <v>12</v>
      </c>
      <c r="AD6527">
        <v>106</v>
      </c>
      <c r="AE6527" t="s">
        <v>1104</v>
      </c>
      <c r="AF6527">
        <v>11</v>
      </c>
      <c r="AH6527" s="160">
        <v>33081</v>
      </c>
      <c r="AI6527">
        <v>12</v>
      </c>
      <c r="AJ6527">
        <v>125</v>
      </c>
      <c r="AK6527" s="160" t="s">
        <v>1104</v>
      </c>
      <c r="AL6527" s="28">
        <f t="shared" si="178"/>
        <v>13</v>
      </c>
      <c r="AN6527" s="160">
        <v>37464</v>
      </c>
      <c r="AO6527">
        <v>12</v>
      </c>
      <c r="AP6527">
        <v>130</v>
      </c>
      <c r="AQ6527" s="160" t="s">
        <v>1104</v>
      </c>
      <c r="AR6527" s="28">
        <f t="shared" si="179"/>
        <v>13</v>
      </c>
      <c r="AT6527" s="160">
        <v>38925</v>
      </c>
      <c r="AU6527">
        <v>12</v>
      </c>
      <c r="AV6527">
        <v>105</v>
      </c>
      <c r="AW6527" s="160" t="s">
        <v>1104</v>
      </c>
      <c r="AX6527" s="28">
        <f t="shared" si="180"/>
        <v>11</v>
      </c>
    </row>
    <row r="6528" spans="28:50" x14ac:dyDescent="0.3">
      <c r="AB6528" s="160">
        <v>36368</v>
      </c>
      <c r="AC6528">
        <v>13</v>
      </c>
      <c r="AD6528">
        <v>116</v>
      </c>
      <c r="AE6528" t="s">
        <v>1104</v>
      </c>
      <c r="AF6528">
        <v>12</v>
      </c>
      <c r="AH6528" s="160">
        <v>33081</v>
      </c>
      <c r="AI6528">
        <v>13</v>
      </c>
      <c r="AJ6528">
        <v>125</v>
      </c>
      <c r="AK6528" s="160" t="s">
        <v>1104</v>
      </c>
      <c r="AL6528" s="28">
        <f t="shared" si="178"/>
        <v>13</v>
      </c>
      <c r="AN6528" s="160">
        <v>37464</v>
      </c>
      <c r="AO6528">
        <v>13</v>
      </c>
      <c r="AP6528">
        <v>120</v>
      </c>
      <c r="AQ6528" s="160" t="s">
        <v>1104</v>
      </c>
      <c r="AR6528" s="28">
        <f t="shared" si="179"/>
        <v>12</v>
      </c>
      <c r="AT6528" s="160">
        <v>38925</v>
      </c>
      <c r="AU6528">
        <v>13</v>
      </c>
      <c r="AV6528">
        <v>73</v>
      </c>
      <c r="AW6528" s="160" t="s">
        <v>1104</v>
      </c>
      <c r="AX6528" s="28">
        <f t="shared" si="180"/>
        <v>7</v>
      </c>
    </row>
    <row r="6529" spans="28:50" x14ac:dyDescent="0.3">
      <c r="AB6529" s="160">
        <v>36368</v>
      </c>
      <c r="AC6529">
        <v>14</v>
      </c>
      <c r="AD6529">
        <v>116</v>
      </c>
      <c r="AE6529" t="s">
        <v>1104</v>
      </c>
      <c r="AF6529">
        <v>12</v>
      </c>
      <c r="AH6529" s="160">
        <v>33081</v>
      </c>
      <c r="AI6529">
        <v>14</v>
      </c>
      <c r="AJ6529">
        <v>125</v>
      </c>
      <c r="AK6529" s="160" t="s">
        <v>1104</v>
      </c>
      <c r="AL6529" s="28">
        <f t="shared" si="178"/>
        <v>13</v>
      </c>
      <c r="AN6529" s="160">
        <v>37464</v>
      </c>
      <c r="AO6529">
        <v>14</v>
      </c>
      <c r="AP6529">
        <v>132</v>
      </c>
      <c r="AQ6529" s="160" t="s">
        <v>1104</v>
      </c>
      <c r="AR6529" s="28">
        <f t="shared" si="179"/>
        <v>13</v>
      </c>
      <c r="AT6529" s="160">
        <v>38925</v>
      </c>
      <c r="AU6529">
        <v>14</v>
      </c>
      <c r="AV6529">
        <v>73</v>
      </c>
      <c r="AW6529" s="160" t="s">
        <v>1104</v>
      </c>
      <c r="AX6529" s="28">
        <f t="shared" si="180"/>
        <v>7</v>
      </c>
    </row>
    <row r="6530" spans="28:50" x14ac:dyDescent="0.3">
      <c r="AB6530" s="160">
        <v>36368</v>
      </c>
      <c r="AC6530">
        <v>15</v>
      </c>
      <c r="AD6530">
        <v>114</v>
      </c>
      <c r="AE6530" t="s">
        <v>1104</v>
      </c>
      <c r="AF6530">
        <v>11</v>
      </c>
      <c r="AH6530" s="160">
        <v>33081</v>
      </c>
      <c r="AI6530">
        <v>15</v>
      </c>
      <c r="AJ6530">
        <v>126</v>
      </c>
      <c r="AK6530" s="160" t="s">
        <v>1104</v>
      </c>
      <c r="AL6530" s="28">
        <f t="shared" si="178"/>
        <v>13</v>
      </c>
      <c r="AN6530" s="160">
        <v>37464</v>
      </c>
      <c r="AO6530">
        <v>15</v>
      </c>
      <c r="AP6530">
        <v>130</v>
      </c>
      <c r="AQ6530" s="160" t="s">
        <v>1104</v>
      </c>
      <c r="AR6530" s="28">
        <f t="shared" si="179"/>
        <v>13</v>
      </c>
      <c r="AT6530" s="160">
        <v>38925</v>
      </c>
      <c r="AU6530">
        <v>15</v>
      </c>
      <c r="AV6530">
        <v>82</v>
      </c>
      <c r="AW6530" s="160" t="s">
        <v>1104</v>
      </c>
      <c r="AX6530" s="28">
        <f t="shared" si="180"/>
        <v>8</v>
      </c>
    </row>
    <row r="6531" spans="28:50" x14ac:dyDescent="0.3">
      <c r="AB6531" s="160">
        <v>36368</v>
      </c>
      <c r="AC6531">
        <v>16</v>
      </c>
      <c r="AD6531">
        <v>108</v>
      </c>
      <c r="AE6531" t="s">
        <v>1104</v>
      </c>
      <c r="AF6531">
        <v>11</v>
      </c>
      <c r="AH6531" s="160">
        <v>33081</v>
      </c>
      <c r="AI6531">
        <v>16</v>
      </c>
      <c r="AJ6531">
        <v>124</v>
      </c>
      <c r="AK6531" s="160" t="s">
        <v>1104</v>
      </c>
      <c r="AL6531" s="28">
        <f t="shared" si="178"/>
        <v>12</v>
      </c>
      <c r="AN6531" s="160">
        <v>37464</v>
      </c>
      <c r="AO6531">
        <v>16</v>
      </c>
      <c r="AP6531">
        <v>120</v>
      </c>
      <c r="AQ6531" s="160" t="s">
        <v>1104</v>
      </c>
      <c r="AR6531" s="28">
        <f t="shared" si="179"/>
        <v>12</v>
      </c>
      <c r="AT6531" s="160">
        <v>38925</v>
      </c>
      <c r="AU6531">
        <v>16</v>
      </c>
      <c r="AV6531">
        <v>79</v>
      </c>
      <c r="AW6531" s="160" t="s">
        <v>1104</v>
      </c>
      <c r="AX6531" s="28">
        <f t="shared" si="180"/>
        <v>8</v>
      </c>
    </row>
    <row r="6532" spans="28:50" x14ac:dyDescent="0.3">
      <c r="AB6532" s="160">
        <v>36368</v>
      </c>
      <c r="AC6532">
        <v>17</v>
      </c>
      <c r="AD6532">
        <v>93</v>
      </c>
      <c r="AE6532" t="s">
        <v>1104</v>
      </c>
      <c r="AF6532">
        <v>9</v>
      </c>
      <c r="AH6532" s="160">
        <v>33081</v>
      </c>
      <c r="AI6532">
        <v>17</v>
      </c>
      <c r="AJ6532">
        <v>122</v>
      </c>
      <c r="AK6532" s="160" t="s">
        <v>1104</v>
      </c>
      <c r="AL6532" s="28">
        <f t="shared" si="178"/>
        <v>12</v>
      </c>
      <c r="AN6532" s="160">
        <v>37464</v>
      </c>
      <c r="AO6532">
        <v>17</v>
      </c>
      <c r="AP6532">
        <v>107</v>
      </c>
      <c r="AQ6532" s="160" t="s">
        <v>1104</v>
      </c>
      <c r="AR6532" s="28">
        <f t="shared" si="179"/>
        <v>11</v>
      </c>
      <c r="AT6532" s="160">
        <v>38925</v>
      </c>
      <c r="AU6532">
        <v>17</v>
      </c>
      <c r="AV6532">
        <v>75</v>
      </c>
      <c r="AW6532" s="160" t="s">
        <v>1104</v>
      </c>
      <c r="AX6532" s="28">
        <f t="shared" si="180"/>
        <v>8</v>
      </c>
    </row>
    <row r="6533" spans="28:50" x14ac:dyDescent="0.3">
      <c r="AB6533" s="160">
        <v>36368</v>
      </c>
      <c r="AC6533">
        <v>18</v>
      </c>
      <c r="AD6533">
        <v>76</v>
      </c>
      <c r="AE6533" t="s">
        <v>1104</v>
      </c>
      <c r="AF6533">
        <v>8</v>
      </c>
      <c r="AH6533" s="160">
        <v>33081</v>
      </c>
      <c r="AI6533">
        <v>18</v>
      </c>
      <c r="AJ6533">
        <v>119</v>
      </c>
      <c r="AK6533" s="160" t="s">
        <v>1104</v>
      </c>
      <c r="AL6533" s="28">
        <f t="shared" si="178"/>
        <v>12</v>
      </c>
      <c r="AN6533" s="160">
        <v>37464</v>
      </c>
      <c r="AO6533">
        <v>18</v>
      </c>
      <c r="AP6533">
        <v>100</v>
      </c>
      <c r="AQ6533" s="160" t="s">
        <v>1104</v>
      </c>
      <c r="AR6533" s="28">
        <f t="shared" si="179"/>
        <v>10</v>
      </c>
      <c r="AT6533" s="160">
        <v>38925</v>
      </c>
      <c r="AU6533">
        <v>18</v>
      </c>
      <c r="AV6533">
        <v>79</v>
      </c>
      <c r="AW6533" s="160" t="s">
        <v>1104</v>
      </c>
      <c r="AX6533" s="28">
        <f t="shared" si="180"/>
        <v>8</v>
      </c>
    </row>
    <row r="6534" spans="28:50" x14ac:dyDescent="0.3">
      <c r="AB6534" s="160">
        <v>36368</v>
      </c>
      <c r="AC6534">
        <v>19</v>
      </c>
      <c r="AD6534">
        <v>71</v>
      </c>
      <c r="AE6534" t="s">
        <v>1104</v>
      </c>
      <c r="AF6534">
        <v>7</v>
      </c>
      <c r="AH6534" s="160">
        <v>33081</v>
      </c>
      <c r="AI6534">
        <v>19</v>
      </c>
      <c r="AJ6534">
        <v>111</v>
      </c>
      <c r="AK6534" s="160" t="s">
        <v>1104</v>
      </c>
      <c r="AL6534" s="28">
        <f t="shared" si="178"/>
        <v>11</v>
      </c>
      <c r="AN6534" s="160">
        <v>37464</v>
      </c>
      <c r="AO6534">
        <v>19</v>
      </c>
      <c r="AP6534">
        <v>90</v>
      </c>
      <c r="AQ6534" s="160" t="s">
        <v>1104</v>
      </c>
      <c r="AR6534" s="28">
        <f t="shared" si="179"/>
        <v>9</v>
      </c>
      <c r="AT6534" s="160">
        <v>38925</v>
      </c>
      <c r="AU6534">
        <v>19</v>
      </c>
      <c r="AV6534">
        <v>68</v>
      </c>
      <c r="AW6534" s="160" t="s">
        <v>1104</v>
      </c>
      <c r="AX6534" s="28">
        <f t="shared" si="180"/>
        <v>7</v>
      </c>
    </row>
    <row r="6535" spans="28:50" x14ac:dyDescent="0.3">
      <c r="AB6535" s="160">
        <v>36368</v>
      </c>
      <c r="AC6535">
        <v>20</v>
      </c>
      <c r="AD6535">
        <v>70</v>
      </c>
      <c r="AE6535" t="s">
        <v>1104</v>
      </c>
      <c r="AF6535">
        <v>7</v>
      </c>
      <c r="AH6535" s="160">
        <v>33081</v>
      </c>
      <c r="AI6535">
        <v>20</v>
      </c>
      <c r="AJ6535">
        <v>103</v>
      </c>
      <c r="AK6535" s="160" t="s">
        <v>1104</v>
      </c>
      <c r="AL6535" s="28">
        <f t="shared" si="178"/>
        <v>10</v>
      </c>
      <c r="AN6535" s="160">
        <v>37464</v>
      </c>
      <c r="AO6535">
        <v>20</v>
      </c>
      <c r="AP6535">
        <v>88</v>
      </c>
      <c r="AQ6535" s="160" t="s">
        <v>1104</v>
      </c>
      <c r="AR6535" s="28">
        <f t="shared" si="179"/>
        <v>9</v>
      </c>
      <c r="AT6535" s="160">
        <v>38925</v>
      </c>
      <c r="AU6535">
        <v>20</v>
      </c>
      <c r="AV6535">
        <v>63</v>
      </c>
      <c r="AW6535" s="160" t="s">
        <v>1104</v>
      </c>
      <c r="AX6535" s="28">
        <f t="shared" si="180"/>
        <v>6</v>
      </c>
    </row>
    <row r="6536" spans="28:50" x14ac:dyDescent="0.3">
      <c r="AB6536" s="160">
        <v>36368</v>
      </c>
      <c r="AC6536">
        <v>21</v>
      </c>
      <c r="AD6536">
        <v>50</v>
      </c>
      <c r="AE6536" t="s">
        <v>1104</v>
      </c>
      <c r="AF6536">
        <v>5</v>
      </c>
      <c r="AH6536" s="160">
        <v>33081</v>
      </c>
      <c r="AI6536">
        <v>21</v>
      </c>
      <c r="AJ6536">
        <v>95</v>
      </c>
      <c r="AK6536" s="160" t="s">
        <v>1104</v>
      </c>
      <c r="AL6536" s="28">
        <f t="shared" si="178"/>
        <v>10</v>
      </c>
      <c r="AN6536" s="160">
        <v>37464</v>
      </c>
      <c r="AO6536">
        <v>21</v>
      </c>
      <c r="AP6536">
        <v>80</v>
      </c>
      <c r="AQ6536" s="160" t="s">
        <v>1104</v>
      </c>
      <c r="AR6536" s="28">
        <f t="shared" si="179"/>
        <v>8</v>
      </c>
      <c r="AT6536" s="160">
        <v>38925</v>
      </c>
      <c r="AU6536">
        <v>21</v>
      </c>
      <c r="AV6536">
        <v>64</v>
      </c>
      <c r="AW6536" s="160" t="s">
        <v>1104</v>
      </c>
      <c r="AX6536" s="28">
        <f t="shared" si="180"/>
        <v>6</v>
      </c>
    </row>
    <row r="6537" spans="28:50" x14ac:dyDescent="0.3">
      <c r="AB6537" s="160">
        <v>36368</v>
      </c>
      <c r="AC6537">
        <v>22</v>
      </c>
      <c r="AD6537">
        <v>23</v>
      </c>
      <c r="AE6537" t="s">
        <v>1104</v>
      </c>
      <c r="AF6537">
        <v>2</v>
      </c>
      <c r="AH6537" s="160">
        <v>33081</v>
      </c>
      <c r="AI6537">
        <v>22</v>
      </c>
      <c r="AJ6537">
        <v>92</v>
      </c>
      <c r="AK6537" s="160" t="s">
        <v>1104</v>
      </c>
      <c r="AL6537" s="28">
        <f t="shared" si="178"/>
        <v>9</v>
      </c>
      <c r="AN6537" s="160">
        <v>37464</v>
      </c>
      <c r="AO6537">
        <v>22</v>
      </c>
      <c r="AP6537">
        <v>80</v>
      </c>
      <c r="AQ6537" s="160" t="s">
        <v>1104</v>
      </c>
      <c r="AR6537" s="28">
        <f t="shared" si="179"/>
        <v>8</v>
      </c>
      <c r="AT6537" s="160">
        <v>38925</v>
      </c>
      <c r="AU6537">
        <v>22</v>
      </c>
      <c r="AV6537">
        <v>68</v>
      </c>
      <c r="AW6537" s="160" t="s">
        <v>1104</v>
      </c>
      <c r="AX6537" s="28">
        <f t="shared" si="180"/>
        <v>7</v>
      </c>
    </row>
    <row r="6538" spans="28:50" x14ac:dyDescent="0.3">
      <c r="AB6538" s="160">
        <v>36368</v>
      </c>
      <c r="AC6538">
        <v>23</v>
      </c>
      <c r="AD6538">
        <v>8</v>
      </c>
      <c r="AE6538" t="s">
        <v>1104</v>
      </c>
      <c r="AF6538">
        <v>1</v>
      </c>
      <c r="AH6538" s="160">
        <v>33081</v>
      </c>
      <c r="AI6538">
        <v>23</v>
      </c>
      <c r="AJ6538">
        <v>89</v>
      </c>
      <c r="AK6538" s="160" t="s">
        <v>1104</v>
      </c>
      <c r="AL6538" s="28">
        <f t="shared" si="178"/>
        <v>9</v>
      </c>
      <c r="AN6538" s="160">
        <v>37464</v>
      </c>
      <c r="AO6538">
        <v>23</v>
      </c>
      <c r="AP6538">
        <v>84</v>
      </c>
      <c r="AQ6538" s="160" t="s">
        <v>1104</v>
      </c>
      <c r="AR6538" s="28">
        <f t="shared" si="179"/>
        <v>8</v>
      </c>
      <c r="AT6538" s="160">
        <v>38925</v>
      </c>
      <c r="AU6538">
        <v>23</v>
      </c>
      <c r="AV6538">
        <v>67</v>
      </c>
      <c r="AW6538" s="160" t="s">
        <v>1104</v>
      </c>
      <c r="AX6538" s="28">
        <f t="shared" si="180"/>
        <v>7</v>
      </c>
    </row>
    <row r="6539" spans="28:50" x14ac:dyDescent="0.3">
      <c r="AB6539" s="160">
        <v>36369</v>
      </c>
      <c r="AC6539">
        <v>0</v>
      </c>
      <c r="AD6539">
        <v>4</v>
      </c>
      <c r="AE6539" t="s">
        <v>1104</v>
      </c>
      <c r="AF6539">
        <v>0</v>
      </c>
      <c r="AH6539" s="160">
        <v>33082</v>
      </c>
      <c r="AI6539">
        <v>0</v>
      </c>
      <c r="AJ6539">
        <v>86</v>
      </c>
      <c r="AK6539" s="160" t="s">
        <v>1104</v>
      </c>
      <c r="AL6539" s="28">
        <f t="shared" si="178"/>
        <v>9</v>
      </c>
      <c r="AN6539" s="160">
        <v>37465</v>
      </c>
      <c r="AO6539">
        <v>0</v>
      </c>
      <c r="AP6539">
        <v>80</v>
      </c>
      <c r="AQ6539" s="160" t="s">
        <v>1104</v>
      </c>
      <c r="AR6539" s="28">
        <f t="shared" si="179"/>
        <v>8</v>
      </c>
      <c r="AT6539" s="160">
        <v>38926</v>
      </c>
      <c r="AU6539">
        <v>0</v>
      </c>
      <c r="AV6539">
        <v>59</v>
      </c>
      <c r="AW6539" s="160" t="s">
        <v>1104</v>
      </c>
      <c r="AX6539" s="28">
        <f t="shared" si="180"/>
        <v>6</v>
      </c>
    </row>
    <row r="6540" spans="28:50" x14ac:dyDescent="0.3">
      <c r="AB6540" s="160">
        <v>36369</v>
      </c>
      <c r="AC6540">
        <v>1</v>
      </c>
      <c r="AD6540">
        <v>-10</v>
      </c>
      <c r="AE6540" t="s">
        <v>1104</v>
      </c>
      <c r="AF6540">
        <v>-1</v>
      </c>
      <c r="AH6540" s="160">
        <v>33082</v>
      </c>
      <c r="AI6540">
        <v>1</v>
      </c>
      <c r="AJ6540">
        <v>85</v>
      </c>
      <c r="AK6540" s="160" t="s">
        <v>1104</v>
      </c>
      <c r="AL6540" s="28">
        <f t="shared" si="178"/>
        <v>9</v>
      </c>
      <c r="AN6540" s="160">
        <v>37465</v>
      </c>
      <c r="AO6540">
        <v>1</v>
      </c>
      <c r="AP6540">
        <v>90</v>
      </c>
      <c r="AQ6540" s="160" t="s">
        <v>1104</v>
      </c>
      <c r="AR6540" s="28">
        <f t="shared" si="179"/>
        <v>9</v>
      </c>
      <c r="AT6540" s="160">
        <v>38926</v>
      </c>
      <c r="AU6540">
        <v>1</v>
      </c>
      <c r="AV6540">
        <v>46</v>
      </c>
      <c r="AW6540" s="160" t="s">
        <v>1104</v>
      </c>
      <c r="AX6540" s="28">
        <f t="shared" si="180"/>
        <v>5</v>
      </c>
    </row>
    <row r="6541" spans="28:50" x14ac:dyDescent="0.3">
      <c r="AB6541" s="160">
        <v>36369</v>
      </c>
      <c r="AC6541">
        <v>2</v>
      </c>
      <c r="AD6541">
        <v>-26</v>
      </c>
      <c r="AE6541" t="s">
        <v>1104</v>
      </c>
      <c r="AF6541">
        <v>-3</v>
      </c>
      <c r="AH6541" s="160">
        <v>33082</v>
      </c>
      <c r="AI6541">
        <v>2</v>
      </c>
      <c r="AJ6541">
        <v>84</v>
      </c>
      <c r="AK6541" s="160" t="s">
        <v>1104</v>
      </c>
      <c r="AL6541" s="28">
        <f t="shared" si="178"/>
        <v>8</v>
      </c>
      <c r="AN6541" s="160">
        <v>37465</v>
      </c>
      <c r="AO6541">
        <v>2</v>
      </c>
      <c r="AP6541">
        <v>80</v>
      </c>
      <c r="AQ6541" s="160" t="s">
        <v>1104</v>
      </c>
      <c r="AR6541" s="28">
        <f t="shared" si="179"/>
        <v>8</v>
      </c>
      <c r="AT6541" s="160">
        <v>38926</v>
      </c>
      <c r="AU6541">
        <v>2</v>
      </c>
      <c r="AV6541">
        <v>49</v>
      </c>
      <c r="AW6541" s="160" t="s">
        <v>1104</v>
      </c>
      <c r="AX6541" s="28">
        <f t="shared" si="180"/>
        <v>5</v>
      </c>
    </row>
    <row r="6542" spans="28:50" x14ac:dyDescent="0.3">
      <c r="AB6542" s="160">
        <v>36369</v>
      </c>
      <c r="AC6542">
        <v>3</v>
      </c>
      <c r="AD6542">
        <v>-37</v>
      </c>
      <c r="AE6542" t="s">
        <v>1104</v>
      </c>
      <c r="AF6542">
        <v>-4</v>
      </c>
      <c r="AH6542" s="160">
        <v>33082</v>
      </c>
      <c r="AI6542">
        <v>3</v>
      </c>
      <c r="AJ6542">
        <v>83</v>
      </c>
      <c r="AK6542" s="160" t="s">
        <v>1104</v>
      </c>
      <c r="AL6542" s="28">
        <f t="shared" si="178"/>
        <v>8</v>
      </c>
      <c r="AN6542" s="160">
        <v>37465</v>
      </c>
      <c r="AO6542">
        <v>3</v>
      </c>
      <c r="AP6542">
        <v>80</v>
      </c>
      <c r="AQ6542" s="160" t="s">
        <v>1104</v>
      </c>
      <c r="AR6542" s="28">
        <f t="shared" si="179"/>
        <v>8</v>
      </c>
      <c r="AT6542" s="160">
        <v>38926</v>
      </c>
      <c r="AU6542">
        <v>3</v>
      </c>
      <c r="AV6542">
        <v>45</v>
      </c>
      <c r="AW6542" s="160" t="s">
        <v>1104</v>
      </c>
      <c r="AX6542" s="28">
        <f t="shared" si="180"/>
        <v>5</v>
      </c>
    </row>
    <row r="6543" spans="28:50" x14ac:dyDescent="0.3">
      <c r="AB6543" s="160">
        <v>36369</v>
      </c>
      <c r="AC6543">
        <v>4</v>
      </c>
      <c r="AD6543">
        <v>-45</v>
      </c>
      <c r="AE6543" t="s">
        <v>1104</v>
      </c>
      <c r="AF6543">
        <v>-5</v>
      </c>
      <c r="AH6543" s="160">
        <v>33082</v>
      </c>
      <c r="AI6543">
        <v>4</v>
      </c>
      <c r="AJ6543">
        <v>82</v>
      </c>
      <c r="AK6543" s="160" t="s">
        <v>1104</v>
      </c>
      <c r="AL6543" s="28">
        <f t="shared" si="178"/>
        <v>8</v>
      </c>
      <c r="AN6543" s="160">
        <v>37465</v>
      </c>
      <c r="AO6543">
        <v>4</v>
      </c>
      <c r="AP6543">
        <v>80</v>
      </c>
      <c r="AQ6543" s="160" t="s">
        <v>1104</v>
      </c>
      <c r="AR6543" s="28">
        <f t="shared" si="179"/>
        <v>8</v>
      </c>
      <c r="AT6543" s="160">
        <v>38926</v>
      </c>
      <c r="AU6543">
        <v>4</v>
      </c>
      <c r="AV6543">
        <v>59</v>
      </c>
      <c r="AW6543" s="160" t="s">
        <v>1104</v>
      </c>
      <c r="AX6543" s="28">
        <f t="shared" si="180"/>
        <v>6</v>
      </c>
    </row>
    <row r="6544" spans="28:50" x14ac:dyDescent="0.3">
      <c r="AB6544" s="160">
        <v>36369</v>
      </c>
      <c r="AC6544">
        <v>5</v>
      </c>
      <c r="AD6544">
        <v>-50</v>
      </c>
      <c r="AE6544" t="s">
        <v>1104</v>
      </c>
      <c r="AF6544">
        <v>-5</v>
      </c>
      <c r="AH6544" s="160">
        <v>33082</v>
      </c>
      <c r="AI6544">
        <v>5</v>
      </c>
      <c r="AJ6544">
        <v>81</v>
      </c>
      <c r="AK6544" s="160" t="s">
        <v>1104</v>
      </c>
      <c r="AL6544" s="28">
        <f t="shared" si="178"/>
        <v>8</v>
      </c>
      <c r="AN6544" s="160">
        <v>37465</v>
      </c>
      <c r="AO6544">
        <v>5</v>
      </c>
      <c r="AP6544">
        <v>78</v>
      </c>
      <c r="AQ6544" s="160" t="s">
        <v>1104</v>
      </c>
      <c r="AR6544" s="28">
        <f t="shared" si="179"/>
        <v>8</v>
      </c>
      <c r="AT6544" s="160">
        <v>38926</v>
      </c>
      <c r="AU6544">
        <v>5</v>
      </c>
      <c r="AV6544">
        <v>48</v>
      </c>
      <c r="AW6544" s="160" t="s">
        <v>1104</v>
      </c>
      <c r="AX6544" s="28">
        <f t="shared" si="180"/>
        <v>5</v>
      </c>
    </row>
    <row r="6545" spans="28:50" x14ac:dyDescent="0.3">
      <c r="AB6545" s="160">
        <v>36369</v>
      </c>
      <c r="AC6545">
        <v>6</v>
      </c>
      <c r="AD6545">
        <v>-47</v>
      </c>
      <c r="AE6545" t="s">
        <v>1104</v>
      </c>
      <c r="AF6545">
        <v>-5</v>
      </c>
      <c r="AH6545" s="160">
        <v>33082</v>
      </c>
      <c r="AI6545">
        <v>6</v>
      </c>
      <c r="AJ6545">
        <v>79</v>
      </c>
      <c r="AK6545" s="160" t="s">
        <v>1104</v>
      </c>
      <c r="AL6545" s="28">
        <f t="shared" si="178"/>
        <v>8</v>
      </c>
      <c r="AN6545" s="160">
        <v>37465</v>
      </c>
      <c r="AO6545">
        <v>6</v>
      </c>
      <c r="AP6545">
        <v>80</v>
      </c>
      <c r="AQ6545" s="160" t="s">
        <v>1104</v>
      </c>
      <c r="AR6545" s="28">
        <f t="shared" si="179"/>
        <v>8</v>
      </c>
      <c r="AT6545" s="160">
        <v>38926</v>
      </c>
      <c r="AU6545">
        <v>6</v>
      </c>
      <c r="AV6545">
        <v>46</v>
      </c>
      <c r="AW6545" s="160" t="s">
        <v>1104</v>
      </c>
      <c r="AX6545" s="28">
        <f t="shared" si="180"/>
        <v>5</v>
      </c>
    </row>
    <row r="6546" spans="28:50" x14ac:dyDescent="0.3">
      <c r="AB6546" s="160">
        <v>36369</v>
      </c>
      <c r="AC6546">
        <v>7</v>
      </c>
      <c r="AD6546">
        <v>-46</v>
      </c>
      <c r="AE6546" t="s">
        <v>1104</v>
      </c>
      <c r="AF6546">
        <v>-5</v>
      </c>
      <c r="AH6546" s="160">
        <v>33082</v>
      </c>
      <c r="AI6546">
        <v>7</v>
      </c>
      <c r="AJ6546">
        <v>81</v>
      </c>
      <c r="AK6546" s="160" t="s">
        <v>1104</v>
      </c>
      <c r="AL6546" s="28">
        <f t="shared" si="178"/>
        <v>8</v>
      </c>
      <c r="AN6546" s="160">
        <v>37465</v>
      </c>
      <c r="AO6546">
        <v>7</v>
      </c>
      <c r="AP6546">
        <v>70</v>
      </c>
      <c r="AQ6546" s="160" t="s">
        <v>1104</v>
      </c>
      <c r="AR6546" s="28">
        <f t="shared" si="179"/>
        <v>7</v>
      </c>
      <c r="AT6546" s="160">
        <v>38926</v>
      </c>
      <c r="AU6546">
        <v>7</v>
      </c>
      <c r="AV6546">
        <v>38</v>
      </c>
      <c r="AW6546" s="160" t="s">
        <v>1104</v>
      </c>
      <c r="AX6546" s="28">
        <f t="shared" si="180"/>
        <v>4</v>
      </c>
    </row>
    <row r="6547" spans="28:50" x14ac:dyDescent="0.3">
      <c r="AB6547" s="160">
        <v>36369</v>
      </c>
      <c r="AC6547">
        <v>8</v>
      </c>
      <c r="AD6547">
        <v>-20</v>
      </c>
      <c r="AE6547" t="s">
        <v>1104</v>
      </c>
      <c r="AF6547">
        <v>-2</v>
      </c>
      <c r="AH6547" s="160">
        <v>33082</v>
      </c>
      <c r="AI6547">
        <v>8</v>
      </c>
      <c r="AJ6547">
        <v>83</v>
      </c>
      <c r="AK6547" s="160" t="s">
        <v>1104</v>
      </c>
      <c r="AL6547" s="28">
        <f t="shared" si="178"/>
        <v>8</v>
      </c>
      <c r="AN6547" s="160">
        <v>37465</v>
      </c>
      <c r="AO6547">
        <v>8</v>
      </c>
      <c r="AP6547">
        <v>74</v>
      </c>
      <c r="AQ6547" s="160" t="s">
        <v>1104</v>
      </c>
      <c r="AR6547" s="28">
        <f t="shared" si="179"/>
        <v>7</v>
      </c>
      <c r="AT6547" s="160">
        <v>38926</v>
      </c>
      <c r="AU6547">
        <v>8</v>
      </c>
      <c r="AV6547">
        <v>36</v>
      </c>
      <c r="AW6547" s="160" t="s">
        <v>1104</v>
      </c>
      <c r="AX6547" s="28">
        <f t="shared" si="180"/>
        <v>4</v>
      </c>
    </row>
    <row r="6548" spans="28:50" x14ac:dyDescent="0.3">
      <c r="AB6548" s="160">
        <v>36369</v>
      </c>
      <c r="AC6548">
        <v>9</v>
      </c>
      <c r="AD6548">
        <v>16</v>
      </c>
      <c r="AE6548" t="s">
        <v>1104</v>
      </c>
      <c r="AF6548">
        <v>2</v>
      </c>
      <c r="AH6548" s="160">
        <v>33082</v>
      </c>
      <c r="AI6548">
        <v>9</v>
      </c>
      <c r="AJ6548">
        <v>85</v>
      </c>
      <c r="AK6548" s="160" t="s">
        <v>1104</v>
      </c>
      <c r="AL6548" s="28">
        <f t="shared" si="178"/>
        <v>9</v>
      </c>
      <c r="AN6548" s="160">
        <v>37465</v>
      </c>
      <c r="AO6548">
        <v>9</v>
      </c>
      <c r="AP6548">
        <v>90</v>
      </c>
      <c r="AQ6548" s="160" t="s">
        <v>1104</v>
      </c>
      <c r="AR6548" s="28">
        <f t="shared" si="179"/>
        <v>9</v>
      </c>
      <c r="AT6548" s="160">
        <v>38926</v>
      </c>
      <c r="AU6548">
        <v>9</v>
      </c>
      <c r="AV6548">
        <v>62</v>
      </c>
      <c r="AW6548" s="160" t="s">
        <v>1104</v>
      </c>
      <c r="AX6548" s="28">
        <f t="shared" si="180"/>
        <v>6</v>
      </c>
    </row>
    <row r="6549" spans="28:50" x14ac:dyDescent="0.3">
      <c r="AB6549" s="160">
        <v>36369</v>
      </c>
      <c r="AC6549">
        <v>10</v>
      </c>
      <c r="AD6549">
        <v>48</v>
      </c>
      <c r="AE6549" t="s">
        <v>1104</v>
      </c>
      <c r="AF6549">
        <v>5</v>
      </c>
      <c r="AH6549" s="160">
        <v>33082</v>
      </c>
      <c r="AI6549">
        <v>10</v>
      </c>
      <c r="AJ6549">
        <v>101</v>
      </c>
      <c r="AK6549" s="160" t="s">
        <v>1104</v>
      </c>
      <c r="AL6549" s="28">
        <f t="shared" si="178"/>
        <v>10</v>
      </c>
      <c r="AN6549" s="160">
        <v>37465</v>
      </c>
      <c r="AO6549">
        <v>10</v>
      </c>
      <c r="AP6549">
        <v>100</v>
      </c>
      <c r="AQ6549" s="160" t="s">
        <v>1104</v>
      </c>
      <c r="AR6549" s="28">
        <f t="shared" si="179"/>
        <v>10</v>
      </c>
      <c r="AT6549" s="160">
        <v>38926</v>
      </c>
      <c r="AU6549">
        <v>10</v>
      </c>
      <c r="AV6549">
        <v>78</v>
      </c>
      <c r="AW6549" s="160" t="s">
        <v>1104</v>
      </c>
      <c r="AX6549" s="28">
        <f t="shared" si="180"/>
        <v>8</v>
      </c>
    </row>
    <row r="6550" spans="28:50" x14ac:dyDescent="0.3">
      <c r="AB6550" s="160">
        <v>36369</v>
      </c>
      <c r="AC6550">
        <v>11</v>
      </c>
      <c r="AD6550">
        <v>71</v>
      </c>
      <c r="AE6550" t="s">
        <v>1104</v>
      </c>
      <c r="AF6550">
        <v>7</v>
      </c>
      <c r="AH6550" s="160">
        <v>33082</v>
      </c>
      <c r="AI6550">
        <v>11</v>
      </c>
      <c r="AJ6550">
        <v>117</v>
      </c>
      <c r="AK6550" s="160" t="s">
        <v>1104</v>
      </c>
      <c r="AL6550" s="28">
        <f t="shared" si="178"/>
        <v>12</v>
      </c>
      <c r="AN6550" s="160">
        <v>37465</v>
      </c>
      <c r="AO6550">
        <v>11</v>
      </c>
      <c r="AP6550">
        <v>104</v>
      </c>
      <c r="AQ6550" s="160" t="s">
        <v>1104</v>
      </c>
      <c r="AR6550" s="28">
        <f t="shared" si="179"/>
        <v>10</v>
      </c>
      <c r="AT6550" s="160">
        <v>38926</v>
      </c>
      <c r="AU6550">
        <v>11</v>
      </c>
      <c r="AV6550">
        <v>96</v>
      </c>
      <c r="AW6550" s="160" t="s">
        <v>1104</v>
      </c>
      <c r="AX6550" s="28">
        <f t="shared" si="180"/>
        <v>10</v>
      </c>
    </row>
    <row r="6551" spans="28:50" x14ac:dyDescent="0.3">
      <c r="AB6551" s="160">
        <v>36369</v>
      </c>
      <c r="AC6551">
        <v>12</v>
      </c>
      <c r="AD6551">
        <v>100</v>
      </c>
      <c r="AE6551" t="s">
        <v>1104</v>
      </c>
      <c r="AF6551">
        <v>10</v>
      </c>
      <c r="AH6551" s="160">
        <v>33082</v>
      </c>
      <c r="AI6551">
        <v>12</v>
      </c>
      <c r="AJ6551">
        <v>134</v>
      </c>
      <c r="AK6551" s="160" t="s">
        <v>1104</v>
      </c>
      <c r="AL6551" s="28">
        <f t="shared" si="178"/>
        <v>13</v>
      </c>
      <c r="AN6551" s="160">
        <v>37465</v>
      </c>
      <c r="AO6551">
        <v>12</v>
      </c>
      <c r="AP6551">
        <v>120</v>
      </c>
      <c r="AQ6551" s="160" t="s">
        <v>1104</v>
      </c>
      <c r="AR6551" s="28">
        <f t="shared" si="179"/>
        <v>12</v>
      </c>
      <c r="AT6551" s="160">
        <v>38926</v>
      </c>
      <c r="AU6551">
        <v>12</v>
      </c>
      <c r="AV6551">
        <v>104</v>
      </c>
      <c r="AW6551" s="160" t="s">
        <v>1104</v>
      </c>
      <c r="AX6551" s="28">
        <f t="shared" si="180"/>
        <v>10</v>
      </c>
    </row>
    <row r="6552" spans="28:50" x14ac:dyDescent="0.3">
      <c r="AB6552" s="160">
        <v>36369</v>
      </c>
      <c r="AC6552">
        <v>13</v>
      </c>
      <c r="AD6552">
        <v>118</v>
      </c>
      <c r="AE6552" t="s">
        <v>1104</v>
      </c>
      <c r="AF6552">
        <v>12</v>
      </c>
      <c r="AH6552" s="160">
        <v>33082</v>
      </c>
      <c r="AI6552">
        <v>13</v>
      </c>
      <c r="AJ6552">
        <v>130</v>
      </c>
      <c r="AK6552" s="160" t="s">
        <v>1104</v>
      </c>
      <c r="AL6552" s="28">
        <f t="shared" si="178"/>
        <v>13</v>
      </c>
      <c r="AN6552" s="160">
        <v>37465</v>
      </c>
      <c r="AO6552">
        <v>13</v>
      </c>
      <c r="AP6552">
        <v>130</v>
      </c>
      <c r="AQ6552" s="160" t="s">
        <v>1104</v>
      </c>
      <c r="AR6552" s="28">
        <f t="shared" si="179"/>
        <v>13</v>
      </c>
      <c r="AT6552" s="160">
        <v>38926</v>
      </c>
      <c r="AU6552">
        <v>13</v>
      </c>
      <c r="AV6552">
        <v>106</v>
      </c>
      <c r="AW6552" s="160" t="s">
        <v>1104</v>
      </c>
      <c r="AX6552" s="28">
        <f t="shared" si="180"/>
        <v>11</v>
      </c>
    </row>
    <row r="6553" spans="28:50" x14ac:dyDescent="0.3">
      <c r="AB6553" s="160">
        <v>36369</v>
      </c>
      <c r="AC6553">
        <v>14</v>
      </c>
      <c r="AD6553">
        <v>124</v>
      </c>
      <c r="AE6553" t="s">
        <v>1104</v>
      </c>
      <c r="AF6553">
        <v>12</v>
      </c>
      <c r="AH6553" s="160">
        <v>33082</v>
      </c>
      <c r="AI6553">
        <v>14</v>
      </c>
      <c r="AJ6553">
        <v>126</v>
      </c>
      <c r="AK6553" s="160" t="s">
        <v>1104</v>
      </c>
      <c r="AL6553" s="28">
        <f t="shared" si="178"/>
        <v>13</v>
      </c>
      <c r="AN6553" s="160">
        <v>37465</v>
      </c>
      <c r="AO6553">
        <v>14</v>
      </c>
      <c r="AP6553">
        <v>131</v>
      </c>
      <c r="AQ6553" s="160" t="s">
        <v>1104</v>
      </c>
      <c r="AR6553" s="28">
        <f t="shared" si="179"/>
        <v>13</v>
      </c>
      <c r="AT6553" s="160">
        <v>38926</v>
      </c>
      <c r="AU6553">
        <v>14</v>
      </c>
      <c r="AV6553">
        <v>99</v>
      </c>
      <c r="AW6553" s="160" t="s">
        <v>1104</v>
      </c>
      <c r="AX6553" s="28">
        <f t="shared" si="180"/>
        <v>10</v>
      </c>
    </row>
    <row r="6554" spans="28:50" x14ac:dyDescent="0.3">
      <c r="AB6554" s="160">
        <v>36369</v>
      </c>
      <c r="AC6554">
        <v>15</v>
      </c>
      <c r="AD6554">
        <v>132</v>
      </c>
      <c r="AE6554" t="s">
        <v>1104</v>
      </c>
      <c r="AF6554">
        <v>13</v>
      </c>
      <c r="AH6554" s="160">
        <v>33082</v>
      </c>
      <c r="AI6554">
        <v>15</v>
      </c>
      <c r="AJ6554">
        <v>122</v>
      </c>
      <c r="AK6554" s="160" t="s">
        <v>1104</v>
      </c>
      <c r="AL6554" s="28">
        <f t="shared" si="178"/>
        <v>12</v>
      </c>
      <c r="AN6554" s="160">
        <v>37465</v>
      </c>
      <c r="AO6554">
        <v>15</v>
      </c>
      <c r="AP6554">
        <v>130</v>
      </c>
      <c r="AQ6554" s="160" t="s">
        <v>1104</v>
      </c>
      <c r="AR6554" s="28">
        <f t="shared" si="179"/>
        <v>13</v>
      </c>
      <c r="AT6554" s="160">
        <v>38926</v>
      </c>
      <c r="AU6554">
        <v>15</v>
      </c>
      <c r="AV6554">
        <v>95</v>
      </c>
      <c r="AW6554" s="160" t="s">
        <v>1104</v>
      </c>
      <c r="AX6554" s="28">
        <f t="shared" si="180"/>
        <v>10</v>
      </c>
    </row>
    <row r="6555" spans="28:50" x14ac:dyDescent="0.3">
      <c r="AB6555" s="160">
        <v>36369</v>
      </c>
      <c r="AC6555">
        <v>16</v>
      </c>
      <c r="AD6555">
        <v>130</v>
      </c>
      <c r="AE6555" t="s">
        <v>1104</v>
      </c>
      <c r="AF6555">
        <v>13</v>
      </c>
      <c r="AH6555" s="160">
        <v>33082</v>
      </c>
      <c r="AI6555">
        <v>16</v>
      </c>
      <c r="AJ6555">
        <v>117</v>
      </c>
      <c r="AK6555" s="160" t="s">
        <v>1104</v>
      </c>
      <c r="AL6555" s="28">
        <f t="shared" si="178"/>
        <v>12</v>
      </c>
      <c r="AN6555" s="160">
        <v>37465</v>
      </c>
      <c r="AO6555">
        <v>16</v>
      </c>
      <c r="AP6555">
        <v>120</v>
      </c>
      <c r="AQ6555" s="160" t="s">
        <v>1104</v>
      </c>
      <c r="AR6555" s="28">
        <f t="shared" si="179"/>
        <v>12</v>
      </c>
      <c r="AT6555" s="160">
        <v>38926</v>
      </c>
      <c r="AU6555">
        <v>16</v>
      </c>
      <c r="AV6555">
        <v>87</v>
      </c>
      <c r="AW6555" s="160" t="s">
        <v>1104</v>
      </c>
      <c r="AX6555" s="28">
        <f t="shared" si="180"/>
        <v>9</v>
      </c>
    </row>
    <row r="6556" spans="28:50" x14ac:dyDescent="0.3">
      <c r="AB6556" s="160">
        <v>36369</v>
      </c>
      <c r="AC6556">
        <v>17</v>
      </c>
      <c r="AD6556">
        <v>114</v>
      </c>
      <c r="AE6556" t="s">
        <v>1104</v>
      </c>
      <c r="AF6556">
        <v>11</v>
      </c>
      <c r="AH6556" s="160">
        <v>33082</v>
      </c>
      <c r="AI6556">
        <v>17</v>
      </c>
      <c r="AJ6556">
        <v>111</v>
      </c>
      <c r="AK6556" s="160" t="s">
        <v>1104</v>
      </c>
      <c r="AL6556" s="28">
        <f t="shared" si="178"/>
        <v>11</v>
      </c>
      <c r="AN6556" s="160">
        <v>37465</v>
      </c>
      <c r="AO6556">
        <v>17</v>
      </c>
      <c r="AP6556">
        <v>111</v>
      </c>
      <c r="AQ6556" s="160" t="s">
        <v>1104</v>
      </c>
      <c r="AR6556" s="28">
        <f t="shared" si="179"/>
        <v>11</v>
      </c>
      <c r="AT6556" s="160">
        <v>38926</v>
      </c>
      <c r="AU6556">
        <v>17</v>
      </c>
      <c r="AV6556">
        <v>78</v>
      </c>
      <c r="AW6556" s="160" t="s">
        <v>1104</v>
      </c>
      <c r="AX6556" s="28">
        <f t="shared" si="180"/>
        <v>8</v>
      </c>
    </row>
    <row r="6557" spans="28:50" x14ac:dyDescent="0.3">
      <c r="AB6557" s="160">
        <v>36369</v>
      </c>
      <c r="AC6557">
        <v>18</v>
      </c>
      <c r="AD6557">
        <v>70</v>
      </c>
      <c r="AE6557" t="s">
        <v>1104</v>
      </c>
      <c r="AF6557">
        <v>7</v>
      </c>
      <c r="AH6557" s="160">
        <v>33082</v>
      </c>
      <c r="AI6557">
        <v>18</v>
      </c>
      <c r="AJ6557">
        <v>105</v>
      </c>
      <c r="AK6557" s="160" t="s">
        <v>1104</v>
      </c>
      <c r="AL6557" s="28">
        <f t="shared" si="178"/>
        <v>11</v>
      </c>
      <c r="AN6557" s="160">
        <v>37465</v>
      </c>
      <c r="AO6557">
        <v>18</v>
      </c>
      <c r="AP6557">
        <v>110</v>
      </c>
      <c r="AQ6557" s="160" t="s">
        <v>1104</v>
      </c>
      <c r="AR6557" s="28">
        <f t="shared" si="179"/>
        <v>11</v>
      </c>
      <c r="AT6557" s="160">
        <v>38926</v>
      </c>
      <c r="AU6557">
        <v>18</v>
      </c>
      <c r="AV6557">
        <v>75</v>
      </c>
      <c r="AW6557" s="160" t="s">
        <v>1104</v>
      </c>
      <c r="AX6557" s="28">
        <f t="shared" si="180"/>
        <v>8</v>
      </c>
    </row>
    <row r="6558" spans="28:50" x14ac:dyDescent="0.3">
      <c r="AB6558" s="160">
        <v>36369</v>
      </c>
      <c r="AC6558">
        <v>19</v>
      </c>
      <c r="AD6558">
        <v>43</v>
      </c>
      <c r="AE6558" t="s">
        <v>1104</v>
      </c>
      <c r="AF6558">
        <v>4</v>
      </c>
      <c r="AH6558" s="160">
        <v>33082</v>
      </c>
      <c r="AI6558">
        <v>19</v>
      </c>
      <c r="AJ6558">
        <v>103</v>
      </c>
      <c r="AK6558" s="160" t="s">
        <v>1104</v>
      </c>
      <c r="AL6558" s="28">
        <f t="shared" si="178"/>
        <v>10</v>
      </c>
      <c r="AN6558" s="160">
        <v>37465</v>
      </c>
      <c r="AO6558">
        <v>19</v>
      </c>
      <c r="AP6558">
        <v>100</v>
      </c>
      <c r="AQ6558" s="160" t="s">
        <v>1104</v>
      </c>
      <c r="AR6558" s="28">
        <f t="shared" si="179"/>
        <v>10</v>
      </c>
      <c r="AT6558" s="160">
        <v>38926</v>
      </c>
      <c r="AU6558">
        <v>19</v>
      </c>
      <c r="AV6558">
        <v>64</v>
      </c>
      <c r="AW6558" s="160" t="s">
        <v>1104</v>
      </c>
      <c r="AX6558" s="28">
        <f t="shared" si="180"/>
        <v>6</v>
      </c>
    </row>
    <row r="6559" spans="28:50" x14ac:dyDescent="0.3">
      <c r="AB6559" s="160">
        <v>36369</v>
      </c>
      <c r="AC6559">
        <v>20</v>
      </c>
      <c r="AD6559">
        <v>39</v>
      </c>
      <c r="AE6559" t="s">
        <v>1104</v>
      </c>
      <c r="AF6559">
        <v>4</v>
      </c>
      <c r="AH6559" s="160">
        <v>33082</v>
      </c>
      <c r="AI6559">
        <v>20</v>
      </c>
      <c r="AJ6559">
        <v>100</v>
      </c>
      <c r="AK6559" s="160" t="s">
        <v>1104</v>
      </c>
      <c r="AL6559" s="28">
        <f t="shared" si="178"/>
        <v>10</v>
      </c>
      <c r="AN6559" s="160">
        <v>37465</v>
      </c>
      <c r="AO6559">
        <v>20</v>
      </c>
      <c r="AP6559">
        <v>98</v>
      </c>
      <c r="AQ6559" s="160" t="s">
        <v>1104</v>
      </c>
      <c r="AR6559" s="28">
        <f t="shared" si="179"/>
        <v>10</v>
      </c>
      <c r="AT6559" s="160">
        <v>38926</v>
      </c>
      <c r="AU6559">
        <v>20</v>
      </c>
      <c r="AV6559">
        <v>52</v>
      </c>
      <c r="AW6559" s="160" t="s">
        <v>1104</v>
      </c>
      <c r="AX6559" s="28">
        <f t="shared" si="180"/>
        <v>5</v>
      </c>
    </row>
    <row r="6560" spans="28:50" x14ac:dyDescent="0.3">
      <c r="AB6560" s="160">
        <v>36369</v>
      </c>
      <c r="AC6560">
        <v>21</v>
      </c>
      <c r="AD6560">
        <v>34</v>
      </c>
      <c r="AE6560" t="s">
        <v>1104</v>
      </c>
      <c r="AF6560">
        <v>3</v>
      </c>
      <c r="AH6560" s="160">
        <v>33082</v>
      </c>
      <c r="AI6560">
        <v>21</v>
      </c>
      <c r="AJ6560">
        <v>97</v>
      </c>
      <c r="AK6560" s="160" t="s">
        <v>1104</v>
      </c>
      <c r="AL6560" s="28">
        <f t="shared" si="178"/>
        <v>10</v>
      </c>
      <c r="AN6560" s="160">
        <v>37465</v>
      </c>
      <c r="AO6560">
        <v>21</v>
      </c>
      <c r="AP6560">
        <v>90</v>
      </c>
      <c r="AQ6560" s="160" t="s">
        <v>1104</v>
      </c>
      <c r="AR6560" s="28">
        <f t="shared" si="179"/>
        <v>9</v>
      </c>
      <c r="AT6560" s="160">
        <v>38926</v>
      </c>
      <c r="AU6560">
        <v>21</v>
      </c>
      <c r="AV6560">
        <v>53</v>
      </c>
      <c r="AW6560" s="160" t="s">
        <v>1104</v>
      </c>
      <c r="AX6560" s="28">
        <f t="shared" si="180"/>
        <v>5</v>
      </c>
    </row>
    <row r="6561" spans="28:50" x14ac:dyDescent="0.3">
      <c r="AB6561" s="160">
        <v>36369</v>
      </c>
      <c r="AC6561">
        <v>22</v>
      </c>
      <c r="AD6561">
        <v>26</v>
      </c>
      <c r="AE6561" t="s">
        <v>1104</v>
      </c>
      <c r="AF6561">
        <v>3</v>
      </c>
      <c r="AH6561" s="160">
        <v>33082</v>
      </c>
      <c r="AI6561">
        <v>22</v>
      </c>
      <c r="AJ6561">
        <v>96</v>
      </c>
      <c r="AK6561" s="160" t="s">
        <v>1104</v>
      </c>
      <c r="AL6561" s="28">
        <f t="shared" si="178"/>
        <v>10</v>
      </c>
      <c r="AN6561" s="160">
        <v>37465</v>
      </c>
      <c r="AO6561">
        <v>22</v>
      </c>
      <c r="AP6561">
        <v>90</v>
      </c>
      <c r="AQ6561" s="160" t="s">
        <v>1104</v>
      </c>
      <c r="AR6561" s="28">
        <f t="shared" si="179"/>
        <v>9</v>
      </c>
      <c r="AT6561" s="160">
        <v>38926</v>
      </c>
      <c r="AU6561">
        <v>22</v>
      </c>
      <c r="AV6561">
        <v>56</v>
      </c>
      <c r="AW6561" s="160" t="s">
        <v>1104</v>
      </c>
      <c r="AX6561" s="28">
        <f t="shared" si="180"/>
        <v>6</v>
      </c>
    </row>
    <row r="6562" spans="28:50" x14ac:dyDescent="0.3">
      <c r="AB6562" s="160">
        <v>36369</v>
      </c>
      <c r="AC6562">
        <v>23</v>
      </c>
      <c r="AD6562">
        <v>5</v>
      </c>
      <c r="AE6562" t="s">
        <v>1104</v>
      </c>
      <c r="AF6562">
        <v>1</v>
      </c>
      <c r="AH6562" s="160">
        <v>33082</v>
      </c>
      <c r="AI6562">
        <v>23</v>
      </c>
      <c r="AJ6562">
        <v>94</v>
      </c>
      <c r="AK6562" s="160" t="s">
        <v>1104</v>
      </c>
      <c r="AL6562" s="28">
        <f t="shared" si="178"/>
        <v>9</v>
      </c>
      <c r="AN6562" s="160">
        <v>37465</v>
      </c>
      <c r="AO6562">
        <v>23</v>
      </c>
      <c r="AP6562">
        <v>88</v>
      </c>
      <c r="AQ6562" s="160" t="s">
        <v>1104</v>
      </c>
      <c r="AR6562" s="28">
        <f t="shared" si="179"/>
        <v>9</v>
      </c>
      <c r="AT6562" s="160">
        <v>38926</v>
      </c>
      <c r="AU6562">
        <v>23</v>
      </c>
      <c r="AV6562">
        <v>46</v>
      </c>
      <c r="AW6562" s="160" t="s">
        <v>1104</v>
      </c>
      <c r="AX6562" s="28">
        <f t="shared" si="180"/>
        <v>5</v>
      </c>
    </row>
    <row r="6563" spans="28:50" x14ac:dyDescent="0.3">
      <c r="AB6563" s="160">
        <v>36370</v>
      </c>
      <c r="AC6563">
        <v>0</v>
      </c>
      <c r="AD6563">
        <v>4</v>
      </c>
      <c r="AE6563" t="s">
        <v>1104</v>
      </c>
      <c r="AF6563">
        <v>0</v>
      </c>
      <c r="AH6563" s="160">
        <v>33083</v>
      </c>
      <c r="AI6563">
        <v>0</v>
      </c>
      <c r="AJ6563">
        <v>92</v>
      </c>
      <c r="AK6563" s="160" t="s">
        <v>1104</v>
      </c>
      <c r="AL6563" s="28">
        <f t="shared" si="178"/>
        <v>9</v>
      </c>
      <c r="AN6563" s="160">
        <v>37466</v>
      </c>
      <c r="AO6563">
        <v>0</v>
      </c>
      <c r="AP6563">
        <v>90</v>
      </c>
      <c r="AQ6563" s="160" t="s">
        <v>1104</v>
      </c>
      <c r="AR6563" s="28">
        <f t="shared" si="179"/>
        <v>9</v>
      </c>
      <c r="AT6563" s="160">
        <v>38927</v>
      </c>
      <c r="AU6563">
        <v>0</v>
      </c>
      <c r="AV6563">
        <v>44</v>
      </c>
      <c r="AW6563" s="160" t="s">
        <v>1104</v>
      </c>
      <c r="AX6563" s="28">
        <f t="shared" si="180"/>
        <v>4</v>
      </c>
    </row>
    <row r="6564" spans="28:50" x14ac:dyDescent="0.3">
      <c r="AB6564" s="160">
        <v>36370</v>
      </c>
      <c r="AC6564">
        <v>1</v>
      </c>
      <c r="AD6564">
        <v>-8</v>
      </c>
      <c r="AE6564" t="s">
        <v>1104</v>
      </c>
      <c r="AF6564">
        <v>-1</v>
      </c>
      <c r="AH6564" s="160">
        <v>33083</v>
      </c>
      <c r="AI6564">
        <v>1</v>
      </c>
      <c r="AJ6564">
        <v>91</v>
      </c>
      <c r="AK6564" s="160" t="s">
        <v>1104</v>
      </c>
      <c r="AL6564" s="28">
        <f t="shared" si="178"/>
        <v>9</v>
      </c>
      <c r="AN6564" s="160">
        <v>37466</v>
      </c>
      <c r="AO6564">
        <v>1</v>
      </c>
      <c r="AP6564">
        <v>90</v>
      </c>
      <c r="AQ6564" s="160" t="s">
        <v>1104</v>
      </c>
      <c r="AR6564" s="28">
        <f t="shared" si="179"/>
        <v>9</v>
      </c>
      <c r="AT6564" s="160">
        <v>38927</v>
      </c>
      <c r="AU6564">
        <v>1</v>
      </c>
      <c r="AV6564">
        <v>43</v>
      </c>
      <c r="AW6564" s="160" t="s">
        <v>1104</v>
      </c>
      <c r="AX6564" s="28">
        <f t="shared" si="180"/>
        <v>4</v>
      </c>
    </row>
    <row r="6565" spans="28:50" x14ac:dyDescent="0.3">
      <c r="AB6565" s="160">
        <v>36370</v>
      </c>
      <c r="AC6565">
        <v>2</v>
      </c>
      <c r="AD6565">
        <v>-16</v>
      </c>
      <c r="AE6565" t="s">
        <v>1104</v>
      </c>
      <c r="AF6565">
        <v>-2</v>
      </c>
      <c r="AH6565" s="160">
        <v>33083</v>
      </c>
      <c r="AI6565">
        <v>2</v>
      </c>
      <c r="AJ6565">
        <v>90</v>
      </c>
      <c r="AK6565" s="160" t="s">
        <v>1104</v>
      </c>
      <c r="AL6565" s="28">
        <f t="shared" si="178"/>
        <v>9</v>
      </c>
      <c r="AN6565" s="160">
        <v>37466</v>
      </c>
      <c r="AO6565">
        <v>2</v>
      </c>
      <c r="AP6565">
        <v>82</v>
      </c>
      <c r="AQ6565" s="160" t="s">
        <v>1104</v>
      </c>
      <c r="AR6565" s="28">
        <f t="shared" si="179"/>
        <v>8</v>
      </c>
      <c r="AT6565" s="160">
        <v>38927</v>
      </c>
      <c r="AU6565">
        <v>2</v>
      </c>
      <c r="AV6565">
        <v>47</v>
      </c>
      <c r="AW6565" s="160" t="s">
        <v>1104</v>
      </c>
      <c r="AX6565" s="28">
        <f t="shared" si="180"/>
        <v>5</v>
      </c>
    </row>
    <row r="6566" spans="28:50" x14ac:dyDescent="0.3">
      <c r="AB6566" s="160">
        <v>36370</v>
      </c>
      <c r="AC6566">
        <v>3</v>
      </c>
      <c r="AD6566">
        <v>-22</v>
      </c>
      <c r="AE6566" t="s">
        <v>1104</v>
      </c>
      <c r="AF6566">
        <v>-2</v>
      </c>
      <c r="AH6566" s="160">
        <v>33083</v>
      </c>
      <c r="AI6566">
        <v>3</v>
      </c>
      <c r="AJ6566">
        <v>88</v>
      </c>
      <c r="AK6566" s="160" t="s">
        <v>1104</v>
      </c>
      <c r="AL6566" s="28">
        <f t="shared" si="178"/>
        <v>9</v>
      </c>
      <c r="AN6566" s="160">
        <v>37466</v>
      </c>
      <c r="AO6566">
        <v>3</v>
      </c>
      <c r="AP6566">
        <v>80</v>
      </c>
      <c r="AQ6566" s="160" t="s">
        <v>1104</v>
      </c>
      <c r="AR6566" s="28">
        <f t="shared" si="179"/>
        <v>8</v>
      </c>
      <c r="AT6566" s="160">
        <v>38927</v>
      </c>
      <c r="AU6566">
        <v>3</v>
      </c>
      <c r="AV6566">
        <v>43</v>
      </c>
      <c r="AW6566" s="160" t="s">
        <v>1104</v>
      </c>
      <c r="AX6566" s="28">
        <f t="shared" si="180"/>
        <v>4</v>
      </c>
    </row>
    <row r="6567" spans="28:50" x14ac:dyDescent="0.3">
      <c r="AB6567" s="160">
        <v>36370</v>
      </c>
      <c r="AC6567">
        <v>4</v>
      </c>
      <c r="AD6567">
        <v>-35</v>
      </c>
      <c r="AE6567" t="s">
        <v>1104</v>
      </c>
      <c r="AF6567">
        <v>-4</v>
      </c>
      <c r="AH6567" s="160">
        <v>33083</v>
      </c>
      <c r="AI6567">
        <v>4</v>
      </c>
      <c r="AJ6567">
        <v>87</v>
      </c>
      <c r="AK6567" s="160" t="s">
        <v>1104</v>
      </c>
      <c r="AL6567" s="28">
        <f t="shared" si="178"/>
        <v>9</v>
      </c>
      <c r="AN6567" s="160">
        <v>37466</v>
      </c>
      <c r="AO6567">
        <v>4</v>
      </c>
      <c r="AP6567">
        <v>80</v>
      </c>
      <c r="AQ6567" s="160" t="s">
        <v>1104</v>
      </c>
      <c r="AR6567" s="28">
        <f t="shared" si="179"/>
        <v>8</v>
      </c>
      <c r="AT6567" s="160">
        <v>38927</v>
      </c>
      <c r="AU6567">
        <v>4</v>
      </c>
      <c r="AV6567">
        <v>37</v>
      </c>
      <c r="AW6567" s="160" t="s">
        <v>1104</v>
      </c>
      <c r="AX6567" s="28">
        <f t="shared" si="180"/>
        <v>4</v>
      </c>
    </row>
    <row r="6568" spans="28:50" x14ac:dyDescent="0.3">
      <c r="AB6568" s="160">
        <v>36370</v>
      </c>
      <c r="AC6568">
        <v>5</v>
      </c>
      <c r="AD6568">
        <v>-32</v>
      </c>
      <c r="AE6568" t="s">
        <v>1104</v>
      </c>
      <c r="AF6568">
        <v>-3</v>
      </c>
      <c r="AH6568" s="160">
        <v>33083</v>
      </c>
      <c r="AI6568">
        <v>5</v>
      </c>
      <c r="AJ6568">
        <v>85</v>
      </c>
      <c r="AK6568" s="160" t="s">
        <v>1104</v>
      </c>
      <c r="AL6568" s="28">
        <f t="shared" si="178"/>
        <v>9</v>
      </c>
      <c r="AN6568" s="160">
        <v>37466</v>
      </c>
      <c r="AO6568">
        <v>5</v>
      </c>
      <c r="AP6568">
        <v>71</v>
      </c>
      <c r="AQ6568" s="160" t="s">
        <v>1104</v>
      </c>
      <c r="AR6568" s="28">
        <f t="shared" si="179"/>
        <v>7</v>
      </c>
      <c r="AT6568" s="160">
        <v>38927</v>
      </c>
      <c r="AU6568">
        <v>5</v>
      </c>
      <c r="AV6568">
        <v>33</v>
      </c>
      <c r="AW6568" s="160" t="s">
        <v>1104</v>
      </c>
      <c r="AX6568" s="28">
        <f t="shared" si="180"/>
        <v>3</v>
      </c>
    </row>
    <row r="6569" spans="28:50" x14ac:dyDescent="0.3">
      <c r="AB6569" s="160">
        <v>36370</v>
      </c>
      <c r="AC6569">
        <v>6</v>
      </c>
      <c r="AD6569">
        <v>-39</v>
      </c>
      <c r="AE6569" t="s">
        <v>1104</v>
      </c>
      <c r="AF6569">
        <v>-4</v>
      </c>
      <c r="AH6569" s="160">
        <v>33083</v>
      </c>
      <c r="AI6569">
        <v>6</v>
      </c>
      <c r="AJ6569">
        <v>83</v>
      </c>
      <c r="AK6569" s="160" t="s">
        <v>1104</v>
      </c>
      <c r="AL6569" s="28">
        <f t="shared" si="178"/>
        <v>8</v>
      </c>
      <c r="AN6569" s="160">
        <v>37466</v>
      </c>
      <c r="AO6569">
        <v>6</v>
      </c>
      <c r="AP6569">
        <v>60</v>
      </c>
      <c r="AQ6569" s="160" t="s">
        <v>1104</v>
      </c>
      <c r="AR6569" s="28">
        <f t="shared" si="179"/>
        <v>6</v>
      </c>
      <c r="AT6569" s="160">
        <v>38927</v>
      </c>
      <c r="AU6569">
        <v>6</v>
      </c>
      <c r="AV6569">
        <v>35</v>
      </c>
      <c r="AW6569" s="160" t="s">
        <v>1104</v>
      </c>
      <c r="AX6569" s="28">
        <f t="shared" si="180"/>
        <v>4</v>
      </c>
    </row>
    <row r="6570" spans="28:50" x14ac:dyDescent="0.3">
      <c r="AB6570" s="160">
        <v>36370</v>
      </c>
      <c r="AC6570">
        <v>7</v>
      </c>
      <c r="AD6570">
        <v>-45</v>
      </c>
      <c r="AE6570" t="s">
        <v>1104</v>
      </c>
      <c r="AF6570">
        <v>-5</v>
      </c>
      <c r="AH6570" s="160">
        <v>33083</v>
      </c>
      <c r="AI6570">
        <v>7</v>
      </c>
      <c r="AJ6570">
        <v>85</v>
      </c>
      <c r="AK6570" s="160" t="s">
        <v>1104</v>
      </c>
      <c r="AL6570" s="28">
        <f t="shared" si="178"/>
        <v>9</v>
      </c>
      <c r="AN6570" s="160">
        <v>37466</v>
      </c>
      <c r="AO6570">
        <v>7</v>
      </c>
      <c r="AP6570">
        <v>70</v>
      </c>
      <c r="AQ6570" s="160" t="s">
        <v>1104</v>
      </c>
      <c r="AR6570" s="28">
        <f t="shared" si="179"/>
        <v>7</v>
      </c>
      <c r="AT6570" s="160">
        <v>38927</v>
      </c>
      <c r="AU6570">
        <v>7</v>
      </c>
      <c r="AV6570">
        <v>49</v>
      </c>
      <c r="AW6570" s="160" t="s">
        <v>1104</v>
      </c>
      <c r="AX6570" s="28">
        <f t="shared" si="180"/>
        <v>5</v>
      </c>
    </row>
    <row r="6571" spans="28:50" x14ac:dyDescent="0.3">
      <c r="AB6571" s="160">
        <v>36370</v>
      </c>
      <c r="AC6571">
        <v>8</v>
      </c>
      <c r="AD6571">
        <v>-29</v>
      </c>
      <c r="AE6571" t="s">
        <v>1104</v>
      </c>
      <c r="AF6571">
        <v>-3</v>
      </c>
      <c r="AH6571" s="160">
        <v>33083</v>
      </c>
      <c r="AI6571">
        <v>8</v>
      </c>
      <c r="AJ6571">
        <v>87</v>
      </c>
      <c r="AK6571" s="160" t="s">
        <v>1104</v>
      </c>
      <c r="AL6571" s="28">
        <f t="shared" si="178"/>
        <v>9</v>
      </c>
      <c r="AN6571" s="160">
        <v>37466</v>
      </c>
      <c r="AO6571">
        <v>8</v>
      </c>
      <c r="AP6571">
        <v>95</v>
      </c>
      <c r="AQ6571" s="160" t="s">
        <v>1104</v>
      </c>
      <c r="AR6571" s="28">
        <f t="shared" si="179"/>
        <v>10</v>
      </c>
      <c r="AT6571" s="160">
        <v>38927</v>
      </c>
      <c r="AU6571">
        <v>8</v>
      </c>
      <c r="AV6571">
        <v>47</v>
      </c>
      <c r="AW6571" s="160" t="s">
        <v>1104</v>
      </c>
      <c r="AX6571" s="28">
        <f t="shared" si="180"/>
        <v>5</v>
      </c>
    </row>
    <row r="6572" spans="28:50" x14ac:dyDescent="0.3">
      <c r="AB6572" s="160">
        <v>36370</v>
      </c>
      <c r="AC6572">
        <v>9</v>
      </c>
      <c r="AD6572">
        <v>9</v>
      </c>
      <c r="AE6572" t="s">
        <v>1104</v>
      </c>
      <c r="AF6572">
        <v>1</v>
      </c>
      <c r="AH6572" s="160">
        <v>33083</v>
      </c>
      <c r="AI6572">
        <v>9</v>
      </c>
      <c r="AJ6572">
        <v>89</v>
      </c>
      <c r="AK6572" s="160" t="s">
        <v>1104</v>
      </c>
      <c r="AL6572" s="28">
        <f t="shared" si="178"/>
        <v>9</v>
      </c>
      <c r="AN6572" s="160">
        <v>37466</v>
      </c>
      <c r="AO6572">
        <v>9</v>
      </c>
      <c r="AP6572">
        <v>100</v>
      </c>
      <c r="AQ6572" s="160" t="s">
        <v>1104</v>
      </c>
      <c r="AR6572" s="28">
        <f t="shared" si="179"/>
        <v>10</v>
      </c>
      <c r="AT6572" s="160">
        <v>38927</v>
      </c>
      <c r="AU6572">
        <v>9</v>
      </c>
      <c r="AV6572">
        <v>66</v>
      </c>
      <c r="AW6572" s="160" t="s">
        <v>1104</v>
      </c>
      <c r="AX6572" s="28">
        <f t="shared" si="180"/>
        <v>7</v>
      </c>
    </row>
    <row r="6573" spans="28:50" x14ac:dyDescent="0.3">
      <c r="AB6573" s="160">
        <v>36370</v>
      </c>
      <c r="AC6573">
        <v>10</v>
      </c>
      <c r="AD6573">
        <v>43</v>
      </c>
      <c r="AE6573" t="s">
        <v>1104</v>
      </c>
      <c r="AF6573">
        <v>4</v>
      </c>
      <c r="AH6573" s="160">
        <v>33083</v>
      </c>
      <c r="AI6573">
        <v>10</v>
      </c>
      <c r="AJ6573">
        <v>97</v>
      </c>
      <c r="AK6573" s="160" t="s">
        <v>1104</v>
      </c>
      <c r="AL6573" s="28">
        <f t="shared" si="178"/>
        <v>10</v>
      </c>
      <c r="AN6573" s="160">
        <v>37466</v>
      </c>
      <c r="AO6573">
        <v>10</v>
      </c>
      <c r="AP6573">
        <v>120</v>
      </c>
      <c r="AQ6573" s="160" t="s">
        <v>1104</v>
      </c>
      <c r="AR6573" s="28">
        <f t="shared" si="179"/>
        <v>12</v>
      </c>
      <c r="AT6573" s="160">
        <v>38927</v>
      </c>
      <c r="AU6573">
        <v>10</v>
      </c>
      <c r="AV6573">
        <v>85</v>
      </c>
      <c r="AW6573" s="160" t="s">
        <v>1104</v>
      </c>
      <c r="AX6573" s="28">
        <f t="shared" si="180"/>
        <v>9</v>
      </c>
    </row>
    <row r="6574" spans="28:50" x14ac:dyDescent="0.3">
      <c r="AB6574" s="160">
        <v>36370</v>
      </c>
      <c r="AC6574">
        <v>11</v>
      </c>
      <c r="AD6574">
        <v>92</v>
      </c>
      <c r="AE6574" t="s">
        <v>1104</v>
      </c>
      <c r="AF6574">
        <v>9</v>
      </c>
      <c r="AH6574" s="160">
        <v>33083</v>
      </c>
      <c r="AI6574">
        <v>11</v>
      </c>
      <c r="AJ6574">
        <v>106</v>
      </c>
      <c r="AK6574" s="160" t="s">
        <v>1104</v>
      </c>
      <c r="AL6574" s="28">
        <f t="shared" si="178"/>
        <v>11</v>
      </c>
      <c r="AN6574" s="160">
        <v>37466</v>
      </c>
      <c r="AO6574">
        <v>11</v>
      </c>
      <c r="AP6574">
        <v>128</v>
      </c>
      <c r="AQ6574" s="160" t="s">
        <v>1104</v>
      </c>
      <c r="AR6574" s="28">
        <f t="shared" si="179"/>
        <v>13</v>
      </c>
      <c r="AT6574" s="160">
        <v>38927</v>
      </c>
      <c r="AU6574">
        <v>11</v>
      </c>
      <c r="AV6574">
        <v>87</v>
      </c>
      <c r="AW6574" s="160" t="s">
        <v>1104</v>
      </c>
      <c r="AX6574" s="28">
        <f t="shared" si="180"/>
        <v>9</v>
      </c>
    </row>
    <row r="6575" spans="28:50" x14ac:dyDescent="0.3">
      <c r="AB6575" s="160">
        <v>36370</v>
      </c>
      <c r="AC6575">
        <v>12</v>
      </c>
      <c r="AD6575">
        <v>124</v>
      </c>
      <c r="AE6575" t="s">
        <v>1104</v>
      </c>
      <c r="AF6575">
        <v>12</v>
      </c>
      <c r="AH6575" s="160">
        <v>33083</v>
      </c>
      <c r="AI6575">
        <v>12</v>
      </c>
      <c r="AJ6575">
        <v>115</v>
      </c>
      <c r="AK6575" s="160" t="s">
        <v>1104</v>
      </c>
      <c r="AL6575" s="28">
        <f t="shared" si="178"/>
        <v>12</v>
      </c>
      <c r="AN6575" s="160">
        <v>37466</v>
      </c>
      <c r="AO6575">
        <v>12</v>
      </c>
      <c r="AP6575">
        <v>140</v>
      </c>
      <c r="AQ6575" s="160" t="s">
        <v>1104</v>
      </c>
      <c r="AR6575" s="28">
        <f t="shared" si="179"/>
        <v>14</v>
      </c>
      <c r="AT6575" s="160">
        <v>38927</v>
      </c>
      <c r="AU6575">
        <v>12</v>
      </c>
      <c r="AV6575">
        <v>95</v>
      </c>
      <c r="AW6575" s="160" t="s">
        <v>1104</v>
      </c>
      <c r="AX6575" s="28">
        <f t="shared" si="180"/>
        <v>10</v>
      </c>
    </row>
    <row r="6576" spans="28:50" x14ac:dyDescent="0.3">
      <c r="AB6576" s="160">
        <v>36370</v>
      </c>
      <c r="AC6576">
        <v>13</v>
      </c>
      <c r="AD6576">
        <v>121</v>
      </c>
      <c r="AE6576" t="s">
        <v>1104</v>
      </c>
      <c r="AF6576">
        <v>12</v>
      </c>
      <c r="AH6576" s="160">
        <v>33083</v>
      </c>
      <c r="AI6576">
        <v>13</v>
      </c>
      <c r="AJ6576">
        <v>116</v>
      </c>
      <c r="AK6576" s="160" t="s">
        <v>1104</v>
      </c>
      <c r="AL6576" s="28">
        <f t="shared" si="178"/>
        <v>12</v>
      </c>
      <c r="AN6576" s="160">
        <v>37466</v>
      </c>
      <c r="AO6576">
        <v>13</v>
      </c>
      <c r="AP6576">
        <v>140</v>
      </c>
      <c r="AQ6576" s="160" t="s">
        <v>1104</v>
      </c>
      <c r="AR6576" s="28">
        <f t="shared" si="179"/>
        <v>14</v>
      </c>
      <c r="AT6576" s="160">
        <v>38927</v>
      </c>
      <c r="AU6576">
        <v>13</v>
      </c>
      <c r="AV6576">
        <v>115</v>
      </c>
      <c r="AW6576" s="160" t="s">
        <v>1104</v>
      </c>
      <c r="AX6576" s="28">
        <f t="shared" si="180"/>
        <v>12</v>
      </c>
    </row>
    <row r="6577" spans="28:50" x14ac:dyDescent="0.3">
      <c r="AB6577" s="160">
        <v>36370</v>
      </c>
      <c r="AC6577">
        <v>14</v>
      </c>
      <c r="AD6577">
        <v>114</v>
      </c>
      <c r="AE6577" t="s">
        <v>1104</v>
      </c>
      <c r="AF6577">
        <v>11</v>
      </c>
      <c r="AH6577" s="160">
        <v>33083</v>
      </c>
      <c r="AI6577">
        <v>14</v>
      </c>
      <c r="AJ6577">
        <v>118</v>
      </c>
      <c r="AK6577" s="160" t="s">
        <v>1104</v>
      </c>
      <c r="AL6577" s="28">
        <f t="shared" si="178"/>
        <v>12</v>
      </c>
      <c r="AN6577" s="160">
        <v>37466</v>
      </c>
      <c r="AO6577">
        <v>14</v>
      </c>
      <c r="AP6577">
        <v>140</v>
      </c>
      <c r="AQ6577" s="160" t="s">
        <v>1104</v>
      </c>
      <c r="AR6577" s="28">
        <f t="shared" si="179"/>
        <v>14</v>
      </c>
      <c r="AT6577" s="160">
        <v>38927</v>
      </c>
      <c r="AU6577">
        <v>14</v>
      </c>
      <c r="AV6577">
        <v>113</v>
      </c>
      <c r="AW6577" s="160" t="s">
        <v>1104</v>
      </c>
      <c r="AX6577" s="28">
        <f t="shared" si="180"/>
        <v>11</v>
      </c>
    </row>
    <row r="6578" spans="28:50" x14ac:dyDescent="0.3">
      <c r="AB6578" s="160">
        <v>36370</v>
      </c>
      <c r="AC6578">
        <v>15</v>
      </c>
      <c r="AD6578">
        <v>114</v>
      </c>
      <c r="AE6578" t="s">
        <v>1104</v>
      </c>
      <c r="AF6578">
        <v>11</v>
      </c>
      <c r="AH6578" s="160">
        <v>33083</v>
      </c>
      <c r="AI6578">
        <v>15</v>
      </c>
      <c r="AJ6578">
        <v>120</v>
      </c>
      <c r="AK6578" s="160" t="s">
        <v>1104</v>
      </c>
      <c r="AL6578" s="28">
        <f t="shared" si="178"/>
        <v>12</v>
      </c>
      <c r="AN6578" s="160">
        <v>37466</v>
      </c>
      <c r="AO6578">
        <v>15</v>
      </c>
      <c r="AP6578">
        <v>130</v>
      </c>
      <c r="AQ6578" s="160" t="s">
        <v>1104</v>
      </c>
      <c r="AR6578" s="28">
        <f t="shared" si="179"/>
        <v>13</v>
      </c>
      <c r="AT6578" s="160">
        <v>38927</v>
      </c>
      <c r="AU6578">
        <v>15</v>
      </c>
      <c r="AV6578">
        <v>95</v>
      </c>
      <c r="AW6578" s="160" t="s">
        <v>1104</v>
      </c>
      <c r="AX6578" s="28">
        <f t="shared" si="180"/>
        <v>10</v>
      </c>
    </row>
    <row r="6579" spans="28:50" x14ac:dyDescent="0.3">
      <c r="AB6579" s="160">
        <v>36370</v>
      </c>
      <c r="AC6579">
        <v>16</v>
      </c>
      <c r="AD6579">
        <v>104</v>
      </c>
      <c r="AE6579" t="s">
        <v>1104</v>
      </c>
      <c r="AF6579">
        <v>10</v>
      </c>
      <c r="AH6579" s="160">
        <v>33083</v>
      </c>
      <c r="AI6579">
        <v>16</v>
      </c>
      <c r="AJ6579">
        <v>117</v>
      </c>
      <c r="AK6579" s="160" t="s">
        <v>1104</v>
      </c>
      <c r="AL6579" s="28">
        <f t="shared" si="178"/>
        <v>12</v>
      </c>
      <c r="AN6579" s="160">
        <v>37466</v>
      </c>
      <c r="AO6579">
        <v>16</v>
      </c>
      <c r="AP6579">
        <v>130</v>
      </c>
      <c r="AQ6579" s="160" t="s">
        <v>1104</v>
      </c>
      <c r="AR6579" s="28">
        <f t="shared" si="179"/>
        <v>13</v>
      </c>
      <c r="AT6579" s="160">
        <v>38927</v>
      </c>
      <c r="AU6579">
        <v>16</v>
      </c>
      <c r="AV6579">
        <v>91</v>
      </c>
      <c r="AW6579" s="160" t="s">
        <v>1104</v>
      </c>
      <c r="AX6579" s="28">
        <f t="shared" si="180"/>
        <v>9</v>
      </c>
    </row>
    <row r="6580" spans="28:50" x14ac:dyDescent="0.3">
      <c r="AB6580" s="160">
        <v>36370</v>
      </c>
      <c r="AC6580">
        <v>17</v>
      </c>
      <c r="AD6580">
        <v>94</v>
      </c>
      <c r="AE6580" t="s">
        <v>1104</v>
      </c>
      <c r="AF6580">
        <v>9</v>
      </c>
      <c r="AH6580" s="160">
        <v>33083</v>
      </c>
      <c r="AI6580">
        <v>17</v>
      </c>
      <c r="AJ6580">
        <v>113</v>
      </c>
      <c r="AK6580" s="160" t="s">
        <v>1104</v>
      </c>
      <c r="AL6580" s="28">
        <f t="shared" si="178"/>
        <v>11</v>
      </c>
      <c r="AN6580" s="160">
        <v>37466</v>
      </c>
      <c r="AO6580">
        <v>17</v>
      </c>
      <c r="AP6580">
        <v>105</v>
      </c>
      <c r="AQ6580" s="160" t="s">
        <v>1104</v>
      </c>
      <c r="AR6580" s="28">
        <f t="shared" si="179"/>
        <v>11</v>
      </c>
      <c r="AT6580" s="160">
        <v>38927</v>
      </c>
      <c r="AU6580">
        <v>17</v>
      </c>
      <c r="AV6580">
        <v>87</v>
      </c>
      <c r="AW6580" s="160" t="s">
        <v>1104</v>
      </c>
      <c r="AX6580" s="28">
        <f t="shared" si="180"/>
        <v>9</v>
      </c>
    </row>
    <row r="6581" spans="28:50" x14ac:dyDescent="0.3">
      <c r="AB6581" s="160">
        <v>36370</v>
      </c>
      <c r="AC6581">
        <v>18</v>
      </c>
      <c r="AD6581">
        <v>77</v>
      </c>
      <c r="AE6581" t="s">
        <v>1104</v>
      </c>
      <c r="AF6581">
        <v>8</v>
      </c>
      <c r="AH6581" s="160">
        <v>33083</v>
      </c>
      <c r="AI6581">
        <v>18</v>
      </c>
      <c r="AJ6581">
        <v>109</v>
      </c>
      <c r="AK6581" s="160" t="s">
        <v>1104</v>
      </c>
      <c r="AL6581" s="28">
        <f t="shared" si="178"/>
        <v>11</v>
      </c>
      <c r="AN6581" s="160">
        <v>37466</v>
      </c>
      <c r="AO6581">
        <v>18</v>
      </c>
      <c r="AP6581">
        <v>100</v>
      </c>
      <c r="AQ6581" s="160" t="s">
        <v>1104</v>
      </c>
      <c r="AR6581" s="28">
        <f t="shared" si="179"/>
        <v>10</v>
      </c>
      <c r="AT6581" s="160">
        <v>38927</v>
      </c>
      <c r="AU6581">
        <v>18</v>
      </c>
      <c r="AV6581">
        <v>88</v>
      </c>
      <c r="AW6581" s="160" t="s">
        <v>1104</v>
      </c>
      <c r="AX6581" s="28">
        <f t="shared" si="180"/>
        <v>9</v>
      </c>
    </row>
    <row r="6582" spans="28:50" x14ac:dyDescent="0.3">
      <c r="AB6582" s="160">
        <v>36370</v>
      </c>
      <c r="AC6582">
        <v>19</v>
      </c>
      <c r="AD6582">
        <v>48</v>
      </c>
      <c r="AE6582" t="s">
        <v>1104</v>
      </c>
      <c r="AF6582">
        <v>5</v>
      </c>
      <c r="AH6582" s="160">
        <v>33083</v>
      </c>
      <c r="AI6582">
        <v>19</v>
      </c>
      <c r="AJ6582">
        <v>104</v>
      </c>
      <c r="AK6582" s="160" t="s">
        <v>1104</v>
      </c>
      <c r="AL6582" s="28">
        <f t="shared" si="178"/>
        <v>10</v>
      </c>
      <c r="AN6582" s="160">
        <v>37466</v>
      </c>
      <c r="AO6582">
        <v>19</v>
      </c>
      <c r="AP6582">
        <v>100</v>
      </c>
      <c r="AQ6582" s="160" t="s">
        <v>1104</v>
      </c>
      <c r="AR6582" s="28">
        <f t="shared" si="179"/>
        <v>10</v>
      </c>
      <c r="AT6582" s="160">
        <v>38927</v>
      </c>
      <c r="AU6582">
        <v>19</v>
      </c>
      <c r="AV6582">
        <v>84</v>
      </c>
      <c r="AW6582" s="160" t="s">
        <v>1104</v>
      </c>
      <c r="AX6582" s="28">
        <f t="shared" si="180"/>
        <v>8</v>
      </c>
    </row>
    <row r="6583" spans="28:50" x14ac:dyDescent="0.3">
      <c r="AB6583" s="160">
        <v>36370</v>
      </c>
      <c r="AC6583">
        <v>20</v>
      </c>
      <c r="AD6583">
        <v>65</v>
      </c>
      <c r="AE6583" t="s">
        <v>1104</v>
      </c>
      <c r="AF6583">
        <v>7</v>
      </c>
      <c r="AH6583" s="160">
        <v>33083</v>
      </c>
      <c r="AI6583">
        <v>20</v>
      </c>
      <c r="AJ6583">
        <v>99</v>
      </c>
      <c r="AK6583" s="160" t="s">
        <v>1104</v>
      </c>
      <c r="AL6583" s="28">
        <f t="shared" si="178"/>
        <v>10</v>
      </c>
      <c r="AN6583" s="160">
        <v>37466</v>
      </c>
      <c r="AO6583">
        <v>20</v>
      </c>
      <c r="AP6583">
        <v>94</v>
      </c>
      <c r="AQ6583" s="160" t="s">
        <v>1104</v>
      </c>
      <c r="AR6583" s="28">
        <f t="shared" si="179"/>
        <v>9</v>
      </c>
      <c r="AT6583" s="160">
        <v>38927</v>
      </c>
      <c r="AU6583">
        <v>20</v>
      </c>
      <c r="AV6583">
        <v>87</v>
      </c>
      <c r="AW6583" s="160" t="s">
        <v>1104</v>
      </c>
      <c r="AX6583" s="28">
        <f t="shared" si="180"/>
        <v>9</v>
      </c>
    </row>
    <row r="6584" spans="28:50" x14ac:dyDescent="0.3">
      <c r="AB6584" s="160">
        <v>36370</v>
      </c>
      <c r="AC6584">
        <v>21</v>
      </c>
      <c r="AD6584">
        <v>47</v>
      </c>
      <c r="AE6584" t="s">
        <v>1104</v>
      </c>
      <c r="AF6584">
        <v>5</v>
      </c>
      <c r="AH6584" s="160">
        <v>33083</v>
      </c>
      <c r="AI6584">
        <v>21</v>
      </c>
      <c r="AJ6584">
        <v>93</v>
      </c>
      <c r="AK6584" s="160" t="s">
        <v>1104</v>
      </c>
      <c r="AL6584" s="28">
        <f t="shared" si="178"/>
        <v>9</v>
      </c>
      <c r="AN6584" s="160">
        <v>37466</v>
      </c>
      <c r="AO6584">
        <v>21</v>
      </c>
      <c r="AP6584">
        <v>90</v>
      </c>
      <c r="AQ6584" s="160" t="s">
        <v>1104</v>
      </c>
      <c r="AR6584" s="28">
        <f t="shared" si="179"/>
        <v>9</v>
      </c>
      <c r="AT6584" s="160">
        <v>38927</v>
      </c>
      <c r="AU6584">
        <v>21</v>
      </c>
      <c r="AV6584">
        <v>101</v>
      </c>
      <c r="AW6584" s="160" t="s">
        <v>1104</v>
      </c>
      <c r="AX6584" s="28">
        <f t="shared" si="180"/>
        <v>10</v>
      </c>
    </row>
    <row r="6585" spans="28:50" x14ac:dyDescent="0.3">
      <c r="AB6585" s="160">
        <v>36370</v>
      </c>
      <c r="AC6585">
        <v>22</v>
      </c>
      <c r="AD6585">
        <v>49</v>
      </c>
      <c r="AE6585" t="s">
        <v>1104</v>
      </c>
      <c r="AF6585">
        <v>5</v>
      </c>
      <c r="AH6585" s="160">
        <v>33083</v>
      </c>
      <c r="AI6585">
        <v>22</v>
      </c>
      <c r="AJ6585">
        <v>91</v>
      </c>
      <c r="AK6585" s="160" t="s">
        <v>1104</v>
      </c>
      <c r="AL6585" s="28">
        <f t="shared" si="178"/>
        <v>9</v>
      </c>
      <c r="AN6585" s="160">
        <v>37466</v>
      </c>
      <c r="AO6585">
        <v>22</v>
      </c>
      <c r="AP6585">
        <v>90</v>
      </c>
      <c r="AQ6585" s="160" t="s">
        <v>1104</v>
      </c>
      <c r="AR6585" s="28">
        <f t="shared" si="179"/>
        <v>9</v>
      </c>
      <c r="AT6585" s="160">
        <v>38927</v>
      </c>
      <c r="AU6585">
        <v>22</v>
      </c>
      <c r="AV6585">
        <v>90</v>
      </c>
      <c r="AW6585" s="160" t="s">
        <v>1104</v>
      </c>
      <c r="AX6585" s="28">
        <f t="shared" si="180"/>
        <v>9</v>
      </c>
    </row>
    <row r="6586" spans="28:50" x14ac:dyDescent="0.3">
      <c r="AB6586" s="160">
        <v>36370</v>
      </c>
      <c r="AC6586">
        <v>23</v>
      </c>
      <c r="AD6586">
        <v>67</v>
      </c>
      <c r="AE6586" t="s">
        <v>1104</v>
      </c>
      <c r="AF6586">
        <v>7</v>
      </c>
      <c r="AH6586" s="160">
        <v>33083</v>
      </c>
      <c r="AI6586">
        <v>23</v>
      </c>
      <c r="AJ6586">
        <v>89</v>
      </c>
      <c r="AK6586" s="160" t="s">
        <v>1104</v>
      </c>
      <c r="AL6586" s="28">
        <f t="shared" si="178"/>
        <v>9</v>
      </c>
      <c r="AN6586" s="160">
        <v>37466</v>
      </c>
      <c r="AO6586">
        <v>23</v>
      </c>
      <c r="AP6586">
        <v>87</v>
      </c>
      <c r="AQ6586" s="160" t="s">
        <v>1104</v>
      </c>
      <c r="AR6586" s="28">
        <f t="shared" si="179"/>
        <v>9</v>
      </c>
      <c r="AT6586" s="160">
        <v>38927</v>
      </c>
      <c r="AU6586">
        <v>23</v>
      </c>
      <c r="AV6586">
        <v>99</v>
      </c>
      <c r="AW6586" s="160" t="s">
        <v>1104</v>
      </c>
      <c r="AX6586" s="28">
        <f t="shared" si="180"/>
        <v>10</v>
      </c>
    </row>
    <row r="6587" spans="28:50" x14ac:dyDescent="0.3">
      <c r="AB6587" s="160">
        <v>36371</v>
      </c>
      <c r="AC6587">
        <v>0</v>
      </c>
      <c r="AD6587">
        <v>57</v>
      </c>
      <c r="AE6587" t="s">
        <v>1104</v>
      </c>
      <c r="AF6587">
        <v>6</v>
      </c>
      <c r="AH6587" s="160">
        <v>33084</v>
      </c>
      <c r="AI6587">
        <v>0</v>
      </c>
      <c r="AJ6587">
        <v>87</v>
      </c>
      <c r="AK6587" s="160" t="s">
        <v>1104</v>
      </c>
      <c r="AL6587" s="28">
        <f t="shared" ref="AL6587:AL6650" si="181">ROUND(AJ6587/10,0)</f>
        <v>9</v>
      </c>
      <c r="AN6587" s="160">
        <v>37467</v>
      </c>
      <c r="AO6587">
        <v>0</v>
      </c>
      <c r="AP6587">
        <v>80</v>
      </c>
      <c r="AQ6587" s="160" t="s">
        <v>1104</v>
      </c>
      <c r="AR6587" s="28">
        <f t="shared" ref="AR6587:AR6650" si="182">ROUND(AP6587/10,0)</f>
        <v>8</v>
      </c>
      <c r="AT6587" s="160">
        <v>38928</v>
      </c>
      <c r="AU6587">
        <v>0</v>
      </c>
      <c r="AV6587">
        <v>76</v>
      </c>
      <c r="AW6587" s="160" t="s">
        <v>1104</v>
      </c>
      <c r="AX6587" s="28">
        <f t="shared" ref="AX6587:AX6650" si="183">ROUND(AV6587/10,0)</f>
        <v>8</v>
      </c>
    </row>
    <row r="6588" spans="28:50" x14ac:dyDescent="0.3">
      <c r="AB6588" s="160">
        <v>36371</v>
      </c>
      <c r="AC6588">
        <v>1</v>
      </c>
      <c r="AD6588">
        <v>63</v>
      </c>
      <c r="AE6588" t="s">
        <v>1104</v>
      </c>
      <c r="AF6588">
        <v>6</v>
      </c>
      <c r="AH6588" s="160">
        <v>33084</v>
      </c>
      <c r="AI6588">
        <v>1</v>
      </c>
      <c r="AJ6588">
        <v>82</v>
      </c>
      <c r="AK6588" s="160" t="s">
        <v>1104</v>
      </c>
      <c r="AL6588" s="28">
        <f t="shared" si="181"/>
        <v>8</v>
      </c>
      <c r="AN6588" s="160">
        <v>37467</v>
      </c>
      <c r="AO6588">
        <v>1</v>
      </c>
      <c r="AP6588">
        <v>80</v>
      </c>
      <c r="AQ6588" s="160" t="s">
        <v>1104</v>
      </c>
      <c r="AR6588" s="28">
        <f t="shared" si="182"/>
        <v>8</v>
      </c>
      <c r="AT6588" s="160">
        <v>38928</v>
      </c>
      <c r="AU6588">
        <v>1</v>
      </c>
      <c r="AV6588">
        <v>90</v>
      </c>
      <c r="AW6588" s="160" t="s">
        <v>1104</v>
      </c>
      <c r="AX6588" s="28">
        <f t="shared" si="183"/>
        <v>9</v>
      </c>
    </row>
    <row r="6589" spans="28:50" x14ac:dyDescent="0.3">
      <c r="AB6589" s="160">
        <v>36371</v>
      </c>
      <c r="AC6589">
        <v>2</v>
      </c>
      <c r="AD6589">
        <v>58</v>
      </c>
      <c r="AE6589" t="s">
        <v>1104</v>
      </c>
      <c r="AF6589">
        <v>6</v>
      </c>
      <c r="AH6589" s="160">
        <v>33084</v>
      </c>
      <c r="AI6589">
        <v>2</v>
      </c>
      <c r="AJ6589">
        <v>76</v>
      </c>
      <c r="AK6589" s="160" t="s">
        <v>1104</v>
      </c>
      <c r="AL6589" s="28">
        <f t="shared" si="181"/>
        <v>8</v>
      </c>
      <c r="AN6589" s="160">
        <v>37467</v>
      </c>
      <c r="AO6589">
        <v>2</v>
      </c>
      <c r="AP6589">
        <v>82</v>
      </c>
      <c r="AQ6589" s="160" t="s">
        <v>1104</v>
      </c>
      <c r="AR6589" s="28">
        <f t="shared" si="182"/>
        <v>8</v>
      </c>
      <c r="AT6589" s="160">
        <v>38928</v>
      </c>
      <c r="AU6589">
        <v>2</v>
      </c>
      <c r="AV6589">
        <v>74</v>
      </c>
      <c r="AW6589" s="160" t="s">
        <v>1104</v>
      </c>
      <c r="AX6589" s="28">
        <f t="shared" si="183"/>
        <v>7</v>
      </c>
    </row>
    <row r="6590" spans="28:50" x14ac:dyDescent="0.3">
      <c r="AB6590" s="160">
        <v>36371</v>
      </c>
      <c r="AC6590">
        <v>3</v>
      </c>
      <c r="AD6590">
        <v>45</v>
      </c>
      <c r="AE6590" t="s">
        <v>1104</v>
      </c>
      <c r="AF6590">
        <v>5</v>
      </c>
      <c r="AH6590" s="160">
        <v>33084</v>
      </c>
      <c r="AI6590">
        <v>3</v>
      </c>
      <c r="AJ6590">
        <v>70</v>
      </c>
      <c r="AK6590" s="160" t="s">
        <v>1104</v>
      </c>
      <c r="AL6590" s="28">
        <f t="shared" si="181"/>
        <v>7</v>
      </c>
      <c r="AN6590" s="160">
        <v>37467</v>
      </c>
      <c r="AO6590">
        <v>3</v>
      </c>
      <c r="AP6590">
        <v>70</v>
      </c>
      <c r="AQ6590" s="160" t="s">
        <v>1104</v>
      </c>
      <c r="AR6590" s="28">
        <f t="shared" si="182"/>
        <v>7</v>
      </c>
      <c r="AT6590" s="160">
        <v>38928</v>
      </c>
      <c r="AU6590">
        <v>3</v>
      </c>
      <c r="AV6590">
        <v>80</v>
      </c>
      <c r="AW6590" s="160" t="s">
        <v>1104</v>
      </c>
      <c r="AX6590" s="28">
        <f t="shared" si="183"/>
        <v>8</v>
      </c>
    </row>
    <row r="6591" spans="28:50" x14ac:dyDescent="0.3">
      <c r="AB6591" s="160">
        <v>36371</v>
      </c>
      <c r="AC6591">
        <v>4</v>
      </c>
      <c r="AD6591">
        <v>51</v>
      </c>
      <c r="AE6591" t="s">
        <v>1104</v>
      </c>
      <c r="AF6591">
        <v>5</v>
      </c>
      <c r="AH6591" s="160">
        <v>33084</v>
      </c>
      <c r="AI6591">
        <v>4</v>
      </c>
      <c r="AJ6591">
        <v>68</v>
      </c>
      <c r="AK6591" s="160" t="s">
        <v>1104</v>
      </c>
      <c r="AL6591" s="28">
        <f t="shared" si="181"/>
        <v>7</v>
      </c>
      <c r="AN6591" s="160">
        <v>37467</v>
      </c>
      <c r="AO6591">
        <v>4</v>
      </c>
      <c r="AP6591">
        <v>70</v>
      </c>
      <c r="AQ6591" s="160" t="s">
        <v>1104</v>
      </c>
      <c r="AR6591" s="28">
        <f t="shared" si="182"/>
        <v>7</v>
      </c>
      <c r="AT6591" s="160">
        <v>38928</v>
      </c>
      <c r="AU6591">
        <v>4</v>
      </c>
      <c r="AV6591">
        <v>74</v>
      </c>
      <c r="AW6591" s="160" t="s">
        <v>1104</v>
      </c>
      <c r="AX6591" s="28">
        <f t="shared" si="183"/>
        <v>7</v>
      </c>
    </row>
    <row r="6592" spans="28:50" x14ac:dyDescent="0.3">
      <c r="AB6592" s="160">
        <v>36371</v>
      </c>
      <c r="AC6592">
        <v>5</v>
      </c>
      <c r="AD6592">
        <v>33</v>
      </c>
      <c r="AE6592" t="s">
        <v>1104</v>
      </c>
      <c r="AF6592">
        <v>3</v>
      </c>
      <c r="AH6592" s="160">
        <v>33084</v>
      </c>
      <c r="AI6592">
        <v>5</v>
      </c>
      <c r="AJ6592">
        <v>65</v>
      </c>
      <c r="AK6592" s="160" t="s">
        <v>1104</v>
      </c>
      <c r="AL6592" s="28">
        <f t="shared" si="181"/>
        <v>7</v>
      </c>
      <c r="AN6592" s="160">
        <v>37467</v>
      </c>
      <c r="AO6592">
        <v>5</v>
      </c>
      <c r="AP6592">
        <v>67</v>
      </c>
      <c r="AQ6592" s="160" t="s">
        <v>1104</v>
      </c>
      <c r="AR6592" s="28">
        <f t="shared" si="182"/>
        <v>7</v>
      </c>
      <c r="AT6592" s="160">
        <v>38928</v>
      </c>
      <c r="AU6592">
        <v>5</v>
      </c>
      <c r="AV6592">
        <v>88</v>
      </c>
      <c r="AW6592" s="160" t="s">
        <v>1104</v>
      </c>
      <c r="AX6592" s="28">
        <f t="shared" si="183"/>
        <v>9</v>
      </c>
    </row>
    <row r="6593" spans="28:50" x14ac:dyDescent="0.3">
      <c r="AB6593" s="160">
        <v>36371</v>
      </c>
      <c r="AC6593">
        <v>6</v>
      </c>
      <c r="AD6593">
        <v>56</v>
      </c>
      <c r="AE6593" t="s">
        <v>1104</v>
      </c>
      <c r="AF6593">
        <v>6</v>
      </c>
      <c r="AH6593" s="160">
        <v>33084</v>
      </c>
      <c r="AI6593">
        <v>6</v>
      </c>
      <c r="AJ6593">
        <v>62</v>
      </c>
      <c r="AK6593" s="160" t="s">
        <v>1104</v>
      </c>
      <c r="AL6593" s="28">
        <f t="shared" si="181"/>
        <v>6</v>
      </c>
      <c r="AN6593" s="160">
        <v>37467</v>
      </c>
      <c r="AO6593">
        <v>6</v>
      </c>
      <c r="AP6593">
        <v>60</v>
      </c>
      <c r="AQ6593" s="160" t="s">
        <v>1104</v>
      </c>
      <c r="AR6593" s="28">
        <f t="shared" si="182"/>
        <v>6</v>
      </c>
      <c r="AT6593" s="160">
        <v>38928</v>
      </c>
      <c r="AU6593">
        <v>6</v>
      </c>
      <c r="AV6593">
        <v>92</v>
      </c>
      <c r="AW6593" s="160" t="s">
        <v>1104</v>
      </c>
      <c r="AX6593" s="28">
        <f t="shared" si="183"/>
        <v>9</v>
      </c>
    </row>
    <row r="6594" spans="28:50" x14ac:dyDescent="0.3">
      <c r="AB6594" s="160">
        <v>36371</v>
      </c>
      <c r="AC6594">
        <v>7</v>
      </c>
      <c r="AD6594">
        <v>72</v>
      </c>
      <c r="AE6594" t="s">
        <v>1104</v>
      </c>
      <c r="AF6594">
        <v>7</v>
      </c>
      <c r="AH6594" s="160">
        <v>33084</v>
      </c>
      <c r="AI6594">
        <v>7</v>
      </c>
      <c r="AJ6594">
        <v>64</v>
      </c>
      <c r="AK6594" s="160" t="s">
        <v>1104</v>
      </c>
      <c r="AL6594" s="28">
        <f t="shared" si="181"/>
        <v>6</v>
      </c>
      <c r="AN6594" s="160">
        <v>37467</v>
      </c>
      <c r="AO6594">
        <v>7</v>
      </c>
      <c r="AP6594">
        <v>70</v>
      </c>
      <c r="AQ6594" s="160" t="s">
        <v>1104</v>
      </c>
      <c r="AR6594" s="28">
        <f t="shared" si="182"/>
        <v>7</v>
      </c>
      <c r="AT6594" s="160">
        <v>38928</v>
      </c>
      <c r="AU6594">
        <v>7</v>
      </c>
      <c r="AV6594">
        <v>100</v>
      </c>
      <c r="AW6594" s="160" t="s">
        <v>1104</v>
      </c>
      <c r="AX6594" s="28">
        <f t="shared" si="183"/>
        <v>10</v>
      </c>
    </row>
    <row r="6595" spans="28:50" x14ac:dyDescent="0.3">
      <c r="AB6595" s="160">
        <v>36371</v>
      </c>
      <c r="AC6595">
        <v>8</v>
      </c>
      <c r="AD6595">
        <v>81</v>
      </c>
      <c r="AE6595" t="s">
        <v>1104</v>
      </c>
      <c r="AF6595">
        <v>8</v>
      </c>
      <c r="AH6595" s="160">
        <v>33084</v>
      </c>
      <c r="AI6595">
        <v>8</v>
      </c>
      <c r="AJ6595">
        <v>66</v>
      </c>
      <c r="AK6595" s="160" t="s">
        <v>1104</v>
      </c>
      <c r="AL6595" s="28">
        <f t="shared" si="181"/>
        <v>7</v>
      </c>
      <c r="AN6595" s="160">
        <v>37467</v>
      </c>
      <c r="AO6595">
        <v>8</v>
      </c>
      <c r="AP6595">
        <v>97</v>
      </c>
      <c r="AQ6595" s="160" t="s">
        <v>1104</v>
      </c>
      <c r="AR6595" s="28">
        <f t="shared" si="182"/>
        <v>10</v>
      </c>
      <c r="AT6595" s="160">
        <v>38928</v>
      </c>
      <c r="AU6595">
        <v>8</v>
      </c>
      <c r="AV6595">
        <v>94</v>
      </c>
      <c r="AW6595" s="160" t="s">
        <v>1104</v>
      </c>
      <c r="AX6595" s="28">
        <f t="shared" si="183"/>
        <v>9</v>
      </c>
    </row>
    <row r="6596" spans="28:50" x14ac:dyDescent="0.3">
      <c r="AB6596" s="160">
        <v>36371</v>
      </c>
      <c r="AC6596">
        <v>9</v>
      </c>
      <c r="AD6596">
        <v>98</v>
      </c>
      <c r="AE6596" t="s">
        <v>1104</v>
      </c>
      <c r="AF6596">
        <v>10</v>
      </c>
      <c r="AH6596" s="160">
        <v>33084</v>
      </c>
      <c r="AI6596">
        <v>9</v>
      </c>
      <c r="AJ6596">
        <v>68</v>
      </c>
      <c r="AK6596" s="160" t="s">
        <v>1104</v>
      </c>
      <c r="AL6596" s="28">
        <f t="shared" si="181"/>
        <v>7</v>
      </c>
      <c r="AN6596" s="160">
        <v>37467</v>
      </c>
      <c r="AO6596">
        <v>9</v>
      </c>
      <c r="AP6596">
        <v>120</v>
      </c>
      <c r="AQ6596" s="160" t="s">
        <v>1104</v>
      </c>
      <c r="AR6596" s="28">
        <f t="shared" si="182"/>
        <v>12</v>
      </c>
      <c r="AT6596" s="160">
        <v>38928</v>
      </c>
      <c r="AU6596">
        <v>9</v>
      </c>
      <c r="AV6596">
        <v>91</v>
      </c>
      <c r="AW6596" s="160" t="s">
        <v>1104</v>
      </c>
      <c r="AX6596" s="28">
        <f t="shared" si="183"/>
        <v>9</v>
      </c>
    </row>
    <row r="6597" spans="28:50" x14ac:dyDescent="0.3">
      <c r="AB6597" s="160">
        <v>36371</v>
      </c>
      <c r="AC6597">
        <v>10</v>
      </c>
      <c r="AD6597">
        <v>115</v>
      </c>
      <c r="AE6597" t="s">
        <v>1104</v>
      </c>
      <c r="AF6597">
        <v>12</v>
      </c>
      <c r="AH6597" s="160">
        <v>33084</v>
      </c>
      <c r="AI6597">
        <v>10</v>
      </c>
      <c r="AJ6597">
        <v>89</v>
      </c>
      <c r="AK6597" s="160" t="s">
        <v>1104</v>
      </c>
      <c r="AL6597" s="28">
        <f t="shared" si="181"/>
        <v>9</v>
      </c>
      <c r="AN6597" s="160">
        <v>37467</v>
      </c>
      <c r="AO6597">
        <v>10</v>
      </c>
      <c r="AP6597">
        <v>130</v>
      </c>
      <c r="AQ6597" s="160" t="s">
        <v>1104</v>
      </c>
      <c r="AR6597" s="28">
        <f t="shared" si="182"/>
        <v>13</v>
      </c>
      <c r="AT6597" s="160">
        <v>38928</v>
      </c>
      <c r="AU6597">
        <v>10</v>
      </c>
      <c r="AV6597">
        <v>101</v>
      </c>
      <c r="AW6597" s="160" t="s">
        <v>1104</v>
      </c>
      <c r="AX6597" s="28">
        <f t="shared" si="183"/>
        <v>10</v>
      </c>
    </row>
    <row r="6598" spans="28:50" x14ac:dyDescent="0.3">
      <c r="AB6598" s="160">
        <v>36371</v>
      </c>
      <c r="AC6598">
        <v>11</v>
      </c>
      <c r="AD6598">
        <v>118</v>
      </c>
      <c r="AE6598" t="s">
        <v>1104</v>
      </c>
      <c r="AF6598">
        <v>12</v>
      </c>
      <c r="AH6598" s="160">
        <v>33084</v>
      </c>
      <c r="AI6598">
        <v>11</v>
      </c>
      <c r="AJ6598">
        <v>110</v>
      </c>
      <c r="AK6598" s="160" t="s">
        <v>1104</v>
      </c>
      <c r="AL6598" s="28">
        <f t="shared" si="181"/>
        <v>11</v>
      </c>
      <c r="AN6598" s="160">
        <v>37467</v>
      </c>
      <c r="AO6598">
        <v>11</v>
      </c>
      <c r="AP6598">
        <v>135</v>
      </c>
      <c r="AQ6598" s="160" t="s">
        <v>1104</v>
      </c>
      <c r="AR6598" s="28">
        <f t="shared" si="182"/>
        <v>14</v>
      </c>
      <c r="AT6598" s="160">
        <v>38928</v>
      </c>
      <c r="AU6598">
        <v>11</v>
      </c>
      <c r="AV6598">
        <v>107</v>
      </c>
      <c r="AW6598" s="160" t="s">
        <v>1104</v>
      </c>
      <c r="AX6598" s="28">
        <f t="shared" si="183"/>
        <v>11</v>
      </c>
    </row>
    <row r="6599" spans="28:50" x14ac:dyDescent="0.3">
      <c r="AB6599" s="160">
        <v>36371</v>
      </c>
      <c r="AC6599">
        <v>12</v>
      </c>
      <c r="AD6599">
        <v>125</v>
      </c>
      <c r="AE6599" t="s">
        <v>1104</v>
      </c>
      <c r="AF6599">
        <v>13</v>
      </c>
      <c r="AH6599" s="160">
        <v>33084</v>
      </c>
      <c r="AI6599">
        <v>12</v>
      </c>
      <c r="AJ6599">
        <v>132</v>
      </c>
      <c r="AK6599" s="160" t="s">
        <v>1104</v>
      </c>
      <c r="AL6599" s="28">
        <f t="shared" si="181"/>
        <v>13</v>
      </c>
      <c r="AN6599" s="160">
        <v>37467</v>
      </c>
      <c r="AO6599">
        <v>12</v>
      </c>
      <c r="AP6599">
        <v>130</v>
      </c>
      <c r="AQ6599" s="160" t="s">
        <v>1104</v>
      </c>
      <c r="AR6599" s="28">
        <f t="shared" si="182"/>
        <v>13</v>
      </c>
      <c r="AT6599" s="160">
        <v>38928</v>
      </c>
      <c r="AU6599">
        <v>12</v>
      </c>
      <c r="AV6599">
        <v>97</v>
      </c>
      <c r="AW6599" s="160" t="s">
        <v>1104</v>
      </c>
      <c r="AX6599" s="28">
        <f t="shared" si="183"/>
        <v>10</v>
      </c>
    </row>
    <row r="6600" spans="28:50" x14ac:dyDescent="0.3">
      <c r="AB6600" s="160">
        <v>36371</v>
      </c>
      <c r="AC6600">
        <v>13</v>
      </c>
      <c r="AD6600">
        <v>132</v>
      </c>
      <c r="AE6600" t="s">
        <v>1104</v>
      </c>
      <c r="AF6600">
        <v>13</v>
      </c>
      <c r="AH6600" s="160">
        <v>33084</v>
      </c>
      <c r="AI6600">
        <v>13</v>
      </c>
      <c r="AJ6600">
        <v>134</v>
      </c>
      <c r="AK6600" s="160" t="s">
        <v>1104</v>
      </c>
      <c r="AL6600" s="28">
        <f t="shared" si="181"/>
        <v>13</v>
      </c>
      <c r="AN6600" s="160">
        <v>37467</v>
      </c>
      <c r="AO6600">
        <v>13</v>
      </c>
      <c r="AP6600">
        <v>130</v>
      </c>
      <c r="AQ6600" s="160" t="s">
        <v>1104</v>
      </c>
      <c r="AR6600" s="28">
        <f t="shared" si="182"/>
        <v>13</v>
      </c>
      <c r="AT6600" s="160">
        <v>38928</v>
      </c>
      <c r="AU6600">
        <v>13</v>
      </c>
      <c r="AV6600">
        <v>108</v>
      </c>
      <c r="AW6600" s="160" t="s">
        <v>1104</v>
      </c>
      <c r="AX6600" s="28">
        <f t="shared" si="183"/>
        <v>11</v>
      </c>
    </row>
    <row r="6601" spans="28:50" x14ac:dyDescent="0.3">
      <c r="AB6601" s="160">
        <v>36371</v>
      </c>
      <c r="AC6601">
        <v>14</v>
      </c>
      <c r="AD6601">
        <v>136</v>
      </c>
      <c r="AE6601" t="s">
        <v>1104</v>
      </c>
      <c r="AF6601">
        <v>14</v>
      </c>
      <c r="AH6601" s="160">
        <v>33084</v>
      </c>
      <c r="AI6601">
        <v>14</v>
      </c>
      <c r="AJ6601">
        <v>137</v>
      </c>
      <c r="AK6601" s="160" t="s">
        <v>1104</v>
      </c>
      <c r="AL6601" s="28">
        <f t="shared" si="181"/>
        <v>14</v>
      </c>
      <c r="AN6601" s="160">
        <v>37467</v>
      </c>
      <c r="AO6601">
        <v>14</v>
      </c>
      <c r="AP6601">
        <v>132</v>
      </c>
      <c r="AQ6601" s="160" t="s">
        <v>1104</v>
      </c>
      <c r="AR6601" s="28">
        <f t="shared" si="182"/>
        <v>13</v>
      </c>
      <c r="AT6601" s="160">
        <v>38928</v>
      </c>
      <c r="AU6601">
        <v>14</v>
      </c>
      <c r="AV6601">
        <v>102</v>
      </c>
      <c r="AW6601" s="160" t="s">
        <v>1104</v>
      </c>
      <c r="AX6601" s="28">
        <f t="shared" si="183"/>
        <v>10</v>
      </c>
    </row>
    <row r="6602" spans="28:50" x14ac:dyDescent="0.3">
      <c r="AB6602" s="160">
        <v>36371</v>
      </c>
      <c r="AC6602">
        <v>15</v>
      </c>
      <c r="AD6602">
        <v>147</v>
      </c>
      <c r="AE6602" t="s">
        <v>1104</v>
      </c>
      <c r="AF6602">
        <v>15</v>
      </c>
      <c r="AH6602" s="160">
        <v>33084</v>
      </c>
      <c r="AI6602">
        <v>15</v>
      </c>
      <c r="AJ6602">
        <v>140</v>
      </c>
      <c r="AK6602" s="160" t="s">
        <v>1104</v>
      </c>
      <c r="AL6602" s="28">
        <f t="shared" si="181"/>
        <v>14</v>
      </c>
      <c r="AN6602" s="160">
        <v>37467</v>
      </c>
      <c r="AO6602">
        <v>15</v>
      </c>
      <c r="AP6602">
        <v>130</v>
      </c>
      <c r="AQ6602" s="160" t="s">
        <v>1104</v>
      </c>
      <c r="AR6602" s="28">
        <f t="shared" si="182"/>
        <v>13</v>
      </c>
      <c r="AT6602" s="160">
        <v>38928</v>
      </c>
      <c r="AU6602">
        <v>15</v>
      </c>
      <c r="AV6602">
        <v>107</v>
      </c>
      <c r="AW6602" s="160" t="s">
        <v>1104</v>
      </c>
      <c r="AX6602" s="28">
        <f t="shared" si="183"/>
        <v>11</v>
      </c>
    </row>
    <row r="6603" spans="28:50" x14ac:dyDescent="0.3">
      <c r="AB6603" s="160">
        <v>36371</v>
      </c>
      <c r="AC6603">
        <v>16</v>
      </c>
      <c r="AD6603">
        <v>132</v>
      </c>
      <c r="AE6603" t="s">
        <v>1104</v>
      </c>
      <c r="AF6603">
        <v>13</v>
      </c>
      <c r="AH6603" s="160">
        <v>33084</v>
      </c>
      <c r="AI6603">
        <v>16</v>
      </c>
      <c r="AJ6603">
        <v>135</v>
      </c>
      <c r="AK6603" s="160" t="s">
        <v>1104</v>
      </c>
      <c r="AL6603" s="28">
        <f t="shared" si="181"/>
        <v>14</v>
      </c>
      <c r="AN6603" s="160">
        <v>37467</v>
      </c>
      <c r="AO6603">
        <v>16</v>
      </c>
      <c r="AP6603">
        <v>120</v>
      </c>
      <c r="AQ6603" s="160" t="s">
        <v>1104</v>
      </c>
      <c r="AR6603" s="28">
        <f t="shared" si="182"/>
        <v>12</v>
      </c>
      <c r="AT6603" s="160">
        <v>38928</v>
      </c>
      <c r="AU6603">
        <v>16</v>
      </c>
      <c r="AV6603">
        <v>95</v>
      </c>
      <c r="AW6603" s="160" t="s">
        <v>1104</v>
      </c>
      <c r="AX6603" s="28">
        <f t="shared" si="183"/>
        <v>10</v>
      </c>
    </row>
    <row r="6604" spans="28:50" x14ac:dyDescent="0.3">
      <c r="AB6604" s="160">
        <v>36371</v>
      </c>
      <c r="AC6604">
        <v>17</v>
      </c>
      <c r="AD6604">
        <v>127</v>
      </c>
      <c r="AE6604" t="s">
        <v>1104</v>
      </c>
      <c r="AF6604">
        <v>13</v>
      </c>
      <c r="AH6604" s="160">
        <v>33084</v>
      </c>
      <c r="AI6604">
        <v>17</v>
      </c>
      <c r="AJ6604">
        <v>130</v>
      </c>
      <c r="AK6604" s="160" t="s">
        <v>1104</v>
      </c>
      <c r="AL6604" s="28">
        <f t="shared" si="181"/>
        <v>13</v>
      </c>
      <c r="AN6604" s="160">
        <v>37467</v>
      </c>
      <c r="AO6604">
        <v>17</v>
      </c>
      <c r="AP6604">
        <v>116</v>
      </c>
      <c r="AQ6604" s="160" t="s">
        <v>1104</v>
      </c>
      <c r="AR6604" s="28">
        <f t="shared" si="182"/>
        <v>12</v>
      </c>
      <c r="AT6604" s="160">
        <v>38928</v>
      </c>
      <c r="AU6604">
        <v>17</v>
      </c>
      <c r="AV6604">
        <v>92</v>
      </c>
      <c r="AW6604" s="160" t="s">
        <v>1104</v>
      </c>
      <c r="AX6604" s="28">
        <f t="shared" si="183"/>
        <v>9</v>
      </c>
    </row>
    <row r="6605" spans="28:50" x14ac:dyDescent="0.3">
      <c r="AB6605" s="160">
        <v>36371</v>
      </c>
      <c r="AC6605">
        <v>18</v>
      </c>
      <c r="AD6605">
        <v>114</v>
      </c>
      <c r="AE6605" t="s">
        <v>1104</v>
      </c>
      <c r="AF6605">
        <v>11</v>
      </c>
      <c r="AH6605" s="160">
        <v>33084</v>
      </c>
      <c r="AI6605">
        <v>18</v>
      </c>
      <c r="AJ6605">
        <v>125</v>
      </c>
      <c r="AK6605" s="160" t="s">
        <v>1104</v>
      </c>
      <c r="AL6605" s="28">
        <f t="shared" si="181"/>
        <v>13</v>
      </c>
      <c r="AN6605" s="160">
        <v>37467</v>
      </c>
      <c r="AO6605">
        <v>18</v>
      </c>
      <c r="AP6605">
        <v>110</v>
      </c>
      <c r="AQ6605" s="160" t="s">
        <v>1104</v>
      </c>
      <c r="AR6605" s="28">
        <f t="shared" si="182"/>
        <v>11</v>
      </c>
      <c r="AT6605" s="160">
        <v>38928</v>
      </c>
      <c r="AU6605">
        <v>18</v>
      </c>
      <c r="AV6605">
        <v>93</v>
      </c>
      <c r="AW6605" s="160" t="s">
        <v>1104</v>
      </c>
      <c r="AX6605" s="28">
        <f t="shared" si="183"/>
        <v>9</v>
      </c>
    </row>
    <row r="6606" spans="28:50" x14ac:dyDescent="0.3">
      <c r="AB6606" s="160">
        <v>36371</v>
      </c>
      <c r="AC6606">
        <v>19</v>
      </c>
      <c r="AD6606">
        <v>112</v>
      </c>
      <c r="AE6606" t="s">
        <v>1104</v>
      </c>
      <c r="AF6606">
        <v>11</v>
      </c>
      <c r="AH6606" s="160">
        <v>33084</v>
      </c>
      <c r="AI6606">
        <v>19</v>
      </c>
      <c r="AJ6606">
        <v>119</v>
      </c>
      <c r="AK6606" s="160" t="s">
        <v>1104</v>
      </c>
      <c r="AL6606" s="28">
        <f t="shared" si="181"/>
        <v>12</v>
      </c>
      <c r="AN6606" s="160">
        <v>37467</v>
      </c>
      <c r="AO6606">
        <v>19</v>
      </c>
      <c r="AP6606">
        <v>110</v>
      </c>
      <c r="AQ6606" s="160" t="s">
        <v>1104</v>
      </c>
      <c r="AR6606" s="28">
        <f t="shared" si="182"/>
        <v>11</v>
      </c>
      <c r="AT6606" s="160">
        <v>38928</v>
      </c>
      <c r="AU6606">
        <v>19</v>
      </c>
      <c r="AV6606">
        <v>110</v>
      </c>
      <c r="AW6606" s="160" t="s">
        <v>1104</v>
      </c>
      <c r="AX6606" s="28">
        <f t="shared" si="183"/>
        <v>11</v>
      </c>
    </row>
    <row r="6607" spans="28:50" x14ac:dyDescent="0.3">
      <c r="AB6607" s="160">
        <v>36371</v>
      </c>
      <c r="AC6607">
        <v>20</v>
      </c>
      <c r="AD6607">
        <v>100</v>
      </c>
      <c r="AE6607" t="s">
        <v>1104</v>
      </c>
      <c r="AF6607">
        <v>10</v>
      </c>
      <c r="AH6607" s="160">
        <v>33084</v>
      </c>
      <c r="AI6607">
        <v>20</v>
      </c>
      <c r="AJ6607">
        <v>113</v>
      </c>
      <c r="AK6607" s="160" t="s">
        <v>1104</v>
      </c>
      <c r="AL6607" s="28">
        <f t="shared" si="181"/>
        <v>11</v>
      </c>
      <c r="AN6607" s="160">
        <v>37467</v>
      </c>
      <c r="AO6607">
        <v>20</v>
      </c>
      <c r="AP6607">
        <v>112</v>
      </c>
      <c r="AQ6607" s="160" t="s">
        <v>1104</v>
      </c>
      <c r="AR6607" s="28">
        <f t="shared" si="182"/>
        <v>11</v>
      </c>
      <c r="AT6607" s="160">
        <v>38928</v>
      </c>
      <c r="AU6607">
        <v>20</v>
      </c>
      <c r="AV6607">
        <v>126</v>
      </c>
      <c r="AW6607" s="160" t="s">
        <v>1104</v>
      </c>
      <c r="AX6607" s="28">
        <f t="shared" si="183"/>
        <v>13</v>
      </c>
    </row>
    <row r="6608" spans="28:50" x14ac:dyDescent="0.3">
      <c r="AB6608" s="160">
        <v>36371</v>
      </c>
      <c r="AC6608">
        <v>21</v>
      </c>
      <c r="AD6608">
        <v>89</v>
      </c>
      <c r="AE6608" t="s">
        <v>1104</v>
      </c>
      <c r="AF6608">
        <v>9</v>
      </c>
      <c r="AH6608" s="160">
        <v>33084</v>
      </c>
      <c r="AI6608">
        <v>21</v>
      </c>
      <c r="AJ6608">
        <v>107</v>
      </c>
      <c r="AK6608" s="160" t="s">
        <v>1104</v>
      </c>
      <c r="AL6608" s="28">
        <f t="shared" si="181"/>
        <v>11</v>
      </c>
      <c r="AN6608" s="160">
        <v>37467</v>
      </c>
      <c r="AO6608">
        <v>21</v>
      </c>
      <c r="AP6608">
        <v>110</v>
      </c>
      <c r="AQ6608" s="160" t="s">
        <v>1104</v>
      </c>
      <c r="AR6608" s="28">
        <f t="shared" si="182"/>
        <v>11</v>
      </c>
      <c r="AT6608" s="160">
        <v>38928</v>
      </c>
      <c r="AU6608">
        <v>21</v>
      </c>
      <c r="AV6608">
        <v>115</v>
      </c>
      <c r="AW6608" s="160" t="s">
        <v>1104</v>
      </c>
      <c r="AX6608" s="28">
        <f t="shared" si="183"/>
        <v>12</v>
      </c>
    </row>
    <row r="6609" spans="28:50" x14ac:dyDescent="0.3">
      <c r="AB6609" s="160">
        <v>36371</v>
      </c>
      <c r="AC6609">
        <v>22</v>
      </c>
      <c r="AD6609">
        <v>96</v>
      </c>
      <c r="AE6609" t="s">
        <v>1104</v>
      </c>
      <c r="AF6609">
        <v>10</v>
      </c>
      <c r="AH6609" s="160">
        <v>33084</v>
      </c>
      <c r="AI6609">
        <v>22</v>
      </c>
      <c r="AJ6609">
        <v>104</v>
      </c>
      <c r="AK6609" s="160" t="s">
        <v>1104</v>
      </c>
      <c r="AL6609" s="28">
        <f t="shared" si="181"/>
        <v>10</v>
      </c>
      <c r="AN6609" s="160">
        <v>37467</v>
      </c>
      <c r="AO6609">
        <v>22</v>
      </c>
      <c r="AP6609">
        <v>100</v>
      </c>
      <c r="AQ6609" s="160" t="s">
        <v>1104</v>
      </c>
      <c r="AR6609" s="28">
        <f t="shared" si="182"/>
        <v>10</v>
      </c>
      <c r="AT6609" s="160">
        <v>38928</v>
      </c>
      <c r="AU6609">
        <v>22</v>
      </c>
      <c r="AV6609">
        <v>102</v>
      </c>
      <c r="AW6609" s="160" t="s">
        <v>1104</v>
      </c>
      <c r="AX6609" s="28">
        <f t="shared" si="183"/>
        <v>10</v>
      </c>
    </row>
    <row r="6610" spans="28:50" x14ac:dyDescent="0.3">
      <c r="AB6610" s="160">
        <v>36371</v>
      </c>
      <c r="AC6610">
        <v>23</v>
      </c>
      <c r="AD6610">
        <v>95</v>
      </c>
      <c r="AE6610" t="s">
        <v>1104</v>
      </c>
      <c r="AF6610">
        <v>10</v>
      </c>
      <c r="AH6610" s="160">
        <v>33084</v>
      </c>
      <c r="AI6610">
        <v>23</v>
      </c>
      <c r="AJ6610">
        <v>101</v>
      </c>
      <c r="AK6610" s="160" t="s">
        <v>1104</v>
      </c>
      <c r="AL6610" s="28">
        <f t="shared" si="181"/>
        <v>10</v>
      </c>
      <c r="AN6610" s="160">
        <v>37467</v>
      </c>
      <c r="AO6610">
        <v>23</v>
      </c>
      <c r="AP6610">
        <v>86</v>
      </c>
      <c r="AQ6610" s="160" t="s">
        <v>1104</v>
      </c>
      <c r="AR6610" s="28">
        <f t="shared" si="182"/>
        <v>9</v>
      </c>
      <c r="AT6610" s="160">
        <v>38928</v>
      </c>
      <c r="AU6610">
        <v>23</v>
      </c>
      <c r="AV6610">
        <v>100</v>
      </c>
      <c r="AW6610" s="160" t="s">
        <v>1104</v>
      </c>
      <c r="AX6610" s="28">
        <f t="shared" si="183"/>
        <v>10</v>
      </c>
    </row>
    <row r="6611" spans="28:50" x14ac:dyDescent="0.3">
      <c r="AB6611" s="160">
        <v>36372</v>
      </c>
      <c r="AC6611">
        <v>0</v>
      </c>
      <c r="AD6611">
        <v>91</v>
      </c>
      <c r="AE6611" t="s">
        <v>1104</v>
      </c>
      <c r="AF6611">
        <v>9</v>
      </c>
      <c r="AH6611" s="160">
        <v>33085</v>
      </c>
      <c r="AI6611">
        <v>0</v>
      </c>
      <c r="AJ6611">
        <v>97</v>
      </c>
      <c r="AK6611" s="160" t="s">
        <v>1104</v>
      </c>
      <c r="AL6611" s="28">
        <f t="shared" si="181"/>
        <v>10</v>
      </c>
      <c r="AN6611" s="160">
        <v>37468</v>
      </c>
      <c r="AO6611">
        <v>0</v>
      </c>
      <c r="AP6611">
        <v>80</v>
      </c>
      <c r="AQ6611" s="160" t="s">
        <v>1104</v>
      </c>
      <c r="AR6611" s="28">
        <f t="shared" si="182"/>
        <v>8</v>
      </c>
      <c r="AT6611" s="160">
        <v>38929</v>
      </c>
      <c r="AU6611">
        <v>0</v>
      </c>
      <c r="AV6611">
        <v>102</v>
      </c>
      <c r="AW6611" s="160" t="s">
        <v>1104</v>
      </c>
      <c r="AX6611" s="28">
        <f t="shared" si="183"/>
        <v>10</v>
      </c>
    </row>
    <row r="6612" spans="28:50" x14ac:dyDescent="0.3">
      <c r="AB6612" s="160">
        <v>36372</v>
      </c>
      <c r="AC6612">
        <v>1</v>
      </c>
      <c r="AD6612">
        <v>76</v>
      </c>
      <c r="AE6612" t="s">
        <v>1104</v>
      </c>
      <c r="AF6612">
        <v>8</v>
      </c>
      <c r="AH6612" s="160">
        <v>33085</v>
      </c>
      <c r="AI6612">
        <v>1</v>
      </c>
      <c r="AJ6612">
        <v>84</v>
      </c>
      <c r="AK6612" s="160" t="s">
        <v>1104</v>
      </c>
      <c r="AL6612" s="28">
        <f t="shared" si="181"/>
        <v>8</v>
      </c>
      <c r="AN6612" s="160">
        <v>37468</v>
      </c>
      <c r="AO6612">
        <v>1</v>
      </c>
      <c r="AP6612">
        <v>70</v>
      </c>
      <c r="AQ6612" s="160" t="s">
        <v>1104</v>
      </c>
      <c r="AR6612" s="28">
        <f t="shared" si="182"/>
        <v>7</v>
      </c>
      <c r="AT6612" s="160">
        <v>38929</v>
      </c>
      <c r="AU6612">
        <v>1</v>
      </c>
      <c r="AV6612">
        <v>78</v>
      </c>
      <c r="AW6612" s="160" t="s">
        <v>1104</v>
      </c>
      <c r="AX6612" s="28">
        <f t="shared" si="183"/>
        <v>8</v>
      </c>
    </row>
    <row r="6613" spans="28:50" x14ac:dyDescent="0.3">
      <c r="AB6613" s="160">
        <v>36372</v>
      </c>
      <c r="AC6613">
        <v>2</v>
      </c>
      <c r="AD6613">
        <v>66</v>
      </c>
      <c r="AE6613" t="s">
        <v>1104</v>
      </c>
      <c r="AF6613">
        <v>7</v>
      </c>
      <c r="AH6613" s="160">
        <v>33085</v>
      </c>
      <c r="AI6613">
        <v>2</v>
      </c>
      <c r="AJ6613">
        <v>71</v>
      </c>
      <c r="AK6613" s="160" t="s">
        <v>1104</v>
      </c>
      <c r="AL6613" s="28">
        <f t="shared" si="181"/>
        <v>7</v>
      </c>
      <c r="AN6613" s="160">
        <v>37468</v>
      </c>
      <c r="AO6613">
        <v>2</v>
      </c>
      <c r="AP6613">
        <v>74</v>
      </c>
      <c r="AQ6613" s="160" t="s">
        <v>1104</v>
      </c>
      <c r="AR6613" s="28">
        <f t="shared" si="182"/>
        <v>7</v>
      </c>
      <c r="AT6613" s="160">
        <v>38929</v>
      </c>
      <c r="AU6613">
        <v>2</v>
      </c>
      <c r="AV6613">
        <v>80</v>
      </c>
      <c r="AW6613" s="160" t="s">
        <v>1104</v>
      </c>
      <c r="AX6613" s="28">
        <f t="shared" si="183"/>
        <v>8</v>
      </c>
    </row>
    <row r="6614" spans="28:50" x14ac:dyDescent="0.3">
      <c r="AB6614" s="160">
        <v>36372</v>
      </c>
      <c r="AC6614">
        <v>3</v>
      </c>
      <c r="AD6614">
        <v>57</v>
      </c>
      <c r="AE6614" t="s">
        <v>1104</v>
      </c>
      <c r="AF6614">
        <v>6</v>
      </c>
      <c r="AH6614" s="160">
        <v>33085</v>
      </c>
      <c r="AI6614">
        <v>3</v>
      </c>
      <c r="AJ6614">
        <v>58</v>
      </c>
      <c r="AK6614" s="160" t="s">
        <v>1104</v>
      </c>
      <c r="AL6614" s="28">
        <f t="shared" si="181"/>
        <v>6</v>
      </c>
      <c r="AN6614" s="160">
        <v>37468</v>
      </c>
      <c r="AO6614">
        <v>3</v>
      </c>
      <c r="AP6614">
        <v>60</v>
      </c>
      <c r="AQ6614" s="160" t="s">
        <v>1104</v>
      </c>
      <c r="AR6614" s="28">
        <f t="shared" si="182"/>
        <v>6</v>
      </c>
      <c r="AT6614" s="160">
        <v>38929</v>
      </c>
      <c r="AU6614">
        <v>3</v>
      </c>
      <c r="AV6614">
        <v>81</v>
      </c>
      <c r="AW6614" s="160" t="s">
        <v>1104</v>
      </c>
      <c r="AX6614" s="28">
        <f t="shared" si="183"/>
        <v>8</v>
      </c>
    </row>
    <row r="6615" spans="28:50" x14ac:dyDescent="0.3">
      <c r="AB6615" s="160">
        <v>36372</v>
      </c>
      <c r="AC6615">
        <v>4</v>
      </c>
      <c r="AD6615">
        <v>45</v>
      </c>
      <c r="AE6615" t="s">
        <v>1104</v>
      </c>
      <c r="AF6615">
        <v>5</v>
      </c>
      <c r="AH6615" s="160">
        <v>33085</v>
      </c>
      <c r="AI6615">
        <v>4</v>
      </c>
      <c r="AJ6615">
        <v>57</v>
      </c>
      <c r="AK6615" s="160" t="s">
        <v>1104</v>
      </c>
      <c r="AL6615" s="28">
        <f t="shared" si="181"/>
        <v>6</v>
      </c>
      <c r="AN6615" s="160">
        <v>37468</v>
      </c>
      <c r="AO6615">
        <v>4</v>
      </c>
      <c r="AP6615">
        <v>60</v>
      </c>
      <c r="AQ6615" s="160" t="s">
        <v>1104</v>
      </c>
      <c r="AR6615" s="28">
        <f t="shared" si="182"/>
        <v>6</v>
      </c>
      <c r="AT6615" s="160">
        <v>38929</v>
      </c>
      <c r="AU6615">
        <v>4</v>
      </c>
      <c r="AV6615">
        <v>76</v>
      </c>
      <c r="AW6615" s="160" t="s">
        <v>1104</v>
      </c>
      <c r="AX6615" s="28">
        <f t="shared" si="183"/>
        <v>8</v>
      </c>
    </row>
    <row r="6616" spans="28:50" x14ac:dyDescent="0.3">
      <c r="AB6616" s="160">
        <v>36372</v>
      </c>
      <c r="AC6616">
        <v>5</v>
      </c>
      <c r="AD6616">
        <v>32</v>
      </c>
      <c r="AE6616" t="s">
        <v>1104</v>
      </c>
      <c r="AF6616">
        <v>3</v>
      </c>
      <c r="AH6616" s="160">
        <v>33085</v>
      </c>
      <c r="AI6616">
        <v>5</v>
      </c>
      <c r="AJ6616">
        <v>56</v>
      </c>
      <c r="AK6616" s="160" t="s">
        <v>1104</v>
      </c>
      <c r="AL6616" s="28">
        <f t="shared" si="181"/>
        <v>6</v>
      </c>
      <c r="AN6616" s="160">
        <v>37468</v>
      </c>
      <c r="AO6616">
        <v>5</v>
      </c>
      <c r="AP6616">
        <v>67</v>
      </c>
      <c r="AQ6616" s="160" t="s">
        <v>1104</v>
      </c>
      <c r="AR6616" s="28">
        <f t="shared" si="182"/>
        <v>7</v>
      </c>
      <c r="AT6616" s="160">
        <v>38929</v>
      </c>
      <c r="AU6616">
        <v>5</v>
      </c>
      <c r="AV6616">
        <v>65</v>
      </c>
      <c r="AW6616" s="160" t="s">
        <v>1104</v>
      </c>
      <c r="AX6616" s="28">
        <f t="shared" si="183"/>
        <v>7</v>
      </c>
    </row>
    <row r="6617" spans="28:50" x14ac:dyDescent="0.3">
      <c r="AB6617" s="160">
        <v>36372</v>
      </c>
      <c r="AC6617">
        <v>6</v>
      </c>
      <c r="AD6617">
        <v>13</v>
      </c>
      <c r="AE6617" t="s">
        <v>1104</v>
      </c>
      <c r="AF6617">
        <v>1</v>
      </c>
      <c r="AH6617" s="160">
        <v>33085</v>
      </c>
      <c r="AI6617">
        <v>6</v>
      </c>
      <c r="AJ6617">
        <v>54</v>
      </c>
      <c r="AK6617" s="160" t="s">
        <v>1104</v>
      </c>
      <c r="AL6617" s="28">
        <f t="shared" si="181"/>
        <v>5</v>
      </c>
      <c r="AN6617" s="160">
        <v>37468</v>
      </c>
      <c r="AO6617">
        <v>6</v>
      </c>
      <c r="AP6617">
        <v>50</v>
      </c>
      <c r="AQ6617" s="160" t="s">
        <v>1104</v>
      </c>
      <c r="AR6617" s="28">
        <f t="shared" si="182"/>
        <v>5</v>
      </c>
      <c r="AT6617" s="160">
        <v>38929</v>
      </c>
      <c r="AU6617">
        <v>6</v>
      </c>
      <c r="AV6617">
        <v>77</v>
      </c>
      <c r="AW6617" s="160" t="s">
        <v>1104</v>
      </c>
      <c r="AX6617" s="28">
        <f t="shared" si="183"/>
        <v>8</v>
      </c>
    </row>
    <row r="6618" spans="28:50" x14ac:dyDescent="0.3">
      <c r="AB6618" s="160">
        <v>36372</v>
      </c>
      <c r="AC6618">
        <v>7</v>
      </c>
      <c r="AD6618">
        <v>7</v>
      </c>
      <c r="AE6618" t="s">
        <v>1104</v>
      </c>
      <c r="AF6618">
        <v>1</v>
      </c>
      <c r="AH6618" s="160">
        <v>33085</v>
      </c>
      <c r="AI6618">
        <v>7</v>
      </c>
      <c r="AJ6618">
        <v>58</v>
      </c>
      <c r="AK6618" s="160" t="s">
        <v>1104</v>
      </c>
      <c r="AL6618" s="28">
        <f t="shared" si="181"/>
        <v>6</v>
      </c>
      <c r="AN6618" s="160">
        <v>37468</v>
      </c>
      <c r="AO6618">
        <v>7</v>
      </c>
      <c r="AP6618">
        <v>60</v>
      </c>
      <c r="AQ6618" s="160" t="s">
        <v>1104</v>
      </c>
      <c r="AR6618" s="28">
        <f t="shared" si="182"/>
        <v>6</v>
      </c>
      <c r="AT6618" s="160">
        <v>38929</v>
      </c>
      <c r="AU6618">
        <v>7</v>
      </c>
      <c r="AV6618">
        <v>63</v>
      </c>
      <c r="AW6618" s="160" t="s">
        <v>1104</v>
      </c>
      <c r="AX6618" s="28">
        <f t="shared" si="183"/>
        <v>6</v>
      </c>
    </row>
    <row r="6619" spans="28:50" x14ac:dyDescent="0.3">
      <c r="AB6619" s="160">
        <v>36372</v>
      </c>
      <c r="AC6619">
        <v>8</v>
      </c>
      <c r="AD6619">
        <v>52</v>
      </c>
      <c r="AE6619" t="s">
        <v>1104</v>
      </c>
      <c r="AF6619">
        <v>5</v>
      </c>
      <c r="AH6619" s="160">
        <v>33085</v>
      </c>
      <c r="AI6619">
        <v>8</v>
      </c>
      <c r="AJ6619">
        <v>63</v>
      </c>
      <c r="AK6619" s="160" t="s">
        <v>1104</v>
      </c>
      <c r="AL6619" s="28">
        <f t="shared" si="181"/>
        <v>6</v>
      </c>
      <c r="AN6619" s="160">
        <v>37468</v>
      </c>
      <c r="AO6619">
        <v>8</v>
      </c>
      <c r="AP6619">
        <v>78</v>
      </c>
      <c r="AQ6619" s="160" t="s">
        <v>1104</v>
      </c>
      <c r="AR6619" s="28">
        <f t="shared" si="182"/>
        <v>8</v>
      </c>
      <c r="AT6619" s="160">
        <v>38929</v>
      </c>
      <c r="AU6619">
        <v>8</v>
      </c>
      <c r="AV6619">
        <v>107</v>
      </c>
      <c r="AW6619" s="160" t="s">
        <v>1104</v>
      </c>
      <c r="AX6619" s="28">
        <f t="shared" si="183"/>
        <v>11</v>
      </c>
    </row>
    <row r="6620" spans="28:50" x14ac:dyDescent="0.3">
      <c r="AB6620" s="160">
        <v>36372</v>
      </c>
      <c r="AC6620">
        <v>9</v>
      </c>
      <c r="AD6620">
        <v>70</v>
      </c>
      <c r="AE6620" t="s">
        <v>1104</v>
      </c>
      <c r="AF6620">
        <v>7</v>
      </c>
      <c r="AH6620" s="160">
        <v>33085</v>
      </c>
      <c r="AI6620">
        <v>9</v>
      </c>
      <c r="AJ6620">
        <v>68</v>
      </c>
      <c r="AK6620" s="160" t="s">
        <v>1104</v>
      </c>
      <c r="AL6620" s="28">
        <f t="shared" si="181"/>
        <v>7</v>
      </c>
      <c r="AN6620" s="160">
        <v>37468</v>
      </c>
      <c r="AO6620">
        <v>9</v>
      </c>
      <c r="AP6620">
        <v>90</v>
      </c>
      <c r="AQ6620" s="160" t="s">
        <v>1104</v>
      </c>
      <c r="AR6620" s="28">
        <f t="shared" si="182"/>
        <v>9</v>
      </c>
      <c r="AT6620" s="160">
        <v>38929</v>
      </c>
      <c r="AU6620">
        <v>9</v>
      </c>
      <c r="AV6620">
        <v>126</v>
      </c>
      <c r="AW6620" s="160" t="s">
        <v>1104</v>
      </c>
      <c r="AX6620" s="28">
        <f t="shared" si="183"/>
        <v>13</v>
      </c>
    </row>
    <row r="6621" spans="28:50" x14ac:dyDescent="0.3">
      <c r="AB6621" s="160">
        <v>36372</v>
      </c>
      <c r="AC6621">
        <v>10</v>
      </c>
      <c r="AD6621">
        <v>83</v>
      </c>
      <c r="AE6621" t="s">
        <v>1104</v>
      </c>
      <c r="AF6621">
        <v>8</v>
      </c>
      <c r="AH6621" s="160">
        <v>33085</v>
      </c>
      <c r="AI6621">
        <v>10</v>
      </c>
      <c r="AJ6621">
        <v>84</v>
      </c>
      <c r="AK6621" s="160" t="s">
        <v>1104</v>
      </c>
      <c r="AL6621" s="28">
        <f t="shared" si="181"/>
        <v>8</v>
      </c>
      <c r="AN6621" s="160">
        <v>37468</v>
      </c>
      <c r="AO6621">
        <v>10</v>
      </c>
      <c r="AP6621">
        <v>100</v>
      </c>
      <c r="AQ6621" s="160" t="s">
        <v>1104</v>
      </c>
      <c r="AR6621" s="28">
        <f t="shared" si="182"/>
        <v>10</v>
      </c>
      <c r="AT6621" s="160">
        <v>38929</v>
      </c>
      <c r="AU6621">
        <v>10</v>
      </c>
      <c r="AV6621">
        <v>141</v>
      </c>
      <c r="AW6621" s="160" t="s">
        <v>1104</v>
      </c>
      <c r="AX6621" s="28">
        <f t="shared" si="183"/>
        <v>14</v>
      </c>
    </row>
    <row r="6622" spans="28:50" x14ac:dyDescent="0.3">
      <c r="AB6622" s="160">
        <v>36372</v>
      </c>
      <c r="AC6622">
        <v>11</v>
      </c>
      <c r="AD6622">
        <v>94</v>
      </c>
      <c r="AE6622" t="s">
        <v>1104</v>
      </c>
      <c r="AF6622">
        <v>9</v>
      </c>
      <c r="AH6622" s="160">
        <v>33085</v>
      </c>
      <c r="AI6622">
        <v>11</v>
      </c>
      <c r="AJ6622">
        <v>100</v>
      </c>
      <c r="AK6622" s="160" t="s">
        <v>1104</v>
      </c>
      <c r="AL6622" s="28">
        <f t="shared" si="181"/>
        <v>10</v>
      </c>
      <c r="AN6622" s="160">
        <v>37468</v>
      </c>
      <c r="AO6622">
        <v>11</v>
      </c>
      <c r="AP6622">
        <v>116</v>
      </c>
      <c r="AQ6622" s="160" t="s">
        <v>1104</v>
      </c>
      <c r="AR6622" s="28">
        <f t="shared" si="182"/>
        <v>12</v>
      </c>
      <c r="AT6622" s="160">
        <v>38929</v>
      </c>
      <c r="AU6622">
        <v>11</v>
      </c>
      <c r="AV6622">
        <v>153</v>
      </c>
      <c r="AW6622" s="160" t="s">
        <v>1104</v>
      </c>
      <c r="AX6622" s="28">
        <f t="shared" si="183"/>
        <v>15</v>
      </c>
    </row>
    <row r="6623" spans="28:50" x14ac:dyDescent="0.3">
      <c r="AB6623" s="160">
        <v>36372</v>
      </c>
      <c r="AC6623">
        <v>12</v>
      </c>
      <c r="AD6623">
        <v>108</v>
      </c>
      <c r="AE6623" t="s">
        <v>1104</v>
      </c>
      <c r="AF6623">
        <v>11</v>
      </c>
      <c r="AH6623" s="160">
        <v>33085</v>
      </c>
      <c r="AI6623">
        <v>12</v>
      </c>
      <c r="AJ6623">
        <v>117</v>
      </c>
      <c r="AK6623" s="160" t="s">
        <v>1104</v>
      </c>
      <c r="AL6623" s="28">
        <f t="shared" si="181"/>
        <v>12</v>
      </c>
      <c r="AN6623" s="160">
        <v>37468</v>
      </c>
      <c r="AO6623">
        <v>12</v>
      </c>
      <c r="AP6623">
        <v>120</v>
      </c>
      <c r="AQ6623" s="160" t="s">
        <v>1104</v>
      </c>
      <c r="AR6623" s="28">
        <f t="shared" si="182"/>
        <v>12</v>
      </c>
      <c r="AT6623" s="160">
        <v>38929</v>
      </c>
      <c r="AU6623">
        <v>12</v>
      </c>
      <c r="AV6623">
        <v>157</v>
      </c>
      <c r="AW6623" s="160" t="s">
        <v>1104</v>
      </c>
      <c r="AX6623" s="28">
        <f t="shared" si="183"/>
        <v>16</v>
      </c>
    </row>
    <row r="6624" spans="28:50" x14ac:dyDescent="0.3">
      <c r="AB6624" s="160">
        <v>36372</v>
      </c>
      <c r="AC6624">
        <v>13</v>
      </c>
      <c r="AD6624">
        <v>111</v>
      </c>
      <c r="AE6624" t="s">
        <v>1104</v>
      </c>
      <c r="AF6624">
        <v>11</v>
      </c>
      <c r="AH6624" s="160">
        <v>33085</v>
      </c>
      <c r="AI6624">
        <v>13</v>
      </c>
      <c r="AJ6624">
        <v>119</v>
      </c>
      <c r="AK6624" s="160" t="s">
        <v>1104</v>
      </c>
      <c r="AL6624" s="28">
        <f t="shared" si="181"/>
        <v>12</v>
      </c>
      <c r="AN6624" s="160">
        <v>37468</v>
      </c>
      <c r="AO6624">
        <v>13</v>
      </c>
      <c r="AP6624">
        <v>130</v>
      </c>
      <c r="AQ6624" s="160" t="s">
        <v>1104</v>
      </c>
      <c r="AR6624" s="28">
        <f t="shared" si="182"/>
        <v>13</v>
      </c>
      <c r="AT6624" s="160">
        <v>38929</v>
      </c>
      <c r="AU6624">
        <v>13</v>
      </c>
      <c r="AV6624">
        <v>163</v>
      </c>
      <c r="AW6624" s="160" t="s">
        <v>1104</v>
      </c>
      <c r="AX6624" s="28">
        <f t="shared" si="183"/>
        <v>16</v>
      </c>
    </row>
    <row r="6625" spans="28:50" x14ac:dyDescent="0.3">
      <c r="AB6625" s="160">
        <v>36372</v>
      </c>
      <c r="AC6625">
        <v>14</v>
      </c>
      <c r="AD6625">
        <v>116</v>
      </c>
      <c r="AE6625" t="s">
        <v>1104</v>
      </c>
      <c r="AF6625">
        <v>12</v>
      </c>
      <c r="AH6625" s="160">
        <v>33085</v>
      </c>
      <c r="AI6625">
        <v>14</v>
      </c>
      <c r="AJ6625">
        <v>121</v>
      </c>
      <c r="AK6625" s="160" t="s">
        <v>1104</v>
      </c>
      <c r="AL6625" s="28">
        <f t="shared" si="181"/>
        <v>12</v>
      </c>
      <c r="AN6625" s="160">
        <v>37468</v>
      </c>
      <c r="AO6625">
        <v>14</v>
      </c>
      <c r="AP6625">
        <v>142</v>
      </c>
      <c r="AQ6625" s="160" t="s">
        <v>1104</v>
      </c>
      <c r="AR6625" s="28">
        <f t="shared" si="182"/>
        <v>14</v>
      </c>
      <c r="AT6625" s="160">
        <v>38929</v>
      </c>
      <c r="AU6625">
        <v>14</v>
      </c>
      <c r="AV6625">
        <v>167</v>
      </c>
      <c r="AW6625" s="160" t="s">
        <v>1104</v>
      </c>
      <c r="AX6625" s="28">
        <f t="shared" si="183"/>
        <v>17</v>
      </c>
    </row>
    <row r="6626" spans="28:50" x14ac:dyDescent="0.3">
      <c r="AB6626" s="160">
        <v>36372</v>
      </c>
      <c r="AC6626">
        <v>15</v>
      </c>
      <c r="AD6626">
        <v>112</v>
      </c>
      <c r="AE6626" t="s">
        <v>1104</v>
      </c>
      <c r="AF6626">
        <v>11</v>
      </c>
      <c r="AH6626" s="160">
        <v>33085</v>
      </c>
      <c r="AI6626">
        <v>15</v>
      </c>
      <c r="AJ6626">
        <v>124</v>
      </c>
      <c r="AK6626" s="160" t="s">
        <v>1104</v>
      </c>
      <c r="AL6626" s="28">
        <f t="shared" si="181"/>
        <v>12</v>
      </c>
      <c r="AN6626" s="160">
        <v>37468</v>
      </c>
      <c r="AO6626">
        <v>15</v>
      </c>
      <c r="AP6626">
        <v>150</v>
      </c>
      <c r="AQ6626" s="160" t="s">
        <v>1104</v>
      </c>
      <c r="AR6626" s="28">
        <f t="shared" si="182"/>
        <v>15</v>
      </c>
      <c r="AT6626" s="160">
        <v>38929</v>
      </c>
      <c r="AU6626">
        <v>15</v>
      </c>
      <c r="AV6626">
        <v>167</v>
      </c>
      <c r="AW6626" s="160" t="s">
        <v>1104</v>
      </c>
      <c r="AX6626" s="28">
        <f t="shared" si="183"/>
        <v>17</v>
      </c>
    </row>
    <row r="6627" spans="28:50" x14ac:dyDescent="0.3">
      <c r="AB6627" s="160">
        <v>36372</v>
      </c>
      <c r="AC6627">
        <v>16</v>
      </c>
      <c r="AD6627">
        <v>110</v>
      </c>
      <c r="AE6627" t="s">
        <v>1104</v>
      </c>
      <c r="AF6627">
        <v>11</v>
      </c>
      <c r="AH6627" s="160">
        <v>33085</v>
      </c>
      <c r="AI6627">
        <v>16</v>
      </c>
      <c r="AJ6627">
        <v>122</v>
      </c>
      <c r="AK6627" s="160" t="s">
        <v>1104</v>
      </c>
      <c r="AL6627" s="28">
        <f t="shared" si="181"/>
        <v>12</v>
      </c>
      <c r="AN6627" s="160">
        <v>37468</v>
      </c>
      <c r="AO6627">
        <v>16</v>
      </c>
      <c r="AP6627">
        <v>140</v>
      </c>
      <c r="AQ6627" s="160" t="s">
        <v>1104</v>
      </c>
      <c r="AR6627" s="28">
        <f t="shared" si="182"/>
        <v>14</v>
      </c>
      <c r="AT6627" s="160">
        <v>38929</v>
      </c>
      <c r="AU6627">
        <v>16</v>
      </c>
      <c r="AV6627">
        <v>154</v>
      </c>
      <c r="AW6627" s="160" t="s">
        <v>1104</v>
      </c>
      <c r="AX6627" s="28">
        <f t="shared" si="183"/>
        <v>15</v>
      </c>
    </row>
    <row r="6628" spans="28:50" x14ac:dyDescent="0.3">
      <c r="AB6628" s="160">
        <v>36372</v>
      </c>
      <c r="AC6628">
        <v>17</v>
      </c>
      <c r="AD6628">
        <v>93</v>
      </c>
      <c r="AE6628" t="s">
        <v>1104</v>
      </c>
      <c r="AF6628">
        <v>9</v>
      </c>
      <c r="AH6628" s="160">
        <v>33085</v>
      </c>
      <c r="AI6628">
        <v>17</v>
      </c>
      <c r="AJ6628">
        <v>120</v>
      </c>
      <c r="AK6628" s="160" t="s">
        <v>1104</v>
      </c>
      <c r="AL6628" s="28">
        <f t="shared" si="181"/>
        <v>12</v>
      </c>
      <c r="AN6628" s="160">
        <v>37468</v>
      </c>
      <c r="AO6628">
        <v>17</v>
      </c>
      <c r="AP6628">
        <v>120</v>
      </c>
      <c r="AQ6628" s="160" t="s">
        <v>1104</v>
      </c>
      <c r="AR6628" s="28">
        <f t="shared" si="182"/>
        <v>12</v>
      </c>
      <c r="AT6628" s="160">
        <v>38929</v>
      </c>
      <c r="AU6628">
        <v>17</v>
      </c>
      <c r="AV6628">
        <v>141</v>
      </c>
      <c r="AW6628" s="160" t="s">
        <v>1104</v>
      </c>
      <c r="AX6628" s="28">
        <f t="shared" si="183"/>
        <v>14</v>
      </c>
    </row>
    <row r="6629" spans="28:50" x14ac:dyDescent="0.3">
      <c r="AB6629" s="160">
        <v>36372</v>
      </c>
      <c r="AC6629">
        <v>18</v>
      </c>
      <c r="AD6629">
        <v>76</v>
      </c>
      <c r="AE6629" t="s">
        <v>1104</v>
      </c>
      <c r="AF6629">
        <v>8</v>
      </c>
      <c r="AH6629" s="160">
        <v>33085</v>
      </c>
      <c r="AI6629">
        <v>18</v>
      </c>
      <c r="AJ6629">
        <v>118</v>
      </c>
      <c r="AK6629" s="160" t="s">
        <v>1104</v>
      </c>
      <c r="AL6629" s="28">
        <f t="shared" si="181"/>
        <v>12</v>
      </c>
      <c r="AN6629" s="160">
        <v>37468</v>
      </c>
      <c r="AO6629">
        <v>18</v>
      </c>
      <c r="AP6629">
        <v>110</v>
      </c>
      <c r="AQ6629" s="160" t="s">
        <v>1104</v>
      </c>
      <c r="AR6629" s="28">
        <f t="shared" si="182"/>
        <v>11</v>
      </c>
      <c r="AT6629" s="160">
        <v>38929</v>
      </c>
      <c r="AU6629">
        <v>18</v>
      </c>
      <c r="AV6629">
        <v>140</v>
      </c>
      <c r="AW6629" s="160" t="s">
        <v>1104</v>
      </c>
      <c r="AX6629" s="28">
        <f t="shared" si="183"/>
        <v>14</v>
      </c>
    </row>
    <row r="6630" spans="28:50" x14ac:dyDescent="0.3">
      <c r="AB6630" s="160">
        <v>36372</v>
      </c>
      <c r="AC6630">
        <v>19</v>
      </c>
      <c r="AD6630">
        <v>49</v>
      </c>
      <c r="AE6630" t="s">
        <v>1104</v>
      </c>
      <c r="AF6630">
        <v>5</v>
      </c>
      <c r="AH6630" s="160">
        <v>33085</v>
      </c>
      <c r="AI6630">
        <v>19</v>
      </c>
      <c r="AJ6630">
        <v>112</v>
      </c>
      <c r="AK6630" s="160" t="s">
        <v>1104</v>
      </c>
      <c r="AL6630" s="28">
        <f t="shared" si="181"/>
        <v>11</v>
      </c>
      <c r="AN6630" s="160">
        <v>37468</v>
      </c>
      <c r="AO6630">
        <v>19</v>
      </c>
      <c r="AP6630">
        <v>90</v>
      </c>
      <c r="AQ6630" s="160" t="s">
        <v>1104</v>
      </c>
      <c r="AR6630" s="28">
        <f t="shared" si="182"/>
        <v>9</v>
      </c>
      <c r="AT6630" s="160">
        <v>38929</v>
      </c>
      <c r="AU6630">
        <v>19</v>
      </c>
      <c r="AV6630">
        <v>129</v>
      </c>
      <c r="AW6630" s="160" t="s">
        <v>1104</v>
      </c>
      <c r="AX6630" s="28">
        <f t="shared" si="183"/>
        <v>13</v>
      </c>
    </row>
    <row r="6631" spans="28:50" x14ac:dyDescent="0.3">
      <c r="AB6631" s="160">
        <v>36372</v>
      </c>
      <c r="AC6631">
        <v>20</v>
      </c>
      <c r="AD6631">
        <v>44</v>
      </c>
      <c r="AE6631" t="s">
        <v>1104</v>
      </c>
      <c r="AF6631">
        <v>4</v>
      </c>
      <c r="AH6631" s="160">
        <v>33085</v>
      </c>
      <c r="AI6631">
        <v>20</v>
      </c>
      <c r="AJ6631">
        <v>106</v>
      </c>
      <c r="AK6631" s="160" t="s">
        <v>1104</v>
      </c>
      <c r="AL6631" s="28">
        <f t="shared" si="181"/>
        <v>11</v>
      </c>
      <c r="AN6631" s="160">
        <v>37468</v>
      </c>
      <c r="AO6631">
        <v>20</v>
      </c>
      <c r="AP6631">
        <v>74</v>
      </c>
      <c r="AQ6631" s="160" t="s">
        <v>1104</v>
      </c>
      <c r="AR6631" s="28">
        <f t="shared" si="182"/>
        <v>7</v>
      </c>
      <c r="AT6631" s="160">
        <v>38929</v>
      </c>
      <c r="AU6631">
        <v>20</v>
      </c>
      <c r="AV6631">
        <v>142</v>
      </c>
      <c r="AW6631" s="160" t="s">
        <v>1104</v>
      </c>
      <c r="AX6631" s="28">
        <f t="shared" si="183"/>
        <v>14</v>
      </c>
    </row>
    <row r="6632" spans="28:50" x14ac:dyDescent="0.3">
      <c r="AB6632" s="160">
        <v>36372</v>
      </c>
      <c r="AC6632">
        <v>21</v>
      </c>
      <c r="AD6632">
        <v>33</v>
      </c>
      <c r="AE6632" t="s">
        <v>1104</v>
      </c>
      <c r="AF6632">
        <v>3</v>
      </c>
      <c r="AH6632" s="160">
        <v>33085</v>
      </c>
      <c r="AI6632">
        <v>21</v>
      </c>
      <c r="AJ6632">
        <v>100</v>
      </c>
      <c r="AK6632" s="160" t="s">
        <v>1104</v>
      </c>
      <c r="AL6632" s="28">
        <f t="shared" si="181"/>
        <v>10</v>
      </c>
      <c r="AN6632" s="160">
        <v>37468</v>
      </c>
      <c r="AO6632">
        <v>21</v>
      </c>
      <c r="AP6632">
        <v>70</v>
      </c>
      <c r="AQ6632" s="160" t="s">
        <v>1104</v>
      </c>
      <c r="AR6632" s="28">
        <f t="shared" si="182"/>
        <v>7</v>
      </c>
      <c r="AT6632" s="160">
        <v>38929</v>
      </c>
      <c r="AU6632">
        <v>21</v>
      </c>
      <c r="AV6632">
        <v>140</v>
      </c>
      <c r="AW6632" s="160" t="s">
        <v>1104</v>
      </c>
      <c r="AX6632" s="28">
        <f t="shared" si="183"/>
        <v>14</v>
      </c>
    </row>
    <row r="6633" spans="28:50" x14ac:dyDescent="0.3">
      <c r="AB6633" s="160">
        <v>36372</v>
      </c>
      <c r="AC6633">
        <v>22</v>
      </c>
      <c r="AD6633">
        <v>35</v>
      </c>
      <c r="AE6633" t="s">
        <v>1104</v>
      </c>
      <c r="AF6633">
        <v>4</v>
      </c>
      <c r="AH6633" s="160">
        <v>33085</v>
      </c>
      <c r="AI6633">
        <v>22</v>
      </c>
      <c r="AJ6633">
        <v>95</v>
      </c>
      <c r="AK6633" s="160" t="s">
        <v>1104</v>
      </c>
      <c r="AL6633" s="28">
        <f t="shared" si="181"/>
        <v>10</v>
      </c>
      <c r="AN6633" s="160">
        <v>37468</v>
      </c>
      <c r="AO6633">
        <v>22</v>
      </c>
      <c r="AP6633">
        <v>60</v>
      </c>
      <c r="AQ6633" s="160" t="s">
        <v>1104</v>
      </c>
      <c r="AR6633" s="28">
        <f t="shared" si="182"/>
        <v>6</v>
      </c>
      <c r="AT6633" s="160">
        <v>38929</v>
      </c>
      <c r="AU6633">
        <v>22</v>
      </c>
      <c r="AV6633">
        <v>115</v>
      </c>
      <c r="AW6633" s="160" t="s">
        <v>1104</v>
      </c>
      <c r="AX6633" s="28">
        <f t="shared" si="183"/>
        <v>12</v>
      </c>
    </row>
    <row r="6634" spans="28:50" x14ac:dyDescent="0.3">
      <c r="AB6634" s="160">
        <v>36372</v>
      </c>
      <c r="AC6634">
        <v>23</v>
      </c>
      <c r="AD6634">
        <v>41</v>
      </c>
      <c r="AE6634" t="s">
        <v>1104</v>
      </c>
      <c r="AF6634">
        <v>4</v>
      </c>
      <c r="AH6634" s="160">
        <v>33085</v>
      </c>
      <c r="AI6634">
        <v>23</v>
      </c>
      <c r="AJ6634">
        <v>90</v>
      </c>
      <c r="AK6634" s="160" t="s">
        <v>1104</v>
      </c>
      <c r="AL6634" s="28">
        <f t="shared" si="181"/>
        <v>9</v>
      </c>
      <c r="AN6634" s="160">
        <v>37468</v>
      </c>
      <c r="AO6634">
        <v>23</v>
      </c>
      <c r="AP6634">
        <v>68</v>
      </c>
      <c r="AQ6634" s="160" t="s">
        <v>1104</v>
      </c>
      <c r="AR6634" s="28">
        <f t="shared" si="182"/>
        <v>7</v>
      </c>
      <c r="AT6634" s="160">
        <v>38929</v>
      </c>
      <c r="AU6634">
        <v>23</v>
      </c>
      <c r="AV6634">
        <v>87</v>
      </c>
      <c r="AW6634" s="160" t="s">
        <v>1104</v>
      </c>
      <c r="AX6634" s="28">
        <f t="shared" si="183"/>
        <v>9</v>
      </c>
    </row>
    <row r="6635" spans="28:50" x14ac:dyDescent="0.3">
      <c r="AB6635" s="160">
        <v>35278</v>
      </c>
      <c r="AC6635">
        <v>0</v>
      </c>
      <c r="AD6635">
        <v>70</v>
      </c>
      <c r="AE6635" t="s">
        <v>1105</v>
      </c>
      <c r="AF6635">
        <v>7</v>
      </c>
      <c r="AH6635" s="160">
        <v>37469</v>
      </c>
      <c r="AI6635">
        <v>0</v>
      </c>
      <c r="AJ6635">
        <v>109</v>
      </c>
      <c r="AK6635" s="160" t="s">
        <v>1105</v>
      </c>
      <c r="AL6635" s="28">
        <f t="shared" si="181"/>
        <v>11</v>
      </c>
      <c r="AN6635" s="160">
        <v>37469</v>
      </c>
      <c r="AO6635">
        <v>0</v>
      </c>
      <c r="AP6635">
        <v>60</v>
      </c>
      <c r="AQ6635" s="160" t="s">
        <v>1105</v>
      </c>
      <c r="AR6635" s="28">
        <f t="shared" si="182"/>
        <v>6</v>
      </c>
      <c r="AT6635" s="160">
        <v>36739</v>
      </c>
      <c r="AU6635">
        <v>0</v>
      </c>
      <c r="AV6635">
        <v>59</v>
      </c>
      <c r="AW6635" s="160" t="s">
        <v>1105</v>
      </c>
      <c r="AX6635" s="28">
        <f t="shared" si="183"/>
        <v>6</v>
      </c>
    </row>
    <row r="6636" spans="28:50" x14ac:dyDescent="0.3">
      <c r="AB6636" s="160">
        <v>35278</v>
      </c>
      <c r="AC6636">
        <v>1</v>
      </c>
      <c r="AD6636">
        <v>80</v>
      </c>
      <c r="AE6636" t="s">
        <v>1105</v>
      </c>
      <c r="AF6636">
        <v>8</v>
      </c>
      <c r="AH6636" s="160">
        <v>37469</v>
      </c>
      <c r="AI6636">
        <v>1</v>
      </c>
      <c r="AJ6636">
        <v>124</v>
      </c>
      <c r="AK6636" s="160" t="s">
        <v>1105</v>
      </c>
      <c r="AL6636" s="28">
        <f t="shared" si="181"/>
        <v>12</v>
      </c>
      <c r="AN6636" s="160">
        <v>37469</v>
      </c>
      <c r="AO6636">
        <v>1</v>
      </c>
      <c r="AP6636">
        <v>50</v>
      </c>
      <c r="AQ6636" s="160" t="s">
        <v>1105</v>
      </c>
      <c r="AR6636" s="28">
        <f t="shared" si="182"/>
        <v>5</v>
      </c>
      <c r="AT6636" s="160">
        <v>36739</v>
      </c>
      <c r="AU6636">
        <v>1</v>
      </c>
      <c r="AV6636">
        <v>31</v>
      </c>
      <c r="AW6636" s="160" t="s">
        <v>1105</v>
      </c>
      <c r="AX6636" s="28">
        <f t="shared" si="183"/>
        <v>3</v>
      </c>
    </row>
    <row r="6637" spans="28:50" x14ac:dyDescent="0.3">
      <c r="AB6637" s="160">
        <v>35278</v>
      </c>
      <c r="AC6637">
        <v>2</v>
      </c>
      <c r="AD6637">
        <v>80</v>
      </c>
      <c r="AE6637" t="s">
        <v>1105</v>
      </c>
      <c r="AF6637">
        <v>8</v>
      </c>
      <c r="AH6637" s="160">
        <v>37469</v>
      </c>
      <c r="AI6637">
        <v>2</v>
      </c>
      <c r="AJ6637">
        <v>129</v>
      </c>
      <c r="AK6637" s="160" t="s">
        <v>1105</v>
      </c>
      <c r="AL6637" s="28">
        <f t="shared" si="181"/>
        <v>13</v>
      </c>
      <c r="AN6637" s="160">
        <v>37469</v>
      </c>
      <c r="AO6637">
        <v>2</v>
      </c>
      <c r="AP6637">
        <v>60</v>
      </c>
      <c r="AQ6637" s="160" t="s">
        <v>1105</v>
      </c>
      <c r="AR6637" s="28">
        <f t="shared" si="182"/>
        <v>6</v>
      </c>
      <c r="AT6637" s="160">
        <v>36739</v>
      </c>
      <c r="AU6637">
        <v>2</v>
      </c>
      <c r="AV6637">
        <v>37</v>
      </c>
      <c r="AW6637" s="160" t="s">
        <v>1105</v>
      </c>
      <c r="AX6637" s="28">
        <f t="shared" si="183"/>
        <v>4</v>
      </c>
    </row>
    <row r="6638" spans="28:50" x14ac:dyDescent="0.3">
      <c r="AB6638" s="160">
        <v>35278</v>
      </c>
      <c r="AC6638">
        <v>3</v>
      </c>
      <c r="AD6638">
        <v>70</v>
      </c>
      <c r="AE6638" t="s">
        <v>1105</v>
      </c>
      <c r="AF6638">
        <v>7</v>
      </c>
      <c r="AH6638" s="160">
        <v>37469</v>
      </c>
      <c r="AI6638">
        <v>3</v>
      </c>
      <c r="AJ6638">
        <v>125</v>
      </c>
      <c r="AK6638" s="160" t="s">
        <v>1105</v>
      </c>
      <c r="AL6638" s="28">
        <f t="shared" si="181"/>
        <v>13</v>
      </c>
      <c r="AN6638" s="160">
        <v>37469</v>
      </c>
      <c r="AO6638">
        <v>3</v>
      </c>
      <c r="AP6638">
        <v>50</v>
      </c>
      <c r="AQ6638" s="160" t="s">
        <v>1105</v>
      </c>
      <c r="AR6638" s="28">
        <f t="shared" si="182"/>
        <v>5</v>
      </c>
      <c r="AT6638" s="160">
        <v>36739</v>
      </c>
      <c r="AU6638">
        <v>3</v>
      </c>
      <c r="AV6638">
        <v>35</v>
      </c>
      <c r="AW6638" s="160" t="s">
        <v>1105</v>
      </c>
      <c r="AX6638" s="28">
        <f t="shared" si="183"/>
        <v>4</v>
      </c>
    </row>
    <row r="6639" spans="28:50" x14ac:dyDescent="0.3">
      <c r="AB6639" s="160">
        <v>35278</v>
      </c>
      <c r="AC6639">
        <v>4</v>
      </c>
      <c r="AD6639">
        <v>70</v>
      </c>
      <c r="AE6639" t="s">
        <v>1105</v>
      </c>
      <c r="AF6639">
        <v>7</v>
      </c>
      <c r="AH6639" s="160">
        <v>37469</v>
      </c>
      <c r="AI6639">
        <v>4</v>
      </c>
      <c r="AJ6639">
        <v>126</v>
      </c>
      <c r="AK6639" s="160" t="s">
        <v>1105</v>
      </c>
      <c r="AL6639" s="28">
        <f t="shared" si="181"/>
        <v>13</v>
      </c>
      <c r="AN6639" s="160">
        <v>37469</v>
      </c>
      <c r="AO6639">
        <v>4</v>
      </c>
      <c r="AP6639">
        <v>50</v>
      </c>
      <c r="AQ6639" s="160" t="s">
        <v>1105</v>
      </c>
      <c r="AR6639" s="28">
        <f t="shared" si="182"/>
        <v>5</v>
      </c>
      <c r="AT6639" s="160">
        <v>36739</v>
      </c>
      <c r="AU6639">
        <v>4</v>
      </c>
      <c r="AV6639">
        <v>25</v>
      </c>
      <c r="AW6639" s="160" t="s">
        <v>1105</v>
      </c>
      <c r="AX6639" s="28">
        <f t="shared" si="183"/>
        <v>3</v>
      </c>
    </row>
    <row r="6640" spans="28:50" x14ac:dyDescent="0.3">
      <c r="AB6640" s="160">
        <v>35278</v>
      </c>
      <c r="AC6640">
        <v>5</v>
      </c>
      <c r="AD6640">
        <v>70</v>
      </c>
      <c r="AE6640" t="s">
        <v>1105</v>
      </c>
      <c r="AF6640">
        <v>7</v>
      </c>
      <c r="AH6640" s="160">
        <v>37469</v>
      </c>
      <c r="AI6640">
        <v>5</v>
      </c>
      <c r="AJ6640">
        <v>127</v>
      </c>
      <c r="AK6640" s="160" t="s">
        <v>1105</v>
      </c>
      <c r="AL6640" s="28">
        <f t="shared" si="181"/>
        <v>13</v>
      </c>
      <c r="AN6640" s="160">
        <v>37469</v>
      </c>
      <c r="AO6640">
        <v>5</v>
      </c>
      <c r="AP6640">
        <v>49</v>
      </c>
      <c r="AQ6640" s="160" t="s">
        <v>1105</v>
      </c>
      <c r="AR6640" s="28">
        <f t="shared" si="182"/>
        <v>5</v>
      </c>
      <c r="AT6640" s="160">
        <v>36739</v>
      </c>
      <c r="AU6640">
        <v>5</v>
      </c>
      <c r="AV6640">
        <v>27</v>
      </c>
      <c r="AW6640" s="160" t="s">
        <v>1105</v>
      </c>
      <c r="AX6640" s="28">
        <f t="shared" si="183"/>
        <v>3</v>
      </c>
    </row>
    <row r="6641" spans="28:50" x14ac:dyDescent="0.3">
      <c r="AB6641" s="160">
        <v>35278</v>
      </c>
      <c r="AC6641">
        <v>6</v>
      </c>
      <c r="AD6641">
        <v>60</v>
      </c>
      <c r="AE6641" t="s">
        <v>1105</v>
      </c>
      <c r="AF6641">
        <v>6</v>
      </c>
      <c r="AH6641" s="160">
        <v>37469</v>
      </c>
      <c r="AI6641">
        <v>6</v>
      </c>
      <c r="AJ6641">
        <v>123</v>
      </c>
      <c r="AK6641" s="160" t="s">
        <v>1105</v>
      </c>
      <c r="AL6641" s="28">
        <f t="shared" si="181"/>
        <v>12</v>
      </c>
      <c r="AN6641" s="160">
        <v>37469</v>
      </c>
      <c r="AO6641">
        <v>6</v>
      </c>
      <c r="AP6641">
        <v>50</v>
      </c>
      <c r="AQ6641" s="160" t="s">
        <v>1105</v>
      </c>
      <c r="AR6641" s="28">
        <f t="shared" si="182"/>
        <v>5</v>
      </c>
      <c r="AT6641" s="160">
        <v>36739</v>
      </c>
      <c r="AU6641">
        <v>6</v>
      </c>
      <c r="AV6641">
        <v>30</v>
      </c>
      <c r="AW6641" s="160" t="s">
        <v>1105</v>
      </c>
      <c r="AX6641" s="28">
        <f t="shared" si="183"/>
        <v>3</v>
      </c>
    </row>
    <row r="6642" spans="28:50" x14ac:dyDescent="0.3">
      <c r="AB6642" s="160">
        <v>35278</v>
      </c>
      <c r="AC6642">
        <v>7</v>
      </c>
      <c r="AD6642">
        <v>60</v>
      </c>
      <c r="AE6642" t="s">
        <v>1105</v>
      </c>
      <c r="AF6642">
        <v>6</v>
      </c>
      <c r="AH6642" s="160">
        <v>37469</v>
      </c>
      <c r="AI6642">
        <v>7</v>
      </c>
      <c r="AJ6642">
        <v>118</v>
      </c>
      <c r="AK6642" s="160" t="s">
        <v>1105</v>
      </c>
      <c r="AL6642" s="28">
        <f t="shared" si="181"/>
        <v>12</v>
      </c>
      <c r="AN6642" s="160">
        <v>37469</v>
      </c>
      <c r="AO6642">
        <v>7</v>
      </c>
      <c r="AP6642">
        <v>50</v>
      </c>
      <c r="AQ6642" s="160" t="s">
        <v>1105</v>
      </c>
      <c r="AR6642" s="28">
        <f t="shared" si="182"/>
        <v>5</v>
      </c>
      <c r="AT6642" s="160">
        <v>36739</v>
      </c>
      <c r="AU6642">
        <v>7</v>
      </c>
      <c r="AV6642">
        <v>6</v>
      </c>
      <c r="AW6642" s="160" t="s">
        <v>1105</v>
      </c>
      <c r="AX6642" s="28">
        <f t="shared" si="183"/>
        <v>1</v>
      </c>
    </row>
    <row r="6643" spans="28:50" x14ac:dyDescent="0.3">
      <c r="AB6643" s="160">
        <v>35278</v>
      </c>
      <c r="AC6643">
        <v>8</v>
      </c>
      <c r="AD6643">
        <v>70</v>
      </c>
      <c r="AE6643" t="s">
        <v>1105</v>
      </c>
      <c r="AF6643">
        <v>7</v>
      </c>
      <c r="AH6643" s="160">
        <v>37469</v>
      </c>
      <c r="AI6643">
        <v>8</v>
      </c>
      <c r="AJ6643">
        <v>120</v>
      </c>
      <c r="AK6643" s="160" t="s">
        <v>1105</v>
      </c>
      <c r="AL6643" s="28">
        <f t="shared" si="181"/>
        <v>12</v>
      </c>
      <c r="AN6643" s="160">
        <v>37469</v>
      </c>
      <c r="AO6643">
        <v>8</v>
      </c>
      <c r="AP6643">
        <v>75</v>
      </c>
      <c r="AQ6643" s="160" t="s">
        <v>1105</v>
      </c>
      <c r="AR6643" s="28">
        <f t="shared" si="182"/>
        <v>8</v>
      </c>
      <c r="AT6643" s="160">
        <v>36739</v>
      </c>
      <c r="AU6643">
        <v>8</v>
      </c>
      <c r="AV6643">
        <v>13</v>
      </c>
      <c r="AW6643" s="160" t="s">
        <v>1105</v>
      </c>
      <c r="AX6643" s="28">
        <f t="shared" si="183"/>
        <v>1</v>
      </c>
    </row>
    <row r="6644" spans="28:50" x14ac:dyDescent="0.3">
      <c r="AB6644" s="160">
        <v>35278</v>
      </c>
      <c r="AC6644">
        <v>9</v>
      </c>
      <c r="AD6644">
        <v>70</v>
      </c>
      <c r="AE6644" t="s">
        <v>1105</v>
      </c>
      <c r="AF6644">
        <v>7</v>
      </c>
      <c r="AH6644" s="160">
        <v>37469</v>
      </c>
      <c r="AI6644">
        <v>9</v>
      </c>
      <c r="AJ6644">
        <v>133</v>
      </c>
      <c r="AK6644" s="160" t="s">
        <v>1105</v>
      </c>
      <c r="AL6644" s="28">
        <f t="shared" si="181"/>
        <v>13</v>
      </c>
      <c r="AN6644" s="160">
        <v>37469</v>
      </c>
      <c r="AO6644">
        <v>9</v>
      </c>
      <c r="AP6644">
        <v>90</v>
      </c>
      <c r="AQ6644" s="160" t="s">
        <v>1105</v>
      </c>
      <c r="AR6644" s="28">
        <f t="shared" si="182"/>
        <v>9</v>
      </c>
      <c r="AT6644" s="160">
        <v>36739</v>
      </c>
      <c r="AU6644">
        <v>9</v>
      </c>
      <c r="AV6644">
        <v>67</v>
      </c>
      <c r="AW6644" s="160" t="s">
        <v>1105</v>
      </c>
      <c r="AX6644" s="28">
        <f t="shared" si="183"/>
        <v>7</v>
      </c>
    </row>
    <row r="6645" spans="28:50" x14ac:dyDescent="0.3">
      <c r="AB6645" s="160">
        <v>35278</v>
      </c>
      <c r="AC6645">
        <v>10</v>
      </c>
      <c r="AD6645">
        <v>70</v>
      </c>
      <c r="AE6645" t="s">
        <v>1105</v>
      </c>
      <c r="AF6645">
        <v>7</v>
      </c>
      <c r="AH6645" s="160">
        <v>37469</v>
      </c>
      <c r="AI6645">
        <v>10</v>
      </c>
      <c r="AJ6645">
        <v>147</v>
      </c>
      <c r="AK6645" s="160" t="s">
        <v>1105</v>
      </c>
      <c r="AL6645" s="28">
        <f t="shared" si="181"/>
        <v>15</v>
      </c>
      <c r="AN6645" s="160">
        <v>37469</v>
      </c>
      <c r="AO6645">
        <v>10</v>
      </c>
      <c r="AP6645">
        <v>120</v>
      </c>
      <c r="AQ6645" s="160" t="s">
        <v>1105</v>
      </c>
      <c r="AR6645" s="28">
        <f t="shared" si="182"/>
        <v>12</v>
      </c>
      <c r="AT6645" s="160">
        <v>36739</v>
      </c>
      <c r="AU6645">
        <v>10</v>
      </c>
      <c r="AV6645">
        <v>75</v>
      </c>
      <c r="AW6645" s="160" t="s">
        <v>1105</v>
      </c>
      <c r="AX6645" s="28">
        <f t="shared" si="183"/>
        <v>8</v>
      </c>
    </row>
    <row r="6646" spans="28:50" x14ac:dyDescent="0.3">
      <c r="AB6646" s="160">
        <v>35278</v>
      </c>
      <c r="AC6646">
        <v>11</v>
      </c>
      <c r="AD6646">
        <v>70</v>
      </c>
      <c r="AE6646" t="s">
        <v>1105</v>
      </c>
      <c r="AF6646">
        <v>7</v>
      </c>
      <c r="AH6646" s="160">
        <v>37469</v>
      </c>
      <c r="AI6646">
        <v>11</v>
      </c>
      <c r="AJ6646">
        <v>153</v>
      </c>
      <c r="AK6646" s="160" t="s">
        <v>1105</v>
      </c>
      <c r="AL6646" s="28">
        <f t="shared" si="181"/>
        <v>15</v>
      </c>
      <c r="AN6646" s="160">
        <v>37469</v>
      </c>
      <c r="AO6646">
        <v>11</v>
      </c>
      <c r="AP6646">
        <v>124</v>
      </c>
      <c r="AQ6646" s="160" t="s">
        <v>1105</v>
      </c>
      <c r="AR6646" s="28">
        <f t="shared" si="182"/>
        <v>12</v>
      </c>
      <c r="AT6646" s="160">
        <v>36739</v>
      </c>
      <c r="AU6646">
        <v>11</v>
      </c>
      <c r="AV6646">
        <v>75</v>
      </c>
      <c r="AW6646" s="160" t="s">
        <v>1105</v>
      </c>
      <c r="AX6646" s="28">
        <f t="shared" si="183"/>
        <v>8</v>
      </c>
    </row>
    <row r="6647" spans="28:50" x14ac:dyDescent="0.3">
      <c r="AB6647" s="160">
        <v>35278</v>
      </c>
      <c r="AC6647">
        <v>12</v>
      </c>
      <c r="AD6647">
        <v>70</v>
      </c>
      <c r="AE6647" t="s">
        <v>1105</v>
      </c>
      <c r="AF6647">
        <v>7</v>
      </c>
      <c r="AH6647" s="160">
        <v>37469</v>
      </c>
      <c r="AI6647">
        <v>12</v>
      </c>
      <c r="AJ6647">
        <v>159</v>
      </c>
      <c r="AK6647" s="160" t="s">
        <v>1105</v>
      </c>
      <c r="AL6647" s="28">
        <f t="shared" si="181"/>
        <v>16</v>
      </c>
      <c r="AN6647" s="160">
        <v>37469</v>
      </c>
      <c r="AO6647">
        <v>12</v>
      </c>
      <c r="AP6647">
        <v>140</v>
      </c>
      <c r="AQ6647" s="160" t="s">
        <v>1105</v>
      </c>
      <c r="AR6647" s="28">
        <f t="shared" si="182"/>
        <v>14</v>
      </c>
      <c r="AT6647" s="160">
        <v>36739</v>
      </c>
      <c r="AU6647">
        <v>12</v>
      </c>
      <c r="AV6647">
        <v>80</v>
      </c>
      <c r="AW6647" s="160" t="s">
        <v>1105</v>
      </c>
      <c r="AX6647" s="28">
        <f t="shared" si="183"/>
        <v>8</v>
      </c>
    </row>
    <row r="6648" spans="28:50" x14ac:dyDescent="0.3">
      <c r="AB6648" s="160">
        <v>35278</v>
      </c>
      <c r="AC6648">
        <v>13</v>
      </c>
      <c r="AD6648">
        <v>70</v>
      </c>
      <c r="AE6648" t="s">
        <v>1105</v>
      </c>
      <c r="AF6648">
        <v>7</v>
      </c>
      <c r="AH6648" s="160">
        <v>37469</v>
      </c>
      <c r="AI6648">
        <v>13</v>
      </c>
      <c r="AJ6648">
        <v>171</v>
      </c>
      <c r="AK6648" s="160" t="s">
        <v>1105</v>
      </c>
      <c r="AL6648" s="28">
        <f t="shared" si="181"/>
        <v>17</v>
      </c>
      <c r="AN6648" s="160">
        <v>37469</v>
      </c>
      <c r="AO6648">
        <v>13</v>
      </c>
      <c r="AP6648">
        <v>150</v>
      </c>
      <c r="AQ6648" s="160" t="s">
        <v>1105</v>
      </c>
      <c r="AR6648" s="28">
        <f t="shared" si="182"/>
        <v>15</v>
      </c>
      <c r="AT6648" s="160">
        <v>36739</v>
      </c>
      <c r="AU6648">
        <v>13</v>
      </c>
      <c r="AV6648">
        <v>86</v>
      </c>
      <c r="AW6648" s="160" t="s">
        <v>1105</v>
      </c>
      <c r="AX6648" s="28">
        <f t="shared" si="183"/>
        <v>9</v>
      </c>
    </row>
    <row r="6649" spans="28:50" x14ac:dyDescent="0.3">
      <c r="AB6649" s="160">
        <v>35278</v>
      </c>
      <c r="AC6649">
        <v>14</v>
      </c>
      <c r="AD6649">
        <v>80</v>
      </c>
      <c r="AE6649" t="s">
        <v>1105</v>
      </c>
      <c r="AF6649">
        <v>8</v>
      </c>
      <c r="AH6649" s="160">
        <v>37469</v>
      </c>
      <c r="AI6649">
        <v>14</v>
      </c>
      <c r="AJ6649">
        <v>182</v>
      </c>
      <c r="AK6649" s="160" t="s">
        <v>1105</v>
      </c>
      <c r="AL6649" s="28">
        <f t="shared" si="181"/>
        <v>18</v>
      </c>
      <c r="AN6649" s="160">
        <v>37469</v>
      </c>
      <c r="AO6649">
        <v>14</v>
      </c>
      <c r="AP6649">
        <v>151</v>
      </c>
      <c r="AQ6649" s="160" t="s">
        <v>1105</v>
      </c>
      <c r="AR6649" s="28">
        <f t="shared" si="182"/>
        <v>15</v>
      </c>
      <c r="AT6649" s="160">
        <v>36739</v>
      </c>
      <c r="AU6649">
        <v>14</v>
      </c>
      <c r="AV6649">
        <v>82</v>
      </c>
      <c r="AW6649" s="160" t="s">
        <v>1105</v>
      </c>
      <c r="AX6649" s="28">
        <f t="shared" si="183"/>
        <v>8</v>
      </c>
    </row>
    <row r="6650" spans="28:50" x14ac:dyDescent="0.3">
      <c r="AB6650" s="160">
        <v>35278</v>
      </c>
      <c r="AC6650">
        <v>15</v>
      </c>
      <c r="AD6650">
        <v>80</v>
      </c>
      <c r="AE6650" t="s">
        <v>1105</v>
      </c>
      <c r="AF6650">
        <v>8</v>
      </c>
      <c r="AH6650" s="160">
        <v>37469</v>
      </c>
      <c r="AI6650">
        <v>15</v>
      </c>
      <c r="AJ6650">
        <v>188</v>
      </c>
      <c r="AK6650" s="160" t="s">
        <v>1105</v>
      </c>
      <c r="AL6650" s="28">
        <f t="shared" si="181"/>
        <v>19</v>
      </c>
      <c r="AN6650" s="160">
        <v>37469</v>
      </c>
      <c r="AO6650">
        <v>15</v>
      </c>
      <c r="AP6650">
        <v>150</v>
      </c>
      <c r="AQ6650" s="160" t="s">
        <v>1105</v>
      </c>
      <c r="AR6650" s="28">
        <f t="shared" si="182"/>
        <v>15</v>
      </c>
      <c r="AT6650" s="160">
        <v>36739</v>
      </c>
      <c r="AU6650">
        <v>15</v>
      </c>
      <c r="AV6650">
        <v>81</v>
      </c>
      <c r="AW6650" s="160" t="s">
        <v>1105</v>
      </c>
      <c r="AX6650" s="28">
        <f t="shared" si="183"/>
        <v>8</v>
      </c>
    </row>
    <row r="6651" spans="28:50" x14ac:dyDescent="0.3">
      <c r="AB6651" s="160">
        <v>35278</v>
      </c>
      <c r="AC6651">
        <v>16</v>
      </c>
      <c r="AD6651">
        <v>80</v>
      </c>
      <c r="AE6651" t="s">
        <v>1105</v>
      </c>
      <c r="AF6651">
        <v>8</v>
      </c>
      <c r="AH6651" s="160">
        <v>37469</v>
      </c>
      <c r="AI6651">
        <v>16</v>
      </c>
      <c r="AJ6651">
        <v>161</v>
      </c>
      <c r="AK6651" s="160" t="s">
        <v>1105</v>
      </c>
      <c r="AL6651" s="28">
        <f t="shared" ref="AL6651:AL6714" si="184">ROUND(AJ6651/10,0)</f>
        <v>16</v>
      </c>
      <c r="AN6651" s="160">
        <v>37469</v>
      </c>
      <c r="AO6651">
        <v>16</v>
      </c>
      <c r="AP6651">
        <v>150</v>
      </c>
      <c r="AQ6651" s="160" t="s">
        <v>1105</v>
      </c>
      <c r="AR6651" s="28">
        <f t="shared" ref="AR6651:AR6714" si="185">ROUND(AP6651/10,0)</f>
        <v>15</v>
      </c>
      <c r="AT6651" s="160">
        <v>36739</v>
      </c>
      <c r="AU6651">
        <v>16</v>
      </c>
      <c r="AV6651">
        <v>77</v>
      </c>
      <c r="AW6651" s="160" t="s">
        <v>1105</v>
      </c>
      <c r="AX6651" s="28">
        <f t="shared" ref="AX6651:AX6714" si="186">ROUND(AV6651/10,0)</f>
        <v>8</v>
      </c>
    </row>
    <row r="6652" spans="28:50" x14ac:dyDescent="0.3">
      <c r="AB6652" s="160">
        <v>35278</v>
      </c>
      <c r="AC6652">
        <v>17</v>
      </c>
      <c r="AD6652">
        <v>80</v>
      </c>
      <c r="AE6652" t="s">
        <v>1105</v>
      </c>
      <c r="AF6652">
        <v>8</v>
      </c>
      <c r="AH6652" s="160">
        <v>37469</v>
      </c>
      <c r="AI6652">
        <v>17</v>
      </c>
      <c r="AJ6652">
        <v>149</v>
      </c>
      <c r="AK6652" s="160" t="s">
        <v>1105</v>
      </c>
      <c r="AL6652" s="28">
        <f t="shared" si="184"/>
        <v>15</v>
      </c>
      <c r="AN6652" s="160">
        <v>37469</v>
      </c>
      <c r="AO6652">
        <v>17</v>
      </c>
      <c r="AP6652">
        <v>120</v>
      </c>
      <c r="AQ6652" s="160" t="s">
        <v>1105</v>
      </c>
      <c r="AR6652" s="28">
        <f t="shared" si="185"/>
        <v>12</v>
      </c>
      <c r="AT6652" s="160">
        <v>36739</v>
      </c>
      <c r="AU6652">
        <v>17</v>
      </c>
      <c r="AV6652">
        <v>55</v>
      </c>
      <c r="AW6652" s="160" t="s">
        <v>1105</v>
      </c>
      <c r="AX6652" s="28">
        <f t="shared" si="186"/>
        <v>6</v>
      </c>
    </row>
    <row r="6653" spans="28:50" x14ac:dyDescent="0.3">
      <c r="AB6653" s="160">
        <v>35278</v>
      </c>
      <c r="AC6653">
        <v>18</v>
      </c>
      <c r="AD6653">
        <v>70</v>
      </c>
      <c r="AE6653" t="s">
        <v>1105</v>
      </c>
      <c r="AF6653">
        <v>7</v>
      </c>
      <c r="AH6653" s="160">
        <v>37469</v>
      </c>
      <c r="AI6653">
        <v>18</v>
      </c>
      <c r="AJ6653">
        <v>145</v>
      </c>
      <c r="AK6653" s="160" t="s">
        <v>1105</v>
      </c>
      <c r="AL6653" s="28">
        <f t="shared" si="184"/>
        <v>15</v>
      </c>
      <c r="AN6653" s="160">
        <v>37469</v>
      </c>
      <c r="AO6653">
        <v>18</v>
      </c>
      <c r="AP6653">
        <v>110</v>
      </c>
      <c r="AQ6653" s="160" t="s">
        <v>1105</v>
      </c>
      <c r="AR6653" s="28">
        <f t="shared" si="185"/>
        <v>11</v>
      </c>
      <c r="AT6653" s="160">
        <v>36739</v>
      </c>
      <c r="AU6653">
        <v>18</v>
      </c>
      <c r="AV6653">
        <v>45</v>
      </c>
      <c r="AW6653" s="160" t="s">
        <v>1105</v>
      </c>
      <c r="AX6653" s="28">
        <f t="shared" si="186"/>
        <v>5</v>
      </c>
    </row>
    <row r="6654" spans="28:50" x14ac:dyDescent="0.3">
      <c r="AB6654" s="160">
        <v>35278</v>
      </c>
      <c r="AC6654">
        <v>19</v>
      </c>
      <c r="AD6654">
        <v>80</v>
      </c>
      <c r="AE6654" t="s">
        <v>1105</v>
      </c>
      <c r="AF6654">
        <v>8</v>
      </c>
      <c r="AH6654" s="160">
        <v>37469</v>
      </c>
      <c r="AI6654">
        <v>19</v>
      </c>
      <c r="AJ6654">
        <v>131</v>
      </c>
      <c r="AK6654" s="160" t="s">
        <v>1105</v>
      </c>
      <c r="AL6654" s="28">
        <f t="shared" si="184"/>
        <v>13</v>
      </c>
      <c r="AN6654" s="160">
        <v>37469</v>
      </c>
      <c r="AO6654">
        <v>19</v>
      </c>
      <c r="AP6654">
        <v>100</v>
      </c>
      <c r="AQ6654" s="160" t="s">
        <v>1105</v>
      </c>
      <c r="AR6654" s="28">
        <f t="shared" si="185"/>
        <v>10</v>
      </c>
      <c r="AT6654" s="160">
        <v>36739</v>
      </c>
      <c r="AU6654">
        <v>19</v>
      </c>
      <c r="AV6654">
        <v>36</v>
      </c>
      <c r="AW6654" s="160" t="s">
        <v>1105</v>
      </c>
      <c r="AX6654" s="28">
        <f t="shared" si="186"/>
        <v>4</v>
      </c>
    </row>
    <row r="6655" spans="28:50" x14ac:dyDescent="0.3">
      <c r="AB6655" s="160">
        <v>35278</v>
      </c>
      <c r="AC6655">
        <v>20</v>
      </c>
      <c r="AD6655">
        <v>80</v>
      </c>
      <c r="AE6655" t="s">
        <v>1105</v>
      </c>
      <c r="AF6655">
        <v>8</v>
      </c>
      <c r="AH6655" s="160">
        <v>37469</v>
      </c>
      <c r="AI6655">
        <v>20</v>
      </c>
      <c r="AJ6655">
        <v>119</v>
      </c>
      <c r="AK6655" s="160" t="s">
        <v>1105</v>
      </c>
      <c r="AL6655" s="28">
        <f t="shared" si="184"/>
        <v>12</v>
      </c>
      <c r="AN6655" s="160">
        <v>37469</v>
      </c>
      <c r="AO6655">
        <v>20</v>
      </c>
      <c r="AP6655">
        <v>97</v>
      </c>
      <c r="AQ6655" s="160" t="s">
        <v>1105</v>
      </c>
      <c r="AR6655" s="28">
        <f t="shared" si="185"/>
        <v>10</v>
      </c>
      <c r="AT6655" s="160">
        <v>36739</v>
      </c>
      <c r="AU6655">
        <v>20</v>
      </c>
      <c r="AV6655">
        <v>36</v>
      </c>
      <c r="AW6655" s="160" t="s">
        <v>1105</v>
      </c>
      <c r="AX6655" s="28">
        <f t="shared" si="186"/>
        <v>4</v>
      </c>
    </row>
    <row r="6656" spans="28:50" x14ac:dyDescent="0.3">
      <c r="AB6656" s="160">
        <v>35278</v>
      </c>
      <c r="AC6656">
        <v>21</v>
      </c>
      <c r="AD6656">
        <v>80</v>
      </c>
      <c r="AE6656" t="s">
        <v>1105</v>
      </c>
      <c r="AF6656">
        <v>8</v>
      </c>
      <c r="AH6656" s="160">
        <v>37469</v>
      </c>
      <c r="AI6656">
        <v>21</v>
      </c>
      <c r="AJ6656">
        <v>121</v>
      </c>
      <c r="AK6656" s="160" t="s">
        <v>1105</v>
      </c>
      <c r="AL6656" s="28">
        <f t="shared" si="184"/>
        <v>12</v>
      </c>
      <c r="AN6656" s="160">
        <v>37469</v>
      </c>
      <c r="AO6656">
        <v>21</v>
      </c>
      <c r="AP6656">
        <v>90</v>
      </c>
      <c r="AQ6656" s="160" t="s">
        <v>1105</v>
      </c>
      <c r="AR6656" s="28">
        <f t="shared" si="185"/>
        <v>9</v>
      </c>
      <c r="AT6656" s="160">
        <v>36739</v>
      </c>
      <c r="AU6656">
        <v>21</v>
      </c>
      <c r="AV6656">
        <v>43</v>
      </c>
      <c r="AW6656" s="160" t="s">
        <v>1105</v>
      </c>
      <c r="AX6656" s="28">
        <f t="shared" si="186"/>
        <v>4</v>
      </c>
    </row>
    <row r="6657" spans="28:50" x14ac:dyDescent="0.3">
      <c r="AB6657" s="160">
        <v>35278</v>
      </c>
      <c r="AC6657">
        <v>22</v>
      </c>
      <c r="AD6657">
        <v>80</v>
      </c>
      <c r="AE6657" t="s">
        <v>1105</v>
      </c>
      <c r="AF6657">
        <v>8</v>
      </c>
      <c r="AH6657" s="160">
        <v>37469</v>
      </c>
      <c r="AI6657">
        <v>22</v>
      </c>
      <c r="AJ6657">
        <v>112</v>
      </c>
      <c r="AK6657" s="160" t="s">
        <v>1105</v>
      </c>
      <c r="AL6657" s="28">
        <f t="shared" si="184"/>
        <v>11</v>
      </c>
      <c r="AN6657" s="160">
        <v>37469</v>
      </c>
      <c r="AO6657">
        <v>22</v>
      </c>
      <c r="AP6657">
        <v>70</v>
      </c>
      <c r="AQ6657" s="160" t="s">
        <v>1105</v>
      </c>
      <c r="AR6657" s="28">
        <f t="shared" si="185"/>
        <v>7</v>
      </c>
      <c r="AT6657" s="160">
        <v>36739</v>
      </c>
      <c r="AU6657">
        <v>22</v>
      </c>
      <c r="AV6657">
        <v>45</v>
      </c>
      <c r="AW6657" s="160" t="s">
        <v>1105</v>
      </c>
      <c r="AX6657" s="28">
        <f t="shared" si="186"/>
        <v>5</v>
      </c>
    </row>
    <row r="6658" spans="28:50" x14ac:dyDescent="0.3">
      <c r="AB6658" s="160">
        <v>35278</v>
      </c>
      <c r="AC6658">
        <v>23</v>
      </c>
      <c r="AD6658">
        <v>80</v>
      </c>
      <c r="AE6658" t="s">
        <v>1105</v>
      </c>
      <c r="AF6658">
        <v>8</v>
      </c>
      <c r="AH6658" s="160">
        <v>37469</v>
      </c>
      <c r="AI6658">
        <v>23</v>
      </c>
      <c r="AJ6658">
        <v>102</v>
      </c>
      <c r="AK6658" s="160" t="s">
        <v>1105</v>
      </c>
      <c r="AL6658" s="28">
        <f t="shared" si="184"/>
        <v>10</v>
      </c>
      <c r="AN6658" s="160">
        <v>37469</v>
      </c>
      <c r="AO6658">
        <v>23</v>
      </c>
      <c r="AP6658">
        <v>80</v>
      </c>
      <c r="AQ6658" s="160" t="s">
        <v>1105</v>
      </c>
      <c r="AR6658" s="28">
        <f t="shared" si="185"/>
        <v>8</v>
      </c>
      <c r="AT6658" s="160">
        <v>36739</v>
      </c>
      <c r="AU6658">
        <v>23</v>
      </c>
      <c r="AV6658">
        <v>41</v>
      </c>
      <c r="AW6658" s="160" t="s">
        <v>1105</v>
      </c>
      <c r="AX6658" s="28">
        <f t="shared" si="186"/>
        <v>4</v>
      </c>
    </row>
    <row r="6659" spans="28:50" x14ac:dyDescent="0.3">
      <c r="AB6659" s="160">
        <v>35279</v>
      </c>
      <c r="AC6659">
        <v>0</v>
      </c>
      <c r="AD6659">
        <v>80</v>
      </c>
      <c r="AE6659" t="s">
        <v>1105</v>
      </c>
      <c r="AF6659">
        <v>8</v>
      </c>
      <c r="AH6659" s="160">
        <v>37470</v>
      </c>
      <c r="AI6659">
        <v>0</v>
      </c>
      <c r="AJ6659">
        <v>102</v>
      </c>
      <c r="AK6659" s="160" t="s">
        <v>1105</v>
      </c>
      <c r="AL6659" s="28">
        <f t="shared" si="184"/>
        <v>10</v>
      </c>
      <c r="AN6659" s="160">
        <v>37470</v>
      </c>
      <c r="AO6659">
        <v>0</v>
      </c>
      <c r="AP6659">
        <v>60</v>
      </c>
      <c r="AQ6659" s="160" t="s">
        <v>1105</v>
      </c>
      <c r="AR6659" s="28">
        <f t="shared" si="185"/>
        <v>6</v>
      </c>
      <c r="AT6659" s="160">
        <v>36740</v>
      </c>
      <c r="AU6659">
        <v>0</v>
      </c>
      <c r="AV6659">
        <v>40</v>
      </c>
      <c r="AW6659" s="160" t="s">
        <v>1105</v>
      </c>
      <c r="AX6659" s="28">
        <f t="shared" si="186"/>
        <v>4</v>
      </c>
    </row>
    <row r="6660" spans="28:50" x14ac:dyDescent="0.3">
      <c r="AB6660" s="160">
        <v>35279</v>
      </c>
      <c r="AC6660">
        <v>1</v>
      </c>
      <c r="AD6660">
        <v>70</v>
      </c>
      <c r="AE6660" t="s">
        <v>1105</v>
      </c>
      <c r="AF6660">
        <v>7</v>
      </c>
      <c r="AH6660" s="160">
        <v>37470</v>
      </c>
      <c r="AI6660">
        <v>1</v>
      </c>
      <c r="AJ6660">
        <v>101</v>
      </c>
      <c r="AK6660" s="160" t="s">
        <v>1105</v>
      </c>
      <c r="AL6660" s="28">
        <f t="shared" si="184"/>
        <v>10</v>
      </c>
      <c r="AN6660" s="160">
        <v>37470</v>
      </c>
      <c r="AO6660">
        <v>1</v>
      </c>
      <c r="AP6660">
        <v>60</v>
      </c>
      <c r="AQ6660" s="160" t="s">
        <v>1105</v>
      </c>
      <c r="AR6660" s="28">
        <f t="shared" si="185"/>
        <v>6</v>
      </c>
      <c r="AT6660" s="160">
        <v>36740</v>
      </c>
      <c r="AU6660">
        <v>1</v>
      </c>
      <c r="AV6660">
        <v>35</v>
      </c>
      <c r="AW6660" s="160" t="s">
        <v>1105</v>
      </c>
      <c r="AX6660" s="28">
        <f t="shared" si="186"/>
        <v>4</v>
      </c>
    </row>
    <row r="6661" spans="28:50" x14ac:dyDescent="0.3">
      <c r="AB6661" s="160">
        <v>35279</v>
      </c>
      <c r="AC6661">
        <v>2</v>
      </c>
      <c r="AD6661">
        <v>70</v>
      </c>
      <c r="AE6661" t="s">
        <v>1105</v>
      </c>
      <c r="AF6661">
        <v>7</v>
      </c>
      <c r="AH6661" s="160">
        <v>37470</v>
      </c>
      <c r="AI6661">
        <v>2</v>
      </c>
      <c r="AJ6661">
        <v>101</v>
      </c>
      <c r="AK6661" s="160" t="s">
        <v>1105</v>
      </c>
      <c r="AL6661" s="28">
        <f t="shared" si="184"/>
        <v>10</v>
      </c>
      <c r="AN6661" s="160">
        <v>37470</v>
      </c>
      <c r="AO6661">
        <v>2</v>
      </c>
      <c r="AP6661">
        <v>61</v>
      </c>
      <c r="AQ6661" s="160" t="s">
        <v>1105</v>
      </c>
      <c r="AR6661" s="28">
        <f t="shared" si="185"/>
        <v>6</v>
      </c>
      <c r="AT6661" s="160">
        <v>36740</v>
      </c>
      <c r="AU6661">
        <v>2</v>
      </c>
      <c r="AV6661">
        <v>31</v>
      </c>
      <c r="AW6661" s="160" t="s">
        <v>1105</v>
      </c>
      <c r="AX6661" s="28">
        <f t="shared" si="186"/>
        <v>3</v>
      </c>
    </row>
    <row r="6662" spans="28:50" x14ac:dyDescent="0.3">
      <c r="AB6662" s="160">
        <v>35279</v>
      </c>
      <c r="AC6662">
        <v>3</v>
      </c>
      <c r="AD6662">
        <v>70</v>
      </c>
      <c r="AE6662" t="s">
        <v>1105</v>
      </c>
      <c r="AF6662">
        <v>7</v>
      </c>
      <c r="AH6662" s="160">
        <v>37470</v>
      </c>
      <c r="AI6662">
        <v>3</v>
      </c>
      <c r="AJ6662">
        <v>99</v>
      </c>
      <c r="AK6662" s="160" t="s">
        <v>1105</v>
      </c>
      <c r="AL6662" s="28">
        <f t="shared" si="184"/>
        <v>10</v>
      </c>
      <c r="AN6662" s="160">
        <v>37470</v>
      </c>
      <c r="AO6662">
        <v>3</v>
      </c>
      <c r="AP6662">
        <v>60</v>
      </c>
      <c r="AQ6662" s="160" t="s">
        <v>1105</v>
      </c>
      <c r="AR6662" s="28">
        <f t="shared" si="185"/>
        <v>6</v>
      </c>
      <c r="AT6662" s="160">
        <v>36740</v>
      </c>
      <c r="AU6662">
        <v>3</v>
      </c>
      <c r="AV6662">
        <v>24</v>
      </c>
      <c r="AW6662" s="160" t="s">
        <v>1105</v>
      </c>
      <c r="AX6662" s="28">
        <f t="shared" si="186"/>
        <v>2</v>
      </c>
    </row>
    <row r="6663" spans="28:50" x14ac:dyDescent="0.3">
      <c r="AB6663" s="160">
        <v>35279</v>
      </c>
      <c r="AC6663">
        <v>4</v>
      </c>
      <c r="AD6663">
        <v>70</v>
      </c>
      <c r="AE6663" t="s">
        <v>1105</v>
      </c>
      <c r="AF6663">
        <v>7</v>
      </c>
      <c r="AH6663" s="160">
        <v>37470</v>
      </c>
      <c r="AI6663">
        <v>4</v>
      </c>
      <c r="AJ6663">
        <v>95</v>
      </c>
      <c r="AK6663" s="160" t="s">
        <v>1105</v>
      </c>
      <c r="AL6663" s="28">
        <f t="shared" si="184"/>
        <v>10</v>
      </c>
      <c r="AN6663" s="160">
        <v>37470</v>
      </c>
      <c r="AO6663">
        <v>4</v>
      </c>
      <c r="AP6663">
        <v>60</v>
      </c>
      <c r="AQ6663" s="160" t="s">
        <v>1105</v>
      </c>
      <c r="AR6663" s="28">
        <f t="shared" si="185"/>
        <v>6</v>
      </c>
      <c r="AT6663" s="160">
        <v>36740</v>
      </c>
      <c r="AU6663">
        <v>4</v>
      </c>
      <c r="AV6663">
        <v>16</v>
      </c>
      <c r="AW6663" s="160" t="s">
        <v>1105</v>
      </c>
      <c r="AX6663" s="28">
        <f t="shared" si="186"/>
        <v>2</v>
      </c>
    </row>
    <row r="6664" spans="28:50" x14ac:dyDescent="0.3">
      <c r="AB6664" s="160">
        <v>35279</v>
      </c>
      <c r="AC6664">
        <v>5</v>
      </c>
      <c r="AD6664">
        <v>60</v>
      </c>
      <c r="AE6664" t="s">
        <v>1105</v>
      </c>
      <c r="AF6664">
        <v>6</v>
      </c>
      <c r="AH6664" s="160">
        <v>37470</v>
      </c>
      <c r="AI6664">
        <v>5</v>
      </c>
      <c r="AJ6664">
        <v>94</v>
      </c>
      <c r="AK6664" s="160" t="s">
        <v>1105</v>
      </c>
      <c r="AL6664" s="28">
        <f t="shared" si="184"/>
        <v>9</v>
      </c>
      <c r="AN6664" s="160">
        <v>37470</v>
      </c>
      <c r="AO6664">
        <v>5</v>
      </c>
      <c r="AP6664">
        <v>54</v>
      </c>
      <c r="AQ6664" s="160" t="s">
        <v>1105</v>
      </c>
      <c r="AR6664" s="28">
        <f t="shared" si="185"/>
        <v>5</v>
      </c>
      <c r="AT6664" s="160">
        <v>36740</v>
      </c>
      <c r="AU6664">
        <v>5</v>
      </c>
      <c r="AV6664">
        <v>10</v>
      </c>
      <c r="AW6664" s="160" t="s">
        <v>1105</v>
      </c>
      <c r="AX6664" s="28">
        <f t="shared" si="186"/>
        <v>1</v>
      </c>
    </row>
    <row r="6665" spans="28:50" x14ac:dyDescent="0.3">
      <c r="AB6665" s="160">
        <v>35279</v>
      </c>
      <c r="AC6665">
        <v>6</v>
      </c>
      <c r="AD6665">
        <v>70</v>
      </c>
      <c r="AE6665" t="s">
        <v>1105</v>
      </c>
      <c r="AF6665">
        <v>7</v>
      </c>
      <c r="AH6665" s="160">
        <v>37470</v>
      </c>
      <c r="AI6665">
        <v>6</v>
      </c>
      <c r="AJ6665">
        <v>93</v>
      </c>
      <c r="AK6665" s="160" t="s">
        <v>1105</v>
      </c>
      <c r="AL6665" s="28">
        <f t="shared" si="184"/>
        <v>9</v>
      </c>
      <c r="AN6665" s="160">
        <v>37470</v>
      </c>
      <c r="AO6665">
        <v>6</v>
      </c>
      <c r="AP6665">
        <v>40</v>
      </c>
      <c r="AQ6665" s="160" t="s">
        <v>1105</v>
      </c>
      <c r="AR6665" s="28">
        <f t="shared" si="185"/>
        <v>4</v>
      </c>
      <c r="AT6665" s="160">
        <v>36740</v>
      </c>
      <c r="AU6665">
        <v>6</v>
      </c>
      <c r="AV6665">
        <v>5</v>
      </c>
      <c r="AW6665" s="160" t="s">
        <v>1105</v>
      </c>
      <c r="AX6665" s="28">
        <f t="shared" si="186"/>
        <v>1</v>
      </c>
    </row>
    <row r="6666" spans="28:50" x14ac:dyDescent="0.3">
      <c r="AB6666" s="160">
        <v>35279</v>
      </c>
      <c r="AC6666">
        <v>7</v>
      </c>
      <c r="AD6666">
        <v>70</v>
      </c>
      <c r="AE6666" t="s">
        <v>1105</v>
      </c>
      <c r="AF6666">
        <v>7</v>
      </c>
      <c r="AH6666" s="160">
        <v>37470</v>
      </c>
      <c r="AI6666">
        <v>7</v>
      </c>
      <c r="AJ6666">
        <v>90</v>
      </c>
      <c r="AK6666" s="160" t="s">
        <v>1105</v>
      </c>
      <c r="AL6666" s="28">
        <f t="shared" si="184"/>
        <v>9</v>
      </c>
      <c r="AN6666" s="160">
        <v>37470</v>
      </c>
      <c r="AO6666">
        <v>7</v>
      </c>
      <c r="AP6666">
        <v>50</v>
      </c>
      <c r="AQ6666" s="160" t="s">
        <v>1105</v>
      </c>
      <c r="AR6666" s="28">
        <f t="shared" si="185"/>
        <v>5</v>
      </c>
      <c r="AT6666" s="160">
        <v>36740</v>
      </c>
      <c r="AU6666">
        <v>7</v>
      </c>
      <c r="AV6666">
        <v>-1</v>
      </c>
      <c r="AW6666" s="160" t="s">
        <v>1105</v>
      </c>
      <c r="AX6666" s="28">
        <f t="shared" si="186"/>
        <v>0</v>
      </c>
    </row>
    <row r="6667" spans="28:50" x14ac:dyDescent="0.3">
      <c r="AB6667" s="160">
        <v>35279</v>
      </c>
      <c r="AC6667">
        <v>8</v>
      </c>
      <c r="AD6667">
        <v>80</v>
      </c>
      <c r="AE6667" t="s">
        <v>1105</v>
      </c>
      <c r="AF6667">
        <v>8</v>
      </c>
      <c r="AH6667" s="160">
        <v>37470</v>
      </c>
      <c r="AI6667">
        <v>8</v>
      </c>
      <c r="AJ6667">
        <v>91</v>
      </c>
      <c r="AK6667" s="160" t="s">
        <v>1105</v>
      </c>
      <c r="AL6667" s="28">
        <f t="shared" si="184"/>
        <v>9</v>
      </c>
      <c r="AN6667" s="160">
        <v>37470</v>
      </c>
      <c r="AO6667">
        <v>8</v>
      </c>
      <c r="AP6667">
        <v>72</v>
      </c>
      <c r="AQ6667" s="160" t="s">
        <v>1105</v>
      </c>
      <c r="AR6667" s="28">
        <f t="shared" si="185"/>
        <v>7</v>
      </c>
      <c r="AT6667" s="160">
        <v>36740</v>
      </c>
      <c r="AU6667">
        <v>8</v>
      </c>
      <c r="AV6667">
        <v>8</v>
      </c>
      <c r="AW6667" s="160" t="s">
        <v>1105</v>
      </c>
      <c r="AX6667" s="28">
        <f t="shared" si="186"/>
        <v>1</v>
      </c>
    </row>
    <row r="6668" spans="28:50" x14ac:dyDescent="0.3">
      <c r="AB6668" s="160">
        <v>35279</v>
      </c>
      <c r="AC6668">
        <v>9</v>
      </c>
      <c r="AD6668">
        <v>80</v>
      </c>
      <c r="AE6668" t="s">
        <v>1105</v>
      </c>
      <c r="AF6668">
        <v>8</v>
      </c>
      <c r="AH6668" s="160">
        <v>37470</v>
      </c>
      <c r="AI6668">
        <v>9</v>
      </c>
      <c r="AJ6668">
        <v>92</v>
      </c>
      <c r="AK6668" s="160" t="s">
        <v>1105</v>
      </c>
      <c r="AL6668" s="28">
        <f t="shared" si="184"/>
        <v>9</v>
      </c>
      <c r="AN6668" s="160">
        <v>37470</v>
      </c>
      <c r="AO6668">
        <v>9</v>
      </c>
      <c r="AP6668">
        <v>80</v>
      </c>
      <c r="AQ6668" s="160" t="s">
        <v>1105</v>
      </c>
      <c r="AR6668" s="28">
        <f t="shared" si="185"/>
        <v>8</v>
      </c>
      <c r="AT6668" s="160">
        <v>36740</v>
      </c>
      <c r="AU6668">
        <v>9</v>
      </c>
      <c r="AV6668">
        <v>43</v>
      </c>
      <c r="AW6668" s="160" t="s">
        <v>1105</v>
      </c>
      <c r="AX6668" s="28">
        <f t="shared" si="186"/>
        <v>4</v>
      </c>
    </row>
    <row r="6669" spans="28:50" x14ac:dyDescent="0.3">
      <c r="AB6669" s="160">
        <v>35279</v>
      </c>
      <c r="AC6669">
        <v>10</v>
      </c>
      <c r="AD6669">
        <v>95</v>
      </c>
      <c r="AE6669" t="s">
        <v>1105</v>
      </c>
      <c r="AF6669">
        <v>10</v>
      </c>
      <c r="AH6669" s="160">
        <v>37470</v>
      </c>
      <c r="AI6669">
        <v>10</v>
      </c>
      <c r="AJ6669">
        <v>106</v>
      </c>
      <c r="AK6669" s="160" t="s">
        <v>1105</v>
      </c>
      <c r="AL6669" s="28">
        <f t="shared" si="184"/>
        <v>11</v>
      </c>
      <c r="AN6669" s="160">
        <v>37470</v>
      </c>
      <c r="AO6669">
        <v>10</v>
      </c>
      <c r="AP6669">
        <v>100</v>
      </c>
      <c r="AQ6669" s="160" t="s">
        <v>1105</v>
      </c>
      <c r="AR6669" s="28">
        <f t="shared" si="185"/>
        <v>10</v>
      </c>
      <c r="AT6669" s="160">
        <v>36740</v>
      </c>
      <c r="AU6669">
        <v>10</v>
      </c>
      <c r="AV6669">
        <v>55</v>
      </c>
      <c r="AW6669" s="160" t="s">
        <v>1105</v>
      </c>
      <c r="AX6669" s="28">
        <f t="shared" si="186"/>
        <v>6</v>
      </c>
    </row>
    <row r="6670" spans="28:50" x14ac:dyDescent="0.3">
      <c r="AB6670" s="160">
        <v>35279</v>
      </c>
      <c r="AC6670">
        <v>11</v>
      </c>
      <c r="AD6670">
        <v>110</v>
      </c>
      <c r="AE6670" t="s">
        <v>1105</v>
      </c>
      <c r="AF6670">
        <v>11</v>
      </c>
      <c r="AH6670" s="160">
        <v>37470</v>
      </c>
      <c r="AI6670">
        <v>11</v>
      </c>
      <c r="AJ6670">
        <v>137</v>
      </c>
      <c r="AK6670" s="160" t="s">
        <v>1105</v>
      </c>
      <c r="AL6670" s="28">
        <f t="shared" si="184"/>
        <v>14</v>
      </c>
      <c r="AN6670" s="160">
        <v>37470</v>
      </c>
      <c r="AO6670">
        <v>11</v>
      </c>
      <c r="AP6670">
        <v>109</v>
      </c>
      <c r="AQ6670" s="160" t="s">
        <v>1105</v>
      </c>
      <c r="AR6670" s="28">
        <f t="shared" si="185"/>
        <v>11</v>
      </c>
      <c r="AT6670" s="160">
        <v>36740</v>
      </c>
      <c r="AU6670">
        <v>11</v>
      </c>
      <c r="AV6670">
        <v>68</v>
      </c>
      <c r="AW6670" s="160" t="s">
        <v>1105</v>
      </c>
      <c r="AX6670" s="28">
        <f t="shared" si="186"/>
        <v>7</v>
      </c>
    </row>
    <row r="6671" spans="28:50" x14ac:dyDescent="0.3">
      <c r="AB6671" s="160">
        <v>35279</v>
      </c>
      <c r="AC6671">
        <v>12</v>
      </c>
      <c r="AD6671">
        <v>117</v>
      </c>
      <c r="AE6671" t="s">
        <v>1105</v>
      </c>
      <c r="AF6671">
        <v>12</v>
      </c>
      <c r="AH6671" s="160">
        <v>37470</v>
      </c>
      <c r="AI6671">
        <v>12</v>
      </c>
      <c r="AJ6671">
        <v>163</v>
      </c>
      <c r="AK6671" s="160" t="s">
        <v>1105</v>
      </c>
      <c r="AL6671" s="28">
        <f t="shared" si="184"/>
        <v>16</v>
      </c>
      <c r="AN6671" s="160">
        <v>37470</v>
      </c>
      <c r="AO6671">
        <v>12</v>
      </c>
      <c r="AP6671">
        <v>120</v>
      </c>
      <c r="AQ6671" s="160" t="s">
        <v>1105</v>
      </c>
      <c r="AR6671" s="28">
        <f t="shared" si="185"/>
        <v>12</v>
      </c>
      <c r="AT6671" s="160">
        <v>36740</v>
      </c>
      <c r="AU6671">
        <v>12</v>
      </c>
      <c r="AV6671">
        <v>78</v>
      </c>
      <c r="AW6671" s="160" t="s">
        <v>1105</v>
      </c>
      <c r="AX6671" s="28">
        <f t="shared" si="186"/>
        <v>8</v>
      </c>
    </row>
    <row r="6672" spans="28:50" x14ac:dyDescent="0.3">
      <c r="AB6672" s="160">
        <v>35279</v>
      </c>
      <c r="AC6672">
        <v>13</v>
      </c>
      <c r="AD6672">
        <v>123</v>
      </c>
      <c r="AE6672" t="s">
        <v>1105</v>
      </c>
      <c r="AF6672">
        <v>12</v>
      </c>
      <c r="AH6672" s="160">
        <v>37470</v>
      </c>
      <c r="AI6672">
        <v>13</v>
      </c>
      <c r="AJ6672">
        <v>161</v>
      </c>
      <c r="AK6672" s="160" t="s">
        <v>1105</v>
      </c>
      <c r="AL6672" s="28">
        <f t="shared" si="184"/>
        <v>16</v>
      </c>
      <c r="AN6672" s="160">
        <v>37470</v>
      </c>
      <c r="AO6672">
        <v>13</v>
      </c>
      <c r="AP6672">
        <v>150</v>
      </c>
      <c r="AQ6672" s="160" t="s">
        <v>1105</v>
      </c>
      <c r="AR6672" s="28">
        <f t="shared" si="185"/>
        <v>15</v>
      </c>
      <c r="AT6672" s="160">
        <v>36740</v>
      </c>
      <c r="AU6672">
        <v>13</v>
      </c>
      <c r="AV6672">
        <v>80</v>
      </c>
      <c r="AW6672" s="160" t="s">
        <v>1105</v>
      </c>
      <c r="AX6672" s="28">
        <f t="shared" si="186"/>
        <v>8</v>
      </c>
    </row>
    <row r="6673" spans="28:50" x14ac:dyDescent="0.3">
      <c r="AB6673" s="160">
        <v>35279</v>
      </c>
      <c r="AC6673">
        <v>14</v>
      </c>
      <c r="AD6673">
        <v>130</v>
      </c>
      <c r="AE6673" t="s">
        <v>1105</v>
      </c>
      <c r="AF6673">
        <v>13</v>
      </c>
      <c r="AH6673" s="160">
        <v>37470</v>
      </c>
      <c r="AI6673">
        <v>14</v>
      </c>
      <c r="AJ6673">
        <v>170</v>
      </c>
      <c r="AK6673" s="160" t="s">
        <v>1105</v>
      </c>
      <c r="AL6673" s="28">
        <f t="shared" si="184"/>
        <v>17</v>
      </c>
      <c r="AN6673" s="160">
        <v>37470</v>
      </c>
      <c r="AO6673">
        <v>14</v>
      </c>
      <c r="AP6673">
        <v>153</v>
      </c>
      <c r="AQ6673" s="160" t="s">
        <v>1105</v>
      </c>
      <c r="AR6673" s="28">
        <f t="shared" si="185"/>
        <v>15</v>
      </c>
      <c r="AT6673" s="160">
        <v>36740</v>
      </c>
      <c r="AU6673">
        <v>14</v>
      </c>
      <c r="AV6673">
        <v>77</v>
      </c>
      <c r="AW6673" s="160" t="s">
        <v>1105</v>
      </c>
      <c r="AX6673" s="28">
        <f t="shared" si="186"/>
        <v>8</v>
      </c>
    </row>
    <row r="6674" spans="28:50" x14ac:dyDescent="0.3">
      <c r="AB6674" s="160">
        <v>35279</v>
      </c>
      <c r="AC6674">
        <v>15</v>
      </c>
      <c r="AD6674">
        <v>125</v>
      </c>
      <c r="AE6674" t="s">
        <v>1105</v>
      </c>
      <c r="AF6674">
        <v>13</v>
      </c>
      <c r="AH6674" s="160">
        <v>37470</v>
      </c>
      <c r="AI6674">
        <v>15</v>
      </c>
      <c r="AJ6674">
        <v>165</v>
      </c>
      <c r="AK6674" s="160" t="s">
        <v>1105</v>
      </c>
      <c r="AL6674" s="28">
        <f t="shared" si="184"/>
        <v>17</v>
      </c>
      <c r="AN6674" s="160">
        <v>37470</v>
      </c>
      <c r="AO6674">
        <v>15</v>
      </c>
      <c r="AP6674">
        <v>140</v>
      </c>
      <c r="AQ6674" s="160" t="s">
        <v>1105</v>
      </c>
      <c r="AR6674" s="28">
        <f t="shared" si="185"/>
        <v>14</v>
      </c>
      <c r="AT6674" s="160">
        <v>36740</v>
      </c>
      <c r="AU6674">
        <v>15</v>
      </c>
      <c r="AV6674">
        <v>79</v>
      </c>
      <c r="AW6674" s="160" t="s">
        <v>1105</v>
      </c>
      <c r="AX6674" s="28">
        <f t="shared" si="186"/>
        <v>8</v>
      </c>
    </row>
    <row r="6675" spans="28:50" x14ac:dyDescent="0.3">
      <c r="AB6675" s="160">
        <v>35279</v>
      </c>
      <c r="AC6675">
        <v>16</v>
      </c>
      <c r="AD6675">
        <v>120</v>
      </c>
      <c r="AE6675" t="s">
        <v>1105</v>
      </c>
      <c r="AF6675">
        <v>12</v>
      </c>
      <c r="AH6675" s="160">
        <v>37470</v>
      </c>
      <c r="AI6675">
        <v>16</v>
      </c>
      <c r="AJ6675">
        <v>163</v>
      </c>
      <c r="AK6675" s="160" t="s">
        <v>1105</v>
      </c>
      <c r="AL6675" s="28">
        <f t="shared" si="184"/>
        <v>16</v>
      </c>
      <c r="AN6675" s="160">
        <v>37470</v>
      </c>
      <c r="AO6675">
        <v>16</v>
      </c>
      <c r="AP6675">
        <v>130</v>
      </c>
      <c r="AQ6675" s="160" t="s">
        <v>1105</v>
      </c>
      <c r="AR6675" s="28">
        <f t="shared" si="185"/>
        <v>13</v>
      </c>
      <c r="AT6675" s="160">
        <v>36740</v>
      </c>
      <c r="AU6675">
        <v>16</v>
      </c>
      <c r="AV6675">
        <v>74</v>
      </c>
      <c r="AW6675" s="160" t="s">
        <v>1105</v>
      </c>
      <c r="AX6675" s="28">
        <f t="shared" si="186"/>
        <v>7</v>
      </c>
    </row>
    <row r="6676" spans="28:50" x14ac:dyDescent="0.3">
      <c r="AB6676" s="160">
        <v>35279</v>
      </c>
      <c r="AC6676">
        <v>17</v>
      </c>
      <c r="AD6676">
        <v>110</v>
      </c>
      <c r="AE6676" t="s">
        <v>1105</v>
      </c>
      <c r="AF6676">
        <v>11</v>
      </c>
      <c r="AH6676" s="160">
        <v>37470</v>
      </c>
      <c r="AI6676">
        <v>17</v>
      </c>
      <c r="AJ6676">
        <v>160</v>
      </c>
      <c r="AK6676" s="160" t="s">
        <v>1105</v>
      </c>
      <c r="AL6676" s="28">
        <f t="shared" si="184"/>
        <v>16</v>
      </c>
      <c r="AN6676" s="160">
        <v>37470</v>
      </c>
      <c r="AO6676">
        <v>17</v>
      </c>
      <c r="AP6676">
        <v>117</v>
      </c>
      <c r="AQ6676" s="160" t="s">
        <v>1105</v>
      </c>
      <c r="AR6676" s="28">
        <f t="shared" si="185"/>
        <v>12</v>
      </c>
      <c r="AT6676" s="160">
        <v>36740</v>
      </c>
      <c r="AU6676">
        <v>17</v>
      </c>
      <c r="AV6676">
        <v>56</v>
      </c>
      <c r="AW6676" s="160" t="s">
        <v>1105</v>
      </c>
      <c r="AX6676" s="28">
        <f t="shared" si="186"/>
        <v>6</v>
      </c>
    </row>
    <row r="6677" spans="28:50" x14ac:dyDescent="0.3">
      <c r="AB6677" s="160">
        <v>35279</v>
      </c>
      <c r="AC6677">
        <v>18</v>
      </c>
      <c r="AD6677">
        <v>100</v>
      </c>
      <c r="AE6677" t="s">
        <v>1105</v>
      </c>
      <c r="AF6677">
        <v>10</v>
      </c>
      <c r="AH6677" s="160">
        <v>37470</v>
      </c>
      <c r="AI6677">
        <v>18</v>
      </c>
      <c r="AJ6677">
        <v>137</v>
      </c>
      <c r="AK6677" s="160" t="s">
        <v>1105</v>
      </c>
      <c r="AL6677" s="28">
        <f t="shared" si="184"/>
        <v>14</v>
      </c>
      <c r="AN6677" s="160">
        <v>37470</v>
      </c>
      <c r="AO6677">
        <v>18</v>
      </c>
      <c r="AP6677">
        <v>110</v>
      </c>
      <c r="AQ6677" s="160" t="s">
        <v>1105</v>
      </c>
      <c r="AR6677" s="28">
        <f t="shared" si="185"/>
        <v>11</v>
      </c>
      <c r="AT6677" s="160">
        <v>36740</v>
      </c>
      <c r="AU6677">
        <v>18</v>
      </c>
      <c r="AV6677">
        <v>46</v>
      </c>
      <c r="AW6677" s="160" t="s">
        <v>1105</v>
      </c>
      <c r="AX6677" s="28">
        <f t="shared" si="186"/>
        <v>5</v>
      </c>
    </row>
    <row r="6678" spans="28:50" x14ac:dyDescent="0.3">
      <c r="AB6678" s="160">
        <v>35279</v>
      </c>
      <c r="AC6678">
        <v>19</v>
      </c>
      <c r="AD6678">
        <v>98</v>
      </c>
      <c r="AE6678" t="s">
        <v>1105</v>
      </c>
      <c r="AF6678">
        <v>10</v>
      </c>
      <c r="AH6678" s="160">
        <v>37470</v>
      </c>
      <c r="AI6678">
        <v>19</v>
      </c>
      <c r="AJ6678">
        <v>136</v>
      </c>
      <c r="AK6678" s="160" t="s">
        <v>1105</v>
      </c>
      <c r="AL6678" s="28">
        <f t="shared" si="184"/>
        <v>14</v>
      </c>
      <c r="AN6678" s="160">
        <v>37470</v>
      </c>
      <c r="AO6678">
        <v>19</v>
      </c>
      <c r="AP6678">
        <v>110</v>
      </c>
      <c r="AQ6678" s="160" t="s">
        <v>1105</v>
      </c>
      <c r="AR6678" s="28">
        <f t="shared" si="185"/>
        <v>11</v>
      </c>
      <c r="AT6678" s="160">
        <v>36740</v>
      </c>
      <c r="AU6678">
        <v>19</v>
      </c>
      <c r="AV6678">
        <v>36</v>
      </c>
      <c r="AW6678" s="160" t="s">
        <v>1105</v>
      </c>
      <c r="AX6678" s="28">
        <f t="shared" si="186"/>
        <v>4</v>
      </c>
    </row>
    <row r="6679" spans="28:50" x14ac:dyDescent="0.3">
      <c r="AB6679" s="160">
        <v>35279</v>
      </c>
      <c r="AC6679">
        <v>20</v>
      </c>
      <c r="AD6679">
        <v>95</v>
      </c>
      <c r="AE6679" t="s">
        <v>1105</v>
      </c>
      <c r="AF6679">
        <v>10</v>
      </c>
      <c r="AH6679" s="160">
        <v>37470</v>
      </c>
      <c r="AI6679">
        <v>20</v>
      </c>
      <c r="AJ6679">
        <v>134</v>
      </c>
      <c r="AK6679" s="160" t="s">
        <v>1105</v>
      </c>
      <c r="AL6679" s="28">
        <f t="shared" si="184"/>
        <v>13</v>
      </c>
      <c r="AN6679" s="160">
        <v>37470</v>
      </c>
      <c r="AO6679">
        <v>20</v>
      </c>
      <c r="AP6679">
        <v>98</v>
      </c>
      <c r="AQ6679" s="160" t="s">
        <v>1105</v>
      </c>
      <c r="AR6679" s="28">
        <f t="shared" si="185"/>
        <v>10</v>
      </c>
      <c r="AT6679" s="160">
        <v>36740</v>
      </c>
      <c r="AU6679">
        <v>20</v>
      </c>
      <c r="AV6679">
        <v>20</v>
      </c>
      <c r="AW6679" s="160" t="s">
        <v>1105</v>
      </c>
      <c r="AX6679" s="28">
        <f t="shared" si="186"/>
        <v>2</v>
      </c>
    </row>
    <row r="6680" spans="28:50" x14ac:dyDescent="0.3">
      <c r="AB6680" s="160">
        <v>35279</v>
      </c>
      <c r="AC6680">
        <v>21</v>
      </c>
      <c r="AD6680">
        <v>93</v>
      </c>
      <c r="AE6680" t="s">
        <v>1105</v>
      </c>
      <c r="AF6680">
        <v>9</v>
      </c>
      <c r="AH6680" s="160">
        <v>37470</v>
      </c>
      <c r="AI6680">
        <v>21</v>
      </c>
      <c r="AJ6680">
        <v>123</v>
      </c>
      <c r="AK6680" s="160" t="s">
        <v>1105</v>
      </c>
      <c r="AL6680" s="28">
        <f t="shared" si="184"/>
        <v>12</v>
      </c>
      <c r="AN6680" s="160">
        <v>37470</v>
      </c>
      <c r="AO6680">
        <v>21</v>
      </c>
      <c r="AP6680">
        <v>90</v>
      </c>
      <c r="AQ6680" s="160" t="s">
        <v>1105</v>
      </c>
      <c r="AR6680" s="28">
        <f t="shared" si="185"/>
        <v>9</v>
      </c>
      <c r="AT6680" s="160">
        <v>36740</v>
      </c>
      <c r="AU6680">
        <v>21</v>
      </c>
      <c r="AV6680">
        <v>10</v>
      </c>
      <c r="AW6680" s="160" t="s">
        <v>1105</v>
      </c>
      <c r="AX6680" s="28">
        <f t="shared" si="186"/>
        <v>1</v>
      </c>
    </row>
    <row r="6681" spans="28:50" x14ac:dyDescent="0.3">
      <c r="AB6681" s="160">
        <v>35279</v>
      </c>
      <c r="AC6681">
        <v>22</v>
      </c>
      <c r="AD6681">
        <v>90</v>
      </c>
      <c r="AE6681" t="s">
        <v>1105</v>
      </c>
      <c r="AF6681">
        <v>9</v>
      </c>
      <c r="AH6681" s="160">
        <v>37470</v>
      </c>
      <c r="AI6681">
        <v>22</v>
      </c>
      <c r="AJ6681">
        <v>118</v>
      </c>
      <c r="AK6681" s="160" t="s">
        <v>1105</v>
      </c>
      <c r="AL6681" s="28">
        <f t="shared" si="184"/>
        <v>12</v>
      </c>
      <c r="AN6681" s="160">
        <v>37470</v>
      </c>
      <c r="AO6681">
        <v>22</v>
      </c>
      <c r="AP6681">
        <v>90</v>
      </c>
      <c r="AQ6681" s="160" t="s">
        <v>1105</v>
      </c>
      <c r="AR6681" s="28">
        <f t="shared" si="185"/>
        <v>9</v>
      </c>
      <c r="AT6681" s="160">
        <v>36740</v>
      </c>
      <c r="AU6681">
        <v>22</v>
      </c>
      <c r="AV6681">
        <v>1</v>
      </c>
      <c r="AW6681" s="160" t="s">
        <v>1105</v>
      </c>
      <c r="AX6681" s="28">
        <f t="shared" si="186"/>
        <v>0</v>
      </c>
    </row>
    <row r="6682" spans="28:50" x14ac:dyDescent="0.3">
      <c r="AB6682" s="160">
        <v>35279</v>
      </c>
      <c r="AC6682">
        <v>23</v>
      </c>
      <c r="AD6682">
        <v>90</v>
      </c>
      <c r="AE6682" t="s">
        <v>1105</v>
      </c>
      <c r="AF6682">
        <v>9</v>
      </c>
      <c r="AH6682" s="160">
        <v>37470</v>
      </c>
      <c r="AI6682">
        <v>23</v>
      </c>
      <c r="AJ6682">
        <v>123</v>
      </c>
      <c r="AK6682" s="160" t="s">
        <v>1105</v>
      </c>
      <c r="AL6682" s="28">
        <f t="shared" si="184"/>
        <v>12</v>
      </c>
      <c r="AN6682" s="160">
        <v>37470</v>
      </c>
      <c r="AO6682">
        <v>23</v>
      </c>
      <c r="AP6682">
        <v>75</v>
      </c>
      <c r="AQ6682" s="160" t="s">
        <v>1105</v>
      </c>
      <c r="AR6682" s="28">
        <f t="shared" si="185"/>
        <v>8</v>
      </c>
      <c r="AT6682" s="160">
        <v>36740</v>
      </c>
      <c r="AU6682">
        <v>23</v>
      </c>
      <c r="AV6682">
        <v>-4</v>
      </c>
      <c r="AW6682" s="160" t="s">
        <v>1105</v>
      </c>
      <c r="AX6682" s="28">
        <f t="shared" si="186"/>
        <v>0</v>
      </c>
    </row>
    <row r="6683" spans="28:50" x14ac:dyDescent="0.3">
      <c r="AB6683" s="160">
        <v>35280</v>
      </c>
      <c r="AC6683">
        <v>0</v>
      </c>
      <c r="AD6683">
        <v>90</v>
      </c>
      <c r="AE6683" t="s">
        <v>1105</v>
      </c>
      <c r="AF6683">
        <v>9</v>
      </c>
      <c r="AH6683" s="160">
        <v>37471</v>
      </c>
      <c r="AI6683">
        <v>0</v>
      </c>
      <c r="AJ6683">
        <v>121</v>
      </c>
      <c r="AK6683" s="160" t="s">
        <v>1105</v>
      </c>
      <c r="AL6683" s="28">
        <f t="shared" si="184"/>
        <v>12</v>
      </c>
      <c r="AN6683" s="160">
        <v>37471</v>
      </c>
      <c r="AO6683">
        <v>0</v>
      </c>
      <c r="AP6683">
        <v>80</v>
      </c>
      <c r="AQ6683" s="160" t="s">
        <v>1105</v>
      </c>
      <c r="AR6683" s="28">
        <f t="shared" si="185"/>
        <v>8</v>
      </c>
      <c r="AT6683" s="160">
        <v>36741</v>
      </c>
      <c r="AU6683">
        <v>0</v>
      </c>
      <c r="AV6683">
        <v>6</v>
      </c>
      <c r="AW6683" s="160" t="s">
        <v>1105</v>
      </c>
      <c r="AX6683" s="28">
        <f t="shared" si="186"/>
        <v>1</v>
      </c>
    </row>
    <row r="6684" spans="28:50" x14ac:dyDescent="0.3">
      <c r="AB6684" s="160">
        <v>35280</v>
      </c>
      <c r="AC6684">
        <v>1</v>
      </c>
      <c r="AD6684">
        <v>80</v>
      </c>
      <c r="AE6684" t="s">
        <v>1105</v>
      </c>
      <c r="AF6684">
        <v>8</v>
      </c>
      <c r="AH6684" s="160">
        <v>37471</v>
      </c>
      <c r="AI6684">
        <v>1</v>
      </c>
      <c r="AJ6684">
        <v>120</v>
      </c>
      <c r="AK6684" s="160" t="s">
        <v>1105</v>
      </c>
      <c r="AL6684" s="28">
        <f t="shared" si="184"/>
        <v>12</v>
      </c>
      <c r="AN6684" s="160">
        <v>37471</v>
      </c>
      <c r="AO6684">
        <v>1</v>
      </c>
      <c r="AP6684">
        <v>70</v>
      </c>
      <c r="AQ6684" s="160" t="s">
        <v>1105</v>
      </c>
      <c r="AR6684" s="28">
        <f t="shared" si="185"/>
        <v>7</v>
      </c>
      <c r="AT6684" s="160">
        <v>36741</v>
      </c>
      <c r="AU6684">
        <v>1</v>
      </c>
      <c r="AV6684">
        <v>8</v>
      </c>
      <c r="AW6684" s="160" t="s">
        <v>1105</v>
      </c>
      <c r="AX6684" s="28">
        <f t="shared" si="186"/>
        <v>1</v>
      </c>
    </row>
    <row r="6685" spans="28:50" x14ac:dyDescent="0.3">
      <c r="AB6685" s="160">
        <v>35280</v>
      </c>
      <c r="AC6685">
        <v>2</v>
      </c>
      <c r="AD6685">
        <v>90</v>
      </c>
      <c r="AE6685" t="s">
        <v>1105</v>
      </c>
      <c r="AF6685">
        <v>9</v>
      </c>
      <c r="AH6685" s="160">
        <v>37471</v>
      </c>
      <c r="AI6685">
        <v>2</v>
      </c>
      <c r="AJ6685">
        <v>119</v>
      </c>
      <c r="AK6685" s="160" t="s">
        <v>1105</v>
      </c>
      <c r="AL6685" s="28">
        <f t="shared" si="184"/>
        <v>12</v>
      </c>
      <c r="AN6685" s="160">
        <v>37471</v>
      </c>
      <c r="AO6685">
        <v>2</v>
      </c>
      <c r="AP6685">
        <v>73</v>
      </c>
      <c r="AQ6685" s="160" t="s">
        <v>1105</v>
      </c>
      <c r="AR6685" s="28">
        <f t="shared" si="185"/>
        <v>7</v>
      </c>
      <c r="AT6685" s="160">
        <v>36741</v>
      </c>
      <c r="AU6685">
        <v>2</v>
      </c>
      <c r="AV6685">
        <v>4</v>
      </c>
      <c r="AW6685" s="160" t="s">
        <v>1105</v>
      </c>
      <c r="AX6685" s="28">
        <f t="shared" si="186"/>
        <v>0</v>
      </c>
    </row>
    <row r="6686" spans="28:50" x14ac:dyDescent="0.3">
      <c r="AB6686" s="160">
        <v>35280</v>
      </c>
      <c r="AC6686">
        <v>3</v>
      </c>
      <c r="AD6686">
        <v>80</v>
      </c>
      <c r="AE6686" t="s">
        <v>1105</v>
      </c>
      <c r="AF6686">
        <v>8</v>
      </c>
      <c r="AH6686" s="160">
        <v>37471</v>
      </c>
      <c r="AI6686">
        <v>3</v>
      </c>
      <c r="AJ6686">
        <v>114</v>
      </c>
      <c r="AK6686" s="160" t="s">
        <v>1105</v>
      </c>
      <c r="AL6686" s="28">
        <f t="shared" si="184"/>
        <v>11</v>
      </c>
      <c r="AN6686" s="160">
        <v>37471</v>
      </c>
      <c r="AO6686">
        <v>3</v>
      </c>
      <c r="AP6686">
        <v>80</v>
      </c>
      <c r="AQ6686" s="160" t="s">
        <v>1105</v>
      </c>
      <c r="AR6686" s="28">
        <f t="shared" si="185"/>
        <v>8</v>
      </c>
      <c r="AT6686" s="160">
        <v>36741</v>
      </c>
      <c r="AU6686">
        <v>3</v>
      </c>
      <c r="AV6686">
        <v>2</v>
      </c>
      <c r="AW6686" s="160" t="s">
        <v>1105</v>
      </c>
      <c r="AX6686" s="28">
        <f t="shared" si="186"/>
        <v>0</v>
      </c>
    </row>
    <row r="6687" spans="28:50" x14ac:dyDescent="0.3">
      <c r="AB6687" s="160">
        <v>35280</v>
      </c>
      <c r="AC6687">
        <v>4</v>
      </c>
      <c r="AD6687">
        <v>80</v>
      </c>
      <c r="AE6687" t="s">
        <v>1105</v>
      </c>
      <c r="AF6687">
        <v>8</v>
      </c>
      <c r="AH6687" s="160">
        <v>37471</v>
      </c>
      <c r="AI6687">
        <v>4</v>
      </c>
      <c r="AJ6687">
        <v>113</v>
      </c>
      <c r="AK6687" s="160" t="s">
        <v>1105</v>
      </c>
      <c r="AL6687" s="28">
        <f t="shared" si="184"/>
        <v>11</v>
      </c>
      <c r="AN6687" s="160">
        <v>37471</v>
      </c>
      <c r="AO6687">
        <v>4</v>
      </c>
      <c r="AP6687">
        <v>70</v>
      </c>
      <c r="AQ6687" s="160" t="s">
        <v>1105</v>
      </c>
      <c r="AR6687" s="28">
        <f t="shared" si="185"/>
        <v>7</v>
      </c>
      <c r="AT6687" s="160">
        <v>36741</v>
      </c>
      <c r="AU6687">
        <v>4</v>
      </c>
      <c r="AV6687">
        <v>5</v>
      </c>
      <c r="AW6687" s="160" t="s">
        <v>1105</v>
      </c>
      <c r="AX6687" s="28">
        <f t="shared" si="186"/>
        <v>1</v>
      </c>
    </row>
    <row r="6688" spans="28:50" x14ac:dyDescent="0.3">
      <c r="AB6688" s="160">
        <v>35280</v>
      </c>
      <c r="AC6688">
        <v>5</v>
      </c>
      <c r="AD6688">
        <v>90</v>
      </c>
      <c r="AE6688" t="s">
        <v>1105</v>
      </c>
      <c r="AF6688">
        <v>9</v>
      </c>
      <c r="AH6688" s="160">
        <v>37471</v>
      </c>
      <c r="AI6688">
        <v>5</v>
      </c>
      <c r="AJ6688">
        <v>106</v>
      </c>
      <c r="AK6688" s="160" t="s">
        <v>1105</v>
      </c>
      <c r="AL6688" s="28">
        <f t="shared" si="184"/>
        <v>11</v>
      </c>
      <c r="AN6688" s="160">
        <v>37471</v>
      </c>
      <c r="AO6688">
        <v>5</v>
      </c>
      <c r="AP6688">
        <v>78</v>
      </c>
      <c r="AQ6688" s="160" t="s">
        <v>1105</v>
      </c>
      <c r="AR6688" s="28">
        <f t="shared" si="185"/>
        <v>8</v>
      </c>
      <c r="AT6688" s="160">
        <v>36741</v>
      </c>
      <c r="AU6688">
        <v>5</v>
      </c>
      <c r="AV6688">
        <v>-1</v>
      </c>
      <c r="AW6688" s="160" t="s">
        <v>1105</v>
      </c>
      <c r="AX6688" s="28">
        <f t="shared" si="186"/>
        <v>0</v>
      </c>
    </row>
    <row r="6689" spans="28:50" x14ac:dyDescent="0.3">
      <c r="AB6689" s="160">
        <v>35280</v>
      </c>
      <c r="AC6689">
        <v>6</v>
      </c>
      <c r="AD6689">
        <v>80</v>
      </c>
      <c r="AE6689" t="s">
        <v>1105</v>
      </c>
      <c r="AF6689">
        <v>8</v>
      </c>
      <c r="AH6689" s="160">
        <v>37471</v>
      </c>
      <c r="AI6689">
        <v>6</v>
      </c>
      <c r="AJ6689">
        <v>106</v>
      </c>
      <c r="AK6689" s="160" t="s">
        <v>1105</v>
      </c>
      <c r="AL6689" s="28">
        <f t="shared" si="184"/>
        <v>11</v>
      </c>
      <c r="AN6689" s="160">
        <v>37471</v>
      </c>
      <c r="AO6689">
        <v>6</v>
      </c>
      <c r="AP6689">
        <v>80</v>
      </c>
      <c r="AQ6689" s="160" t="s">
        <v>1105</v>
      </c>
      <c r="AR6689" s="28">
        <f t="shared" si="185"/>
        <v>8</v>
      </c>
      <c r="AT6689" s="160">
        <v>36741</v>
      </c>
      <c r="AU6689">
        <v>6</v>
      </c>
      <c r="AV6689">
        <v>-1</v>
      </c>
      <c r="AW6689" s="160" t="s">
        <v>1105</v>
      </c>
      <c r="AX6689" s="28">
        <f t="shared" si="186"/>
        <v>0</v>
      </c>
    </row>
    <row r="6690" spans="28:50" x14ac:dyDescent="0.3">
      <c r="AB6690" s="160">
        <v>35280</v>
      </c>
      <c r="AC6690">
        <v>7</v>
      </c>
      <c r="AD6690">
        <v>80</v>
      </c>
      <c r="AE6690" t="s">
        <v>1105</v>
      </c>
      <c r="AF6690">
        <v>8</v>
      </c>
      <c r="AH6690" s="160">
        <v>37471</v>
      </c>
      <c r="AI6690">
        <v>7</v>
      </c>
      <c r="AJ6690">
        <v>108</v>
      </c>
      <c r="AK6690" s="160" t="s">
        <v>1105</v>
      </c>
      <c r="AL6690" s="28">
        <f t="shared" si="184"/>
        <v>11</v>
      </c>
      <c r="AN6690" s="160">
        <v>37471</v>
      </c>
      <c r="AO6690">
        <v>7</v>
      </c>
      <c r="AP6690">
        <v>80</v>
      </c>
      <c r="AQ6690" s="160" t="s">
        <v>1105</v>
      </c>
      <c r="AR6690" s="28">
        <f t="shared" si="185"/>
        <v>8</v>
      </c>
      <c r="AT6690" s="160">
        <v>36741</v>
      </c>
      <c r="AU6690">
        <v>7</v>
      </c>
      <c r="AV6690">
        <v>-7</v>
      </c>
      <c r="AW6690" s="160" t="s">
        <v>1105</v>
      </c>
      <c r="AX6690" s="28">
        <f t="shared" si="186"/>
        <v>-1</v>
      </c>
    </row>
    <row r="6691" spans="28:50" x14ac:dyDescent="0.3">
      <c r="AB6691" s="160">
        <v>35280</v>
      </c>
      <c r="AC6691">
        <v>8</v>
      </c>
      <c r="AD6691">
        <v>110</v>
      </c>
      <c r="AE6691" t="s">
        <v>1105</v>
      </c>
      <c r="AF6691">
        <v>11</v>
      </c>
      <c r="AH6691" s="160">
        <v>37471</v>
      </c>
      <c r="AI6691">
        <v>8</v>
      </c>
      <c r="AJ6691">
        <v>109</v>
      </c>
      <c r="AK6691" s="160" t="s">
        <v>1105</v>
      </c>
      <c r="AL6691" s="28">
        <f t="shared" si="184"/>
        <v>11</v>
      </c>
      <c r="AN6691" s="160">
        <v>37471</v>
      </c>
      <c r="AO6691">
        <v>8</v>
      </c>
      <c r="AP6691">
        <v>120</v>
      </c>
      <c r="AQ6691" s="160" t="s">
        <v>1105</v>
      </c>
      <c r="AR6691" s="28">
        <f t="shared" si="185"/>
        <v>12</v>
      </c>
      <c r="AT6691" s="160">
        <v>36741</v>
      </c>
      <c r="AU6691">
        <v>8</v>
      </c>
      <c r="AV6691">
        <v>3</v>
      </c>
      <c r="AW6691" s="160" t="s">
        <v>1105</v>
      </c>
      <c r="AX6691" s="28">
        <f t="shared" si="186"/>
        <v>0</v>
      </c>
    </row>
    <row r="6692" spans="28:50" x14ac:dyDescent="0.3">
      <c r="AB6692" s="160">
        <v>35280</v>
      </c>
      <c r="AC6692">
        <v>9</v>
      </c>
      <c r="AD6692">
        <v>120</v>
      </c>
      <c r="AE6692" t="s">
        <v>1105</v>
      </c>
      <c r="AF6692">
        <v>12</v>
      </c>
      <c r="AH6692" s="160">
        <v>37471</v>
      </c>
      <c r="AI6692">
        <v>9</v>
      </c>
      <c r="AJ6692">
        <v>109</v>
      </c>
      <c r="AK6692" s="160" t="s">
        <v>1105</v>
      </c>
      <c r="AL6692" s="28">
        <f t="shared" si="184"/>
        <v>11</v>
      </c>
      <c r="AN6692" s="160">
        <v>37471</v>
      </c>
      <c r="AO6692">
        <v>9</v>
      </c>
      <c r="AP6692">
        <v>130</v>
      </c>
      <c r="AQ6692" s="160" t="s">
        <v>1105</v>
      </c>
      <c r="AR6692" s="28">
        <f t="shared" si="185"/>
        <v>13</v>
      </c>
      <c r="AT6692" s="160">
        <v>36741</v>
      </c>
      <c r="AU6692">
        <v>9</v>
      </c>
      <c r="AV6692">
        <v>45</v>
      </c>
      <c r="AW6692" s="160" t="s">
        <v>1105</v>
      </c>
      <c r="AX6692" s="28">
        <f t="shared" si="186"/>
        <v>5</v>
      </c>
    </row>
    <row r="6693" spans="28:50" x14ac:dyDescent="0.3">
      <c r="AB6693" s="160">
        <v>35280</v>
      </c>
      <c r="AC6693">
        <v>10</v>
      </c>
      <c r="AD6693">
        <v>123</v>
      </c>
      <c r="AE6693" t="s">
        <v>1105</v>
      </c>
      <c r="AF6693">
        <v>12</v>
      </c>
      <c r="AH6693" s="160">
        <v>37471</v>
      </c>
      <c r="AI6693">
        <v>10</v>
      </c>
      <c r="AJ6693">
        <v>116</v>
      </c>
      <c r="AK6693" s="160" t="s">
        <v>1105</v>
      </c>
      <c r="AL6693" s="28">
        <f t="shared" si="184"/>
        <v>12</v>
      </c>
      <c r="AN6693" s="160">
        <v>37471</v>
      </c>
      <c r="AO6693">
        <v>10</v>
      </c>
      <c r="AP6693">
        <v>140</v>
      </c>
      <c r="AQ6693" s="160" t="s">
        <v>1105</v>
      </c>
      <c r="AR6693" s="28">
        <f t="shared" si="185"/>
        <v>14</v>
      </c>
      <c r="AT6693" s="160">
        <v>36741</v>
      </c>
      <c r="AU6693">
        <v>10</v>
      </c>
      <c r="AV6693">
        <v>69</v>
      </c>
      <c r="AW6693" s="160" t="s">
        <v>1105</v>
      </c>
      <c r="AX6693" s="28">
        <f t="shared" si="186"/>
        <v>7</v>
      </c>
    </row>
    <row r="6694" spans="28:50" x14ac:dyDescent="0.3">
      <c r="AB6694" s="160">
        <v>35280</v>
      </c>
      <c r="AC6694">
        <v>11</v>
      </c>
      <c r="AD6694">
        <v>127</v>
      </c>
      <c r="AE6694" t="s">
        <v>1105</v>
      </c>
      <c r="AF6694">
        <v>13</v>
      </c>
      <c r="AH6694" s="160">
        <v>37471</v>
      </c>
      <c r="AI6694">
        <v>11</v>
      </c>
      <c r="AJ6694">
        <v>129</v>
      </c>
      <c r="AK6694" s="160" t="s">
        <v>1105</v>
      </c>
      <c r="AL6694" s="28">
        <f t="shared" si="184"/>
        <v>13</v>
      </c>
      <c r="AN6694" s="160">
        <v>37471</v>
      </c>
      <c r="AO6694">
        <v>11</v>
      </c>
      <c r="AP6694">
        <v>141</v>
      </c>
      <c r="AQ6694" s="160" t="s">
        <v>1105</v>
      </c>
      <c r="AR6694" s="28">
        <f t="shared" si="185"/>
        <v>14</v>
      </c>
      <c r="AT6694" s="160">
        <v>36741</v>
      </c>
      <c r="AU6694">
        <v>11</v>
      </c>
      <c r="AV6694">
        <v>80</v>
      </c>
      <c r="AW6694" s="160" t="s">
        <v>1105</v>
      </c>
      <c r="AX6694" s="28">
        <f t="shared" si="186"/>
        <v>8</v>
      </c>
    </row>
    <row r="6695" spans="28:50" x14ac:dyDescent="0.3">
      <c r="AB6695" s="160">
        <v>35280</v>
      </c>
      <c r="AC6695">
        <v>12</v>
      </c>
      <c r="AD6695">
        <v>130</v>
      </c>
      <c r="AE6695" t="s">
        <v>1105</v>
      </c>
      <c r="AF6695">
        <v>13</v>
      </c>
      <c r="AH6695" s="160">
        <v>37471</v>
      </c>
      <c r="AI6695">
        <v>12</v>
      </c>
      <c r="AJ6695">
        <v>138</v>
      </c>
      <c r="AK6695" s="160" t="s">
        <v>1105</v>
      </c>
      <c r="AL6695" s="28">
        <f t="shared" si="184"/>
        <v>14</v>
      </c>
      <c r="AN6695" s="160">
        <v>37471</v>
      </c>
      <c r="AO6695">
        <v>12</v>
      </c>
      <c r="AP6695">
        <v>140</v>
      </c>
      <c r="AQ6695" s="160" t="s">
        <v>1105</v>
      </c>
      <c r="AR6695" s="28">
        <f t="shared" si="185"/>
        <v>14</v>
      </c>
      <c r="AT6695" s="160">
        <v>36741</v>
      </c>
      <c r="AU6695">
        <v>12</v>
      </c>
      <c r="AV6695">
        <v>98</v>
      </c>
      <c r="AW6695" s="160" t="s">
        <v>1105</v>
      </c>
      <c r="AX6695" s="28">
        <f t="shared" si="186"/>
        <v>10</v>
      </c>
    </row>
    <row r="6696" spans="28:50" x14ac:dyDescent="0.3">
      <c r="AB6696" s="160">
        <v>35280</v>
      </c>
      <c r="AC6696">
        <v>13</v>
      </c>
      <c r="AD6696">
        <v>140</v>
      </c>
      <c r="AE6696" t="s">
        <v>1105</v>
      </c>
      <c r="AF6696">
        <v>14</v>
      </c>
      <c r="AH6696" s="160">
        <v>37471</v>
      </c>
      <c r="AI6696">
        <v>13</v>
      </c>
      <c r="AJ6696">
        <v>119</v>
      </c>
      <c r="AK6696" s="160" t="s">
        <v>1105</v>
      </c>
      <c r="AL6696" s="28">
        <f t="shared" si="184"/>
        <v>12</v>
      </c>
      <c r="AN6696" s="160">
        <v>37471</v>
      </c>
      <c r="AO6696">
        <v>13</v>
      </c>
      <c r="AP6696">
        <v>140</v>
      </c>
      <c r="AQ6696" s="160" t="s">
        <v>1105</v>
      </c>
      <c r="AR6696" s="28">
        <f t="shared" si="185"/>
        <v>14</v>
      </c>
      <c r="AT6696" s="160">
        <v>36741</v>
      </c>
      <c r="AU6696">
        <v>13</v>
      </c>
      <c r="AV6696">
        <v>105</v>
      </c>
      <c r="AW6696" s="160" t="s">
        <v>1105</v>
      </c>
      <c r="AX6696" s="28">
        <f t="shared" si="186"/>
        <v>11</v>
      </c>
    </row>
    <row r="6697" spans="28:50" x14ac:dyDescent="0.3">
      <c r="AB6697" s="160">
        <v>35280</v>
      </c>
      <c r="AC6697">
        <v>14</v>
      </c>
      <c r="AD6697">
        <v>140</v>
      </c>
      <c r="AE6697" t="s">
        <v>1105</v>
      </c>
      <c r="AF6697">
        <v>14</v>
      </c>
      <c r="AH6697" s="160">
        <v>37471</v>
      </c>
      <c r="AI6697">
        <v>14</v>
      </c>
      <c r="AJ6697">
        <v>117</v>
      </c>
      <c r="AK6697" s="160" t="s">
        <v>1105</v>
      </c>
      <c r="AL6697" s="28">
        <f t="shared" si="184"/>
        <v>12</v>
      </c>
      <c r="AN6697" s="160">
        <v>37471</v>
      </c>
      <c r="AO6697">
        <v>14</v>
      </c>
      <c r="AP6697">
        <v>134</v>
      </c>
      <c r="AQ6697" s="160" t="s">
        <v>1105</v>
      </c>
      <c r="AR6697" s="28">
        <f t="shared" si="185"/>
        <v>13</v>
      </c>
      <c r="AT6697" s="160">
        <v>36741</v>
      </c>
      <c r="AU6697">
        <v>14</v>
      </c>
      <c r="AV6697">
        <v>97</v>
      </c>
      <c r="AW6697" s="160" t="s">
        <v>1105</v>
      </c>
      <c r="AX6697" s="28">
        <f t="shared" si="186"/>
        <v>10</v>
      </c>
    </row>
    <row r="6698" spans="28:50" x14ac:dyDescent="0.3">
      <c r="AB6698" s="160">
        <v>35280</v>
      </c>
      <c r="AC6698">
        <v>15</v>
      </c>
      <c r="AD6698">
        <v>140</v>
      </c>
      <c r="AE6698" t="s">
        <v>1105</v>
      </c>
      <c r="AF6698">
        <v>14</v>
      </c>
      <c r="AH6698" s="160">
        <v>37471</v>
      </c>
      <c r="AI6698">
        <v>15</v>
      </c>
      <c r="AJ6698">
        <v>131</v>
      </c>
      <c r="AK6698" s="160" t="s">
        <v>1105</v>
      </c>
      <c r="AL6698" s="28">
        <f t="shared" si="184"/>
        <v>13</v>
      </c>
      <c r="AN6698" s="160">
        <v>37471</v>
      </c>
      <c r="AO6698">
        <v>15</v>
      </c>
      <c r="AP6698">
        <v>130</v>
      </c>
      <c r="AQ6698" s="160" t="s">
        <v>1105</v>
      </c>
      <c r="AR6698" s="28">
        <f t="shared" si="185"/>
        <v>13</v>
      </c>
      <c r="AT6698" s="160">
        <v>36741</v>
      </c>
      <c r="AU6698">
        <v>15</v>
      </c>
      <c r="AV6698">
        <v>87</v>
      </c>
      <c r="AW6698" s="160" t="s">
        <v>1105</v>
      </c>
      <c r="AX6698" s="28">
        <f t="shared" si="186"/>
        <v>9</v>
      </c>
    </row>
    <row r="6699" spans="28:50" x14ac:dyDescent="0.3">
      <c r="AB6699" s="160">
        <v>35280</v>
      </c>
      <c r="AC6699">
        <v>16</v>
      </c>
      <c r="AD6699">
        <v>130</v>
      </c>
      <c r="AE6699" t="s">
        <v>1105</v>
      </c>
      <c r="AF6699">
        <v>13</v>
      </c>
      <c r="AH6699" s="160">
        <v>37471</v>
      </c>
      <c r="AI6699">
        <v>16</v>
      </c>
      <c r="AJ6699">
        <v>119</v>
      </c>
      <c r="AK6699" s="160" t="s">
        <v>1105</v>
      </c>
      <c r="AL6699" s="28">
        <f t="shared" si="184"/>
        <v>12</v>
      </c>
      <c r="AN6699" s="160">
        <v>37471</v>
      </c>
      <c r="AO6699">
        <v>16</v>
      </c>
      <c r="AP6699">
        <v>130</v>
      </c>
      <c r="AQ6699" s="160" t="s">
        <v>1105</v>
      </c>
      <c r="AR6699" s="28">
        <f t="shared" si="185"/>
        <v>13</v>
      </c>
      <c r="AT6699" s="160">
        <v>36741</v>
      </c>
      <c r="AU6699">
        <v>16</v>
      </c>
      <c r="AV6699">
        <v>85</v>
      </c>
      <c r="AW6699" s="160" t="s">
        <v>1105</v>
      </c>
      <c r="AX6699" s="28">
        <f t="shared" si="186"/>
        <v>9</v>
      </c>
    </row>
    <row r="6700" spans="28:50" x14ac:dyDescent="0.3">
      <c r="AB6700" s="160">
        <v>35280</v>
      </c>
      <c r="AC6700">
        <v>17</v>
      </c>
      <c r="AD6700">
        <v>110</v>
      </c>
      <c r="AE6700" t="s">
        <v>1105</v>
      </c>
      <c r="AF6700">
        <v>11</v>
      </c>
      <c r="AH6700" s="160">
        <v>37471</v>
      </c>
      <c r="AI6700">
        <v>17</v>
      </c>
      <c r="AJ6700">
        <v>117</v>
      </c>
      <c r="AK6700" s="160" t="s">
        <v>1105</v>
      </c>
      <c r="AL6700" s="28">
        <f t="shared" si="184"/>
        <v>12</v>
      </c>
      <c r="AN6700" s="160">
        <v>37471</v>
      </c>
      <c r="AO6700">
        <v>17</v>
      </c>
      <c r="AP6700">
        <v>122</v>
      </c>
      <c r="AQ6700" s="160" t="s">
        <v>1105</v>
      </c>
      <c r="AR6700" s="28">
        <f t="shared" si="185"/>
        <v>12</v>
      </c>
      <c r="AT6700" s="160">
        <v>36741</v>
      </c>
      <c r="AU6700">
        <v>17</v>
      </c>
      <c r="AV6700">
        <v>63</v>
      </c>
      <c r="AW6700" s="160" t="s">
        <v>1105</v>
      </c>
      <c r="AX6700" s="28">
        <f t="shared" si="186"/>
        <v>6</v>
      </c>
    </row>
    <row r="6701" spans="28:50" x14ac:dyDescent="0.3">
      <c r="AB6701" s="160">
        <v>35280</v>
      </c>
      <c r="AC6701">
        <v>18</v>
      </c>
      <c r="AD6701">
        <v>100</v>
      </c>
      <c r="AE6701" t="s">
        <v>1105</v>
      </c>
      <c r="AF6701">
        <v>10</v>
      </c>
      <c r="AH6701" s="160">
        <v>37471</v>
      </c>
      <c r="AI6701">
        <v>18</v>
      </c>
      <c r="AJ6701">
        <v>116</v>
      </c>
      <c r="AK6701" s="160" t="s">
        <v>1105</v>
      </c>
      <c r="AL6701" s="28">
        <f t="shared" si="184"/>
        <v>12</v>
      </c>
      <c r="AN6701" s="160">
        <v>37471</v>
      </c>
      <c r="AO6701">
        <v>18</v>
      </c>
      <c r="AP6701">
        <v>120</v>
      </c>
      <c r="AQ6701" s="160" t="s">
        <v>1105</v>
      </c>
      <c r="AR6701" s="28">
        <f t="shared" si="185"/>
        <v>12</v>
      </c>
      <c r="AT6701" s="160">
        <v>36741</v>
      </c>
      <c r="AU6701">
        <v>18</v>
      </c>
      <c r="AV6701">
        <v>51</v>
      </c>
      <c r="AW6701" s="160" t="s">
        <v>1105</v>
      </c>
      <c r="AX6701" s="28">
        <f t="shared" si="186"/>
        <v>5</v>
      </c>
    </row>
    <row r="6702" spans="28:50" x14ac:dyDescent="0.3">
      <c r="AB6702" s="160">
        <v>35280</v>
      </c>
      <c r="AC6702">
        <v>19</v>
      </c>
      <c r="AD6702">
        <v>110</v>
      </c>
      <c r="AE6702" t="s">
        <v>1105</v>
      </c>
      <c r="AF6702">
        <v>11</v>
      </c>
      <c r="AH6702" s="160">
        <v>37471</v>
      </c>
      <c r="AI6702">
        <v>19</v>
      </c>
      <c r="AJ6702">
        <v>118</v>
      </c>
      <c r="AK6702" s="160" t="s">
        <v>1105</v>
      </c>
      <c r="AL6702" s="28">
        <f t="shared" si="184"/>
        <v>12</v>
      </c>
      <c r="AN6702" s="160">
        <v>37471</v>
      </c>
      <c r="AO6702">
        <v>19</v>
      </c>
      <c r="AP6702">
        <v>120</v>
      </c>
      <c r="AQ6702" s="160" t="s">
        <v>1105</v>
      </c>
      <c r="AR6702" s="28">
        <f t="shared" si="185"/>
        <v>12</v>
      </c>
      <c r="AT6702" s="160">
        <v>36741</v>
      </c>
      <c r="AU6702">
        <v>19</v>
      </c>
      <c r="AV6702">
        <v>48</v>
      </c>
      <c r="AW6702" s="160" t="s">
        <v>1105</v>
      </c>
      <c r="AX6702" s="28">
        <f t="shared" si="186"/>
        <v>5</v>
      </c>
    </row>
    <row r="6703" spans="28:50" x14ac:dyDescent="0.3">
      <c r="AB6703" s="160">
        <v>35280</v>
      </c>
      <c r="AC6703">
        <v>20</v>
      </c>
      <c r="AD6703">
        <v>100</v>
      </c>
      <c r="AE6703" t="s">
        <v>1105</v>
      </c>
      <c r="AF6703">
        <v>10</v>
      </c>
      <c r="AH6703" s="160">
        <v>37471</v>
      </c>
      <c r="AI6703">
        <v>20</v>
      </c>
      <c r="AJ6703">
        <v>117</v>
      </c>
      <c r="AK6703" s="160" t="s">
        <v>1105</v>
      </c>
      <c r="AL6703" s="28">
        <f t="shared" si="184"/>
        <v>12</v>
      </c>
      <c r="AN6703" s="160">
        <v>37471</v>
      </c>
      <c r="AO6703">
        <v>20</v>
      </c>
      <c r="AP6703">
        <v>127</v>
      </c>
      <c r="AQ6703" s="160" t="s">
        <v>1105</v>
      </c>
      <c r="AR6703" s="28">
        <f t="shared" si="185"/>
        <v>13</v>
      </c>
      <c r="AT6703" s="160">
        <v>36741</v>
      </c>
      <c r="AU6703">
        <v>20</v>
      </c>
      <c r="AV6703">
        <v>42</v>
      </c>
      <c r="AW6703" s="160" t="s">
        <v>1105</v>
      </c>
      <c r="AX6703" s="28">
        <f t="shared" si="186"/>
        <v>4</v>
      </c>
    </row>
    <row r="6704" spans="28:50" x14ac:dyDescent="0.3">
      <c r="AB6704" s="160">
        <v>35280</v>
      </c>
      <c r="AC6704">
        <v>21</v>
      </c>
      <c r="AD6704">
        <v>90</v>
      </c>
      <c r="AE6704" t="s">
        <v>1105</v>
      </c>
      <c r="AF6704">
        <v>9</v>
      </c>
      <c r="AH6704" s="160">
        <v>37471</v>
      </c>
      <c r="AI6704">
        <v>21</v>
      </c>
      <c r="AJ6704">
        <v>118</v>
      </c>
      <c r="AK6704" s="160" t="s">
        <v>1105</v>
      </c>
      <c r="AL6704" s="28">
        <f t="shared" si="184"/>
        <v>12</v>
      </c>
      <c r="AN6704" s="160">
        <v>37471</v>
      </c>
      <c r="AO6704">
        <v>21</v>
      </c>
      <c r="AP6704">
        <v>130</v>
      </c>
      <c r="AQ6704" s="160" t="s">
        <v>1105</v>
      </c>
      <c r="AR6704" s="28">
        <f t="shared" si="185"/>
        <v>13</v>
      </c>
      <c r="AT6704" s="160">
        <v>36741</v>
      </c>
      <c r="AU6704">
        <v>21</v>
      </c>
      <c r="AV6704">
        <v>39</v>
      </c>
      <c r="AW6704" s="160" t="s">
        <v>1105</v>
      </c>
      <c r="AX6704" s="28">
        <f t="shared" si="186"/>
        <v>4</v>
      </c>
    </row>
    <row r="6705" spans="28:50" x14ac:dyDescent="0.3">
      <c r="AB6705" s="160">
        <v>35280</v>
      </c>
      <c r="AC6705">
        <v>22</v>
      </c>
      <c r="AD6705">
        <v>90</v>
      </c>
      <c r="AE6705" t="s">
        <v>1105</v>
      </c>
      <c r="AF6705">
        <v>9</v>
      </c>
      <c r="AH6705" s="160">
        <v>37471</v>
      </c>
      <c r="AI6705">
        <v>22</v>
      </c>
      <c r="AJ6705">
        <v>120</v>
      </c>
      <c r="AK6705" s="160" t="s">
        <v>1105</v>
      </c>
      <c r="AL6705" s="28">
        <f t="shared" si="184"/>
        <v>12</v>
      </c>
      <c r="AN6705" s="160">
        <v>37471</v>
      </c>
      <c r="AO6705">
        <v>22</v>
      </c>
      <c r="AP6705">
        <v>130</v>
      </c>
      <c r="AQ6705" s="160" t="s">
        <v>1105</v>
      </c>
      <c r="AR6705" s="28">
        <f t="shared" si="185"/>
        <v>13</v>
      </c>
      <c r="AT6705" s="160">
        <v>36741</v>
      </c>
      <c r="AU6705">
        <v>22</v>
      </c>
      <c r="AV6705">
        <v>35</v>
      </c>
      <c r="AW6705" s="160" t="s">
        <v>1105</v>
      </c>
      <c r="AX6705" s="28">
        <f t="shared" si="186"/>
        <v>4</v>
      </c>
    </row>
    <row r="6706" spans="28:50" x14ac:dyDescent="0.3">
      <c r="AB6706" s="160">
        <v>35280</v>
      </c>
      <c r="AC6706">
        <v>23</v>
      </c>
      <c r="AD6706">
        <v>90</v>
      </c>
      <c r="AE6706" t="s">
        <v>1105</v>
      </c>
      <c r="AF6706">
        <v>9</v>
      </c>
      <c r="AH6706" s="160">
        <v>37471</v>
      </c>
      <c r="AI6706">
        <v>23</v>
      </c>
      <c r="AJ6706">
        <v>119</v>
      </c>
      <c r="AK6706" s="160" t="s">
        <v>1105</v>
      </c>
      <c r="AL6706" s="28">
        <f t="shared" si="184"/>
        <v>12</v>
      </c>
      <c r="AN6706" s="160">
        <v>37471</v>
      </c>
      <c r="AO6706">
        <v>23</v>
      </c>
      <c r="AP6706">
        <v>136</v>
      </c>
      <c r="AQ6706" s="160" t="s">
        <v>1105</v>
      </c>
      <c r="AR6706" s="28">
        <f t="shared" si="185"/>
        <v>14</v>
      </c>
      <c r="AT6706" s="160">
        <v>36741</v>
      </c>
      <c r="AU6706">
        <v>23</v>
      </c>
      <c r="AV6706">
        <v>49</v>
      </c>
      <c r="AW6706" s="160" t="s">
        <v>1105</v>
      </c>
      <c r="AX6706" s="28">
        <f t="shared" si="186"/>
        <v>5</v>
      </c>
    </row>
    <row r="6707" spans="28:50" x14ac:dyDescent="0.3">
      <c r="AB6707" s="160">
        <v>35281</v>
      </c>
      <c r="AC6707">
        <v>0</v>
      </c>
      <c r="AD6707">
        <v>90</v>
      </c>
      <c r="AE6707" t="s">
        <v>1105</v>
      </c>
      <c r="AF6707">
        <v>9</v>
      </c>
      <c r="AH6707" s="160">
        <v>37472</v>
      </c>
      <c r="AI6707">
        <v>0</v>
      </c>
      <c r="AJ6707">
        <v>119</v>
      </c>
      <c r="AK6707" s="160" t="s">
        <v>1105</v>
      </c>
      <c r="AL6707" s="28">
        <f t="shared" si="184"/>
        <v>12</v>
      </c>
      <c r="AN6707" s="160">
        <v>37472</v>
      </c>
      <c r="AO6707">
        <v>0</v>
      </c>
      <c r="AP6707">
        <v>140</v>
      </c>
      <c r="AQ6707" s="160" t="s">
        <v>1105</v>
      </c>
      <c r="AR6707" s="28">
        <f t="shared" si="185"/>
        <v>14</v>
      </c>
      <c r="AT6707" s="160">
        <v>36742</v>
      </c>
      <c r="AU6707">
        <v>0</v>
      </c>
      <c r="AV6707">
        <v>31</v>
      </c>
      <c r="AW6707" s="160" t="s">
        <v>1105</v>
      </c>
      <c r="AX6707" s="28">
        <f t="shared" si="186"/>
        <v>3</v>
      </c>
    </row>
    <row r="6708" spans="28:50" x14ac:dyDescent="0.3">
      <c r="AB6708" s="160">
        <v>35281</v>
      </c>
      <c r="AC6708">
        <v>1</v>
      </c>
      <c r="AD6708">
        <v>90</v>
      </c>
      <c r="AE6708" t="s">
        <v>1105</v>
      </c>
      <c r="AF6708">
        <v>9</v>
      </c>
      <c r="AH6708" s="160">
        <v>37472</v>
      </c>
      <c r="AI6708">
        <v>1</v>
      </c>
      <c r="AJ6708">
        <v>112</v>
      </c>
      <c r="AK6708" s="160" t="s">
        <v>1105</v>
      </c>
      <c r="AL6708" s="28">
        <f t="shared" si="184"/>
        <v>11</v>
      </c>
      <c r="AN6708" s="160">
        <v>37472</v>
      </c>
      <c r="AO6708">
        <v>1</v>
      </c>
      <c r="AP6708">
        <v>140</v>
      </c>
      <c r="AQ6708" s="160" t="s">
        <v>1105</v>
      </c>
      <c r="AR6708" s="28">
        <f t="shared" si="185"/>
        <v>14</v>
      </c>
      <c r="AT6708" s="160">
        <v>36742</v>
      </c>
      <c r="AU6708">
        <v>1</v>
      </c>
      <c r="AV6708">
        <v>17</v>
      </c>
      <c r="AW6708" s="160" t="s">
        <v>1105</v>
      </c>
      <c r="AX6708" s="28">
        <f t="shared" si="186"/>
        <v>2</v>
      </c>
    </row>
    <row r="6709" spans="28:50" x14ac:dyDescent="0.3">
      <c r="AB6709" s="160">
        <v>35281</v>
      </c>
      <c r="AC6709">
        <v>2</v>
      </c>
      <c r="AD6709">
        <v>80</v>
      </c>
      <c r="AE6709" t="s">
        <v>1105</v>
      </c>
      <c r="AF6709">
        <v>8</v>
      </c>
      <c r="AH6709" s="160">
        <v>37472</v>
      </c>
      <c r="AI6709">
        <v>2</v>
      </c>
      <c r="AJ6709">
        <v>106</v>
      </c>
      <c r="AK6709" s="160" t="s">
        <v>1105</v>
      </c>
      <c r="AL6709" s="28">
        <f t="shared" si="184"/>
        <v>11</v>
      </c>
      <c r="AN6709" s="160">
        <v>37472</v>
      </c>
      <c r="AO6709">
        <v>2</v>
      </c>
      <c r="AP6709">
        <v>139</v>
      </c>
      <c r="AQ6709" s="160" t="s">
        <v>1105</v>
      </c>
      <c r="AR6709" s="28">
        <f t="shared" si="185"/>
        <v>14</v>
      </c>
      <c r="AT6709" s="160">
        <v>36742</v>
      </c>
      <c r="AU6709">
        <v>2</v>
      </c>
      <c r="AV6709">
        <v>16</v>
      </c>
      <c r="AW6709" s="160" t="s">
        <v>1105</v>
      </c>
      <c r="AX6709" s="28">
        <f t="shared" si="186"/>
        <v>2</v>
      </c>
    </row>
    <row r="6710" spans="28:50" x14ac:dyDescent="0.3">
      <c r="AB6710" s="160">
        <v>35281</v>
      </c>
      <c r="AC6710">
        <v>3</v>
      </c>
      <c r="AD6710">
        <v>60</v>
      </c>
      <c r="AE6710" t="s">
        <v>1105</v>
      </c>
      <c r="AF6710">
        <v>6</v>
      </c>
      <c r="AH6710" s="160">
        <v>37472</v>
      </c>
      <c r="AI6710">
        <v>3</v>
      </c>
      <c r="AJ6710">
        <v>100</v>
      </c>
      <c r="AK6710" s="160" t="s">
        <v>1105</v>
      </c>
      <c r="AL6710" s="28">
        <f t="shared" si="184"/>
        <v>10</v>
      </c>
      <c r="AN6710" s="160">
        <v>37472</v>
      </c>
      <c r="AO6710">
        <v>3</v>
      </c>
      <c r="AP6710">
        <v>140</v>
      </c>
      <c r="AQ6710" s="160" t="s">
        <v>1105</v>
      </c>
      <c r="AR6710" s="28">
        <f t="shared" si="185"/>
        <v>14</v>
      </c>
      <c r="AT6710" s="160">
        <v>36742</v>
      </c>
      <c r="AU6710">
        <v>3</v>
      </c>
      <c r="AV6710">
        <v>11</v>
      </c>
      <c r="AW6710" s="160" t="s">
        <v>1105</v>
      </c>
      <c r="AX6710" s="28">
        <f t="shared" si="186"/>
        <v>1</v>
      </c>
    </row>
    <row r="6711" spans="28:50" x14ac:dyDescent="0.3">
      <c r="AB6711" s="160">
        <v>35281</v>
      </c>
      <c r="AC6711">
        <v>4</v>
      </c>
      <c r="AD6711">
        <v>50</v>
      </c>
      <c r="AE6711" t="s">
        <v>1105</v>
      </c>
      <c r="AF6711">
        <v>5</v>
      </c>
      <c r="AH6711" s="160">
        <v>37472</v>
      </c>
      <c r="AI6711">
        <v>4</v>
      </c>
      <c r="AJ6711">
        <v>100</v>
      </c>
      <c r="AK6711" s="160" t="s">
        <v>1105</v>
      </c>
      <c r="AL6711" s="28">
        <f t="shared" si="184"/>
        <v>10</v>
      </c>
      <c r="AN6711" s="160">
        <v>37472</v>
      </c>
      <c r="AO6711">
        <v>4</v>
      </c>
      <c r="AP6711">
        <v>140</v>
      </c>
      <c r="AQ6711" s="160" t="s">
        <v>1105</v>
      </c>
      <c r="AR6711" s="28">
        <f t="shared" si="185"/>
        <v>14</v>
      </c>
      <c r="AT6711" s="160">
        <v>36742</v>
      </c>
      <c r="AU6711">
        <v>4</v>
      </c>
      <c r="AV6711">
        <v>9</v>
      </c>
      <c r="AW6711" s="160" t="s">
        <v>1105</v>
      </c>
      <c r="AX6711" s="28">
        <f t="shared" si="186"/>
        <v>1</v>
      </c>
    </row>
    <row r="6712" spans="28:50" x14ac:dyDescent="0.3">
      <c r="AB6712" s="160">
        <v>35281</v>
      </c>
      <c r="AC6712">
        <v>5</v>
      </c>
      <c r="AD6712">
        <v>70</v>
      </c>
      <c r="AE6712" t="s">
        <v>1105</v>
      </c>
      <c r="AF6712">
        <v>7</v>
      </c>
      <c r="AH6712" s="160">
        <v>37472</v>
      </c>
      <c r="AI6712">
        <v>5</v>
      </c>
      <c r="AJ6712">
        <v>102</v>
      </c>
      <c r="AK6712" s="160" t="s">
        <v>1105</v>
      </c>
      <c r="AL6712" s="28">
        <f t="shared" si="184"/>
        <v>10</v>
      </c>
      <c r="AN6712" s="160">
        <v>37472</v>
      </c>
      <c r="AO6712">
        <v>5</v>
      </c>
      <c r="AP6712">
        <v>139</v>
      </c>
      <c r="AQ6712" s="160" t="s">
        <v>1105</v>
      </c>
      <c r="AR6712" s="28">
        <f t="shared" si="185"/>
        <v>14</v>
      </c>
      <c r="AT6712" s="160">
        <v>36742</v>
      </c>
      <c r="AU6712">
        <v>5</v>
      </c>
      <c r="AV6712">
        <v>13</v>
      </c>
      <c r="AW6712" s="160" t="s">
        <v>1105</v>
      </c>
      <c r="AX6712" s="28">
        <f t="shared" si="186"/>
        <v>1</v>
      </c>
    </row>
    <row r="6713" spans="28:50" x14ac:dyDescent="0.3">
      <c r="AB6713" s="160">
        <v>35281</v>
      </c>
      <c r="AC6713">
        <v>6</v>
      </c>
      <c r="AD6713">
        <v>70</v>
      </c>
      <c r="AE6713" t="s">
        <v>1105</v>
      </c>
      <c r="AF6713">
        <v>7</v>
      </c>
      <c r="AH6713" s="160">
        <v>37472</v>
      </c>
      <c r="AI6713">
        <v>6</v>
      </c>
      <c r="AJ6713">
        <v>107</v>
      </c>
      <c r="AK6713" s="160" t="s">
        <v>1105</v>
      </c>
      <c r="AL6713" s="28">
        <f t="shared" si="184"/>
        <v>11</v>
      </c>
      <c r="AN6713" s="160">
        <v>37472</v>
      </c>
      <c r="AO6713">
        <v>6</v>
      </c>
      <c r="AP6713">
        <v>140</v>
      </c>
      <c r="AQ6713" s="160" t="s">
        <v>1105</v>
      </c>
      <c r="AR6713" s="28">
        <f t="shared" si="185"/>
        <v>14</v>
      </c>
      <c r="AT6713" s="160">
        <v>36742</v>
      </c>
      <c r="AU6713">
        <v>6</v>
      </c>
      <c r="AV6713">
        <v>21</v>
      </c>
      <c r="AW6713" s="160" t="s">
        <v>1105</v>
      </c>
      <c r="AX6713" s="28">
        <f t="shared" si="186"/>
        <v>2</v>
      </c>
    </row>
    <row r="6714" spans="28:50" x14ac:dyDescent="0.3">
      <c r="AB6714" s="160">
        <v>35281</v>
      </c>
      <c r="AC6714">
        <v>7</v>
      </c>
      <c r="AD6714">
        <v>70</v>
      </c>
      <c r="AE6714" t="s">
        <v>1105</v>
      </c>
      <c r="AF6714">
        <v>7</v>
      </c>
      <c r="AH6714" s="160">
        <v>37472</v>
      </c>
      <c r="AI6714">
        <v>7</v>
      </c>
      <c r="AJ6714">
        <v>104</v>
      </c>
      <c r="AK6714" s="160" t="s">
        <v>1105</v>
      </c>
      <c r="AL6714" s="28">
        <f t="shared" si="184"/>
        <v>10</v>
      </c>
      <c r="AN6714" s="160">
        <v>37472</v>
      </c>
      <c r="AO6714">
        <v>7</v>
      </c>
      <c r="AP6714">
        <v>140</v>
      </c>
      <c r="AQ6714" s="160" t="s">
        <v>1105</v>
      </c>
      <c r="AR6714" s="28">
        <f t="shared" si="185"/>
        <v>14</v>
      </c>
      <c r="AT6714" s="160">
        <v>36742</v>
      </c>
      <c r="AU6714">
        <v>7</v>
      </c>
      <c r="AV6714">
        <v>32</v>
      </c>
      <c r="AW6714" s="160" t="s">
        <v>1105</v>
      </c>
      <c r="AX6714" s="28">
        <f t="shared" si="186"/>
        <v>3</v>
      </c>
    </row>
    <row r="6715" spans="28:50" x14ac:dyDescent="0.3">
      <c r="AB6715" s="160">
        <v>35281</v>
      </c>
      <c r="AC6715">
        <v>8</v>
      </c>
      <c r="AD6715">
        <v>80</v>
      </c>
      <c r="AE6715" t="s">
        <v>1105</v>
      </c>
      <c r="AF6715">
        <v>8</v>
      </c>
      <c r="AH6715" s="160">
        <v>37472</v>
      </c>
      <c r="AI6715">
        <v>8</v>
      </c>
      <c r="AJ6715">
        <v>108</v>
      </c>
      <c r="AK6715" s="160" t="s">
        <v>1105</v>
      </c>
      <c r="AL6715" s="28">
        <f t="shared" ref="AL6715:AL6778" si="187">ROUND(AJ6715/10,0)</f>
        <v>11</v>
      </c>
      <c r="AN6715" s="160">
        <v>37472</v>
      </c>
      <c r="AO6715">
        <v>8</v>
      </c>
      <c r="AP6715">
        <v>146</v>
      </c>
      <c r="AQ6715" s="160" t="s">
        <v>1105</v>
      </c>
      <c r="AR6715" s="28">
        <f t="shared" ref="AR6715:AR6778" si="188">ROUND(AP6715/10,0)</f>
        <v>15</v>
      </c>
      <c r="AT6715" s="160">
        <v>36742</v>
      </c>
      <c r="AU6715">
        <v>8</v>
      </c>
      <c r="AV6715">
        <v>26</v>
      </c>
      <c r="AW6715" s="160" t="s">
        <v>1105</v>
      </c>
      <c r="AX6715" s="28">
        <f t="shared" ref="AX6715:AX6778" si="189">ROUND(AV6715/10,0)</f>
        <v>3</v>
      </c>
    </row>
    <row r="6716" spans="28:50" x14ac:dyDescent="0.3">
      <c r="AB6716" s="160">
        <v>35281</v>
      </c>
      <c r="AC6716">
        <v>9</v>
      </c>
      <c r="AD6716">
        <v>90</v>
      </c>
      <c r="AE6716" t="s">
        <v>1105</v>
      </c>
      <c r="AF6716">
        <v>9</v>
      </c>
      <c r="AH6716" s="160">
        <v>37472</v>
      </c>
      <c r="AI6716">
        <v>9</v>
      </c>
      <c r="AJ6716">
        <v>110</v>
      </c>
      <c r="AK6716" s="160" t="s">
        <v>1105</v>
      </c>
      <c r="AL6716" s="28">
        <f t="shared" si="187"/>
        <v>11</v>
      </c>
      <c r="AN6716" s="160">
        <v>37472</v>
      </c>
      <c r="AO6716">
        <v>9</v>
      </c>
      <c r="AP6716">
        <v>140</v>
      </c>
      <c r="AQ6716" s="160" t="s">
        <v>1105</v>
      </c>
      <c r="AR6716" s="28">
        <f t="shared" si="188"/>
        <v>14</v>
      </c>
      <c r="AT6716" s="160">
        <v>36742</v>
      </c>
      <c r="AU6716">
        <v>9</v>
      </c>
      <c r="AV6716">
        <v>58</v>
      </c>
      <c r="AW6716" s="160" t="s">
        <v>1105</v>
      </c>
      <c r="AX6716" s="28">
        <f t="shared" si="189"/>
        <v>6</v>
      </c>
    </row>
    <row r="6717" spans="28:50" x14ac:dyDescent="0.3">
      <c r="AB6717" s="160">
        <v>35281</v>
      </c>
      <c r="AC6717">
        <v>10</v>
      </c>
      <c r="AD6717">
        <v>100</v>
      </c>
      <c r="AE6717" t="s">
        <v>1105</v>
      </c>
      <c r="AF6717">
        <v>10</v>
      </c>
      <c r="AH6717" s="160">
        <v>37472</v>
      </c>
      <c r="AI6717">
        <v>10</v>
      </c>
      <c r="AJ6717">
        <v>122</v>
      </c>
      <c r="AK6717" s="160" t="s">
        <v>1105</v>
      </c>
      <c r="AL6717" s="28">
        <f t="shared" si="187"/>
        <v>12</v>
      </c>
      <c r="AN6717" s="160">
        <v>37472</v>
      </c>
      <c r="AO6717">
        <v>10</v>
      </c>
      <c r="AP6717">
        <v>150</v>
      </c>
      <c r="AQ6717" s="160" t="s">
        <v>1105</v>
      </c>
      <c r="AR6717" s="28">
        <f t="shared" si="188"/>
        <v>15</v>
      </c>
      <c r="AT6717" s="160">
        <v>36742</v>
      </c>
      <c r="AU6717">
        <v>10</v>
      </c>
      <c r="AV6717">
        <v>87</v>
      </c>
      <c r="AW6717" s="160" t="s">
        <v>1105</v>
      </c>
      <c r="AX6717" s="28">
        <f t="shared" si="189"/>
        <v>9</v>
      </c>
    </row>
    <row r="6718" spans="28:50" x14ac:dyDescent="0.3">
      <c r="AB6718" s="160">
        <v>35281</v>
      </c>
      <c r="AC6718">
        <v>11</v>
      </c>
      <c r="AD6718">
        <v>110</v>
      </c>
      <c r="AE6718" t="s">
        <v>1105</v>
      </c>
      <c r="AF6718">
        <v>11</v>
      </c>
      <c r="AH6718" s="160">
        <v>37472</v>
      </c>
      <c r="AI6718">
        <v>11</v>
      </c>
      <c r="AJ6718">
        <v>143</v>
      </c>
      <c r="AK6718" s="160" t="s">
        <v>1105</v>
      </c>
      <c r="AL6718" s="28">
        <f t="shared" si="187"/>
        <v>14</v>
      </c>
      <c r="AN6718" s="160">
        <v>37472</v>
      </c>
      <c r="AO6718">
        <v>11</v>
      </c>
      <c r="AP6718">
        <v>140</v>
      </c>
      <c r="AQ6718" s="160" t="s">
        <v>1105</v>
      </c>
      <c r="AR6718" s="28">
        <f t="shared" si="188"/>
        <v>14</v>
      </c>
      <c r="AT6718" s="160">
        <v>36742</v>
      </c>
      <c r="AU6718">
        <v>11</v>
      </c>
      <c r="AV6718">
        <v>93</v>
      </c>
      <c r="AW6718" s="160" t="s">
        <v>1105</v>
      </c>
      <c r="AX6718" s="28">
        <f t="shared" si="189"/>
        <v>9</v>
      </c>
    </row>
    <row r="6719" spans="28:50" x14ac:dyDescent="0.3">
      <c r="AB6719" s="160">
        <v>35281</v>
      </c>
      <c r="AC6719">
        <v>12</v>
      </c>
      <c r="AD6719">
        <v>120</v>
      </c>
      <c r="AE6719" t="s">
        <v>1105</v>
      </c>
      <c r="AF6719">
        <v>12</v>
      </c>
      <c r="AH6719" s="160">
        <v>37472</v>
      </c>
      <c r="AI6719">
        <v>12</v>
      </c>
      <c r="AJ6719">
        <v>137</v>
      </c>
      <c r="AK6719" s="160" t="s">
        <v>1105</v>
      </c>
      <c r="AL6719" s="28">
        <f t="shared" si="187"/>
        <v>14</v>
      </c>
      <c r="AN6719" s="160">
        <v>37472</v>
      </c>
      <c r="AO6719">
        <v>12</v>
      </c>
      <c r="AP6719">
        <v>150</v>
      </c>
      <c r="AQ6719" s="160" t="s">
        <v>1105</v>
      </c>
      <c r="AR6719" s="28">
        <f t="shared" si="188"/>
        <v>15</v>
      </c>
      <c r="AT6719" s="160">
        <v>36742</v>
      </c>
      <c r="AU6719">
        <v>12</v>
      </c>
      <c r="AV6719">
        <v>110</v>
      </c>
      <c r="AW6719" s="160" t="s">
        <v>1105</v>
      </c>
      <c r="AX6719" s="28">
        <f t="shared" si="189"/>
        <v>11</v>
      </c>
    </row>
    <row r="6720" spans="28:50" x14ac:dyDescent="0.3">
      <c r="AB6720" s="160">
        <v>35281</v>
      </c>
      <c r="AC6720">
        <v>13</v>
      </c>
      <c r="AD6720">
        <v>110</v>
      </c>
      <c r="AE6720" t="s">
        <v>1105</v>
      </c>
      <c r="AF6720">
        <v>11</v>
      </c>
      <c r="AH6720" s="160">
        <v>37472</v>
      </c>
      <c r="AI6720">
        <v>13</v>
      </c>
      <c r="AJ6720">
        <v>137</v>
      </c>
      <c r="AK6720" s="160" t="s">
        <v>1105</v>
      </c>
      <c r="AL6720" s="28">
        <f t="shared" si="187"/>
        <v>14</v>
      </c>
      <c r="AN6720" s="160">
        <v>37472</v>
      </c>
      <c r="AO6720">
        <v>13</v>
      </c>
      <c r="AP6720">
        <v>150</v>
      </c>
      <c r="AQ6720" s="160" t="s">
        <v>1105</v>
      </c>
      <c r="AR6720" s="28">
        <f t="shared" si="188"/>
        <v>15</v>
      </c>
      <c r="AT6720" s="160">
        <v>36742</v>
      </c>
      <c r="AU6720">
        <v>13</v>
      </c>
      <c r="AV6720">
        <v>119</v>
      </c>
      <c r="AW6720" s="160" t="s">
        <v>1105</v>
      </c>
      <c r="AX6720" s="28">
        <f t="shared" si="189"/>
        <v>12</v>
      </c>
    </row>
    <row r="6721" spans="28:50" x14ac:dyDescent="0.3">
      <c r="AB6721" s="160">
        <v>35281</v>
      </c>
      <c r="AC6721">
        <v>14</v>
      </c>
      <c r="AD6721">
        <v>110</v>
      </c>
      <c r="AE6721" t="s">
        <v>1105</v>
      </c>
      <c r="AF6721">
        <v>11</v>
      </c>
      <c r="AH6721" s="160">
        <v>37472</v>
      </c>
      <c r="AI6721">
        <v>14</v>
      </c>
      <c r="AJ6721">
        <v>146</v>
      </c>
      <c r="AK6721" s="160" t="s">
        <v>1105</v>
      </c>
      <c r="AL6721" s="28">
        <f t="shared" si="187"/>
        <v>15</v>
      </c>
      <c r="AN6721" s="160">
        <v>37472</v>
      </c>
      <c r="AO6721">
        <v>14</v>
      </c>
      <c r="AP6721">
        <v>154</v>
      </c>
      <c r="AQ6721" s="160" t="s">
        <v>1105</v>
      </c>
      <c r="AR6721" s="28">
        <f t="shared" si="188"/>
        <v>15</v>
      </c>
      <c r="AT6721" s="160">
        <v>36742</v>
      </c>
      <c r="AU6721">
        <v>14</v>
      </c>
      <c r="AV6721">
        <v>110</v>
      </c>
      <c r="AW6721" s="160" t="s">
        <v>1105</v>
      </c>
      <c r="AX6721" s="28">
        <f t="shared" si="189"/>
        <v>11</v>
      </c>
    </row>
    <row r="6722" spans="28:50" x14ac:dyDescent="0.3">
      <c r="AB6722" s="160">
        <v>35281</v>
      </c>
      <c r="AC6722">
        <v>15</v>
      </c>
      <c r="AD6722">
        <v>110</v>
      </c>
      <c r="AE6722" t="s">
        <v>1105</v>
      </c>
      <c r="AF6722">
        <v>11</v>
      </c>
      <c r="AH6722" s="160">
        <v>37472</v>
      </c>
      <c r="AI6722">
        <v>15</v>
      </c>
      <c r="AJ6722">
        <v>141</v>
      </c>
      <c r="AK6722" s="160" t="s">
        <v>1105</v>
      </c>
      <c r="AL6722" s="28">
        <f t="shared" si="187"/>
        <v>14</v>
      </c>
      <c r="AN6722" s="160">
        <v>37472</v>
      </c>
      <c r="AO6722">
        <v>15</v>
      </c>
      <c r="AP6722">
        <v>160</v>
      </c>
      <c r="AQ6722" s="160" t="s">
        <v>1105</v>
      </c>
      <c r="AR6722" s="28">
        <f t="shared" si="188"/>
        <v>16</v>
      </c>
      <c r="AT6722" s="160">
        <v>36742</v>
      </c>
      <c r="AU6722">
        <v>15</v>
      </c>
      <c r="AV6722">
        <v>102</v>
      </c>
      <c r="AW6722" s="160" t="s">
        <v>1105</v>
      </c>
      <c r="AX6722" s="28">
        <f t="shared" si="189"/>
        <v>10</v>
      </c>
    </row>
    <row r="6723" spans="28:50" x14ac:dyDescent="0.3">
      <c r="AB6723" s="160">
        <v>35281</v>
      </c>
      <c r="AC6723">
        <v>16</v>
      </c>
      <c r="AD6723">
        <v>100</v>
      </c>
      <c r="AE6723" t="s">
        <v>1105</v>
      </c>
      <c r="AF6723">
        <v>10</v>
      </c>
      <c r="AH6723" s="160">
        <v>37472</v>
      </c>
      <c r="AI6723">
        <v>16</v>
      </c>
      <c r="AJ6723">
        <v>140</v>
      </c>
      <c r="AK6723" s="160" t="s">
        <v>1105</v>
      </c>
      <c r="AL6723" s="28">
        <f t="shared" si="187"/>
        <v>14</v>
      </c>
      <c r="AN6723" s="160">
        <v>37472</v>
      </c>
      <c r="AO6723">
        <v>16</v>
      </c>
      <c r="AP6723">
        <v>150</v>
      </c>
      <c r="AQ6723" s="160" t="s">
        <v>1105</v>
      </c>
      <c r="AR6723" s="28">
        <f t="shared" si="188"/>
        <v>15</v>
      </c>
      <c r="AT6723" s="160">
        <v>36742</v>
      </c>
      <c r="AU6723">
        <v>16</v>
      </c>
      <c r="AV6723">
        <v>92</v>
      </c>
      <c r="AW6723" s="160" t="s">
        <v>1105</v>
      </c>
      <c r="AX6723" s="28">
        <f t="shared" si="189"/>
        <v>9</v>
      </c>
    </row>
    <row r="6724" spans="28:50" x14ac:dyDescent="0.3">
      <c r="AB6724" s="160">
        <v>35281</v>
      </c>
      <c r="AC6724">
        <v>17</v>
      </c>
      <c r="AD6724">
        <v>90</v>
      </c>
      <c r="AE6724" t="s">
        <v>1105</v>
      </c>
      <c r="AF6724">
        <v>9</v>
      </c>
      <c r="AH6724" s="160">
        <v>37472</v>
      </c>
      <c r="AI6724">
        <v>17</v>
      </c>
      <c r="AJ6724">
        <v>137</v>
      </c>
      <c r="AK6724" s="160" t="s">
        <v>1105</v>
      </c>
      <c r="AL6724" s="28">
        <f t="shared" si="187"/>
        <v>14</v>
      </c>
      <c r="AN6724" s="160">
        <v>37472</v>
      </c>
      <c r="AO6724">
        <v>17</v>
      </c>
      <c r="AP6724">
        <v>128</v>
      </c>
      <c r="AQ6724" s="160" t="s">
        <v>1105</v>
      </c>
      <c r="AR6724" s="28">
        <f t="shared" si="188"/>
        <v>13</v>
      </c>
      <c r="AT6724" s="160">
        <v>36742</v>
      </c>
      <c r="AU6724">
        <v>17</v>
      </c>
      <c r="AV6724">
        <v>87</v>
      </c>
      <c r="AW6724" s="160" t="s">
        <v>1105</v>
      </c>
      <c r="AX6724" s="28">
        <f t="shared" si="189"/>
        <v>9</v>
      </c>
    </row>
    <row r="6725" spans="28:50" x14ac:dyDescent="0.3">
      <c r="AB6725" s="160">
        <v>35281</v>
      </c>
      <c r="AC6725">
        <v>18</v>
      </c>
      <c r="AD6725">
        <v>90</v>
      </c>
      <c r="AE6725" t="s">
        <v>1105</v>
      </c>
      <c r="AF6725">
        <v>9</v>
      </c>
      <c r="AH6725" s="160">
        <v>37472</v>
      </c>
      <c r="AI6725">
        <v>18</v>
      </c>
      <c r="AJ6725">
        <v>134</v>
      </c>
      <c r="AK6725" s="160" t="s">
        <v>1105</v>
      </c>
      <c r="AL6725" s="28">
        <f t="shared" si="187"/>
        <v>13</v>
      </c>
      <c r="AN6725" s="160">
        <v>37472</v>
      </c>
      <c r="AO6725">
        <v>18</v>
      </c>
      <c r="AP6725">
        <v>120</v>
      </c>
      <c r="AQ6725" s="160" t="s">
        <v>1105</v>
      </c>
      <c r="AR6725" s="28">
        <f t="shared" si="188"/>
        <v>12</v>
      </c>
      <c r="AT6725" s="160">
        <v>36742</v>
      </c>
      <c r="AU6725">
        <v>18</v>
      </c>
      <c r="AV6725">
        <v>76</v>
      </c>
      <c r="AW6725" s="160" t="s">
        <v>1105</v>
      </c>
      <c r="AX6725" s="28">
        <f t="shared" si="189"/>
        <v>8</v>
      </c>
    </row>
    <row r="6726" spans="28:50" x14ac:dyDescent="0.3">
      <c r="AB6726" s="160">
        <v>35281</v>
      </c>
      <c r="AC6726">
        <v>19</v>
      </c>
      <c r="AD6726">
        <v>90</v>
      </c>
      <c r="AE6726" t="s">
        <v>1105</v>
      </c>
      <c r="AF6726">
        <v>9</v>
      </c>
      <c r="AH6726" s="160">
        <v>37472</v>
      </c>
      <c r="AI6726">
        <v>19</v>
      </c>
      <c r="AJ6726">
        <v>130</v>
      </c>
      <c r="AK6726" s="160" t="s">
        <v>1105</v>
      </c>
      <c r="AL6726" s="28">
        <f t="shared" si="187"/>
        <v>13</v>
      </c>
      <c r="AN6726" s="160">
        <v>37472</v>
      </c>
      <c r="AO6726">
        <v>19</v>
      </c>
      <c r="AP6726">
        <v>120</v>
      </c>
      <c r="AQ6726" s="160" t="s">
        <v>1105</v>
      </c>
      <c r="AR6726" s="28">
        <f t="shared" si="188"/>
        <v>12</v>
      </c>
      <c r="AT6726" s="160">
        <v>36742</v>
      </c>
      <c r="AU6726">
        <v>19</v>
      </c>
      <c r="AV6726">
        <v>69</v>
      </c>
      <c r="AW6726" s="160" t="s">
        <v>1105</v>
      </c>
      <c r="AX6726" s="28">
        <f t="shared" si="189"/>
        <v>7</v>
      </c>
    </row>
    <row r="6727" spans="28:50" x14ac:dyDescent="0.3">
      <c r="AB6727" s="160">
        <v>35281</v>
      </c>
      <c r="AC6727">
        <v>20</v>
      </c>
      <c r="AD6727">
        <v>100</v>
      </c>
      <c r="AE6727" t="s">
        <v>1105</v>
      </c>
      <c r="AF6727">
        <v>10</v>
      </c>
      <c r="AH6727" s="160">
        <v>37472</v>
      </c>
      <c r="AI6727">
        <v>20</v>
      </c>
      <c r="AJ6727">
        <v>131</v>
      </c>
      <c r="AK6727" s="160" t="s">
        <v>1105</v>
      </c>
      <c r="AL6727" s="28">
        <f t="shared" si="187"/>
        <v>13</v>
      </c>
      <c r="AN6727" s="160">
        <v>37472</v>
      </c>
      <c r="AO6727">
        <v>20</v>
      </c>
      <c r="AP6727">
        <v>94</v>
      </c>
      <c r="AQ6727" s="160" t="s">
        <v>1105</v>
      </c>
      <c r="AR6727" s="28">
        <f t="shared" si="188"/>
        <v>9</v>
      </c>
      <c r="AT6727" s="160">
        <v>36742</v>
      </c>
      <c r="AU6727">
        <v>20</v>
      </c>
      <c r="AV6727">
        <v>60</v>
      </c>
      <c r="AW6727" s="160" t="s">
        <v>1105</v>
      </c>
      <c r="AX6727" s="28">
        <f t="shared" si="189"/>
        <v>6</v>
      </c>
    </row>
    <row r="6728" spans="28:50" x14ac:dyDescent="0.3">
      <c r="AB6728" s="160">
        <v>35281</v>
      </c>
      <c r="AC6728">
        <v>21</v>
      </c>
      <c r="AD6728">
        <v>100</v>
      </c>
      <c r="AE6728" t="s">
        <v>1105</v>
      </c>
      <c r="AF6728">
        <v>10</v>
      </c>
      <c r="AH6728" s="160">
        <v>37472</v>
      </c>
      <c r="AI6728">
        <v>21</v>
      </c>
      <c r="AJ6728">
        <v>122</v>
      </c>
      <c r="AK6728" s="160" t="s">
        <v>1105</v>
      </c>
      <c r="AL6728" s="28">
        <f t="shared" si="187"/>
        <v>12</v>
      </c>
      <c r="AN6728" s="160">
        <v>37472</v>
      </c>
      <c r="AO6728">
        <v>21</v>
      </c>
      <c r="AP6728">
        <v>100</v>
      </c>
      <c r="AQ6728" s="160" t="s">
        <v>1105</v>
      </c>
      <c r="AR6728" s="28">
        <f t="shared" si="188"/>
        <v>10</v>
      </c>
      <c r="AT6728" s="160">
        <v>36742</v>
      </c>
      <c r="AU6728">
        <v>21</v>
      </c>
      <c r="AV6728">
        <v>62</v>
      </c>
      <c r="AW6728" s="160" t="s">
        <v>1105</v>
      </c>
      <c r="AX6728" s="28">
        <f t="shared" si="189"/>
        <v>6</v>
      </c>
    </row>
    <row r="6729" spans="28:50" x14ac:dyDescent="0.3">
      <c r="AB6729" s="160">
        <v>35281</v>
      </c>
      <c r="AC6729">
        <v>22</v>
      </c>
      <c r="AD6729">
        <v>90</v>
      </c>
      <c r="AE6729" t="s">
        <v>1105</v>
      </c>
      <c r="AF6729">
        <v>9</v>
      </c>
      <c r="AH6729" s="160">
        <v>37472</v>
      </c>
      <c r="AI6729">
        <v>22</v>
      </c>
      <c r="AJ6729">
        <v>113</v>
      </c>
      <c r="AK6729" s="160" t="s">
        <v>1105</v>
      </c>
      <c r="AL6729" s="28">
        <f t="shared" si="187"/>
        <v>11</v>
      </c>
      <c r="AN6729" s="160">
        <v>37472</v>
      </c>
      <c r="AO6729">
        <v>22</v>
      </c>
      <c r="AP6729">
        <v>90</v>
      </c>
      <c r="AQ6729" s="160" t="s">
        <v>1105</v>
      </c>
      <c r="AR6729" s="28">
        <f t="shared" si="188"/>
        <v>9</v>
      </c>
      <c r="AT6729" s="160">
        <v>36742</v>
      </c>
      <c r="AU6729">
        <v>22</v>
      </c>
      <c r="AV6729">
        <v>69</v>
      </c>
      <c r="AW6729" s="160" t="s">
        <v>1105</v>
      </c>
      <c r="AX6729" s="28">
        <f t="shared" si="189"/>
        <v>7</v>
      </c>
    </row>
    <row r="6730" spans="28:50" x14ac:dyDescent="0.3">
      <c r="AB6730" s="160">
        <v>35281</v>
      </c>
      <c r="AC6730">
        <v>23</v>
      </c>
      <c r="AD6730">
        <v>80</v>
      </c>
      <c r="AE6730" t="s">
        <v>1105</v>
      </c>
      <c r="AF6730">
        <v>8</v>
      </c>
      <c r="AH6730" s="160">
        <v>37472</v>
      </c>
      <c r="AI6730">
        <v>23</v>
      </c>
      <c r="AJ6730">
        <v>93</v>
      </c>
      <c r="AK6730" s="160" t="s">
        <v>1105</v>
      </c>
      <c r="AL6730" s="28">
        <f t="shared" si="187"/>
        <v>9</v>
      </c>
      <c r="AN6730" s="160">
        <v>37472</v>
      </c>
      <c r="AO6730">
        <v>23</v>
      </c>
      <c r="AP6730">
        <v>90</v>
      </c>
      <c r="AQ6730" s="160" t="s">
        <v>1105</v>
      </c>
      <c r="AR6730" s="28">
        <f t="shared" si="188"/>
        <v>9</v>
      </c>
      <c r="AT6730" s="160">
        <v>36742</v>
      </c>
      <c r="AU6730">
        <v>23</v>
      </c>
      <c r="AV6730">
        <v>83</v>
      </c>
      <c r="AW6730" s="160" t="s">
        <v>1105</v>
      </c>
      <c r="AX6730" s="28">
        <f t="shared" si="189"/>
        <v>8</v>
      </c>
    </row>
    <row r="6731" spans="28:50" x14ac:dyDescent="0.3">
      <c r="AB6731" s="160">
        <v>35282</v>
      </c>
      <c r="AC6731">
        <v>0</v>
      </c>
      <c r="AD6731">
        <v>80</v>
      </c>
      <c r="AE6731" t="s">
        <v>1105</v>
      </c>
      <c r="AF6731">
        <v>8</v>
      </c>
      <c r="AH6731" s="160">
        <v>37473</v>
      </c>
      <c r="AI6731">
        <v>0</v>
      </c>
      <c r="AJ6731">
        <v>84</v>
      </c>
      <c r="AK6731" s="160" t="s">
        <v>1105</v>
      </c>
      <c r="AL6731" s="28">
        <f t="shared" si="187"/>
        <v>8</v>
      </c>
      <c r="AN6731" s="160">
        <v>37473</v>
      </c>
      <c r="AO6731">
        <v>0</v>
      </c>
      <c r="AP6731">
        <v>100</v>
      </c>
      <c r="AQ6731" s="160" t="s">
        <v>1105</v>
      </c>
      <c r="AR6731" s="28">
        <f t="shared" si="188"/>
        <v>10</v>
      </c>
      <c r="AT6731" s="160">
        <v>36743</v>
      </c>
      <c r="AU6731">
        <v>0</v>
      </c>
      <c r="AV6731">
        <v>94</v>
      </c>
      <c r="AW6731" s="160" t="s">
        <v>1105</v>
      </c>
      <c r="AX6731" s="28">
        <f t="shared" si="189"/>
        <v>9</v>
      </c>
    </row>
    <row r="6732" spans="28:50" x14ac:dyDescent="0.3">
      <c r="AB6732" s="160">
        <v>35282</v>
      </c>
      <c r="AC6732">
        <v>1</v>
      </c>
      <c r="AD6732">
        <v>70</v>
      </c>
      <c r="AE6732" t="s">
        <v>1105</v>
      </c>
      <c r="AF6732">
        <v>7</v>
      </c>
      <c r="AH6732" s="160">
        <v>37473</v>
      </c>
      <c r="AI6732">
        <v>1</v>
      </c>
      <c r="AJ6732">
        <v>71</v>
      </c>
      <c r="AK6732" s="160" t="s">
        <v>1105</v>
      </c>
      <c r="AL6732" s="28">
        <f t="shared" si="187"/>
        <v>7</v>
      </c>
      <c r="AN6732" s="160">
        <v>37473</v>
      </c>
      <c r="AO6732">
        <v>1</v>
      </c>
      <c r="AP6732">
        <v>90</v>
      </c>
      <c r="AQ6732" s="160" t="s">
        <v>1105</v>
      </c>
      <c r="AR6732" s="28">
        <f t="shared" si="188"/>
        <v>9</v>
      </c>
      <c r="AT6732" s="160">
        <v>36743</v>
      </c>
      <c r="AU6732">
        <v>1</v>
      </c>
      <c r="AV6732">
        <v>92</v>
      </c>
      <c r="AW6732" s="160" t="s">
        <v>1105</v>
      </c>
      <c r="AX6732" s="28">
        <f t="shared" si="189"/>
        <v>9</v>
      </c>
    </row>
    <row r="6733" spans="28:50" x14ac:dyDescent="0.3">
      <c r="AB6733" s="160">
        <v>35282</v>
      </c>
      <c r="AC6733">
        <v>2</v>
      </c>
      <c r="AD6733">
        <v>70</v>
      </c>
      <c r="AE6733" t="s">
        <v>1105</v>
      </c>
      <c r="AF6733">
        <v>7</v>
      </c>
      <c r="AH6733" s="160">
        <v>37473</v>
      </c>
      <c r="AI6733">
        <v>2</v>
      </c>
      <c r="AJ6733">
        <v>63</v>
      </c>
      <c r="AK6733" s="160" t="s">
        <v>1105</v>
      </c>
      <c r="AL6733" s="28">
        <f t="shared" si="187"/>
        <v>6</v>
      </c>
      <c r="AN6733" s="160">
        <v>37473</v>
      </c>
      <c r="AO6733">
        <v>2</v>
      </c>
      <c r="AP6733">
        <v>97</v>
      </c>
      <c r="AQ6733" s="160" t="s">
        <v>1105</v>
      </c>
      <c r="AR6733" s="28">
        <f t="shared" si="188"/>
        <v>10</v>
      </c>
      <c r="AT6733" s="160">
        <v>36743</v>
      </c>
      <c r="AU6733">
        <v>2</v>
      </c>
      <c r="AV6733">
        <v>75</v>
      </c>
      <c r="AW6733" s="160" t="s">
        <v>1105</v>
      </c>
      <c r="AX6733" s="28">
        <f t="shared" si="189"/>
        <v>8</v>
      </c>
    </row>
    <row r="6734" spans="28:50" x14ac:dyDescent="0.3">
      <c r="AB6734" s="160">
        <v>35282</v>
      </c>
      <c r="AC6734">
        <v>3</v>
      </c>
      <c r="AD6734">
        <v>70</v>
      </c>
      <c r="AE6734" t="s">
        <v>1105</v>
      </c>
      <c r="AF6734">
        <v>7</v>
      </c>
      <c r="AH6734" s="160">
        <v>37473</v>
      </c>
      <c r="AI6734">
        <v>3</v>
      </c>
      <c r="AJ6734">
        <v>60</v>
      </c>
      <c r="AK6734" s="160" t="s">
        <v>1105</v>
      </c>
      <c r="AL6734" s="28">
        <f t="shared" si="187"/>
        <v>6</v>
      </c>
      <c r="AN6734" s="160">
        <v>37473</v>
      </c>
      <c r="AO6734">
        <v>3</v>
      </c>
      <c r="AP6734">
        <v>90</v>
      </c>
      <c r="AQ6734" s="160" t="s">
        <v>1105</v>
      </c>
      <c r="AR6734" s="28">
        <f t="shared" si="188"/>
        <v>9</v>
      </c>
      <c r="AT6734" s="160">
        <v>36743</v>
      </c>
      <c r="AU6734">
        <v>3</v>
      </c>
      <c r="AV6734">
        <v>70</v>
      </c>
      <c r="AW6734" s="160" t="s">
        <v>1105</v>
      </c>
      <c r="AX6734" s="28">
        <f t="shared" si="189"/>
        <v>7</v>
      </c>
    </row>
    <row r="6735" spans="28:50" x14ac:dyDescent="0.3">
      <c r="AB6735" s="160">
        <v>35282</v>
      </c>
      <c r="AC6735">
        <v>4</v>
      </c>
      <c r="AD6735">
        <v>70</v>
      </c>
      <c r="AE6735" t="s">
        <v>1105</v>
      </c>
      <c r="AF6735">
        <v>7</v>
      </c>
      <c r="AH6735" s="160">
        <v>37473</v>
      </c>
      <c r="AI6735">
        <v>4</v>
      </c>
      <c r="AJ6735">
        <v>60</v>
      </c>
      <c r="AK6735" s="160" t="s">
        <v>1105</v>
      </c>
      <c r="AL6735" s="28">
        <f t="shared" si="187"/>
        <v>6</v>
      </c>
      <c r="AN6735" s="160">
        <v>37473</v>
      </c>
      <c r="AO6735">
        <v>4</v>
      </c>
      <c r="AP6735">
        <v>100</v>
      </c>
      <c r="AQ6735" s="160" t="s">
        <v>1105</v>
      </c>
      <c r="AR6735" s="28">
        <f t="shared" si="188"/>
        <v>10</v>
      </c>
      <c r="AT6735" s="160">
        <v>36743</v>
      </c>
      <c r="AU6735">
        <v>4</v>
      </c>
      <c r="AV6735">
        <v>68</v>
      </c>
      <c r="AW6735" s="160" t="s">
        <v>1105</v>
      </c>
      <c r="AX6735" s="28">
        <f t="shared" si="189"/>
        <v>7</v>
      </c>
    </row>
    <row r="6736" spans="28:50" x14ac:dyDescent="0.3">
      <c r="AB6736" s="160">
        <v>35282</v>
      </c>
      <c r="AC6736">
        <v>5</v>
      </c>
      <c r="AD6736">
        <v>60</v>
      </c>
      <c r="AE6736" t="s">
        <v>1105</v>
      </c>
      <c r="AF6736">
        <v>6</v>
      </c>
      <c r="AH6736" s="160">
        <v>37473</v>
      </c>
      <c r="AI6736">
        <v>5</v>
      </c>
      <c r="AJ6736">
        <v>57</v>
      </c>
      <c r="AK6736" s="160" t="s">
        <v>1105</v>
      </c>
      <c r="AL6736" s="28">
        <f t="shared" si="187"/>
        <v>6</v>
      </c>
      <c r="AN6736" s="160">
        <v>37473</v>
      </c>
      <c r="AO6736">
        <v>5</v>
      </c>
      <c r="AP6736">
        <v>103</v>
      </c>
      <c r="AQ6736" s="160" t="s">
        <v>1105</v>
      </c>
      <c r="AR6736" s="28">
        <f t="shared" si="188"/>
        <v>10</v>
      </c>
      <c r="AT6736" s="160">
        <v>36743</v>
      </c>
      <c r="AU6736">
        <v>5</v>
      </c>
      <c r="AV6736">
        <v>68</v>
      </c>
      <c r="AW6736" s="160" t="s">
        <v>1105</v>
      </c>
      <c r="AX6736" s="28">
        <f t="shared" si="189"/>
        <v>7</v>
      </c>
    </row>
    <row r="6737" spans="28:50" x14ac:dyDescent="0.3">
      <c r="AB6737" s="160">
        <v>35282</v>
      </c>
      <c r="AC6737">
        <v>6</v>
      </c>
      <c r="AD6737">
        <v>60</v>
      </c>
      <c r="AE6737" t="s">
        <v>1105</v>
      </c>
      <c r="AF6737">
        <v>6</v>
      </c>
      <c r="AH6737" s="160">
        <v>37473</v>
      </c>
      <c r="AI6737">
        <v>6</v>
      </c>
      <c r="AJ6737">
        <v>59</v>
      </c>
      <c r="AK6737" s="160" t="s">
        <v>1105</v>
      </c>
      <c r="AL6737" s="28">
        <f t="shared" si="187"/>
        <v>6</v>
      </c>
      <c r="AN6737" s="160">
        <v>37473</v>
      </c>
      <c r="AO6737">
        <v>6</v>
      </c>
      <c r="AP6737">
        <v>100</v>
      </c>
      <c r="AQ6737" s="160" t="s">
        <v>1105</v>
      </c>
      <c r="AR6737" s="28">
        <f t="shared" si="188"/>
        <v>10</v>
      </c>
      <c r="AT6737" s="160">
        <v>36743</v>
      </c>
      <c r="AU6737">
        <v>6</v>
      </c>
      <c r="AV6737">
        <v>66</v>
      </c>
      <c r="AW6737" s="160" t="s">
        <v>1105</v>
      </c>
      <c r="AX6737" s="28">
        <f t="shared" si="189"/>
        <v>7</v>
      </c>
    </row>
    <row r="6738" spans="28:50" x14ac:dyDescent="0.3">
      <c r="AB6738" s="160">
        <v>35282</v>
      </c>
      <c r="AC6738">
        <v>7</v>
      </c>
      <c r="AD6738">
        <v>60</v>
      </c>
      <c r="AE6738" t="s">
        <v>1105</v>
      </c>
      <c r="AF6738">
        <v>6</v>
      </c>
      <c r="AH6738" s="160">
        <v>37473</v>
      </c>
      <c r="AI6738">
        <v>7</v>
      </c>
      <c r="AJ6738">
        <v>68</v>
      </c>
      <c r="AK6738" s="160" t="s">
        <v>1105</v>
      </c>
      <c r="AL6738" s="28">
        <f t="shared" si="187"/>
        <v>7</v>
      </c>
      <c r="AN6738" s="160">
        <v>37473</v>
      </c>
      <c r="AO6738">
        <v>7</v>
      </c>
      <c r="AP6738">
        <v>110</v>
      </c>
      <c r="AQ6738" s="160" t="s">
        <v>1105</v>
      </c>
      <c r="AR6738" s="28">
        <f t="shared" si="188"/>
        <v>11</v>
      </c>
      <c r="AT6738" s="160">
        <v>36743</v>
      </c>
      <c r="AU6738">
        <v>7</v>
      </c>
      <c r="AV6738">
        <v>64</v>
      </c>
      <c r="AW6738" s="160" t="s">
        <v>1105</v>
      </c>
      <c r="AX6738" s="28">
        <f t="shared" si="189"/>
        <v>6</v>
      </c>
    </row>
    <row r="6739" spans="28:50" x14ac:dyDescent="0.3">
      <c r="AB6739" s="160">
        <v>35282</v>
      </c>
      <c r="AC6739">
        <v>8</v>
      </c>
      <c r="AD6739">
        <v>70</v>
      </c>
      <c r="AE6739" t="s">
        <v>1105</v>
      </c>
      <c r="AF6739">
        <v>7</v>
      </c>
      <c r="AH6739" s="160">
        <v>37473</v>
      </c>
      <c r="AI6739">
        <v>8</v>
      </c>
      <c r="AJ6739">
        <v>80</v>
      </c>
      <c r="AK6739" s="160" t="s">
        <v>1105</v>
      </c>
      <c r="AL6739" s="28">
        <f t="shared" si="187"/>
        <v>8</v>
      </c>
      <c r="AN6739" s="160">
        <v>37473</v>
      </c>
      <c r="AO6739">
        <v>8</v>
      </c>
      <c r="AP6739">
        <v>114</v>
      </c>
      <c r="AQ6739" s="160" t="s">
        <v>1105</v>
      </c>
      <c r="AR6739" s="28">
        <f t="shared" si="188"/>
        <v>11</v>
      </c>
      <c r="AT6739" s="160">
        <v>36743</v>
      </c>
      <c r="AU6739">
        <v>8</v>
      </c>
      <c r="AV6739">
        <v>68</v>
      </c>
      <c r="AW6739" s="160" t="s">
        <v>1105</v>
      </c>
      <c r="AX6739" s="28">
        <f t="shared" si="189"/>
        <v>7</v>
      </c>
    </row>
    <row r="6740" spans="28:50" x14ac:dyDescent="0.3">
      <c r="AB6740" s="160">
        <v>35282</v>
      </c>
      <c r="AC6740">
        <v>9</v>
      </c>
      <c r="AD6740">
        <v>70</v>
      </c>
      <c r="AE6740" t="s">
        <v>1105</v>
      </c>
      <c r="AF6740">
        <v>7</v>
      </c>
      <c r="AH6740" s="160">
        <v>37473</v>
      </c>
      <c r="AI6740">
        <v>9</v>
      </c>
      <c r="AJ6740">
        <v>94</v>
      </c>
      <c r="AK6740" s="160" t="s">
        <v>1105</v>
      </c>
      <c r="AL6740" s="28">
        <f t="shared" si="187"/>
        <v>9</v>
      </c>
      <c r="AN6740" s="160">
        <v>37473</v>
      </c>
      <c r="AO6740">
        <v>9</v>
      </c>
      <c r="AP6740">
        <v>120</v>
      </c>
      <c r="AQ6740" s="160" t="s">
        <v>1105</v>
      </c>
      <c r="AR6740" s="28">
        <f t="shared" si="188"/>
        <v>12</v>
      </c>
      <c r="AT6740" s="160">
        <v>36743</v>
      </c>
      <c r="AU6740">
        <v>9</v>
      </c>
      <c r="AV6740">
        <v>80</v>
      </c>
      <c r="AW6740" s="160" t="s">
        <v>1105</v>
      </c>
      <c r="AX6740" s="28">
        <f t="shared" si="189"/>
        <v>8</v>
      </c>
    </row>
    <row r="6741" spans="28:50" x14ac:dyDescent="0.3">
      <c r="AB6741" s="160">
        <v>35282</v>
      </c>
      <c r="AC6741">
        <v>10</v>
      </c>
      <c r="AD6741">
        <v>90</v>
      </c>
      <c r="AE6741" t="s">
        <v>1105</v>
      </c>
      <c r="AF6741">
        <v>9</v>
      </c>
      <c r="AH6741" s="160">
        <v>37473</v>
      </c>
      <c r="AI6741">
        <v>10</v>
      </c>
      <c r="AJ6741">
        <v>111</v>
      </c>
      <c r="AK6741" s="160" t="s">
        <v>1105</v>
      </c>
      <c r="AL6741" s="28">
        <f t="shared" si="187"/>
        <v>11</v>
      </c>
      <c r="AN6741" s="160">
        <v>37473</v>
      </c>
      <c r="AO6741">
        <v>10</v>
      </c>
      <c r="AP6741">
        <v>120</v>
      </c>
      <c r="AQ6741" s="160" t="s">
        <v>1105</v>
      </c>
      <c r="AR6741" s="28">
        <f t="shared" si="188"/>
        <v>12</v>
      </c>
      <c r="AT6741" s="160">
        <v>36743</v>
      </c>
      <c r="AU6741">
        <v>10</v>
      </c>
      <c r="AV6741">
        <v>92</v>
      </c>
      <c r="AW6741" s="160" t="s">
        <v>1105</v>
      </c>
      <c r="AX6741" s="28">
        <f t="shared" si="189"/>
        <v>9</v>
      </c>
    </row>
    <row r="6742" spans="28:50" x14ac:dyDescent="0.3">
      <c r="AB6742" s="160">
        <v>35282</v>
      </c>
      <c r="AC6742">
        <v>11</v>
      </c>
      <c r="AD6742">
        <v>100</v>
      </c>
      <c r="AE6742" t="s">
        <v>1105</v>
      </c>
      <c r="AF6742">
        <v>10</v>
      </c>
      <c r="AH6742" s="160">
        <v>37473</v>
      </c>
      <c r="AI6742">
        <v>11</v>
      </c>
      <c r="AJ6742">
        <v>120</v>
      </c>
      <c r="AK6742" s="160" t="s">
        <v>1105</v>
      </c>
      <c r="AL6742" s="28">
        <f t="shared" si="187"/>
        <v>12</v>
      </c>
      <c r="AN6742" s="160">
        <v>37473</v>
      </c>
      <c r="AO6742">
        <v>11</v>
      </c>
      <c r="AP6742">
        <v>135</v>
      </c>
      <c r="AQ6742" s="160" t="s">
        <v>1105</v>
      </c>
      <c r="AR6742" s="28">
        <f t="shared" si="188"/>
        <v>14</v>
      </c>
      <c r="AT6742" s="160">
        <v>36743</v>
      </c>
      <c r="AU6742">
        <v>11</v>
      </c>
      <c r="AV6742">
        <v>103</v>
      </c>
      <c r="AW6742" s="160" t="s">
        <v>1105</v>
      </c>
      <c r="AX6742" s="28">
        <f t="shared" si="189"/>
        <v>10</v>
      </c>
    </row>
    <row r="6743" spans="28:50" x14ac:dyDescent="0.3">
      <c r="AB6743" s="160">
        <v>35282</v>
      </c>
      <c r="AC6743">
        <v>12</v>
      </c>
      <c r="AD6743">
        <v>110</v>
      </c>
      <c r="AE6743" t="s">
        <v>1105</v>
      </c>
      <c r="AF6743">
        <v>11</v>
      </c>
      <c r="AH6743" s="160">
        <v>37473</v>
      </c>
      <c r="AI6743">
        <v>12</v>
      </c>
      <c r="AJ6743">
        <v>130</v>
      </c>
      <c r="AK6743" s="160" t="s">
        <v>1105</v>
      </c>
      <c r="AL6743" s="28">
        <f t="shared" si="187"/>
        <v>13</v>
      </c>
      <c r="AN6743" s="160">
        <v>37473</v>
      </c>
      <c r="AO6743">
        <v>12</v>
      </c>
      <c r="AP6743">
        <v>140</v>
      </c>
      <c r="AQ6743" s="160" t="s">
        <v>1105</v>
      </c>
      <c r="AR6743" s="28">
        <f t="shared" si="188"/>
        <v>14</v>
      </c>
      <c r="AT6743" s="160">
        <v>36743</v>
      </c>
      <c r="AU6743">
        <v>12</v>
      </c>
      <c r="AV6743">
        <v>111</v>
      </c>
      <c r="AW6743" s="160" t="s">
        <v>1105</v>
      </c>
      <c r="AX6743" s="28">
        <f t="shared" si="189"/>
        <v>11</v>
      </c>
    </row>
    <row r="6744" spans="28:50" x14ac:dyDescent="0.3">
      <c r="AB6744" s="160">
        <v>35282</v>
      </c>
      <c r="AC6744">
        <v>13</v>
      </c>
      <c r="AD6744">
        <v>110</v>
      </c>
      <c r="AE6744" t="s">
        <v>1105</v>
      </c>
      <c r="AF6744">
        <v>11</v>
      </c>
      <c r="AH6744" s="160">
        <v>37473</v>
      </c>
      <c r="AI6744">
        <v>13</v>
      </c>
      <c r="AJ6744">
        <v>130</v>
      </c>
      <c r="AK6744" s="160" t="s">
        <v>1105</v>
      </c>
      <c r="AL6744" s="28">
        <f t="shared" si="187"/>
        <v>13</v>
      </c>
      <c r="AN6744" s="160">
        <v>37473</v>
      </c>
      <c r="AO6744">
        <v>13</v>
      </c>
      <c r="AP6744">
        <v>150</v>
      </c>
      <c r="AQ6744" s="160" t="s">
        <v>1105</v>
      </c>
      <c r="AR6744" s="28">
        <f t="shared" si="188"/>
        <v>15</v>
      </c>
      <c r="AT6744" s="160">
        <v>36743</v>
      </c>
      <c r="AU6744">
        <v>13</v>
      </c>
      <c r="AV6744">
        <v>116</v>
      </c>
      <c r="AW6744" s="160" t="s">
        <v>1105</v>
      </c>
      <c r="AX6744" s="28">
        <f t="shared" si="189"/>
        <v>12</v>
      </c>
    </row>
    <row r="6745" spans="28:50" x14ac:dyDescent="0.3">
      <c r="AB6745" s="160">
        <v>35282</v>
      </c>
      <c r="AC6745">
        <v>14</v>
      </c>
      <c r="AD6745">
        <v>110</v>
      </c>
      <c r="AE6745" t="s">
        <v>1105</v>
      </c>
      <c r="AF6745">
        <v>11</v>
      </c>
      <c r="AH6745" s="160">
        <v>37473</v>
      </c>
      <c r="AI6745">
        <v>14</v>
      </c>
      <c r="AJ6745">
        <v>129</v>
      </c>
      <c r="AK6745" s="160" t="s">
        <v>1105</v>
      </c>
      <c r="AL6745" s="28">
        <f t="shared" si="187"/>
        <v>13</v>
      </c>
      <c r="AN6745" s="160">
        <v>37473</v>
      </c>
      <c r="AO6745">
        <v>14</v>
      </c>
      <c r="AP6745">
        <v>143</v>
      </c>
      <c r="AQ6745" s="160" t="s">
        <v>1105</v>
      </c>
      <c r="AR6745" s="28">
        <f t="shared" si="188"/>
        <v>14</v>
      </c>
      <c r="AT6745" s="160">
        <v>36743</v>
      </c>
      <c r="AU6745">
        <v>14</v>
      </c>
      <c r="AV6745">
        <v>115</v>
      </c>
      <c r="AW6745" s="160" t="s">
        <v>1105</v>
      </c>
      <c r="AX6745" s="28">
        <f t="shared" si="189"/>
        <v>12</v>
      </c>
    </row>
    <row r="6746" spans="28:50" x14ac:dyDescent="0.3">
      <c r="AB6746" s="160">
        <v>35282</v>
      </c>
      <c r="AC6746">
        <v>15</v>
      </c>
      <c r="AD6746">
        <v>110</v>
      </c>
      <c r="AE6746" t="s">
        <v>1105</v>
      </c>
      <c r="AF6746">
        <v>11</v>
      </c>
      <c r="AH6746" s="160">
        <v>37473</v>
      </c>
      <c r="AI6746">
        <v>15</v>
      </c>
      <c r="AJ6746">
        <v>136</v>
      </c>
      <c r="AK6746" s="160" t="s">
        <v>1105</v>
      </c>
      <c r="AL6746" s="28">
        <f t="shared" si="187"/>
        <v>14</v>
      </c>
      <c r="AN6746" s="160">
        <v>37473</v>
      </c>
      <c r="AO6746">
        <v>15</v>
      </c>
      <c r="AP6746">
        <v>150</v>
      </c>
      <c r="AQ6746" s="160" t="s">
        <v>1105</v>
      </c>
      <c r="AR6746" s="28">
        <f t="shared" si="188"/>
        <v>15</v>
      </c>
      <c r="AT6746" s="160">
        <v>36743</v>
      </c>
      <c r="AU6746">
        <v>15</v>
      </c>
      <c r="AV6746">
        <v>111</v>
      </c>
      <c r="AW6746" s="160" t="s">
        <v>1105</v>
      </c>
      <c r="AX6746" s="28">
        <f t="shared" si="189"/>
        <v>11</v>
      </c>
    </row>
    <row r="6747" spans="28:50" x14ac:dyDescent="0.3">
      <c r="AB6747" s="160">
        <v>35282</v>
      </c>
      <c r="AC6747">
        <v>16</v>
      </c>
      <c r="AD6747">
        <v>100</v>
      </c>
      <c r="AE6747" t="s">
        <v>1105</v>
      </c>
      <c r="AF6747">
        <v>10</v>
      </c>
      <c r="AH6747" s="160">
        <v>37473</v>
      </c>
      <c r="AI6747">
        <v>16</v>
      </c>
      <c r="AJ6747">
        <v>136</v>
      </c>
      <c r="AK6747" s="160" t="s">
        <v>1105</v>
      </c>
      <c r="AL6747" s="28">
        <f t="shared" si="187"/>
        <v>14</v>
      </c>
      <c r="AN6747" s="160">
        <v>37473</v>
      </c>
      <c r="AO6747">
        <v>16</v>
      </c>
      <c r="AP6747">
        <v>150</v>
      </c>
      <c r="AQ6747" s="160" t="s">
        <v>1105</v>
      </c>
      <c r="AR6747" s="28">
        <f t="shared" si="188"/>
        <v>15</v>
      </c>
      <c r="AT6747" s="160">
        <v>36743</v>
      </c>
      <c r="AU6747">
        <v>16</v>
      </c>
      <c r="AV6747">
        <v>106</v>
      </c>
      <c r="AW6747" s="160" t="s">
        <v>1105</v>
      </c>
      <c r="AX6747" s="28">
        <f t="shared" si="189"/>
        <v>11</v>
      </c>
    </row>
    <row r="6748" spans="28:50" x14ac:dyDescent="0.3">
      <c r="AB6748" s="160">
        <v>35282</v>
      </c>
      <c r="AC6748">
        <v>17</v>
      </c>
      <c r="AD6748">
        <v>90</v>
      </c>
      <c r="AE6748" t="s">
        <v>1105</v>
      </c>
      <c r="AF6748">
        <v>9</v>
      </c>
      <c r="AH6748" s="160">
        <v>37473</v>
      </c>
      <c r="AI6748">
        <v>17</v>
      </c>
      <c r="AJ6748">
        <v>136</v>
      </c>
      <c r="AK6748" s="160" t="s">
        <v>1105</v>
      </c>
      <c r="AL6748" s="28">
        <f t="shared" si="187"/>
        <v>14</v>
      </c>
      <c r="AN6748" s="160">
        <v>37473</v>
      </c>
      <c r="AO6748">
        <v>17</v>
      </c>
      <c r="AP6748">
        <v>146</v>
      </c>
      <c r="AQ6748" s="160" t="s">
        <v>1105</v>
      </c>
      <c r="AR6748" s="28">
        <f t="shared" si="188"/>
        <v>15</v>
      </c>
      <c r="AT6748" s="160">
        <v>36743</v>
      </c>
      <c r="AU6748">
        <v>17</v>
      </c>
      <c r="AV6748">
        <v>99</v>
      </c>
      <c r="AW6748" s="160" t="s">
        <v>1105</v>
      </c>
      <c r="AX6748" s="28">
        <f t="shared" si="189"/>
        <v>10</v>
      </c>
    </row>
    <row r="6749" spans="28:50" x14ac:dyDescent="0.3">
      <c r="AB6749" s="160">
        <v>35282</v>
      </c>
      <c r="AC6749">
        <v>18</v>
      </c>
      <c r="AD6749">
        <v>70</v>
      </c>
      <c r="AE6749" t="s">
        <v>1105</v>
      </c>
      <c r="AF6749">
        <v>7</v>
      </c>
      <c r="AH6749" s="160">
        <v>37473</v>
      </c>
      <c r="AI6749">
        <v>18</v>
      </c>
      <c r="AJ6749">
        <v>135</v>
      </c>
      <c r="AK6749" s="160" t="s">
        <v>1105</v>
      </c>
      <c r="AL6749" s="28">
        <f t="shared" si="187"/>
        <v>14</v>
      </c>
      <c r="AN6749" s="160">
        <v>37473</v>
      </c>
      <c r="AO6749">
        <v>18</v>
      </c>
      <c r="AP6749">
        <v>150</v>
      </c>
      <c r="AQ6749" s="160" t="s">
        <v>1105</v>
      </c>
      <c r="AR6749" s="28">
        <f t="shared" si="188"/>
        <v>15</v>
      </c>
      <c r="AT6749" s="160">
        <v>36743</v>
      </c>
      <c r="AU6749">
        <v>18</v>
      </c>
      <c r="AV6749">
        <v>93</v>
      </c>
      <c r="AW6749" s="160" t="s">
        <v>1105</v>
      </c>
      <c r="AX6749" s="28">
        <f t="shared" si="189"/>
        <v>9</v>
      </c>
    </row>
    <row r="6750" spans="28:50" x14ac:dyDescent="0.3">
      <c r="AB6750" s="160">
        <v>35282</v>
      </c>
      <c r="AC6750">
        <v>19</v>
      </c>
      <c r="AD6750">
        <v>70</v>
      </c>
      <c r="AE6750" t="s">
        <v>1105</v>
      </c>
      <c r="AF6750">
        <v>7</v>
      </c>
      <c r="AH6750" s="160">
        <v>37473</v>
      </c>
      <c r="AI6750">
        <v>19</v>
      </c>
      <c r="AJ6750">
        <v>133</v>
      </c>
      <c r="AK6750" s="160" t="s">
        <v>1105</v>
      </c>
      <c r="AL6750" s="28">
        <f t="shared" si="187"/>
        <v>13</v>
      </c>
      <c r="AN6750" s="160">
        <v>37473</v>
      </c>
      <c r="AO6750">
        <v>19</v>
      </c>
      <c r="AP6750">
        <v>150</v>
      </c>
      <c r="AQ6750" s="160" t="s">
        <v>1105</v>
      </c>
      <c r="AR6750" s="28">
        <f t="shared" si="188"/>
        <v>15</v>
      </c>
      <c r="AT6750" s="160">
        <v>36743</v>
      </c>
      <c r="AU6750">
        <v>19</v>
      </c>
      <c r="AV6750">
        <v>91</v>
      </c>
      <c r="AW6750" s="160" t="s">
        <v>1105</v>
      </c>
      <c r="AX6750" s="28">
        <f t="shared" si="189"/>
        <v>9</v>
      </c>
    </row>
    <row r="6751" spans="28:50" x14ac:dyDescent="0.3">
      <c r="AB6751" s="160">
        <v>35282</v>
      </c>
      <c r="AC6751">
        <v>20</v>
      </c>
      <c r="AD6751">
        <v>60</v>
      </c>
      <c r="AE6751" t="s">
        <v>1105</v>
      </c>
      <c r="AF6751">
        <v>6</v>
      </c>
      <c r="AH6751" s="160">
        <v>37473</v>
      </c>
      <c r="AI6751">
        <v>20</v>
      </c>
      <c r="AJ6751">
        <v>138</v>
      </c>
      <c r="AK6751" s="160" t="s">
        <v>1105</v>
      </c>
      <c r="AL6751" s="28">
        <f t="shared" si="187"/>
        <v>14</v>
      </c>
      <c r="AN6751" s="160">
        <v>37473</v>
      </c>
      <c r="AO6751">
        <v>20</v>
      </c>
      <c r="AP6751">
        <v>146</v>
      </c>
      <c r="AQ6751" s="160" t="s">
        <v>1105</v>
      </c>
      <c r="AR6751" s="28">
        <f t="shared" si="188"/>
        <v>15</v>
      </c>
      <c r="AT6751" s="160">
        <v>36743</v>
      </c>
      <c r="AU6751">
        <v>20</v>
      </c>
      <c r="AV6751">
        <v>87</v>
      </c>
      <c r="AW6751" s="160" t="s">
        <v>1105</v>
      </c>
      <c r="AX6751" s="28">
        <f t="shared" si="189"/>
        <v>9</v>
      </c>
    </row>
    <row r="6752" spans="28:50" x14ac:dyDescent="0.3">
      <c r="AB6752" s="160">
        <v>35282</v>
      </c>
      <c r="AC6752">
        <v>21</v>
      </c>
      <c r="AD6752">
        <v>50</v>
      </c>
      <c r="AE6752" t="s">
        <v>1105</v>
      </c>
      <c r="AF6752">
        <v>5</v>
      </c>
      <c r="AH6752" s="160">
        <v>37473</v>
      </c>
      <c r="AI6752">
        <v>21</v>
      </c>
      <c r="AJ6752">
        <v>137</v>
      </c>
      <c r="AK6752" s="160" t="s">
        <v>1105</v>
      </c>
      <c r="AL6752" s="28">
        <f t="shared" si="187"/>
        <v>14</v>
      </c>
      <c r="AN6752" s="160">
        <v>37473</v>
      </c>
      <c r="AO6752">
        <v>21</v>
      </c>
      <c r="AP6752">
        <v>140</v>
      </c>
      <c r="AQ6752" s="160" t="s">
        <v>1105</v>
      </c>
      <c r="AR6752" s="28">
        <f t="shared" si="188"/>
        <v>14</v>
      </c>
      <c r="AT6752" s="160">
        <v>36743</v>
      </c>
      <c r="AU6752">
        <v>21</v>
      </c>
      <c r="AV6752">
        <v>83</v>
      </c>
      <c r="AW6752" s="160" t="s">
        <v>1105</v>
      </c>
      <c r="AX6752" s="28">
        <f t="shared" si="189"/>
        <v>8</v>
      </c>
    </row>
    <row r="6753" spans="28:50" x14ac:dyDescent="0.3">
      <c r="AB6753" s="160">
        <v>35282</v>
      </c>
      <c r="AC6753">
        <v>22</v>
      </c>
      <c r="AD6753">
        <v>40</v>
      </c>
      <c r="AE6753" t="s">
        <v>1105</v>
      </c>
      <c r="AF6753">
        <v>4</v>
      </c>
      <c r="AH6753" s="160">
        <v>37473</v>
      </c>
      <c r="AI6753">
        <v>22</v>
      </c>
      <c r="AJ6753">
        <v>142</v>
      </c>
      <c r="AK6753" s="160" t="s">
        <v>1105</v>
      </c>
      <c r="AL6753" s="28">
        <f t="shared" si="187"/>
        <v>14</v>
      </c>
      <c r="AN6753" s="160">
        <v>37473</v>
      </c>
      <c r="AO6753">
        <v>22</v>
      </c>
      <c r="AP6753">
        <v>150</v>
      </c>
      <c r="AQ6753" s="160" t="s">
        <v>1105</v>
      </c>
      <c r="AR6753" s="28">
        <f t="shared" si="188"/>
        <v>15</v>
      </c>
      <c r="AT6753" s="160">
        <v>36743</v>
      </c>
      <c r="AU6753">
        <v>22</v>
      </c>
      <c r="AV6753">
        <v>84</v>
      </c>
      <c r="AW6753" s="160" t="s">
        <v>1105</v>
      </c>
      <c r="AX6753" s="28">
        <f t="shared" si="189"/>
        <v>8</v>
      </c>
    </row>
    <row r="6754" spans="28:50" x14ac:dyDescent="0.3">
      <c r="AB6754" s="160">
        <v>35282</v>
      </c>
      <c r="AC6754">
        <v>23</v>
      </c>
      <c r="AD6754">
        <v>30</v>
      </c>
      <c r="AE6754" t="s">
        <v>1105</v>
      </c>
      <c r="AF6754">
        <v>3</v>
      </c>
      <c r="AH6754" s="160">
        <v>37473</v>
      </c>
      <c r="AI6754">
        <v>23</v>
      </c>
      <c r="AJ6754">
        <v>142</v>
      </c>
      <c r="AK6754" s="160" t="s">
        <v>1105</v>
      </c>
      <c r="AL6754" s="28">
        <f t="shared" si="187"/>
        <v>14</v>
      </c>
      <c r="AN6754" s="160">
        <v>37473</v>
      </c>
      <c r="AO6754">
        <v>23</v>
      </c>
      <c r="AP6754">
        <v>138</v>
      </c>
      <c r="AQ6754" s="160" t="s">
        <v>1105</v>
      </c>
      <c r="AR6754" s="28">
        <f t="shared" si="188"/>
        <v>14</v>
      </c>
      <c r="AT6754" s="160">
        <v>36743</v>
      </c>
      <c r="AU6754">
        <v>23</v>
      </c>
      <c r="AV6754">
        <v>82</v>
      </c>
      <c r="AW6754" s="160" t="s">
        <v>1105</v>
      </c>
      <c r="AX6754" s="28">
        <f t="shared" si="189"/>
        <v>8</v>
      </c>
    </row>
    <row r="6755" spans="28:50" x14ac:dyDescent="0.3">
      <c r="AB6755" s="160">
        <v>35283</v>
      </c>
      <c r="AC6755">
        <v>0</v>
      </c>
      <c r="AD6755">
        <v>40</v>
      </c>
      <c r="AE6755" t="s">
        <v>1105</v>
      </c>
      <c r="AF6755">
        <v>4</v>
      </c>
      <c r="AH6755" s="160">
        <v>37474</v>
      </c>
      <c r="AI6755">
        <v>0</v>
      </c>
      <c r="AJ6755">
        <v>145</v>
      </c>
      <c r="AK6755" s="160" t="s">
        <v>1105</v>
      </c>
      <c r="AL6755" s="28">
        <f t="shared" si="187"/>
        <v>15</v>
      </c>
      <c r="AN6755" s="160">
        <v>37474</v>
      </c>
      <c r="AO6755">
        <v>0</v>
      </c>
      <c r="AP6755">
        <v>140</v>
      </c>
      <c r="AQ6755" s="160" t="s">
        <v>1105</v>
      </c>
      <c r="AR6755" s="28">
        <f t="shared" si="188"/>
        <v>14</v>
      </c>
      <c r="AT6755" s="160">
        <v>36744</v>
      </c>
      <c r="AU6755">
        <v>0</v>
      </c>
      <c r="AV6755">
        <v>79</v>
      </c>
      <c r="AW6755" s="160" t="s">
        <v>1105</v>
      </c>
      <c r="AX6755" s="28">
        <f t="shared" si="189"/>
        <v>8</v>
      </c>
    </row>
    <row r="6756" spans="28:50" x14ac:dyDescent="0.3">
      <c r="AB6756" s="160">
        <v>35283</v>
      </c>
      <c r="AC6756">
        <v>1</v>
      </c>
      <c r="AD6756">
        <v>40</v>
      </c>
      <c r="AE6756" t="s">
        <v>1105</v>
      </c>
      <c r="AF6756">
        <v>4</v>
      </c>
      <c r="AH6756" s="160">
        <v>37474</v>
      </c>
      <c r="AI6756">
        <v>1</v>
      </c>
      <c r="AJ6756">
        <v>143</v>
      </c>
      <c r="AK6756" s="160" t="s">
        <v>1105</v>
      </c>
      <c r="AL6756" s="28">
        <f t="shared" si="187"/>
        <v>14</v>
      </c>
      <c r="AN6756" s="160">
        <v>37474</v>
      </c>
      <c r="AO6756">
        <v>1</v>
      </c>
      <c r="AP6756">
        <v>140</v>
      </c>
      <c r="AQ6756" s="160" t="s">
        <v>1105</v>
      </c>
      <c r="AR6756" s="28">
        <f t="shared" si="188"/>
        <v>14</v>
      </c>
      <c r="AT6756" s="160">
        <v>36744</v>
      </c>
      <c r="AU6756">
        <v>1</v>
      </c>
      <c r="AV6756">
        <v>76</v>
      </c>
      <c r="AW6756" s="160" t="s">
        <v>1105</v>
      </c>
      <c r="AX6756" s="28">
        <f t="shared" si="189"/>
        <v>8</v>
      </c>
    </row>
    <row r="6757" spans="28:50" x14ac:dyDescent="0.3">
      <c r="AB6757" s="160">
        <v>35283</v>
      </c>
      <c r="AC6757">
        <v>2</v>
      </c>
      <c r="AD6757">
        <v>30</v>
      </c>
      <c r="AE6757" t="s">
        <v>1105</v>
      </c>
      <c r="AF6757">
        <v>3</v>
      </c>
      <c r="AH6757" s="160">
        <v>37474</v>
      </c>
      <c r="AI6757">
        <v>2</v>
      </c>
      <c r="AJ6757">
        <v>140</v>
      </c>
      <c r="AK6757" s="160" t="s">
        <v>1105</v>
      </c>
      <c r="AL6757" s="28">
        <f t="shared" si="187"/>
        <v>14</v>
      </c>
      <c r="AN6757" s="160">
        <v>37474</v>
      </c>
      <c r="AO6757">
        <v>2</v>
      </c>
      <c r="AP6757">
        <v>139</v>
      </c>
      <c r="AQ6757" s="160" t="s">
        <v>1105</v>
      </c>
      <c r="AR6757" s="28">
        <f t="shared" si="188"/>
        <v>14</v>
      </c>
      <c r="AT6757" s="160">
        <v>36744</v>
      </c>
      <c r="AU6757">
        <v>2</v>
      </c>
      <c r="AV6757">
        <v>83</v>
      </c>
      <c r="AW6757" s="160" t="s">
        <v>1105</v>
      </c>
      <c r="AX6757" s="28">
        <f t="shared" si="189"/>
        <v>8</v>
      </c>
    </row>
    <row r="6758" spans="28:50" x14ac:dyDescent="0.3">
      <c r="AB6758" s="160">
        <v>35283</v>
      </c>
      <c r="AC6758">
        <v>3</v>
      </c>
      <c r="AD6758">
        <v>30</v>
      </c>
      <c r="AE6758" t="s">
        <v>1105</v>
      </c>
      <c r="AF6758">
        <v>3</v>
      </c>
      <c r="AH6758" s="160">
        <v>37474</v>
      </c>
      <c r="AI6758">
        <v>3</v>
      </c>
      <c r="AJ6758">
        <v>132</v>
      </c>
      <c r="AK6758" s="160" t="s">
        <v>1105</v>
      </c>
      <c r="AL6758" s="28">
        <f t="shared" si="187"/>
        <v>13</v>
      </c>
      <c r="AN6758" s="160">
        <v>37474</v>
      </c>
      <c r="AO6758">
        <v>3</v>
      </c>
      <c r="AP6758">
        <v>130</v>
      </c>
      <c r="AQ6758" s="160" t="s">
        <v>1105</v>
      </c>
      <c r="AR6758" s="28">
        <f t="shared" si="188"/>
        <v>13</v>
      </c>
      <c r="AT6758" s="160">
        <v>36744</v>
      </c>
      <c r="AU6758">
        <v>3</v>
      </c>
      <c r="AV6758">
        <v>85</v>
      </c>
      <c r="AW6758" s="160" t="s">
        <v>1105</v>
      </c>
      <c r="AX6758" s="28">
        <f t="shared" si="189"/>
        <v>9</v>
      </c>
    </row>
    <row r="6759" spans="28:50" x14ac:dyDescent="0.3">
      <c r="AB6759" s="160">
        <v>35283</v>
      </c>
      <c r="AC6759">
        <v>4</v>
      </c>
      <c r="AD6759">
        <v>30</v>
      </c>
      <c r="AE6759" t="s">
        <v>1105</v>
      </c>
      <c r="AF6759">
        <v>3</v>
      </c>
      <c r="AH6759" s="160">
        <v>37474</v>
      </c>
      <c r="AI6759">
        <v>4</v>
      </c>
      <c r="AJ6759">
        <v>119</v>
      </c>
      <c r="AK6759" s="160" t="s">
        <v>1105</v>
      </c>
      <c r="AL6759" s="28">
        <f t="shared" si="187"/>
        <v>12</v>
      </c>
      <c r="AN6759" s="160">
        <v>37474</v>
      </c>
      <c r="AO6759">
        <v>4</v>
      </c>
      <c r="AP6759">
        <v>130</v>
      </c>
      <c r="AQ6759" s="160" t="s">
        <v>1105</v>
      </c>
      <c r="AR6759" s="28">
        <f t="shared" si="188"/>
        <v>13</v>
      </c>
      <c r="AT6759" s="160">
        <v>36744</v>
      </c>
      <c r="AU6759">
        <v>4</v>
      </c>
      <c r="AV6759">
        <v>81</v>
      </c>
      <c r="AW6759" s="160" t="s">
        <v>1105</v>
      </c>
      <c r="AX6759" s="28">
        <f t="shared" si="189"/>
        <v>8</v>
      </c>
    </row>
    <row r="6760" spans="28:50" x14ac:dyDescent="0.3">
      <c r="AB6760" s="160">
        <v>35283</v>
      </c>
      <c r="AC6760">
        <v>5</v>
      </c>
      <c r="AD6760">
        <v>0</v>
      </c>
      <c r="AE6760" t="s">
        <v>1105</v>
      </c>
      <c r="AF6760">
        <v>0</v>
      </c>
      <c r="AH6760" s="160">
        <v>37474</v>
      </c>
      <c r="AI6760">
        <v>5</v>
      </c>
      <c r="AJ6760">
        <v>117</v>
      </c>
      <c r="AK6760" s="160" t="s">
        <v>1105</v>
      </c>
      <c r="AL6760" s="28">
        <f t="shared" si="187"/>
        <v>12</v>
      </c>
      <c r="AN6760" s="160">
        <v>37474</v>
      </c>
      <c r="AO6760">
        <v>5</v>
      </c>
      <c r="AP6760">
        <v>130</v>
      </c>
      <c r="AQ6760" s="160" t="s">
        <v>1105</v>
      </c>
      <c r="AR6760" s="28">
        <f t="shared" si="188"/>
        <v>13</v>
      </c>
      <c r="AT6760" s="160">
        <v>36744</v>
      </c>
      <c r="AU6760">
        <v>5</v>
      </c>
      <c r="AV6760">
        <v>79</v>
      </c>
      <c r="AW6760" s="160" t="s">
        <v>1105</v>
      </c>
      <c r="AX6760" s="28">
        <f t="shared" si="189"/>
        <v>8</v>
      </c>
    </row>
    <row r="6761" spans="28:50" x14ac:dyDescent="0.3">
      <c r="AB6761" s="160">
        <v>35283</v>
      </c>
      <c r="AC6761">
        <v>6</v>
      </c>
      <c r="AD6761">
        <v>20</v>
      </c>
      <c r="AE6761" t="s">
        <v>1105</v>
      </c>
      <c r="AF6761">
        <v>2</v>
      </c>
      <c r="AH6761" s="160">
        <v>37474</v>
      </c>
      <c r="AI6761">
        <v>6</v>
      </c>
      <c r="AJ6761">
        <v>113</v>
      </c>
      <c r="AK6761" s="160" t="s">
        <v>1105</v>
      </c>
      <c r="AL6761" s="28">
        <f t="shared" si="187"/>
        <v>11</v>
      </c>
      <c r="AN6761" s="160">
        <v>37474</v>
      </c>
      <c r="AO6761">
        <v>6</v>
      </c>
      <c r="AP6761">
        <v>130</v>
      </c>
      <c r="AQ6761" s="160" t="s">
        <v>1105</v>
      </c>
      <c r="AR6761" s="28">
        <f t="shared" si="188"/>
        <v>13</v>
      </c>
      <c r="AT6761" s="160">
        <v>36744</v>
      </c>
      <c r="AU6761">
        <v>6</v>
      </c>
      <c r="AV6761">
        <v>74</v>
      </c>
      <c r="AW6761" s="160" t="s">
        <v>1105</v>
      </c>
      <c r="AX6761" s="28">
        <f t="shared" si="189"/>
        <v>7</v>
      </c>
    </row>
    <row r="6762" spans="28:50" x14ac:dyDescent="0.3">
      <c r="AB6762" s="160">
        <v>35283</v>
      </c>
      <c r="AC6762">
        <v>7</v>
      </c>
      <c r="AD6762">
        <v>30</v>
      </c>
      <c r="AE6762" t="s">
        <v>1105</v>
      </c>
      <c r="AF6762">
        <v>3</v>
      </c>
      <c r="AH6762" s="160">
        <v>37474</v>
      </c>
      <c r="AI6762">
        <v>7</v>
      </c>
      <c r="AJ6762">
        <v>117</v>
      </c>
      <c r="AK6762" s="160" t="s">
        <v>1105</v>
      </c>
      <c r="AL6762" s="28">
        <f t="shared" si="187"/>
        <v>12</v>
      </c>
      <c r="AN6762" s="160">
        <v>37474</v>
      </c>
      <c r="AO6762">
        <v>7</v>
      </c>
      <c r="AP6762">
        <v>130</v>
      </c>
      <c r="AQ6762" s="160" t="s">
        <v>1105</v>
      </c>
      <c r="AR6762" s="28">
        <f t="shared" si="188"/>
        <v>13</v>
      </c>
      <c r="AT6762" s="160">
        <v>36744</v>
      </c>
      <c r="AU6762">
        <v>7</v>
      </c>
      <c r="AV6762">
        <v>75</v>
      </c>
      <c r="AW6762" s="160" t="s">
        <v>1105</v>
      </c>
      <c r="AX6762" s="28">
        <f t="shared" si="189"/>
        <v>8</v>
      </c>
    </row>
    <row r="6763" spans="28:50" x14ac:dyDescent="0.3">
      <c r="AB6763" s="160">
        <v>35283</v>
      </c>
      <c r="AC6763">
        <v>8</v>
      </c>
      <c r="AD6763">
        <v>40</v>
      </c>
      <c r="AE6763" t="s">
        <v>1105</v>
      </c>
      <c r="AF6763">
        <v>4</v>
      </c>
      <c r="AH6763" s="160">
        <v>37474</v>
      </c>
      <c r="AI6763">
        <v>8</v>
      </c>
      <c r="AJ6763">
        <v>118</v>
      </c>
      <c r="AK6763" s="160" t="s">
        <v>1105</v>
      </c>
      <c r="AL6763" s="28">
        <f t="shared" si="187"/>
        <v>12</v>
      </c>
      <c r="AN6763" s="160">
        <v>37474</v>
      </c>
      <c r="AO6763">
        <v>8</v>
      </c>
      <c r="AP6763">
        <v>128</v>
      </c>
      <c r="AQ6763" s="160" t="s">
        <v>1105</v>
      </c>
      <c r="AR6763" s="28">
        <f t="shared" si="188"/>
        <v>13</v>
      </c>
      <c r="AT6763" s="160">
        <v>36744</v>
      </c>
      <c r="AU6763">
        <v>8</v>
      </c>
      <c r="AV6763">
        <v>83</v>
      </c>
      <c r="AW6763" s="160" t="s">
        <v>1105</v>
      </c>
      <c r="AX6763" s="28">
        <f t="shared" si="189"/>
        <v>8</v>
      </c>
    </row>
    <row r="6764" spans="28:50" x14ac:dyDescent="0.3">
      <c r="AB6764" s="160">
        <v>35283</v>
      </c>
      <c r="AC6764">
        <v>9</v>
      </c>
      <c r="AD6764">
        <v>70</v>
      </c>
      <c r="AE6764" t="s">
        <v>1105</v>
      </c>
      <c r="AF6764">
        <v>7</v>
      </c>
      <c r="AH6764" s="160">
        <v>37474</v>
      </c>
      <c r="AI6764">
        <v>9</v>
      </c>
      <c r="AJ6764">
        <v>134</v>
      </c>
      <c r="AK6764" s="160" t="s">
        <v>1105</v>
      </c>
      <c r="AL6764" s="28">
        <f t="shared" si="187"/>
        <v>13</v>
      </c>
      <c r="AN6764" s="160">
        <v>37474</v>
      </c>
      <c r="AO6764">
        <v>9</v>
      </c>
      <c r="AP6764">
        <v>130</v>
      </c>
      <c r="AQ6764" s="160" t="s">
        <v>1105</v>
      </c>
      <c r="AR6764" s="28">
        <f t="shared" si="188"/>
        <v>13</v>
      </c>
      <c r="AT6764" s="160">
        <v>36744</v>
      </c>
      <c r="AU6764">
        <v>9</v>
      </c>
      <c r="AV6764">
        <v>94</v>
      </c>
      <c r="AW6764" s="160" t="s">
        <v>1105</v>
      </c>
      <c r="AX6764" s="28">
        <f t="shared" si="189"/>
        <v>9</v>
      </c>
    </row>
    <row r="6765" spans="28:50" x14ac:dyDescent="0.3">
      <c r="AB6765" s="160">
        <v>35283</v>
      </c>
      <c r="AC6765">
        <v>10</v>
      </c>
      <c r="AD6765">
        <v>90</v>
      </c>
      <c r="AE6765" t="s">
        <v>1105</v>
      </c>
      <c r="AF6765">
        <v>9</v>
      </c>
      <c r="AH6765" s="160">
        <v>37474</v>
      </c>
      <c r="AI6765">
        <v>10</v>
      </c>
      <c r="AJ6765">
        <v>138</v>
      </c>
      <c r="AK6765" s="160" t="s">
        <v>1105</v>
      </c>
      <c r="AL6765" s="28">
        <f t="shared" si="187"/>
        <v>14</v>
      </c>
      <c r="AN6765" s="160">
        <v>37474</v>
      </c>
      <c r="AO6765">
        <v>10</v>
      </c>
      <c r="AP6765">
        <v>140</v>
      </c>
      <c r="AQ6765" s="160" t="s">
        <v>1105</v>
      </c>
      <c r="AR6765" s="28">
        <f t="shared" si="188"/>
        <v>14</v>
      </c>
      <c r="AT6765" s="160">
        <v>36744</v>
      </c>
      <c r="AU6765">
        <v>10</v>
      </c>
      <c r="AV6765">
        <v>101</v>
      </c>
      <c r="AW6765" s="160" t="s">
        <v>1105</v>
      </c>
      <c r="AX6765" s="28">
        <f t="shared" si="189"/>
        <v>10</v>
      </c>
    </row>
    <row r="6766" spans="28:50" x14ac:dyDescent="0.3">
      <c r="AB6766" s="160">
        <v>35283</v>
      </c>
      <c r="AC6766">
        <v>11</v>
      </c>
      <c r="AD6766">
        <v>90</v>
      </c>
      <c r="AE6766" t="s">
        <v>1105</v>
      </c>
      <c r="AF6766">
        <v>9</v>
      </c>
      <c r="AH6766" s="160">
        <v>37474</v>
      </c>
      <c r="AI6766">
        <v>11</v>
      </c>
      <c r="AJ6766">
        <v>147</v>
      </c>
      <c r="AK6766" s="160" t="s">
        <v>1105</v>
      </c>
      <c r="AL6766" s="28">
        <f t="shared" si="187"/>
        <v>15</v>
      </c>
      <c r="AN6766" s="160">
        <v>37474</v>
      </c>
      <c r="AO6766">
        <v>11</v>
      </c>
      <c r="AP6766">
        <v>138</v>
      </c>
      <c r="AQ6766" s="160" t="s">
        <v>1105</v>
      </c>
      <c r="AR6766" s="28">
        <f t="shared" si="188"/>
        <v>14</v>
      </c>
      <c r="AT6766" s="160">
        <v>36744</v>
      </c>
      <c r="AU6766">
        <v>11</v>
      </c>
      <c r="AV6766">
        <v>109</v>
      </c>
      <c r="AW6766" s="160" t="s">
        <v>1105</v>
      </c>
      <c r="AX6766" s="28">
        <f t="shared" si="189"/>
        <v>11</v>
      </c>
    </row>
    <row r="6767" spans="28:50" x14ac:dyDescent="0.3">
      <c r="AB6767" s="160">
        <v>35283</v>
      </c>
      <c r="AC6767">
        <v>12</v>
      </c>
      <c r="AD6767">
        <v>110</v>
      </c>
      <c r="AE6767" t="s">
        <v>1105</v>
      </c>
      <c r="AF6767">
        <v>11</v>
      </c>
      <c r="AH6767" s="160">
        <v>37474</v>
      </c>
      <c r="AI6767">
        <v>12</v>
      </c>
      <c r="AJ6767">
        <v>155</v>
      </c>
      <c r="AK6767" s="160" t="s">
        <v>1105</v>
      </c>
      <c r="AL6767" s="28">
        <f t="shared" si="187"/>
        <v>16</v>
      </c>
      <c r="AN6767" s="160">
        <v>37474</v>
      </c>
      <c r="AO6767">
        <v>12</v>
      </c>
      <c r="AP6767">
        <v>150</v>
      </c>
      <c r="AQ6767" s="160" t="s">
        <v>1105</v>
      </c>
      <c r="AR6767" s="28">
        <f t="shared" si="188"/>
        <v>15</v>
      </c>
      <c r="AT6767" s="160">
        <v>36744</v>
      </c>
      <c r="AU6767">
        <v>12</v>
      </c>
      <c r="AV6767">
        <v>114</v>
      </c>
      <c r="AW6767" s="160" t="s">
        <v>1105</v>
      </c>
      <c r="AX6767" s="28">
        <f t="shared" si="189"/>
        <v>11</v>
      </c>
    </row>
    <row r="6768" spans="28:50" x14ac:dyDescent="0.3">
      <c r="AB6768" s="160">
        <v>35283</v>
      </c>
      <c r="AC6768">
        <v>13</v>
      </c>
      <c r="AD6768">
        <v>110</v>
      </c>
      <c r="AE6768" t="s">
        <v>1105</v>
      </c>
      <c r="AF6768">
        <v>11</v>
      </c>
      <c r="AH6768" s="160">
        <v>37474</v>
      </c>
      <c r="AI6768">
        <v>13</v>
      </c>
      <c r="AJ6768">
        <v>161</v>
      </c>
      <c r="AK6768" s="160" t="s">
        <v>1105</v>
      </c>
      <c r="AL6768" s="28">
        <f t="shared" si="187"/>
        <v>16</v>
      </c>
      <c r="AN6768" s="160">
        <v>37474</v>
      </c>
      <c r="AO6768">
        <v>13</v>
      </c>
      <c r="AP6768">
        <v>150</v>
      </c>
      <c r="AQ6768" s="160" t="s">
        <v>1105</v>
      </c>
      <c r="AR6768" s="28">
        <f t="shared" si="188"/>
        <v>15</v>
      </c>
      <c r="AT6768" s="160">
        <v>36744</v>
      </c>
      <c r="AU6768">
        <v>13</v>
      </c>
      <c r="AV6768">
        <v>115</v>
      </c>
      <c r="AW6768" s="160" t="s">
        <v>1105</v>
      </c>
      <c r="AX6768" s="28">
        <f t="shared" si="189"/>
        <v>12</v>
      </c>
    </row>
    <row r="6769" spans="28:50" x14ac:dyDescent="0.3">
      <c r="AB6769" s="160">
        <v>35283</v>
      </c>
      <c r="AC6769">
        <v>14</v>
      </c>
      <c r="AD6769">
        <v>130</v>
      </c>
      <c r="AE6769" t="s">
        <v>1105</v>
      </c>
      <c r="AF6769">
        <v>13</v>
      </c>
      <c r="AH6769" s="160">
        <v>37474</v>
      </c>
      <c r="AI6769">
        <v>14</v>
      </c>
      <c r="AJ6769">
        <v>161</v>
      </c>
      <c r="AK6769" s="160" t="s">
        <v>1105</v>
      </c>
      <c r="AL6769" s="28">
        <f t="shared" si="187"/>
        <v>16</v>
      </c>
      <c r="AN6769" s="160">
        <v>37474</v>
      </c>
      <c r="AO6769">
        <v>14</v>
      </c>
      <c r="AP6769">
        <v>152</v>
      </c>
      <c r="AQ6769" s="160" t="s">
        <v>1105</v>
      </c>
      <c r="AR6769" s="28">
        <f t="shared" si="188"/>
        <v>15</v>
      </c>
      <c r="AT6769" s="160">
        <v>36744</v>
      </c>
      <c r="AU6769">
        <v>14</v>
      </c>
      <c r="AV6769">
        <v>115</v>
      </c>
      <c r="AW6769" s="160" t="s">
        <v>1105</v>
      </c>
      <c r="AX6769" s="28">
        <f t="shared" si="189"/>
        <v>12</v>
      </c>
    </row>
    <row r="6770" spans="28:50" x14ac:dyDescent="0.3">
      <c r="AB6770" s="160">
        <v>35283</v>
      </c>
      <c r="AC6770">
        <v>15</v>
      </c>
      <c r="AD6770">
        <v>130</v>
      </c>
      <c r="AE6770" t="s">
        <v>1105</v>
      </c>
      <c r="AF6770">
        <v>13</v>
      </c>
      <c r="AH6770" s="160">
        <v>37474</v>
      </c>
      <c r="AI6770">
        <v>15</v>
      </c>
      <c r="AJ6770">
        <v>155</v>
      </c>
      <c r="AK6770" s="160" t="s">
        <v>1105</v>
      </c>
      <c r="AL6770" s="28">
        <f t="shared" si="187"/>
        <v>16</v>
      </c>
      <c r="AN6770" s="160">
        <v>37474</v>
      </c>
      <c r="AO6770">
        <v>15</v>
      </c>
      <c r="AP6770">
        <v>150</v>
      </c>
      <c r="AQ6770" s="160" t="s">
        <v>1105</v>
      </c>
      <c r="AR6770" s="28">
        <f t="shared" si="188"/>
        <v>15</v>
      </c>
      <c r="AT6770" s="160">
        <v>36744</v>
      </c>
      <c r="AU6770">
        <v>15</v>
      </c>
      <c r="AV6770">
        <v>113</v>
      </c>
      <c r="AW6770" s="160" t="s">
        <v>1105</v>
      </c>
      <c r="AX6770" s="28">
        <f t="shared" si="189"/>
        <v>11</v>
      </c>
    </row>
    <row r="6771" spans="28:50" x14ac:dyDescent="0.3">
      <c r="AB6771" s="160">
        <v>35283</v>
      </c>
      <c r="AC6771">
        <v>16</v>
      </c>
      <c r="AD6771">
        <v>125</v>
      </c>
      <c r="AE6771" t="s">
        <v>1105</v>
      </c>
      <c r="AF6771">
        <v>13</v>
      </c>
      <c r="AH6771" s="160">
        <v>37474</v>
      </c>
      <c r="AI6771">
        <v>16</v>
      </c>
      <c r="AJ6771">
        <v>156</v>
      </c>
      <c r="AK6771" s="160" t="s">
        <v>1105</v>
      </c>
      <c r="AL6771" s="28">
        <f t="shared" si="187"/>
        <v>16</v>
      </c>
      <c r="AN6771" s="160">
        <v>37474</v>
      </c>
      <c r="AO6771">
        <v>16</v>
      </c>
      <c r="AP6771">
        <v>150</v>
      </c>
      <c r="AQ6771" s="160" t="s">
        <v>1105</v>
      </c>
      <c r="AR6771" s="28">
        <f t="shared" si="188"/>
        <v>15</v>
      </c>
      <c r="AT6771" s="160">
        <v>36744</v>
      </c>
      <c r="AU6771">
        <v>16</v>
      </c>
      <c r="AV6771">
        <v>105</v>
      </c>
      <c r="AW6771" s="160" t="s">
        <v>1105</v>
      </c>
      <c r="AX6771" s="28">
        <f t="shared" si="189"/>
        <v>11</v>
      </c>
    </row>
    <row r="6772" spans="28:50" x14ac:dyDescent="0.3">
      <c r="AB6772" s="160">
        <v>35283</v>
      </c>
      <c r="AC6772">
        <v>17</v>
      </c>
      <c r="AD6772">
        <v>120</v>
      </c>
      <c r="AE6772" t="s">
        <v>1105</v>
      </c>
      <c r="AF6772">
        <v>12</v>
      </c>
      <c r="AH6772" s="160">
        <v>37474</v>
      </c>
      <c r="AI6772">
        <v>17</v>
      </c>
      <c r="AJ6772">
        <v>143</v>
      </c>
      <c r="AK6772" s="160" t="s">
        <v>1105</v>
      </c>
      <c r="AL6772" s="28">
        <f t="shared" si="187"/>
        <v>14</v>
      </c>
      <c r="AN6772" s="160">
        <v>37474</v>
      </c>
      <c r="AO6772">
        <v>17</v>
      </c>
      <c r="AP6772">
        <v>131</v>
      </c>
      <c r="AQ6772" s="160" t="s">
        <v>1105</v>
      </c>
      <c r="AR6772" s="28">
        <f t="shared" si="188"/>
        <v>13</v>
      </c>
      <c r="AT6772" s="160">
        <v>36744</v>
      </c>
      <c r="AU6772">
        <v>17</v>
      </c>
      <c r="AV6772">
        <v>98</v>
      </c>
      <c r="AW6772" s="160" t="s">
        <v>1105</v>
      </c>
      <c r="AX6772" s="28">
        <f t="shared" si="189"/>
        <v>10</v>
      </c>
    </row>
    <row r="6773" spans="28:50" x14ac:dyDescent="0.3">
      <c r="AB6773" s="160">
        <v>35283</v>
      </c>
      <c r="AC6773">
        <v>18</v>
      </c>
      <c r="AD6773">
        <v>110</v>
      </c>
      <c r="AE6773" t="s">
        <v>1105</v>
      </c>
      <c r="AF6773">
        <v>11</v>
      </c>
      <c r="AH6773" s="160">
        <v>37474</v>
      </c>
      <c r="AI6773">
        <v>18</v>
      </c>
      <c r="AJ6773">
        <v>132</v>
      </c>
      <c r="AK6773" s="160" t="s">
        <v>1105</v>
      </c>
      <c r="AL6773" s="28">
        <f t="shared" si="187"/>
        <v>13</v>
      </c>
      <c r="AN6773" s="160">
        <v>37474</v>
      </c>
      <c r="AO6773">
        <v>18</v>
      </c>
      <c r="AP6773">
        <v>120</v>
      </c>
      <c r="AQ6773" s="160" t="s">
        <v>1105</v>
      </c>
      <c r="AR6773" s="28">
        <f t="shared" si="188"/>
        <v>12</v>
      </c>
      <c r="AT6773" s="160">
        <v>36744</v>
      </c>
      <c r="AU6773">
        <v>18</v>
      </c>
      <c r="AV6773">
        <v>91</v>
      </c>
      <c r="AW6773" s="160" t="s">
        <v>1105</v>
      </c>
      <c r="AX6773" s="28">
        <f t="shared" si="189"/>
        <v>9</v>
      </c>
    </row>
    <row r="6774" spans="28:50" x14ac:dyDescent="0.3">
      <c r="AB6774" s="160">
        <v>35283</v>
      </c>
      <c r="AC6774">
        <v>19</v>
      </c>
      <c r="AD6774">
        <v>110</v>
      </c>
      <c r="AE6774" t="s">
        <v>1105</v>
      </c>
      <c r="AF6774">
        <v>11</v>
      </c>
      <c r="AH6774" s="160">
        <v>37474</v>
      </c>
      <c r="AI6774">
        <v>19</v>
      </c>
      <c r="AJ6774">
        <v>127</v>
      </c>
      <c r="AK6774" s="160" t="s">
        <v>1105</v>
      </c>
      <c r="AL6774" s="28">
        <f t="shared" si="187"/>
        <v>13</v>
      </c>
      <c r="AN6774" s="160">
        <v>37474</v>
      </c>
      <c r="AO6774">
        <v>19</v>
      </c>
      <c r="AP6774">
        <v>120</v>
      </c>
      <c r="AQ6774" s="160" t="s">
        <v>1105</v>
      </c>
      <c r="AR6774" s="28">
        <f t="shared" si="188"/>
        <v>12</v>
      </c>
      <c r="AT6774" s="160">
        <v>36744</v>
      </c>
      <c r="AU6774">
        <v>19</v>
      </c>
      <c r="AV6774">
        <v>87</v>
      </c>
      <c r="AW6774" s="160" t="s">
        <v>1105</v>
      </c>
      <c r="AX6774" s="28">
        <f t="shared" si="189"/>
        <v>9</v>
      </c>
    </row>
    <row r="6775" spans="28:50" x14ac:dyDescent="0.3">
      <c r="AB6775" s="160">
        <v>35283</v>
      </c>
      <c r="AC6775">
        <v>20</v>
      </c>
      <c r="AD6775">
        <v>100</v>
      </c>
      <c r="AE6775" t="s">
        <v>1105</v>
      </c>
      <c r="AF6775">
        <v>10</v>
      </c>
      <c r="AH6775" s="160">
        <v>37474</v>
      </c>
      <c r="AI6775">
        <v>20</v>
      </c>
      <c r="AJ6775">
        <v>129</v>
      </c>
      <c r="AK6775" s="160" t="s">
        <v>1105</v>
      </c>
      <c r="AL6775" s="28">
        <f t="shared" si="187"/>
        <v>13</v>
      </c>
      <c r="AN6775" s="160">
        <v>37474</v>
      </c>
      <c r="AO6775">
        <v>20</v>
      </c>
      <c r="AP6775">
        <v>116</v>
      </c>
      <c r="AQ6775" s="160" t="s">
        <v>1105</v>
      </c>
      <c r="AR6775" s="28">
        <f t="shared" si="188"/>
        <v>12</v>
      </c>
      <c r="AT6775" s="160">
        <v>36744</v>
      </c>
      <c r="AU6775">
        <v>20</v>
      </c>
      <c r="AV6775">
        <v>91</v>
      </c>
      <c r="AW6775" s="160" t="s">
        <v>1105</v>
      </c>
      <c r="AX6775" s="28">
        <f t="shared" si="189"/>
        <v>9</v>
      </c>
    </row>
    <row r="6776" spans="28:50" x14ac:dyDescent="0.3">
      <c r="AB6776" s="160">
        <v>35283</v>
      </c>
      <c r="AC6776">
        <v>21</v>
      </c>
      <c r="AD6776">
        <v>110</v>
      </c>
      <c r="AE6776" t="s">
        <v>1105</v>
      </c>
      <c r="AF6776">
        <v>11</v>
      </c>
      <c r="AH6776" s="160">
        <v>37474</v>
      </c>
      <c r="AI6776">
        <v>21</v>
      </c>
      <c r="AJ6776">
        <v>125</v>
      </c>
      <c r="AK6776" s="160" t="s">
        <v>1105</v>
      </c>
      <c r="AL6776" s="28">
        <f t="shared" si="187"/>
        <v>13</v>
      </c>
      <c r="AN6776" s="160">
        <v>37474</v>
      </c>
      <c r="AO6776">
        <v>21</v>
      </c>
      <c r="AP6776">
        <v>110</v>
      </c>
      <c r="AQ6776" s="160" t="s">
        <v>1105</v>
      </c>
      <c r="AR6776" s="28">
        <f t="shared" si="188"/>
        <v>11</v>
      </c>
      <c r="AT6776" s="160">
        <v>36744</v>
      </c>
      <c r="AU6776">
        <v>21</v>
      </c>
      <c r="AV6776">
        <v>90</v>
      </c>
      <c r="AW6776" s="160" t="s">
        <v>1105</v>
      </c>
      <c r="AX6776" s="28">
        <f t="shared" si="189"/>
        <v>9</v>
      </c>
    </row>
    <row r="6777" spans="28:50" x14ac:dyDescent="0.3">
      <c r="AB6777" s="160">
        <v>35283</v>
      </c>
      <c r="AC6777">
        <v>22</v>
      </c>
      <c r="AD6777">
        <v>110</v>
      </c>
      <c r="AE6777" t="s">
        <v>1105</v>
      </c>
      <c r="AF6777">
        <v>11</v>
      </c>
      <c r="AH6777" s="160">
        <v>37474</v>
      </c>
      <c r="AI6777">
        <v>22</v>
      </c>
      <c r="AJ6777">
        <v>127</v>
      </c>
      <c r="AK6777" s="160" t="s">
        <v>1105</v>
      </c>
      <c r="AL6777" s="28">
        <f t="shared" si="187"/>
        <v>13</v>
      </c>
      <c r="AN6777" s="160">
        <v>37474</v>
      </c>
      <c r="AO6777">
        <v>22</v>
      </c>
      <c r="AP6777">
        <v>110</v>
      </c>
      <c r="AQ6777" s="160" t="s">
        <v>1105</v>
      </c>
      <c r="AR6777" s="28">
        <f t="shared" si="188"/>
        <v>11</v>
      </c>
      <c r="AT6777" s="160">
        <v>36744</v>
      </c>
      <c r="AU6777">
        <v>22</v>
      </c>
      <c r="AV6777">
        <v>83</v>
      </c>
      <c r="AW6777" s="160" t="s">
        <v>1105</v>
      </c>
      <c r="AX6777" s="28">
        <f t="shared" si="189"/>
        <v>8</v>
      </c>
    </row>
    <row r="6778" spans="28:50" x14ac:dyDescent="0.3">
      <c r="AB6778" s="160">
        <v>35283</v>
      </c>
      <c r="AC6778">
        <v>23</v>
      </c>
      <c r="AD6778">
        <v>80</v>
      </c>
      <c r="AE6778" t="s">
        <v>1105</v>
      </c>
      <c r="AF6778">
        <v>8</v>
      </c>
      <c r="AH6778" s="160">
        <v>37474</v>
      </c>
      <c r="AI6778">
        <v>23</v>
      </c>
      <c r="AJ6778">
        <v>125</v>
      </c>
      <c r="AK6778" s="160" t="s">
        <v>1105</v>
      </c>
      <c r="AL6778" s="28">
        <f t="shared" si="187"/>
        <v>13</v>
      </c>
      <c r="AN6778" s="160">
        <v>37474</v>
      </c>
      <c r="AO6778">
        <v>23</v>
      </c>
      <c r="AP6778">
        <v>108</v>
      </c>
      <c r="AQ6778" s="160" t="s">
        <v>1105</v>
      </c>
      <c r="AR6778" s="28">
        <f t="shared" si="188"/>
        <v>11</v>
      </c>
      <c r="AT6778" s="160">
        <v>36744</v>
      </c>
      <c r="AU6778">
        <v>23</v>
      </c>
      <c r="AV6778">
        <v>78</v>
      </c>
      <c r="AW6778" s="160" t="s">
        <v>1105</v>
      </c>
      <c r="AX6778" s="28">
        <f t="shared" si="189"/>
        <v>8</v>
      </c>
    </row>
    <row r="6779" spans="28:50" x14ac:dyDescent="0.3">
      <c r="AB6779" s="160">
        <v>35284</v>
      </c>
      <c r="AC6779">
        <v>0</v>
      </c>
      <c r="AD6779">
        <v>70</v>
      </c>
      <c r="AE6779" t="s">
        <v>1105</v>
      </c>
      <c r="AF6779">
        <v>7</v>
      </c>
      <c r="AH6779" s="160">
        <v>37475</v>
      </c>
      <c r="AI6779">
        <v>0</v>
      </c>
      <c r="AJ6779">
        <v>124</v>
      </c>
      <c r="AK6779" s="160" t="s">
        <v>1105</v>
      </c>
      <c r="AL6779" s="28">
        <f t="shared" ref="AL6779:AL6842" si="190">ROUND(AJ6779/10,0)</f>
        <v>12</v>
      </c>
      <c r="AN6779" s="160">
        <v>37475</v>
      </c>
      <c r="AO6779">
        <v>0</v>
      </c>
      <c r="AP6779">
        <v>110</v>
      </c>
      <c r="AQ6779" s="160" t="s">
        <v>1105</v>
      </c>
      <c r="AR6779" s="28">
        <f t="shared" ref="AR6779:AR6842" si="191">ROUND(AP6779/10,0)</f>
        <v>11</v>
      </c>
      <c r="AT6779" s="160">
        <v>36745</v>
      </c>
      <c r="AU6779">
        <v>0</v>
      </c>
      <c r="AV6779">
        <v>75</v>
      </c>
      <c r="AW6779" s="160" t="s">
        <v>1105</v>
      </c>
      <c r="AX6779" s="28">
        <f t="shared" ref="AX6779:AX6842" si="192">ROUND(AV6779/10,0)</f>
        <v>8</v>
      </c>
    </row>
    <row r="6780" spans="28:50" x14ac:dyDescent="0.3">
      <c r="AB6780" s="160">
        <v>35284</v>
      </c>
      <c r="AC6780">
        <v>1</v>
      </c>
      <c r="AD6780">
        <v>60</v>
      </c>
      <c r="AE6780" t="s">
        <v>1105</v>
      </c>
      <c r="AF6780">
        <v>6</v>
      </c>
      <c r="AH6780" s="160">
        <v>37475</v>
      </c>
      <c r="AI6780">
        <v>1</v>
      </c>
      <c r="AJ6780">
        <v>123</v>
      </c>
      <c r="AK6780" s="160" t="s">
        <v>1105</v>
      </c>
      <c r="AL6780" s="28">
        <f t="shared" si="190"/>
        <v>12</v>
      </c>
      <c r="AN6780" s="160">
        <v>37475</v>
      </c>
      <c r="AO6780">
        <v>1</v>
      </c>
      <c r="AP6780">
        <v>110</v>
      </c>
      <c r="AQ6780" s="160" t="s">
        <v>1105</v>
      </c>
      <c r="AR6780" s="28">
        <f t="shared" si="191"/>
        <v>11</v>
      </c>
      <c r="AT6780" s="160">
        <v>36745</v>
      </c>
      <c r="AU6780">
        <v>1</v>
      </c>
      <c r="AV6780">
        <v>81</v>
      </c>
      <c r="AW6780" s="160" t="s">
        <v>1105</v>
      </c>
      <c r="AX6780" s="28">
        <f t="shared" si="192"/>
        <v>8</v>
      </c>
    </row>
    <row r="6781" spans="28:50" x14ac:dyDescent="0.3">
      <c r="AB6781" s="160">
        <v>35284</v>
      </c>
      <c r="AC6781">
        <v>2</v>
      </c>
      <c r="AD6781">
        <v>50</v>
      </c>
      <c r="AE6781" t="s">
        <v>1105</v>
      </c>
      <c r="AF6781">
        <v>5</v>
      </c>
      <c r="AH6781" s="160">
        <v>37475</v>
      </c>
      <c r="AI6781">
        <v>2</v>
      </c>
      <c r="AJ6781">
        <v>125</v>
      </c>
      <c r="AK6781" s="160" t="s">
        <v>1105</v>
      </c>
      <c r="AL6781" s="28">
        <f t="shared" si="190"/>
        <v>13</v>
      </c>
      <c r="AN6781" s="160">
        <v>37475</v>
      </c>
      <c r="AO6781">
        <v>2</v>
      </c>
      <c r="AP6781">
        <v>119</v>
      </c>
      <c r="AQ6781" s="160" t="s">
        <v>1105</v>
      </c>
      <c r="AR6781" s="28">
        <f t="shared" si="191"/>
        <v>12</v>
      </c>
      <c r="AT6781" s="160">
        <v>36745</v>
      </c>
      <c r="AU6781">
        <v>2</v>
      </c>
      <c r="AV6781">
        <v>70</v>
      </c>
      <c r="AW6781" s="160" t="s">
        <v>1105</v>
      </c>
      <c r="AX6781" s="28">
        <f t="shared" si="192"/>
        <v>7</v>
      </c>
    </row>
    <row r="6782" spans="28:50" x14ac:dyDescent="0.3">
      <c r="AB6782" s="160">
        <v>35284</v>
      </c>
      <c r="AC6782">
        <v>3</v>
      </c>
      <c r="AD6782">
        <v>50</v>
      </c>
      <c r="AE6782" t="s">
        <v>1105</v>
      </c>
      <c r="AF6782">
        <v>5</v>
      </c>
      <c r="AH6782" s="160">
        <v>37475</v>
      </c>
      <c r="AI6782">
        <v>3</v>
      </c>
      <c r="AJ6782">
        <v>119</v>
      </c>
      <c r="AK6782" s="160" t="s">
        <v>1105</v>
      </c>
      <c r="AL6782" s="28">
        <f t="shared" si="190"/>
        <v>12</v>
      </c>
      <c r="AN6782" s="160">
        <v>37475</v>
      </c>
      <c r="AO6782">
        <v>3</v>
      </c>
      <c r="AP6782">
        <v>120</v>
      </c>
      <c r="AQ6782" s="160" t="s">
        <v>1105</v>
      </c>
      <c r="AR6782" s="28">
        <f t="shared" si="191"/>
        <v>12</v>
      </c>
      <c r="AT6782" s="160">
        <v>36745</v>
      </c>
      <c r="AU6782">
        <v>3</v>
      </c>
      <c r="AV6782">
        <v>69</v>
      </c>
      <c r="AW6782" s="160" t="s">
        <v>1105</v>
      </c>
      <c r="AX6782" s="28">
        <f t="shared" si="192"/>
        <v>7</v>
      </c>
    </row>
    <row r="6783" spans="28:50" x14ac:dyDescent="0.3">
      <c r="AB6783" s="160">
        <v>35284</v>
      </c>
      <c r="AC6783">
        <v>4</v>
      </c>
      <c r="AD6783">
        <v>40</v>
      </c>
      <c r="AE6783" t="s">
        <v>1105</v>
      </c>
      <c r="AF6783">
        <v>4</v>
      </c>
      <c r="AH6783" s="160">
        <v>37475</v>
      </c>
      <c r="AI6783">
        <v>4</v>
      </c>
      <c r="AJ6783">
        <v>122</v>
      </c>
      <c r="AK6783" s="160" t="s">
        <v>1105</v>
      </c>
      <c r="AL6783" s="28">
        <f t="shared" si="190"/>
        <v>12</v>
      </c>
      <c r="AN6783" s="160">
        <v>37475</v>
      </c>
      <c r="AO6783">
        <v>4</v>
      </c>
      <c r="AP6783">
        <v>120</v>
      </c>
      <c r="AQ6783" s="160" t="s">
        <v>1105</v>
      </c>
      <c r="AR6783" s="28">
        <f t="shared" si="191"/>
        <v>12</v>
      </c>
      <c r="AT6783" s="160">
        <v>36745</v>
      </c>
      <c r="AU6783">
        <v>4</v>
      </c>
      <c r="AV6783">
        <v>75</v>
      </c>
      <c r="AW6783" s="160" t="s">
        <v>1105</v>
      </c>
      <c r="AX6783" s="28">
        <f t="shared" si="192"/>
        <v>8</v>
      </c>
    </row>
    <row r="6784" spans="28:50" x14ac:dyDescent="0.3">
      <c r="AB6784" s="160">
        <v>35284</v>
      </c>
      <c r="AC6784">
        <v>5</v>
      </c>
      <c r="AD6784">
        <v>0</v>
      </c>
      <c r="AE6784" t="s">
        <v>1105</v>
      </c>
      <c r="AF6784">
        <v>0</v>
      </c>
      <c r="AH6784" s="160">
        <v>37475</v>
      </c>
      <c r="AI6784">
        <v>5</v>
      </c>
      <c r="AJ6784">
        <v>122</v>
      </c>
      <c r="AK6784" s="160" t="s">
        <v>1105</v>
      </c>
      <c r="AL6784" s="28">
        <f t="shared" si="190"/>
        <v>12</v>
      </c>
      <c r="AN6784" s="160">
        <v>37475</v>
      </c>
      <c r="AO6784">
        <v>5</v>
      </c>
      <c r="AP6784">
        <v>105</v>
      </c>
      <c r="AQ6784" s="160" t="s">
        <v>1105</v>
      </c>
      <c r="AR6784" s="28">
        <f t="shared" si="191"/>
        <v>11</v>
      </c>
      <c r="AT6784" s="160">
        <v>36745</v>
      </c>
      <c r="AU6784">
        <v>5</v>
      </c>
      <c r="AV6784">
        <v>76</v>
      </c>
      <c r="AW6784" s="160" t="s">
        <v>1105</v>
      </c>
      <c r="AX6784" s="28">
        <f t="shared" si="192"/>
        <v>8</v>
      </c>
    </row>
    <row r="6785" spans="28:50" x14ac:dyDescent="0.3">
      <c r="AB6785" s="160">
        <v>35284</v>
      </c>
      <c r="AC6785">
        <v>6</v>
      </c>
      <c r="AD6785">
        <v>40</v>
      </c>
      <c r="AE6785" t="s">
        <v>1105</v>
      </c>
      <c r="AF6785">
        <v>4</v>
      </c>
      <c r="AH6785" s="160">
        <v>37475</v>
      </c>
      <c r="AI6785">
        <v>6</v>
      </c>
      <c r="AJ6785">
        <v>125</v>
      </c>
      <c r="AK6785" s="160" t="s">
        <v>1105</v>
      </c>
      <c r="AL6785" s="28">
        <f t="shared" si="190"/>
        <v>13</v>
      </c>
      <c r="AN6785" s="160">
        <v>37475</v>
      </c>
      <c r="AO6785">
        <v>6</v>
      </c>
      <c r="AP6785">
        <v>110</v>
      </c>
      <c r="AQ6785" s="160" t="s">
        <v>1105</v>
      </c>
      <c r="AR6785" s="28">
        <f t="shared" si="191"/>
        <v>11</v>
      </c>
      <c r="AT6785" s="160">
        <v>36745</v>
      </c>
      <c r="AU6785">
        <v>6</v>
      </c>
      <c r="AV6785">
        <v>70</v>
      </c>
      <c r="AW6785" s="160" t="s">
        <v>1105</v>
      </c>
      <c r="AX6785" s="28">
        <f t="shared" si="192"/>
        <v>7</v>
      </c>
    </row>
    <row r="6786" spans="28:50" x14ac:dyDescent="0.3">
      <c r="AB6786" s="160">
        <v>35284</v>
      </c>
      <c r="AC6786">
        <v>7</v>
      </c>
      <c r="AD6786">
        <v>40</v>
      </c>
      <c r="AE6786" t="s">
        <v>1105</v>
      </c>
      <c r="AF6786">
        <v>4</v>
      </c>
      <c r="AH6786" s="160">
        <v>37475</v>
      </c>
      <c r="AI6786">
        <v>7</v>
      </c>
      <c r="AJ6786">
        <v>129</v>
      </c>
      <c r="AK6786" s="160" t="s">
        <v>1105</v>
      </c>
      <c r="AL6786" s="28">
        <f t="shared" si="190"/>
        <v>13</v>
      </c>
      <c r="AN6786" s="160">
        <v>37475</v>
      </c>
      <c r="AO6786">
        <v>7</v>
      </c>
      <c r="AP6786">
        <v>110</v>
      </c>
      <c r="AQ6786" s="160" t="s">
        <v>1105</v>
      </c>
      <c r="AR6786" s="28">
        <f t="shared" si="191"/>
        <v>11</v>
      </c>
      <c r="AT6786" s="160">
        <v>36745</v>
      </c>
      <c r="AU6786">
        <v>7</v>
      </c>
      <c r="AV6786">
        <v>72</v>
      </c>
      <c r="AW6786" s="160" t="s">
        <v>1105</v>
      </c>
      <c r="AX6786" s="28">
        <f t="shared" si="192"/>
        <v>7</v>
      </c>
    </row>
    <row r="6787" spans="28:50" x14ac:dyDescent="0.3">
      <c r="AB6787" s="160">
        <v>35284</v>
      </c>
      <c r="AC6787">
        <v>8</v>
      </c>
      <c r="AD6787">
        <v>40</v>
      </c>
      <c r="AE6787" t="s">
        <v>1105</v>
      </c>
      <c r="AF6787">
        <v>4</v>
      </c>
      <c r="AH6787" s="160">
        <v>37475</v>
      </c>
      <c r="AI6787">
        <v>8</v>
      </c>
      <c r="AJ6787">
        <v>133</v>
      </c>
      <c r="AK6787" s="160" t="s">
        <v>1105</v>
      </c>
      <c r="AL6787" s="28">
        <f t="shared" si="190"/>
        <v>13</v>
      </c>
      <c r="AN6787" s="160">
        <v>37475</v>
      </c>
      <c r="AO6787">
        <v>8</v>
      </c>
      <c r="AP6787">
        <v>133</v>
      </c>
      <c r="AQ6787" s="160" t="s">
        <v>1105</v>
      </c>
      <c r="AR6787" s="28">
        <f t="shared" si="191"/>
        <v>13</v>
      </c>
      <c r="AT6787" s="160">
        <v>36745</v>
      </c>
      <c r="AU6787">
        <v>8</v>
      </c>
      <c r="AV6787">
        <v>67</v>
      </c>
      <c r="AW6787" s="160" t="s">
        <v>1105</v>
      </c>
      <c r="AX6787" s="28">
        <f t="shared" si="192"/>
        <v>7</v>
      </c>
    </row>
    <row r="6788" spans="28:50" x14ac:dyDescent="0.3">
      <c r="AB6788" s="160">
        <v>35284</v>
      </c>
      <c r="AC6788">
        <v>9</v>
      </c>
      <c r="AD6788">
        <v>50</v>
      </c>
      <c r="AE6788" t="s">
        <v>1105</v>
      </c>
      <c r="AF6788">
        <v>5</v>
      </c>
      <c r="AH6788" s="160">
        <v>37475</v>
      </c>
      <c r="AI6788">
        <v>9</v>
      </c>
      <c r="AJ6788">
        <v>138</v>
      </c>
      <c r="AK6788" s="160" t="s">
        <v>1105</v>
      </c>
      <c r="AL6788" s="28">
        <f t="shared" si="190"/>
        <v>14</v>
      </c>
      <c r="AN6788" s="160">
        <v>37475</v>
      </c>
      <c r="AO6788">
        <v>9</v>
      </c>
      <c r="AP6788">
        <v>140</v>
      </c>
      <c r="AQ6788" s="160" t="s">
        <v>1105</v>
      </c>
      <c r="AR6788" s="28">
        <f t="shared" si="191"/>
        <v>14</v>
      </c>
      <c r="AT6788" s="160">
        <v>36745</v>
      </c>
      <c r="AU6788">
        <v>9</v>
      </c>
      <c r="AV6788">
        <v>79</v>
      </c>
      <c r="AW6788" s="160" t="s">
        <v>1105</v>
      </c>
      <c r="AX6788" s="28">
        <f t="shared" si="192"/>
        <v>8</v>
      </c>
    </row>
    <row r="6789" spans="28:50" x14ac:dyDescent="0.3">
      <c r="AB6789" s="160">
        <v>35284</v>
      </c>
      <c r="AC6789">
        <v>10</v>
      </c>
      <c r="AD6789">
        <v>60</v>
      </c>
      <c r="AE6789" t="s">
        <v>1105</v>
      </c>
      <c r="AF6789">
        <v>6</v>
      </c>
      <c r="AH6789" s="160">
        <v>37475</v>
      </c>
      <c r="AI6789">
        <v>10</v>
      </c>
      <c r="AJ6789">
        <v>144</v>
      </c>
      <c r="AK6789" s="160" t="s">
        <v>1105</v>
      </c>
      <c r="AL6789" s="28">
        <f t="shared" si="190"/>
        <v>14</v>
      </c>
      <c r="AN6789" s="160">
        <v>37475</v>
      </c>
      <c r="AO6789">
        <v>10</v>
      </c>
      <c r="AP6789">
        <v>140</v>
      </c>
      <c r="AQ6789" s="160" t="s">
        <v>1105</v>
      </c>
      <c r="AR6789" s="28">
        <f t="shared" si="191"/>
        <v>14</v>
      </c>
      <c r="AT6789" s="160">
        <v>36745</v>
      </c>
      <c r="AU6789">
        <v>10</v>
      </c>
      <c r="AV6789">
        <v>94</v>
      </c>
      <c r="AW6789" s="160" t="s">
        <v>1105</v>
      </c>
      <c r="AX6789" s="28">
        <f t="shared" si="192"/>
        <v>9</v>
      </c>
    </row>
    <row r="6790" spans="28:50" x14ac:dyDescent="0.3">
      <c r="AB6790" s="160">
        <v>35284</v>
      </c>
      <c r="AC6790">
        <v>11</v>
      </c>
      <c r="AD6790">
        <v>70</v>
      </c>
      <c r="AE6790" t="s">
        <v>1105</v>
      </c>
      <c r="AF6790">
        <v>7</v>
      </c>
      <c r="AH6790" s="160">
        <v>37475</v>
      </c>
      <c r="AI6790">
        <v>11</v>
      </c>
      <c r="AJ6790">
        <v>150</v>
      </c>
      <c r="AK6790" s="160" t="s">
        <v>1105</v>
      </c>
      <c r="AL6790" s="28">
        <f t="shared" si="190"/>
        <v>15</v>
      </c>
      <c r="AN6790" s="160">
        <v>37475</v>
      </c>
      <c r="AO6790">
        <v>11</v>
      </c>
      <c r="AP6790">
        <v>149</v>
      </c>
      <c r="AQ6790" s="160" t="s">
        <v>1105</v>
      </c>
      <c r="AR6790" s="28">
        <f t="shared" si="191"/>
        <v>15</v>
      </c>
      <c r="AT6790" s="160">
        <v>36745</v>
      </c>
      <c r="AU6790">
        <v>11</v>
      </c>
      <c r="AV6790">
        <v>95</v>
      </c>
      <c r="AW6790" s="160" t="s">
        <v>1105</v>
      </c>
      <c r="AX6790" s="28">
        <f t="shared" si="192"/>
        <v>10</v>
      </c>
    </row>
    <row r="6791" spans="28:50" x14ac:dyDescent="0.3">
      <c r="AB6791" s="160">
        <v>35284</v>
      </c>
      <c r="AC6791">
        <v>12</v>
      </c>
      <c r="AD6791">
        <v>90</v>
      </c>
      <c r="AE6791" t="s">
        <v>1105</v>
      </c>
      <c r="AF6791">
        <v>9</v>
      </c>
      <c r="AH6791" s="160">
        <v>37475</v>
      </c>
      <c r="AI6791">
        <v>12</v>
      </c>
      <c r="AJ6791">
        <v>152</v>
      </c>
      <c r="AK6791" s="160" t="s">
        <v>1105</v>
      </c>
      <c r="AL6791" s="28">
        <f t="shared" si="190"/>
        <v>15</v>
      </c>
      <c r="AN6791" s="160">
        <v>37475</v>
      </c>
      <c r="AO6791">
        <v>12</v>
      </c>
      <c r="AP6791">
        <v>160</v>
      </c>
      <c r="AQ6791" s="160" t="s">
        <v>1105</v>
      </c>
      <c r="AR6791" s="28">
        <f t="shared" si="191"/>
        <v>16</v>
      </c>
      <c r="AT6791" s="160">
        <v>36745</v>
      </c>
      <c r="AU6791">
        <v>12</v>
      </c>
      <c r="AV6791">
        <v>106</v>
      </c>
      <c r="AW6791" s="160" t="s">
        <v>1105</v>
      </c>
      <c r="AX6791" s="28">
        <f t="shared" si="192"/>
        <v>11</v>
      </c>
    </row>
    <row r="6792" spans="28:50" x14ac:dyDescent="0.3">
      <c r="AB6792" s="160">
        <v>35284</v>
      </c>
      <c r="AC6792">
        <v>13</v>
      </c>
      <c r="AD6792">
        <v>90</v>
      </c>
      <c r="AE6792" t="s">
        <v>1105</v>
      </c>
      <c r="AF6792">
        <v>9</v>
      </c>
      <c r="AH6792" s="160">
        <v>37475</v>
      </c>
      <c r="AI6792">
        <v>13</v>
      </c>
      <c r="AJ6792">
        <v>164</v>
      </c>
      <c r="AK6792" s="160" t="s">
        <v>1105</v>
      </c>
      <c r="AL6792" s="28">
        <f t="shared" si="190"/>
        <v>16</v>
      </c>
      <c r="AN6792" s="160">
        <v>37475</v>
      </c>
      <c r="AO6792">
        <v>13</v>
      </c>
      <c r="AP6792">
        <v>150</v>
      </c>
      <c r="AQ6792" s="160" t="s">
        <v>1105</v>
      </c>
      <c r="AR6792" s="28">
        <f t="shared" si="191"/>
        <v>15</v>
      </c>
      <c r="AT6792" s="160">
        <v>36745</v>
      </c>
      <c r="AU6792">
        <v>13</v>
      </c>
      <c r="AV6792">
        <v>108</v>
      </c>
      <c r="AW6792" s="160" t="s">
        <v>1105</v>
      </c>
      <c r="AX6792" s="28">
        <f t="shared" si="192"/>
        <v>11</v>
      </c>
    </row>
    <row r="6793" spans="28:50" x14ac:dyDescent="0.3">
      <c r="AB6793" s="160">
        <v>35284</v>
      </c>
      <c r="AC6793">
        <v>14</v>
      </c>
      <c r="AD6793">
        <v>80</v>
      </c>
      <c r="AE6793" t="s">
        <v>1105</v>
      </c>
      <c r="AF6793">
        <v>8</v>
      </c>
      <c r="AH6793" s="160">
        <v>37475</v>
      </c>
      <c r="AI6793">
        <v>14</v>
      </c>
      <c r="AJ6793">
        <v>162</v>
      </c>
      <c r="AK6793" s="160" t="s">
        <v>1105</v>
      </c>
      <c r="AL6793" s="28">
        <f t="shared" si="190"/>
        <v>16</v>
      </c>
      <c r="AN6793" s="160">
        <v>37475</v>
      </c>
      <c r="AO6793">
        <v>14</v>
      </c>
      <c r="AP6793">
        <v>158</v>
      </c>
      <c r="AQ6793" s="160" t="s">
        <v>1105</v>
      </c>
      <c r="AR6793" s="28">
        <f t="shared" si="191"/>
        <v>16</v>
      </c>
      <c r="AT6793" s="160">
        <v>36745</v>
      </c>
      <c r="AU6793">
        <v>14</v>
      </c>
      <c r="AV6793">
        <v>94</v>
      </c>
      <c r="AW6793" s="160" t="s">
        <v>1105</v>
      </c>
      <c r="AX6793" s="28">
        <f t="shared" si="192"/>
        <v>9</v>
      </c>
    </row>
    <row r="6794" spans="28:50" x14ac:dyDescent="0.3">
      <c r="AB6794" s="160">
        <v>35284</v>
      </c>
      <c r="AC6794">
        <v>15</v>
      </c>
      <c r="AD6794">
        <v>70</v>
      </c>
      <c r="AE6794" t="s">
        <v>1105</v>
      </c>
      <c r="AF6794">
        <v>7</v>
      </c>
      <c r="AH6794" s="160">
        <v>37475</v>
      </c>
      <c r="AI6794">
        <v>15</v>
      </c>
      <c r="AJ6794">
        <v>160</v>
      </c>
      <c r="AK6794" s="160" t="s">
        <v>1105</v>
      </c>
      <c r="AL6794" s="28">
        <f t="shared" si="190"/>
        <v>16</v>
      </c>
      <c r="AN6794" s="160">
        <v>37475</v>
      </c>
      <c r="AO6794">
        <v>15</v>
      </c>
      <c r="AP6794">
        <v>140</v>
      </c>
      <c r="AQ6794" s="160" t="s">
        <v>1105</v>
      </c>
      <c r="AR6794" s="28">
        <f t="shared" si="191"/>
        <v>14</v>
      </c>
      <c r="AT6794" s="160">
        <v>36745</v>
      </c>
      <c r="AU6794">
        <v>15</v>
      </c>
      <c r="AV6794">
        <v>95</v>
      </c>
      <c r="AW6794" s="160" t="s">
        <v>1105</v>
      </c>
      <c r="AX6794" s="28">
        <f t="shared" si="192"/>
        <v>10</v>
      </c>
    </row>
    <row r="6795" spans="28:50" x14ac:dyDescent="0.3">
      <c r="AB6795" s="160">
        <v>35284</v>
      </c>
      <c r="AC6795">
        <v>16</v>
      </c>
      <c r="AD6795">
        <v>80</v>
      </c>
      <c r="AE6795" t="s">
        <v>1105</v>
      </c>
      <c r="AF6795">
        <v>8</v>
      </c>
      <c r="AH6795" s="160">
        <v>37475</v>
      </c>
      <c r="AI6795">
        <v>16</v>
      </c>
      <c r="AJ6795">
        <v>150</v>
      </c>
      <c r="AK6795" s="160" t="s">
        <v>1105</v>
      </c>
      <c r="AL6795" s="28">
        <f t="shared" si="190"/>
        <v>15</v>
      </c>
      <c r="AN6795" s="160">
        <v>37475</v>
      </c>
      <c r="AO6795">
        <v>16</v>
      </c>
      <c r="AP6795">
        <v>140</v>
      </c>
      <c r="AQ6795" s="160" t="s">
        <v>1105</v>
      </c>
      <c r="AR6795" s="28">
        <f t="shared" si="191"/>
        <v>14</v>
      </c>
      <c r="AT6795" s="160">
        <v>36745</v>
      </c>
      <c r="AU6795">
        <v>16</v>
      </c>
      <c r="AV6795">
        <v>89</v>
      </c>
      <c r="AW6795" s="160" t="s">
        <v>1105</v>
      </c>
      <c r="AX6795" s="28">
        <f t="shared" si="192"/>
        <v>9</v>
      </c>
    </row>
    <row r="6796" spans="28:50" x14ac:dyDescent="0.3">
      <c r="AB6796" s="160">
        <v>35284</v>
      </c>
      <c r="AC6796">
        <v>17</v>
      </c>
      <c r="AD6796">
        <v>60</v>
      </c>
      <c r="AE6796" t="s">
        <v>1105</v>
      </c>
      <c r="AF6796">
        <v>6</v>
      </c>
      <c r="AH6796" s="160">
        <v>37475</v>
      </c>
      <c r="AI6796">
        <v>17</v>
      </c>
      <c r="AJ6796">
        <v>153</v>
      </c>
      <c r="AK6796" s="160" t="s">
        <v>1105</v>
      </c>
      <c r="AL6796" s="28">
        <f t="shared" si="190"/>
        <v>15</v>
      </c>
      <c r="AN6796" s="160">
        <v>37475</v>
      </c>
      <c r="AO6796">
        <v>17</v>
      </c>
      <c r="AP6796">
        <v>131</v>
      </c>
      <c r="AQ6796" s="160" t="s">
        <v>1105</v>
      </c>
      <c r="AR6796" s="28">
        <f t="shared" si="191"/>
        <v>13</v>
      </c>
      <c r="AT6796" s="160">
        <v>36745</v>
      </c>
      <c r="AU6796">
        <v>17</v>
      </c>
      <c r="AV6796">
        <v>75</v>
      </c>
      <c r="AW6796" s="160" t="s">
        <v>1105</v>
      </c>
      <c r="AX6796" s="28">
        <f t="shared" si="192"/>
        <v>8</v>
      </c>
    </row>
    <row r="6797" spans="28:50" x14ac:dyDescent="0.3">
      <c r="AB6797" s="160">
        <v>35284</v>
      </c>
      <c r="AC6797">
        <v>18</v>
      </c>
      <c r="AD6797">
        <v>50</v>
      </c>
      <c r="AE6797" t="s">
        <v>1105</v>
      </c>
      <c r="AF6797">
        <v>5</v>
      </c>
      <c r="AH6797" s="160">
        <v>37475</v>
      </c>
      <c r="AI6797">
        <v>18</v>
      </c>
      <c r="AJ6797">
        <v>149</v>
      </c>
      <c r="AK6797" s="160" t="s">
        <v>1105</v>
      </c>
      <c r="AL6797" s="28">
        <f t="shared" si="190"/>
        <v>15</v>
      </c>
      <c r="AN6797" s="160">
        <v>37475</v>
      </c>
      <c r="AO6797">
        <v>18</v>
      </c>
      <c r="AP6797">
        <v>120</v>
      </c>
      <c r="AQ6797" s="160" t="s">
        <v>1105</v>
      </c>
      <c r="AR6797" s="28">
        <f t="shared" si="191"/>
        <v>12</v>
      </c>
      <c r="AT6797" s="160">
        <v>36745</v>
      </c>
      <c r="AU6797">
        <v>18</v>
      </c>
      <c r="AV6797">
        <v>65</v>
      </c>
      <c r="AW6797" s="160" t="s">
        <v>1105</v>
      </c>
      <c r="AX6797" s="28">
        <f t="shared" si="192"/>
        <v>7</v>
      </c>
    </row>
    <row r="6798" spans="28:50" x14ac:dyDescent="0.3">
      <c r="AB6798" s="160">
        <v>35284</v>
      </c>
      <c r="AC6798">
        <v>19</v>
      </c>
      <c r="AD6798">
        <v>60</v>
      </c>
      <c r="AE6798" t="s">
        <v>1105</v>
      </c>
      <c r="AF6798">
        <v>6</v>
      </c>
      <c r="AH6798" s="160">
        <v>37475</v>
      </c>
      <c r="AI6798">
        <v>19</v>
      </c>
      <c r="AJ6798">
        <v>144</v>
      </c>
      <c r="AK6798" s="160" t="s">
        <v>1105</v>
      </c>
      <c r="AL6798" s="28">
        <f t="shared" si="190"/>
        <v>14</v>
      </c>
      <c r="AN6798" s="160">
        <v>37475</v>
      </c>
      <c r="AO6798">
        <v>19</v>
      </c>
      <c r="AP6798">
        <v>130</v>
      </c>
      <c r="AQ6798" s="160" t="s">
        <v>1105</v>
      </c>
      <c r="AR6798" s="28">
        <f t="shared" si="191"/>
        <v>13</v>
      </c>
      <c r="AT6798" s="160">
        <v>36745</v>
      </c>
      <c r="AU6798">
        <v>19</v>
      </c>
      <c r="AV6798">
        <v>49</v>
      </c>
      <c r="AW6798" s="160" t="s">
        <v>1105</v>
      </c>
      <c r="AX6798" s="28">
        <f t="shared" si="192"/>
        <v>5</v>
      </c>
    </row>
    <row r="6799" spans="28:50" x14ac:dyDescent="0.3">
      <c r="AB6799" s="160">
        <v>35284</v>
      </c>
      <c r="AC6799">
        <v>20</v>
      </c>
      <c r="AD6799">
        <v>50</v>
      </c>
      <c r="AE6799" t="s">
        <v>1105</v>
      </c>
      <c r="AF6799">
        <v>5</v>
      </c>
      <c r="AH6799" s="160">
        <v>37475</v>
      </c>
      <c r="AI6799">
        <v>20</v>
      </c>
      <c r="AJ6799">
        <v>133</v>
      </c>
      <c r="AK6799" s="160" t="s">
        <v>1105</v>
      </c>
      <c r="AL6799" s="28">
        <f t="shared" si="190"/>
        <v>13</v>
      </c>
      <c r="AN6799" s="160">
        <v>37475</v>
      </c>
      <c r="AO6799">
        <v>20</v>
      </c>
      <c r="AP6799">
        <v>117</v>
      </c>
      <c r="AQ6799" s="160" t="s">
        <v>1105</v>
      </c>
      <c r="AR6799" s="28">
        <f t="shared" si="191"/>
        <v>12</v>
      </c>
      <c r="AT6799" s="160">
        <v>36745</v>
      </c>
      <c r="AU6799">
        <v>20</v>
      </c>
      <c r="AV6799">
        <v>47</v>
      </c>
      <c r="AW6799" s="160" t="s">
        <v>1105</v>
      </c>
      <c r="AX6799" s="28">
        <f t="shared" si="192"/>
        <v>5</v>
      </c>
    </row>
    <row r="6800" spans="28:50" x14ac:dyDescent="0.3">
      <c r="AB6800" s="160">
        <v>35284</v>
      </c>
      <c r="AC6800">
        <v>21</v>
      </c>
      <c r="AD6800">
        <v>50</v>
      </c>
      <c r="AE6800" t="s">
        <v>1105</v>
      </c>
      <c r="AF6800">
        <v>5</v>
      </c>
      <c r="AH6800" s="160">
        <v>37475</v>
      </c>
      <c r="AI6800">
        <v>21</v>
      </c>
      <c r="AJ6800">
        <v>130</v>
      </c>
      <c r="AK6800" s="160" t="s">
        <v>1105</v>
      </c>
      <c r="AL6800" s="28">
        <f t="shared" si="190"/>
        <v>13</v>
      </c>
      <c r="AN6800" s="160">
        <v>37475</v>
      </c>
      <c r="AO6800">
        <v>21</v>
      </c>
      <c r="AP6800">
        <v>120</v>
      </c>
      <c r="AQ6800" s="160" t="s">
        <v>1105</v>
      </c>
      <c r="AR6800" s="28">
        <f t="shared" si="191"/>
        <v>12</v>
      </c>
      <c r="AT6800" s="160">
        <v>36745</v>
      </c>
      <c r="AU6800">
        <v>21</v>
      </c>
      <c r="AV6800">
        <v>39</v>
      </c>
      <c r="AW6800" s="160" t="s">
        <v>1105</v>
      </c>
      <c r="AX6800" s="28">
        <f t="shared" si="192"/>
        <v>4</v>
      </c>
    </row>
    <row r="6801" spans="28:50" x14ac:dyDescent="0.3">
      <c r="AB6801" s="160">
        <v>35284</v>
      </c>
      <c r="AC6801">
        <v>22</v>
      </c>
      <c r="AD6801">
        <v>40</v>
      </c>
      <c r="AE6801" t="s">
        <v>1105</v>
      </c>
      <c r="AF6801">
        <v>4</v>
      </c>
      <c r="AH6801" s="160">
        <v>37475</v>
      </c>
      <c r="AI6801">
        <v>22</v>
      </c>
      <c r="AJ6801">
        <v>118</v>
      </c>
      <c r="AK6801" s="160" t="s">
        <v>1105</v>
      </c>
      <c r="AL6801" s="28">
        <f t="shared" si="190"/>
        <v>12</v>
      </c>
      <c r="AN6801" s="160">
        <v>37475</v>
      </c>
      <c r="AO6801">
        <v>22</v>
      </c>
      <c r="AP6801">
        <v>120</v>
      </c>
      <c r="AQ6801" s="160" t="s">
        <v>1105</v>
      </c>
      <c r="AR6801" s="28">
        <f t="shared" si="191"/>
        <v>12</v>
      </c>
      <c r="AT6801" s="160">
        <v>36745</v>
      </c>
      <c r="AU6801">
        <v>22</v>
      </c>
      <c r="AV6801">
        <v>25</v>
      </c>
      <c r="AW6801" s="160" t="s">
        <v>1105</v>
      </c>
      <c r="AX6801" s="28">
        <f t="shared" si="192"/>
        <v>3</v>
      </c>
    </row>
    <row r="6802" spans="28:50" x14ac:dyDescent="0.3">
      <c r="AB6802" s="160">
        <v>35284</v>
      </c>
      <c r="AC6802">
        <v>23</v>
      </c>
      <c r="AD6802">
        <v>40</v>
      </c>
      <c r="AE6802" t="s">
        <v>1105</v>
      </c>
      <c r="AF6802">
        <v>4</v>
      </c>
      <c r="AH6802" s="160">
        <v>37475</v>
      </c>
      <c r="AI6802">
        <v>23</v>
      </c>
      <c r="AJ6802">
        <v>108</v>
      </c>
      <c r="AK6802" s="160" t="s">
        <v>1105</v>
      </c>
      <c r="AL6802" s="28">
        <f t="shared" si="190"/>
        <v>11</v>
      </c>
      <c r="AN6802" s="160">
        <v>37475</v>
      </c>
      <c r="AO6802">
        <v>23</v>
      </c>
      <c r="AP6802">
        <v>116</v>
      </c>
      <c r="AQ6802" s="160" t="s">
        <v>1105</v>
      </c>
      <c r="AR6802" s="28">
        <f t="shared" si="191"/>
        <v>12</v>
      </c>
      <c r="AT6802" s="160">
        <v>36745</v>
      </c>
      <c r="AU6802">
        <v>23</v>
      </c>
      <c r="AV6802">
        <v>27</v>
      </c>
      <c r="AW6802" s="160" t="s">
        <v>1105</v>
      </c>
      <c r="AX6802" s="28">
        <f t="shared" si="192"/>
        <v>3</v>
      </c>
    </row>
    <row r="6803" spans="28:50" x14ac:dyDescent="0.3">
      <c r="AB6803" s="160">
        <v>35285</v>
      </c>
      <c r="AC6803">
        <v>0</v>
      </c>
      <c r="AD6803">
        <v>40</v>
      </c>
      <c r="AE6803" t="s">
        <v>1105</v>
      </c>
      <c r="AF6803">
        <v>4</v>
      </c>
      <c r="AH6803" s="160">
        <v>37476</v>
      </c>
      <c r="AI6803">
        <v>0</v>
      </c>
      <c r="AJ6803">
        <v>103</v>
      </c>
      <c r="AK6803" s="160" t="s">
        <v>1105</v>
      </c>
      <c r="AL6803" s="28">
        <f t="shared" si="190"/>
        <v>10</v>
      </c>
      <c r="AN6803" s="160">
        <v>37476</v>
      </c>
      <c r="AO6803">
        <v>0</v>
      </c>
      <c r="AP6803">
        <v>110</v>
      </c>
      <c r="AQ6803" s="160" t="s">
        <v>1105</v>
      </c>
      <c r="AR6803" s="28">
        <f t="shared" si="191"/>
        <v>11</v>
      </c>
      <c r="AT6803" s="160">
        <v>36746</v>
      </c>
      <c r="AU6803">
        <v>0</v>
      </c>
      <c r="AV6803">
        <v>46</v>
      </c>
      <c r="AW6803" s="160" t="s">
        <v>1105</v>
      </c>
      <c r="AX6803" s="28">
        <f t="shared" si="192"/>
        <v>5</v>
      </c>
    </row>
    <row r="6804" spans="28:50" x14ac:dyDescent="0.3">
      <c r="AB6804" s="160">
        <v>35285</v>
      </c>
      <c r="AC6804">
        <v>1</v>
      </c>
      <c r="AD6804">
        <v>30</v>
      </c>
      <c r="AE6804" t="s">
        <v>1105</v>
      </c>
      <c r="AF6804">
        <v>3</v>
      </c>
      <c r="AH6804" s="160">
        <v>37476</v>
      </c>
      <c r="AI6804">
        <v>1</v>
      </c>
      <c r="AJ6804">
        <v>98</v>
      </c>
      <c r="AK6804" s="160" t="s">
        <v>1105</v>
      </c>
      <c r="AL6804" s="28">
        <f t="shared" si="190"/>
        <v>10</v>
      </c>
      <c r="AN6804" s="160">
        <v>37476</v>
      </c>
      <c r="AO6804">
        <v>1</v>
      </c>
      <c r="AP6804">
        <v>110</v>
      </c>
      <c r="AQ6804" s="160" t="s">
        <v>1105</v>
      </c>
      <c r="AR6804" s="28">
        <f t="shared" si="191"/>
        <v>11</v>
      </c>
      <c r="AT6804" s="160">
        <v>36746</v>
      </c>
      <c r="AU6804">
        <v>1</v>
      </c>
      <c r="AV6804">
        <v>34</v>
      </c>
      <c r="AW6804" s="160" t="s">
        <v>1105</v>
      </c>
      <c r="AX6804" s="28">
        <f t="shared" si="192"/>
        <v>3</v>
      </c>
    </row>
    <row r="6805" spans="28:50" x14ac:dyDescent="0.3">
      <c r="AB6805" s="160">
        <v>35285</v>
      </c>
      <c r="AC6805">
        <v>2</v>
      </c>
      <c r="AD6805">
        <v>30</v>
      </c>
      <c r="AE6805" t="s">
        <v>1105</v>
      </c>
      <c r="AF6805">
        <v>3</v>
      </c>
      <c r="AH6805" s="160">
        <v>37476</v>
      </c>
      <c r="AI6805">
        <v>2</v>
      </c>
      <c r="AJ6805">
        <v>91</v>
      </c>
      <c r="AK6805" s="160" t="s">
        <v>1105</v>
      </c>
      <c r="AL6805" s="28">
        <f t="shared" si="190"/>
        <v>9</v>
      </c>
      <c r="AN6805" s="160">
        <v>37476</v>
      </c>
      <c r="AO6805">
        <v>2</v>
      </c>
      <c r="AP6805">
        <v>112</v>
      </c>
      <c r="AQ6805" s="160" t="s">
        <v>1105</v>
      </c>
      <c r="AR6805" s="28">
        <f t="shared" si="191"/>
        <v>11</v>
      </c>
      <c r="AT6805" s="160">
        <v>36746</v>
      </c>
      <c r="AU6805">
        <v>2</v>
      </c>
      <c r="AV6805">
        <v>23</v>
      </c>
      <c r="AW6805" s="160" t="s">
        <v>1105</v>
      </c>
      <c r="AX6805" s="28">
        <f t="shared" si="192"/>
        <v>2</v>
      </c>
    </row>
    <row r="6806" spans="28:50" x14ac:dyDescent="0.3">
      <c r="AB6806" s="160">
        <v>35285</v>
      </c>
      <c r="AC6806">
        <v>3</v>
      </c>
      <c r="AD6806">
        <v>20</v>
      </c>
      <c r="AE6806" t="s">
        <v>1105</v>
      </c>
      <c r="AF6806">
        <v>2</v>
      </c>
      <c r="AH6806" s="160">
        <v>37476</v>
      </c>
      <c r="AI6806">
        <v>3</v>
      </c>
      <c r="AJ6806">
        <v>91</v>
      </c>
      <c r="AK6806" s="160" t="s">
        <v>1105</v>
      </c>
      <c r="AL6806" s="28">
        <f t="shared" si="190"/>
        <v>9</v>
      </c>
      <c r="AN6806" s="160">
        <v>37476</v>
      </c>
      <c r="AO6806">
        <v>3</v>
      </c>
      <c r="AP6806">
        <v>110</v>
      </c>
      <c r="AQ6806" s="160" t="s">
        <v>1105</v>
      </c>
      <c r="AR6806" s="28">
        <f t="shared" si="191"/>
        <v>11</v>
      </c>
      <c r="AT6806" s="160">
        <v>36746</v>
      </c>
      <c r="AU6806">
        <v>3</v>
      </c>
      <c r="AV6806">
        <v>23</v>
      </c>
      <c r="AW6806" s="160" t="s">
        <v>1105</v>
      </c>
      <c r="AX6806" s="28">
        <f t="shared" si="192"/>
        <v>2</v>
      </c>
    </row>
    <row r="6807" spans="28:50" x14ac:dyDescent="0.3">
      <c r="AB6807" s="160">
        <v>35285</v>
      </c>
      <c r="AC6807">
        <v>4</v>
      </c>
      <c r="AD6807">
        <v>20</v>
      </c>
      <c r="AE6807" t="s">
        <v>1105</v>
      </c>
      <c r="AF6807">
        <v>2</v>
      </c>
      <c r="AH6807" s="160">
        <v>37476</v>
      </c>
      <c r="AI6807">
        <v>4</v>
      </c>
      <c r="AJ6807">
        <v>99</v>
      </c>
      <c r="AK6807" s="160" t="s">
        <v>1105</v>
      </c>
      <c r="AL6807" s="28">
        <f t="shared" si="190"/>
        <v>10</v>
      </c>
      <c r="AN6807" s="160">
        <v>37476</v>
      </c>
      <c r="AO6807">
        <v>4</v>
      </c>
      <c r="AP6807">
        <v>120</v>
      </c>
      <c r="AQ6807" s="160" t="s">
        <v>1105</v>
      </c>
      <c r="AR6807" s="28">
        <f t="shared" si="191"/>
        <v>12</v>
      </c>
      <c r="AT6807" s="160">
        <v>36746</v>
      </c>
      <c r="AU6807">
        <v>4</v>
      </c>
      <c r="AV6807">
        <v>24</v>
      </c>
      <c r="AW6807" s="160" t="s">
        <v>1105</v>
      </c>
      <c r="AX6807" s="28">
        <f t="shared" si="192"/>
        <v>2</v>
      </c>
    </row>
    <row r="6808" spans="28:50" x14ac:dyDescent="0.3">
      <c r="AB6808" s="160">
        <v>35285</v>
      </c>
      <c r="AC6808">
        <v>5</v>
      </c>
      <c r="AD6808">
        <v>30</v>
      </c>
      <c r="AE6808" t="s">
        <v>1105</v>
      </c>
      <c r="AF6808">
        <v>3</v>
      </c>
      <c r="AH6808" s="160">
        <v>37476</v>
      </c>
      <c r="AI6808">
        <v>5</v>
      </c>
      <c r="AJ6808">
        <v>103</v>
      </c>
      <c r="AK6808" s="160" t="s">
        <v>1105</v>
      </c>
      <c r="AL6808" s="28">
        <f t="shared" si="190"/>
        <v>10</v>
      </c>
      <c r="AN6808" s="160">
        <v>37476</v>
      </c>
      <c r="AO6808">
        <v>5</v>
      </c>
      <c r="AP6808">
        <v>116</v>
      </c>
      <c r="AQ6808" s="160" t="s">
        <v>1105</v>
      </c>
      <c r="AR6808" s="28">
        <f t="shared" si="191"/>
        <v>12</v>
      </c>
      <c r="AT6808" s="160">
        <v>36746</v>
      </c>
      <c r="AU6808">
        <v>5</v>
      </c>
      <c r="AV6808">
        <v>18</v>
      </c>
      <c r="AW6808" s="160" t="s">
        <v>1105</v>
      </c>
      <c r="AX6808" s="28">
        <f t="shared" si="192"/>
        <v>2</v>
      </c>
    </row>
    <row r="6809" spans="28:50" x14ac:dyDescent="0.3">
      <c r="AB6809" s="160">
        <v>35285</v>
      </c>
      <c r="AC6809">
        <v>6</v>
      </c>
      <c r="AD6809">
        <v>20</v>
      </c>
      <c r="AE6809" t="s">
        <v>1105</v>
      </c>
      <c r="AF6809">
        <v>2</v>
      </c>
      <c r="AH6809" s="160">
        <v>37476</v>
      </c>
      <c r="AI6809">
        <v>6</v>
      </c>
      <c r="AJ6809">
        <v>103</v>
      </c>
      <c r="AK6809" s="160" t="s">
        <v>1105</v>
      </c>
      <c r="AL6809" s="28">
        <f t="shared" si="190"/>
        <v>10</v>
      </c>
      <c r="AN6809" s="160">
        <v>37476</v>
      </c>
      <c r="AO6809">
        <v>6</v>
      </c>
      <c r="AP6809">
        <v>120</v>
      </c>
      <c r="AQ6809" s="160" t="s">
        <v>1105</v>
      </c>
      <c r="AR6809" s="28">
        <f t="shared" si="191"/>
        <v>12</v>
      </c>
      <c r="AT6809" s="160">
        <v>36746</v>
      </c>
      <c r="AU6809">
        <v>6</v>
      </c>
      <c r="AV6809">
        <v>13</v>
      </c>
      <c r="AW6809" s="160" t="s">
        <v>1105</v>
      </c>
      <c r="AX6809" s="28">
        <f t="shared" si="192"/>
        <v>1</v>
      </c>
    </row>
    <row r="6810" spans="28:50" x14ac:dyDescent="0.3">
      <c r="AB6810" s="160">
        <v>35285</v>
      </c>
      <c r="AC6810">
        <v>7</v>
      </c>
      <c r="AD6810">
        <v>10</v>
      </c>
      <c r="AE6810" t="s">
        <v>1105</v>
      </c>
      <c r="AF6810">
        <v>1</v>
      </c>
      <c r="AH6810" s="160">
        <v>37476</v>
      </c>
      <c r="AI6810">
        <v>7</v>
      </c>
      <c r="AJ6810">
        <v>99</v>
      </c>
      <c r="AK6810" s="160" t="s">
        <v>1105</v>
      </c>
      <c r="AL6810" s="28">
        <f t="shared" si="190"/>
        <v>10</v>
      </c>
      <c r="AN6810" s="160">
        <v>37476</v>
      </c>
      <c r="AO6810">
        <v>7</v>
      </c>
      <c r="AP6810">
        <v>130</v>
      </c>
      <c r="AQ6810" s="160" t="s">
        <v>1105</v>
      </c>
      <c r="AR6810" s="28">
        <f t="shared" si="191"/>
        <v>13</v>
      </c>
      <c r="AT6810" s="160">
        <v>36746</v>
      </c>
      <c r="AU6810">
        <v>7</v>
      </c>
      <c r="AV6810">
        <v>19</v>
      </c>
      <c r="AW6810" s="160" t="s">
        <v>1105</v>
      </c>
      <c r="AX6810" s="28">
        <f t="shared" si="192"/>
        <v>2</v>
      </c>
    </row>
    <row r="6811" spans="28:50" x14ac:dyDescent="0.3">
      <c r="AB6811" s="160">
        <v>35285</v>
      </c>
      <c r="AC6811">
        <v>8</v>
      </c>
      <c r="AD6811">
        <v>30</v>
      </c>
      <c r="AE6811" t="s">
        <v>1105</v>
      </c>
      <c r="AF6811">
        <v>3</v>
      </c>
      <c r="AH6811" s="160">
        <v>37476</v>
      </c>
      <c r="AI6811">
        <v>8</v>
      </c>
      <c r="AJ6811">
        <v>101</v>
      </c>
      <c r="AK6811" s="160" t="s">
        <v>1105</v>
      </c>
      <c r="AL6811" s="28">
        <f t="shared" si="190"/>
        <v>10</v>
      </c>
      <c r="AN6811" s="160">
        <v>37476</v>
      </c>
      <c r="AO6811">
        <v>8</v>
      </c>
      <c r="AP6811">
        <v>130</v>
      </c>
      <c r="AQ6811" s="160" t="s">
        <v>1105</v>
      </c>
      <c r="AR6811" s="28">
        <f t="shared" si="191"/>
        <v>13</v>
      </c>
      <c r="AT6811" s="160">
        <v>36746</v>
      </c>
      <c r="AU6811">
        <v>8</v>
      </c>
      <c r="AV6811">
        <v>32</v>
      </c>
      <c r="AW6811" s="160" t="s">
        <v>1105</v>
      </c>
      <c r="AX6811" s="28">
        <f t="shared" si="192"/>
        <v>3</v>
      </c>
    </row>
    <row r="6812" spans="28:50" x14ac:dyDescent="0.3">
      <c r="AB6812" s="160">
        <v>35285</v>
      </c>
      <c r="AC6812">
        <v>9</v>
      </c>
      <c r="AD6812">
        <v>50</v>
      </c>
      <c r="AE6812" t="s">
        <v>1105</v>
      </c>
      <c r="AF6812">
        <v>5</v>
      </c>
      <c r="AH6812" s="160">
        <v>37476</v>
      </c>
      <c r="AI6812">
        <v>9</v>
      </c>
      <c r="AJ6812">
        <v>118</v>
      </c>
      <c r="AK6812" s="160" t="s">
        <v>1105</v>
      </c>
      <c r="AL6812" s="28">
        <f t="shared" si="190"/>
        <v>12</v>
      </c>
      <c r="AN6812" s="160">
        <v>37476</v>
      </c>
      <c r="AO6812">
        <v>9</v>
      </c>
      <c r="AP6812">
        <v>140</v>
      </c>
      <c r="AQ6812" s="160" t="s">
        <v>1105</v>
      </c>
      <c r="AR6812" s="28">
        <f t="shared" si="191"/>
        <v>14</v>
      </c>
      <c r="AT6812" s="160">
        <v>36746</v>
      </c>
      <c r="AU6812">
        <v>9</v>
      </c>
      <c r="AV6812">
        <v>62</v>
      </c>
      <c r="AW6812" s="160" t="s">
        <v>1105</v>
      </c>
      <c r="AX6812" s="28">
        <f t="shared" si="192"/>
        <v>6</v>
      </c>
    </row>
    <row r="6813" spans="28:50" x14ac:dyDescent="0.3">
      <c r="AB6813" s="160">
        <v>35285</v>
      </c>
      <c r="AC6813">
        <v>10</v>
      </c>
      <c r="AD6813">
        <v>60</v>
      </c>
      <c r="AE6813" t="s">
        <v>1105</v>
      </c>
      <c r="AF6813">
        <v>6</v>
      </c>
      <c r="AH6813" s="160">
        <v>37476</v>
      </c>
      <c r="AI6813">
        <v>10</v>
      </c>
      <c r="AJ6813">
        <v>126</v>
      </c>
      <c r="AK6813" s="160" t="s">
        <v>1105</v>
      </c>
      <c r="AL6813" s="28">
        <f t="shared" si="190"/>
        <v>13</v>
      </c>
      <c r="AN6813" s="160">
        <v>37476</v>
      </c>
      <c r="AO6813">
        <v>10</v>
      </c>
      <c r="AP6813">
        <v>150</v>
      </c>
      <c r="AQ6813" s="160" t="s">
        <v>1105</v>
      </c>
      <c r="AR6813" s="28">
        <f t="shared" si="191"/>
        <v>15</v>
      </c>
      <c r="AT6813" s="160">
        <v>36746</v>
      </c>
      <c r="AU6813">
        <v>10</v>
      </c>
      <c r="AV6813">
        <v>83</v>
      </c>
      <c r="AW6813" s="160" t="s">
        <v>1105</v>
      </c>
      <c r="AX6813" s="28">
        <f t="shared" si="192"/>
        <v>8</v>
      </c>
    </row>
    <row r="6814" spans="28:50" x14ac:dyDescent="0.3">
      <c r="AB6814" s="160">
        <v>35285</v>
      </c>
      <c r="AC6814">
        <v>11</v>
      </c>
      <c r="AD6814">
        <v>70</v>
      </c>
      <c r="AE6814" t="s">
        <v>1105</v>
      </c>
      <c r="AF6814">
        <v>7</v>
      </c>
      <c r="AH6814" s="160">
        <v>37476</v>
      </c>
      <c r="AI6814">
        <v>11</v>
      </c>
      <c r="AJ6814">
        <v>133</v>
      </c>
      <c r="AK6814" s="160" t="s">
        <v>1105</v>
      </c>
      <c r="AL6814" s="28">
        <f t="shared" si="190"/>
        <v>13</v>
      </c>
      <c r="AN6814" s="160">
        <v>37476</v>
      </c>
      <c r="AO6814">
        <v>11</v>
      </c>
      <c r="AP6814">
        <v>116</v>
      </c>
      <c r="AQ6814" s="160" t="s">
        <v>1105</v>
      </c>
      <c r="AR6814" s="28">
        <f t="shared" si="191"/>
        <v>12</v>
      </c>
      <c r="AT6814" s="160">
        <v>36746</v>
      </c>
      <c r="AU6814">
        <v>11</v>
      </c>
      <c r="AV6814">
        <v>88</v>
      </c>
      <c r="AW6814" s="160" t="s">
        <v>1105</v>
      </c>
      <c r="AX6814" s="28">
        <f t="shared" si="192"/>
        <v>9</v>
      </c>
    </row>
    <row r="6815" spans="28:50" x14ac:dyDescent="0.3">
      <c r="AB6815" s="160">
        <v>35285</v>
      </c>
      <c r="AC6815">
        <v>12</v>
      </c>
      <c r="AD6815">
        <v>70</v>
      </c>
      <c r="AE6815" t="s">
        <v>1105</v>
      </c>
      <c r="AF6815">
        <v>7</v>
      </c>
      <c r="AH6815" s="160">
        <v>37476</v>
      </c>
      <c r="AI6815">
        <v>12</v>
      </c>
      <c r="AJ6815">
        <v>144</v>
      </c>
      <c r="AK6815" s="160" t="s">
        <v>1105</v>
      </c>
      <c r="AL6815" s="28">
        <f t="shared" si="190"/>
        <v>14</v>
      </c>
      <c r="AN6815" s="160">
        <v>37476</v>
      </c>
      <c r="AO6815">
        <v>12</v>
      </c>
      <c r="AP6815">
        <v>140</v>
      </c>
      <c r="AQ6815" s="160" t="s">
        <v>1105</v>
      </c>
      <c r="AR6815" s="28">
        <f t="shared" si="191"/>
        <v>14</v>
      </c>
      <c r="AT6815" s="160">
        <v>36746</v>
      </c>
      <c r="AU6815">
        <v>12</v>
      </c>
      <c r="AV6815">
        <v>95</v>
      </c>
      <c r="AW6815" s="160" t="s">
        <v>1105</v>
      </c>
      <c r="AX6815" s="28">
        <f t="shared" si="192"/>
        <v>10</v>
      </c>
    </row>
    <row r="6816" spans="28:50" x14ac:dyDescent="0.3">
      <c r="AB6816" s="160">
        <v>35285</v>
      </c>
      <c r="AC6816">
        <v>13</v>
      </c>
      <c r="AD6816">
        <v>90</v>
      </c>
      <c r="AE6816" t="s">
        <v>1105</v>
      </c>
      <c r="AF6816">
        <v>9</v>
      </c>
      <c r="AH6816" s="160">
        <v>37476</v>
      </c>
      <c r="AI6816">
        <v>13</v>
      </c>
      <c r="AJ6816">
        <v>142</v>
      </c>
      <c r="AK6816" s="160" t="s">
        <v>1105</v>
      </c>
      <c r="AL6816" s="28">
        <f t="shared" si="190"/>
        <v>14</v>
      </c>
      <c r="AN6816" s="160">
        <v>37476</v>
      </c>
      <c r="AO6816">
        <v>13</v>
      </c>
      <c r="AP6816">
        <v>140</v>
      </c>
      <c r="AQ6816" s="160" t="s">
        <v>1105</v>
      </c>
      <c r="AR6816" s="28">
        <f t="shared" si="191"/>
        <v>14</v>
      </c>
      <c r="AT6816" s="160">
        <v>36746</v>
      </c>
      <c r="AU6816">
        <v>13</v>
      </c>
      <c r="AV6816">
        <v>109</v>
      </c>
      <c r="AW6816" s="160" t="s">
        <v>1105</v>
      </c>
      <c r="AX6816" s="28">
        <f t="shared" si="192"/>
        <v>11</v>
      </c>
    </row>
    <row r="6817" spans="28:50" x14ac:dyDescent="0.3">
      <c r="AB6817" s="160">
        <v>35285</v>
      </c>
      <c r="AC6817">
        <v>14</v>
      </c>
      <c r="AD6817">
        <v>90</v>
      </c>
      <c r="AE6817" t="s">
        <v>1105</v>
      </c>
      <c r="AF6817">
        <v>9</v>
      </c>
      <c r="AH6817" s="160">
        <v>37476</v>
      </c>
      <c r="AI6817">
        <v>14</v>
      </c>
      <c r="AJ6817">
        <v>141</v>
      </c>
      <c r="AK6817" s="160" t="s">
        <v>1105</v>
      </c>
      <c r="AL6817" s="28">
        <f t="shared" si="190"/>
        <v>14</v>
      </c>
      <c r="AN6817" s="160">
        <v>37476</v>
      </c>
      <c r="AO6817">
        <v>14</v>
      </c>
      <c r="AP6817">
        <v>143</v>
      </c>
      <c r="AQ6817" s="160" t="s">
        <v>1105</v>
      </c>
      <c r="AR6817" s="28">
        <f t="shared" si="191"/>
        <v>14</v>
      </c>
      <c r="AT6817" s="160">
        <v>36746</v>
      </c>
      <c r="AU6817">
        <v>14</v>
      </c>
      <c r="AV6817">
        <v>102</v>
      </c>
      <c r="AW6817" s="160" t="s">
        <v>1105</v>
      </c>
      <c r="AX6817" s="28">
        <f t="shared" si="192"/>
        <v>10</v>
      </c>
    </row>
    <row r="6818" spans="28:50" x14ac:dyDescent="0.3">
      <c r="AB6818" s="160">
        <v>35285</v>
      </c>
      <c r="AC6818">
        <v>15</v>
      </c>
      <c r="AD6818">
        <v>80</v>
      </c>
      <c r="AE6818" t="s">
        <v>1105</v>
      </c>
      <c r="AF6818">
        <v>8</v>
      </c>
      <c r="AH6818" s="160">
        <v>37476</v>
      </c>
      <c r="AI6818">
        <v>15</v>
      </c>
      <c r="AJ6818">
        <v>154</v>
      </c>
      <c r="AK6818" s="160" t="s">
        <v>1105</v>
      </c>
      <c r="AL6818" s="28">
        <f t="shared" si="190"/>
        <v>15</v>
      </c>
      <c r="AN6818" s="160">
        <v>37476</v>
      </c>
      <c r="AO6818">
        <v>15</v>
      </c>
      <c r="AP6818">
        <v>140</v>
      </c>
      <c r="AQ6818" s="160" t="s">
        <v>1105</v>
      </c>
      <c r="AR6818" s="28">
        <f t="shared" si="191"/>
        <v>14</v>
      </c>
      <c r="AT6818" s="160">
        <v>36746</v>
      </c>
      <c r="AU6818">
        <v>15</v>
      </c>
      <c r="AV6818">
        <v>94</v>
      </c>
      <c r="AW6818" s="160" t="s">
        <v>1105</v>
      </c>
      <c r="AX6818" s="28">
        <f t="shared" si="192"/>
        <v>9</v>
      </c>
    </row>
    <row r="6819" spans="28:50" x14ac:dyDescent="0.3">
      <c r="AB6819" s="160">
        <v>35285</v>
      </c>
      <c r="AC6819">
        <v>16</v>
      </c>
      <c r="AD6819">
        <v>80</v>
      </c>
      <c r="AE6819" t="s">
        <v>1105</v>
      </c>
      <c r="AF6819">
        <v>8</v>
      </c>
      <c r="AH6819" s="160">
        <v>37476</v>
      </c>
      <c r="AI6819">
        <v>16</v>
      </c>
      <c r="AJ6819">
        <v>155</v>
      </c>
      <c r="AK6819" s="160" t="s">
        <v>1105</v>
      </c>
      <c r="AL6819" s="28">
        <f t="shared" si="190"/>
        <v>16</v>
      </c>
      <c r="AN6819" s="160">
        <v>37476</v>
      </c>
      <c r="AO6819">
        <v>16</v>
      </c>
      <c r="AP6819">
        <v>100</v>
      </c>
      <c r="AQ6819" s="160" t="s">
        <v>1105</v>
      </c>
      <c r="AR6819" s="28">
        <f t="shared" si="191"/>
        <v>10</v>
      </c>
      <c r="AT6819" s="160">
        <v>36746</v>
      </c>
      <c r="AU6819">
        <v>16</v>
      </c>
      <c r="AV6819">
        <v>87</v>
      </c>
      <c r="AW6819" s="160" t="s">
        <v>1105</v>
      </c>
      <c r="AX6819" s="28">
        <f t="shared" si="192"/>
        <v>9</v>
      </c>
    </row>
    <row r="6820" spans="28:50" x14ac:dyDescent="0.3">
      <c r="AB6820" s="160">
        <v>35285</v>
      </c>
      <c r="AC6820">
        <v>17</v>
      </c>
      <c r="AD6820">
        <v>70</v>
      </c>
      <c r="AE6820" t="s">
        <v>1105</v>
      </c>
      <c r="AF6820">
        <v>7</v>
      </c>
      <c r="AH6820" s="160">
        <v>37476</v>
      </c>
      <c r="AI6820">
        <v>17</v>
      </c>
      <c r="AJ6820">
        <v>150</v>
      </c>
      <c r="AK6820" s="160" t="s">
        <v>1105</v>
      </c>
      <c r="AL6820" s="28">
        <f t="shared" si="190"/>
        <v>15</v>
      </c>
      <c r="AN6820" s="160">
        <v>37476</v>
      </c>
      <c r="AO6820">
        <v>17</v>
      </c>
      <c r="AP6820">
        <v>118</v>
      </c>
      <c r="AQ6820" s="160" t="s">
        <v>1105</v>
      </c>
      <c r="AR6820" s="28">
        <f t="shared" si="191"/>
        <v>12</v>
      </c>
      <c r="AT6820" s="160">
        <v>36746</v>
      </c>
      <c r="AU6820">
        <v>17</v>
      </c>
      <c r="AV6820">
        <v>75</v>
      </c>
      <c r="AW6820" s="160" t="s">
        <v>1105</v>
      </c>
      <c r="AX6820" s="28">
        <f t="shared" si="192"/>
        <v>8</v>
      </c>
    </row>
    <row r="6821" spans="28:50" x14ac:dyDescent="0.3">
      <c r="AB6821" s="160">
        <v>35285</v>
      </c>
      <c r="AC6821">
        <v>18</v>
      </c>
      <c r="AD6821">
        <v>50</v>
      </c>
      <c r="AE6821" t="s">
        <v>1105</v>
      </c>
      <c r="AF6821">
        <v>5</v>
      </c>
      <c r="AH6821" s="160">
        <v>37476</v>
      </c>
      <c r="AI6821">
        <v>18</v>
      </c>
      <c r="AJ6821">
        <v>146</v>
      </c>
      <c r="AK6821" s="160" t="s">
        <v>1105</v>
      </c>
      <c r="AL6821" s="28">
        <f t="shared" si="190"/>
        <v>15</v>
      </c>
      <c r="AN6821" s="160">
        <v>37476</v>
      </c>
      <c r="AO6821">
        <v>18</v>
      </c>
      <c r="AP6821">
        <v>100</v>
      </c>
      <c r="AQ6821" s="160" t="s">
        <v>1105</v>
      </c>
      <c r="AR6821" s="28">
        <f t="shared" si="191"/>
        <v>10</v>
      </c>
      <c r="AT6821" s="160">
        <v>36746</v>
      </c>
      <c r="AU6821">
        <v>18</v>
      </c>
      <c r="AV6821">
        <v>75</v>
      </c>
      <c r="AW6821" s="160" t="s">
        <v>1105</v>
      </c>
      <c r="AX6821" s="28">
        <f t="shared" si="192"/>
        <v>8</v>
      </c>
    </row>
    <row r="6822" spans="28:50" x14ac:dyDescent="0.3">
      <c r="AB6822" s="160">
        <v>35285</v>
      </c>
      <c r="AC6822">
        <v>19</v>
      </c>
      <c r="AD6822">
        <v>40</v>
      </c>
      <c r="AE6822" t="s">
        <v>1105</v>
      </c>
      <c r="AF6822">
        <v>4</v>
      </c>
      <c r="AH6822" s="160">
        <v>37476</v>
      </c>
      <c r="AI6822">
        <v>19</v>
      </c>
      <c r="AJ6822">
        <v>140</v>
      </c>
      <c r="AK6822" s="160" t="s">
        <v>1105</v>
      </c>
      <c r="AL6822" s="28">
        <f t="shared" si="190"/>
        <v>14</v>
      </c>
      <c r="AN6822" s="160">
        <v>37476</v>
      </c>
      <c r="AO6822">
        <v>19</v>
      </c>
      <c r="AP6822">
        <v>110</v>
      </c>
      <c r="AQ6822" s="160" t="s">
        <v>1105</v>
      </c>
      <c r="AR6822" s="28">
        <f t="shared" si="191"/>
        <v>11</v>
      </c>
      <c r="AT6822" s="160">
        <v>36746</v>
      </c>
      <c r="AU6822">
        <v>19</v>
      </c>
      <c r="AV6822">
        <v>72</v>
      </c>
      <c r="AW6822" s="160" t="s">
        <v>1105</v>
      </c>
      <c r="AX6822" s="28">
        <f t="shared" si="192"/>
        <v>7</v>
      </c>
    </row>
    <row r="6823" spans="28:50" x14ac:dyDescent="0.3">
      <c r="AB6823" s="160">
        <v>35285</v>
      </c>
      <c r="AC6823">
        <v>20</v>
      </c>
      <c r="AD6823">
        <v>20</v>
      </c>
      <c r="AE6823" t="s">
        <v>1105</v>
      </c>
      <c r="AF6823">
        <v>2</v>
      </c>
      <c r="AH6823" s="160">
        <v>37476</v>
      </c>
      <c r="AI6823">
        <v>20</v>
      </c>
      <c r="AJ6823">
        <v>140</v>
      </c>
      <c r="AK6823" s="160" t="s">
        <v>1105</v>
      </c>
      <c r="AL6823" s="28">
        <f t="shared" si="190"/>
        <v>14</v>
      </c>
      <c r="AN6823" s="160">
        <v>37476</v>
      </c>
      <c r="AO6823">
        <v>20</v>
      </c>
      <c r="AP6823">
        <v>108</v>
      </c>
      <c r="AQ6823" s="160" t="s">
        <v>1105</v>
      </c>
      <c r="AR6823" s="28">
        <f t="shared" si="191"/>
        <v>11</v>
      </c>
      <c r="AT6823" s="160">
        <v>36746</v>
      </c>
      <c r="AU6823">
        <v>20</v>
      </c>
      <c r="AV6823">
        <v>70</v>
      </c>
      <c r="AW6823" s="160" t="s">
        <v>1105</v>
      </c>
      <c r="AX6823" s="28">
        <f t="shared" si="192"/>
        <v>7</v>
      </c>
    </row>
    <row r="6824" spans="28:50" x14ac:dyDescent="0.3">
      <c r="AB6824" s="160">
        <v>35285</v>
      </c>
      <c r="AC6824">
        <v>21</v>
      </c>
      <c r="AD6824">
        <v>10</v>
      </c>
      <c r="AE6824" t="s">
        <v>1105</v>
      </c>
      <c r="AF6824">
        <v>1</v>
      </c>
      <c r="AH6824" s="160">
        <v>37476</v>
      </c>
      <c r="AI6824">
        <v>21</v>
      </c>
      <c r="AJ6824">
        <v>132</v>
      </c>
      <c r="AK6824" s="160" t="s">
        <v>1105</v>
      </c>
      <c r="AL6824" s="28">
        <f t="shared" si="190"/>
        <v>13</v>
      </c>
      <c r="AN6824" s="160">
        <v>37476</v>
      </c>
      <c r="AO6824">
        <v>21</v>
      </c>
      <c r="AP6824">
        <v>110</v>
      </c>
      <c r="AQ6824" s="160" t="s">
        <v>1105</v>
      </c>
      <c r="AR6824" s="28">
        <f t="shared" si="191"/>
        <v>11</v>
      </c>
      <c r="AT6824" s="160">
        <v>36746</v>
      </c>
      <c r="AU6824">
        <v>21</v>
      </c>
      <c r="AV6824">
        <v>70</v>
      </c>
      <c r="AW6824" s="160" t="s">
        <v>1105</v>
      </c>
      <c r="AX6824" s="28">
        <f t="shared" si="192"/>
        <v>7</v>
      </c>
    </row>
    <row r="6825" spans="28:50" x14ac:dyDescent="0.3">
      <c r="AB6825" s="160">
        <v>35285</v>
      </c>
      <c r="AC6825">
        <v>22</v>
      </c>
      <c r="AD6825">
        <v>10</v>
      </c>
      <c r="AE6825" t="s">
        <v>1105</v>
      </c>
      <c r="AF6825">
        <v>1</v>
      </c>
      <c r="AH6825" s="160">
        <v>37476</v>
      </c>
      <c r="AI6825">
        <v>22</v>
      </c>
      <c r="AJ6825">
        <v>127</v>
      </c>
      <c r="AK6825" s="160" t="s">
        <v>1105</v>
      </c>
      <c r="AL6825" s="28">
        <f t="shared" si="190"/>
        <v>13</v>
      </c>
      <c r="AN6825" s="160">
        <v>37476</v>
      </c>
      <c r="AO6825">
        <v>22</v>
      </c>
      <c r="AP6825">
        <v>90</v>
      </c>
      <c r="AQ6825" s="160" t="s">
        <v>1105</v>
      </c>
      <c r="AR6825" s="28">
        <f t="shared" si="191"/>
        <v>9</v>
      </c>
      <c r="AT6825" s="160">
        <v>36746</v>
      </c>
      <c r="AU6825">
        <v>22</v>
      </c>
      <c r="AV6825">
        <v>65</v>
      </c>
      <c r="AW6825" s="160" t="s">
        <v>1105</v>
      </c>
      <c r="AX6825" s="28">
        <f t="shared" si="192"/>
        <v>7</v>
      </c>
    </row>
    <row r="6826" spans="28:50" x14ac:dyDescent="0.3">
      <c r="AB6826" s="160">
        <v>35285</v>
      </c>
      <c r="AC6826">
        <v>23</v>
      </c>
      <c r="AD6826">
        <v>-20</v>
      </c>
      <c r="AE6826" t="s">
        <v>1105</v>
      </c>
      <c r="AF6826">
        <v>-2</v>
      </c>
      <c r="AH6826" s="160">
        <v>37476</v>
      </c>
      <c r="AI6826">
        <v>23</v>
      </c>
      <c r="AJ6826">
        <v>126</v>
      </c>
      <c r="AK6826" s="160" t="s">
        <v>1105</v>
      </c>
      <c r="AL6826" s="28">
        <f t="shared" si="190"/>
        <v>13</v>
      </c>
      <c r="AN6826" s="160">
        <v>37476</v>
      </c>
      <c r="AO6826">
        <v>23</v>
      </c>
      <c r="AP6826">
        <v>94</v>
      </c>
      <c r="AQ6826" s="160" t="s">
        <v>1105</v>
      </c>
      <c r="AR6826" s="28">
        <f t="shared" si="191"/>
        <v>9</v>
      </c>
      <c r="AT6826" s="160">
        <v>36746</v>
      </c>
      <c r="AU6826">
        <v>23</v>
      </c>
      <c r="AV6826">
        <v>80</v>
      </c>
      <c r="AW6826" s="160" t="s">
        <v>1105</v>
      </c>
      <c r="AX6826" s="28">
        <f t="shared" si="192"/>
        <v>8</v>
      </c>
    </row>
    <row r="6827" spans="28:50" x14ac:dyDescent="0.3">
      <c r="AB6827" s="160">
        <v>35286</v>
      </c>
      <c r="AC6827">
        <v>0</v>
      </c>
      <c r="AD6827">
        <v>-20</v>
      </c>
      <c r="AE6827" t="s">
        <v>1105</v>
      </c>
      <c r="AF6827">
        <v>-2</v>
      </c>
      <c r="AH6827" s="160">
        <v>37477</v>
      </c>
      <c r="AI6827">
        <v>0</v>
      </c>
      <c r="AJ6827">
        <v>121</v>
      </c>
      <c r="AK6827" s="160" t="s">
        <v>1105</v>
      </c>
      <c r="AL6827" s="28">
        <f t="shared" si="190"/>
        <v>12</v>
      </c>
      <c r="AN6827" s="160">
        <v>37477</v>
      </c>
      <c r="AO6827">
        <v>0</v>
      </c>
      <c r="AP6827">
        <v>90</v>
      </c>
      <c r="AQ6827" s="160" t="s">
        <v>1105</v>
      </c>
      <c r="AR6827" s="28">
        <f t="shared" si="191"/>
        <v>9</v>
      </c>
      <c r="AT6827" s="160">
        <v>36747</v>
      </c>
      <c r="AU6827">
        <v>0</v>
      </c>
      <c r="AV6827">
        <v>73</v>
      </c>
      <c r="AW6827" s="160" t="s">
        <v>1105</v>
      </c>
      <c r="AX6827" s="28">
        <f t="shared" si="192"/>
        <v>7</v>
      </c>
    </row>
    <row r="6828" spans="28:50" x14ac:dyDescent="0.3">
      <c r="AB6828" s="160">
        <v>35286</v>
      </c>
      <c r="AC6828">
        <v>1</v>
      </c>
      <c r="AD6828">
        <v>-20</v>
      </c>
      <c r="AE6828" t="s">
        <v>1105</v>
      </c>
      <c r="AF6828">
        <v>-2</v>
      </c>
      <c r="AH6828" s="160">
        <v>37477</v>
      </c>
      <c r="AI6828">
        <v>1</v>
      </c>
      <c r="AJ6828">
        <v>120</v>
      </c>
      <c r="AK6828" s="160" t="s">
        <v>1105</v>
      </c>
      <c r="AL6828" s="28">
        <f t="shared" si="190"/>
        <v>12</v>
      </c>
      <c r="AN6828" s="160">
        <v>37477</v>
      </c>
      <c r="AO6828">
        <v>1</v>
      </c>
      <c r="AP6828">
        <v>90</v>
      </c>
      <c r="AQ6828" s="160" t="s">
        <v>1105</v>
      </c>
      <c r="AR6828" s="28">
        <f t="shared" si="191"/>
        <v>9</v>
      </c>
      <c r="AT6828" s="160">
        <v>36747</v>
      </c>
      <c r="AU6828">
        <v>1</v>
      </c>
      <c r="AV6828">
        <v>77</v>
      </c>
      <c r="AW6828" s="160" t="s">
        <v>1105</v>
      </c>
      <c r="AX6828" s="28">
        <f t="shared" si="192"/>
        <v>8</v>
      </c>
    </row>
    <row r="6829" spans="28:50" x14ac:dyDescent="0.3">
      <c r="AB6829" s="160">
        <v>35286</v>
      </c>
      <c r="AC6829">
        <v>2</v>
      </c>
      <c r="AD6829">
        <v>-30</v>
      </c>
      <c r="AE6829" t="s">
        <v>1105</v>
      </c>
      <c r="AF6829">
        <v>-3</v>
      </c>
      <c r="AH6829" s="160">
        <v>37477</v>
      </c>
      <c r="AI6829">
        <v>2</v>
      </c>
      <c r="AJ6829">
        <v>115</v>
      </c>
      <c r="AK6829" s="160" t="s">
        <v>1105</v>
      </c>
      <c r="AL6829" s="28">
        <f t="shared" si="190"/>
        <v>12</v>
      </c>
      <c r="AN6829" s="160">
        <v>37477</v>
      </c>
      <c r="AO6829">
        <v>2</v>
      </c>
      <c r="AP6829">
        <v>90</v>
      </c>
      <c r="AQ6829" s="160" t="s">
        <v>1105</v>
      </c>
      <c r="AR6829" s="28">
        <f t="shared" si="191"/>
        <v>9</v>
      </c>
      <c r="AT6829" s="160">
        <v>36747</v>
      </c>
      <c r="AU6829">
        <v>2</v>
      </c>
      <c r="AV6829">
        <v>81</v>
      </c>
      <c r="AW6829" s="160" t="s">
        <v>1105</v>
      </c>
      <c r="AX6829" s="28">
        <f t="shared" si="192"/>
        <v>8</v>
      </c>
    </row>
    <row r="6830" spans="28:50" x14ac:dyDescent="0.3">
      <c r="AB6830" s="160">
        <v>35286</v>
      </c>
      <c r="AC6830">
        <v>3</v>
      </c>
      <c r="AD6830">
        <v>-40</v>
      </c>
      <c r="AE6830" t="s">
        <v>1105</v>
      </c>
      <c r="AF6830">
        <v>-4</v>
      </c>
      <c r="AH6830" s="160">
        <v>37477</v>
      </c>
      <c r="AI6830">
        <v>3</v>
      </c>
      <c r="AJ6830">
        <v>112</v>
      </c>
      <c r="AK6830" s="160" t="s">
        <v>1105</v>
      </c>
      <c r="AL6830" s="28">
        <f t="shared" si="190"/>
        <v>11</v>
      </c>
      <c r="AN6830" s="160">
        <v>37477</v>
      </c>
      <c r="AO6830">
        <v>3</v>
      </c>
      <c r="AP6830">
        <v>100</v>
      </c>
      <c r="AQ6830" s="160" t="s">
        <v>1105</v>
      </c>
      <c r="AR6830" s="28">
        <f t="shared" si="191"/>
        <v>10</v>
      </c>
      <c r="AT6830" s="160">
        <v>36747</v>
      </c>
      <c r="AU6830">
        <v>3</v>
      </c>
      <c r="AV6830">
        <v>74</v>
      </c>
      <c r="AW6830" s="160" t="s">
        <v>1105</v>
      </c>
      <c r="AX6830" s="28">
        <f t="shared" si="192"/>
        <v>7</v>
      </c>
    </row>
    <row r="6831" spans="28:50" x14ac:dyDescent="0.3">
      <c r="AB6831" s="160">
        <v>35286</v>
      </c>
      <c r="AC6831">
        <v>4</v>
      </c>
      <c r="AD6831">
        <v>-40</v>
      </c>
      <c r="AE6831" t="s">
        <v>1105</v>
      </c>
      <c r="AF6831">
        <v>-4</v>
      </c>
      <c r="AH6831" s="160">
        <v>37477</v>
      </c>
      <c r="AI6831">
        <v>4</v>
      </c>
      <c r="AJ6831">
        <v>108</v>
      </c>
      <c r="AK6831" s="160" t="s">
        <v>1105</v>
      </c>
      <c r="AL6831" s="28">
        <f t="shared" si="190"/>
        <v>11</v>
      </c>
      <c r="AN6831" s="160">
        <v>37477</v>
      </c>
      <c r="AO6831">
        <v>4</v>
      </c>
      <c r="AP6831">
        <v>90</v>
      </c>
      <c r="AQ6831" s="160" t="s">
        <v>1105</v>
      </c>
      <c r="AR6831" s="28">
        <f t="shared" si="191"/>
        <v>9</v>
      </c>
      <c r="AT6831" s="160">
        <v>36747</v>
      </c>
      <c r="AU6831">
        <v>4</v>
      </c>
      <c r="AV6831">
        <v>73</v>
      </c>
      <c r="AW6831" s="160" t="s">
        <v>1105</v>
      </c>
      <c r="AX6831" s="28">
        <f t="shared" si="192"/>
        <v>7</v>
      </c>
    </row>
    <row r="6832" spans="28:50" x14ac:dyDescent="0.3">
      <c r="AB6832" s="160">
        <v>35286</v>
      </c>
      <c r="AC6832">
        <v>5</v>
      </c>
      <c r="AD6832">
        <v>-40</v>
      </c>
      <c r="AE6832" t="s">
        <v>1105</v>
      </c>
      <c r="AF6832">
        <v>-4</v>
      </c>
      <c r="AH6832" s="160">
        <v>37477</v>
      </c>
      <c r="AI6832">
        <v>5</v>
      </c>
      <c r="AJ6832">
        <v>110</v>
      </c>
      <c r="AK6832" s="160" t="s">
        <v>1105</v>
      </c>
      <c r="AL6832" s="28">
        <f t="shared" si="190"/>
        <v>11</v>
      </c>
      <c r="AN6832" s="160">
        <v>37477</v>
      </c>
      <c r="AO6832">
        <v>5</v>
      </c>
      <c r="AP6832">
        <v>76</v>
      </c>
      <c r="AQ6832" s="160" t="s">
        <v>1105</v>
      </c>
      <c r="AR6832" s="28">
        <f t="shared" si="191"/>
        <v>8</v>
      </c>
      <c r="AT6832" s="160">
        <v>36747</v>
      </c>
      <c r="AU6832">
        <v>5</v>
      </c>
      <c r="AV6832">
        <v>75</v>
      </c>
      <c r="AW6832" s="160" t="s">
        <v>1105</v>
      </c>
      <c r="AX6832" s="28">
        <f t="shared" si="192"/>
        <v>8</v>
      </c>
    </row>
    <row r="6833" spans="28:50" x14ac:dyDescent="0.3">
      <c r="AB6833" s="160">
        <v>35286</v>
      </c>
      <c r="AC6833">
        <v>6</v>
      </c>
      <c r="AD6833">
        <v>-40</v>
      </c>
      <c r="AE6833" t="s">
        <v>1105</v>
      </c>
      <c r="AF6833">
        <v>-4</v>
      </c>
      <c r="AH6833" s="160">
        <v>37477</v>
      </c>
      <c r="AI6833">
        <v>6</v>
      </c>
      <c r="AJ6833">
        <v>105</v>
      </c>
      <c r="AK6833" s="160" t="s">
        <v>1105</v>
      </c>
      <c r="AL6833" s="28">
        <f t="shared" si="190"/>
        <v>11</v>
      </c>
      <c r="AN6833" s="160">
        <v>37477</v>
      </c>
      <c r="AO6833">
        <v>6</v>
      </c>
      <c r="AP6833">
        <v>90</v>
      </c>
      <c r="AQ6833" s="160" t="s">
        <v>1105</v>
      </c>
      <c r="AR6833" s="28">
        <f t="shared" si="191"/>
        <v>9</v>
      </c>
      <c r="AT6833" s="160">
        <v>36747</v>
      </c>
      <c r="AU6833">
        <v>6</v>
      </c>
      <c r="AV6833">
        <v>71</v>
      </c>
      <c r="AW6833" s="160" t="s">
        <v>1105</v>
      </c>
      <c r="AX6833" s="28">
        <f t="shared" si="192"/>
        <v>7</v>
      </c>
    </row>
    <row r="6834" spans="28:50" x14ac:dyDescent="0.3">
      <c r="AB6834" s="160">
        <v>35286</v>
      </c>
      <c r="AC6834">
        <v>7</v>
      </c>
      <c r="AD6834">
        <v>-20</v>
      </c>
      <c r="AE6834" t="s">
        <v>1105</v>
      </c>
      <c r="AF6834">
        <v>-2</v>
      </c>
      <c r="AH6834" s="160">
        <v>37477</v>
      </c>
      <c r="AI6834">
        <v>7</v>
      </c>
      <c r="AJ6834">
        <v>103</v>
      </c>
      <c r="AK6834" s="160" t="s">
        <v>1105</v>
      </c>
      <c r="AL6834" s="28">
        <f t="shared" si="190"/>
        <v>10</v>
      </c>
      <c r="AN6834" s="160">
        <v>37477</v>
      </c>
      <c r="AO6834">
        <v>7</v>
      </c>
      <c r="AP6834">
        <v>100</v>
      </c>
      <c r="AQ6834" s="160" t="s">
        <v>1105</v>
      </c>
      <c r="AR6834" s="28">
        <f t="shared" si="191"/>
        <v>10</v>
      </c>
      <c r="AT6834" s="160">
        <v>36747</v>
      </c>
      <c r="AU6834">
        <v>7</v>
      </c>
      <c r="AV6834">
        <v>75</v>
      </c>
      <c r="AW6834" s="160" t="s">
        <v>1105</v>
      </c>
      <c r="AX6834" s="28">
        <f t="shared" si="192"/>
        <v>8</v>
      </c>
    </row>
    <row r="6835" spans="28:50" x14ac:dyDescent="0.3">
      <c r="AB6835" s="160">
        <v>35286</v>
      </c>
      <c r="AC6835">
        <v>8</v>
      </c>
      <c r="AD6835">
        <v>-10</v>
      </c>
      <c r="AE6835" t="s">
        <v>1105</v>
      </c>
      <c r="AF6835">
        <v>-1</v>
      </c>
      <c r="AH6835" s="160">
        <v>37477</v>
      </c>
      <c r="AI6835">
        <v>8</v>
      </c>
      <c r="AJ6835">
        <v>104</v>
      </c>
      <c r="AK6835" s="160" t="s">
        <v>1105</v>
      </c>
      <c r="AL6835" s="28">
        <f t="shared" si="190"/>
        <v>10</v>
      </c>
      <c r="AN6835" s="160">
        <v>37477</v>
      </c>
      <c r="AO6835">
        <v>8</v>
      </c>
      <c r="AP6835">
        <v>116</v>
      </c>
      <c r="AQ6835" s="160" t="s">
        <v>1105</v>
      </c>
      <c r="AR6835" s="28">
        <f t="shared" si="191"/>
        <v>12</v>
      </c>
      <c r="AT6835" s="160">
        <v>36747</v>
      </c>
      <c r="AU6835">
        <v>8</v>
      </c>
      <c r="AV6835">
        <v>92</v>
      </c>
      <c r="AW6835" s="160" t="s">
        <v>1105</v>
      </c>
      <c r="AX6835" s="28">
        <f t="shared" si="192"/>
        <v>9</v>
      </c>
    </row>
    <row r="6836" spans="28:50" x14ac:dyDescent="0.3">
      <c r="AB6836" s="160">
        <v>35286</v>
      </c>
      <c r="AC6836">
        <v>9</v>
      </c>
      <c r="AD6836">
        <v>0</v>
      </c>
      <c r="AE6836" t="s">
        <v>1105</v>
      </c>
      <c r="AF6836">
        <v>0</v>
      </c>
      <c r="AH6836" s="160">
        <v>37477</v>
      </c>
      <c r="AI6836">
        <v>9</v>
      </c>
      <c r="AJ6836">
        <v>119</v>
      </c>
      <c r="AK6836" s="160" t="s">
        <v>1105</v>
      </c>
      <c r="AL6836" s="28">
        <f t="shared" si="190"/>
        <v>12</v>
      </c>
      <c r="AN6836" s="160">
        <v>37477</v>
      </c>
      <c r="AO6836">
        <v>9</v>
      </c>
      <c r="AP6836">
        <v>110</v>
      </c>
      <c r="AQ6836" s="160" t="s">
        <v>1105</v>
      </c>
      <c r="AR6836" s="28">
        <f t="shared" si="191"/>
        <v>11</v>
      </c>
      <c r="AT6836" s="160">
        <v>36747</v>
      </c>
      <c r="AU6836">
        <v>9</v>
      </c>
      <c r="AV6836">
        <v>123</v>
      </c>
      <c r="AW6836" s="160" t="s">
        <v>1105</v>
      </c>
      <c r="AX6836" s="28">
        <f t="shared" si="192"/>
        <v>12</v>
      </c>
    </row>
    <row r="6837" spans="28:50" x14ac:dyDescent="0.3">
      <c r="AB6837" s="160">
        <v>35286</v>
      </c>
      <c r="AC6837">
        <v>10</v>
      </c>
      <c r="AD6837">
        <v>30</v>
      </c>
      <c r="AE6837" t="s">
        <v>1105</v>
      </c>
      <c r="AF6837">
        <v>3</v>
      </c>
      <c r="AH6837" s="160">
        <v>37477</v>
      </c>
      <c r="AI6837">
        <v>10</v>
      </c>
      <c r="AJ6837">
        <v>130</v>
      </c>
      <c r="AK6837" s="160" t="s">
        <v>1105</v>
      </c>
      <c r="AL6837" s="28">
        <f t="shared" si="190"/>
        <v>13</v>
      </c>
      <c r="AN6837" s="160">
        <v>37477</v>
      </c>
      <c r="AO6837">
        <v>10</v>
      </c>
      <c r="AP6837">
        <v>110</v>
      </c>
      <c r="AQ6837" s="160" t="s">
        <v>1105</v>
      </c>
      <c r="AR6837" s="28">
        <f t="shared" si="191"/>
        <v>11</v>
      </c>
      <c r="AT6837" s="160">
        <v>36747</v>
      </c>
      <c r="AU6837">
        <v>10</v>
      </c>
      <c r="AV6837">
        <v>162</v>
      </c>
      <c r="AW6837" s="160" t="s">
        <v>1105</v>
      </c>
      <c r="AX6837" s="28">
        <f t="shared" si="192"/>
        <v>16</v>
      </c>
    </row>
    <row r="6838" spans="28:50" x14ac:dyDescent="0.3">
      <c r="AB6838" s="160">
        <v>35286</v>
      </c>
      <c r="AC6838">
        <v>11</v>
      </c>
      <c r="AD6838">
        <v>60</v>
      </c>
      <c r="AE6838" t="s">
        <v>1105</v>
      </c>
      <c r="AF6838">
        <v>6</v>
      </c>
      <c r="AH6838" s="160">
        <v>37477</v>
      </c>
      <c r="AI6838">
        <v>11</v>
      </c>
      <c r="AJ6838">
        <v>141</v>
      </c>
      <c r="AK6838" s="160" t="s">
        <v>1105</v>
      </c>
      <c r="AL6838" s="28">
        <f t="shared" si="190"/>
        <v>14</v>
      </c>
      <c r="AN6838" s="160">
        <v>37477</v>
      </c>
      <c r="AO6838">
        <v>11</v>
      </c>
      <c r="AP6838">
        <v>111</v>
      </c>
      <c r="AQ6838" s="160" t="s">
        <v>1105</v>
      </c>
      <c r="AR6838" s="28">
        <f t="shared" si="191"/>
        <v>11</v>
      </c>
      <c r="AT6838" s="160">
        <v>36747</v>
      </c>
      <c r="AU6838">
        <v>11</v>
      </c>
      <c r="AV6838">
        <v>169</v>
      </c>
      <c r="AW6838" s="160" t="s">
        <v>1105</v>
      </c>
      <c r="AX6838" s="28">
        <f t="shared" si="192"/>
        <v>17</v>
      </c>
    </row>
    <row r="6839" spans="28:50" x14ac:dyDescent="0.3">
      <c r="AB6839" s="160">
        <v>35286</v>
      </c>
      <c r="AC6839">
        <v>12</v>
      </c>
      <c r="AD6839">
        <v>80</v>
      </c>
      <c r="AE6839" t="s">
        <v>1105</v>
      </c>
      <c r="AF6839">
        <v>8</v>
      </c>
      <c r="AH6839" s="160">
        <v>37477</v>
      </c>
      <c r="AI6839">
        <v>12</v>
      </c>
      <c r="AJ6839">
        <v>159</v>
      </c>
      <c r="AK6839" s="160" t="s">
        <v>1105</v>
      </c>
      <c r="AL6839" s="28">
        <f t="shared" si="190"/>
        <v>16</v>
      </c>
      <c r="AN6839" s="160">
        <v>37477</v>
      </c>
      <c r="AO6839">
        <v>12</v>
      </c>
      <c r="AP6839">
        <v>110</v>
      </c>
      <c r="AQ6839" s="160" t="s">
        <v>1105</v>
      </c>
      <c r="AR6839" s="28">
        <f t="shared" si="191"/>
        <v>11</v>
      </c>
      <c r="AT6839" s="160">
        <v>36747</v>
      </c>
      <c r="AU6839">
        <v>12</v>
      </c>
      <c r="AV6839">
        <v>180</v>
      </c>
      <c r="AW6839" s="160" t="s">
        <v>1105</v>
      </c>
      <c r="AX6839" s="28">
        <f t="shared" si="192"/>
        <v>18</v>
      </c>
    </row>
    <row r="6840" spans="28:50" x14ac:dyDescent="0.3">
      <c r="AB6840" s="160">
        <v>35286</v>
      </c>
      <c r="AC6840">
        <v>13</v>
      </c>
      <c r="AD6840">
        <v>90</v>
      </c>
      <c r="AE6840" t="s">
        <v>1105</v>
      </c>
      <c r="AF6840">
        <v>9</v>
      </c>
      <c r="AH6840" s="160">
        <v>37477</v>
      </c>
      <c r="AI6840">
        <v>13</v>
      </c>
      <c r="AJ6840">
        <v>168</v>
      </c>
      <c r="AK6840" s="160" t="s">
        <v>1105</v>
      </c>
      <c r="AL6840" s="28">
        <f t="shared" si="190"/>
        <v>17</v>
      </c>
      <c r="AN6840" s="160">
        <v>37477</v>
      </c>
      <c r="AO6840">
        <v>13</v>
      </c>
      <c r="AP6840">
        <v>100</v>
      </c>
      <c r="AQ6840" s="160" t="s">
        <v>1105</v>
      </c>
      <c r="AR6840" s="28">
        <f t="shared" si="191"/>
        <v>10</v>
      </c>
      <c r="AT6840" s="160">
        <v>36747</v>
      </c>
      <c r="AU6840">
        <v>13</v>
      </c>
      <c r="AV6840">
        <v>189</v>
      </c>
      <c r="AW6840" s="160" t="s">
        <v>1105</v>
      </c>
      <c r="AX6840" s="28">
        <f t="shared" si="192"/>
        <v>19</v>
      </c>
    </row>
    <row r="6841" spans="28:50" x14ac:dyDescent="0.3">
      <c r="AB6841" s="160">
        <v>35286</v>
      </c>
      <c r="AC6841">
        <v>14</v>
      </c>
      <c r="AD6841">
        <v>100</v>
      </c>
      <c r="AE6841" t="s">
        <v>1105</v>
      </c>
      <c r="AF6841">
        <v>10</v>
      </c>
      <c r="AH6841" s="160">
        <v>37477</v>
      </c>
      <c r="AI6841">
        <v>14</v>
      </c>
      <c r="AJ6841">
        <v>172</v>
      </c>
      <c r="AK6841" s="160" t="s">
        <v>1105</v>
      </c>
      <c r="AL6841" s="28">
        <f t="shared" si="190"/>
        <v>17</v>
      </c>
      <c r="AN6841" s="160">
        <v>37477</v>
      </c>
      <c r="AO6841">
        <v>14</v>
      </c>
      <c r="AP6841">
        <v>125</v>
      </c>
      <c r="AQ6841" s="160" t="s">
        <v>1105</v>
      </c>
      <c r="AR6841" s="28">
        <f t="shared" si="191"/>
        <v>13</v>
      </c>
      <c r="AT6841" s="160">
        <v>36747</v>
      </c>
      <c r="AU6841">
        <v>14</v>
      </c>
      <c r="AV6841">
        <v>183</v>
      </c>
      <c r="AW6841" s="160" t="s">
        <v>1105</v>
      </c>
      <c r="AX6841" s="28">
        <f t="shared" si="192"/>
        <v>18</v>
      </c>
    </row>
    <row r="6842" spans="28:50" x14ac:dyDescent="0.3">
      <c r="AB6842" s="160">
        <v>35286</v>
      </c>
      <c r="AC6842">
        <v>15</v>
      </c>
      <c r="AD6842">
        <v>100</v>
      </c>
      <c r="AE6842" t="s">
        <v>1105</v>
      </c>
      <c r="AF6842">
        <v>10</v>
      </c>
      <c r="AH6842" s="160">
        <v>37477</v>
      </c>
      <c r="AI6842">
        <v>15</v>
      </c>
      <c r="AJ6842">
        <v>168</v>
      </c>
      <c r="AK6842" s="160" t="s">
        <v>1105</v>
      </c>
      <c r="AL6842" s="28">
        <f t="shared" si="190"/>
        <v>17</v>
      </c>
      <c r="AN6842" s="160">
        <v>37477</v>
      </c>
      <c r="AO6842">
        <v>15</v>
      </c>
      <c r="AP6842">
        <v>120</v>
      </c>
      <c r="AQ6842" s="160" t="s">
        <v>1105</v>
      </c>
      <c r="AR6842" s="28">
        <f t="shared" si="191"/>
        <v>12</v>
      </c>
      <c r="AT6842" s="160">
        <v>36747</v>
      </c>
      <c r="AU6842">
        <v>15</v>
      </c>
      <c r="AV6842">
        <v>171</v>
      </c>
      <c r="AW6842" s="160" t="s">
        <v>1105</v>
      </c>
      <c r="AX6842" s="28">
        <f t="shared" si="192"/>
        <v>17</v>
      </c>
    </row>
    <row r="6843" spans="28:50" x14ac:dyDescent="0.3">
      <c r="AB6843" s="160">
        <v>35286</v>
      </c>
      <c r="AC6843">
        <v>16</v>
      </c>
      <c r="AD6843">
        <v>90</v>
      </c>
      <c r="AE6843" t="s">
        <v>1105</v>
      </c>
      <c r="AF6843">
        <v>9</v>
      </c>
      <c r="AH6843" s="160">
        <v>37477</v>
      </c>
      <c r="AI6843">
        <v>16</v>
      </c>
      <c r="AJ6843">
        <v>179</v>
      </c>
      <c r="AK6843" s="160" t="s">
        <v>1105</v>
      </c>
      <c r="AL6843" s="28">
        <f t="shared" ref="AL6843:AL6906" si="193">ROUND(AJ6843/10,0)</f>
        <v>18</v>
      </c>
      <c r="AN6843" s="160">
        <v>37477</v>
      </c>
      <c r="AO6843">
        <v>16</v>
      </c>
      <c r="AP6843">
        <v>100</v>
      </c>
      <c r="AQ6843" s="160" t="s">
        <v>1105</v>
      </c>
      <c r="AR6843" s="28">
        <f t="shared" ref="AR6843:AR6906" si="194">ROUND(AP6843/10,0)</f>
        <v>10</v>
      </c>
      <c r="AT6843" s="160">
        <v>36747</v>
      </c>
      <c r="AU6843">
        <v>16</v>
      </c>
      <c r="AV6843">
        <v>164</v>
      </c>
      <c r="AW6843" s="160" t="s">
        <v>1105</v>
      </c>
      <c r="AX6843" s="28">
        <f t="shared" ref="AX6843:AX6906" si="195">ROUND(AV6843/10,0)</f>
        <v>16</v>
      </c>
    </row>
    <row r="6844" spans="28:50" x14ac:dyDescent="0.3">
      <c r="AB6844" s="160">
        <v>35286</v>
      </c>
      <c r="AC6844">
        <v>17</v>
      </c>
      <c r="AD6844">
        <v>70</v>
      </c>
      <c r="AE6844" t="s">
        <v>1105</v>
      </c>
      <c r="AF6844">
        <v>7</v>
      </c>
      <c r="AH6844" s="160">
        <v>37477</v>
      </c>
      <c r="AI6844">
        <v>17</v>
      </c>
      <c r="AJ6844">
        <v>166</v>
      </c>
      <c r="AK6844" s="160" t="s">
        <v>1105</v>
      </c>
      <c r="AL6844" s="28">
        <f t="shared" si="193"/>
        <v>17</v>
      </c>
      <c r="AN6844" s="160">
        <v>37477</v>
      </c>
      <c r="AO6844">
        <v>17</v>
      </c>
      <c r="AP6844">
        <v>99</v>
      </c>
      <c r="AQ6844" s="160" t="s">
        <v>1105</v>
      </c>
      <c r="AR6844" s="28">
        <f t="shared" si="194"/>
        <v>10</v>
      </c>
      <c r="AT6844" s="160">
        <v>36747</v>
      </c>
      <c r="AU6844">
        <v>17</v>
      </c>
      <c r="AV6844">
        <v>126</v>
      </c>
      <c r="AW6844" s="160" t="s">
        <v>1105</v>
      </c>
      <c r="AX6844" s="28">
        <f t="shared" si="195"/>
        <v>13</v>
      </c>
    </row>
    <row r="6845" spans="28:50" x14ac:dyDescent="0.3">
      <c r="AB6845" s="160">
        <v>35286</v>
      </c>
      <c r="AC6845">
        <v>18</v>
      </c>
      <c r="AD6845">
        <v>60</v>
      </c>
      <c r="AE6845" t="s">
        <v>1105</v>
      </c>
      <c r="AF6845">
        <v>6</v>
      </c>
      <c r="AH6845" s="160">
        <v>37477</v>
      </c>
      <c r="AI6845">
        <v>18</v>
      </c>
      <c r="AJ6845">
        <v>160</v>
      </c>
      <c r="AK6845" s="160" t="s">
        <v>1105</v>
      </c>
      <c r="AL6845" s="28">
        <f t="shared" si="193"/>
        <v>16</v>
      </c>
      <c r="AN6845" s="160">
        <v>37477</v>
      </c>
      <c r="AO6845">
        <v>18</v>
      </c>
      <c r="AP6845">
        <v>100</v>
      </c>
      <c r="AQ6845" s="160" t="s">
        <v>1105</v>
      </c>
      <c r="AR6845" s="28">
        <f t="shared" si="194"/>
        <v>10</v>
      </c>
      <c r="AT6845" s="160">
        <v>36747</v>
      </c>
      <c r="AU6845">
        <v>18</v>
      </c>
      <c r="AV6845">
        <v>116</v>
      </c>
      <c r="AW6845" s="160" t="s">
        <v>1105</v>
      </c>
      <c r="AX6845" s="28">
        <f t="shared" si="195"/>
        <v>12</v>
      </c>
    </row>
    <row r="6846" spans="28:50" x14ac:dyDescent="0.3">
      <c r="AB6846" s="160">
        <v>35286</v>
      </c>
      <c r="AC6846">
        <v>19</v>
      </c>
      <c r="AD6846">
        <v>60</v>
      </c>
      <c r="AE6846" t="s">
        <v>1105</v>
      </c>
      <c r="AF6846">
        <v>6</v>
      </c>
      <c r="AH6846" s="160">
        <v>37477</v>
      </c>
      <c r="AI6846">
        <v>19</v>
      </c>
      <c r="AJ6846">
        <v>151</v>
      </c>
      <c r="AK6846" s="160" t="s">
        <v>1105</v>
      </c>
      <c r="AL6846" s="28">
        <f t="shared" si="193"/>
        <v>15</v>
      </c>
      <c r="AN6846" s="160">
        <v>37477</v>
      </c>
      <c r="AO6846">
        <v>19</v>
      </c>
      <c r="AP6846">
        <v>100</v>
      </c>
      <c r="AQ6846" s="160" t="s">
        <v>1105</v>
      </c>
      <c r="AR6846" s="28">
        <f t="shared" si="194"/>
        <v>10</v>
      </c>
      <c r="AT6846" s="160">
        <v>36747</v>
      </c>
      <c r="AU6846">
        <v>19</v>
      </c>
      <c r="AV6846">
        <v>102</v>
      </c>
      <c r="AW6846" s="160" t="s">
        <v>1105</v>
      </c>
      <c r="AX6846" s="28">
        <f t="shared" si="195"/>
        <v>10</v>
      </c>
    </row>
    <row r="6847" spans="28:50" x14ac:dyDescent="0.3">
      <c r="AB6847" s="160">
        <v>35286</v>
      </c>
      <c r="AC6847">
        <v>20</v>
      </c>
      <c r="AD6847">
        <v>50</v>
      </c>
      <c r="AE6847" t="s">
        <v>1105</v>
      </c>
      <c r="AF6847">
        <v>5</v>
      </c>
      <c r="AH6847" s="160">
        <v>37477</v>
      </c>
      <c r="AI6847">
        <v>20</v>
      </c>
      <c r="AJ6847">
        <v>138</v>
      </c>
      <c r="AK6847" s="160" t="s">
        <v>1105</v>
      </c>
      <c r="AL6847" s="28">
        <f t="shared" si="193"/>
        <v>14</v>
      </c>
      <c r="AN6847" s="160">
        <v>37477</v>
      </c>
      <c r="AO6847">
        <v>20</v>
      </c>
      <c r="AP6847">
        <v>104</v>
      </c>
      <c r="AQ6847" s="160" t="s">
        <v>1105</v>
      </c>
      <c r="AR6847" s="28">
        <f t="shared" si="194"/>
        <v>10</v>
      </c>
      <c r="AT6847" s="160">
        <v>36747</v>
      </c>
      <c r="AU6847">
        <v>20</v>
      </c>
      <c r="AV6847">
        <v>116</v>
      </c>
      <c r="AW6847" s="160" t="s">
        <v>1105</v>
      </c>
      <c r="AX6847" s="28">
        <f t="shared" si="195"/>
        <v>12</v>
      </c>
    </row>
    <row r="6848" spans="28:50" x14ac:dyDescent="0.3">
      <c r="AB6848" s="160">
        <v>35286</v>
      </c>
      <c r="AC6848">
        <v>21</v>
      </c>
      <c r="AD6848">
        <v>30</v>
      </c>
      <c r="AE6848" t="s">
        <v>1105</v>
      </c>
      <c r="AF6848">
        <v>3</v>
      </c>
      <c r="AH6848" s="160">
        <v>37477</v>
      </c>
      <c r="AI6848">
        <v>21</v>
      </c>
      <c r="AJ6848">
        <v>126</v>
      </c>
      <c r="AK6848" s="160" t="s">
        <v>1105</v>
      </c>
      <c r="AL6848" s="28">
        <f t="shared" si="193"/>
        <v>13</v>
      </c>
      <c r="AN6848" s="160">
        <v>37477</v>
      </c>
      <c r="AO6848">
        <v>21</v>
      </c>
      <c r="AP6848">
        <v>110</v>
      </c>
      <c r="AQ6848" s="160" t="s">
        <v>1105</v>
      </c>
      <c r="AR6848" s="28">
        <f t="shared" si="194"/>
        <v>11</v>
      </c>
      <c r="AT6848" s="160">
        <v>36747</v>
      </c>
      <c r="AU6848">
        <v>21</v>
      </c>
      <c r="AV6848">
        <v>125</v>
      </c>
      <c r="AW6848" s="160" t="s">
        <v>1105</v>
      </c>
      <c r="AX6848" s="28">
        <f t="shared" si="195"/>
        <v>13</v>
      </c>
    </row>
    <row r="6849" spans="28:50" x14ac:dyDescent="0.3">
      <c r="AB6849" s="160">
        <v>35286</v>
      </c>
      <c r="AC6849">
        <v>22</v>
      </c>
      <c r="AD6849">
        <v>40</v>
      </c>
      <c r="AE6849" t="s">
        <v>1105</v>
      </c>
      <c r="AF6849">
        <v>4</v>
      </c>
      <c r="AH6849" s="160">
        <v>37477</v>
      </c>
      <c r="AI6849">
        <v>22</v>
      </c>
      <c r="AJ6849">
        <v>118</v>
      </c>
      <c r="AK6849" s="160" t="s">
        <v>1105</v>
      </c>
      <c r="AL6849" s="28">
        <f t="shared" si="193"/>
        <v>12</v>
      </c>
      <c r="AN6849" s="160">
        <v>37477</v>
      </c>
      <c r="AO6849">
        <v>22</v>
      </c>
      <c r="AP6849">
        <v>110</v>
      </c>
      <c r="AQ6849" s="160" t="s">
        <v>1105</v>
      </c>
      <c r="AR6849" s="28">
        <f t="shared" si="194"/>
        <v>11</v>
      </c>
      <c r="AT6849" s="160">
        <v>36747</v>
      </c>
      <c r="AU6849">
        <v>22</v>
      </c>
      <c r="AV6849">
        <v>120</v>
      </c>
      <c r="AW6849" s="160" t="s">
        <v>1105</v>
      </c>
      <c r="AX6849" s="28">
        <f t="shared" si="195"/>
        <v>12</v>
      </c>
    </row>
    <row r="6850" spans="28:50" x14ac:dyDescent="0.3">
      <c r="AB6850" s="160">
        <v>35286</v>
      </c>
      <c r="AC6850">
        <v>23</v>
      </c>
      <c r="AD6850">
        <v>40</v>
      </c>
      <c r="AE6850" t="s">
        <v>1105</v>
      </c>
      <c r="AF6850">
        <v>4</v>
      </c>
      <c r="AH6850" s="160">
        <v>37477</v>
      </c>
      <c r="AI6850">
        <v>23</v>
      </c>
      <c r="AJ6850">
        <v>114</v>
      </c>
      <c r="AK6850" s="160" t="s">
        <v>1105</v>
      </c>
      <c r="AL6850" s="28">
        <f t="shared" si="193"/>
        <v>11</v>
      </c>
      <c r="AN6850" s="160">
        <v>37477</v>
      </c>
      <c r="AO6850">
        <v>23</v>
      </c>
      <c r="AP6850">
        <v>97</v>
      </c>
      <c r="AQ6850" s="160" t="s">
        <v>1105</v>
      </c>
      <c r="AR6850" s="28">
        <f t="shared" si="194"/>
        <v>10</v>
      </c>
      <c r="AT6850" s="160">
        <v>36747</v>
      </c>
      <c r="AU6850">
        <v>23</v>
      </c>
      <c r="AV6850">
        <v>125</v>
      </c>
      <c r="AW6850" s="160" t="s">
        <v>1105</v>
      </c>
      <c r="AX6850" s="28">
        <f t="shared" si="195"/>
        <v>13</v>
      </c>
    </row>
    <row r="6851" spans="28:50" x14ac:dyDescent="0.3">
      <c r="AB6851" s="160">
        <v>35287</v>
      </c>
      <c r="AC6851">
        <v>0</v>
      </c>
      <c r="AD6851">
        <v>50</v>
      </c>
      <c r="AE6851" t="s">
        <v>1105</v>
      </c>
      <c r="AF6851">
        <v>5</v>
      </c>
      <c r="AH6851" s="160">
        <v>37478</v>
      </c>
      <c r="AI6851">
        <v>0</v>
      </c>
      <c r="AJ6851">
        <v>113</v>
      </c>
      <c r="AK6851" s="160" t="s">
        <v>1105</v>
      </c>
      <c r="AL6851" s="28">
        <f t="shared" si="193"/>
        <v>11</v>
      </c>
      <c r="AN6851" s="160">
        <v>37478</v>
      </c>
      <c r="AO6851">
        <v>0</v>
      </c>
      <c r="AP6851">
        <v>90</v>
      </c>
      <c r="AQ6851" s="160" t="s">
        <v>1105</v>
      </c>
      <c r="AR6851" s="28">
        <f t="shared" si="194"/>
        <v>9</v>
      </c>
      <c r="AT6851" s="160">
        <v>36748</v>
      </c>
      <c r="AU6851">
        <v>0</v>
      </c>
      <c r="AV6851">
        <v>122</v>
      </c>
      <c r="AW6851" s="160" t="s">
        <v>1105</v>
      </c>
      <c r="AX6851" s="28">
        <f t="shared" si="195"/>
        <v>12</v>
      </c>
    </row>
    <row r="6852" spans="28:50" x14ac:dyDescent="0.3">
      <c r="AB6852" s="160">
        <v>35287</v>
      </c>
      <c r="AC6852">
        <v>1</v>
      </c>
      <c r="AD6852">
        <v>40</v>
      </c>
      <c r="AE6852" t="s">
        <v>1105</v>
      </c>
      <c r="AF6852">
        <v>4</v>
      </c>
      <c r="AH6852" s="160">
        <v>37478</v>
      </c>
      <c r="AI6852">
        <v>1</v>
      </c>
      <c r="AJ6852">
        <v>108</v>
      </c>
      <c r="AK6852" s="160" t="s">
        <v>1105</v>
      </c>
      <c r="AL6852" s="28">
        <f t="shared" si="193"/>
        <v>11</v>
      </c>
      <c r="AN6852" s="160">
        <v>37478</v>
      </c>
      <c r="AO6852">
        <v>1</v>
      </c>
      <c r="AP6852">
        <v>90</v>
      </c>
      <c r="AQ6852" s="160" t="s">
        <v>1105</v>
      </c>
      <c r="AR6852" s="28">
        <f t="shared" si="194"/>
        <v>9</v>
      </c>
      <c r="AT6852" s="160">
        <v>36748</v>
      </c>
      <c r="AU6852">
        <v>1</v>
      </c>
      <c r="AV6852">
        <v>119</v>
      </c>
      <c r="AW6852" s="160" t="s">
        <v>1105</v>
      </c>
      <c r="AX6852" s="28">
        <f t="shared" si="195"/>
        <v>12</v>
      </c>
    </row>
    <row r="6853" spans="28:50" x14ac:dyDescent="0.3">
      <c r="AB6853" s="160">
        <v>35287</v>
      </c>
      <c r="AC6853">
        <v>2</v>
      </c>
      <c r="AD6853">
        <v>10</v>
      </c>
      <c r="AE6853" t="s">
        <v>1105</v>
      </c>
      <c r="AF6853">
        <v>1</v>
      </c>
      <c r="AH6853" s="160">
        <v>37478</v>
      </c>
      <c r="AI6853">
        <v>2</v>
      </c>
      <c r="AJ6853">
        <v>104</v>
      </c>
      <c r="AK6853" s="160" t="s">
        <v>1105</v>
      </c>
      <c r="AL6853" s="28">
        <f t="shared" si="193"/>
        <v>10</v>
      </c>
      <c r="AN6853" s="160">
        <v>37478</v>
      </c>
      <c r="AO6853">
        <v>2</v>
      </c>
      <c r="AP6853">
        <v>83</v>
      </c>
      <c r="AQ6853" s="160" t="s">
        <v>1105</v>
      </c>
      <c r="AR6853" s="28">
        <f t="shared" si="194"/>
        <v>8</v>
      </c>
      <c r="AT6853" s="160">
        <v>36748</v>
      </c>
      <c r="AU6853">
        <v>2</v>
      </c>
      <c r="AV6853">
        <v>138</v>
      </c>
      <c r="AW6853" s="160" t="s">
        <v>1105</v>
      </c>
      <c r="AX6853" s="28">
        <f t="shared" si="195"/>
        <v>14</v>
      </c>
    </row>
    <row r="6854" spans="28:50" x14ac:dyDescent="0.3">
      <c r="AB6854" s="160">
        <v>35287</v>
      </c>
      <c r="AC6854">
        <v>3</v>
      </c>
      <c r="AD6854">
        <v>0</v>
      </c>
      <c r="AE6854" t="s">
        <v>1105</v>
      </c>
      <c r="AF6854">
        <v>0</v>
      </c>
      <c r="AH6854" s="160">
        <v>37478</v>
      </c>
      <c r="AI6854">
        <v>3</v>
      </c>
      <c r="AJ6854">
        <v>100</v>
      </c>
      <c r="AK6854" s="160" t="s">
        <v>1105</v>
      </c>
      <c r="AL6854" s="28">
        <f t="shared" si="193"/>
        <v>10</v>
      </c>
      <c r="AN6854" s="160">
        <v>37478</v>
      </c>
      <c r="AO6854">
        <v>3</v>
      </c>
      <c r="AP6854">
        <v>80</v>
      </c>
      <c r="AQ6854" s="160" t="s">
        <v>1105</v>
      </c>
      <c r="AR6854" s="28">
        <f t="shared" si="194"/>
        <v>8</v>
      </c>
      <c r="AT6854" s="160">
        <v>36748</v>
      </c>
      <c r="AU6854">
        <v>3</v>
      </c>
      <c r="AV6854">
        <v>132</v>
      </c>
      <c r="AW6854" s="160" t="s">
        <v>1105</v>
      </c>
      <c r="AX6854" s="28">
        <f t="shared" si="195"/>
        <v>13</v>
      </c>
    </row>
    <row r="6855" spans="28:50" x14ac:dyDescent="0.3">
      <c r="AB6855" s="160">
        <v>35287</v>
      </c>
      <c r="AC6855">
        <v>4</v>
      </c>
      <c r="AD6855">
        <v>0</v>
      </c>
      <c r="AE6855" t="s">
        <v>1105</v>
      </c>
      <c r="AF6855">
        <v>0</v>
      </c>
      <c r="AH6855" s="160">
        <v>37478</v>
      </c>
      <c r="AI6855">
        <v>4</v>
      </c>
      <c r="AJ6855">
        <v>97</v>
      </c>
      <c r="AK6855" s="160" t="s">
        <v>1105</v>
      </c>
      <c r="AL6855" s="28">
        <f t="shared" si="193"/>
        <v>10</v>
      </c>
      <c r="AN6855" s="160">
        <v>37478</v>
      </c>
      <c r="AO6855">
        <v>4</v>
      </c>
      <c r="AP6855">
        <v>90</v>
      </c>
      <c r="AQ6855" s="160" t="s">
        <v>1105</v>
      </c>
      <c r="AR6855" s="28">
        <f t="shared" si="194"/>
        <v>9</v>
      </c>
      <c r="AT6855" s="160">
        <v>36748</v>
      </c>
      <c r="AU6855">
        <v>4</v>
      </c>
      <c r="AV6855">
        <v>140</v>
      </c>
      <c r="AW6855" s="160" t="s">
        <v>1105</v>
      </c>
      <c r="AX6855" s="28">
        <f t="shared" si="195"/>
        <v>14</v>
      </c>
    </row>
    <row r="6856" spans="28:50" x14ac:dyDescent="0.3">
      <c r="AB6856" s="160">
        <v>35287</v>
      </c>
      <c r="AC6856">
        <v>5</v>
      </c>
      <c r="AD6856">
        <v>10</v>
      </c>
      <c r="AE6856" t="s">
        <v>1105</v>
      </c>
      <c r="AF6856">
        <v>1</v>
      </c>
      <c r="AH6856" s="160">
        <v>37478</v>
      </c>
      <c r="AI6856">
        <v>5</v>
      </c>
      <c r="AJ6856">
        <v>99</v>
      </c>
      <c r="AK6856" s="160" t="s">
        <v>1105</v>
      </c>
      <c r="AL6856" s="28">
        <f t="shared" si="193"/>
        <v>10</v>
      </c>
      <c r="AN6856" s="160">
        <v>37478</v>
      </c>
      <c r="AO6856">
        <v>5</v>
      </c>
      <c r="AP6856">
        <v>78</v>
      </c>
      <c r="AQ6856" s="160" t="s">
        <v>1105</v>
      </c>
      <c r="AR6856" s="28">
        <f t="shared" si="194"/>
        <v>8</v>
      </c>
      <c r="AT6856" s="160">
        <v>36748</v>
      </c>
      <c r="AU6856">
        <v>5</v>
      </c>
      <c r="AV6856">
        <v>129</v>
      </c>
      <c r="AW6856" s="160" t="s">
        <v>1105</v>
      </c>
      <c r="AX6856" s="28">
        <f t="shared" si="195"/>
        <v>13</v>
      </c>
    </row>
    <row r="6857" spans="28:50" x14ac:dyDescent="0.3">
      <c r="AB6857" s="160">
        <v>35287</v>
      </c>
      <c r="AC6857">
        <v>6</v>
      </c>
      <c r="AD6857">
        <v>30</v>
      </c>
      <c r="AE6857" t="s">
        <v>1105</v>
      </c>
      <c r="AF6857">
        <v>3</v>
      </c>
      <c r="AH6857" s="160">
        <v>37478</v>
      </c>
      <c r="AI6857">
        <v>6</v>
      </c>
      <c r="AJ6857">
        <v>98</v>
      </c>
      <c r="AK6857" s="160" t="s">
        <v>1105</v>
      </c>
      <c r="AL6857" s="28">
        <f t="shared" si="193"/>
        <v>10</v>
      </c>
      <c r="AN6857" s="160">
        <v>37478</v>
      </c>
      <c r="AO6857">
        <v>6</v>
      </c>
      <c r="AP6857">
        <v>70</v>
      </c>
      <c r="AQ6857" s="160" t="s">
        <v>1105</v>
      </c>
      <c r="AR6857" s="28">
        <f t="shared" si="194"/>
        <v>7</v>
      </c>
      <c r="AT6857" s="160">
        <v>36748</v>
      </c>
      <c r="AU6857">
        <v>6</v>
      </c>
      <c r="AV6857">
        <v>119</v>
      </c>
      <c r="AW6857" s="160" t="s">
        <v>1105</v>
      </c>
      <c r="AX6857" s="28">
        <f t="shared" si="195"/>
        <v>12</v>
      </c>
    </row>
    <row r="6858" spans="28:50" x14ac:dyDescent="0.3">
      <c r="AB6858" s="160">
        <v>35287</v>
      </c>
      <c r="AC6858">
        <v>7</v>
      </c>
      <c r="AD6858">
        <v>30</v>
      </c>
      <c r="AE6858" t="s">
        <v>1105</v>
      </c>
      <c r="AF6858">
        <v>3</v>
      </c>
      <c r="AH6858" s="160">
        <v>37478</v>
      </c>
      <c r="AI6858">
        <v>7</v>
      </c>
      <c r="AJ6858">
        <v>93</v>
      </c>
      <c r="AK6858" s="160" t="s">
        <v>1105</v>
      </c>
      <c r="AL6858" s="28">
        <f t="shared" si="193"/>
        <v>9</v>
      </c>
      <c r="AN6858" s="160">
        <v>37478</v>
      </c>
      <c r="AO6858">
        <v>7</v>
      </c>
      <c r="AP6858">
        <v>90</v>
      </c>
      <c r="AQ6858" s="160" t="s">
        <v>1105</v>
      </c>
      <c r="AR6858" s="28">
        <f t="shared" si="194"/>
        <v>9</v>
      </c>
      <c r="AT6858" s="160">
        <v>36748</v>
      </c>
      <c r="AU6858">
        <v>7</v>
      </c>
      <c r="AV6858">
        <v>115</v>
      </c>
      <c r="AW6858" s="160" t="s">
        <v>1105</v>
      </c>
      <c r="AX6858" s="28">
        <f t="shared" si="195"/>
        <v>12</v>
      </c>
    </row>
    <row r="6859" spans="28:50" x14ac:dyDescent="0.3">
      <c r="AB6859" s="160">
        <v>35287</v>
      </c>
      <c r="AC6859">
        <v>8</v>
      </c>
      <c r="AD6859">
        <v>30</v>
      </c>
      <c r="AE6859" t="s">
        <v>1105</v>
      </c>
      <c r="AF6859">
        <v>3</v>
      </c>
      <c r="AH6859" s="160">
        <v>37478</v>
      </c>
      <c r="AI6859">
        <v>8</v>
      </c>
      <c r="AJ6859">
        <v>94</v>
      </c>
      <c r="AK6859" s="160" t="s">
        <v>1105</v>
      </c>
      <c r="AL6859" s="28">
        <f t="shared" si="193"/>
        <v>9</v>
      </c>
      <c r="AN6859" s="160">
        <v>37478</v>
      </c>
      <c r="AO6859">
        <v>8</v>
      </c>
      <c r="AP6859">
        <v>96</v>
      </c>
      <c r="AQ6859" s="160" t="s">
        <v>1105</v>
      </c>
      <c r="AR6859" s="28">
        <f t="shared" si="194"/>
        <v>10</v>
      </c>
      <c r="AT6859" s="160">
        <v>36748</v>
      </c>
      <c r="AU6859">
        <v>8</v>
      </c>
      <c r="AV6859">
        <v>117</v>
      </c>
      <c r="AW6859" s="160" t="s">
        <v>1105</v>
      </c>
      <c r="AX6859" s="28">
        <f t="shared" si="195"/>
        <v>12</v>
      </c>
    </row>
    <row r="6860" spans="28:50" x14ac:dyDescent="0.3">
      <c r="AB6860" s="160">
        <v>35287</v>
      </c>
      <c r="AC6860">
        <v>9</v>
      </c>
      <c r="AD6860">
        <v>40</v>
      </c>
      <c r="AE6860" t="s">
        <v>1105</v>
      </c>
      <c r="AF6860">
        <v>4</v>
      </c>
      <c r="AH6860" s="160">
        <v>37478</v>
      </c>
      <c r="AI6860">
        <v>9</v>
      </c>
      <c r="AJ6860">
        <v>110</v>
      </c>
      <c r="AK6860" s="160" t="s">
        <v>1105</v>
      </c>
      <c r="AL6860" s="28">
        <f t="shared" si="193"/>
        <v>11</v>
      </c>
      <c r="AN6860" s="160">
        <v>37478</v>
      </c>
      <c r="AO6860">
        <v>9</v>
      </c>
      <c r="AP6860">
        <v>100</v>
      </c>
      <c r="AQ6860" s="160" t="s">
        <v>1105</v>
      </c>
      <c r="AR6860" s="28">
        <f t="shared" si="194"/>
        <v>10</v>
      </c>
      <c r="AT6860" s="160">
        <v>36748</v>
      </c>
      <c r="AU6860">
        <v>9</v>
      </c>
      <c r="AV6860">
        <v>107</v>
      </c>
      <c r="AW6860" s="160" t="s">
        <v>1105</v>
      </c>
      <c r="AX6860" s="28">
        <f t="shared" si="195"/>
        <v>11</v>
      </c>
    </row>
    <row r="6861" spans="28:50" x14ac:dyDescent="0.3">
      <c r="AB6861" s="160">
        <v>35287</v>
      </c>
      <c r="AC6861">
        <v>10</v>
      </c>
      <c r="AD6861">
        <v>60</v>
      </c>
      <c r="AE6861" t="s">
        <v>1105</v>
      </c>
      <c r="AF6861">
        <v>6</v>
      </c>
      <c r="AH6861" s="160">
        <v>37478</v>
      </c>
      <c r="AI6861">
        <v>10</v>
      </c>
      <c r="AJ6861">
        <v>123</v>
      </c>
      <c r="AK6861" s="160" t="s">
        <v>1105</v>
      </c>
      <c r="AL6861" s="28">
        <f t="shared" si="193"/>
        <v>12</v>
      </c>
      <c r="AN6861" s="160">
        <v>37478</v>
      </c>
      <c r="AO6861">
        <v>10</v>
      </c>
      <c r="AP6861">
        <v>120</v>
      </c>
      <c r="AQ6861" s="160" t="s">
        <v>1105</v>
      </c>
      <c r="AR6861" s="28">
        <f t="shared" si="194"/>
        <v>12</v>
      </c>
      <c r="AT6861" s="160">
        <v>36748</v>
      </c>
      <c r="AU6861">
        <v>10</v>
      </c>
      <c r="AV6861">
        <v>119</v>
      </c>
      <c r="AW6861" s="160" t="s">
        <v>1105</v>
      </c>
      <c r="AX6861" s="28">
        <f t="shared" si="195"/>
        <v>12</v>
      </c>
    </row>
    <row r="6862" spans="28:50" x14ac:dyDescent="0.3">
      <c r="AB6862" s="160">
        <v>35287</v>
      </c>
      <c r="AC6862">
        <v>11</v>
      </c>
      <c r="AD6862">
        <v>80</v>
      </c>
      <c r="AE6862" t="s">
        <v>1105</v>
      </c>
      <c r="AF6862">
        <v>8</v>
      </c>
      <c r="AH6862" s="160">
        <v>37478</v>
      </c>
      <c r="AI6862">
        <v>11</v>
      </c>
      <c r="AJ6862">
        <v>141</v>
      </c>
      <c r="AK6862" s="160" t="s">
        <v>1105</v>
      </c>
      <c r="AL6862" s="28">
        <f t="shared" si="193"/>
        <v>14</v>
      </c>
      <c r="AN6862" s="160">
        <v>37478</v>
      </c>
      <c r="AO6862">
        <v>11</v>
      </c>
      <c r="AP6862">
        <v>137</v>
      </c>
      <c r="AQ6862" s="160" t="s">
        <v>1105</v>
      </c>
      <c r="AR6862" s="28">
        <f t="shared" si="194"/>
        <v>14</v>
      </c>
      <c r="AT6862" s="160">
        <v>36748</v>
      </c>
      <c r="AU6862">
        <v>11</v>
      </c>
      <c r="AV6862">
        <v>162</v>
      </c>
      <c r="AW6862" s="160" t="s">
        <v>1105</v>
      </c>
      <c r="AX6862" s="28">
        <f t="shared" si="195"/>
        <v>16</v>
      </c>
    </row>
    <row r="6863" spans="28:50" x14ac:dyDescent="0.3">
      <c r="AB6863" s="160">
        <v>35287</v>
      </c>
      <c r="AC6863">
        <v>12</v>
      </c>
      <c r="AD6863">
        <v>110</v>
      </c>
      <c r="AE6863" t="s">
        <v>1105</v>
      </c>
      <c r="AF6863">
        <v>11</v>
      </c>
      <c r="AH6863" s="160">
        <v>37478</v>
      </c>
      <c r="AI6863">
        <v>12</v>
      </c>
      <c r="AJ6863">
        <v>154</v>
      </c>
      <c r="AK6863" s="160" t="s">
        <v>1105</v>
      </c>
      <c r="AL6863" s="28">
        <f t="shared" si="193"/>
        <v>15</v>
      </c>
      <c r="AN6863" s="160">
        <v>37478</v>
      </c>
      <c r="AO6863">
        <v>12</v>
      </c>
      <c r="AP6863">
        <v>140</v>
      </c>
      <c r="AQ6863" s="160" t="s">
        <v>1105</v>
      </c>
      <c r="AR6863" s="28">
        <f t="shared" si="194"/>
        <v>14</v>
      </c>
      <c r="AT6863" s="160">
        <v>36748</v>
      </c>
      <c r="AU6863">
        <v>12</v>
      </c>
      <c r="AV6863">
        <v>176</v>
      </c>
      <c r="AW6863" s="160" t="s">
        <v>1105</v>
      </c>
      <c r="AX6863" s="28">
        <f t="shared" si="195"/>
        <v>18</v>
      </c>
    </row>
    <row r="6864" spans="28:50" x14ac:dyDescent="0.3">
      <c r="AB6864" s="160">
        <v>35287</v>
      </c>
      <c r="AC6864">
        <v>13</v>
      </c>
      <c r="AD6864">
        <v>120</v>
      </c>
      <c r="AE6864" t="s">
        <v>1105</v>
      </c>
      <c r="AF6864">
        <v>12</v>
      </c>
      <c r="AH6864" s="160">
        <v>37478</v>
      </c>
      <c r="AI6864">
        <v>13</v>
      </c>
      <c r="AJ6864">
        <v>159</v>
      </c>
      <c r="AK6864" s="160" t="s">
        <v>1105</v>
      </c>
      <c r="AL6864" s="28">
        <f t="shared" si="193"/>
        <v>16</v>
      </c>
      <c r="AN6864" s="160">
        <v>37478</v>
      </c>
      <c r="AO6864">
        <v>13</v>
      </c>
      <c r="AP6864">
        <v>130</v>
      </c>
      <c r="AQ6864" s="160" t="s">
        <v>1105</v>
      </c>
      <c r="AR6864" s="28">
        <f t="shared" si="194"/>
        <v>13</v>
      </c>
      <c r="AT6864" s="160">
        <v>36748</v>
      </c>
      <c r="AU6864">
        <v>13</v>
      </c>
      <c r="AV6864">
        <v>183</v>
      </c>
      <c r="AW6864" s="160" t="s">
        <v>1105</v>
      </c>
      <c r="AX6864" s="28">
        <f t="shared" si="195"/>
        <v>18</v>
      </c>
    </row>
    <row r="6865" spans="28:50" x14ac:dyDescent="0.3">
      <c r="AB6865" s="160">
        <v>35287</v>
      </c>
      <c r="AC6865">
        <v>14</v>
      </c>
      <c r="AD6865">
        <v>120</v>
      </c>
      <c r="AE6865" t="s">
        <v>1105</v>
      </c>
      <c r="AF6865">
        <v>12</v>
      </c>
      <c r="AH6865" s="160">
        <v>37478</v>
      </c>
      <c r="AI6865">
        <v>14</v>
      </c>
      <c r="AJ6865">
        <v>167</v>
      </c>
      <c r="AK6865" s="160" t="s">
        <v>1105</v>
      </c>
      <c r="AL6865" s="28">
        <f t="shared" si="193"/>
        <v>17</v>
      </c>
      <c r="AN6865" s="160">
        <v>37478</v>
      </c>
      <c r="AO6865">
        <v>14</v>
      </c>
      <c r="AP6865">
        <v>132</v>
      </c>
      <c r="AQ6865" s="160" t="s">
        <v>1105</v>
      </c>
      <c r="AR6865" s="28">
        <f t="shared" si="194"/>
        <v>13</v>
      </c>
      <c r="AT6865" s="160">
        <v>36748</v>
      </c>
      <c r="AU6865">
        <v>14</v>
      </c>
      <c r="AV6865">
        <v>158</v>
      </c>
      <c r="AW6865" s="160" t="s">
        <v>1105</v>
      </c>
      <c r="AX6865" s="28">
        <f t="shared" si="195"/>
        <v>16</v>
      </c>
    </row>
    <row r="6866" spans="28:50" x14ac:dyDescent="0.3">
      <c r="AB6866" s="160">
        <v>35287</v>
      </c>
      <c r="AC6866">
        <v>15</v>
      </c>
      <c r="AD6866">
        <v>130</v>
      </c>
      <c r="AE6866" t="s">
        <v>1105</v>
      </c>
      <c r="AF6866">
        <v>13</v>
      </c>
      <c r="AH6866" s="160">
        <v>37478</v>
      </c>
      <c r="AI6866">
        <v>15</v>
      </c>
      <c r="AJ6866">
        <v>168</v>
      </c>
      <c r="AK6866" s="160" t="s">
        <v>1105</v>
      </c>
      <c r="AL6866" s="28">
        <f t="shared" si="193"/>
        <v>17</v>
      </c>
      <c r="AN6866" s="160">
        <v>37478</v>
      </c>
      <c r="AO6866">
        <v>15</v>
      </c>
      <c r="AP6866">
        <v>130</v>
      </c>
      <c r="AQ6866" s="160" t="s">
        <v>1105</v>
      </c>
      <c r="AR6866" s="28">
        <f t="shared" si="194"/>
        <v>13</v>
      </c>
      <c r="AT6866" s="160">
        <v>36748</v>
      </c>
      <c r="AU6866">
        <v>15</v>
      </c>
      <c r="AV6866">
        <v>136</v>
      </c>
      <c r="AW6866" s="160" t="s">
        <v>1105</v>
      </c>
      <c r="AX6866" s="28">
        <f t="shared" si="195"/>
        <v>14</v>
      </c>
    </row>
    <row r="6867" spans="28:50" x14ac:dyDescent="0.3">
      <c r="AB6867" s="160">
        <v>35287</v>
      </c>
      <c r="AC6867">
        <v>16</v>
      </c>
      <c r="AD6867">
        <v>130</v>
      </c>
      <c r="AE6867" t="s">
        <v>1105</v>
      </c>
      <c r="AF6867">
        <v>13</v>
      </c>
      <c r="AH6867" s="160">
        <v>37478</v>
      </c>
      <c r="AI6867">
        <v>16</v>
      </c>
      <c r="AJ6867">
        <v>160</v>
      </c>
      <c r="AK6867" s="160" t="s">
        <v>1105</v>
      </c>
      <c r="AL6867" s="28">
        <f t="shared" si="193"/>
        <v>16</v>
      </c>
      <c r="AN6867" s="160">
        <v>37478</v>
      </c>
      <c r="AO6867">
        <v>16</v>
      </c>
      <c r="AP6867">
        <v>130</v>
      </c>
      <c r="AQ6867" s="160" t="s">
        <v>1105</v>
      </c>
      <c r="AR6867" s="28">
        <f t="shared" si="194"/>
        <v>13</v>
      </c>
      <c r="AT6867" s="160">
        <v>36748</v>
      </c>
      <c r="AU6867">
        <v>16</v>
      </c>
      <c r="AV6867">
        <v>152</v>
      </c>
      <c r="AW6867" s="160" t="s">
        <v>1105</v>
      </c>
      <c r="AX6867" s="28">
        <f t="shared" si="195"/>
        <v>15</v>
      </c>
    </row>
    <row r="6868" spans="28:50" x14ac:dyDescent="0.3">
      <c r="AB6868" s="160">
        <v>35287</v>
      </c>
      <c r="AC6868">
        <v>17</v>
      </c>
      <c r="AD6868">
        <v>110</v>
      </c>
      <c r="AE6868" t="s">
        <v>1105</v>
      </c>
      <c r="AF6868">
        <v>11</v>
      </c>
      <c r="AH6868" s="160">
        <v>37478</v>
      </c>
      <c r="AI6868">
        <v>17</v>
      </c>
      <c r="AJ6868">
        <v>160</v>
      </c>
      <c r="AK6868" s="160" t="s">
        <v>1105</v>
      </c>
      <c r="AL6868" s="28">
        <f t="shared" si="193"/>
        <v>16</v>
      </c>
      <c r="AN6868" s="160">
        <v>37478</v>
      </c>
      <c r="AO6868">
        <v>17</v>
      </c>
      <c r="AP6868">
        <v>118</v>
      </c>
      <c r="AQ6868" s="160" t="s">
        <v>1105</v>
      </c>
      <c r="AR6868" s="28">
        <f t="shared" si="194"/>
        <v>12</v>
      </c>
      <c r="AT6868" s="160">
        <v>36748</v>
      </c>
      <c r="AU6868">
        <v>17</v>
      </c>
      <c r="AV6868">
        <v>134</v>
      </c>
      <c r="AW6868" s="160" t="s">
        <v>1105</v>
      </c>
      <c r="AX6868" s="28">
        <f t="shared" si="195"/>
        <v>13</v>
      </c>
    </row>
    <row r="6869" spans="28:50" x14ac:dyDescent="0.3">
      <c r="AB6869" s="160">
        <v>35287</v>
      </c>
      <c r="AC6869">
        <v>18</v>
      </c>
      <c r="AD6869">
        <v>90</v>
      </c>
      <c r="AE6869" t="s">
        <v>1105</v>
      </c>
      <c r="AF6869">
        <v>9</v>
      </c>
      <c r="AH6869" s="160">
        <v>37478</v>
      </c>
      <c r="AI6869">
        <v>18</v>
      </c>
      <c r="AJ6869">
        <v>160</v>
      </c>
      <c r="AK6869" s="160" t="s">
        <v>1105</v>
      </c>
      <c r="AL6869" s="28">
        <f t="shared" si="193"/>
        <v>16</v>
      </c>
      <c r="AN6869" s="160">
        <v>37478</v>
      </c>
      <c r="AO6869">
        <v>18</v>
      </c>
      <c r="AP6869">
        <v>120</v>
      </c>
      <c r="AQ6869" s="160" t="s">
        <v>1105</v>
      </c>
      <c r="AR6869" s="28">
        <f t="shared" si="194"/>
        <v>12</v>
      </c>
      <c r="AT6869" s="160">
        <v>36748</v>
      </c>
      <c r="AU6869">
        <v>18</v>
      </c>
      <c r="AV6869">
        <v>129</v>
      </c>
      <c r="AW6869" s="160" t="s">
        <v>1105</v>
      </c>
      <c r="AX6869" s="28">
        <f t="shared" si="195"/>
        <v>13</v>
      </c>
    </row>
    <row r="6870" spans="28:50" x14ac:dyDescent="0.3">
      <c r="AB6870" s="160">
        <v>35287</v>
      </c>
      <c r="AC6870">
        <v>19</v>
      </c>
      <c r="AD6870">
        <v>70</v>
      </c>
      <c r="AE6870" t="s">
        <v>1105</v>
      </c>
      <c r="AF6870">
        <v>7</v>
      </c>
      <c r="AH6870" s="160">
        <v>37478</v>
      </c>
      <c r="AI6870">
        <v>19</v>
      </c>
      <c r="AJ6870">
        <v>166</v>
      </c>
      <c r="AK6870" s="160" t="s">
        <v>1105</v>
      </c>
      <c r="AL6870" s="28">
        <f t="shared" si="193"/>
        <v>17</v>
      </c>
      <c r="AN6870" s="160">
        <v>37478</v>
      </c>
      <c r="AO6870">
        <v>19</v>
      </c>
      <c r="AP6870">
        <v>120</v>
      </c>
      <c r="AQ6870" s="160" t="s">
        <v>1105</v>
      </c>
      <c r="AR6870" s="28">
        <f t="shared" si="194"/>
        <v>12</v>
      </c>
      <c r="AT6870" s="160">
        <v>36748</v>
      </c>
      <c r="AU6870">
        <v>19</v>
      </c>
      <c r="AV6870">
        <v>111</v>
      </c>
      <c r="AW6870" s="160" t="s">
        <v>1105</v>
      </c>
      <c r="AX6870" s="28">
        <f t="shared" si="195"/>
        <v>11</v>
      </c>
    </row>
    <row r="6871" spans="28:50" x14ac:dyDescent="0.3">
      <c r="AB6871" s="160">
        <v>35287</v>
      </c>
      <c r="AC6871">
        <v>20</v>
      </c>
      <c r="AD6871">
        <v>60</v>
      </c>
      <c r="AE6871" t="s">
        <v>1105</v>
      </c>
      <c r="AF6871">
        <v>6</v>
      </c>
      <c r="AH6871" s="160">
        <v>37478</v>
      </c>
      <c r="AI6871">
        <v>20</v>
      </c>
      <c r="AJ6871">
        <v>168</v>
      </c>
      <c r="AK6871" s="160" t="s">
        <v>1105</v>
      </c>
      <c r="AL6871" s="28">
        <f t="shared" si="193"/>
        <v>17</v>
      </c>
      <c r="AN6871" s="160">
        <v>37478</v>
      </c>
      <c r="AO6871">
        <v>20</v>
      </c>
      <c r="AP6871">
        <v>119</v>
      </c>
      <c r="AQ6871" s="160" t="s">
        <v>1105</v>
      </c>
      <c r="AR6871" s="28">
        <f t="shared" si="194"/>
        <v>12</v>
      </c>
      <c r="AT6871" s="160">
        <v>36748</v>
      </c>
      <c r="AU6871">
        <v>20</v>
      </c>
      <c r="AV6871">
        <v>115</v>
      </c>
      <c r="AW6871" s="160" t="s">
        <v>1105</v>
      </c>
      <c r="AX6871" s="28">
        <f t="shared" si="195"/>
        <v>12</v>
      </c>
    </row>
    <row r="6872" spans="28:50" x14ac:dyDescent="0.3">
      <c r="AB6872" s="160">
        <v>35287</v>
      </c>
      <c r="AC6872">
        <v>21</v>
      </c>
      <c r="AD6872">
        <v>50</v>
      </c>
      <c r="AE6872" t="s">
        <v>1105</v>
      </c>
      <c r="AF6872">
        <v>5</v>
      </c>
      <c r="AH6872" s="160">
        <v>37478</v>
      </c>
      <c r="AI6872">
        <v>21</v>
      </c>
      <c r="AJ6872">
        <v>166</v>
      </c>
      <c r="AK6872" s="160" t="s">
        <v>1105</v>
      </c>
      <c r="AL6872" s="28">
        <f t="shared" si="193"/>
        <v>17</v>
      </c>
      <c r="AN6872" s="160">
        <v>37478</v>
      </c>
      <c r="AO6872">
        <v>21</v>
      </c>
      <c r="AP6872">
        <v>120</v>
      </c>
      <c r="AQ6872" s="160" t="s">
        <v>1105</v>
      </c>
      <c r="AR6872" s="28">
        <f t="shared" si="194"/>
        <v>12</v>
      </c>
      <c r="AT6872" s="160">
        <v>36748</v>
      </c>
      <c r="AU6872">
        <v>21</v>
      </c>
      <c r="AV6872">
        <v>107</v>
      </c>
      <c r="AW6872" s="160" t="s">
        <v>1105</v>
      </c>
      <c r="AX6872" s="28">
        <f t="shared" si="195"/>
        <v>11</v>
      </c>
    </row>
    <row r="6873" spans="28:50" x14ac:dyDescent="0.3">
      <c r="AB6873" s="160">
        <v>35287</v>
      </c>
      <c r="AC6873">
        <v>22</v>
      </c>
      <c r="AD6873">
        <v>20</v>
      </c>
      <c r="AE6873" t="s">
        <v>1105</v>
      </c>
      <c r="AF6873">
        <v>2</v>
      </c>
      <c r="AH6873" s="160">
        <v>37478</v>
      </c>
      <c r="AI6873">
        <v>22</v>
      </c>
      <c r="AJ6873">
        <v>162</v>
      </c>
      <c r="AK6873" s="160" t="s">
        <v>1105</v>
      </c>
      <c r="AL6873" s="28">
        <f t="shared" si="193"/>
        <v>16</v>
      </c>
      <c r="AN6873" s="160">
        <v>37478</v>
      </c>
      <c r="AO6873">
        <v>22</v>
      </c>
      <c r="AP6873">
        <v>120</v>
      </c>
      <c r="AQ6873" s="160" t="s">
        <v>1105</v>
      </c>
      <c r="AR6873" s="28">
        <f t="shared" si="194"/>
        <v>12</v>
      </c>
      <c r="AT6873" s="160">
        <v>36748</v>
      </c>
      <c r="AU6873">
        <v>22</v>
      </c>
      <c r="AV6873">
        <v>100</v>
      </c>
      <c r="AW6873" s="160" t="s">
        <v>1105</v>
      </c>
      <c r="AX6873" s="28">
        <f t="shared" si="195"/>
        <v>10</v>
      </c>
    </row>
    <row r="6874" spans="28:50" x14ac:dyDescent="0.3">
      <c r="AB6874" s="160">
        <v>35287</v>
      </c>
      <c r="AC6874">
        <v>23</v>
      </c>
      <c r="AD6874">
        <v>20</v>
      </c>
      <c r="AE6874" t="s">
        <v>1105</v>
      </c>
      <c r="AF6874">
        <v>2</v>
      </c>
      <c r="AH6874" s="160">
        <v>37478</v>
      </c>
      <c r="AI6874">
        <v>23</v>
      </c>
      <c r="AJ6874">
        <v>165</v>
      </c>
      <c r="AK6874" s="160" t="s">
        <v>1105</v>
      </c>
      <c r="AL6874" s="28">
        <f t="shared" si="193"/>
        <v>17</v>
      </c>
      <c r="AN6874" s="160">
        <v>37478</v>
      </c>
      <c r="AO6874">
        <v>23</v>
      </c>
      <c r="AP6874">
        <v>118</v>
      </c>
      <c r="AQ6874" s="160" t="s">
        <v>1105</v>
      </c>
      <c r="AR6874" s="28">
        <f t="shared" si="194"/>
        <v>12</v>
      </c>
      <c r="AT6874" s="160">
        <v>36748</v>
      </c>
      <c r="AU6874">
        <v>23</v>
      </c>
      <c r="AV6874">
        <v>90</v>
      </c>
      <c r="AW6874" s="160" t="s">
        <v>1105</v>
      </c>
      <c r="AX6874" s="28">
        <f t="shared" si="195"/>
        <v>9</v>
      </c>
    </row>
    <row r="6875" spans="28:50" x14ac:dyDescent="0.3">
      <c r="AB6875" s="160">
        <v>35288</v>
      </c>
      <c r="AC6875">
        <v>0</v>
      </c>
      <c r="AD6875">
        <v>10</v>
      </c>
      <c r="AE6875" t="s">
        <v>1105</v>
      </c>
      <c r="AF6875">
        <v>1</v>
      </c>
      <c r="AH6875" s="160">
        <v>37479</v>
      </c>
      <c r="AI6875">
        <v>0</v>
      </c>
      <c r="AJ6875">
        <v>175</v>
      </c>
      <c r="AK6875" s="160" t="s">
        <v>1105</v>
      </c>
      <c r="AL6875" s="28">
        <f t="shared" si="193"/>
        <v>18</v>
      </c>
      <c r="AN6875" s="160">
        <v>37479</v>
      </c>
      <c r="AO6875">
        <v>0</v>
      </c>
      <c r="AP6875">
        <v>120</v>
      </c>
      <c r="AQ6875" s="160" t="s">
        <v>1105</v>
      </c>
      <c r="AR6875" s="28">
        <f t="shared" si="194"/>
        <v>12</v>
      </c>
      <c r="AT6875" s="160">
        <v>36749</v>
      </c>
      <c r="AU6875">
        <v>0</v>
      </c>
      <c r="AV6875">
        <v>90</v>
      </c>
      <c r="AW6875" s="160" t="s">
        <v>1105</v>
      </c>
      <c r="AX6875" s="28">
        <f t="shared" si="195"/>
        <v>9</v>
      </c>
    </row>
    <row r="6876" spans="28:50" x14ac:dyDescent="0.3">
      <c r="AB6876" s="160">
        <v>35288</v>
      </c>
      <c r="AC6876">
        <v>1</v>
      </c>
      <c r="AD6876">
        <v>0</v>
      </c>
      <c r="AE6876" t="s">
        <v>1105</v>
      </c>
      <c r="AF6876">
        <v>0</v>
      </c>
      <c r="AH6876" s="160">
        <v>37479</v>
      </c>
      <c r="AI6876">
        <v>1</v>
      </c>
      <c r="AJ6876">
        <v>168</v>
      </c>
      <c r="AK6876" s="160" t="s">
        <v>1105</v>
      </c>
      <c r="AL6876" s="28">
        <f t="shared" si="193"/>
        <v>17</v>
      </c>
      <c r="AN6876" s="160">
        <v>37479</v>
      </c>
      <c r="AO6876">
        <v>1</v>
      </c>
      <c r="AP6876">
        <v>130</v>
      </c>
      <c r="AQ6876" s="160" t="s">
        <v>1105</v>
      </c>
      <c r="AR6876" s="28">
        <f t="shared" si="194"/>
        <v>13</v>
      </c>
      <c r="AT6876" s="160">
        <v>36749</v>
      </c>
      <c r="AU6876">
        <v>1</v>
      </c>
      <c r="AV6876">
        <v>93</v>
      </c>
      <c r="AW6876" s="160" t="s">
        <v>1105</v>
      </c>
      <c r="AX6876" s="28">
        <f t="shared" si="195"/>
        <v>9</v>
      </c>
    </row>
    <row r="6877" spans="28:50" x14ac:dyDescent="0.3">
      <c r="AB6877" s="160">
        <v>35288</v>
      </c>
      <c r="AC6877">
        <v>2</v>
      </c>
      <c r="AD6877">
        <v>-10</v>
      </c>
      <c r="AE6877" t="s">
        <v>1105</v>
      </c>
      <c r="AF6877">
        <v>-1</v>
      </c>
      <c r="AH6877" s="160">
        <v>37479</v>
      </c>
      <c r="AI6877">
        <v>2</v>
      </c>
      <c r="AJ6877">
        <v>156</v>
      </c>
      <c r="AK6877" s="160" t="s">
        <v>1105</v>
      </c>
      <c r="AL6877" s="28">
        <f t="shared" si="193"/>
        <v>16</v>
      </c>
      <c r="AN6877" s="160">
        <v>37479</v>
      </c>
      <c r="AO6877">
        <v>2</v>
      </c>
      <c r="AP6877">
        <v>118</v>
      </c>
      <c r="AQ6877" s="160" t="s">
        <v>1105</v>
      </c>
      <c r="AR6877" s="28">
        <f t="shared" si="194"/>
        <v>12</v>
      </c>
      <c r="AT6877" s="160">
        <v>36749</v>
      </c>
      <c r="AU6877">
        <v>2</v>
      </c>
      <c r="AV6877">
        <v>90</v>
      </c>
      <c r="AW6877" s="160" t="s">
        <v>1105</v>
      </c>
      <c r="AX6877" s="28">
        <f t="shared" si="195"/>
        <v>9</v>
      </c>
    </row>
    <row r="6878" spans="28:50" x14ac:dyDescent="0.3">
      <c r="AB6878" s="160">
        <v>35288</v>
      </c>
      <c r="AC6878">
        <v>3</v>
      </c>
      <c r="AD6878">
        <v>-10</v>
      </c>
      <c r="AE6878" t="s">
        <v>1105</v>
      </c>
      <c r="AF6878">
        <v>-1</v>
      </c>
      <c r="AH6878" s="160">
        <v>37479</v>
      </c>
      <c r="AI6878">
        <v>3</v>
      </c>
      <c r="AJ6878">
        <v>149</v>
      </c>
      <c r="AK6878" s="160" t="s">
        <v>1105</v>
      </c>
      <c r="AL6878" s="28">
        <f t="shared" si="193"/>
        <v>15</v>
      </c>
      <c r="AN6878" s="160">
        <v>37479</v>
      </c>
      <c r="AO6878">
        <v>3</v>
      </c>
      <c r="AP6878">
        <v>120</v>
      </c>
      <c r="AQ6878" s="160" t="s">
        <v>1105</v>
      </c>
      <c r="AR6878" s="28">
        <f t="shared" si="194"/>
        <v>12</v>
      </c>
      <c r="AT6878" s="160">
        <v>36749</v>
      </c>
      <c r="AU6878">
        <v>3</v>
      </c>
      <c r="AV6878">
        <v>90</v>
      </c>
      <c r="AW6878" s="160" t="s">
        <v>1105</v>
      </c>
      <c r="AX6878" s="28">
        <f t="shared" si="195"/>
        <v>9</v>
      </c>
    </row>
    <row r="6879" spans="28:50" x14ac:dyDescent="0.3">
      <c r="AB6879" s="160">
        <v>35288</v>
      </c>
      <c r="AC6879">
        <v>4</v>
      </c>
      <c r="AD6879">
        <v>-20</v>
      </c>
      <c r="AE6879" t="s">
        <v>1105</v>
      </c>
      <c r="AF6879">
        <v>-2</v>
      </c>
      <c r="AH6879" s="160">
        <v>37479</v>
      </c>
      <c r="AI6879">
        <v>4</v>
      </c>
      <c r="AJ6879">
        <v>149</v>
      </c>
      <c r="AK6879" s="160" t="s">
        <v>1105</v>
      </c>
      <c r="AL6879" s="28">
        <f t="shared" si="193"/>
        <v>15</v>
      </c>
      <c r="AN6879" s="160">
        <v>37479</v>
      </c>
      <c r="AO6879">
        <v>4</v>
      </c>
      <c r="AP6879">
        <v>120</v>
      </c>
      <c r="AQ6879" s="160" t="s">
        <v>1105</v>
      </c>
      <c r="AR6879" s="28">
        <f t="shared" si="194"/>
        <v>12</v>
      </c>
      <c r="AT6879" s="160">
        <v>36749</v>
      </c>
      <c r="AU6879">
        <v>4</v>
      </c>
      <c r="AV6879">
        <v>94</v>
      </c>
      <c r="AW6879" s="160" t="s">
        <v>1105</v>
      </c>
      <c r="AX6879" s="28">
        <f t="shared" si="195"/>
        <v>9</v>
      </c>
    </row>
    <row r="6880" spans="28:50" x14ac:dyDescent="0.3">
      <c r="AB6880" s="160">
        <v>35288</v>
      </c>
      <c r="AC6880">
        <v>5</v>
      </c>
      <c r="AD6880">
        <v>-20</v>
      </c>
      <c r="AE6880" t="s">
        <v>1105</v>
      </c>
      <c r="AF6880">
        <v>-2</v>
      </c>
      <c r="AH6880" s="160">
        <v>37479</v>
      </c>
      <c r="AI6880">
        <v>5</v>
      </c>
      <c r="AJ6880">
        <v>157</v>
      </c>
      <c r="AK6880" s="160" t="s">
        <v>1105</v>
      </c>
      <c r="AL6880" s="28">
        <f t="shared" si="193"/>
        <v>16</v>
      </c>
      <c r="AN6880" s="160">
        <v>37479</v>
      </c>
      <c r="AO6880">
        <v>5</v>
      </c>
      <c r="AP6880">
        <v>118</v>
      </c>
      <c r="AQ6880" s="160" t="s">
        <v>1105</v>
      </c>
      <c r="AR6880" s="28">
        <f t="shared" si="194"/>
        <v>12</v>
      </c>
      <c r="AT6880" s="160">
        <v>36749</v>
      </c>
      <c r="AU6880">
        <v>5</v>
      </c>
      <c r="AV6880">
        <v>80</v>
      </c>
      <c r="AW6880" s="160" t="s">
        <v>1105</v>
      </c>
      <c r="AX6880" s="28">
        <f t="shared" si="195"/>
        <v>8</v>
      </c>
    </row>
    <row r="6881" spans="28:50" x14ac:dyDescent="0.3">
      <c r="AB6881" s="160">
        <v>35288</v>
      </c>
      <c r="AC6881">
        <v>6</v>
      </c>
      <c r="AD6881">
        <v>-10</v>
      </c>
      <c r="AE6881" t="s">
        <v>1105</v>
      </c>
      <c r="AF6881">
        <v>-1</v>
      </c>
      <c r="AH6881" s="160">
        <v>37479</v>
      </c>
      <c r="AI6881">
        <v>6</v>
      </c>
      <c r="AJ6881">
        <v>161</v>
      </c>
      <c r="AK6881" s="160" t="s">
        <v>1105</v>
      </c>
      <c r="AL6881" s="28">
        <f t="shared" si="193"/>
        <v>16</v>
      </c>
      <c r="AN6881" s="160">
        <v>37479</v>
      </c>
      <c r="AO6881">
        <v>6</v>
      </c>
      <c r="AP6881">
        <v>120</v>
      </c>
      <c r="AQ6881" s="160" t="s">
        <v>1105</v>
      </c>
      <c r="AR6881" s="28">
        <f t="shared" si="194"/>
        <v>12</v>
      </c>
      <c r="AT6881" s="160">
        <v>36749</v>
      </c>
      <c r="AU6881">
        <v>6</v>
      </c>
      <c r="AV6881">
        <v>74</v>
      </c>
      <c r="AW6881" s="160" t="s">
        <v>1105</v>
      </c>
      <c r="AX6881" s="28">
        <f t="shared" si="195"/>
        <v>7</v>
      </c>
    </row>
    <row r="6882" spans="28:50" x14ac:dyDescent="0.3">
      <c r="AB6882" s="160">
        <v>35288</v>
      </c>
      <c r="AC6882">
        <v>7</v>
      </c>
      <c r="AD6882">
        <v>0</v>
      </c>
      <c r="AE6882" t="s">
        <v>1105</v>
      </c>
      <c r="AF6882">
        <v>0</v>
      </c>
      <c r="AH6882" s="160">
        <v>37479</v>
      </c>
      <c r="AI6882">
        <v>7</v>
      </c>
      <c r="AJ6882">
        <v>155</v>
      </c>
      <c r="AK6882" s="160" t="s">
        <v>1105</v>
      </c>
      <c r="AL6882" s="28">
        <f t="shared" si="193"/>
        <v>16</v>
      </c>
      <c r="AN6882" s="160">
        <v>37479</v>
      </c>
      <c r="AO6882">
        <v>7</v>
      </c>
      <c r="AP6882">
        <v>130</v>
      </c>
      <c r="AQ6882" s="160" t="s">
        <v>1105</v>
      </c>
      <c r="AR6882" s="28">
        <f t="shared" si="194"/>
        <v>13</v>
      </c>
      <c r="AT6882" s="160">
        <v>36749</v>
      </c>
      <c r="AU6882">
        <v>7</v>
      </c>
      <c r="AV6882">
        <v>95</v>
      </c>
      <c r="AW6882" s="160" t="s">
        <v>1105</v>
      </c>
      <c r="AX6882" s="28">
        <f t="shared" si="195"/>
        <v>10</v>
      </c>
    </row>
    <row r="6883" spans="28:50" x14ac:dyDescent="0.3">
      <c r="AB6883" s="160">
        <v>35288</v>
      </c>
      <c r="AC6883">
        <v>8</v>
      </c>
      <c r="AD6883">
        <v>10</v>
      </c>
      <c r="AE6883" t="s">
        <v>1105</v>
      </c>
      <c r="AF6883">
        <v>1</v>
      </c>
      <c r="AH6883" s="160">
        <v>37479</v>
      </c>
      <c r="AI6883">
        <v>8</v>
      </c>
      <c r="AJ6883">
        <v>154</v>
      </c>
      <c r="AK6883" s="160" t="s">
        <v>1105</v>
      </c>
      <c r="AL6883" s="28">
        <f t="shared" si="193"/>
        <v>15</v>
      </c>
      <c r="AN6883" s="160">
        <v>37479</v>
      </c>
      <c r="AO6883">
        <v>8</v>
      </c>
      <c r="AP6883">
        <v>131</v>
      </c>
      <c r="AQ6883" s="160" t="s">
        <v>1105</v>
      </c>
      <c r="AR6883" s="28">
        <f t="shared" si="194"/>
        <v>13</v>
      </c>
      <c r="AT6883" s="160">
        <v>36749</v>
      </c>
      <c r="AU6883">
        <v>8</v>
      </c>
      <c r="AV6883">
        <v>101</v>
      </c>
      <c r="AW6883" s="160" t="s">
        <v>1105</v>
      </c>
      <c r="AX6883" s="28">
        <f t="shared" si="195"/>
        <v>10</v>
      </c>
    </row>
    <row r="6884" spans="28:50" x14ac:dyDescent="0.3">
      <c r="AB6884" s="160">
        <v>35288</v>
      </c>
      <c r="AC6884">
        <v>9</v>
      </c>
      <c r="AD6884">
        <v>20</v>
      </c>
      <c r="AE6884" t="s">
        <v>1105</v>
      </c>
      <c r="AF6884">
        <v>2</v>
      </c>
      <c r="AH6884" s="160">
        <v>37479</v>
      </c>
      <c r="AI6884">
        <v>9</v>
      </c>
      <c r="AJ6884">
        <v>156</v>
      </c>
      <c r="AK6884" s="160" t="s">
        <v>1105</v>
      </c>
      <c r="AL6884" s="28">
        <f t="shared" si="193"/>
        <v>16</v>
      </c>
      <c r="AN6884" s="160">
        <v>37479</v>
      </c>
      <c r="AO6884">
        <v>9</v>
      </c>
      <c r="AP6884">
        <v>130</v>
      </c>
      <c r="AQ6884" s="160" t="s">
        <v>1105</v>
      </c>
      <c r="AR6884" s="28">
        <f t="shared" si="194"/>
        <v>13</v>
      </c>
      <c r="AT6884" s="160">
        <v>36749</v>
      </c>
      <c r="AU6884">
        <v>9</v>
      </c>
      <c r="AV6884">
        <v>102</v>
      </c>
      <c r="AW6884" s="160" t="s">
        <v>1105</v>
      </c>
      <c r="AX6884" s="28">
        <f t="shared" si="195"/>
        <v>10</v>
      </c>
    </row>
    <row r="6885" spans="28:50" x14ac:dyDescent="0.3">
      <c r="AB6885" s="160">
        <v>35288</v>
      </c>
      <c r="AC6885">
        <v>10</v>
      </c>
      <c r="AD6885">
        <v>40</v>
      </c>
      <c r="AE6885" t="s">
        <v>1105</v>
      </c>
      <c r="AF6885">
        <v>4</v>
      </c>
      <c r="AH6885" s="160">
        <v>37479</v>
      </c>
      <c r="AI6885">
        <v>10</v>
      </c>
      <c r="AJ6885">
        <v>152</v>
      </c>
      <c r="AK6885" s="160" t="s">
        <v>1105</v>
      </c>
      <c r="AL6885" s="28">
        <f t="shared" si="193"/>
        <v>15</v>
      </c>
      <c r="AN6885" s="160">
        <v>37479</v>
      </c>
      <c r="AO6885">
        <v>10</v>
      </c>
      <c r="AP6885">
        <v>140</v>
      </c>
      <c r="AQ6885" s="160" t="s">
        <v>1105</v>
      </c>
      <c r="AR6885" s="28">
        <f t="shared" si="194"/>
        <v>14</v>
      </c>
      <c r="AT6885" s="160">
        <v>36749</v>
      </c>
      <c r="AU6885">
        <v>10</v>
      </c>
      <c r="AV6885">
        <v>103</v>
      </c>
      <c r="AW6885" s="160" t="s">
        <v>1105</v>
      </c>
      <c r="AX6885" s="28">
        <f t="shared" si="195"/>
        <v>10</v>
      </c>
    </row>
    <row r="6886" spans="28:50" x14ac:dyDescent="0.3">
      <c r="AB6886" s="160">
        <v>35288</v>
      </c>
      <c r="AC6886">
        <v>11</v>
      </c>
      <c r="AD6886">
        <v>60</v>
      </c>
      <c r="AE6886" t="s">
        <v>1105</v>
      </c>
      <c r="AF6886">
        <v>6</v>
      </c>
      <c r="AH6886" s="160">
        <v>37479</v>
      </c>
      <c r="AI6886">
        <v>11</v>
      </c>
      <c r="AJ6886">
        <v>160</v>
      </c>
      <c r="AK6886" s="160" t="s">
        <v>1105</v>
      </c>
      <c r="AL6886" s="28">
        <f t="shared" si="193"/>
        <v>16</v>
      </c>
      <c r="AN6886" s="160">
        <v>37479</v>
      </c>
      <c r="AO6886">
        <v>11</v>
      </c>
      <c r="AP6886">
        <v>140</v>
      </c>
      <c r="AQ6886" s="160" t="s">
        <v>1105</v>
      </c>
      <c r="AR6886" s="28">
        <f t="shared" si="194"/>
        <v>14</v>
      </c>
      <c r="AT6886" s="160">
        <v>36749</v>
      </c>
      <c r="AU6886">
        <v>11</v>
      </c>
      <c r="AV6886">
        <v>111</v>
      </c>
      <c r="AW6886" s="160" t="s">
        <v>1105</v>
      </c>
      <c r="AX6886" s="28">
        <f t="shared" si="195"/>
        <v>11</v>
      </c>
    </row>
    <row r="6887" spans="28:50" x14ac:dyDescent="0.3">
      <c r="AB6887" s="160">
        <v>35288</v>
      </c>
      <c r="AC6887">
        <v>12</v>
      </c>
      <c r="AD6887">
        <v>90</v>
      </c>
      <c r="AE6887" t="s">
        <v>1105</v>
      </c>
      <c r="AF6887">
        <v>9</v>
      </c>
      <c r="AH6887" s="160">
        <v>37479</v>
      </c>
      <c r="AI6887">
        <v>12</v>
      </c>
      <c r="AJ6887">
        <v>165</v>
      </c>
      <c r="AK6887" s="160" t="s">
        <v>1105</v>
      </c>
      <c r="AL6887" s="28">
        <f t="shared" si="193"/>
        <v>17</v>
      </c>
      <c r="AN6887" s="160">
        <v>37479</v>
      </c>
      <c r="AO6887">
        <v>12</v>
      </c>
      <c r="AP6887">
        <v>150</v>
      </c>
      <c r="AQ6887" s="160" t="s">
        <v>1105</v>
      </c>
      <c r="AR6887" s="28">
        <f t="shared" si="194"/>
        <v>15</v>
      </c>
      <c r="AT6887" s="160">
        <v>36749</v>
      </c>
      <c r="AU6887">
        <v>12</v>
      </c>
      <c r="AV6887">
        <v>105</v>
      </c>
      <c r="AW6887" s="160" t="s">
        <v>1105</v>
      </c>
      <c r="AX6887" s="28">
        <f t="shared" si="195"/>
        <v>11</v>
      </c>
    </row>
    <row r="6888" spans="28:50" x14ac:dyDescent="0.3">
      <c r="AB6888" s="160">
        <v>35288</v>
      </c>
      <c r="AC6888">
        <v>13</v>
      </c>
      <c r="AD6888">
        <v>110</v>
      </c>
      <c r="AE6888" t="s">
        <v>1105</v>
      </c>
      <c r="AF6888">
        <v>11</v>
      </c>
      <c r="AH6888" s="160">
        <v>37479</v>
      </c>
      <c r="AI6888">
        <v>13</v>
      </c>
      <c r="AJ6888">
        <v>171</v>
      </c>
      <c r="AK6888" s="160" t="s">
        <v>1105</v>
      </c>
      <c r="AL6888" s="28">
        <f t="shared" si="193"/>
        <v>17</v>
      </c>
      <c r="AN6888" s="160">
        <v>37479</v>
      </c>
      <c r="AO6888">
        <v>13</v>
      </c>
      <c r="AP6888">
        <v>150</v>
      </c>
      <c r="AQ6888" s="160" t="s">
        <v>1105</v>
      </c>
      <c r="AR6888" s="28">
        <f t="shared" si="194"/>
        <v>15</v>
      </c>
      <c r="AT6888" s="160">
        <v>36749</v>
      </c>
      <c r="AU6888">
        <v>13</v>
      </c>
      <c r="AV6888">
        <v>105</v>
      </c>
      <c r="AW6888" s="160" t="s">
        <v>1105</v>
      </c>
      <c r="AX6888" s="28">
        <f t="shared" si="195"/>
        <v>11</v>
      </c>
    </row>
    <row r="6889" spans="28:50" x14ac:dyDescent="0.3">
      <c r="AB6889" s="160">
        <v>35288</v>
      </c>
      <c r="AC6889">
        <v>14</v>
      </c>
      <c r="AD6889">
        <v>120</v>
      </c>
      <c r="AE6889" t="s">
        <v>1105</v>
      </c>
      <c r="AF6889">
        <v>12</v>
      </c>
      <c r="AH6889" s="160">
        <v>37479</v>
      </c>
      <c r="AI6889">
        <v>14</v>
      </c>
      <c r="AJ6889">
        <v>172</v>
      </c>
      <c r="AK6889" s="160" t="s">
        <v>1105</v>
      </c>
      <c r="AL6889" s="28">
        <f t="shared" si="193"/>
        <v>17</v>
      </c>
      <c r="AN6889" s="160">
        <v>37479</v>
      </c>
      <c r="AO6889">
        <v>14</v>
      </c>
      <c r="AP6889">
        <v>140</v>
      </c>
      <c r="AQ6889" s="160" t="s">
        <v>1105</v>
      </c>
      <c r="AR6889" s="28">
        <f t="shared" si="194"/>
        <v>14</v>
      </c>
      <c r="AT6889" s="160">
        <v>36749</v>
      </c>
      <c r="AU6889">
        <v>14</v>
      </c>
      <c r="AV6889">
        <v>89</v>
      </c>
      <c r="AW6889" s="160" t="s">
        <v>1105</v>
      </c>
      <c r="AX6889" s="28">
        <f t="shared" si="195"/>
        <v>9</v>
      </c>
    </row>
    <row r="6890" spans="28:50" x14ac:dyDescent="0.3">
      <c r="AB6890" s="160">
        <v>35288</v>
      </c>
      <c r="AC6890">
        <v>15</v>
      </c>
      <c r="AD6890">
        <v>120</v>
      </c>
      <c r="AE6890" t="s">
        <v>1105</v>
      </c>
      <c r="AF6890">
        <v>12</v>
      </c>
      <c r="AH6890" s="160">
        <v>37479</v>
      </c>
      <c r="AI6890">
        <v>15</v>
      </c>
      <c r="AJ6890">
        <v>165</v>
      </c>
      <c r="AK6890" s="160" t="s">
        <v>1105</v>
      </c>
      <c r="AL6890" s="28">
        <f t="shared" si="193"/>
        <v>17</v>
      </c>
      <c r="AN6890" s="160">
        <v>37479</v>
      </c>
      <c r="AO6890">
        <v>15</v>
      </c>
      <c r="AP6890">
        <v>140</v>
      </c>
      <c r="AQ6890" s="160" t="s">
        <v>1105</v>
      </c>
      <c r="AR6890" s="28">
        <f t="shared" si="194"/>
        <v>14</v>
      </c>
      <c r="AT6890" s="160">
        <v>36749</v>
      </c>
      <c r="AU6890">
        <v>15</v>
      </c>
      <c r="AV6890">
        <v>64</v>
      </c>
      <c r="AW6890" s="160" t="s">
        <v>1105</v>
      </c>
      <c r="AX6890" s="28">
        <f t="shared" si="195"/>
        <v>6</v>
      </c>
    </row>
    <row r="6891" spans="28:50" x14ac:dyDescent="0.3">
      <c r="AB6891" s="160">
        <v>35288</v>
      </c>
      <c r="AC6891">
        <v>16</v>
      </c>
      <c r="AD6891">
        <v>110</v>
      </c>
      <c r="AE6891" t="s">
        <v>1105</v>
      </c>
      <c r="AF6891">
        <v>11</v>
      </c>
      <c r="AH6891" s="160">
        <v>37479</v>
      </c>
      <c r="AI6891">
        <v>16</v>
      </c>
      <c r="AJ6891">
        <v>152</v>
      </c>
      <c r="AK6891" s="160" t="s">
        <v>1105</v>
      </c>
      <c r="AL6891" s="28">
        <f t="shared" si="193"/>
        <v>15</v>
      </c>
      <c r="AN6891" s="160">
        <v>37479</v>
      </c>
      <c r="AO6891">
        <v>16</v>
      </c>
      <c r="AP6891">
        <v>130</v>
      </c>
      <c r="AQ6891" s="160" t="s">
        <v>1105</v>
      </c>
      <c r="AR6891" s="28">
        <f t="shared" si="194"/>
        <v>13</v>
      </c>
      <c r="AT6891" s="160">
        <v>36749</v>
      </c>
      <c r="AU6891">
        <v>16</v>
      </c>
      <c r="AV6891">
        <v>64</v>
      </c>
      <c r="AW6891" s="160" t="s">
        <v>1105</v>
      </c>
      <c r="AX6891" s="28">
        <f t="shared" si="195"/>
        <v>6</v>
      </c>
    </row>
    <row r="6892" spans="28:50" x14ac:dyDescent="0.3">
      <c r="AB6892" s="160">
        <v>35288</v>
      </c>
      <c r="AC6892">
        <v>17</v>
      </c>
      <c r="AD6892">
        <v>90</v>
      </c>
      <c r="AE6892" t="s">
        <v>1105</v>
      </c>
      <c r="AF6892">
        <v>9</v>
      </c>
      <c r="AH6892" s="160">
        <v>37479</v>
      </c>
      <c r="AI6892">
        <v>17</v>
      </c>
      <c r="AJ6892">
        <v>151</v>
      </c>
      <c r="AK6892" s="160" t="s">
        <v>1105</v>
      </c>
      <c r="AL6892" s="28">
        <f t="shared" si="193"/>
        <v>15</v>
      </c>
      <c r="AN6892" s="160">
        <v>37479</v>
      </c>
      <c r="AO6892">
        <v>17</v>
      </c>
      <c r="AP6892">
        <v>130</v>
      </c>
      <c r="AQ6892" s="160" t="s">
        <v>1105</v>
      </c>
      <c r="AR6892" s="28">
        <f t="shared" si="194"/>
        <v>13</v>
      </c>
      <c r="AT6892" s="160">
        <v>36749</v>
      </c>
      <c r="AU6892">
        <v>17</v>
      </c>
      <c r="AV6892">
        <v>65</v>
      </c>
      <c r="AW6892" s="160" t="s">
        <v>1105</v>
      </c>
      <c r="AX6892" s="28">
        <f t="shared" si="195"/>
        <v>7</v>
      </c>
    </row>
    <row r="6893" spans="28:50" x14ac:dyDescent="0.3">
      <c r="AB6893" s="160">
        <v>35288</v>
      </c>
      <c r="AC6893">
        <v>18</v>
      </c>
      <c r="AD6893">
        <v>80</v>
      </c>
      <c r="AE6893" t="s">
        <v>1105</v>
      </c>
      <c r="AF6893">
        <v>8</v>
      </c>
      <c r="AH6893" s="160">
        <v>37479</v>
      </c>
      <c r="AI6893">
        <v>18</v>
      </c>
      <c r="AJ6893">
        <v>139</v>
      </c>
      <c r="AK6893" s="160" t="s">
        <v>1105</v>
      </c>
      <c r="AL6893" s="28">
        <f t="shared" si="193"/>
        <v>14</v>
      </c>
      <c r="AN6893" s="160">
        <v>37479</v>
      </c>
      <c r="AO6893">
        <v>18</v>
      </c>
      <c r="AP6893">
        <v>130</v>
      </c>
      <c r="AQ6893" s="160" t="s">
        <v>1105</v>
      </c>
      <c r="AR6893" s="28">
        <f t="shared" si="194"/>
        <v>13</v>
      </c>
      <c r="AT6893" s="160">
        <v>36749</v>
      </c>
      <c r="AU6893">
        <v>18</v>
      </c>
      <c r="AV6893">
        <v>59</v>
      </c>
      <c r="AW6893" s="160" t="s">
        <v>1105</v>
      </c>
      <c r="AX6893" s="28">
        <f t="shared" si="195"/>
        <v>6</v>
      </c>
    </row>
    <row r="6894" spans="28:50" x14ac:dyDescent="0.3">
      <c r="AB6894" s="160">
        <v>35288</v>
      </c>
      <c r="AC6894">
        <v>19</v>
      </c>
      <c r="AD6894">
        <v>80</v>
      </c>
      <c r="AE6894" t="s">
        <v>1105</v>
      </c>
      <c r="AF6894">
        <v>8</v>
      </c>
      <c r="AH6894" s="160">
        <v>37479</v>
      </c>
      <c r="AI6894">
        <v>19</v>
      </c>
      <c r="AJ6894">
        <v>132</v>
      </c>
      <c r="AK6894" s="160" t="s">
        <v>1105</v>
      </c>
      <c r="AL6894" s="28">
        <f t="shared" si="193"/>
        <v>13</v>
      </c>
      <c r="AN6894" s="160">
        <v>37479</v>
      </c>
      <c r="AO6894">
        <v>19</v>
      </c>
      <c r="AP6894">
        <v>130</v>
      </c>
      <c r="AQ6894" s="160" t="s">
        <v>1105</v>
      </c>
      <c r="AR6894" s="28">
        <f t="shared" si="194"/>
        <v>13</v>
      </c>
      <c r="AT6894" s="160">
        <v>36749</v>
      </c>
      <c r="AU6894">
        <v>19</v>
      </c>
      <c r="AV6894">
        <v>52</v>
      </c>
      <c r="AW6894" s="160" t="s">
        <v>1105</v>
      </c>
      <c r="AX6894" s="28">
        <f t="shared" si="195"/>
        <v>5</v>
      </c>
    </row>
    <row r="6895" spans="28:50" x14ac:dyDescent="0.3">
      <c r="AB6895" s="160">
        <v>35288</v>
      </c>
      <c r="AC6895">
        <v>20</v>
      </c>
      <c r="AD6895">
        <v>90</v>
      </c>
      <c r="AE6895" t="s">
        <v>1105</v>
      </c>
      <c r="AF6895">
        <v>9</v>
      </c>
      <c r="AH6895" s="160">
        <v>37479</v>
      </c>
      <c r="AI6895">
        <v>20</v>
      </c>
      <c r="AJ6895">
        <v>115</v>
      </c>
      <c r="AK6895" s="160" t="s">
        <v>1105</v>
      </c>
      <c r="AL6895" s="28">
        <f t="shared" si="193"/>
        <v>12</v>
      </c>
      <c r="AN6895" s="160">
        <v>37479</v>
      </c>
      <c r="AO6895">
        <v>20</v>
      </c>
      <c r="AP6895">
        <v>130</v>
      </c>
      <c r="AQ6895" s="160" t="s">
        <v>1105</v>
      </c>
      <c r="AR6895" s="28">
        <f t="shared" si="194"/>
        <v>13</v>
      </c>
      <c r="AT6895" s="160">
        <v>36749</v>
      </c>
      <c r="AU6895">
        <v>20</v>
      </c>
      <c r="AV6895">
        <v>45</v>
      </c>
      <c r="AW6895" s="160" t="s">
        <v>1105</v>
      </c>
      <c r="AX6895" s="28">
        <f t="shared" si="195"/>
        <v>5</v>
      </c>
    </row>
    <row r="6896" spans="28:50" x14ac:dyDescent="0.3">
      <c r="AB6896" s="160">
        <v>35288</v>
      </c>
      <c r="AC6896">
        <v>21</v>
      </c>
      <c r="AD6896">
        <v>70</v>
      </c>
      <c r="AE6896" t="s">
        <v>1105</v>
      </c>
      <c r="AF6896">
        <v>7</v>
      </c>
      <c r="AH6896" s="160">
        <v>37479</v>
      </c>
      <c r="AI6896">
        <v>21</v>
      </c>
      <c r="AJ6896">
        <v>110</v>
      </c>
      <c r="AK6896" s="160" t="s">
        <v>1105</v>
      </c>
      <c r="AL6896" s="28">
        <f t="shared" si="193"/>
        <v>11</v>
      </c>
      <c r="AN6896" s="160">
        <v>37479</v>
      </c>
      <c r="AO6896">
        <v>21</v>
      </c>
      <c r="AP6896">
        <v>130</v>
      </c>
      <c r="AQ6896" s="160" t="s">
        <v>1105</v>
      </c>
      <c r="AR6896" s="28">
        <f t="shared" si="194"/>
        <v>13</v>
      </c>
      <c r="AT6896" s="160">
        <v>36749</v>
      </c>
      <c r="AU6896">
        <v>21</v>
      </c>
      <c r="AV6896">
        <v>58</v>
      </c>
      <c r="AW6896" s="160" t="s">
        <v>1105</v>
      </c>
      <c r="AX6896" s="28">
        <f t="shared" si="195"/>
        <v>6</v>
      </c>
    </row>
    <row r="6897" spans="28:50" x14ac:dyDescent="0.3">
      <c r="AB6897" s="160">
        <v>35288</v>
      </c>
      <c r="AC6897">
        <v>22</v>
      </c>
      <c r="AD6897">
        <v>60</v>
      </c>
      <c r="AE6897" t="s">
        <v>1105</v>
      </c>
      <c r="AF6897">
        <v>6</v>
      </c>
      <c r="AH6897" s="160">
        <v>37479</v>
      </c>
      <c r="AI6897">
        <v>22</v>
      </c>
      <c r="AJ6897">
        <v>111</v>
      </c>
      <c r="AK6897" s="160" t="s">
        <v>1105</v>
      </c>
      <c r="AL6897" s="28">
        <f t="shared" si="193"/>
        <v>11</v>
      </c>
      <c r="AN6897" s="160">
        <v>37479</v>
      </c>
      <c r="AO6897">
        <v>22</v>
      </c>
      <c r="AP6897">
        <v>130</v>
      </c>
      <c r="AQ6897" s="160" t="s">
        <v>1105</v>
      </c>
      <c r="AR6897" s="28">
        <f t="shared" si="194"/>
        <v>13</v>
      </c>
      <c r="AT6897" s="160">
        <v>36749</v>
      </c>
      <c r="AU6897">
        <v>22</v>
      </c>
      <c r="AV6897">
        <v>56</v>
      </c>
      <c r="AW6897" s="160" t="s">
        <v>1105</v>
      </c>
      <c r="AX6897" s="28">
        <f t="shared" si="195"/>
        <v>6</v>
      </c>
    </row>
    <row r="6898" spans="28:50" x14ac:dyDescent="0.3">
      <c r="AB6898" s="160">
        <v>35288</v>
      </c>
      <c r="AC6898">
        <v>23</v>
      </c>
      <c r="AD6898">
        <v>70</v>
      </c>
      <c r="AE6898" t="s">
        <v>1105</v>
      </c>
      <c r="AF6898">
        <v>7</v>
      </c>
      <c r="AH6898" s="160">
        <v>37479</v>
      </c>
      <c r="AI6898">
        <v>23</v>
      </c>
      <c r="AJ6898">
        <v>109</v>
      </c>
      <c r="AK6898" s="160" t="s">
        <v>1105</v>
      </c>
      <c r="AL6898" s="28">
        <f t="shared" si="193"/>
        <v>11</v>
      </c>
      <c r="AN6898" s="160">
        <v>37479</v>
      </c>
      <c r="AO6898">
        <v>23</v>
      </c>
      <c r="AP6898">
        <v>130</v>
      </c>
      <c r="AQ6898" s="160" t="s">
        <v>1105</v>
      </c>
      <c r="AR6898" s="28">
        <f t="shared" si="194"/>
        <v>13</v>
      </c>
      <c r="AT6898" s="160">
        <v>36749</v>
      </c>
      <c r="AU6898">
        <v>23</v>
      </c>
      <c r="AV6898">
        <v>52</v>
      </c>
      <c r="AW6898" s="160" t="s">
        <v>1105</v>
      </c>
      <c r="AX6898" s="28">
        <f t="shared" si="195"/>
        <v>5</v>
      </c>
    </row>
    <row r="6899" spans="28:50" x14ac:dyDescent="0.3">
      <c r="AB6899" s="160">
        <v>35289</v>
      </c>
      <c r="AC6899">
        <v>0</v>
      </c>
      <c r="AD6899">
        <v>70</v>
      </c>
      <c r="AE6899" t="s">
        <v>1105</v>
      </c>
      <c r="AF6899">
        <v>7</v>
      </c>
      <c r="AH6899" s="160">
        <v>37480</v>
      </c>
      <c r="AI6899">
        <v>0</v>
      </c>
      <c r="AJ6899">
        <v>107</v>
      </c>
      <c r="AK6899" s="160" t="s">
        <v>1105</v>
      </c>
      <c r="AL6899" s="28">
        <f t="shared" si="193"/>
        <v>11</v>
      </c>
      <c r="AN6899" s="160">
        <v>37480</v>
      </c>
      <c r="AO6899">
        <v>0</v>
      </c>
      <c r="AP6899">
        <v>130</v>
      </c>
      <c r="AQ6899" s="160" t="s">
        <v>1105</v>
      </c>
      <c r="AR6899" s="28">
        <f t="shared" si="194"/>
        <v>13</v>
      </c>
      <c r="AT6899" s="160">
        <v>36750</v>
      </c>
      <c r="AU6899">
        <v>0</v>
      </c>
      <c r="AV6899">
        <v>48</v>
      </c>
      <c r="AW6899" s="160" t="s">
        <v>1105</v>
      </c>
      <c r="AX6899" s="28">
        <f t="shared" si="195"/>
        <v>5</v>
      </c>
    </row>
    <row r="6900" spans="28:50" x14ac:dyDescent="0.3">
      <c r="AB6900" s="160">
        <v>35289</v>
      </c>
      <c r="AC6900">
        <v>1</v>
      </c>
      <c r="AD6900">
        <v>70</v>
      </c>
      <c r="AE6900" t="s">
        <v>1105</v>
      </c>
      <c r="AF6900">
        <v>7</v>
      </c>
      <c r="AH6900" s="160">
        <v>37480</v>
      </c>
      <c r="AI6900">
        <v>1</v>
      </c>
      <c r="AJ6900">
        <v>105</v>
      </c>
      <c r="AK6900" s="160" t="s">
        <v>1105</v>
      </c>
      <c r="AL6900" s="28">
        <f t="shared" si="193"/>
        <v>11</v>
      </c>
      <c r="AN6900" s="160">
        <v>37480</v>
      </c>
      <c r="AO6900">
        <v>1</v>
      </c>
      <c r="AP6900">
        <v>130</v>
      </c>
      <c r="AQ6900" s="160" t="s">
        <v>1105</v>
      </c>
      <c r="AR6900" s="28">
        <f t="shared" si="194"/>
        <v>13</v>
      </c>
      <c r="AT6900" s="160">
        <v>36750</v>
      </c>
      <c r="AU6900">
        <v>1</v>
      </c>
      <c r="AV6900">
        <v>49</v>
      </c>
      <c r="AW6900" s="160" t="s">
        <v>1105</v>
      </c>
      <c r="AX6900" s="28">
        <f t="shared" si="195"/>
        <v>5</v>
      </c>
    </row>
    <row r="6901" spans="28:50" x14ac:dyDescent="0.3">
      <c r="AB6901" s="160">
        <v>35289</v>
      </c>
      <c r="AC6901">
        <v>2</v>
      </c>
      <c r="AD6901">
        <v>60</v>
      </c>
      <c r="AE6901" t="s">
        <v>1105</v>
      </c>
      <c r="AF6901">
        <v>6</v>
      </c>
      <c r="AH6901" s="160">
        <v>37480</v>
      </c>
      <c r="AI6901">
        <v>2</v>
      </c>
      <c r="AJ6901">
        <v>103</v>
      </c>
      <c r="AK6901" s="160" t="s">
        <v>1105</v>
      </c>
      <c r="AL6901" s="28">
        <f t="shared" si="193"/>
        <v>10</v>
      </c>
      <c r="AN6901" s="160">
        <v>37480</v>
      </c>
      <c r="AO6901">
        <v>2</v>
      </c>
      <c r="AP6901">
        <v>130</v>
      </c>
      <c r="AQ6901" s="160" t="s">
        <v>1105</v>
      </c>
      <c r="AR6901" s="28">
        <f t="shared" si="194"/>
        <v>13</v>
      </c>
      <c r="AT6901" s="160">
        <v>36750</v>
      </c>
      <c r="AU6901">
        <v>2</v>
      </c>
      <c r="AV6901">
        <v>50</v>
      </c>
      <c r="AW6901" s="160" t="s">
        <v>1105</v>
      </c>
      <c r="AX6901" s="28">
        <f t="shared" si="195"/>
        <v>5</v>
      </c>
    </row>
    <row r="6902" spans="28:50" x14ac:dyDescent="0.3">
      <c r="AB6902" s="160">
        <v>35289</v>
      </c>
      <c r="AC6902">
        <v>3</v>
      </c>
      <c r="AD6902">
        <v>70</v>
      </c>
      <c r="AE6902" t="s">
        <v>1105</v>
      </c>
      <c r="AF6902">
        <v>7</v>
      </c>
      <c r="AH6902" s="160">
        <v>37480</v>
      </c>
      <c r="AI6902">
        <v>3</v>
      </c>
      <c r="AJ6902">
        <v>76</v>
      </c>
      <c r="AK6902" s="160" t="s">
        <v>1105</v>
      </c>
      <c r="AL6902" s="28">
        <f t="shared" si="193"/>
        <v>8</v>
      </c>
      <c r="AN6902" s="160">
        <v>37480</v>
      </c>
      <c r="AO6902">
        <v>3</v>
      </c>
      <c r="AP6902">
        <v>130</v>
      </c>
      <c r="AQ6902" s="160" t="s">
        <v>1105</v>
      </c>
      <c r="AR6902" s="28">
        <f t="shared" si="194"/>
        <v>13</v>
      </c>
      <c r="AT6902" s="160">
        <v>36750</v>
      </c>
      <c r="AU6902">
        <v>3</v>
      </c>
      <c r="AV6902">
        <v>51</v>
      </c>
      <c r="AW6902" s="160" t="s">
        <v>1105</v>
      </c>
      <c r="AX6902" s="28">
        <f t="shared" si="195"/>
        <v>5</v>
      </c>
    </row>
    <row r="6903" spans="28:50" x14ac:dyDescent="0.3">
      <c r="AB6903" s="160">
        <v>35289</v>
      </c>
      <c r="AC6903">
        <v>4</v>
      </c>
      <c r="AD6903">
        <v>70</v>
      </c>
      <c r="AE6903" t="s">
        <v>1105</v>
      </c>
      <c r="AF6903">
        <v>7</v>
      </c>
      <c r="AH6903" s="160">
        <v>37480</v>
      </c>
      <c r="AI6903">
        <v>4</v>
      </c>
      <c r="AJ6903">
        <v>77</v>
      </c>
      <c r="AK6903" s="160" t="s">
        <v>1105</v>
      </c>
      <c r="AL6903" s="28">
        <f t="shared" si="193"/>
        <v>8</v>
      </c>
      <c r="AN6903" s="160">
        <v>37480</v>
      </c>
      <c r="AO6903">
        <v>4</v>
      </c>
      <c r="AP6903">
        <v>130</v>
      </c>
      <c r="AQ6903" s="160" t="s">
        <v>1105</v>
      </c>
      <c r="AR6903" s="28">
        <f t="shared" si="194"/>
        <v>13</v>
      </c>
      <c r="AT6903" s="160">
        <v>36750</v>
      </c>
      <c r="AU6903">
        <v>4</v>
      </c>
      <c r="AV6903">
        <v>50</v>
      </c>
      <c r="AW6903" s="160" t="s">
        <v>1105</v>
      </c>
      <c r="AX6903" s="28">
        <f t="shared" si="195"/>
        <v>5</v>
      </c>
    </row>
    <row r="6904" spans="28:50" x14ac:dyDescent="0.3">
      <c r="AB6904" s="160">
        <v>35289</v>
      </c>
      <c r="AC6904">
        <v>5</v>
      </c>
      <c r="AD6904">
        <v>70</v>
      </c>
      <c r="AE6904" t="s">
        <v>1105</v>
      </c>
      <c r="AF6904">
        <v>7</v>
      </c>
      <c r="AH6904" s="160">
        <v>37480</v>
      </c>
      <c r="AI6904">
        <v>5</v>
      </c>
      <c r="AJ6904">
        <v>80</v>
      </c>
      <c r="AK6904" s="160" t="s">
        <v>1105</v>
      </c>
      <c r="AL6904" s="28">
        <f t="shared" si="193"/>
        <v>8</v>
      </c>
      <c r="AN6904" s="160">
        <v>37480</v>
      </c>
      <c r="AO6904">
        <v>5</v>
      </c>
      <c r="AP6904">
        <v>130</v>
      </c>
      <c r="AQ6904" s="160" t="s">
        <v>1105</v>
      </c>
      <c r="AR6904" s="28">
        <f t="shared" si="194"/>
        <v>13</v>
      </c>
      <c r="AT6904" s="160">
        <v>36750</v>
      </c>
      <c r="AU6904">
        <v>5</v>
      </c>
      <c r="AV6904">
        <v>47</v>
      </c>
      <c r="AW6904" s="160" t="s">
        <v>1105</v>
      </c>
      <c r="AX6904" s="28">
        <f t="shared" si="195"/>
        <v>5</v>
      </c>
    </row>
    <row r="6905" spans="28:50" x14ac:dyDescent="0.3">
      <c r="AB6905" s="160">
        <v>35289</v>
      </c>
      <c r="AC6905">
        <v>6</v>
      </c>
      <c r="AD6905">
        <v>70</v>
      </c>
      <c r="AE6905" t="s">
        <v>1105</v>
      </c>
      <c r="AF6905">
        <v>7</v>
      </c>
      <c r="AH6905" s="160">
        <v>37480</v>
      </c>
      <c r="AI6905">
        <v>6</v>
      </c>
      <c r="AJ6905">
        <v>81</v>
      </c>
      <c r="AK6905" s="160" t="s">
        <v>1105</v>
      </c>
      <c r="AL6905" s="28">
        <f t="shared" si="193"/>
        <v>8</v>
      </c>
      <c r="AN6905" s="160">
        <v>37480</v>
      </c>
      <c r="AO6905">
        <v>6</v>
      </c>
      <c r="AP6905">
        <v>130</v>
      </c>
      <c r="AQ6905" s="160" t="s">
        <v>1105</v>
      </c>
      <c r="AR6905" s="28">
        <f t="shared" si="194"/>
        <v>13</v>
      </c>
      <c r="AT6905" s="160">
        <v>36750</v>
      </c>
      <c r="AU6905">
        <v>6</v>
      </c>
      <c r="AV6905">
        <v>49</v>
      </c>
      <c r="AW6905" s="160" t="s">
        <v>1105</v>
      </c>
      <c r="AX6905" s="28">
        <f t="shared" si="195"/>
        <v>5</v>
      </c>
    </row>
    <row r="6906" spans="28:50" x14ac:dyDescent="0.3">
      <c r="AB6906" s="160">
        <v>35289</v>
      </c>
      <c r="AC6906">
        <v>7</v>
      </c>
      <c r="AD6906">
        <v>80</v>
      </c>
      <c r="AE6906" t="s">
        <v>1105</v>
      </c>
      <c r="AF6906">
        <v>8</v>
      </c>
      <c r="AH6906" s="160">
        <v>37480</v>
      </c>
      <c r="AI6906">
        <v>7</v>
      </c>
      <c r="AJ6906">
        <v>85</v>
      </c>
      <c r="AK6906" s="160" t="s">
        <v>1105</v>
      </c>
      <c r="AL6906" s="28">
        <f t="shared" si="193"/>
        <v>9</v>
      </c>
      <c r="AN6906" s="160">
        <v>37480</v>
      </c>
      <c r="AO6906">
        <v>7</v>
      </c>
      <c r="AP6906">
        <v>130</v>
      </c>
      <c r="AQ6906" s="160" t="s">
        <v>1105</v>
      </c>
      <c r="AR6906" s="28">
        <f t="shared" si="194"/>
        <v>13</v>
      </c>
      <c r="AT6906" s="160">
        <v>36750</v>
      </c>
      <c r="AU6906">
        <v>7</v>
      </c>
      <c r="AV6906">
        <v>50</v>
      </c>
      <c r="AW6906" s="160" t="s">
        <v>1105</v>
      </c>
      <c r="AX6906" s="28">
        <f t="shared" si="195"/>
        <v>5</v>
      </c>
    </row>
    <row r="6907" spans="28:50" x14ac:dyDescent="0.3">
      <c r="AB6907" s="160">
        <v>35289</v>
      </c>
      <c r="AC6907">
        <v>8</v>
      </c>
      <c r="AD6907">
        <v>80</v>
      </c>
      <c r="AE6907" t="s">
        <v>1105</v>
      </c>
      <c r="AF6907">
        <v>8</v>
      </c>
      <c r="AH6907" s="160">
        <v>37480</v>
      </c>
      <c r="AI6907">
        <v>8</v>
      </c>
      <c r="AJ6907">
        <v>87</v>
      </c>
      <c r="AK6907" s="160" t="s">
        <v>1105</v>
      </c>
      <c r="AL6907" s="28">
        <f t="shared" ref="AL6907:AL6970" si="196">ROUND(AJ6907/10,0)</f>
        <v>9</v>
      </c>
      <c r="AN6907" s="160">
        <v>37480</v>
      </c>
      <c r="AO6907">
        <v>8</v>
      </c>
      <c r="AP6907">
        <v>144</v>
      </c>
      <c r="AQ6907" s="160" t="s">
        <v>1105</v>
      </c>
      <c r="AR6907" s="28">
        <f t="shared" ref="AR6907:AR6970" si="197">ROUND(AP6907/10,0)</f>
        <v>14</v>
      </c>
      <c r="AT6907" s="160">
        <v>36750</v>
      </c>
      <c r="AU6907">
        <v>8</v>
      </c>
      <c r="AV6907">
        <v>57</v>
      </c>
      <c r="AW6907" s="160" t="s">
        <v>1105</v>
      </c>
      <c r="AX6907" s="28">
        <f t="shared" ref="AX6907:AX6970" si="198">ROUND(AV6907/10,0)</f>
        <v>6</v>
      </c>
    </row>
    <row r="6908" spans="28:50" x14ac:dyDescent="0.3">
      <c r="AB6908" s="160">
        <v>35289</v>
      </c>
      <c r="AC6908">
        <v>9</v>
      </c>
      <c r="AD6908">
        <v>100</v>
      </c>
      <c r="AE6908" t="s">
        <v>1105</v>
      </c>
      <c r="AF6908">
        <v>10</v>
      </c>
      <c r="AH6908" s="160">
        <v>37480</v>
      </c>
      <c r="AI6908">
        <v>9</v>
      </c>
      <c r="AJ6908">
        <v>90</v>
      </c>
      <c r="AK6908" s="160" t="s">
        <v>1105</v>
      </c>
      <c r="AL6908" s="28">
        <f t="shared" si="196"/>
        <v>9</v>
      </c>
      <c r="AN6908" s="160">
        <v>37480</v>
      </c>
      <c r="AO6908">
        <v>9</v>
      </c>
      <c r="AP6908">
        <v>150</v>
      </c>
      <c r="AQ6908" s="160" t="s">
        <v>1105</v>
      </c>
      <c r="AR6908" s="28">
        <f t="shared" si="197"/>
        <v>15</v>
      </c>
      <c r="AT6908" s="160">
        <v>36750</v>
      </c>
      <c r="AU6908">
        <v>9</v>
      </c>
      <c r="AV6908">
        <v>63</v>
      </c>
      <c r="AW6908" s="160" t="s">
        <v>1105</v>
      </c>
      <c r="AX6908" s="28">
        <f t="shared" si="198"/>
        <v>6</v>
      </c>
    </row>
    <row r="6909" spans="28:50" x14ac:dyDescent="0.3">
      <c r="AB6909" s="160">
        <v>35289</v>
      </c>
      <c r="AC6909">
        <v>10</v>
      </c>
      <c r="AD6909">
        <v>115</v>
      </c>
      <c r="AE6909" t="s">
        <v>1105</v>
      </c>
      <c r="AF6909">
        <v>12</v>
      </c>
      <c r="AH6909" s="160">
        <v>37480</v>
      </c>
      <c r="AI6909">
        <v>10</v>
      </c>
      <c r="AJ6909">
        <v>106</v>
      </c>
      <c r="AK6909" s="160" t="s">
        <v>1105</v>
      </c>
      <c r="AL6909" s="28">
        <f t="shared" si="196"/>
        <v>11</v>
      </c>
      <c r="AN6909" s="160">
        <v>37480</v>
      </c>
      <c r="AO6909">
        <v>10</v>
      </c>
      <c r="AP6909">
        <v>160</v>
      </c>
      <c r="AQ6909" s="160" t="s">
        <v>1105</v>
      </c>
      <c r="AR6909" s="28">
        <f t="shared" si="197"/>
        <v>16</v>
      </c>
      <c r="AT6909" s="160">
        <v>36750</v>
      </c>
      <c r="AU6909">
        <v>10</v>
      </c>
      <c r="AV6909">
        <v>75</v>
      </c>
      <c r="AW6909" s="160" t="s">
        <v>1105</v>
      </c>
      <c r="AX6909" s="28">
        <f t="shared" si="198"/>
        <v>8</v>
      </c>
    </row>
    <row r="6910" spans="28:50" x14ac:dyDescent="0.3">
      <c r="AB6910" s="160">
        <v>35289</v>
      </c>
      <c r="AC6910">
        <v>11</v>
      </c>
      <c r="AD6910">
        <v>130</v>
      </c>
      <c r="AE6910" t="s">
        <v>1105</v>
      </c>
      <c r="AF6910">
        <v>13</v>
      </c>
      <c r="AH6910" s="160">
        <v>37480</v>
      </c>
      <c r="AI6910">
        <v>11</v>
      </c>
      <c r="AJ6910">
        <v>96</v>
      </c>
      <c r="AK6910" s="160" t="s">
        <v>1105</v>
      </c>
      <c r="AL6910" s="28">
        <f t="shared" si="196"/>
        <v>10</v>
      </c>
      <c r="AN6910" s="160">
        <v>37480</v>
      </c>
      <c r="AO6910">
        <v>11</v>
      </c>
      <c r="AP6910">
        <v>160</v>
      </c>
      <c r="AQ6910" s="160" t="s">
        <v>1105</v>
      </c>
      <c r="AR6910" s="28">
        <f t="shared" si="197"/>
        <v>16</v>
      </c>
      <c r="AT6910" s="160">
        <v>36750</v>
      </c>
      <c r="AU6910">
        <v>11</v>
      </c>
      <c r="AV6910">
        <v>87</v>
      </c>
      <c r="AW6910" s="160" t="s">
        <v>1105</v>
      </c>
      <c r="AX6910" s="28">
        <f t="shared" si="198"/>
        <v>9</v>
      </c>
    </row>
    <row r="6911" spans="28:50" x14ac:dyDescent="0.3">
      <c r="AB6911" s="160">
        <v>35289</v>
      </c>
      <c r="AC6911">
        <v>12</v>
      </c>
      <c r="AD6911">
        <v>140</v>
      </c>
      <c r="AE6911" t="s">
        <v>1105</v>
      </c>
      <c r="AF6911">
        <v>14</v>
      </c>
      <c r="AH6911" s="160">
        <v>37480</v>
      </c>
      <c r="AI6911">
        <v>12</v>
      </c>
      <c r="AJ6911">
        <v>108</v>
      </c>
      <c r="AK6911" s="160" t="s">
        <v>1105</v>
      </c>
      <c r="AL6911" s="28">
        <f t="shared" si="196"/>
        <v>11</v>
      </c>
      <c r="AN6911" s="160">
        <v>37480</v>
      </c>
      <c r="AO6911">
        <v>12</v>
      </c>
      <c r="AP6911">
        <v>160</v>
      </c>
      <c r="AQ6911" s="160" t="s">
        <v>1105</v>
      </c>
      <c r="AR6911" s="28">
        <f t="shared" si="197"/>
        <v>16</v>
      </c>
      <c r="AT6911" s="160">
        <v>36750</v>
      </c>
      <c r="AU6911">
        <v>12</v>
      </c>
      <c r="AV6911">
        <v>77</v>
      </c>
      <c r="AW6911" s="160" t="s">
        <v>1105</v>
      </c>
      <c r="AX6911" s="28">
        <f t="shared" si="198"/>
        <v>8</v>
      </c>
    </row>
    <row r="6912" spans="28:50" x14ac:dyDescent="0.3">
      <c r="AB6912" s="160">
        <v>35289</v>
      </c>
      <c r="AC6912">
        <v>13</v>
      </c>
      <c r="AD6912">
        <v>140</v>
      </c>
      <c r="AE6912" t="s">
        <v>1105</v>
      </c>
      <c r="AF6912">
        <v>14</v>
      </c>
      <c r="AH6912" s="160">
        <v>37480</v>
      </c>
      <c r="AI6912">
        <v>13</v>
      </c>
      <c r="AJ6912">
        <v>112</v>
      </c>
      <c r="AK6912" s="160" t="s">
        <v>1105</v>
      </c>
      <c r="AL6912" s="28">
        <f t="shared" si="196"/>
        <v>11</v>
      </c>
      <c r="AN6912" s="160">
        <v>37480</v>
      </c>
      <c r="AO6912">
        <v>13</v>
      </c>
      <c r="AP6912">
        <v>150</v>
      </c>
      <c r="AQ6912" s="160" t="s">
        <v>1105</v>
      </c>
      <c r="AR6912" s="28">
        <f t="shared" si="197"/>
        <v>15</v>
      </c>
      <c r="AT6912" s="160">
        <v>36750</v>
      </c>
      <c r="AU6912">
        <v>13</v>
      </c>
      <c r="AV6912">
        <v>81</v>
      </c>
      <c r="AW6912" s="160" t="s">
        <v>1105</v>
      </c>
      <c r="AX6912" s="28">
        <f t="shared" si="198"/>
        <v>8</v>
      </c>
    </row>
    <row r="6913" spans="28:50" x14ac:dyDescent="0.3">
      <c r="AB6913" s="160">
        <v>35289</v>
      </c>
      <c r="AC6913">
        <v>14</v>
      </c>
      <c r="AD6913">
        <v>150</v>
      </c>
      <c r="AE6913" t="s">
        <v>1105</v>
      </c>
      <c r="AF6913">
        <v>15</v>
      </c>
      <c r="AH6913" s="160">
        <v>37480</v>
      </c>
      <c r="AI6913">
        <v>14</v>
      </c>
      <c r="AJ6913">
        <v>115</v>
      </c>
      <c r="AK6913" s="160" t="s">
        <v>1105</v>
      </c>
      <c r="AL6913" s="28">
        <f t="shared" si="196"/>
        <v>12</v>
      </c>
      <c r="AN6913" s="160">
        <v>37480</v>
      </c>
      <c r="AO6913">
        <v>14</v>
      </c>
      <c r="AP6913">
        <v>150</v>
      </c>
      <c r="AQ6913" s="160" t="s">
        <v>1105</v>
      </c>
      <c r="AR6913" s="28">
        <f t="shared" si="197"/>
        <v>15</v>
      </c>
      <c r="AT6913" s="160">
        <v>36750</v>
      </c>
      <c r="AU6913">
        <v>14</v>
      </c>
      <c r="AV6913">
        <v>80</v>
      </c>
      <c r="AW6913" s="160" t="s">
        <v>1105</v>
      </c>
      <c r="AX6913" s="28">
        <f t="shared" si="198"/>
        <v>8</v>
      </c>
    </row>
    <row r="6914" spans="28:50" x14ac:dyDescent="0.3">
      <c r="AB6914" s="160">
        <v>35289</v>
      </c>
      <c r="AC6914">
        <v>15</v>
      </c>
      <c r="AD6914">
        <v>140</v>
      </c>
      <c r="AE6914" t="s">
        <v>1105</v>
      </c>
      <c r="AF6914">
        <v>14</v>
      </c>
      <c r="AH6914" s="160">
        <v>37480</v>
      </c>
      <c r="AI6914">
        <v>15</v>
      </c>
      <c r="AJ6914">
        <v>94</v>
      </c>
      <c r="AK6914" s="160" t="s">
        <v>1105</v>
      </c>
      <c r="AL6914" s="28">
        <f t="shared" si="196"/>
        <v>9</v>
      </c>
      <c r="AN6914" s="160">
        <v>37480</v>
      </c>
      <c r="AO6914">
        <v>15</v>
      </c>
      <c r="AP6914">
        <v>150</v>
      </c>
      <c r="AQ6914" s="160" t="s">
        <v>1105</v>
      </c>
      <c r="AR6914" s="28">
        <f t="shared" si="197"/>
        <v>15</v>
      </c>
      <c r="AT6914" s="160">
        <v>36750</v>
      </c>
      <c r="AU6914">
        <v>15</v>
      </c>
      <c r="AV6914">
        <v>89</v>
      </c>
      <c r="AW6914" s="160" t="s">
        <v>1105</v>
      </c>
      <c r="AX6914" s="28">
        <f t="shared" si="198"/>
        <v>9</v>
      </c>
    </row>
    <row r="6915" spans="28:50" x14ac:dyDescent="0.3">
      <c r="AB6915" s="160">
        <v>35289</v>
      </c>
      <c r="AC6915">
        <v>16</v>
      </c>
      <c r="AD6915">
        <v>140</v>
      </c>
      <c r="AE6915" t="s">
        <v>1105</v>
      </c>
      <c r="AF6915">
        <v>14</v>
      </c>
      <c r="AH6915" s="160">
        <v>37480</v>
      </c>
      <c r="AI6915">
        <v>16</v>
      </c>
      <c r="AJ6915">
        <v>95</v>
      </c>
      <c r="AK6915" s="160" t="s">
        <v>1105</v>
      </c>
      <c r="AL6915" s="28">
        <f t="shared" si="196"/>
        <v>10</v>
      </c>
      <c r="AN6915" s="160">
        <v>37480</v>
      </c>
      <c r="AO6915">
        <v>16</v>
      </c>
      <c r="AP6915">
        <v>150</v>
      </c>
      <c r="AQ6915" s="160" t="s">
        <v>1105</v>
      </c>
      <c r="AR6915" s="28">
        <f t="shared" si="197"/>
        <v>15</v>
      </c>
      <c r="AT6915" s="160">
        <v>36750</v>
      </c>
      <c r="AU6915">
        <v>16</v>
      </c>
      <c r="AV6915">
        <v>86</v>
      </c>
      <c r="AW6915" s="160" t="s">
        <v>1105</v>
      </c>
      <c r="AX6915" s="28">
        <f t="shared" si="198"/>
        <v>9</v>
      </c>
    </row>
    <row r="6916" spans="28:50" x14ac:dyDescent="0.3">
      <c r="AB6916" s="160">
        <v>35289</v>
      </c>
      <c r="AC6916">
        <v>17</v>
      </c>
      <c r="AD6916">
        <v>120</v>
      </c>
      <c r="AE6916" t="s">
        <v>1105</v>
      </c>
      <c r="AF6916">
        <v>12</v>
      </c>
      <c r="AH6916" s="160">
        <v>37480</v>
      </c>
      <c r="AI6916">
        <v>17</v>
      </c>
      <c r="AJ6916">
        <v>105</v>
      </c>
      <c r="AK6916" s="160" t="s">
        <v>1105</v>
      </c>
      <c r="AL6916" s="28">
        <f t="shared" si="196"/>
        <v>11</v>
      </c>
      <c r="AN6916" s="160">
        <v>37480</v>
      </c>
      <c r="AO6916">
        <v>17</v>
      </c>
      <c r="AP6916">
        <v>150</v>
      </c>
      <c r="AQ6916" s="160" t="s">
        <v>1105</v>
      </c>
      <c r="AR6916" s="28">
        <f t="shared" si="197"/>
        <v>15</v>
      </c>
      <c r="AT6916" s="160">
        <v>36750</v>
      </c>
      <c r="AU6916">
        <v>17</v>
      </c>
      <c r="AV6916">
        <v>70</v>
      </c>
      <c r="AW6916" s="160" t="s">
        <v>1105</v>
      </c>
      <c r="AX6916" s="28">
        <f t="shared" si="198"/>
        <v>7</v>
      </c>
    </row>
    <row r="6917" spans="28:50" x14ac:dyDescent="0.3">
      <c r="AB6917" s="160">
        <v>35289</v>
      </c>
      <c r="AC6917">
        <v>18</v>
      </c>
      <c r="AD6917">
        <v>110</v>
      </c>
      <c r="AE6917" t="s">
        <v>1105</v>
      </c>
      <c r="AF6917">
        <v>11</v>
      </c>
      <c r="AH6917" s="160">
        <v>37480</v>
      </c>
      <c r="AI6917">
        <v>18</v>
      </c>
      <c r="AJ6917">
        <v>102</v>
      </c>
      <c r="AK6917" s="160" t="s">
        <v>1105</v>
      </c>
      <c r="AL6917" s="28">
        <f t="shared" si="196"/>
        <v>10</v>
      </c>
      <c r="AN6917" s="160">
        <v>37480</v>
      </c>
      <c r="AO6917">
        <v>18</v>
      </c>
      <c r="AP6917">
        <v>150</v>
      </c>
      <c r="AQ6917" s="160" t="s">
        <v>1105</v>
      </c>
      <c r="AR6917" s="28">
        <f t="shared" si="197"/>
        <v>15</v>
      </c>
      <c r="AT6917" s="160">
        <v>36750</v>
      </c>
      <c r="AU6917">
        <v>18</v>
      </c>
      <c r="AV6917">
        <v>72</v>
      </c>
      <c r="AW6917" s="160" t="s">
        <v>1105</v>
      </c>
      <c r="AX6917" s="28">
        <f t="shared" si="198"/>
        <v>7</v>
      </c>
    </row>
    <row r="6918" spans="28:50" x14ac:dyDescent="0.3">
      <c r="AB6918" s="160">
        <v>35289</v>
      </c>
      <c r="AC6918">
        <v>19</v>
      </c>
      <c r="AD6918">
        <v>100</v>
      </c>
      <c r="AE6918" t="s">
        <v>1105</v>
      </c>
      <c r="AF6918">
        <v>10</v>
      </c>
      <c r="AH6918" s="160">
        <v>37480</v>
      </c>
      <c r="AI6918">
        <v>19</v>
      </c>
      <c r="AJ6918">
        <v>100</v>
      </c>
      <c r="AK6918" s="160" t="s">
        <v>1105</v>
      </c>
      <c r="AL6918" s="28">
        <f t="shared" si="196"/>
        <v>10</v>
      </c>
      <c r="AN6918" s="160">
        <v>37480</v>
      </c>
      <c r="AO6918">
        <v>19</v>
      </c>
      <c r="AP6918">
        <v>150</v>
      </c>
      <c r="AQ6918" s="160" t="s">
        <v>1105</v>
      </c>
      <c r="AR6918" s="28">
        <f t="shared" si="197"/>
        <v>15</v>
      </c>
      <c r="AT6918" s="160">
        <v>36750</v>
      </c>
      <c r="AU6918">
        <v>19</v>
      </c>
      <c r="AV6918">
        <v>70</v>
      </c>
      <c r="AW6918" s="160" t="s">
        <v>1105</v>
      </c>
      <c r="AX6918" s="28">
        <f t="shared" si="198"/>
        <v>7</v>
      </c>
    </row>
    <row r="6919" spans="28:50" x14ac:dyDescent="0.3">
      <c r="AB6919" s="160">
        <v>35289</v>
      </c>
      <c r="AC6919">
        <v>20</v>
      </c>
      <c r="AD6919">
        <v>80</v>
      </c>
      <c r="AE6919" t="s">
        <v>1105</v>
      </c>
      <c r="AF6919">
        <v>8</v>
      </c>
      <c r="AH6919" s="160">
        <v>37480</v>
      </c>
      <c r="AI6919">
        <v>20</v>
      </c>
      <c r="AJ6919">
        <v>88</v>
      </c>
      <c r="AK6919" s="160" t="s">
        <v>1105</v>
      </c>
      <c r="AL6919" s="28">
        <f t="shared" si="196"/>
        <v>9</v>
      </c>
      <c r="AN6919" s="160">
        <v>37480</v>
      </c>
      <c r="AO6919">
        <v>20</v>
      </c>
      <c r="AP6919">
        <v>150</v>
      </c>
      <c r="AQ6919" s="160" t="s">
        <v>1105</v>
      </c>
      <c r="AR6919" s="28">
        <f t="shared" si="197"/>
        <v>15</v>
      </c>
      <c r="AT6919" s="160">
        <v>36750</v>
      </c>
      <c r="AU6919">
        <v>20</v>
      </c>
      <c r="AV6919">
        <v>72</v>
      </c>
      <c r="AW6919" s="160" t="s">
        <v>1105</v>
      </c>
      <c r="AX6919" s="28">
        <f t="shared" si="198"/>
        <v>7</v>
      </c>
    </row>
    <row r="6920" spans="28:50" x14ac:dyDescent="0.3">
      <c r="AB6920" s="160">
        <v>35289</v>
      </c>
      <c r="AC6920">
        <v>21</v>
      </c>
      <c r="AD6920">
        <v>90</v>
      </c>
      <c r="AE6920" t="s">
        <v>1105</v>
      </c>
      <c r="AF6920">
        <v>9</v>
      </c>
      <c r="AH6920" s="160">
        <v>37480</v>
      </c>
      <c r="AI6920">
        <v>21</v>
      </c>
      <c r="AJ6920">
        <v>85</v>
      </c>
      <c r="AK6920" s="160" t="s">
        <v>1105</v>
      </c>
      <c r="AL6920" s="28">
        <f t="shared" si="196"/>
        <v>9</v>
      </c>
      <c r="AN6920" s="160">
        <v>37480</v>
      </c>
      <c r="AO6920">
        <v>21</v>
      </c>
      <c r="AP6920">
        <v>150</v>
      </c>
      <c r="AQ6920" s="160" t="s">
        <v>1105</v>
      </c>
      <c r="AR6920" s="28">
        <f t="shared" si="197"/>
        <v>15</v>
      </c>
      <c r="AT6920" s="160">
        <v>36750</v>
      </c>
      <c r="AU6920">
        <v>21</v>
      </c>
      <c r="AV6920">
        <v>72</v>
      </c>
      <c r="AW6920" s="160" t="s">
        <v>1105</v>
      </c>
      <c r="AX6920" s="28">
        <f t="shared" si="198"/>
        <v>7</v>
      </c>
    </row>
    <row r="6921" spans="28:50" x14ac:dyDescent="0.3">
      <c r="AB6921" s="160">
        <v>35289</v>
      </c>
      <c r="AC6921">
        <v>22</v>
      </c>
      <c r="AD6921">
        <v>80</v>
      </c>
      <c r="AE6921" t="s">
        <v>1105</v>
      </c>
      <c r="AF6921">
        <v>8</v>
      </c>
      <c r="AH6921" s="160">
        <v>37480</v>
      </c>
      <c r="AI6921">
        <v>22</v>
      </c>
      <c r="AJ6921">
        <v>85</v>
      </c>
      <c r="AK6921" s="160" t="s">
        <v>1105</v>
      </c>
      <c r="AL6921" s="28">
        <f t="shared" si="196"/>
        <v>9</v>
      </c>
      <c r="AN6921" s="160">
        <v>37480</v>
      </c>
      <c r="AO6921">
        <v>22</v>
      </c>
      <c r="AP6921">
        <v>140</v>
      </c>
      <c r="AQ6921" s="160" t="s">
        <v>1105</v>
      </c>
      <c r="AR6921" s="28">
        <f t="shared" si="197"/>
        <v>14</v>
      </c>
      <c r="AT6921" s="160">
        <v>36750</v>
      </c>
      <c r="AU6921">
        <v>22</v>
      </c>
      <c r="AV6921">
        <v>74</v>
      </c>
      <c r="AW6921" s="160" t="s">
        <v>1105</v>
      </c>
      <c r="AX6921" s="28">
        <f t="shared" si="198"/>
        <v>7</v>
      </c>
    </row>
    <row r="6922" spans="28:50" x14ac:dyDescent="0.3">
      <c r="AB6922" s="160">
        <v>35289</v>
      </c>
      <c r="AC6922">
        <v>23</v>
      </c>
      <c r="AD6922">
        <v>70</v>
      </c>
      <c r="AE6922" t="s">
        <v>1105</v>
      </c>
      <c r="AF6922">
        <v>7</v>
      </c>
      <c r="AH6922" s="160">
        <v>37480</v>
      </c>
      <c r="AI6922">
        <v>23</v>
      </c>
      <c r="AJ6922">
        <v>79</v>
      </c>
      <c r="AK6922" s="160" t="s">
        <v>1105</v>
      </c>
      <c r="AL6922" s="28">
        <f t="shared" si="196"/>
        <v>8</v>
      </c>
      <c r="AN6922" s="160">
        <v>37480</v>
      </c>
      <c r="AO6922">
        <v>23</v>
      </c>
      <c r="AP6922">
        <v>140</v>
      </c>
      <c r="AQ6922" s="160" t="s">
        <v>1105</v>
      </c>
      <c r="AR6922" s="28">
        <f t="shared" si="197"/>
        <v>14</v>
      </c>
      <c r="AT6922" s="160">
        <v>36750</v>
      </c>
      <c r="AU6922">
        <v>23</v>
      </c>
      <c r="AV6922">
        <v>70</v>
      </c>
      <c r="AW6922" s="160" t="s">
        <v>1105</v>
      </c>
      <c r="AX6922" s="28">
        <f t="shared" si="198"/>
        <v>7</v>
      </c>
    </row>
    <row r="6923" spans="28:50" x14ac:dyDescent="0.3">
      <c r="AB6923" s="160">
        <v>35290</v>
      </c>
      <c r="AC6923">
        <v>0</v>
      </c>
      <c r="AD6923">
        <v>60</v>
      </c>
      <c r="AE6923" t="s">
        <v>1105</v>
      </c>
      <c r="AF6923">
        <v>6</v>
      </c>
      <c r="AH6923" s="160">
        <v>37481</v>
      </c>
      <c r="AI6923">
        <v>0</v>
      </c>
      <c r="AJ6923">
        <v>78</v>
      </c>
      <c r="AK6923" s="160" t="s">
        <v>1105</v>
      </c>
      <c r="AL6923" s="28">
        <f t="shared" si="196"/>
        <v>8</v>
      </c>
      <c r="AN6923" s="160">
        <v>37481</v>
      </c>
      <c r="AO6923">
        <v>0</v>
      </c>
      <c r="AP6923">
        <v>140</v>
      </c>
      <c r="AQ6923" s="160" t="s">
        <v>1105</v>
      </c>
      <c r="AR6923" s="28">
        <f t="shared" si="197"/>
        <v>14</v>
      </c>
      <c r="AT6923" s="160">
        <v>36751</v>
      </c>
      <c r="AU6923">
        <v>0</v>
      </c>
      <c r="AV6923">
        <v>76</v>
      </c>
      <c r="AW6923" s="160" t="s">
        <v>1105</v>
      </c>
      <c r="AX6923" s="28">
        <f t="shared" si="198"/>
        <v>8</v>
      </c>
    </row>
    <row r="6924" spans="28:50" x14ac:dyDescent="0.3">
      <c r="AB6924" s="160">
        <v>35290</v>
      </c>
      <c r="AC6924">
        <v>1</v>
      </c>
      <c r="AD6924">
        <v>30</v>
      </c>
      <c r="AE6924" t="s">
        <v>1105</v>
      </c>
      <c r="AF6924">
        <v>3</v>
      </c>
      <c r="AH6924" s="160">
        <v>37481</v>
      </c>
      <c r="AI6924">
        <v>1</v>
      </c>
      <c r="AJ6924">
        <v>72</v>
      </c>
      <c r="AK6924" s="160" t="s">
        <v>1105</v>
      </c>
      <c r="AL6924" s="28">
        <f t="shared" si="196"/>
        <v>7</v>
      </c>
      <c r="AN6924" s="160">
        <v>37481</v>
      </c>
      <c r="AO6924">
        <v>1</v>
      </c>
      <c r="AP6924">
        <v>140</v>
      </c>
      <c r="AQ6924" s="160" t="s">
        <v>1105</v>
      </c>
      <c r="AR6924" s="28">
        <f t="shared" si="197"/>
        <v>14</v>
      </c>
      <c r="AT6924" s="160">
        <v>36751</v>
      </c>
      <c r="AU6924">
        <v>1</v>
      </c>
      <c r="AV6924">
        <v>77</v>
      </c>
      <c r="AW6924" s="160" t="s">
        <v>1105</v>
      </c>
      <c r="AX6924" s="28">
        <f t="shared" si="198"/>
        <v>8</v>
      </c>
    </row>
    <row r="6925" spans="28:50" x14ac:dyDescent="0.3">
      <c r="AB6925" s="160">
        <v>35290</v>
      </c>
      <c r="AC6925">
        <v>2</v>
      </c>
      <c r="AD6925">
        <v>30</v>
      </c>
      <c r="AE6925" t="s">
        <v>1105</v>
      </c>
      <c r="AF6925">
        <v>3</v>
      </c>
      <c r="AH6925" s="160">
        <v>37481</v>
      </c>
      <c r="AI6925">
        <v>2</v>
      </c>
      <c r="AJ6925">
        <v>74</v>
      </c>
      <c r="AK6925" s="160" t="s">
        <v>1105</v>
      </c>
      <c r="AL6925" s="28">
        <f t="shared" si="196"/>
        <v>7</v>
      </c>
      <c r="AN6925" s="160">
        <v>37481</v>
      </c>
      <c r="AO6925">
        <v>2</v>
      </c>
      <c r="AP6925">
        <v>140</v>
      </c>
      <c r="AQ6925" s="160" t="s">
        <v>1105</v>
      </c>
      <c r="AR6925" s="28">
        <f t="shared" si="197"/>
        <v>14</v>
      </c>
      <c r="AT6925" s="160">
        <v>36751</v>
      </c>
      <c r="AU6925">
        <v>2</v>
      </c>
      <c r="AV6925">
        <v>80</v>
      </c>
      <c r="AW6925" s="160" t="s">
        <v>1105</v>
      </c>
      <c r="AX6925" s="28">
        <f t="shared" si="198"/>
        <v>8</v>
      </c>
    </row>
    <row r="6926" spans="28:50" x14ac:dyDescent="0.3">
      <c r="AB6926" s="160">
        <v>35290</v>
      </c>
      <c r="AC6926">
        <v>3</v>
      </c>
      <c r="AD6926">
        <v>40</v>
      </c>
      <c r="AE6926" t="s">
        <v>1105</v>
      </c>
      <c r="AF6926">
        <v>4</v>
      </c>
      <c r="AH6926" s="160">
        <v>37481</v>
      </c>
      <c r="AI6926">
        <v>3</v>
      </c>
      <c r="AJ6926">
        <v>72</v>
      </c>
      <c r="AK6926" s="160" t="s">
        <v>1105</v>
      </c>
      <c r="AL6926" s="28">
        <f t="shared" si="196"/>
        <v>7</v>
      </c>
      <c r="AN6926" s="160">
        <v>37481</v>
      </c>
      <c r="AO6926">
        <v>3</v>
      </c>
      <c r="AP6926">
        <v>140</v>
      </c>
      <c r="AQ6926" s="160" t="s">
        <v>1105</v>
      </c>
      <c r="AR6926" s="28">
        <f t="shared" si="197"/>
        <v>14</v>
      </c>
      <c r="AT6926" s="160">
        <v>36751</v>
      </c>
      <c r="AU6926">
        <v>3</v>
      </c>
      <c r="AV6926">
        <v>92</v>
      </c>
      <c r="AW6926" s="160" t="s">
        <v>1105</v>
      </c>
      <c r="AX6926" s="28">
        <f t="shared" si="198"/>
        <v>9</v>
      </c>
    </row>
    <row r="6927" spans="28:50" x14ac:dyDescent="0.3">
      <c r="AB6927" s="160">
        <v>35290</v>
      </c>
      <c r="AC6927">
        <v>4</v>
      </c>
      <c r="AD6927">
        <v>10</v>
      </c>
      <c r="AE6927" t="s">
        <v>1105</v>
      </c>
      <c r="AF6927">
        <v>1</v>
      </c>
      <c r="AH6927" s="160">
        <v>37481</v>
      </c>
      <c r="AI6927">
        <v>4</v>
      </c>
      <c r="AJ6927">
        <v>75</v>
      </c>
      <c r="AK6927" s="160" t="s">
        <v>1105</v>
      </c>
      <c r="AL6927" s="28">
        <f t="shared" si="196"/>
        <v>8</v>
      </c>
      <c r="AN6927" s="160">
        <v>37481</v>
      </c>
      <c r="AO6927">
        <v>4</v>
      </c>
      <c r="AP6927">
        <v>140</v>
      </c>
      <c r="AQ6927" s="160" t="s">
        <v>1105</v>
      </c>
      <c r="AR6927" s="28">
        <f t="shared" si="197"/>
        <v>14</v>
      </c>
      <c r="AT6927" s="160">
        <v>36751</v>
      </c>
      <c r="AU6927">
        <v>4</v>
      </c>
      <c r="AV6927">
        <v>92</v>
      </c>
      <c r="AW6927" s="160" t="s">
        <v>1105</v>
      </c>
      <c r="AX6927" s="28">
        <f t="shared" si="198"/>
        <v>9</v>
      </c>
    </row>
    <row r="6928" spans="28:50" x14ac:dyDescent="0.3">
      <c r="AB6928" s="160">
        <v>35290</v>
      </c>
      <c r="AC6928">
        <v>5</v>
      </c>
      <c r="AD6928">
        <v>20</v>
      </c>
      <c r="AE6928" t="s">
        <v>1105</v>
      </c>
      <c r="AF6928">
        <v>2</v>
      </c>
      <c r="AH6928" s="160">
        <v>37481</v>
      </c>
      <c r="AI6928">
        <v>5</v>
      </c>
      <c r="AJ6928">
        <v>69</v>
      </c>
      <c r="AK6928" s="160" t="s">
        <v>1105</v>
      </c>
      <c r="AL6928" s="28">
        <f t="shared" si="196"/>
        <v>7</v>
      </c>
      <c r="AN6928" s="160">
        <v>37481</v>
      </c>
      <c r="AO6928">
        <v>5</v>
      </c>
      <c r="AP6928">
        <v>140</v>
      </c>
      <c r="AQ6928" s="160" t="s">
        <v>1105</v>
      </c>
      <c r="AR6928" s="28">
        <f t="shared" si="197"/>
        <v>14</v>
      </c>
      <c r="AT6928" s="160">
        <v>36751</v>
      </c>
      <c r="AU6928">
        <v>5</v>
      </c>
      <c r="AV6928">
        <v>93</v>
      </c>
      <c r="AW6928" s="160" t="s">
        <v>1105</v>
      </c>
      <c r="AX6928" s="28">
        <f t="shared" si="198"/>
        <v>9</v>
      </c>
    </row>
    <row r="6929" spans="28:50" x14ac:dyDescent="0.3">
      <c r="AB6929" s="160">
        <v>35290</v>
      </c>
      <c r="AC6929">
        <v>6</v>
      </c>
      <c r="AD6929">
        <v>20</v>
      </c>
      <c r="AE6929" t="s">
        <v>1105</v>
      </c>
      <c r="AF6929">
        <v>2</v>
      </c>
      <c r="AH6929" s="160">
        <v>37481</v>
      </c>
      <c r="AI6929">
        <v>6</v>
      </c>
      <c r="AJ6929">
        <v>70</v>
      </c>
      <c r="AK6929" s="160" t="s">
        <v>1105</v>
      </c>
      <c r="AL6929" s="28">
        <f t="shared" si="196"/>
        <v>7</v>
      </c>
      <c r="AN6929" s="160">
        <v>37481</v>
      </c>
      <c r="AO6929">
        <v>6</v>
      </c>
      <c r="AP6929">
        <v>140</v>
      </c>
      <c r="AQ6929" s="160" t="s">
        <v>1105</v>
      </c>
      <c r="AR6929" s="28">
        <f t="shared" si="197"/>
        <v>14</v>
      </c>
      <c r="AT6929" s="160">
        <v>36751</v>
      </c>
      <c r="AU6929">
        <v>6</v>
      </c>
      <c r="AV6929">
        <v>89</v>
      </c>
      <c r="AW6929" s="160" t="s">
        <v>1105</v>
      </c>
      <c r="AX6929" s="28">
        <f t="shared" si="198"/>
        <v>9</v>
      </c>
    </row>
    <row r="6930" spans="28:50" x14ac:dyDescent="0.3">
      <c r="AB6930" s="160">
        <v>35290</v>
      </c>
      <c r="AC6930">
        <v>7</v>
      </c>
      <c r="AD6930">
        <v>20</v>
      </c>
      <c r="AE6930" t="s">
        <v>1105</v>
      </c>
      <c r="AF6930">
        <v>2</v>
      </c>
      <c r="AH6930" s="160">
        <v>37481</v>
      </c>
      <c r="AI6930">
        <v>7</v>
      </c>
      <c r="AJ6930">
        <v>75</v>
      </c>
      <c r="AK6930" s="160" t="s">
        <v>1105</v>
      </c>
      <c r="AL6930" s="28">
        <f t="shared" si="196"/>
        <v>8</v>
      </c>
      <c r="AN6930" s="160">
        <v>37481</v>
      </c>
      <c r="AO6930">
        <v>7</v>
      </c>
      <c r="AP6930">
        <v>140</v>
      </c>
      <c r="AQ6930" s="160" t="s">
        <v>1105</v>
      </c>
      <c r="AR6930" s="28">
        <f t="shared" si="197"/>
        <v>14</v>
      </c>
      <c r="AT6930" s="160">
        <v>36751</v>
      </c>
      <c r="AU6930">
        <v>7</v>
      </c>
      <c r="AV6930">
        <v>94</v>
      </c>
      <c r="AW6930" s="160" t="s">
        <v>1105</v>
      </c>
      <c r="AX6930" s="28">
        <f t="shared" si="198"/>
        <v>9</v>
      </c>
    </row>
    <row r="6931" spans="28:50" x14ac:dyDescent="0.3">
      <c r="AB6931" s="160">
        <v>35290</v>
      </c>
      <c r="AC6931">
        <v>8</v>
      </c>
      <c r="AD6931">
        <v>50</v>
      </c>
      <c r="AE6931" t="s">
        <v>1105</v>
      </c>
      <c r="AF6931">
        <v>5</v>
      </c>
      <c r="AH6931" s="160">
        <v>37481</v>
      </c>
      <c r="AI6931">
        <v>8</v>
      </c>
      <c r="AJ6931">
        <v>77</v>
      </c>
      <c r="AK6931" s="160" t="s">
        <v>1105</v>
      </c>
      <c r="AL6931" s="28">
        <f t="shared" si="196"/>
        <v>8</v>
      </c>
      <c r="AN6931" s="160">
        <v>37481</v>
      </c>
      <c r="AO6931">
        <v>8</v>
      </c>
      <c r="AP6931">
        <v>146</v>
      </c>
      <c r="AQ6931" s="160" t="s">
        <v>1105</v>
      </c>
      <c r="AR6931" s="28">
        <f t="shared" si="197"/>
        <v>15</v>
      </c>
      <c r="AT6931" s="160">
        <v>36751</v>
      </c>
      <c r="AU6931">
        <v>8</v>
      </c>
      <c r="AV6931">
        <v>101</v>
      </c>
      <c r="AW6931" s="160" t="s">
        <v>1105</v>
      </c>
      <c r="AX6931" s="28">
        <f t="shared" si="198"/>
        <v>10</v>
      </c>
    </row>
    <row r="6932" spans="28:50" x14ac:dyDescent="0.3">
      <c r="AB6932" s="160">
        <v>35290</v>
      </c>
      <c r="AC6932">
        <v>9</v>
      </c>
      <c r="AD6932">
        <v>100</v>
      </c>
      <c r="AE6932" t="s">
        <v>1105</v>
      </c>
      <c r="AF6932">
        <v>10</v>
      </c>
      <c r="AH6932" s="160">
        <v>37481</v>
      </c>
      <c r="AI6932">
        <v>9</v>
      </c>
      <c r="AJ6932">
        <v>87</v>
      </c>
      <c r="AK6932" s="160" t="s">
        <v>1105</v>
      </c>
      <c r="AL6932" s="28">
        <f t="shared" si="196"/>
        <v>9</v>
      </c>
      <c r="AN6932" s="160">
        <v>37481</v>
      </c>
      <c r="AO6932">
        <v>9</v>
      </c>
      <c r="AP6932">
        <v>150</v>
      </c>
      <c r="AQ6932" s="160" t="s">
        <v>1105</v>
      </c>
      <c r="AR6932" s="28">
        <f t="shared" si="197"/>
        <v>15</v>
      </c>
      <c r="AT6932" s="160">
        <v>36751</v>
      </c>
      <c r="AU6932">
        <v>9</v>
      </c>
      <c r="AV6932">
        <v>75</v>
      </c>
      <c r="AW6932" s="160" t="s">
        <v>1105</v>
      </c>
      <c r="AX6932" s="28">
        <f t="shared" si="198"/>
        <v>8</v>
      </c>
    </row>
    <row r="6933" spans="28:50" x14ac:dyDescent="0.3">
      <c r="AB6933" s="160">
        <v>35290</v>
      </c>
      <c r="AC6933">
        <v>10</v>
      </c>
      <c r="AD6933">
        <v>125</v>
      </c>
      <c r="AE6933" t="s">
        <v>1105</v>
      </c>
      <c r="AF6933">
        <v>13</v>
      </c>
      <c r="AH6933" s="160">
        <v>37481</v>
      </c>
      <c r="AI6933">
        <v>10</v>
      </c>
      <c r="AJ6933">
        <v>99</v>
      </c>
      <c r="AK6933" s="160" t="s">
        <v>1105</v>
      </c>
      <c r="AL6933" s="28">
        <f t="shared" si="196"/>
        <v>10</v>
      </c>
      <c r="AN6933" s="160">
        <v>37481</v>
      </c>
      <c r="AO6933">
        <v>10</v>
      </c>
      <c r="AP6933">
        <v>150</v>
      </c>
      <c r="AQ6933" s="160" t="s">
        <v>1105</v>
      </c>
      <c r="AR6933" s="28">
        <f t="shared" si="197"/>
        <v>15</v>
      </c>
      <c r="AT6933" s="160">
        <v>36751</v>
      </c>
      <c r="AU6933">
        <v>10</v>
      </c>
      <c r="AV6933">
        <v>77</v>
      </c>
      <c r="AW6933" s="160" t="s">
        <v>1105</v>
      </c>
      <c r="AX6933" s="28">
        <f t="shared" si="198"/>
        <v>8</v>
      </c>
    </row>
    <row r="6934" spans="28:50" x14ac:dyDescent="0.3">
      <c r="AB6934" s="160">
        <v>35290</v>
      </c>
      <c r="AC6934">
        <v>11</v>
      </c>
      <c r="AD6934">
        <v>150</v>
      </c>
      <c r="AE6934" t="s">
        <v>1105</v>
      </c>
      <c r="AF6934">
        <v>15</v>
      </c>
      <c r="AH6934" s="160">
        <v>37481</v>
      </c>
      <c r="AI6934">
        <v>11</v>
      </c>
      <c r="AJ6934">
        <v>107</v>
      </c>
      <c r="AK6934" s="160" t="s">
        <v>1105</v>
      </c>
      <c r="AL6934" s="28">
        <f t="shared" si="196"/>
        <v>11</v>
      </c>
      <c r="AN6934" s="160">
        <v>37481</v>
      </c>
      <c r="AO6934">
        <v>11</v>
      </c>
      <c r="AP6934">
        <v>147</v>
      </c>
      <c r="AQ6934" s="160" t="s">
        <v>1105</v>
      </c>
      <c r="AR6934" s="28">
        <f t="shared" si="197"/>
        <v>15</v>
      </c>
      <c r="AT6934" s="160">
        <v>36751</v>
      </c>
      <c r="AU6934">
        <v>11</v>
      </c>
      <c r="AV6934">
        <v>99</v>
      </c>
      <c r="AW6934" s="160" t="s">
        <v>1105</v>
      </c>
      <c r="AX6934" s="28">
        <f t="shared" si="198"/>
        <v>10</v>
      </c>
    </row>
    <row r="6935" spans="28:50" x14ac:dyDescent="0.3">
      <c r="AB6935" s="160">
        <v>35290</v>
      </c>
      <c r="AC6935">
        <v>12</v>
      </c>
      <c r="AD6935">
        <v>150</v>
      </c>
      <c r="AE6935" t="s">
        <v>1105</v>
      </c>
      <c r="AF6935">
        <v>15</v>
      </c>
      <c r="AH6935" s="160">
        <v>37481</v>
      </c>
      <c r="AI6935">
        <v>12</v>
      </c>
      <c r="AJ6935">
        <v>102</v>
      </c>
      <c r="AK6935" s="160" t="s">
        <v>1105</v>
      </c>
      <c r="AL6935" s="28">
        <f t="shared" si="196"/>
        <v>10</v>
      </c>
      <c r="AN6935" s="160">
        <v>37481</v>
      </c>
      <c r="AO6935">
        <v>12</v>
      </c>
      <c r="AP6935">
        <v>150</v>
      </c>
      <c r="AQ6935" s="160" t="s">
        <v>1105</v>
      </c>
      <c r="AR6935" s="28">
        <f t="shared" si="197"/>
        <v>15</v>
      </c>
      <c r="AT6935" s="160">
        <v>36751</v>
      </c>
      <c r="AU6935">
        <v>12</v>
      </c>
      <c r="AV6935">
        <v>81</v>
      </c>
      <c r="AW6935" s="160" t="s">
        <v>1105</v>
      </c>
      <c r="AX6935" s="28">
        <f t="shared" si="198"/>
        <v>8</v>
      </c>
    </row>
    <row r="6936" spans="28:50" x14ac:dyDescent="0.3">
      <c r="AB6936" s="160">
        <v>35290</v>
      </c>
      <c r="AC6936">
        <v>13</v>
      </c>
      <c r="AD6936">
        <v>150</v>
      </c>
      <c r="AE6936" t="s">
        <v>1105</v>
      </c>
      <c r="AF6936">
        <v>15</v>
      </c>
      <c r="AH6936" s="160">
        <v>37481</v>
      </c>
      <c r="AI6936">
        <v>13</v>
      </c>
      <c r="AJ6936">
        <v>104</v>
      </c>
      <c r="AK6936" s="160" t="s">
        <v>1105</v>
      </c>
      <c r="AL6936" s="28">
        <f t="shared" si="196"/>
        <v>10</v>
      </c>
      <c r="AN6936" s="160">
        <v>37481</v>
      </c>
      <c r="AO6936">
        <v>13</v>
      </c>
      <c r="AP6936">
        <v>150</v>
      </c>
      <c r="AQ6936" s="160" t="s">
        <v>1105</v>
      </c>
      <c r="AR6936" s="28">
        <f t="shared" si="197"/>
        <v>15</v>
      </c>
      <c r="AT6936" s="160">
        <v>36751</v>
      </c>
      <c r="AU6936">
        <v>13</v>
      </c>
      <c r="AV6936">
        <v>73</v>
      </c>
      <c r="AW6936" s="160" t="s">
        <v>1105</v>
      </c>
      <c r="AX6936" s="28">
        <f t="shared" si="198"/>
        <v>7</v>
      </c>
    </row>
    <row r="6937" spans="28:50" x14ac:dyDescent="0.3">
      <c r="AB6937" s="160">
        <v>35290</v>
      </c>
      <c r="AC6937">
        <v>14</v>
      </c>
      <c r="AD6937">
        <v>160</v>
      </c>
      <c r="AE6937" t="s">
        <v>1105</v>
      </c>
      <c r="AF6937">
        <v>16</v>
      </c>
      <c r="AH6937" s="160">
        <v>37481</v>
      </c>
      <c r="AI6937">
        <v>14</v>
      </c>
      <c r="AJ6937">
        <v>115</v>
      </c>
      <c r="AK6937" s="160" t="s">
        <v>1105</v>
      </c>
      <c r="AL6937" s="28">
        <f t="shared" si="196"/>
        <v>12</v>
      </c>
      <c r="AN6937" s="160">
        <v>37481</v>
      </c>
      <c r="AO6937">
        <v>14</v>
      </c>
      <c r="AP6937">
        <v>150</v>
      </c>
      <c r="AQ6937" s="160" t="s">
        <v>1105</v>
      </c>
      <c r="AR6937" s="28">
        <f t="shared" si="197"/>
        <v>15</v>
      </c>
      <c r="AT6937" s="160">
        <v>36751</v>
      </c>
      <c r="AU6937">
        <v>14</v>
      </c>
      <c r="AV6937">
        <v>63</v>
      </c>
      <c r="AW6937" s="160" t="s">
        <v>1105</v>
      </c>
      <c r="AX6937" s="28">
        <f t="shared" si="198"/>
        <v>6</v>
      </c>
    </row>
    <row r="6938" spans="28:50" x14ac:dyDescent="0.3">
      <c r="AB6938" s="160">
        <v>35290</v>
      </c>
      <c r="AC6938">
        <v>15</v>
      </c>
      <c r="AD6938">
        <v>160</v>
      </c>
      <c r="AE6938" t="s">
        <v>1105</v>
      </c>
      <c r="AF6938">
        <v>16</v>
      </c>
      <c r="AH6938" s="160">
        <v>37481</v>
      </c>
      <c r="AI6938">
        <v>15</v>
      </c>
      <c r="AJ6938">
        <v>111</v>
      </c>
      <c r="AK6938" s="160" t="s">
        <v>1105</v>
      </c>
      <c r="AL6938" s="28">
        <f t="shared" si="196"/>
        <v>11</v>
      </c>
      <c r="AN6938" s="160">
        <v>37481</v>
      </c>
      <c r="AO6938">
        <v>15</v>
      </c>
      <c r="AP6938">
        <v>150</v>
      </c>
      <c r="AQ6938" s="160" t="s">
        <v>1105</v>
      </c>
      <c r="AR6938" s="28">
        <f t="shared" si="197"/>
        <v>15</v>
      </c>
      <c r="AT6938" s="160">
        <v>36751</v>
      </c>
      <c r="AU6938">
        <v>15</v>
      </c>
      <c r="AV6938">
        <v>73</v>
      </c>
      <c r="AW6938" s="160" t="s">
        <v>1105</v>
      </c>
      <c r="AX6938" s="28">
        <f t="shared" si="198"/>
        <v>7</v>
      </c>
    </row>
    <row r="6939" spans="28:50" x14ac:dyDescent="0.3">
      <c r="AB6939" s="160">
        <v>35290</v>
      </c>
      <c r="AC6939">
        <v>16</v>
      </c>
      <c r="AD6939">
        <v>160</v>
      </c>
      <c r="AE6939" t="s">
        <v>1105</v>
      </c>
      <c r="AF6939">
        <v>16</v>
      </c>
      <c r="AH6939" s="160">
        <v>37481</v>
      </c>
      <c r="AI6939">
        <v>16</v>
      </c>
      <c r="AJ6939">
        <v>111</v>
      </c>
      <c r="AK6939" s="160" t="s">
        <v>1105</v>
      </c>
      <c r="AL6939" s="28">
        <f t="shared" si="196"/>
        <v>11</v>
      </c>
      <c r="AN6939" s="160">
        <v>37481</v>
      </c>
      <c r="AO6939">
        <v>16</v>
      </c>
      <c r="AP6939">
        <v>150</v>
      </c>
      <c r="AQ6939" s="160" t="s">
        <v>1105</v>
      </c>
      <c r="AR6939" s="28">
        <f t="shared" si="197"/>
        <v>15</v>
      </c>
      <c r="AT6939" s="160">
        <v>36751</v>
      </c>
      <c r="AU6939">
        <v>16</v>
      </c>
      <c r="AV6939">
        <v>68</v>
      </c>
      <c r="AW6939" s="160" t="s">
        <v>1105</v>
      </c>
      <c r="AX6939" s="28">
        <f t="shared" si="198"/>
        <v>7</v>
      </c>
    </row>
    <row r="6940" spans="28:50" x14ac:dyDescent="0.3">
      <c r="AB6940" s="160">
        <v>35290</v>
      </c>
      <c r="AC6940">
        <v>17</v>
      </c>
      <c r="AD6940">
        <v>130</v>
      </c>
      <c r="AE6940" t="s">
        <v>1105</v>
      </c>
      <c r="AF6940">
        <v>13</v>
      </c>
      <c r="AH6940" s="160">
        <v>37481</v>
      </c>
      <c r="AI6940">
        <v>17</v>
      </c>
      <c r="AJ6940">
        <v>105</v>
      </c>
      <c r="AK6940" s="160" t="s">
        <v>1105</v>
      </c>
      <c r="AL6940" s="28">
        <f t="shared" si="196"/>
        <v>11</v>
      </c>
      <c r="AN6940" s="160">
        <v>37481</v>
      </c>
      <c r="AO6940">
        <v>17</v>
      </c>
      <c r="AP6940">
        <v>131</v>
      </c>
      <c r="AQ6940" s="160" t="s">
        <v>1105</v>
      </c>
      <c r="AR6940" s="28">
        <f t="shared" si="197"/>
        <v>13</v>
      </c>
      <c r="AT6940" s="160">
        <v>36751</v>
      </c>
      <c r="AU6940">
        <v>17</v>
      </c>
      <c r="AV6940">
        <v>60</v>
      </c>
      <c r="AW6940" s="160" t="s">
        <v>1105</v>
      </c>
      <c r="AX6940" s="28">
        <f t="shared" si="198"/>
        <v>6</v>
      </c>
    </row>
    <row r="6941" spans="28:50" x14ac:dyDescent="0.3">
      <c r="AB6941" s="160">
        <v>35290</v>
      </c>
      <c r="AC6941">
        <v>18</v>
      </c>
      <c r="AD6941">
        <v>130</v>
      </c>
      <c r="AE6941" t="s">
        <v>1105</v>
      </c>
      <c r="AF6941">
        <v>13</v>
      </c>
      <c r="AH6941" s="160">
        <v>37481</v>
      </c>
      <c r="AI6941">
        <v>18</v>
      </c>
      <c r="AJ6941">
        <v>105</v>
      </c>
      <c r="AK6941" s="160" t="s">
        <v>1105</v>
      </c>
      <c r="AL6941" s="28">
        <f t="shared" si="196"/>
        <v>11</v>
      </c>
      <c r="AN6941" s="160">
        <v>37481</v>
      </c>
      <c r="AO6941">
        <v>18</v>
      </c>
      <c r="AP6941">
        <v>130</v>
      </c>
      <c r="AQ6941" s="160" t="s">
        <v>1105</v>
      </c>
      <c r="AR6941" s="28">
        <f t="shared" si="197"/>
        <v>13</v>
      </c>
      <c r="AT6941" s="160">
        <v>36751</v>
      </c>
      <c r="AU6941">
        <v>18</v>
      </c>
      <c r="AV6941">
        <v>62</v>
      </c>
      <c r="AW6941" s="160" t="s">
        <v>1105</v>
      </c>
      <c r="AX6941" s="28">
        <f t="shared" si="198"/>
        <v>6</v>
      </c>
    </row>
    <row r="6942" spans="28:50" x14ac:dyDescent="0.3">
      <c r="AB6942" s="160">
        <v>35290</v>
      </c>
      <c r="AC6942">
        <v>19</v>
      </c>
      <c r="AD6942">
        <v>130</v>
      </c>
      <c r="AE6942" t="s">
        <v>1105</v>
      </c>
      <c r="AF6942">
        <v>13</v>
      </c>
      <c r="AH6942" s="160">
        <v>37481</v>
      </c>
      <c r="AI6942">
        <v>19</v>
      </c>
      <c r="AJ6942">
        <v>97</v>
      </c>
      <c r="AK6942" s="160" t="s">
        <v>1105</v>
      </c>
      <c r="AL6942" s="28">
        <f t="shared" si="196"/>
        <v>10</v>
      </c>
      <c r="AN6942" s="160">
        <v>37481</v>
      </c>
      <c r="AO6942">
        <v>19</v>
      </c>
      <c r="AP6942">
        <v>130</v>
      </c>
      <c r="AQ6942" s="160" t="s">
        <v>1105</v>
      </c>
      <c r="AR6942" s="28">
        <f t="shared" si="197"/>
        <v>13</v>
      </c>
      <c r="AT6942" s="160">
        <v>36751</v>
      </c>
      <c r="AU6942">
        <v>19</v>
      </c>
      <c r="AV6942">
        <v>63</v>
      </c>
      <c r="AW6942" s="160" t="s">
        <v>1105</v>
      </c>
      <c r="AX6942" s="28">
        <f t="shared" si="198"/>
        <v>6</v>
      </c>
    </row>
    <row r="6943" spans="28:50" x14ac:dyDescent="0.3">
      <c r="AB6943" s="160">
        <v>35290</v>
      </c>
      <c r="AC6943">
        <v>20</v>
      </c>
      <c r="AD6943">
        <v>110</v>
      </c>
      <c r="AE6943" t="s">
        <v>1105</v>
      </c>
      <c r="AF6943">
        <v>11</v>
      </c>
      <c r="AH6943" s="160">
        <v>37481</v>
      </c>
      <c r="AI6943">
        <v>20</v>
      </c>
      <c r="AJ6943">
        <v>92</v>
      </c>
      <c r="AK6943" s="160" t="s">
        <v>1105</v>
      </c>
      <c r="AL6943" s="28">
        <f t="shared" si="196"/>
        <v>9</v>
      </c>
      <c r="AN6943" s="160">
        <v>37481</v>
      </c>
      <c r="AO6943">
        <v>20</v>
      </c>
      <c r="AP6943">
        <v>127</v>
      </c>
      <c r="AQ6943" s="160" t="s">
        <v>1105</v>
      </c>
      <c r="AR6943" s="28">
        <f t="shared" si="197"/>
        <v>13</v>
      </c>
      <c r="AT6943" s="160">
        <v>36751</v>
      </c>
      <c r="AU6943">
        <v>20</v>
      </c>
      <c r="AV6943">
        <v>65</v>
      </c>
      <c r="AW6943" s="160" t="s">
        <v>1105</v>
      </c>
      <c r="AX6943" s="28">
        <f t="shared" si="198"/>
        <v>7</v>
      </c>
    </row>
    <row r="6944" spans="28:50" x14ac:dyDescent="0.3">
      <c r="AB6944" s="160">
        <v>35290</v>
      </c>
      <c r="AC6944">
        <v>21</v>
      </c>
      <c r="AD6944">
        <v>100</v>
      </c>
      <c r="AE6944" t="s">
        <v>1105</v>
      </c>
      <c r="AF6944">
        <v>10</v>
      </c>
      <c r="AH6944" s="160">
        <v>37481</v>
      </c>
      <c r="AI6944">
        <v>21</v>
      </c>
      <c r="AJ6944">
        <v>87</v>
      </c>
      <c r="AK6944" s="160" t="s">
        <v>1105</v>
      </c>
      <c r="AL6944" s="28">
        <f t="shared" si="196"/>
        <v>9</v>
      </c>
      <c r="AN6944" s="160">
        <v>37481</v>
      </c>
      <c r="AO6944">
        <v>21</v>
      </c>
      <c r="AP6944">
        <v>120</v>
      </c>
      <c r="AQ6944" s="160" t="s">
        <v>1105</v>
      </c>
      <c r="AR6944" s="28">
        <f t="shared" si="197"/>
        <v>12</v>
      </c>
      <c r="AT6944" s="160">
        <v>36751</v>
      </c>
      <c r="AU6944">
        <v>21</v>
      </c>
      <c r="AV6944">
        <v>70</v>
      </c>
      <c r="AW6944" s="160" t="s">
        <v>1105</v>
      </c>
      <c r="AX6944" s="28">
        <f t="shared" si="198"/>
        <v>7</v>
      </c>
    </row>
    <row r="6945" spans="28:50" x14ac:dyDescent="0.3">
      <c r="AB6945" s="160">
        <v>35290</v>
      </c>
      <c r="AC6945">
        <v>22</v>
      </c>
      <c r="AD6945">
        <v>110</v>
      </c>
      <c r="AE6945" t="s">
        <v>1105</v>
      </c>
      <c r="AF6945">
        <v>11</v>
      </c>
      <c r="AH6945" s="160">
        <v>37481</v>
      </c>
      <c r="AI6945">
        <v>22</v>
      </c>
      <c r="AJ6945">
        <v>84</v>
      </c>
      <c r="AK6945" s="160" t="s">
        <v>1105</v>
      </c>
      <c r="AL6945" s="28">
        <f t="shared" si="196"/>
        <v>8</v>
      </c>
      <c r="AN6945" s="160">
        <v>37481</v>
      </c>
      <c r="AO6945">
        <v>22</v>
      </c>
      <c r="AP6945">
        <v>120</v>
      </c>
      <c r="AQ6945" s="160" t="s">
        <v>1105</v>
      </c>
      <c r="AR6945" s="28">
        <f t="shared" si="197"/>
        <v>12</v>
      </c>
      <c r="AT6945" s="160">
        <v>36751</v>
      </c>
      <c r="AU6945">
        <v>22</v>
      </c>
      <c r="AV6945">
        <v>67</v>
      </c>
      <c r="AW6945" s="160" t="s">
        <v>1105</v>
      </c>
      <c r="AX6945" s="28">
        <f t="shared" si="198"/>
        <v>7</v>
      </c>
    </row>
    <row r="6946" spans="28:50" x14ac:dyDescent="0.3">
      <c r="AB6946" s="160">
        <v>35290</v>
      </c>
      <c r="AC6946">
        <v>23</v>
      </c>
      <c r="AD6946">
        <v>100</v>
      </c>
      <c r="AE6946" t="s">
        <v>1105</v>
      </c>
      <c r="AF6946">
        <v>10</v>
      </c>
      <c r="AH6946" s="160">
        <v>37481</v>
      </c>
      <c r="AI6946">
        <v>23</v>
      </c>
      <c r="AJ6946">
        <v>81</v>
      </c>
      <c r="AK6946" s="160" t="s">
        <v>1105</v>
      </c>
      <c r="AL6946" s="28">
        <f t="shared" si="196"/>
        <v>8</v>
      </c>
      <c r="AN6946" s="160">
        <v>37481</v>
      </c>
      <c r="AO6946">
        <v>23</v>
      </c>
      <c r="AP6946">
        <v>116</v>
      </c>
      <c r="AQ6946" s="160" t="s">
        <v>1105</v>
      </c>
      <c r="AR6946" s="28">
        <f t="shared" si="197"/>
        <v>12</v>
      </c>
      <c r="AT6946" s="160">
        <v>36751</v>
      </c>
      <c r="AU6946">
        <v>23</v>
      </c>
      <c r="AV6946">
        <v>71</v>
      </c>
      <c r="AW6946" s="160" t="s">
        <v>1105</v>
      </c>
      <c r="AX6946" s="28">
        <f t="shared" si="198"/>
        <v>7</v>
      </c>
    </row>
    <row r="6947" spans="28:50" x14ac:dyDescent="0.3">
      <c r="AB6947" s="160">
        <v>35291</v>
      </c>
      <c r="AC6947">
        <v>0</v>
      </c>
      <c r="AD6947">
        <v>90</v>
      </c>
      <c r="AE6947" t="s">
        <v>1105</v>
      </c>
      <c r="AF6947">
        <v>9</v>
      </c>
      <c r="AH6947" s="160">
        <v>37482</v>
      </c>
      <c r="AI6947">
        <v>0</v>
      </c>
      <c r="AJ6947">
        <v>79</v>
      </c>
      <c r="AK6947" s="160" t="s">
        <v>1105</v>
      </c>
      <c r="AL6947" s="28">
        <f t="shared" si="196"/>
        <v>8</v>
      </c>
      <c r="AN6947" s="160">
        <v>37482</v>
      </c>
      <c r="AO6947">
        <v>0</v>
      </c>
      <c r="AP6947">
        <v>120</v>
      </c>
      <c r="AQ6947" s="160" t="s">
        <v>1105</v>
      </c>
      <c r="AR6947" s="28">
        <f t="shared" si="197"/>
        <v>12</v>
      </c>
      <c r="AT6947" s="160">
        <v>36752</v>
      </c>
      <c r="AU6947">
        <v>0</v>
      </c>
      <c r="AV6947">
        <v>68</v>
      </c>
      <c r="AW6947" s="160" t="s">
        <v>1105</v>
      </c>
      <c r="AX6947" s="28">
        <f t="shared" si="198"/>
        <v>7</v>
      </c>
    </row>
    <row r="6948" spans="28:50" x14ac:dyDescent="0.3">
      <c r="AB6948" s="160">
        <v>35291</v>
      </c>
      <c r="AC6948">
        <v>1</v>
      </c>
      <c r="AD6948">
        <v>90</v>
      </c>
      <c r="AE6948" t="s">
        <v>1105</v>
      </c>
      <c r="AF6948">
        <v>9</v>
      </c>
      <c r="AH6948" s="160">
        <v>37482</v>
      </c>
      <c r="AI6948">
        <v>1</v>
      </c>
      <c r="AJ6948">
        <v>79</v>
      </c>
      <c r="AK6948" s="160" t="s">
        <v>1105</v>
      </c>
      <c r="AL6948" s="28">
        <f t="shared" si="196"/>
        <v>8</v>
      </c>
      <c r="AN6948" s="160">
        <v>37482</v>
      </c>
      <c r="AO6948">
        <v>1</v>
      </c>
      <c r="AP6948">
        <v>120</v>
      </c>
      <c r="AQ6948" s="160" t="s">
        <v>1105</v>
      </c>
      <c r="AR6948" s="28">
        <f t="shared" si="197"/>
        <v>12</v>
      </c>
      <c r="AT6948" s="160">
        <v>36752</v>
      </c>
      <c r="AU6948">
        <v>1</v>
      </c>
      <c r="AV6948">
        <v>65</v>
      </c>
      <c r="AW6948" s="160" t="s">
        <v>1105</v>
      </c>
      <c r="AX6948" s="28">
        <f t="shared" si="198"/>
        <v>7</v>
      </c>
    </row>
    <row r="6949" spans="28:50" x14ac:dyDescent="0.3">
      <c r="AB6949" s="160">
        <v>35291</v>
      </c>
      <c r="AC6949">
        <v>2</v>
      </c>
      <c r="AD6949">
        <v>50</v>
      </c>
      <c r="AE6949" t="s">
        <v>1105</v>
      </c>
      <c r="AF6949">
        <v>5</v>
      </c>
      <c r="AH6949" s="160">
        <v>37482</v>
      </c>
      <c r="AI6949">
        <v>2</v>
      </c>
      <c r="AJ6949">
        <v>73</v>
      </c>
      <c r="AK6949" s="160" t="s">
        <v>1105</v>
      </c>
      <c r="AL6949" s="28">
        <f t="shared" si="196"/>
        <v>7</v>
      </c>
      <c r="AN6949" s="160">
        <v>37482</v>
      </c>
      <c r="AO6949">
        <v>2</v>
      </c>
      <c r="AP6949">
        <v>124</v>
      </c>
      <c r="AQ6949" s="160" t="s">
        <v>1105</v>
      </c>
      <c r="AR6949" s="28">
        <f t="shared" si="197"/>
        <v>12</v>
      </c>
      <c r="AT6949" s="160">
        <v>36752</v>
      </c>
      <c r="AU6949">
        <v>2</v>
      </c>
      <c r="AV6949">
        <v>66</v>
      </c>
      <c r="AW6949" s="160" t="s">
        <v>1105</v>
      </c>
      <c r="AX6949" s="28">
        <f t="shared" si="198"/>
        <v>7</v>
      </c>
    </row>
    <row r="6950" spans="28:50" x14ac:dyDescent="0.3">
      <c r="AB6950" s="160">
        <v>35291</v>
      </c>
      <c r="AC6950">
        <v>3</v>
      </c>
      <c r="AD6950">
        <v>50</v>
      </c>
      <c r="AE6950" t="s">
        <v>1105</v>
      </c>
      <c r="AF6950">
        <v>5</v>
      </c>
      <c r="AH6950" s="160">
        <v>37482</v>
      </c>
      <c r="AI6950">
        <v>3</v>
      </c>
      <c r="AJ6950">
        <v>67</v>
      </c>
      <c r="AK6950" s="160" t="s">
        <v>1105</v>
      </c>
      <c r="AL6950" s="28">
        <f t="shared" si="196"/>
        <v>7</v>
      </c>
      <c r="AN6950" s="160">
        <v>37482</v>
      </c>
      <c r="AO6950">
        <v>3</v>
      </c>
      <c r="AP6950">
        <v>130</v>
      </c>
      <c r="AQ6950" s="160" t="s">
        <v>1105</v>
      </c>
      <c r="AR6950" s="28">
        <f t="shared" si="197"/>
        <v>13</v>
      </c>
      <c r="AT6950" s="160">
        <v>36752</v>
      </c>
      <c r="AU6950">
        <v>3</v>
      </c>
      <c r="AV6950">
        <v>65</v>
      </c>
      <c r="AW6950" s="160" t="s">
        <v>1105</v>
      </c>
      <c r="AX6950" s="28">
        <f t="shared" si="198"/>
        <v>7</v>
      </c>
    </row>
    <row r="6951" spans="28:50" x14ac:dyDescent="0.3">
      <c r="AB6951" s="160">
        <v>35291</v>
      </c>
      <c r="AC6951">
        <v>4</v>
      </c>
      <c r="AD6951">
        <v>40</v>
      </c>
      <c r="AE6951" t="s">
        <v>1105</v>
      </c>
      <c r="AF6951">
        <v>4</v>
      </c>
      <c r="AH6951" s="160">
        <v>37482</v>
      </c>
      <c r="AI6951">
        <v>4</v>
      </c>
      <c r="AJ6951">
        <v>69</v>
      </c>
      <c r="AK6951" s="160" t="s">
        <v>1105</v>
      </c>
      <c r="AL6951" s="28">
        <f t="shared" si="196"/>
        <v>7</v>
      </c>
      <c r="AN6951" s="160">
        <v>37482</v>
      </c>
      <c r="AO6951">
        <v>4</v>
      </c>
      <c r="AP6951">
        <v>130</v>
      </c>
      <c r="AQ6951" s="160" t="s">
        <v>1105</v>
      </c>
      <c r="AR6951" s="28">
        <f t="shared" si="197"/>
        <v>13</v>
      </c>
      <c r="AT6951" s="160">
        <v>36752</v>
      </c>
      <c r="AU6951">
        <v>4</v>
      </c>
      <c r="AV6951">
        <v>71</v>
      </c>
      <c r="AW6951" s="160" t="s">
        <v>1105</v>
      </c>
      <c r="AX6951" s="28">
        <f t="shared" si="198"/>
        <v>7</v>
      </c>
    </row>
    <row r="6952" spans="28:50" x14ac:dyDescent="0.3">
      <c r="AB6952" s="160">
        <v>35291</v>
      </c>
      <c r="AC6952">
        <v>5</v>
      </c>
      <c r="AD6952">
        <v>80</v>
      </c>
      <c r="AE6952" t="s">
        <v>1105</v>
      </c>
      <c r="AF6952">
        <v>8</v>
      </c>
      <c r="AH6952" s="160">
        <v>37482</v>
      </c>
      <c r="AI6952">
        <v>5</v>
      </c>
      <c r="AJ6952">
        <v>69</v>
      </c>
      <c r="AK6952" s="160" t="s">
        <v>1105</v>
      </c>
      <c r="AL6952" s="28">
        <f t="shared" si="196"/>
        <v>7</v>
      </c>
      <c r="AN6952" s="160">
        <v>37482</v>
      </c>
      <c r="AO6952">
        <v>5</v>
      </c>
      <c r="AP6952">
        <v>136</v>
      </c>
      <c r="AQ6952" s="160" t="s">
        <v>1105</v>
      </c>
      <c r="AR6952" s="28">
        <f t="shared" si="197"/>
        <v>14</v>
      </c>
      <c r="AT6952" s="160">
        <v>36752</v>
      </c>
      <c r="AU6952">
        <v>5</v>
      </c>
      <c r="AV6952">
        <v>73</v>
      </c>
      <c r="AW6952" s="160" t="s">
        <v>1105</v>
      </c>
      <c r="AX6952" s="28">
        <f t="shared" si="198"/>
        <v>7</v>
      </c>
    </row>
    <row r="6953" spans="28:50" x14ac:dyDescent="0.3">
      <c r="AB6953" s="160">
        <v>35291</v>
      </c>
      <c r="AC6953">
        <v>6</v>
      </c>
      <c r="AD6953">
        <v>80</v>
      </c>
      <c r="AE6953" t="s">
        <v>1105</v>
      </c>
      <c r="AF6953">
        <v>8</v>
      </c>
      <c r="AH6953" s="160">
        <v>37482</v>
      </c>
      <c r="AI6953">
        <v>6</v>
      </c>
      <c r="AJ6953">
        <v>71</v>
      </c>
      <c r="AK6953" s="160" t="s">
        <v>1105</v>
      </c>
      <c r="AL6953" s="28">
        <f t="shared" si="196"/>
        <v>7</v>
      </c>
      <c r="AN6953" s="160">
        <v>37482</v>
      </c>
      <c r="AO6953">
        <v>6</v>
      </c>
      <c r="AP6953">
        <v>140</v>
      </c>
      <c r="AQ6953" s="160" t="s">
        <v>1105</v>
      </c>
      <c r="AR6953" s="28">
        <f t="shared" si="197"/>
        <v>14</v>
      </c>
      <c r="AT6953" s="160">
        <v>36752</v>
      </c>
      <c r="AU6953">
        <v>6</v>
      </c>
      <c r="AV6953">
        <v>76</v>
      </c>
      <c r="AW6953" s="160" t="s">
        <v>1105</v>
      </c>
      <c r="AX6953" s="28">
        <f t="shared" si="198"/>
        <v>8</v>
      </c>
    </row>
    <row r="6954" spans="28:50" x14ac:dyDescent="0.3">
      <c r="AB6954" s="160">
        <v>35291</v>
      </c>
      <c r="AC6954">
        <v>7</v>
      </c>
      <c r="AD6954">
        <v>90</v>
      </c>
      <c r="AE6954" t="s">
        <v>1105</v>
      </c>
      <c r="AF6954">
        <v>9</v>
      </c>
      <c r="AH6954" s="160">
        <v>37482</v>
      </c>
      <c r="AI6954">
        <v>7</v>
      </c>
      <c r="AJ6954">
        <v>77</v>
      </c>
      <c r="AK6954" s="160" t="s">
        <v>1105</v>
      </c>
      <c r="AL6954" s="28">
        <f t="shared" si="196"/>
        <v>8</v>
      </c>
      <c r="AN6954" s="160">
        <v>37482</v>
      </c>
      <c r="AO6954">
        <v>7</v>
      </c>
      <c r="AP6954">
        <v>140</v>
      </c>
      <c r="AQ6954" s="160" t="s">
        <v>1105</v>
      </c>
      <c r="AR6954" s="28">
        <f t="shared" si="197"/>
        <v>14</v>
      </c>
      <c r="AT6954" s="160">
        <v>36752</v>
      </c>
      <c r="AU6954">
        <v>7</v>
      </c>
      <c r="AV6954">
        <v>81</v>
      </c>
      <c r="AW6954" s="160" t="s">
        <v>1105</v>
      </c>
      <c r="AX6954" s="28">
        <f t="shared" si="198"/>
        <v>8</v>
      </c>
    </row>
    <row r="6955" spans="28:50" x14ac:dyDescent="0.3">
      <c r="AB6955" s="160">
        <v>35291</v>
      </c>
      <c r="AC6955">
        <v>8</v>
      </c>
      <c r="AD6955">
        <v>100</v>
      </c>
      <c r="AE6955" t="s">
        <v>1105</v>
      </c>
      <c r="AF6955">
        <v>10</v>
      </c>
      <c r="AH6955" s="160">
        <v>37482</v>
      </c>
      <c r="AI6955">
        <v>8</v>
      </c>
      <c r="AJ6955">
        <v>81</v>
      </c>
      <c r="AK6955" s="160" t="s">
        <v>1105</v>
      </c>
      <c r="AL6955" s="28">
        <f t="shared" si="196"/>
        <v>8</v>
      </c>
      <c r="AN6955" s="160">
        <v>37482</v>
      </c>
      <c r="AO6955">
        <v>8</v>
      </c>
      <c r="AP6955">
        <v>136</v>
      </c>
      <c r="AQ6955" s="160" t="s">
        <v>1105</v>
      </c>
      <c r="AR6955" s="28">
        <f t="shared" si="197"/>
        <v>14</v>
      </c>
      <c r="AT6955" s="160">
        <v>36752</v>
      </c>
      <c r="AU6955">
        <v>8</v>
      </c>
      <c r="AV6955">
        <v>88</v>
      </c>
      <c r="AW6955" s="160" t="s">
        <v>1105</v>
      </c>
      <c r="AX6955" s="28">
        <f t="shared" si="198"/>
        <v>9</v>
      </c>
    </row>
    <row r="6956" spans="28:50" x14ac:dyDescent="0.3">
      <c r="AB6956" s="160">
        <v>35291</v>
      </c>
      <c r="AC6956">
        <v>9</v>
      </c>
      <c r="AD6956">
        <v>120</v>
      </c>
      <c r="AE6956" t="s">
        <v>1105</v>
      </c>
      <c r="AF6956">
        <v>12</v>
      </c>
      <c r="AH6956" s="160">
        <v>37482</v>
      </c>
      <c r="AI6956">
        <v>9</v>
      </c>
      <c r="AJ6956">
        <v>96</v>
      </c>
      <c r="AK6956" s="160" t="s">
        <v>1105</v>
      </c>
      <c r="AL6956" s="28">
        <f t="shared" si="196"/>
        <v>10</v>
      </c>
      <c r="AN6956" s="160">
        <v>37482</v>
      </c>
      <c r="AO6956">
        <v>9</v>
      </c>
      <c r="AP6956">
        <v>140</v>
      </c>
      <c r="AQ6956" s="160" t="s">
        <v>1105</v>
      </c>
      <c r="AR6956" s="28">
        <f t="shared" si="197"/>
        <v>14</v>
      </c>
      <c r="AT6956" s="160">
        <v>36752</v>
      </c>
      <c r="AU6956">
        <v>9</v>
      </c>
      <c r="AV6956">
        <v>94</v>
      </c>
      <c r="AW6956" s="160" t="s">
        <v>1105</v>
      </c>
      <c r="AX6956" s="28">
        <f t="shared" si="198"/>
        <v>9</v>
      </c>
    </row>
    <row r="6957" spans="28:50" x14ac:dyDescent="0.3">
      <c r="AB6957" s="160">
        <v>35291</v>
      </c>
      <c r="AC6957">
        <v>10</v>
      </c>
      <c r="AD6957">
        <v>130</v>
      </c>
      <c r="AE6957" t="s">
        <v>1105</v>
      </c>
      <c r="AF6957">
        <v>13</v>
      </c>
      <c r="AH6957" s="160">
        <v>37482</v>
      </c>
      <c r="AI6957">
        <v>10</v>
      </c>
      <c r="AJ6957">
        <v>103</v>
      </c>
      <c r="AK6957" s="160" t="s">
        <v>1105</v>
      </c>
      <c r="AL6957" s="28">
        <f t="shared" si="196"/>
        <v>10</v>
      </c>
      <c r="AN6957" s="160">
        <v>37482</v>
      </c>
      <c r="AO6957">
        <v>10</v>
      </c>
      <c r="AP6957">
        <v>120</v>
      </c>
      <c r="AQ6957" s="160" t="s">
        <v>1105</v>
      </c>
      <c r="AR6957" s="28">
        <f t="shared" si="197"/>
        <v>12</v>
      </c>
      <c r="AT6957" s="160">
        <v>36752</v>
      </c>
      <c r="AU6957">
        <v>10</v>
      </c>
      <c r="AV6957">
        <v>96</v>
      </c>
      <c r="AW6957" s="160" t="s">
        <v>1105</v>
      </c>
      <c r="AX6957" s="28">
        <f t="shared" si="198"/>
        <v>10</v>
      </c>
    </row>
    <row r="6958" spans="28:50" x14ac:dyDescent="0.3">
      <c r="AB6958" s="160">
        <v>35291</v>
      </c>
      <c r="AC6958">
        <v>11</v>
      </c>
      <c r="AD6958">
        <v>140</v>
      </c>
      <c r="AE6958" t="s">
        <v>1105</v>
      </c>
      <c r="AF6958">
        <v>14</v>
      </c>
      <c r="AH6958" s="160">
        <v>37482</v>
      </c>
      <c r="AI6958">
        <v>11</v>
      </c>
      <c r="AJ6958">
        <v>131</v>
      </c>
      <c r="AK6958" s="160" t="s">
        <v>1105</v>
      </c>
      <c r="AL6958" s="28">
        <f t="shared" si="196"/>
        <v>13</v>
      </c>
      <c r="AN6958" s="160">
        <v>37482</v>
      </c>
      <c r="AO6958">
        <v>11</v>
      </c>
      <c r="AP6958">
        <v>123</v>
      </c>
      <c r="AQ6958" s="160" t="s">
        <v>1105</v>
      </c>
      <c r="AR6958" s="28">
        <f t="shared" si="197"/>
        <v>12</v>
      </c>
      <c r="AT6958" s="160">
        <v>36752</v>
      </c>
      <c r="AU6958">
        <v>11</v>
      </c>
      <c r="AV6958">
        <v>100</v>
      </c>
      <c r="AW6958" s="160" t="s">
        <v>1105</v>
      </c>
      <c r="AX6958" s="28">
        <f t="shared" si="198"/>
        <v>10</v>
      </c>
    </row>
    <row r="6959" spans="28:50" x14ac:dyDescent="0.3">
      <c r="AB6959" s="160">
        <v>35291</v>
      </c>
      <c r="AC6959">
        <v>12</v>
      </c>
      <c r="AD6959">
        <v>150</v>
      </c>
      <c r="AE6959" t="s">
        <v>1105</v>
      </c>
      <c r="AF6959">
        <v>15</v>
      </c>
      <c r="AH6959" s="160">
        <v>37482</v>
      </c>
      <c r="AI6959">
        <v>12</v>
      </c>
      <c r="AJ6959">
        <v>126</v>
      </c>
      <c r="AK6959" s="160" t="s">
        <v>1105</v>
      </c>
      <c r="AL6959" s="28">
        <f t="shared" si="196"/>
        <v>13</v>
      </c>
      <c r="AN6959" s="160">
        <v>37482</v>
      </c>
      <c r="AO6959">
        <v>12</v>
      </c>
      <c r="AP6959">
        <v>130</v>
      </c>
      <c r="AQ6959" s="160" t="s">
        <v>1105</v>
      </c>
      <c r="AR6959" s="28">
        <f t="shared" si="197"/>
        <v>13</v>
      </c>
      <c r="AT6959" s="160">
        <v>36752</v>
      </c>
      <c r="AU6959">
        <v>12</v>
      </c>
      <c r="AV6959">
        <v>105</v>
      </c>
      <c r="AW6959" s="160" t="s">
        <v>1105</v>
      </c>
      <c r="AX6959" s="28">
        <f t="shared" si="198"/>
        <v>11</v>
      </c>
    </row>
    <row r="6960" spans="28:50" x14ac:dyDescent="0.3">
      <c r="AB6960" s="160">
        <v>35291</v>
      </c>
      <c r="AC6960">
        <v>13</v>
      </c>
      <c r="AD6960">
        <v>160</v>
      </c>
      <c r="AE6960" t="s">
        <v>1105</v>
      </c>
      <c r="AF6960">
        <v>16</v>
      </c>
      <c r="AH6960" s="160">
        <v>37482</v>
      </c>
      <c r="AI6960">
        <v>13</v>
      </c>
      <c r="AJ6960">
        <v>143</v>
      </c>
      <c r="AK6960" s="160" t="s">
        <v>1105</v>
      </c>
      <c r="AL6960" s="28">
        <f t="shared" si="196"/>
        <v>14</v>
      </c>
      <c r="AN6960" s="160">
        <v>37482</v>
      </c>
      <c r="AO6960">
        <v>13</v>
      </c>
      <c r="AP6960">
        <v>130</v>
      </c>
      <c r="AQ6960" s="160" t="s">
        <v>1105</v>
      </c>
      <c r="AR6960" s="28">
        <f t="shared" si="197"/>
        <v>13</v>
      </c>
      <c r="AT6960" s="160">
        <v>36752</v>
      </c>
      <c r="AU6960">
        <v>13</v>
      </c>
      <c r="AV6960">
        <v>106</v>
      </c>
      <c r="AW6960" s="160" t="s">
        <v>1105</v>
      </c>
      <c r="AX6960" s="28">
        <f t="shared" si="198"/>
        <v>11</v>
      </c>
    </row>
    <row r="6961" spans="28:50" x14ac:dyDescent="0.3">
      <c r="AB6961" s="160">
        <v>35291</v>
      </c>
      <c r="AC6961">
        <v>14</v>
      </c>
      <c r="AD6961">
        <v>160</v>
      </c>
      <c r="AE6961" t="s">
        <v>1105</v>
      </c>
      <c r="AF6961">
        <v>16</v>
      </c>
      <c r="AH6961" s="160">
        <v>37482</v>
      </c>
      <c r="AI6961">
        <v>14</v>
      </c>
      <c r="AJ6961">
        <v>136</v>
      </c>
      <c r="AK6961" s="160" t="s">
        <v>1105</v>
      </c>
      <c r="AL6961" s="28">
        <f t="shared" si="196"/>
        <v>14</v>
      </c>
      <c r="AN6961" s="160">
        <v>37482</v>
      </c>
      <c r="AO6961">
        <v>14</v>
      </c>
      <c r="AP6961">
        <v>133</v>
      </c>
      <c r="AQ6961" s="160" t="s">
        <v>1105</v>
      </c>
      <c r="AR6961" s="28">
        <f t="shared" si="197"/>
        <v>13</v>
      </c>
      <c r="AT6961" s="160">
        <v>36752</v>
      </c>
      <c r="AU6961">
        <v>14</v>
      </c>
      <c r="AV6961">
        <v>106</v>
      </c>
      <c r="AW6961" s="160" t="s">
        <v>1105</v>
      </c>
      <c r="AX6961" s="28">
        <f t="shared" si="198"/>
        <v>11</v>
      </c>
    </row>
    <row r="6962" spans="28:50" x14ac:dyDescent="0.3">
      <c r="AB6962" s="160">
        <v>35291</v>
      </c>
      <c r="AC6962">
        <v>15</v>
      </c>
      <c r="AD6962">
        <v>160</v>
      </c>
      <c r="AE6962" t="s">
        <v>1105</v>
      </c>
      <c r="AF6962">
        <v>16</v>
      </c>
      <c r="AH6962" s="160">
        <v>37482</v>
      </c>
      <c r="AI6962">
        <v>15</v>
      </c>
      <c r="AJ6962">
        <v>137</v>
      </c>
      <c r="AK6962" s="160" t="s">
        <v>1105</v>
      </c>
      <c r="AL6962" s="28">
        <f t="shared" si="196"/>
        <v>14</v>
      </c>
      <c r="AN6962" s="160">
        <v>37482</v>
      </c>
      <c r="AO6962">
        <v>15</v>
      </c>
      <c r="AP6962">
        <v>150</v>
      </c>
      <c r="AQ6962" s="160" t="s">
        <v>1105</v>
      </c>
      <c r="AR6962" s="28">
        <f t="shared" si="197"/>
        <v>15</v>
      </c>
      <c r="AT6962" s="160">
        <v>36752</v>
      </c>
      <c r="AU6962">
        <v>15</v>
      </c>
      <c r="AV6962">
        <v>101</v>
      </c>
      <c r="AW6962" s="160" t="s">
        <v>1105</v>
      </c>
      <c r="AX6962" s="28">
        <f t="shared" si="198"/>
        <v>10</v>
      </c>
    </row>
    <row r="6963" spans="28:50" x14ac:dyDescent="0.3">
      <c r="AB6963" s="160">
        <v>35291</v>
      </c>
      <c r="AC6963">
        <v>16</v>
      </c>
      <c r="AD6963">
        <v>150</v>
      </c>
      <c r="AE6963" t="s">
        <v>1105</v>
      </c>
      <c r="AF6963">
        <v>15</v>
      </c>
      <c r="AH6963" s="160">
        <v>37482</v>
      </c>
      <c r="AI6963">
        <v>16</v>
      </c>
      <c r="AJ6963">
        <v>126</v>
      </c>
      <c r="AK6963" s="160" t="s">
        <v>1105</v>
      </c>
      <c r="AL6963" s="28">
        <f t="shared" si="196"/>
        <v>13</v>
      </c>
      <c r="AN6963" s="160">
        <v>37482</v>
      </c>
      <c r="AO6963">
        <v>16</v>
      </c>
      <c r="AP6963">
        <v>150</v>
      </c>
      <c r="AQ6963" s="160" t="s">
        <v>1105</v>
      </c>
      <c r="AR6963" s="28">
        <f t="shared" si="197"/>
        <v>15</v>
      </c>
      <c r="AT6963" s="160">
        <v>36752</v>
      </c>
      <c r="AU6963">
        <v>16</v>
      </c>
      <c r="AV6963">
        <v>100</v>
      </c>
      <c r="AW6963" s="160" t="s">
        <v>1105</v>
      </c>
      <c r="AX6963" s="28">
        <f t="shared" si="198"/>
        <v>10</v>
      </c>
    </row>
    <row r="6964" spans="28:50" x14ac:dyDescent="0.3">
      <c r="AB6964" s="160">
        <v>35291</v>
      </c>
      <c r="AC6964">
        <v>17</v>
      </c>
      <c r="AD6964">
        <v>130</v>
      </c>
      <c r="AE6964" t="s">
        <v>1105</v>
      </c>
      <c r="AF6964">
        <v>13</v>
      </c>
      <c r="AH6964" s="160">
        <v>37482</v>
      </c>
      <c r="AI6964">
        <v>17</v>
      </c>
      <c r="AJ6964">
        <v>121</v>
      </c>
      <c r="AK6964" s="160" t="s">
        <v>1105</v>
      </c>
      <c r="AL6964" s="28">
        <f t="shared" si="196"/>
        <v>12</v>
      </c>
      <c r="AN6964" s="160">
        <v>37482</v>
      </c>
      <c r="AO6964">
        <v>17</v>
      </c>
      <c r="AP6964">
        <v>120</v>
      </c>
      <c r="AQ6964" s="160" t="s">
        <v>1105</v>
      </c>
      <c r="AR6964" s="28">
        <f t="shared" si="197"/>
        <v>12</v>
      </c>
      <c r="AT6964" s="160">
        <v>36752</v>
      </c>
      <c r="AU6964">
        <v>17</v>
      </c>
      <c r="AV6964">
        <v>95</v>
      </c>
      <c r="AW6964" s="160" t="s">
        <v>1105</v>
      </c>
      <c r="AX6964" s="28">
        <f t="shared" si="198"/>
        <v>10</v>
      </c>
    </row>
    <row r="6965" spans="28:50" x14ac:dyDescent="0.3">
      <c r="AB6965" s="160">
        <v>35291</v>
      </c>
      <c r="AC6965">
        <v>18</v>
      </c>
      <c r="AD6965">
        <v>130</v>
      </c>
      <c r="AE6965" t="s">
        <v>1105</v>
      </c>
      <c r="AF6965">
        <v>13</v>
      </c>
      <c r="AH6965" s="160">
        <v>37482</v>
      </c>
      <c r="AI6965">
        <v>18</v>
      </c>
      <c r="AJ6965">
        <v>116</v>
      </c>
      <c r="AK6965" s="160" t="s">
        <v>1105</v>
      </c>
      <c r="AL6965" s="28">
        <f t="shared" si="196"/>
        <v>12</v>
      </c>
      <c r="AN6965" s="160">
        <v>37482</v>
      </c>
      <c r="AO6965">
        <v>18</v>
      </c>
      <c r="AP6965">
        <v>120</v>
      </c>
      <c r="AQ6965" s="160" t="s">
        <v>1105</v>
      </c>
      <c r="AR6965" s="28">
        <f t="shared" si="197"/>
        <v>12</v>
      </c>
      <c r="AT6965" s="160">
        <v>36752</v>
      </c>
      <c r="AU6965">
        <v>18</v>
      </c>
      <c r="AV6965">
        <v>92</v>
      </c>
      <c r="AW6965" s="160" t="s">
        <v>1105</v>
      </c>
      <c r="AX6965" s="28">
        <f t="shared" si="198"/>
        <v>9</v>
      </c>
    </row>
    <row r="6966" spans="28:50" x14ac:dyDescent="0.3">
      <c r="AB6966" s="160">
        <v>35291</v>
      </c>
      <c r="AC6966">
        <v>19</v>
      </c>
      <c r="AD6966">
        <v>120</v>
      </c>
      <c r="AE6966" t="s">
        <v>1105</v>
      </c>
      <c r="AF6966">
        <v>12</v>
      </c>
      <c r="AH6966" s="160">
        <v>37482</v>
      </c>
      <c r="AI6966">
        <v>19</v>
      </c>
      <c r="AJ6966">
        <v>112</v>
      </c>
      <c r="AK6966" s="160" t="s">
        <v>1105</v>
      </c>
      <c r="AL6966" s="28">
        <f t="shared" si="196"/>
        <v>11</v>
      </c>
      <c r="AN6966" s="160">
        <v>37482</v>
      </c>
      <c r="AO6966">
        <v>19</v>
      </c>
      <c r="AP6966">
        <v>110</v>
      </c>
      <c r="AQ6966" s="160" t="s">
        <v>1105</v>
      </c>
      <c r="AR6966" s="28">
        <f t="shared" si="197"/>
        <v>11</v>
      </c>
      <c r="AT6966" s="160">
        <v>36752</v>
      </c>
      <c r="AU6966">
        <v>19</v>
      </c>
      <c r="AV6966">
        <v>89</v>
      </c>
      <c r="AW6966" s="160" t="s">
        <v>1105</v>
      </c>
      <c r="AX6966" s="28">
        <f t="shared" si="198"/>
        <v>9</v>
      </c>
    </row>
    <row r="6967" spans="28:50" x14ac:dyDescent="0.3">
      <c r="AB6967" s="160">
        <v>35291</v>
      </c>
      <c r="AC6967">
        <v>20</v>
      </c>
      <c r="AD6967">
        <v>110</v>
      </c>
      <c r="AE6967" t="s">
        <v>1105</v>
      </c>
      <c r="AF6967">
        <v>11</v>
      </c>
      <c r="AH6967" s="160">
        <v>37482</v>
      </c>
      <c r="AI6967">
        <v>20</v>
      </c>
      <c r="AJ6967">
        <v>102</v>
      </c>
      <c r="AK6967" s="160" t="s">
        <v>1105</v>
      </c>
      <c r="AL6967" s="28">
        <f t="shared" si="196"/>
        <v>10</v>
      </c>
      <c r="AN6967" s="160">
        <v>37482</v>
      </c>
      <c r="AO6967">
        <v>20</v>
      </c>
      <c r="AP6967">
        <v>109</v>
      </c>
      <c r="AQ6967" s="160" t="s">
        <v>1105</v>
      </c>
      <c r="AR6967" s="28">
        <f t="shared" si="197"/>
        <v>11</v>
      </c>
      <c r="AT6967" s="160">
        <v>36752</v>
      </c>
      <c r="AU6967">
        <v>20</v>
      </c>
      <c r="AV6967">
        <v>85</v>
      </c>
      <c r="AW6967" s="160" t="s">
        <v>1105</v>
      </c>
      <c r="AX6967" s="28">
        <f t="shared" si="198"/>
        <v>9</v>
      </c>
    </row>
    <row r="6968" spans="28:50" x14ac:dyDescent="0.3">
      <c r="AB6968" s="160">
        <v>35291</v>
      </c>
      <c r="AC6968">
        <v>21</v>
      </c>
      <c r="AD6968">
        <v>110</v>
      </c>
      <c r="AE6968" t="s">
        <v>1105</v>
      </c>
      <c r="AF6968">
        <v>11</v>
      </c>
      <c r="AH6968" s="160">
        <v>37482</v>
      </c>
      <c r="AI6968">
        <v>21</v>
      </c>
      <c r="AJ6968">
        <v>106</v>
      </c>
      <c r="AK6968" s="160" t="s">
        <v>1105</v>
      </c>
      <c r="AL6968" s="28">
        <f t="shared" si="196"/>
        <v>11</v>
      </c>
      <c r="AN6968" s="160">
        <v>37482</v>
      </c>
      <c r="AO6968">
        <v>21</v>
      </c>
      <c r="AP6968">
        <v>110</v>
      </c>
      <c r="AQ6968" s="160" t="s">
        <v>1105</v>
      </c>
      <c r="AR6968" s="28">
        <f t="shared" si="197"/>
        <v>11</v>
      </c>
      <c r="AT6968" s="160">
        <v>36752</v>
      </c>
      <c r="AU6968">
        <v>21</v>
      </c>
      <c r="AV6968">
        <v>74</v>
      </c>
      <c r="AW6968" s="160" t="s">
        <v>1105</v>
      </c>
      <c r="AX6968" s="28">
        <f t="shared" si="198"/>
        <v>7</v>
      </c>
    </row>
    <row r="6969" spans="28:50" x14ac:dyDescent="0.3">
      <c r="AB6969" s="160">
        <v>35291</v>
      </c>
      <c r="AC6969">
        <v>22</v>
      </c>
      <c r="AD6969">
        <v>110</v>
      </c>
      <c r="AE6969" t="s">
        <v>1105</v>
      </c>
      <c r="AF6969">
        <v>11</v>
      </c>
      <c r="AH6969" s="160">
        <v>37482</v>
      </c>
      <c r="AI6969">
        <v>22</v>
      </c>
      <c r="AJ6969">
        <v>102</v>
      </c>
      <c r="AK6969" s="160" t="s">
        <v>1105</v>
      </c>
      <c r="AL6969" s="28">
        <f t="shared" si="196"/>
        <v>10</v>
      </c>
      <c r="AN6969" s="160">
        <v>37482</v>
      </c>
      <c r="AO6969">
        <v>22</v>
      </c>
      <c r="AP6969">
        <v>100</v>
      </c>
      <c r="AQ6969" s="160" t="s">
        <v>1105</v>
      </c>
      <c r="AR6969" s="28">
        <f t="shared" si="197"/>
        <v>10</v>
      </c>
      <c r="AT6969" s="160">
        <v>36752</v>
      </c>
      <c r="AU6969">
        <v>22</v>
      </c>
      <c r="AV6969">
        <v>55</v>
      </c>
      <c r="AW6969" s="160" t="s">
        <v>1105</v>
      </c>
      <c r="AX6969" s="28">
        <f t="shared" si="198"/>
        <v>6</v>
      </c>
    </row>
    <row r="6970" spans="28:50" x14ac:dyDescent="0.3">
      <c r="AB6970" s="160">
        <v>35291</v>
      </c>
      <c r="AC6970">
        <v>23</v>
      </c>
      <c r="AD6970">
        <v>110</v>
      </c>
      <c r="AE6970" t="s">
        <v>1105</v>
      </c>
      <c r="AF6970">
        <v>11</v>
      </c>
      <c r="AH6970" s="160">
        <v>37482</v>
      </c>
      <c r="AI6970">
        <v>23</v>
      </c>
      <c r="AJ6970">
        <v>98</v>
      </c>
      <c r="AK6970" s="160" t="s">
        <v>1105</v>
      </c>
      <c r="AL6970" s="28">
        <f t="shared" si="196"/>
        <v>10</v>
      </c>
      <c r="AN6970" s="160">
        <v>37482</v>
      </c>
      <c r="AO6970">
        <v>23</v>
      </c>
      <c r="AP6970">
        <v>108</v>
      </c>
      <c r="AQ6970" s="160" t="s">
        <v>1105</v>
      </c>
      <c r="AR6970" s="28">
        <f t="shared" si="197"/>
        <v>11</v>
      </c>
      <c r="AT6970" s="160">
        <v>36752</v>
      </c>
      <c r="AU6970">
        <v>23</v>
      </c>
      <c r="AV6970">
        <v>50</v>
      </c>
      <c r="AW6970" s="160" t="s">
        <v>1105</v>
      </c>
      <c r="AX6970" s="28">
        <f t="shared" si="198"/>
        <v>5</v>
      </c>
    </row>
    <row r="6971" spans="28:50" x14ac:dyDescent="0.3">
      <c r="AB6971" s="160">
        <v>35292</v>
      </c>
      <c r="AC6971">
        <v>0</v>
      </c>
      <c r="AD6971">
        <v>110</v>
      </c>
      <c r="AE6971" t="s">
        <v>1105</v>
      </c>
      <c r="AF6971">
        <v>11</v>
      </c>
      <c r="AH6971" s="160">
        <v>37483</v>
      </c>
      <c r="AI6971">
        <v>0</v>
      </c>
      <c r="AJ6971">
        <v>93</v>
      </c>
      <c r="AK6971" s="160" t="s">
        <v>1105</v>
      </c>
      <c r="AL6971" s="28">
        <f t="shared" ref="AL6971:AL7034" si="199">ROUND(AJ6971/10,0)</f>
        <v>9</v>
      </c>
      <c r="AN6971" s="160">
        <v>37483</v>
      </c>
      <c r="AO6971">
        <v>0</v>
      </c>
      <c r="AP6971">
        <v>110</v>
      </c>
      <c r="AQ6971" s="160" t="s">
        <v>1105</v>
      </c>
      <c r="AR6971" s="28">
        <f t="shared" ref="AR6971:AR7034" si="200">ROUND(AP6971/10,0)</f>
        <v>11</v>
      </c>
      <c r="AT6971" s="160">
        <v>36753</v>
      </c>
      <c r="AU6971">
        <v>0</v>
      </c>
      <c r="AV6971">
        <v>57</v>
      </c>
      <c r="AW6971" s="160" t="s">
        <v>1105</v>
      </c>
      <c r="AX6971" s="28">
        <f t="shared" ref="AX6971:AX7034" si="201">ROUND(AV6971/10,0)</f>
        <v>6</v>
      </c>
    </row>
    <row r="6972" spans="28:50" x14ac:dyDescent="0.3">
      <c r="AB6972" s="160">
        <v>35292</v>
      </c>
      <c r="AC6972">
        <v>1</v>
      </c>
      <c r="AD6972">
        <v>100</v>
      </c>
      <c r="AE6972" t="s">
        <v>1105</v>
      </c>
      <c r="AF6972">
        <v>10</v>
      </c>
      <c r="AH6972" s="160">
        <v>37483</v>
      </c>
      <c r="AI6972">
        <v>1</v>
      </c>
      <c r="AJ6972">
        <v>96</v>
      </c>
      <c r="AK6972" s="160" t="s">
        <v>1105</v>
      </c>
      <c r="AL6972" s="28">
        <f t="shared" si="199"/>
        <v>10</v>
      </c>
      <c r="AN6972" s="160">
        <v>37483</v>
      </c>
      <c r="AO6972">
        <v>1</v>
      </c>
      <c r="AP6972">
        <v>110</v>
      </c>
      <c r="AQ6972" s="160" t="s">
        <v>1105</v>
      </c>
      <c r="AR6972" s="28">
        <f t="shared" si="200"/>
        <v>11</v>
      </c>
      <c r="AT6972" s="160">
        <v>36753</v>
      </c>
      <c r="AU6972">
        <v>1</v>
      </c>
      <c r="AV6972">
        <v>52</v>
      </c>
      <c r="AW6972" s="160" t="s">
        <v>1105</v>
      </c>
      <c r="AX6972" s="28">
        <f t="shared" si="201"/>
        <v>5</v>
      </c>
    </row>
    <row r="6973" spans="28:50" x14ac:dyDescent="0.3">
      <c r="AB6973" s="160">
        <v>35292</v>
      </c>
      <c r="AC6973">
        <v>2</v>
      </c>
      <c r="AD6973">
        <v>90</v>
      </c>
      <c r="AE6973" t="s">
        <v>1105</v>
      </c>
      <c r="AF6973">
        <v>9</v>
      </c>
      <c r="AH6973" s="160">
        <v>37483</v>
      </c>
      <c r="AI6973">
        <v>2</v>
      </c>
      <c r="AJ6973">
        <v>96</v>
      </c>
      <c r="AK6973" s="160" t="s">
        <v>1105</v>
      </c>
      <c r="AL6973" s="28">
        <f t="shared" si="199"/>
        <v>10</v>
      </c>
      <c r="AN6973" s="160">
        <v>37483</v>
      </c>
      <c r="AO6973">
        <v>2</v>
      </c>
      <c r="AP6973">
        <v>107</v>
      </c>
      <c r="AQ6973" s="160" t="s">
        <v>1105</v>
      </c>
      <c r="AR6973" s="28">
        <f t="shared" si="200"/>
        <v>11</v>
      </c>
      <c r="AT6973" s="160">
        <v>36753</v>
      </c>
      <c r="AU6973">
        <v>2</v>
      </c>
      <c r="AV6973">
        <v>42</v>
      </c>
      <c r="AW6973" s="160" t="s">
        <v>1105</v>
      </c>
      <c r="AX6973" s="28">
        <f t="shared" si="201"/>
        <v>4</v>
      </c>
    </row>
    <row r="6974" spans="28:50" x14ac:dyDescent="0.3">
      <c r="AB6974" s="160">
        <v>35292</v>
      </c>
      <c r="AC6974">
        <v>3</v>
      </c>
      <c r="AD6974">
        <v>80</v>
      </c>
      <c r="AE6974" t="s">
        <v>1105</v>
      </c>
      <c r="AF6974">
        <v>8</v>
      </c>
      <c r="AH6974" s="160">
        <v>37483</v>
      </c>
      <c r="AI6974">
        <v>3</v>
      </c>
      <c r="AJ6974">
        <v>95</v>
      </c>
      <c r="AK6974" s="160" t="s">
        <v>1105</v>
      </c>
      <c r="AL6974" s="28">
        <f t="shared" si="199"/>
        <v>10</v>
      </c>
      <c r="AN6974" s="160">
        <v>37483</v>
      </c>
      <c r="AO6974">
        <v>3</v>
      </c>
      <c r="AP6974">
        <v>100</v>
      </c>
      <c r="AQ6974" s="160" t="s">
        <v>1105</v>
      </c>
      <c r="AR6974" s="28">
        <f t="shared" si="200"/>
        <v>10</v>
      </c>
      <c r="AT6974" s="160">
        <v>36753</v>
      </c>
      <c r="AU6974">
        <v>3</v>
      </c>
      <c r="AV6974">
        <v>38</v>
      </c>
      <c r="AW6974" s="160" t="s">
        <v>1105</v>
      </c>
      <c r="AX6974" s="28">
        <f t="shared" si="201"/>
        <v>4</v>
      </c>
    </row>
    <row r="6975" spans="28:50" x14ac:dyDescent="0.3">
      <c r="AB6975" s="160">
        <v>35292</v>
      </c>
      <c r="AC6975">
        <v>4</v>
      </c>
      <c r="AD6975">
        <v>90</v>
      </c>
      <c r="AE6975" t="s">
        <v>1105</v>
      </c>
      <c r="AF6975">
        <v>9</v>
      </c>
      <c r="AH6975" s="160">
        <v>37483</v>
      </c>
      <c r="AI6975">
        <v>4</v>
      </c>
      <c r="AJ6975">
        <v>92</v>
      </c>
      <c r="AK6975" s="160" t="s">
        <v>1105</v>
      </c>
      <c r="AL6975" s="28">
        <f t="shared" si="199"/>
        <v>9</v>
      </c>
      <c r="AN6975" s="160">
        <v>37483</v>
      </c>
      <c r="AO6975">
        <v>4</v>
      </c>
      <c r="AP6975">
        <v>100</v>
      </c>
      <c r="AQ6975" s="160" t="s">
        <v>1105</v>
      </c>
      <c r="AR6975" s="28">
        <f t="shared" si="200"/>
        <v>10</v>
      </c>
      <c r="AT6975" s="160">
        <v>36753</v>
      </c>
      <c r="AU6975">
        <v>4</v>
      </c>
      <c r="AV6975">
        <v>38</v>
      </c>
      <c r="AW6975" s="160" t="s">
        <v>1105</v>
      </c>
      <c r="AX6975" s="28">
        <f t="shared" si="201"/>
        <v>4</v>
      </c>
    </row>
    <row r="6976" spans="28:50" x14ac:dyDescent="0.3">
      <c r="AB6976" s="160">
        <v>35292</v>
      </c>
      <c r="AC6976">
        <v>5</v>
      </c>
      <c r="AD6976">
        <v>90</v>
      </c>
      <c r="AE6976" t="s">
        <v>1105</v>
      </c>
      <c r="AF6976">
        <v>9</v>
      </c>
      <c r="AH6976" s="160">
        <v>37483</v>
      </c>
      <c r="AI6976">
        <v>5</v>
      </c>
      <c r="AJ6976">
        <v>96</v>
      </c>
      <c r="AK6976" s="160" t="s">
        <v>1105</v>
      </c>
      <c r="AL6976" s="28">
        <f t="shared" si="199"/>
        <v>10</v>
      </c>
      <c r="AN6976" s="160">
        <v>37483</v>
      </c>
      <c r="AO6976">
        <v>5</v>
      </c>
      <c r="AP6976">
        <v>104</v>
      </c>
      <c r="AQ6976" s="160" t="s">
        <v>1105</v>
      </c>
      <c r="AR6976" s="28">
        <f t="shared" si="200"/>
        <v>10</v>
      </c>
      <c r="AT6976" s="160">
        <v>36753</v>
      </c>
      <c r="AU6976">
        <v>5</v>
      </c>
      <c r="AV6976">
        <v>51</v>
      </c>
      <c r="AW6976" s="160" t="s">
        <v>1105</v>
      </c>
      <c r="AX6976" s="28">
        <f t="shared" si="201"/>
        <v>5</v>
      </c>
    </row>
    <row r="6977" spans="28:50" x14ac:dyDescent="0.3">
      <c r="AB6977" s="160">
        <v>35292</v>
      </c>
      <c r="AC6977">
        <v>6</v>
      </c>
      <c r="AD6977">
        <v>90</v>
      </c>
      <c r="AE6977" t="s">
        <v>1105</v>
      </c>
      <c r="AF6977">
        <v>9</v>
      </c>
      <c r="AH6977" s="160">
        <v>37483</v>
      </c>
      <c r="AI6977">
        <v>6</v>
      </c>
      <c r="AJ6977">
        <v>95</v>
      </c>
      <c r="AK6977" s="160" t="s">
        <v>1105</v>
      </c>
      <c r="AL6977" s="28">
        <f t="shared" si="199"/>
        <v>10</v>
      </c>
      <c r="AN6977" s="160">
        <v>37483</v>
      </c>
      <c r="AO6977">
        <v>6</v>
      </c>
      <c r="AP6977">
        <v>110</v>
      </c>
      <c r="AQ6977" s="160" t="s">
        <v>1105</v>
      </c>
      <c r="AR6977" s="28">
        <f t="shared" si="200"/>
        <v>11</v>
      </c>
      <c r="AT6977" s="160">
        <v>36753</v>
      </c>
      <c r="AU6977">
        <v>6</v>
      </c>
      <c r="AV6977">
        <v>38</v>
      </c>
      <c r="AW6977" s="160" t="s">
        <v>1105</v>
      </c>
      <c r="AX6977" s="28">
        <f t="shared" si="201"/>
        <v>4</v>
      </c>
    </row>
    <row r="6978" spans="28:50" x14ac:dyDescent="0.3">
      <c r="AB6978" s="160">
        <v>35292</v>
      </c>
      <c r="AC6978">
        <v>7</v>
      </c>
      <c r="AD6978">
        <v>80</v>
      </c>
      <c r="AE6978" t="s">
        <v>1105</v>
      </c>
      <c r="AF6978">
        <v>8</v>
      </c>
      <c r="AH6978" s="160">
        <v>37483</v>
      </c>
      <c r="AI6978">
        <v>7</v>
      </c>
      <c r="AJ6978">
        <v>80</v>
      </c>
      <c r="AK6978" s="160" t="s">
        <v>1105</v>
      </c>
      <c r="AL6978" s="28">
        <f t="shared" si="199"/>
        <v>8</v>
      </c>
      <c r="AN6978" s="160">
        <v>37483</v>
      </c>
      <c r="AO6978">
        <v>7</v>
      </c>
      <c r="AP6978">
        <v>110</v>
      </c>
      <c r="AQ6978" s="160" t="s">
        <v>1105</v>
      </c>
      <c r="AR6978" s="28">
        <f t="shared" si="200"/>
        <v>11</v>
      </c>
      <c r="AT6978" s="160">
        <v>36753</v>
      </c>
      <c r="AU6978">
        <v>7</v>
      </c>
      <c r="AV6978">
        <v>69</v>
      </c>
      <c r="AW6978" s="160" t="s">
        <v>1105</v>
      </c>
      <c r="AX6978" s="28">
        <f t="shared" si="201"/>
        <v>7</v>
      </c>
    </row>
    <row r="6979" spans="28:50" x14ac:dyDescent="0.3">
      <c r="AB6979" s="160">
        <v>35292</v>
      </c>
      <c r="AC6979">
        <v>8</v>
      </c>
      <c r="AD6979">
        <v>90</v>
      </c>
      <c r="AE6979" t="s">
        <v>1105</v>
      </c>
      <c r="AF6979">
        <v>9</v>
      </c>
      <c r="AH6979" s="160">
        <v>37483</v>
      </c>
      <c r="AI6979">
        <v>8</v>
      </c>
      <c r="AJ6979">
        <v>87</v>
      </c>
      <c r="AK6979" s="160" t="s">
        <v>1105</v>
      </c>
      <c r="AL6979" s="28">
        <f t="shared" si="199"/>
        <v>9</v>
      </c>
      <c r="AN6979" s="160">
        <v>37483</v>
      </c>
      <c r="AO6979">
        <v>8</v>
      </c>
      <c r="AP6979">
        <v>118</v>
      </c>
      <c r="AQ6979" s="160" t="s">
        <v>1105</v>
      </c>
      <c r="AR6979" s="28">
        <f t="shared" si="200"/>
        <v>12</v>
      </c>
      <c r="AT6979" s="160">
        <v>36753</v>
      </c>
      <c r="AU6979">
        <v>8</v>
      </c>
      <c r="AV6979">
        <v>74</v>
      </c>
      <c r="AW6979" s="160" t="s">
        <v>1105</v>
      </c>
      <c r="AX6979" s="28">
        <f t="shared" si="201"/>
        <v>7</v>
      </c>
    </row>
    <row r="6980" spans="28:50" x14ac:dyDescent="0.3">
      <c r="AB6980" s="160">
        <v>35292</v>
      </c>
      <c r="AC6980">
        <v>9</v>
      </c>
      <c r="AD6980">
        <v>110</v>
      </c>
      <c r="AE6980" t="s">
        <v>1105</v>
      </c>
      <c r="AF6980">
        <v>11</v>
      </c>
      <c r="AH6980" s="160">
        <v>37483</v>
      </c>
      <c r="AI6980">
        <v>9</v>
      </c>
      <c r="AJ6980">
        <v>99</v>
      </c>
      <c r="AK6980" s="160" t="s">
        <v>1105</v>
      </c>
      <c r="AL6980" s="28">
        <f t="shared" si="199"/>
        <v>10</v>
      </c>
      <c r="AN6980" s="160">
        <v>37483</v>
      </c>
      <c r="AO6980">
        <v>9</v>
      </c>
      <c r="AP6980">
        <v>130</v>
      </c>
      <c r="AQ6980" s="160" t="s">
        <v>1105</v>
      </c>
      <c r="AR6980" s="28">
        <f t="shared" si="200"/>
        <v>13</v>
      </c>
      <c r="AT6980" s="160">
        <v>36753</v>
      </c>
      <c r="AU6980">
        <v>9</v>
      </c>
      <c r="AV6980">
        <v>85</v>
      </c>
      <c r="AW6980" s="160" t="s">
        <v>1105</v>
      </c>
      <c r="AX6980" s="28">
        <f t="shared" si="201"/>
        <v>9</v>
      </c>
    </row>
    <row r="6981" spans="28:50" x14ac:dyDescent="0.3">
      <c r="AB6981" s="160">
        <v>35292</v>
      </c>
      <c r="AC6981">
        <v>10</v>
      </c>
      <c r="AD6981">
        <v>110</v>
      </c>
      <c r="AE6981" t="s">
        <v>1105</v>
      </c>
      <c r="AF6981">
        <v>11</v>
      </c>
      <c r="AH6981" s="160">
        <v>37483</v>
      </c>
      <c r="AI6981">
        <v>10</v>
      </c>
      <c r="AJ6981">
        <v>126</v>
      </c>
      <c r="AK6981" s="160" t="s">
        <v>1105</v>
      </c>
      <c r="AL6981" s="28">
        <f t="shared" si="199"/>
        <v>13</v>
      </c>
      <c r="AN6981" s="160">
        <v>37483</v>
      </c>
      <c r="AO6981">
        <v>10</v>
      </c>
      <c r="AP6981">
        <v>130</v>
      </c>
      <c r="AQ6981" s="160" t="s">
        <v>1105</v>
      </c>
      <c r="AR6981" s="28">
        <f t="shared" si="200"/>
        <v>13</v>
      </c>
      <c r="AT6981" s="160">
        <v>36753</v>
      </c>
      <c r="AU6981">
        <v>10</v>
      </c>
      <c r="AV6981">
        <v>94</v>
      </c>
      <c r="AW6981" s="160" t="s">
        <v>1105</v>
      </c>
      <c r="AX6981" s="28">
        <f t="shared" si="201"/>
        <v>9</v>
      </c>
    </row>
    <row r="6982" spans="28:50" x14ac:dyDescent="0.3">
      <c r="AB6982" s="160">
        <v>35292</v>
      </c>
      <c r="AC6982">
        <v>11</v>
      </c>
      <c r="AD6982">
        <v>110</v>
      </c>
      <c r="AE6982" t="s">
        <v>1105</v>
      </c>
      <c r="AF6982">
        <v>11</v>
      </c>
      <c r="AH6982" s="160">
        <v>37483</v>
      </c>
      <c r="AI6982">
        <v>11</v>
      </c>
      <c r="AJ6982">
        <v>126</v>
      </c>
      <c r="AK6982" s="160" t="s">
        <v>1105</v>
      </c>
      <c r="AL6982" s="28">
        <f t="shared" si="199"/>
        <v>13</v>
      </c>
      <c r="AN6982" s="160">
        <v>37483</v>
      </c>
      <c r="AO6982">
        <v>11</v>
      </c>
      <c r="AP6982">
        <v>111</v>
      </c>
      <c r="AQ6982" s="160" t="s">
        <v>1105</v>
      </c>
      <c r="AR6982" s="28">
        <f t="shared" si="200"/>
        <v>11</v>
      </c>
      <c r="AT6982" s="160">
        <v>36753</v>
      </c>
      <c r="AU6982">
        <v>11</v>
      </c>
      <c r="AV6982">
        <v>103</v>
      </c>
      <c r="AW6982" s="160" t="s">
        <v>1105</v>
      </c>
      <c r="AX6982" s="28">
        <f t="shared" si="201"/>
        <v>10</v>
      </c>
    </row>
    <row r="6983" spans="28:50" x14ac:dyDescent="0.3">
      <c r="AB6983" s="160">
        <v>35292</v>
      </c>
      <c r="AC6983">
        <v>12</v>
      </c>
      <c r="AD6983">
        <v>110</v>
      </c>
      <c r="AE6983" t="s">
        <v>1105</v>
      </c>
      <c r="AF6983">
        <v>11</v>
      </c>
      <c r="AH6983" s="160">
        <v>37483</v>
      </c>
      <c r="AI6983">
        <v>12</v>
      </c>
      <c r="AJ6983">
        <v>129</v>
      </c>
      <c r="AK6983" s="160" t="s">
        <v>1105</v>
      </c>
      <c r="AL6983" s="28">
        <f t="shared" si="199"/>
        <v>13</v>
      </c>
      <c r="AN6983" s="160">
        <v>37483</v>
      </c>
      <c r="AO6983">
        <v>12</v>
      </c>
      <c r="AP6983">
        <v>110</v>
      </c>
      <c r="AQ6983" s="160" t="s">
        <v>1105</v>
      </c>
      <c r="AR6983" s="28">
        <f t="shared" si="200"/>
        <v>11</v>
      </c>
      <c r="AT6983" s="160">
        <v>36753</v>
      </c>
      <c r="AU6983">
        <v>12</v>
      </c>
      <c r="AV6983">
        <v>103</v>
      </c>
      <c r="AW6983" s="160" t="s">
        <v>1105</v>
      </c>
      <c r="AX6983" s="28">
        <f t="shared" si="201"/>
        <v>10</v>
      </c>
    </row>
    <row r="6984" spans="28:50" x14ac:dyDescent="0.3">
      <c r="AB6984" s="160">
        <v>35292</v>
      </c>
      <c r="AC6984">
        <v>13</v>
      </c>
      <c r="AD6984">
        <v>110</v>
      </c>
      <c r="AE6984" t="s">
        <v>1105</v>
      </c>
      <c r="AF6984">
        <v>11</v>
      </c>
      <c r="AH6984" s="160">
        <v>37483</v>
      </c>
      <c r="AI6984">
        <v>13</v>
      </c>
      <c r="AJ6984">
        <v>127</v>
      </c>
      <c r="AK6984" s="160" t="s">
        <v>1105</v>
      </c>
      <c r="AL6984" s="28">
        <f t="shared" si="199"/>
        <v>13</v>
      </c>
      <c r="AN6984" s="160">
        <v>37483</v>
      </c>
      <c r="AO6984">
        <v>13</v>
      </c>
      <c r="AP6984">
        <v>120</v>
      </c>
      <c r="AQ6984" s="160" t="s">
        <v>1105</v>
      </c>
      <c r="AR6984" s="28">
        <f t="shared" si="200"/>
        <v>12</v>
      </c>
      <c r="AT6984" s="160">
        <v>36753</v>
      </c>
      <c r="AU6984">
        <v>13</v>
      </c>
      <c r="AV6984">
        <v>104</v>
      </c>
      <c r="AW6984" s="160" t="s">
        <v>1105</v>
      </c>
      <c r="AX6984" s="28">
        <f t="shared" si="201"/>
        <v>10</v>
      </c>
    </row>
    <row r="6985" spans="28:50" x14ac:dyDescent="0.3">
      <c r="AB6985" s="160">
        <v>35292</v>
      </c>
      <c r="AC6985">
        <v>14</v>
      </c>
      <c r="AD6985">
        <v>100</v>
      </c>
      <c r="AE6985" t="s">
        <v>1105</v>
      </c>
      <c r="AF6985">
        <v>10</v>
      </c>
      <c r="AH6985" s="160">
        <v>37483</v>
      </c>
      <c r="AI6985">
        <v>14</v>
      </c>
      <c r="AJ6985">
        <v>127</v>
      </c>
      <c r="AK6985" s="160" t="s">
        <v>1105</v>
      </c>
      <c r="AL6985" s="28">
        <f t="shared" si="199"/>
        <v>13</v>
      </c>
      <c r="AN6985" s="160">
        <v>37483</v>
      </c>
      <c r="AO6985">
        <v>14</v>
      </c>
      <c r="AP6985">
        <v>138</v>
      </c>
      <c r="AQ6985" s="160" t="s">
        <v>1105</v>
      </c>
      <c r="AR6985" s="28">
        <f t="shared" si="200"/>
        <v>14</v>
      </c>
      <c r="AT6985" s="160">
        <v>36753</v>
      </c>
      <c r="AU6985">
        <v>14</v>
      </c>
      <c r="AV6985">
        <v>101</v>
      </c>
      <c r="AW6985" s="160" t="s">
        <v>1105</v>
      </c>
      <c r="AX6985" s="28">
        <f t="shared" si="201"/>
        <v>10</v>
      </c>
    </row>
    <row r="6986" spans="28:50" x14ac:dyDescent="0.3">
      <c r="AB6986" s="160">
        <v>35292</v>
      </c>
      <c r="AC6986">
        <v>15</v>
      </c>
      <c r="AD6986">
        <v>110</v>
      </c>
      <c r="AE6986" t="s">
        <v>1105</v>
      </c>
      <c r="AF6986">
        <v>11</v>
      </c>
      <c r="AH6986" s="160">
        <v>37483</v>
      </c>
      <c r="AI6986">
        <v>15</v>
      </c>
      <c r="AJ6986">
        <v>126</v>
      </c>
      <c r="AK6986" s="160" t="s">
        <v>1105</v>
      </c>
      <c r="AL6986" s="28">
        <f t="shared" si="199"/>
        <v>13</v>
      </c>
      <c r="AN6986" s="160">
        <v>37483</v>
      </c>
      <c r="AO6986">
        <v>15</v>
      </c>
      <c r="AP6986">
        <v>130</v>
      </c>
      <c r="AQ6986" s="160" t="s">
        <v>1105</v>
      </c>
      <c r="AR6986" s="28">
        <f t="shared" si="200"/>
        <v>13</v>
      </c>
      <c r="AT6986" s="160">
        <v>36753</v>
      </c>
      <c r="AU6986">
        <v>15</v>
      </c>
      <c r="AV6986">
        <v>99</v>
      </c>
      <c r="AW6986" s="160" t="s">
        <v>1105</v>
      </c>
      <c r="AX6986" s="28">
        <f t="shared" si="201"/>
        <v>10</v>
      </c>
    </row>
    <row r="6987" spans="28:50" x14ac:dyDescent="0.3">
      <c r="AB6987" s="160">
        <v>35292</v>
      </c>
      <c r="AC6987">
        <v>16</v>
      </c>
      <c r="AD6987">
        <v>100</v>
      </c>
      <c r="AE6987" t="s">
        <v>1105</v>
      </c>
      <c r="AF6987">
        <v>10</v>
      </c>
      <c r="AH6987" s="160">
        <v>37483</v>
      </c>
      <c r="AI6987">
        <v>16</v>
      </c>
      <c r="AJ6987">
        <v>129</v>
      </c>
      <c r="AK6987" s="160" t="s">
        <v>1105</v>
      </c>
      <c r="AL6987" s="28">
        <f t="shared" si="199"/>
        <v>13</v>
      </c>
      <c r="AN6987" s="160">
        <v>37483</v>
      </c>
      <c r="AO6987">
        <v>16</v>
      </c>
      <c r="AP6987">
        <v>130</v>
      </c>
      <c r="AQ6987" s="160" t="s">
        <v>1105</v>
      </c>
      <c r="AR6987" s="28">
        <f t="shared" si="200"/>
        <v>13</v>
      </c>
      <c r="AT6987" s="160">
        <v>36753</v>
      </c>
      <c r="AU6987">
        <v>16</v>
      </c>
      <c r="AV6987">
        <v>93</v>
      </c>
      <c r="AW6987" s="160" t="s">
        <v>1105</v>
      </c>
      <c r="AX6987" s="28">
        <f t="shared" si="201"/>
        <v>9</v>
      </c>
    </row>
    <row r="6988" spans="28:50" x14ac:dyDescent="0.3">
      <c r="AB6988" s="160">
        <v>35292</v>
      </c>
      <c r="AC6988">
        <v>17</v>
      </c>
      <c r="AD6988">
        <v>100</v>
      </c>
      <c r="AE6988" t="s">
        <v>1105</v>
      </c>
      <c r="AF6988">
        <v>10</v>
      </c>
      <c r="AH6988" s="160">
        <v>37483</v>
      </c>
      <c r="AI6988">
        <v>17</v>
      </c>
      <c r="AJ6988">
        <v>126</v>
      </c>
      <c r="AK6988" s="160" t="s">
        <v>1105</v>
      </c>
      <c r="AL6988" s="28">
        <f t="shared" si="199"/>
        <v>13</v>
      </c>
      <c r="AN6988" s="160">
        <v>37483</v>
      </c>
      <c r="AO6988">
        <v>17</v>
      </c>
      <c r="AP6988">
        <v>110</v>
      </c>
      <c r="AQ6988" s="160" t="s">
        <v>1105</v>
      </c>
      <c r="AR6988" s="28">
        <f t="shared" si="200"/>
        <v>11</v>
      </c>
      <c r="AT6988" s="160">
        <v>36753</v>
      </c>
      <c r="AU6988">
        <v>17</v>
      </c>
      <c r="AV6988">
        <v>84</v>
      </c>
      <c r="AW6988" s="160" t="s">
        <v>1105</v>
      </c>
      <c r="AX6988" s="28">
        <f t="shared" si="201"/>
        <v>8</v>
      </c>
    </row>
    <row r="6989" spans="28:50" x14ac:dyDescent="0.3">
      <c r="AB6989" s="160">
        <v>35292</v>
      </c>
      <c r="AC6989">
        <v>18</v>
      </c>
      <c r="AD6989">
        <v>90</v>
      </c>
      <c r="AE6989" t="s">
        <v>1105</v>
      </c>
      <c r="AF6989">
        <v>9</v>
      </c>
      <c r="AH6989" s="160">
        <v>37483</v>
      </c>
      <c r="AI6989">
        <v>18</v>
      </c>
      <c r="AJ6989">
        <v>121</v>
      </c>
      <c r="AK6989" s="160" t="s">
        <v>1105</v>
      </c>
      <c r="AL6989" s="28">
        <f t="shared" si="199"/>
        <v>12</v>
      </c>
      <c r="AN6989" s="160">
        <v>37483</v>
      </c>
      <c r="AO6989">
        <v>18</v>
      </c>
      <c r="AP6989">
        <v>110</v>
      </c>
      <c r="AQ6989" s="160" t="s">
        <v>1105</v>
      </c>
      <c r="AR6989" s="28">
        <f t="shared" si="200"/>
        <v>11</v>
      </c>
      <c r="AT6989" s="160">
        <v>36753</v>
      </c>
      <c r="AU6989">
        <v>18</v>
      </c>
      <c r="AV6989">
        <v>88</v>
      </c>
      <c r="AW6989" s="160" t="s">
        <v>1105</v>
      </c>
      <c r="AX6989" s="28">
        <f t="shared" si="201"/>
        <v>9</v>
      </c>
    </row>
    <row r="6990" spans="28:50" x14ac:dyDescent="0.3">
      <c r="AB6990" s="160">
        <v>35292</v>
      </c>
      <c r="AC6990">
        <v>19</v>
      </c>
      <c r="AD6990">
        <v>90</v>
      </c>
      <c r="AE6990" t="s">
        <v>1105</v>
      </c>
      <c r="AF6990">
        <v>9</v>
      </c>
      <c r="AH6990" s="160">
        <v>37483</v>
      </c>
      <c r="AI6990">
        <v>19</v>
      </c>
      <c r="AJ6990">
        <v>119</v>
      </c>
      <c r="AK6990" s="160" t="s">
        <v>1105</v>
      </c>
      <c r="AL6990" s="28">
        <f t="shared" si="199"/>
        <v>12</v>
      </c>
      <c r="AN6990" s="160">
        <v>37483</v>
      </c>
      <c r="AO6990">
        <v>19</v>
      </c>
      <c r="AP6990">
        <v>100</v>
      </c>
      <c r="AQ6990" s="160" t="s">
        <v>1105</v>
      </c>
      <c r="AR6990" s="28">
        <f t="shared" si="200"/>
        <v>10</v>
      </c>
      <c r="AT6990" s="160">
        <v>36753</v>
      </c>
      <c r="AU6990">
        <v>19</v>
      </c>
      <c r="AV6990">
        <v>96</v>
      </c>
      <c r="AW6990" s="160" t="s">
        <v>1105</v>
      </c>
      <c r="AX6990" s="28">
        <f t="shared" si="201"/>
        <v>10</v>
      </c>
    </row>
    <row r="6991" spans="28:50" x14ac:dyDescent="0.3">
      <c r="AB6991" s="160">
        <v>35292</v>
      </c>
      <c r="AC6991">
        <v>20</v>
      </c>
      <c r="AD6991">
        <v>90</v>
      </c>
      <c r="AE6991" t="s">
        <v>1105</v>
      </c>
      <c r="AF6991">
        <v>9</v>
      </c>
      <c r="AH6991" s="160">
        <v>37483</v>
      </c>
      <c r="AI6991">
        <v>20</v>
      </c>
      <c r="AJ6991">
        <v>117</v>
      </c>
      <c r="AK6991" s="160" t="s">
        <v>1105</v>
      </c>
      <c r="AL6991" s="28">
        <f t="shared" si="199"/>
        <v>12</v>
      </c>
      <c r="AN6991" s="160">
        <v>37483</v>
      </c>
      <c r="AO6991">
        <v>20</v>
      </c>
      <c r="AP6991">
        <v>97</v>
      </c>
      <c r="AQ6991" s="160" t="s">
        <v>1105</v>
      </c>
      <c r="AR6991" s="28">
        <f t="shared" si="200"/>
        <v>10</v>
      </c>
      <c r="AT6991" s="160">
        <v>36753</v>
      </c>
      <c r="AU6991">
        <v>20</v>
      </c>
      <c r="AV6991">
        <v>92</v>
      </c>
      <c r="AW6991" s="160" t="s">
        <v>1105</v>
      </c>
      <c r="AX6991" s="28">
        <f t="shared" si="201"/>
        <v>9</v>
      </c>
    </row>
    <row r="6992" spans="28:50" x14ac:dyDescent="0.3">
      <c r="AB6992" s="160">
        <v>35292</v>
      </c>
      <c r="AC6992">
        <v>21</v>
      </c>
      <c r="AD6992">
        <v>70</v>
      </c>
      <c r="AE6992" t="s">
        <v>1105</v>
      </c>
      <c r="AF6992">
        <v>7</v>
      </c>
      <c r="AH6992" s="160">
        <v>37483</v>
      </c>
      <c r="AI6992">
        <v>21</v>
      </c>
      <c r="AJ6992">
        <v>116</v>
      </c>
      <c r="AK6992" s="160" t="s">
        <v>1105</v>
      </c>
      <c r="AL6992" s="28">
        <f t="shared" si="199"/>
        <v>12</v>
      </c>
      <c r="AN6992" s="160">
        <v>37483</v>
      </c>
      <c r="AO6992">
        <v>21</v>
      </c>
      <c r="AP6992">
        <v>110</v>
      </c>
      <c r="AQ6992" s="160" t="s">
        <v>1105</v>
      </c>
      <c r="AR6992" s="28">
        <f t="shared" si="200"/>
        <v>11</v>
      </c>
      <c r="AT6992" s="160">
        <v>36753</v>
      </c>
      <c r="AU6992">
        <v>21</v>
      </c>
      <c r="AV6992">
        <v>82</v>
      </c>
      <c r="AW6992" s="160" t="s">
        <v>1105</v>
      </c>
      <c r="AX6992" s="28">
        <f t="shared" si="201"/>
        <v>8</v>
      </c>
    </row>
    <row r="6993" spans="28:50" x14ac:dyDescent="0.3">
      <c r="AB6993" s="160">
        <v>35292</v>
      </c>
      <c r="AC6993">
        <v>22</v>
      </c>
      <c r="AD6993">
        <v>60</v>
      </c>
      <c r="AE6993" t="s">
        <v>1105</v>
      </c>
      <c r="AF6993">
        <v>6</v>
      </c>
      <c r="AH6993" s="160">
        <v>37483</v>
      </c>
      <c r="AI6993">
        <v>22</v>
      </c>
      <c r="AJ6993">
        <v>116</v>
      </c>
      <c r="AK6993" s="160" t="s">
        <v>1105</v>
      </c>
      <c r="AL6993" s="28">
        <f t="shared" si="199"/>
        <v>12</v>
      </c>
      <c r="AN6993" s="160">
        <v>37483</v>
      </c>
      <c r="AO6993">
        <v>22</v>
      </c>
      <c r="AP6993">
        <v>90</v>
      </c>
      <c r="AQ6993" s="160" t="s">
        <v>1105</v>
      </c>
      <c r="AR6993" s="28">
        <f t="shared" si="200"/>
        <v>9</v>
      </c>
      <c r="AT6993" s="160">
        <v>36753</v>
      </c>
      <c r="AU6993">
        <v>22</v>
      </c>
      <c r="AV6993">
        <v>82</v>
      </c>
      <c r="AW6993" s="160" t="s">
        <v>1105</v>
      </c>
      <c r="AX6993" s="28">
        <f t="shared" si="201"/>
        <v>8</v>
      </c>
    </row>
    <row r="6994" spans="28:50" x14ac:dyDescent="0.3">
      <c r="AB6994" s="160">
        <v>35292</v>
      </c>
      <c r="AC6994">
        <v>23</v>
      </c>
      <c r="AD6994">
        <v>60</v>
      </c>
      <c r="AE6994" t="s">
        <v>1105</v>
      </c>
      <c r="AF6994">
        <v>6</v>
      </c>
      <c r="AH6994" s="160">
        <v>37483</v>
      </c>
      <c r="AI6994">
        <v>23</v>
      </c>
      <c r="AJ6994">
        <v>114</v>
      </c>
      <c r="AK6994" s="160" t="s">
        <v>1105</v>
      </c>
      <c r="AL6994" s="28">
        <f t="shared" si="199"/>
        <v>11</v>
      </c>
      <c r="AN6994" s="160">
        <v>37483</v>
      </c>
      <c r="AO6994">
        <v>23</v>
      </c>
      <c r="AP6994">
        <v>93</v>
      </c>
      <c r="AQ6994" s="160" t="s">
        <v>1105</v>
      </c>
      <c r="AR6994" s="28">
        <f t="shared" si="200"/>
        <v>9</v>
      </c>
      <c r="AT6994" s="160">
        <v>36753</v>
      </c>
      <c r="AU6994">
        <v>23</v>
      </c>
      <c r="AV6994">
        <v>86</v>
      </c>
      <c r="AW6994" s="160" t="s">
        <v>1105</v>
      </c>
      <c r="AX6994" s="28">
        <f t="shared" si="201"/>
        <v>9</v>
      </c>
    </row>
    <row r="6995" spans="28:50" x14ac:dyDescent="0.3">
      <c r="AB6995" s="160">
        <v>35293</v>
      </c>
      <c r="AC6995">
        <v>0</v>
      </c>
      <c r="AD6995">
        <v>50</v>
      </c>
      <c r="AE6995" t="s">
        <v>1105</v>
      </c>
      <c r="AF6995">
        <v>5</v>
      </c>
      <c r="AH6995" s="160">
        <v>37484</v>
      </c>
      <c r="AI6995">
        <v>0</v>
      </c>
      <c r="AJ6995">
        <v>112</v>
      </c>
      <c r="AK6995" s="160" t="s">
        <v>1105</v>
      </c>
      <c r="AL6995" s="28">
        <f t="shared" si="199"/>
        <v>11</v>
      </c>
      <c r="AN6995" s="160">
        <v>37484</v>
      </c>
      <c r="AO6995">
        <v>0</v>
      </c>
      <c r="AP6995">
        <v>90</v>
      </c>
      <c r="AQ6995" s="160" t="s">
        <v>1105</v>
      </c>
      <c r="AR6995" s="28">
        <f t="shared" si="200"/>
        <v>9</v>
      </c>
      <c r="AT6995" s="160">
        <v>36754</v>
      </c>
      <c r="AU6995">
        <v>0</v>
      </c>
      <c r="AV6995">
        <v>94</v>
      </c>
      <c r="AW6995" s="160" t="s">
        <v>1105</v>
      </c>
      <c r="AX6995" s="28">
        <f t="shared" si="201"/>
        <v>9</v>
      </c>
    </row>
    <row r="6996" spans="28:50" x14ac:dyDescent="0.3">
      <c r="AB6996" s="160">
        <v>35293</v>
      </c>
      <c r="AC6996">
        <v>1</v>
      </c>
      <c r="AD6996">
        <v>47</v>
      </c>
      <c r="AE6996" t="s">
        <v>1105</v>
      </c>
      <c r="AF6996">
        <v>5</v>
      </c>
      <c r="AH6996" s="160">
        <v>37484</v>
      </c>
      <c r="AI6996">
        <v>1</v>
      </c>
      <c r="AJ6996">
        <v>110</v>
      </c>
      <c r="AK6996" s="160" t="s">
        <v>1105</v>
      </c>
      <c r="AL6996" s="28">
        <f t="shared" si="199"/>
        <v>11</v>
      </c>
      <c r="AN6996" s="160">
        <v>37484</v>
      </c>
      <c r="AO6996">
        <v>1</v>
      </c>
      <c r="AP6996">
        <v>90</v>
      </c>
      <c r="AQ6996" s="160" t="s">
        <v>1105</v>
      </c>
      <c r="AR6996" s="28">
        <f t="shared" si="200"/>
        <v>9</v>
      </c>
      <c r="AT6996" s="160">
        <v>36754</v>
      </c>
      <c r="AU6996">
        <v>1</v>
      </c>
      <c r="AV6996">
        <v>105</v>
      </c>
      <c r="AW6996" s="160" t="s">
        <v>1105</v>
      </c>
      <c r="AX6996" s="28">
        <f t="shared" si="201"/>
        <v>11</v>
      </c>
    </row>
    <row r="6997" spans="28:50" x14ac:dyDescent="0.3">
      <c r="AB6997" s="160">
        <v>35293</v>
      </c>
      <c r="AC6997">
        <v>2</v>
      </c>
      <c r="AD6997">
        <v>43</v>
      </c>
      <c r="AE6997" t="s">
        <v>1105</v>
      </c>
      <c r="AF6997">
        <v>4</v>
      </c>
      <c r="AH6997" s="160">
        <v>37484</v>
      </c>
      <c r="AI6997">
        <v>2</v>
      </c>
      <c r="AJ6997">
        <v>108</v>
      </c>
      <c r="AK6997" s="160" t="s">
        <v>1105</v>
      </c>
      <c r="AL6997" s="28">
        <f t="shared" si="199"/>
        <v>11</v>
      </c>
      <c r="AN6997" s="160">
        <v>37484</v>
      </c>
      <c r="AO6997">
        <v>2</v>
      </c>
      <c r="AP6997">
        <v>87</v>
      </c>
      <c r="AQ6997" s="160" t="s">
        <v>1105</v>
      </c>
      <c r="AR6997" s="28">
        <f t="shared" si="200"/>
        <v>9</v>
      </c>
      <c r="AT6997" s="160">
        <v>36754</v>
      </c>
      <c r="AU6997">
        <v>2</v>
      </c>
      <c r="AV6997">
        <v>93</v>
      </c>
      <c r="AW6997" s="160" t="s">
        <v>1105</v>
      </c>
      <c r="AX6997" s="28">
        <f t="shared" si="201"/>
        <v>9</v>
      </c>
    </row>
    <row r="6998" spans="28:50" x14ac:dyDescent="0.3">
      <c r="AB6998" s="160">
        <v>35293</v>
      </c>
      <c r="AC6998">
        <v>3</v>
      </c>
      <c r="AD6998">
        <v>40</v>
      </c>
      <c r="AE6998" t="s">
        <v>1105</v>
      </c>
      <c r="AF6998">
        <v>4</v>
      </c>
      <c r="AH6998" s="160">
        <v>37484</v>
      </c>
      <c r="AI6998">
        <v>3</v>
      </c>
      <c r="AJ6998">
        <v>106</v>
      </c>
      <c r="AK6998" s="160" t="s">
        <v>1105</v>
      </c>
      <c r="AL6998" s="28">
        <f t="shared" si="199"/>
        <v>11</v>
      </c>
      <c r="AN6998" s="160">
        <v>37484</v>
      </c>
      <c r="AO6998">
        <v>3</v>
      </c>
      <c r="AP6998">
        <v>90</v>
      </c>
      <c r="AQ6998" s="160" t="s">
        <v>1105</v>
      </c>
      <c r="AR6998" s="28">
        <f t="shared" si="200"/>
        <v>9</v>
      </c>
      <c r="AT6998" s="160">
        <v>36754</v>
      </c>
      <c r="AU6998">
        <v>3</v>
      </c>
      <c r="AV6998">
        <v>94</v>
      </c>
      <c r="AW6998" s="160" t="s">
        <v>1105</v>
      </c>
      <c r="AX6998" s="28">
        <f t="shared" si="201"/>
        <v>9</v>
      </c>
    </row>
    <row r="6999" spans="28:50" x14ac:dyDescent="0.3">
      <c r="AB6999" s="160">
        <v>35293</v>
      </c>
      <c r="AC6999">
        <v>4</v>
      </c>
      <c r="AD6999">
        <v>40</v>
      </c>
      <c r="AE6999" t="s">
        <v>1105</v>
      </c>
      <c r="AF6999">
        <v>4</v>
      </c>
      <c r="AH6999" s="160">
        <v>37484</v>
      </c>
      <c r="AI6999">
        <v>4</v>
      </c>
      <c r="AJ6999">
        <v>105</v>
      </c>
      <c r="AK6999" s="160" t="s">
        <v>1105</v>
      </c>
      <c r="AL6999" s="28">
        <f t="shared" si="199"/>
        <v>11</v>
      </c>
      <c r="AN6999" s="160">
        <v>37484</v>
      </c>
      <c r="AO6999">
        <v>4</v>
      </c>
      <c r="AP6999">
        <v>90</v>
      </c>
      <c r="AQ6999" s="160" t="s">
        <v>1105</v>
      </c>
      <c r="AR6999" s="28">
        <f t="shared" si="200"/>
        <v>9</v>
      </c>
      <c r="AT6999" s="160">
        <v>36754</v>
      </c>
      <c r="AU6999">
        <v>4</v>
      </c>
      <c r="AV6999">
        <v>81</v>
      </c>
      <c r="AW6999" s="160" t="s">
        <v>1105</v>
      </c>
      <c r="AX6999" s="28">
        <f t="shared" si="201"/>
        <v>8</v>
      </c>
    </row>
    <row r="7000" spans="28:50" x14ac:dyDescent="0.3">
      <c r="AB7000" s="160">
        <v>35293</v>
      </c>
      <c r="AC7000">
        <v>5</v>
      </c>
      <c r="AD7000">
        <v>10</v>
      </c>
      <c r="AE7000" t="s">
        <v>1105</v>
      </c>
      <c r="AF7000">
        <v>1</v>
      </c>
      <c r="AH7000" s="160">
        <v>37484</v>
      </c>
      <c r="AI7000">
        <v>5</v>
      </c>
      <c r="AJ7000">
        <v>101</v>
      </c>
      <c r="AK7000" s="160" t="s">
        <v>1105</v>
      </c>
      <c r="AL7000" s="28">
        <f t="shared" si="199"/>
        <v>10</v>
      </c>
      <c r="AN7000" s="160">
        <v>37484</v>
      </c>
      <c r="AO7000">
        <v>5</v>
      </c>
      <c r="AP7000">
        <v>83</v>
      </c>
      <c r="AQ7000" s="160" t="s">
        <v>1105</v>
      </c>
      <c r="AR7000" s="28">
        <f t="shared" si="200"/>
        <v>8</v>
      </c>
      <c r="AT7000" s="160">
        <v>36754</v>
      </c>
      <c r="AU7000">
        <v>5</v>
      </c>
      <c r="AV7000">
        <v>77</v>
      </c>
      <c r="AW7000" s="160" t="s">
        <v>1105</v>
      </c>
      <c r="AX7000" s="28">
        <f t="shared" si="201"/>
        <v>8</v>
      </c>
    </row>
    <row r="7001" spans="28:50" x14ac:dyDescent="0.3">
      <c r="AB7001" s="160">
        <v>35293</v>
      </c>
      <c r="AC7001">
        <v>6</v>
      </c>
      <c r="AD7001">
        <v>10</v>
      </c>
      <c r="AE7001" t="s">
        <v>1105</v>
      </c>
      <c r="AF7001">
        <v>1</v>
      </c>
      <c r="AH7001" s="160">
        <v>37484</v>
      </c>
      <c r="AI7001">
        <v>6</v>
      </c>
      <c r="AJ7001">
        <v>86</v>
      </c>
      <c r="AK7001" s="160" t="s">
        <v>1105</v>
      </c>
      <c r="AL7001" s="28">
        <f t="shared" si="199"/>
        <v>9</v>
      </c>
      <c r="AN7001" s="160">
        <v>37484</v>
      </c>
      <c r="AO7001">
        <v>6</v>
      </c>
      <c r="AP7001">
        <v>90</v>
      </c>
      <c r="AQ7001" s="160" t="s">
        <v>1105</v>
      </c>
      <c r="AR7001" s="28">
        <f t="shared" si="200"/>
        <v>9</v>
      </c>
      <c r="AT7001" s="160">
        <v>36754</v>
      </c>
      <c r="AU7001">
        <v>6</v>
      </c>
      <c r="AV7001">
        <v>78</v>
      </c>
      <c r="AW7001" s="160" t="s">
        <v>1105</v>
      </c>
      <c r="AX7001" s="28">
        <f t="shared" si="201"/>
        <v>8</v>
      </c>
    </row>
    <row r="7002" spans="28:50" x14ac:dyDescent="0.3">
      <c r="AB7002" s="160">
        <v>35293</v>
      </c>
      <c r="AC7002">
        <v>7</v>
      </c>
      <c r="AD7002">
        <v>0</v>
      </c>
      <c r="AE7002" t="s">
        <v>1105</v>
      </c>
      <c r="AF7002">
        <v>0</v>
      </c>
      <c r="AH7002" s="160">
        <v>37484</v>
      </c>
      <c r="AI7002">
        <v>7</v>
      </c>
      <c r="AJ7002">
        <v>83</v>
      </c>
      <c r="AK7002" s="160" t="s">
        <v>1105</v>
      </c>
      <c r="AL7002" s="28">
        <f t="shared" si="199"/>
        <v>8</v>
      </c>
      <c r="AN7002" s="160">
        <v>37484</v>
      </c>
      <c r="AO7002">
        <v>7</v>
      </c>
      <c r="AP7002">
        <v>100</v>
      </c>
      <c r="AQ7002" s="160" t="s">
        <v>1105</v>
      </c>
      <c r="AR7002" s="28">
        <f t="shared" si="200"/>
        <v>10</v>
      </c>
      <c r="AT7002" s="160">
        <v>36754</v>
      </c>
      <c r="AU7002">
        <v>7</v>
      </c>
      <c r="AV7002">
        <v>72</v>
      </c>
      <c r="AW7002" s="160" t="s">
        <v>1105</v>
      </c>
      <c r="AX7002" s="28">
        <f t="shared" si="201"/>
        <v>7</v>
      </c>
    </row>
    <row r="7003" spans="28:50" x14ac:dyDescent="0.3">
      <c r="AB7003" s="160">
        <v>35293</v>
      </c>
      <c r="AC7003">
        <v>8</v>
      </c>
      <c r="AD7003">
        <v>40</v>
      </c>
      <c r="AE7003" t="s">
        <v>1105</v>
      </c>
      <c r="AF7003">
        <v>4</v>
      </c>
      <c r="AH7003" s="160">
        <v>37484</v>
      </c>
      <c r="AI7003">
        <v>8</v>
      </c>
      <c r="AJ7003">
        <v>94</v>
      </c>
      <c r="AK7003" s="160" t="s">
        <v>1105</v>
      </c>
      <c r="AL7003" s="28">
        <f t="shared" si="199"/>
        <v>9</v>
      </c>
      <c r="AN7003" s="160">
        <v>37484</v>
      </c>
      <c r="AO7003">
        <v>8</v>
      </c>
      <c r="AP7003">
        <v>123</v>
      </c>
      <c r="AQ7003" s="160" t="s">
        <v>1105</v>
      </c>
      <c r="AR7003" s="28">
        <f t="shared" si="200"/>
        <v>12</v>
      </c>
      <c r="AT7003" s="160">
        <v>36754</v>
      </c>
      <c r="AU7003">
        <v>8</v>
      </c>
      <c r="AV7003">
        <v>90</v>
      </c>
      <c r="AW7003" s="160" t="s">
        <v>1105</v>
      </c>
      <c r="AX7003" s="28">
        <f t="shared" si="201"/>
        <v>9</v>
      </c>
    </row>
    <row r="7004" spans="28:50" x14ac:dyDescent="0.3">
      <c r="AB7004" s="160">
        <v>35293</v>
      </c>
      <c r="AC7004">
        <v>9</v>
      </c>
      <c r="AD7004">
        <v>70</v>
      </c>
      <c r="AE7004" t="s">
        <v>1105</v>
      </c>
      <c r="AF7004">
        <v>7</v>
      </c>
      <c r="AH7004" s="160">
        <v>37484</v>
      </c>
      <c r="AI7004">
        <v>9</v>
      </c>
      <c r="AJ7004">
        <v>109</v>
      </c>
      <c r="AK7004" s="160" t="s">
        <v>1105</v>
      </c>
      <c r="AL7004" s="28">
        <f t="shared" si="199"/>
        <v>11</v>
      </c>
      <c r="AN7004" s="160">
        <v>37484</v>
      </c>
      <c r="AO7004">
        <v>9</v>
      </c>
      <c r="AP7004">
        <v>130</v>
      </c>
      <c r="AQ7004" s="160" t="s">
        <v>1105</v>
      </c>
      <c r="AR7004" s="28">
        <f t="shared" si="200"/>
        <v>13</v>
      </c>
      <c r="AT7004" s="160">
        <v>36754</v>
      </c>
      <c r="AU7004">
        <v>9</v>
      </c>
      <c r="AV7004">
        <v>97</v>
      </c>
      <c r="AW7004" s="160" t="s">
        <v>1105</v>
      </c>
      <c r="AX7004" s="28">
        <f t="shared" si="201"/>
        <v>10</v>
      </c>
    </row>
    <row r="7005" spans="28:50" x14ac:dyDescent="0.3">
      <c r="AB7005" s="160">
        <v>35293</v>
      </c>
      <c r="AC7005">
        <v>10</v>
      </c>
      <c r="AD7005">
        <v>90</v>
      </c>
      <c r="AE7005" t="s">
        <v>1105</v>
      </c>
      <c r="AF7005">
        <v>9</v>
      </c>
      <c r="AH7005" s="160">
        <v>37484</v>
      </c>
      <c r="AI7005">
        <v>10</v>
      </c>
      <c r="AJ7005">
        <v>121</v>
      </c>
      <c r="AK7005" s="160" t="s">
        <v>1105</v>
      </c>
      <c r="AL7005" s="28">
        <f t="shared" si="199"/>
        <v>12</v>
      </c>
      <c r="AN7005" s="160">
        <v>37484</v>
      </c>
      <c r="AO7005">
        <v>10</v>
      </c>
      <c r="AP7005">
        <v>140</v>
      </c>
      <c r="AQ7005" s="160" t="s">
        <v>1105</v>
      </c>
      <c r="AR7005" s="28">
        <f t="shared" si="200"/>
        <v>14</v>
      </c>
      <c r="AT7005" s="160">
        <v>36754</v>
      </c>
      <c r="AU7005">
        <v>10</v>
      </c>
      <c r="AV7005">
        <v>120</v>
      </c>
      <c r="AW7005" s="160" t="s">
        <v>1105</v>
      </c>
      <c r="AX7005" s="28">
        <f t="shared" si="201"/>
        <v>12</v>
      </c>
    </row>
    <row r="7006" spans="28:50" x14ac:dyDescent="0.3">
      <c r="AB7006" s="160">
        <v>35293</v>
      </c>
      <c r="AC7006">
        <v>11</v>
      </c>
      <c r="AD7006">
        <v>110</v>
      </c>
      <c r="AE7006" t="s">
        <v>1105</v>
      </c>
      <c r="AF7006">
        <v>11</v>
      </c>
      <c r="AH7006" s="160">
        <v>37484</v>
      </c>
      <c r="AI7006">
        <v>11</v>
      </c>
      <c r="AJ7006">
        <v>128</v>
      </c>
      <c r="AK7006" s="160" t="s">
        <v>1105</v>
      </c>
      <c r="AL7006" s="28">
        <f t="shared" si="199"/>
        <v>13</v>
      </c>
      <c r="AN7006" s="160">
        <v>37484</v>
      </c>
      <c r="AO7006">
        <v>11</v>
      </c>
      <c r="AP7006">
        <v>151</v>
      </c>
      <c r="AQ7006" s="160" t="s">
        <v>1105</v>
      </c>
      <c r="AR7006" s="28">
        <f t="shared" si="200"/>
        <v>15</v>
      </c>
      <c r="AT7006" s="160">
        <v>36754</v>
      </c>
      <c r="AU7006">
        <v>11</v>
      </c>
      <c r="AV7006">
        <v>122</v>
      </c>
      <c r="AW7006" s="160" t="s">
        <v>1105</v>
      </c>
      <c r="AX7006" s="28">
        <f t="shared" si="201"/>
        <v>12</v>
      </c>
    </row>
    <row r="7007" spans="28:50" x14ac:dyDescent="0.3">
      <c r="AB7007" s="160">
        <v>35293</v>
      </c>
      <c r="AC7007">
        <v>12</v>
      </c>
      <c r="AD7007">
        <v>120</v>
      </c>
      <c r="AE7007" t="s">
        <v>1105</v>
      </c>
      <c r="AF7007">
        <v>12</v>
      </c>
      <c r="AH7007" s="160">
        <v>37484</v>
      </c>
      <c r="AI7007">
        <v>12</v>
      </c>
      <c r="AJ7007">
        <v>148</v>
      </c>
      <c r="AK7007" s="160" t="s">
        <v>1105</v>
      </c>
      <c r="AL7007" s="28">
        <f t="shared" si="199"/>
        <v>15</v>
      </c>
      <c r="AN7007" s="160">
        <v>37484</v>
      </c>
      <c r="AO7007">
        <v>12</v>
      </c>
      <c r="AP7007">
        <v>160</v>
      </c>
      <c r="AQ7007" s="160" t="s">
        <v>1105</v>
      </c>
      <c r="AR7007" s="28">
        <f t="shared" si="200"/>
        <v>16</v>
      </c>
      <c r="AT7007" s="160">
        <v>36754</v>
      </c>
      <c r="AU7007">
        <v>12</v>
      </c>
      <c r="AV7007">
        <v>119</v>
      </c>
      <c r="AW7007" s="160" t="s">
        <v>1105</v>
      </c>
      <c r="AX7007" s="28">
        <f t="shared" si="201"/>
        <v>12</v>
      </c>
    </row>
    <row r="7008" spans="28:50" x14ac:dyDescent="0.3">
      <c r="AB7008" s="160">
        <v>35293</v>
      </c>
      <c r="AC7008">
        <v>13</v>
      </c>
      <c r="AD7008">
        <v>120</v>
      </c>
      <c r="AE7008" t="s">
        <v>1105</v>
      </c>
      <c r="AF7008">
        <v>12</v>
      </c>
      <c r="AH7008" s="160">
        <v>37484</v>
      </c>
      <c r="AI7008">
        <v>13</v>
      </c>
      <c r="AJ7008">
        <v>145</v>
      </c>
      <c r="AK7008" s="160" t="s">
        <v>1105</v>
      </c>
      <c r="AL7008" s="28">
        <f t="shared" si="199"/>
        <v>15</v>
      </c>
      <c r="AN7008" s="160">
        <v>37484</v>
      </c>
      <c r="AO7008">
        <v>13</v>
      </c>
      <c r="AP7008">
        <v>160</v>
      </c>
      <c r="AQ7008" s="160" t="s">
        <v>1105</v>
      </c>
      <c r="AR7008" s="28">
        <f t="shared" si="200"/>
        <v>16</v>
      </c>
      <c r="AT7008" s="160">
        <v>36754</v>
      </c>
      <c r="AU7008">
        <v>13</v>
      </c>
      <c r="AV7008">
        <v>124</v>
      </c>
      <c r="AW7008" s="160" t="s">
        <v>1105</v>
      </c>
      <c r="AX7008" s="28">
        <f t="shared" si="201"/>
        <v>12</v>
      </c>
    </row>
    <row r="7009" spans="28:50" x14ac:dyDescent="0.3">
      <c r="AB7009" s="160">
        <v>35293</v>
      </c>
      <c r="AC7009">
        <v>14</v>
      </c>
      <c r="AD7009">
        <v>130</v>
      </c>
      <c r="AE7009" t="s">
        <v>1105</v>
      </c>
      <c r="AF7009">
        <v>13</v>
      </c>
      <c r="AH7009" s="160">
        <v>37484</v>
      </c>
      <c r="AI7009">
        <v>14</v>
      </c>
      <c r="AJ7009">
        <v>148</v>
      </c>
      <c r="AK7009" s="160" t="s">
        <v>1105</v>
      </c>
      <c r="AL7009" s="28">
        <f t="shared" si="199"/>
        <v>15</v>
      </c>
      <c r="AN7009" s="160">
        <v>37484</v>
      </c>
      <c r="AO7009">
        <v>14</v>
      </c>
      <c r="AP7009">
        <v>144</v>
      </c>
      <c r="AQ7009" s="160" t="s">
        <v>1105</v>
      </c>
      <c r="AR7009" s="28">
        <f t="shared" si="200"/>
        <v>14</v>
      </c>
      <c r="AT7009" s="160">
        <v>36754</v>
      </c>
      <c r="AU7009">
        <v>14</v>
      </c>
      <c r="AV7009">
        <v>110</v>
      </c>
      <c r="AW7009" s="160" t="s">
        <v>1105</v>
      </c>
      <c r="AX7009" s="28">
        <f t="shared" si="201"/>
        <v>11</v>
      </c>
    </row>
    <row r="7010" spans="28:50" x14ac:dyDescent="0.3">
      <c r="AB7010" s="160">
        <v>35293</v>
      </c>
      <c r="AC7010">
        <v>15</v>
      </c>
      <c r="AD7010">
        <v>120</v>
      </c>
      <c r="AE7010" t="s">
        <v>1105</v>
      </c>
      <c r="AF7010">
        <v>12</v>
      </c>
      <c r="AH7010" s="160">
        <v>37484</v>
      </c>
      <c r="AI7010">
        <v>15</v>
      </c>
      <c r="AJ7010">
        <v>145</v>
      </c>
      <c r="AK7010" s="160" t="s">
        <v>1105</v>
      </c>
      <c r="AL7010" s="28">
        <f t="shared" si="199"/>
        <v>15</v>
      </c>
      <c r="AN7010" s="160">
        <v>37484</v>
      </c>
      <c r="AO7010">
        <v>15</v>
      </c>
      <c r="AP7010">
        <v>140</v>
      </c>
      <c r="AQ7010" s="160" t="s">
        <v>1105</v>
      </c>
      <c r="AR7010" s="28">
        <f t="shared" si="200"/>
        <v>14</v>
      </c>
      <c r="AT7010" s="160">
        <v>36754</v>
      </c>
      <c r="AU7010">
        <v>15</v>
      </c>
      <c r="AV7010">
        <v>118</v>
      </c>
      <c r="AW7010" s="160" t="s">
        <v>1105</v>
      </c>
      <c r="AX7010" s="28">
        <f t="shared" si="201"/>
        <v>12</v>
      </c>
    </row>
    <row r="7011" spans="28:50" x14ac:dyDescent="0.3">
      <c r="AB7011" s="160">
        <v>35293</v>
      </c>
      <c r="AC7011">
        <v>16</v>
      </c>
      <c r="AD7011">
        <v>120</v>
      </c>
      <c r="AE7011" t="s">
        <v>1105</v>
      </c>
      <c r="AF7011">
        <v>12</v>
      </c>
      <c r="AH7011" s="160">
        <v>37484</v>
      </c>
      <c r="AI7011">
        <v>16</v>
      </c>
      <c r="AJ7011">
        <v>136</v>
      </c>
      <c r="AK7011" s="160" t="s">
        <v>1105</v>
      </c>
      <c r="AL7011" s="28">
        <f t="shared" si="199"/>
        <v>14</v>
      </c>
      <c r="AN7011" s="160">
        <v>37484</v>
      </c>
      <c r="AO7011">
        <v>16</v>
      </c>
      <c r="AP7011">
        <v>130</v>
      </c>
      <c r="AQ7011" s="160" t="s">
        <v>1105</v>
      </c>
      <c r="AR7011" s="28">
        <f t="shared" si="200"/>
        <v>13</v>
      </c>
      <c r="AT7011" s="160">
        <v>36754</v>
      </c>
      <c r="AU7011">
        <v>16</v>
      </c>
      <c r="AV7011">
        <v>103</v>
      </c>
      <c r="AW7011" s="160" t="s">
        <v>1105</v>
      </c>
      <c r="AX7011" s="28">
        <f t="shared" si="201"/>
        <v>10</v>
      </c>
    </row>
    <row r="7012" spans="28:50" x14ac:dyDescent="0.3">
      <c r="AB7012" s="160">
        <v>35293</v>
      </c>
      <c r="AC7012">
        <v>17</v>
      </c>
      <c r="AD7012">
        <v>100</v>
      </c>
      <c r="AE7012" t="s">
        <v>1105</v>
      </c>
      <c r="AF7012">
        <v>10</v>
      </c>
      <c r="AH7012" s="160">
        <v>37484</v>
      </c>
      <c r="AI7012">
        <v>17</v>
      </c>
      <c r="AJ7012">
        <v>130</v>
      </c>
      <c r="AK7012" s="160" t="s">
        <v>1105</v>
      </c>
      <c r="AL7012" s="28">
        <f t="shared" si="199"/>
        <v>13</v>
      </c>
      <c r="AN7012" s="160">
        <v>37484</v>
      </c>
      <c r="AO7012">
        <v>17</v>
      </c>
      <c r="AP7012">
        <v>114</v>
      </c>
      <c r="AQ7012" s="160" t="s">
        <v>1105</v>
      </c>
      <c r="AR7012" s="28">
        <f t="shared" si="200"/>
        <v>11</v>
      </c>
      <c r="AT7012" s="160">
        <v>36754</v>
      </c>
      <c r="AU7012">
        <v>17</v>
      </c>
      <c r="AV7012">
        <v>100</v>
      </c>
      <c r="AW7012" s="160" t="s">
        <v>1105</v>
      </c>
      <c r="AX7012" s="28">
        <f t="shared" si="201"/>
        <v>10</v>
      </c>
    </row>
    <row r="7013" spans="28:50" x14ac:dyDescent="0.3">
      <c r="AB7013" s="160">
        <v>35293</v>
      </c>
      <c r="AC7013">
        <v>18</v>
      </c>
      <c r="AD7013">
        <v>90</v>
      </c>
      <c r="AE7013" t="s">
        <v>1105</v>
      </c>
      <c r="AF7013">
        <v>9</v>
      </c>
      <c r="AH7013" s="160">
        <v>37484</v>
      </c>
      <c r="AI7013">
        <v>18</v>
      </c>
      <c r="AJ7013">
        <v>118</v>
      </c>
      <c r="AK7013" s="160" t="s">
        <v>1105</v>
      </c>
      <c r="AL7013" s="28">
        <f t="shared" si="199"/>
        <v>12</v>
      </c>
      <c r="AN7013" s="160">
        <v>37484</v>
      </c>
      <c r="AO7013">
        <v>18</v>
      </c>
      <c r="AP7013">
        <v>110</v>
      </c>
      <c r="AQ7013" s="160" t="s">
        <v>1105</v>
      </c>
      <c r="AR7013" s="28">
        <f t="shared" si="200"/>
        <v>11</v>
      </c>
      <c r="AT7013" s="160">
        <v>36754</v>
      </c>
      <c r="AU7013">
        <v>18</v>
      </c>
      <c r="AV7013">
        <v>95</v>
      </c>
      <c r="AW7013" s="160" t="s">
        <v>1105</v>
      </c>
      <c r="AX7013" s="28">
        <f t="shared" si="201"/>
        <v>10</v>
      </c>
    </row>
    <row r="7014" spans="28:50" x14ac:dyDescent="0.3">
      <c r="AB7014" s="160">
        <v>35293</v>
      </c>
      <c r="AC7014">
        <v>19</v>
      </c>
      <c r="AD7014">
        <v>80</v>
      </c>
      <c r="AE7014" t="s">
        <v>1105</v>
      </c>
      <c r="AF7014">
        <v>8</v>
      </c>
      <c r="AH7014" s="160">
        <v>37484</v>
      </c>
      <c r="AI7014">
        <v>19</v>
      </c>
      <c r="AJ7014">
        <v>120</v>
      </c>
      <c r="AK7014" s="160" t="s">
        <v>1105</v>
      </c>
      <c r="AL7014" s="28">
        <f t="shared" si="199"/>
        <v>12</v>
      </c>
      <c r="AN7014" s="160">
        <v>37484</v>
      </c>
      <c r="AO7014">
        <v>19</v>
      </c>
      <c r="AP7014">
        <v>110</v>
      </c>
      <c r="AQ7014" s="160" t="s">
        <v>1105</v>
      </c>
      <c r="AR7014" s="28">
        <f t="shared" si="200"/>
        <v>11</v>
      </c>
      <c r="AT7014" s="160">
        <v>36754</v>
      </c>
      <c r="AU7014">
        <v>19</v>
      </c>
      <c r="AV7014">
        <v>84</v>
      </c>
      <c r="AW7014" s="160" t="s">
        <v>1105</v>
      </c>
      <c r="AX7014" s="28">
        <f t="shared" si="201"/>
        <v>8</v>
      </c>
    </row>
    <row r="7015" spans="28:50" x14ac:dyDescent="0.3">
      <c r="AB7015" s="160">
        <v>35293</v>
      </c>
      <c r="AC7015">
        <v>20</v>
      </c>
      <c r="AD7015">
        <v>70</v>
      </c>
      <c r="AE7015" t="s">
        <v>1105</v>
      </c>
      <c r="AF7015">
        <v>7</v>
      </c>
      <c r="AH7015" s="160">
        <v>37484</v>
      </c>
      <c r="AI7015">
        <v>20</v>
      </c>
      <c r="AJ7015">
        <v>114</v>
      </c>
      <c r="AK7015" s="160" t="s">
        <v>1105</v>
      </c>
      <c r="AL7015" s="28">
        <f t="shared" si="199"/>
        <v>11</v>
      </c>
      <c r="AN7015" s="160">
        <v>37484</v>
      </c>
      <c r="AO7015">
        <v>20</v>
      </c>
      <c r="AP7015">
        <v>94</v>
      </c>
      <c r="AQ7015" s="160" t="s">
        <v>1105</v>
      </c>
      <c r="AR7015" s="28">
        <f t="shared" si="200"/>
        <v>9</v>
      </c>
      <c r="AT7015" s="160">
        <v>36754</v>
      </c>
      <c r="AU7015">
        <v>20</v>
      </c>
      <c r="AV7015">
        <v>85</v>
      </c>
      <c r="AW7015" s="160" t="s">
        <v>1105</v>
      </c>
      <c r="AX7015" s="28">
        <f t="shared" si="201"/>
        <v>9</v>
      </c>
    </row>
    <row r="7016" spans="28:50" x14ac:dyDescent="0.3">
      <c r="AB7016" s="160">
        <v>35293</v>
      </c>
      <c r="AC7016">
        <v>21</v>
      </c>
      <c r="AD7016">
        <v>70</v>
      </c>
      <c r="AE7016" t="s">
        <v>1105</v>
      </c>
      <c r="AF7016">
        <v>7</v>
      </c>
      <c r="AH7016" s="160">
        <v>37484</v>
      </c>
      <c r="AI7016">
        <v>21</v>
      </c>
      <c r="AJ7016">
        <v>112</v>
      </c>
      <c r="AK7016" s="160" t="s">
        <v>1105</v>
      </c>
      <c r="AL7016" s="28">
        <f t="shared" si="199"/>
        <v>11</v>
      </c>
      <c r="AN7016" s="160">
        <v>37484</v>
      </c>
      <c r="AO7016">
        <v>21</v>
      </c>
      <c r="AP7016">
        <v>90</v>
      </c>
      <c r="AQ7016" s="160" t="s">
        <v>1105</v>
      </c>
      <c r="AR7016" s="28">
        <f t="shared" si="200"/>
        <v>9</v>
      </c>
      <c r="AT7016" s="160">
        <v>36754</v>
      </c>
      <c r="AU7016">
        <v>21</v>
      </c>
      <c r="AV7016">
        <v>107</v>
      </c>
      <c r="AW7016" s="160" t="s">
        <v>1105</v>
      </c>
      <c r="AX7016" s="28">
        <f t="shared" si="201"/>
        <v>11</v>
      </c>
    </row>
    <row r="7017" spans="28:50" x14ac:dyDescent="0.3">
      <c r="AB7017" s="160">
        <v>35293</v>
      </c>
      <c r="AC7017">
        <v>22</v>
      </c>
      <c r="AD7017">
        <v>50</v>
      </c>
      <c r="AE7017" t="s">
        <v>1105</v>
      </c>
      <c r="AF7017">
        <v>5</v>
      </c>
      <c r="AH7017" s="160">
        <v>37484</v>
      </c>
      <c r="AI7017">
        <v>22</v>
      </c>
      <c r="AJ7017">
        <v>109</v>
      </c>
      <c r="AK7017" s="160" t="s">
        <v>1105</v>
      </c>
      <c r="AL7017" s="28">
        <f t="shared" si="199"/>
        <v>11</v>
      </c>
      <c r="AN7017" s="160">
        <v>37484</v>
      </c>
      <c r="AO7017">
        <v>22</v>
      </c>
      <c r="AP7017">
        <v>80</v>
      </c>
      <c r="AQ7017" s="160" t="s">
        <v>1105</v>
      </c>
      <c r="AR7017" s="28">
        <f t="shared" si="200"/>
        <v>8</v>
      </c>
      <c r="AT7017" s="160">
        <v>36754</v>
      </c>
      <c r="AU7017">
        <v>22</v>
      </c>
      <c r="AV7017">
        <v>81</v>
      </c>
      <c r="AW7017" s="160" t="s">
        <v>1105</v>
      </c>
      <c r="AX7017" s="28">
        <f t="shared" si="201"/>
        <v>8</v>
      </c>
    </row>
    <row r="7018" spans="28:50" x14ac:dyDescent="0.3">
      <c r="AB7018" s="160">
        <v>35293</v>
      </c>
      <c r="AC7018">
        <v>23</v>
      </c>
      <c r="AD7018">
        <v>40</v>
      </c>
      <c r="AE7018" t="s">
        <v>1105</v>
      </c>
      <c r="AF7018">
        <v>4</v>
      </c>
      <c r="AH7018" s="160">
        <v>37484</v>
      </c>
      <c r="AI7018">
        <v>23</v>
      </c>
      <c r="AJ7018">
        <v>101</v>
      </c>
      <c r="AK7018" s="160" t="s">
        <v>1105</v>
      </c>
      <c r="AL7018" s="28">
        <f t="shared" si="199"/>
        <v>10</v>
      </c>
      <c r="AN7018" s="160">
        <v>37484</v>
      </c>
      <c r="AO7018">
        <v>23</v>
      </c>
      <c r="AP7018">
        <v>84</v>
      </c>
      <c r="AQ7018" s="160" t="s">
        <v>1105</v>
      </c>
      <c r="AR7018" s="28">
        <f t="shared" si="200"/>
        <v>8</v>
      </c>
      <c r="AT7018" s="160">
        <v>36754</v>
      </c>
      <c r="AU7018">
        <v>23</v>
      </c>
      <c r="AV7018">
        <v>83</v>
      </c>
      <c r="AW7018" s="160" t="s">
        <v>1105</v>
      </c>
      <c r="AX7018" s="28">
        <f t="shared" si="201"/>
        <v>8</v>
      </c>
    </row>
    <row r="7019" spans="28:50" x14ac:dyDescent="0.3">
      <c r="AB7019" s="160">
        <v>35294</v>
      </c>
      <c r="AC7019">
        <v>0</v>
      </c>
      <c r="AD7019">
        <v>50</v>
      </c>
      <c r="AE7019" t="s">
        <v>1105</v>
      </c>
      <c r="AF7019">
        <v>5</v>
      </c>
      <c r="AH7019" s="160">
        <v>37485</v>
      </c>
      <c r="AI7019">
        <v>0</v>
      </c>
      <c r="AJ7019">
        <v>104</v>
      </c>
      <c r="AK7019" s="160" t="s">
        <v>1105</v>
      </c>
      <c r="AL7019" s="28">
        <f t="shared" si="199"/>
        <v>10</v>
      </c>
      <c r="AN7019" s="160">
        <v>37485</v>
      </c>
      <c r="AO7019">
        <v>0</v>
      </c>
      <c r="AP7019">
        <v>70</v>
      </c>
      <c r="AQ7019" s="160" t="s">
        <v>1105</v>
      </c>
      <c r="AR7019" s="28">
        <f t="shared" si="200"/>
        <v>7</v>
      </c>
      <c r="AT7019" s="160">
        <v>36755</v>
      </c>
      <c r="AU7019">
        <v>0</v>
      </c>
      <c r="AV7019">
        <v>63</v>
      </c>
      <c r="AW7019" s="160" t="s">
        <v>1105</v>
      </c>
      <c r="AX7019" s="28">
        <f t="shared" si="201"/>
        <v>6</v>
      </c>
    </row>
    <row r="7020" spans="28:50" x14ac:dyDescent="0.3">
      <c r="AB7020" s="160">
        <v>35294</v>
      </c>
      <c r="AC7020">
        <v>1</v>
      </c>
      <c r="AD7020">
        <v>50</v>
      </c>
      <c r="AE7020" t="s">
        <v>1105</v>
      </c>
      <c r="AF7020">
        <v>5</v>
      </c>
      <c r="AH7020" s="160">
        <v>37485</v>
      </c>
      <c r="AI7020">
        <v>1</v>
      </c>
      <c r="AJ7020">
        <v>85</v>
      </c>
      <c r="AK7020" s="160" t="s">
        <v>1105</v>
      </c>
      <c r="AL7020" s="28">
        <f t="shared" si="199"/>
        <v>9</v>
      </c>
      <c r="AN7020" s="160">
        <v>37485</v>
      </c>
      <c r="AO7020">
        <v>1</v>
      </c>
      <c r="AP7020">
        <v>80</v>
      </c>
      <c r="AQ7020" s="160" t="s">
        <v>1105</v>
      </c>
      <c r="AR7020" s="28">
        <f t="shared" si="200"/>
        <v>8</v>
      </c>
      <c r="AT7020" s="160">
        <v>36755</v>
      </c>
      <c r="AU7020">
        <v>1</v>
      </c>
      <c r="AV7020">
        <v>58</v>
      </c>
      <c r="AW7020" s="160" t="s">
        <v>1105</v>
      </c>
      <c r="AX7020" s="28">
        <f t="shared" si="201"/>
        <v>6</v>
      </c>
    </row>
    <row r="7021" spans="28:50" x14ac:dyDescent="0.3">
      <c r="AB7021" s="160">
        <v>35294</v>
      </c>
      <c r="AC7021">
        <v>2</v>
      </c>
      <c r="AD7021">
        <v>50</v>
      </c>
      <c r="AE7021" t="s">
        <v>1105</v>
      </c>
      <c r="AF7021">
        <v>5</v>
      </c>
      <c r="AH7021" s="160">
        <v>37485</v>
      </c>
      <c r="AI7021">
        <v>2</v>
      </c>
      <c r="AJ7021">
        <v>72</v>
      </c>
      <c r="AK7021" s="160" t="s">
        <v>1105</v>
      </c>
      <c r="AL7021" s="28">
        <f t="shared" si="199"/>
        <v>7</v>
      </c>
      <c r="AN7021" s="160">
        <v>37485</v>
      </c>
      <c r="AO7021">
        <v>2</v>
      </c>
      <c r="AP7021">
        <v>79</v>
      </c>
      <c r="AQ7021" s="160" t="s">
        <v>1105</v>
      </c>
      <c r="AR7021" s="28">
        <f t="shared" si="200"/>
        <v>8</v>
      </c>
      <c r="AT7021" s="160">
        <v>36755</v>
      </c>
      <c r="AU7021">
        <v>2</v>
      </c>
      <c r="AV7021">
        <v>59</v>
      </c>
      <c r="AW7021" s="160" t="s">
        <v>1105</v>
      </c>
      <c r="AX7021" s="28">
        <f t="shared" si="201"/>
        <v>6</v>
      </c>
    </row>
    <row r="7022" spans="28:50" x14ac:dyDescent="0.3">
      <c r="AB7022" s="160">
        <v>35294</v>
      </c>
      <c r="AC7022">
        <v>3</v>
      </c>
      <c r="AD7022">
        <v>40</v>
      </c>
      <c r="AE7022" t="s">
        <v>1105</v>
      </c>
      <c r="AF7022">
        <v>4</v>
      </c>
      <c r="AH7022" s="160">
        <v>37485</v>
      </c>
      <c r="AI7022">
        <v>3</v>
      </c>
      <c r="AJ7022">
        <v>65</v>
      </c>
      <c r="AK7022" s="160" t="s">
        <v>1105</v>
      </c>
      <c r="AL7022" s="28">
        <f t="shared" si="199"/>
        <v>7</v>
      </c>
      <c r="AN7022" s="160">
        <v>37485</v>
      </c>
      <c r="AO7022">
        <v>3</v>
      </c>
      <c r="AP7022">
        <v>80</v>
      </c>
      <c r="AQ7022" s="160" t="s">
        <v>1105</v>
      </c>
      <c r="AR7022" s="28">
        <f t="shared" si="200"/>
        <v>8</v>
      </c>
      <c r="AT7022" s="160">
        <v>36755</v>
      </c>
      <c r="AU7022">
        <v>3</v>
      </c>
      <c r="AV7022">
        <v>46</v>
      </c>
      <c r="AW7022" s="160" t="s">
        <v>1105</v>
      </c>
      <c r="AX7022" s="28">
        <f t="shared" si="201"/>
        <v>5</v>
      </c>
    </row>
    <row r="7023" spans="28:50" x14ac:dyDescent="0.3">
      <c r="AB7023" s="160">
        <v>35294</v>
      </c>
      <c r="AC7023">
        <v>4</v>
      </c>
      <c r="AD7023">
        <v>40</v>
      </c>
      <c r="AE7023" t="s">
        <v>1105</v>
      </c>
      <c r="AF7023">
        <v>4</v>
      </c>
      <c r="AH7023" s="160">
        <v>37485</v>
      </c>
      <c r="AI7023">
        <v>4</v>
      </c>
      <c r="AJ7023">
        <v>62</v>
      </c>
      <c r="AK7023" s="160" t="s">
        <v>1105</v>
      </c>
      <c r="AL7023" s="28">
        <f t="shared" si="199"/>
        <v>6</v>
      </c>
      <c r="AN7023" s="160">
        <v>37485</v>
      </c>
      <c r="AO7023">
        <v>4</v>
      </c>
      <c r="AP7023">
        <v>80</v>
      </c>
      <c r="AQ7023" s="160" t="s">
        <v>1105</v>
      </c>
      <c r="AR7023" s="28">
        <f t="shared" si="200"/>
        <v>8</v>
      </c>
      <c r="AT7023" s="160">
        <v>36755</v>
      </c>
      <c r="AU7023">
        <v>4</v>
      </c>
      <c r="AV7023">
        <v>52</v>
      </c>
      <c r="AW7023" s="160" t="s">
        <v>1105</v>
      </c>
      <c r="AX7023" s="28">
        <f t="shared" si="201"/>
        <v>5</v>
      </c>
    </row>
    <row r="7024" spans="28:50" x14ac:dyDescent="0.3">
      <c r="AB7024" s="160">
        <v>35294</v>
      </c>
      <c r="AC7024">
        <v>5</v>
      </c>
      <c r="AD7024">
        <v>30</v>
      </c>
      <c r="AE7024" t="s">
        <v>1105</v>
      </c>
      <c r="AF7024">
        <v>3</v>
      </c>
      <c r="AH7024" s="160">
        <v>37485</v>
      </c>
      <c r="AI7024">
        <v>5</v>
      </c>
      <c r="AJ7024">
        <v>53</v>
      </c>
      <c r="AK7024" s="160" t="s">
        <v>1105</v>
      </c>
      <c r="AL7024" s="28">
        <f t="shared" si="199"/>
        <v>5</v>
      </c>
      <c r="AN7024" s="160">
        <v>37485</v>
      </c>
      <c r="AO7024">
        <v>5</v>
      </c>
      <c r="AP7024">
        <v>80</v>
      </c>
      <c r="AQ7024" s="160" t="s">
        <v>1105</v>
      </c>
      <c r="AR7024" s="28">
        <f t="shared" si="200"/>
        <v>8</v>
      </c>
      <c r="AT7024" s="160">
        <v>36755</v>
      </c>
      <c r="AU7024">
        <v>5</v>
      </c>
      <c r="AV7024">
        <v>40</v>
      </c>
      <c r="AW7024" s="160" t="s">
        <v>1105</v>
      </c>
      <c r="AX7024" s="28">
        <f t="shared" si="201"/>
        <v>4</v>
      </c>
    </row>
    <row r="7025" spans="28:50" x14ac:dyDescent="0.3">
      <c r="AB7025" s="160">
        <v>35294</v>
      </c>
      <c r="AC7025">
        <v>6</v>
      </c>
      <c r="AD7025">
        <v>-10</v>
      </c>
      <c r="AE7025" t="s">
        <v>1105</v>
      </c>
      <c r="AF7025">
        <v>-1</v>
      </c>
      <c r="AH7025" s="160">
        <v>37485</v>
      </c>
      <c r="AI7025">
        <v>6</v>
      </c>
      <c r="AJ7025">
        <v>46</v>
      </c>
      <c r="AK7025" s="160" t="s">
        <v>1105</v>
      </c>
      <c r="AL7025" s="28">
        <f t="shared" si="199"/>
        <v>5</v>
      </c>
      <c r="AN7025" s="160">
        <v>37485</v>
      </c>
      <c r="AO7025">
        <v>6</v>
      </c>
      <c r="AP7025">
        <v>80</v>
      </c>
      <c r="AQ7025" s="160" t="s">
        <v>1105</v>
      </c>
      <c r="AR7025" s="28">
        <f t="shared" si="200"/>
        <v>8</v>
      </c>
      <c r="AT7025" s="160">
        <v>36755</v>
      </c>
      <c r="AU7025">
        <v>6</v>
      </c>
      <c r="AV7025">
        <v>51</v>
      </c>
      <c r="AW7025" s="160" t="s">
        <v>1105</v>
      </c>
      <c r="AX7025" s="28">
        <f t="shared" si="201"/>
        <v>5</v>
      </c>
    </row>
    <row r="7026" spans="28:50" x14ac:dyDescent="0.3">
      <c r="AB7026" s="160">
        <v>35294</v>
      </c>
      <c r="AC7026">
        <v>7</v>
      </c>
      <c r="AD7026">
        <v>30</v>
      </c>
      <c r="AE7026" t="s">
        <v>1105</v>
      </c>
      <c r="AF7026">
        <v>3</v>
      </c>
      <c r="AH7026" s="160">
        <v>37485</v>
      </c>
      <c r="AI7026">
        <v>7</v>
      </c>
      <c r="AJ7026">
        <v>42</v>
      </c>
      <c r="AK7026" s="160" t="s">
        <v>1105</v>
      </c>
      <c r="AL7026" s="28">
        <f t="shared" si="199"/>
        <v>4</v>
      </c>
      <c r="AN7026" s="160">
        <v>37485</v>
      </c>
      <c r="AO7026">
        <v>7</v>
      </c>
      <c r="AP7026">
        <v>80</v>
      </c>
      <c r="AQ7026" s="160" t="s">
        <v>1105</v>
      </c>
      <c r="AR7026" s="28">
        <f t="shared" si="200"/>
        <v>8</v>
      </c>
      <c r="AT7026" s="160">
        <v>36755</v>
      </c>
      <c r="AU7026">
        <v>7</v>
      </c>
      <c r="AV7026">
        <v>58</v>
      </c>
      <c r="AW7026" s="160" t="s">
        <v>1105</v>
      </c>
      <c r="AX7026" s="28">
        <f t="shared" si="201"/>
        <v>6</v>
      </c>
    </row>
    <row r="7027" spans="28:50" x14ac:dyDescent="0.3">
      <c r="AB7027" s="160">
        <v>35294</v>
      </c>
      <c r="AC7027">
        <v>8</v>
      </c>
      <c r="AD7027">
        <v>50</v>
      </c>
      <c r="AE7027" t="s">
        <v>1105</v>
      </c>
      <c r="AF7027">
        <v>5</v>
      </c>
      <c r="AH7027" s="160">
        <v>37485</v>
      </c>
      <c r="AI7027">
        <v>8</v>
      </c>
      <c r="AJ7027">
        <v>40</v>
      </c>
      <c r="AK7027" s="160" t="s">
        <v>1105</v>
      </c>
      <c r="AL7027" s="28">
        <f t="shared" si="199"/>
        <v>4</v>
      </c>
      <c r="AN7027" s="160">
        <v>37485</v>
      </c>
      <c r="AO7027">
        <v>8</v>
      </c>
      <c r="AP7027">
        <v>99</v>
      </c>
      <c r="AQ7027" s="160" t="s">
        <v>1105</v>
      </c>
      <c r="AR7027" s="28">
        <f t="shared" si="200"/>
        <v>10</v>
      </c>
      <c r="AT7027" s="160">
        <v>36755</v>
      </c>
      <c r="AU7027">
        <v>8</v>
      </c>
      <c r="AV7027">
        <v>69</v>
      </c>
      <c r="AW7027" s="160" t="s">
        <v>1105</v>
      </c>
      <c r="AX7027" s="28">
        <f t="shared" si="201"/>
        <v>7</v>
      </c>
    </row>
    <row r="7028" spans="28:50" x14ac:dyDescent="0.3">
      <c r="AB7028" s="160">
        <v>35294</v>
      </c>
      <c r="AC7028">
        <v>9</v>
      </c>
      <c r="AD7028">
        <v>70</v>
      </c>
      <c r="AE7028" t="s">
        <v>1105</v>
      </c>
      <c r="AF7028">
        <v>7</v>
      </c>
      <c r="AH7028" s="160">
        <v>37485</v>
      </c>
      <c r="AI7028">
        <v>9</v>
      </c>
      <c r="AJ7028">
        <v>70</v>
      </c>
      <c r="AK7028" s="160" t="s">
        <v>1105</v>
      </c>
      <c r="AL7028" s="28">
        <f t="shared" si="199"/>
        <v>7</v>
      </c>
      <c r="AN7028" s="160">
        <v>37485</v>
      </c>
      <c r="AO7028">
        <v>9</v>
      </c>
      <c r="AP7028">
        <v>110</v>
      </c>
      <c r="AQ7028" s="160" t="s">
        <v>1105</v>
      </c>
      <c r="AR7028" s="28">
        <f t="shared" si="200"/>
        <v>11</v>
      </c>
      <c r="AT7028" s="160">
        <v>36755</v>
      </c>
      <c r="AU7028">
        <v>9</v>
      </c>
      <c r="AV7028">
        <v>83</v>
      </c>
      <c r="AW7028" s="160" t="s">
        <v>1105</v>
      </c>
      <c r="AX7028" s="28">
        <f t="shared" si="201"/>
        <v>8</v>
      </c>
    </row>
    <row r="7029" spans="28:50" x14ac:dyDescent="0.3">
      <c r="AB7029" s="160">
        <v>35294</v>
      </c>
      <c r="AC7029">
        <v>10</v>
      </c>
      <c r="AD7029">
        <v>85</v>
      </c>
      <c r="AE7029" t="s">
        <v>1105</v>
      </c>
      <c r="AF7029">
        <v>9</v>
      </c>
      <c r="AH7029" s="160">
        <v>37485</v>
      </c>
      <c r="AI7029">
        <v>10</v>
      </c>
      <c r="AJ7029">
        <v>97</v>
      </c>
      <c r="AK7029" s="160" t="s">
        <v>1105</v>
      </c>
      <c r="AL7029" s="28">
        <f t="shared" si="199"/>
        <v>10</v>
      </c>
      <c r="AN7029" s="160">
        <v>37485</v>
      </c>
      <c r="AO7029">
        <v>10</v>
      </c>
      <c r="AP7029">
        <v>130</v>
      </c>
      <c r="AQ7029" s="160" t="s">
        <v>1105</v>
      </c>
      <c r="AR7029" s="28">
        <f t="shared" si="200"/>
        <v>13</v>
      </c>
      <c r="AT7029" s="160">
        <v>36755</v>
      </c>
      <c r="AU7029">
        <v>10</v>
      </c>
      <c r="AV7029">
        <v>91</v>
      </c>
      <c r="AW7029" s="160" t="s">
        <v>1105</v>
      </c>
      <c r="AX7029" s="28">
        <f t="shared" si="201"/>
        <v>9</v>
      </c>
    </row>
    <row r="7030" spans="28:50" x14ac:dyDescent="0.3">
      <c r="AB7030" s="160">
        <v>35294</v>
      </c>
      <c r="AC7030">
        <v>11</v>
      </c>
      <c r="AD7030">
        <v>100</v>
      </c>
      <c r="AE7030" t="s">
        <v>1105</v>
      </c>
      <c r="AF7030">
        <v>10</v>
      </c>
      <c r="AH7030" s="160">
        <v>37485</v>
      </c>
      <c r="AI7030">
        <v>11</v>
      </c>
      <c r="AJ7030">
        <v>117</v>
      </c>
      <c r="AK7030" s="160" t="s">
        <v>1105</v>
      </c>
      <c r="AL7030" s="28">
        <f t="shared" si="199"/>
        <v>12</v>
      </c>
      <c r="AN7030" s="160">
        <v>37485</v>
      </c>
      <c r="AO7030">
        <v>11</v>
      </c>
      <c r="AP7030">
        <v>141</v>
      </c>
      <c r="AQ7030" s="160" t="s">
        <v>1105</v>
      </c>
      <c r="AR7030" s="28">
        <f t="shared" si="200"/>
        <v>14</v>
      </c>
      <c r="AT7030" s="160">
        <v>36755</v>
      </c>
      <c r="AU7030">
        <v>11</v>
      </c>
      <c r="AV7030">
        <v>97</v>
      </c>
      <c r="AW7030" s="160" t="s">
        <v>1105</v>
      </c>
      <c r="AX7030" s="28">
        <f t="shared" si="201"/>
        <v>10</v>
      </c>
    </row>
    <row r="7031" spans="28:50" x14ac:dyDescent="0.3">
      <c r="AB7031" s="160">
        <v>35294</v>
      </c>
      <c r="AC7031">
        <v>12</v>
      </c>
      <c r="AD7031">
        <v>110</v>
      </c>
      <c r="AE7031" t="s">
        <v>1105</v>
      </c>
      <c r="AF7031">
        <v>11</v>
      </c>
      <c r="AH7031" s="160">
        <v>37485</v>
      </c>
      <c r="AI7031">
        <v>12</v>
      </c>
      <c r="AJ7031">
        <v>135</v>
      </c>
      <c r="AK7031" s="160" t="s">
        <v>1105</v>
      </c>
      <c r="AL7031" s="28">
        <f t="shared" si="199"/>
        <v>14</v>
      </c>
      <c r="AN7031" s="160">
        <v>37485</v>
      </c>
      <c r="AO7031">
        <v>12</v>
      </c>
      <c r="AP7031">
        <v>140</v>
      </c>
      <c r="AQ7031" s="160" t="s">
        <v>1105</v>
      </c>
      <c r="AR7031" s="28">
        <f t="shared" si="200"/>
        <v>14</v>
      </c>
      <c r="AT7031" s="160">
        <v>36755</v>
      </c>
      <c r="AU7031">
        <v>12</v>
      </c>
      <c r="AV7031">
        <v>95</v>
      </c>
      <c r="AW7031" s="160" t="s">
        <v>1105</v>
      </c>
      <c r="AX7031" s="28">
        <f t="shared" si="201"/>
        <v>10</v>
      </c>
    </row>
    <row r="7032" spans="28:50" x14ac:dyDescent="0.3">
      <c r="AB7032" s="160">
        <v>35294</v>
      </c>
      <c r="AC7032">
        <v>13</v>
      </c>
      <c r="AD7032">
        <v>110</v>
      </c>
      <c r="AE7032" t="s">
        <v>1105</v>
      </c>
      <c r="AF7032">
        <v>11</v>
      </c>
      <c r="AH7032" s="160">
        <v>37485</v>
      </c>
      <c r="AI7032">
        <v>13</v>
      </c>
      <c r="AJ7032">
        <v>157</v>
      </c>
      <c r="AK7032" s="160" t="s">
        <v>1105</v>
      </c>
      <c r="AL7032" s="28">
        <f t="shared" si="199"/>
        <v>16</v>
      </c>
      <c r="AN7032" s="160">
        <v>37485</v>
      </c>
      <c r="AO7032">
        <v>13</v>
      </c>
      <c r="AP7032">
        <v>150</v>
      </c>
      <c r="AQ7032" s="160" t="s">
        <v>1105</v>
      </c>
      <c r="AR7032" s="28">
        <f t="shared" si="200"/>
        <v>15</v>
      </c>
      <c r="AT7032" s="160">
        <v>36755</v>
      </c>
      <c r="AU7032">
        <v>13</v>
      </c>
      <c r="AV7032">
        <v>93</v>
      </c>
      <c r="AW7032" s="160" t="s">
        <v>1105</v>
      </c>
      <c r="AX7032" s="28">
        <f t="shared" si="201"/>
        <v>9</v>
      </c>
    </row>
    <row r="7033" spans="28:50" x14ac:dyDescent="0.3">
      <c r="AB7033" s="160">
        <v>35294</v>
      </c>
      <c r="AC7033">
        <v>14</v>
      </c>
      <c r="AD7033">
        <v>120</v>
      </c>
      <c r="AE7033" t="s">
        <v>1105</v>
      </c>
      <c r="AF7033">
        <v>12</v>
      </c>
      <c r="AH7033" s="160">
        <v>37485</v>
      </c>
      <c r="AI7033">
        <v>14</v>
      </c>
      <c r="AJ7033">
        <v>147</v>
      </c>
      <c r="AK7033" s="160" t="s">
        <v>1105</v>
      </c>
      <c r="AL7033" s="28">
        <f t="shared" si="199"/>
        <v>15</v>
      </c>
      <c r="AN7033" s="160">
        <v>37485</v>
      </c>
      <c r="AO7033">
        <v>14</v>
      </c>
      <c r="AP7033">
        <v>136</v>
      </c>
      <c r="AQ7033" s="160" t="s">
        <v>1105</v>
      </c>
      <c r="AR7033" s="28">
        <f t="shared" si="200"/>
        <v>14</v>
      </c>
      <c r="AT7033" s="160">
        <v>36755</v>
      </c>
      <c r="AU7033">
        <v>14</v>
      </c>
      <c r="AV7033">
        <v>92</v>
      </c>
      <c r="AW7033" s="160" t="s">
        <v>1105</v>
      </c>
      <c r="AX7033" s="28">
        <f t="shared" si="201"/>
        <v>9</v>
      </c>
    </row>
    <row r="7034" spans="28:50" x14ac:dyDescent="0.3">
      <c r="AB7034" s="160">
        <v>35294</v>
      </c>
      <c r="AC7034">
        <v>15</v>
      </c>
      <c r="AD7034">
        <v>110</v>
      </c>
      <c r="AE7034" t="s">
        <v>1105</v>
      </c>
      <c r="AF7034">
        <v>11</v>
      </c>
      <c r="AH7034" s="160">
        <v>37485</v>
      </c>
      <c r="AI7034">
        <v>15</v>
      </c>
      <c r="AJ7034">
        <v>144</v>
      </c>
      <c r="AK7034" s="160" t="s">
        <v>1105</v>
      </c>
      <c r="AL7034" s="28">
        <f t="shared" si="199"/>
        <v>14</v>
      </c>
      <c r="AN7034" s="160">
        <v>37485</v>
      </c>
      <c r="AO7034">
        <v>15</v>
      </c>
      <c r="AP7034">
        <v>130</v>
      </c>
      <c r="AQ7034" s="160" t="s">
        <v>1105</v>
      </c>
      <c r="AR7034" s="28">
        <f t="shared" si="200"/>
        <v>13</v>
      </c>
      <c r="AT7034" s="160">
        <v>36755</v>
      </c>
      <c r="AU7034">
        <v>15</v>
      </c>
      <c r="AV7034">
        <v>92</v>
      </c>
      <c r="AW7034" s="160" t="s">
        <v>1105</v>
      </c>
      <c r="AX7034" s="28">
        <f t="shared" si="201"/>
        <v>9</v>
      </c>
    </row>
    <row r="7035" spans="28:50" x14ac:dyDescent="0.3">
      <c r="AB7035" s="160">
        <v>35294</v>
      </c>
      <c r="AC7035">
        <v>16</v>
      </c>
      <c r="AD7035">
        <v>110</v>
      </c>
      <c r="AE7035" t="s">
        <v>1105</v>
      </c>
      <c r="AF7035">
        <v>11</v>
      </c>
      <c r="AH7035" s="160">
        <v>37485</v>
      </c>
      <c r="AI7035">
        <v>16</v>
      </c>
      <c r="AJ7035">
        <v>138</v>
      </c>
      <c r="AK7035" s="160" t="s">
        <v>1105</v>
      </c>
      <c r="AL7035" s="28">
        <f t="shared" ref="AL7035:AL7098" si="202">ROUND(AJ7035/10,0)</f>
        <v>14</v>
      </c>
      <c r="AN7035" s="160">
        <v>37485</v>
      </c>
      <c r="AO7035">
        <v>16</v>
      </c>
      <c r="AP7035">
        <v>120</v>
      </c>
      <c r="AQ7035" s="160" t="s">
        <v>1105</v>
      </c>
      <c r="AR7035" s="28">
        <f t="shared" ref="AR7035:AR7098" si="203">ROUND(AP7035/10,0)</f>
        <v>12</v>
      </c>
      <c r="AT7035" s="160">
        <v>36755</v>
      </c>
      <c r="AU7035">
        <v>16</v>
      </c>
      <c r="AV7035">
        <v>90</v>
      </c>
      <c r="AW7035" s="160" t="s">
        <v>1105</v>
      </c>
      <c r="AX7035" s="28">
        <f t="shared" ref="AX7035:AX7098" si="204">ROUND(AV7035/10,0)</f>
        <v>9</v>
      </c>
    </row>
    <row r="7036" spans="28:50" x14ac:dyDescent="0.3">
      <c r="AB7036" s="160">
        <v>35294</v>
      </c>
      <c r="AC7036">
        <v>17</v>
      </c>
      <c r="AD7036">
        <v>100</v>
      </c>
      <c r="AE7036" t="s">
        <v>1105</v>
      </c>
      <c r="AF7036">
        <v>10</v>
      </c>
      <c r="AH7036" s="160">
        <v>37485</v>
      </c>
      <c r="AI7036">
        <v>17</v>
      </c>
      <c r="AJ7036">
        <v>129</v>
      </c>
      <c r="AK7036" s="160" t="s">
        <v>1105</v>
      </c>
      <c r="AL7036" s="28">
        <f t="shared" si="202"/>
        <v>13</v>
      </c>
      <c r="AN7036" s="160">
        <v>37485</v>
      </c>
      <c r="AO7036">
        <v>17</v>
      </c>
      <c r="AP7036">
        <v>118</v>
      </c>
      <c r="AQ7036" s="160" t="s">
        <v>1105</v>
      </c>
      <c r="AR7036" s="28">
        <f t="shared" si="203"/>
        <v>12</v>
      </c>
      <c r="AT7036" s="160">
        <v>36755</v>
      </c>
      <c r="AU7036">
        <v>17</v>
      </c>
      <c r="AV7036">
        <v>88</v>
      </c>
      <c r="AW7036" s="160" t="s">
        <v>1105</v>
      </c>
      <c r="AX7036" s="28">
        <f t="shared" si="204"/>
        <v>9</v>
      </c>
    </row>
    <row r="7037" spans="28:50" x14ac:dyDescent="0.3">
      <c r="AB7037" s="160">
        <v>35294</v>
      </c>
      <c r="AC7037">
        <v>18</v>
      </c>
      <c r="AD7037">
        <v>80</v>
      </c>
      <c r="AE7037" t="s">
        <v>1105</v>
      </c>
      <c r="AF7037">
        <v>8</v>
      </c>
      <c r="AH7037" s="160">
        <v>37485</v>
      </c>
      <c r="AI7037">
        <v>18</v>
      </c>
      <c r="AJ7037">
        <v>121</v>
      </c>
      <c r="AK7037" s="160" t="s">
        <v>1105</v>
      </c>
      <c r="AL7037" s="28">
        <f t="shared" si="202"/>
        <v>12</v>
      </c>
      <c r="AN7037" s="160">
        <v>37485</v>
      </c>
      <c r="AO7037">
        <v>18</v>
      </c>
      <c r="AP7037">
        <v>110</v>
      </c>
      <c r="AQ7037" s="160" t="s">
        <v>1105</v>
      </c>
      <c r="AR7037" s="28">
        <f t="shared" si="203"/>
        <v>11</v>
      </c>
      <c r="AT7037" s="160">
        <v>36755</v>
      </c>
      <c r="AU7037">
        <v>18</v>
      </c>
      <c r="AV7037">
        <v>85</v>
      </c>
      <c r="AW7037" s="160" t="s">
        <v>1105</v>
      </c>
      <c r="AX7037" s="28">
        <f t="shared" si="204"/>
        <v>9</v>
      </c>
    </row>
    <row r="7038" spans="28:50" x14ac:dyDescent="0.3">
      <c r="AB7038" s="160">
        <v>35294</v>
      </c>
      <c r="AC7038">
        <v>19</v>
      </c>
      <c r="AD7038">
        <v>70</v>
      </c>
      <c r="AE7038" t="s">
        <v>1105</v>
      </c>
      <c r="AF7038">
        <v>7</v>
      </c>
      <c r="AH7038" s="160">
        <v>37485</v>
      </c>
      <c r="AI7038">
        <v>19</v>
      </c>
      <c r="AJ7038">
        <v>124</v>
      </c>
      <c r="AK7038" s="160" t="s">
        <v>1105</v>
      </c>
      <c r="AL7038" s="28">
        <f t="shared" si="202"/>
        <v>12</v>
      </c>
      <c r="AN7038" s="160">
        <v>37485</v>
      </c>
      <c r="AO7038">
        <v>19</v>
      </c>
      <c r="AP7038">
        <v>120</v>
      </c>
      <c r="AQ7038" s="160" t="s">
        <v>1105</v>
      </c>
      <c r="AR7038" s="28">
        <f t="shared" si="203"/>
        <v>12</v>
      </c>
      <c r="AT7038" s="160">
        <v>36755</v>
      </c>
      <c r="AU7038">
        <v>19</v>
      </c>
      <c r="AV7038">
        <v>81</v>
      </c>
      <c r="AW7038" s="160" t="s">
        <v>1105</v>
      </c>
      <c r="AX7038" s="28">
        <f t="shared" si="204"/>
        <v>8</v>
      </c>
    </row>
    <row r="7039" spans="28:50" x14ac:dyDescent="0.3">
      <c r="AB7039" s="160">
        <v>35294</v>
      </c>
      <c r="AC7039">
        <v>20</v>
      </c>
      <c r="AD7039">
        <v>80</v>
      </c>
      <c r="AE7039" t="s">
        <v>1105</v>
      </c>
      <c r="AF7039">
        <v>8</v>
      </c>
      <c r="AH7039" s="160">
        <v>37485</v>
      </c>
      <c r="AI7039">
        <v>20</v>
      </c>
      <c r="AJ7039">
        <v>116</v>
      </c>
      <c r="AK7039" s="160" t="s">
        <v>1105</v>
      </c>
      <c r="AL7039" s="28">
        <f t="shared" si="202"/>
        <v>12</v>
      </c>
      <c r="AN7039" s="160">
        <v>37485</v>
      </c>
      <c r="AO7039">
        <v>20</v>
      </c>
      <c r="AP7039">
        <v>116</v>
      </c>
      <c r="AQ7039" s="160" t="s">
        <v>1105</v>
      </c>
      <c r="AR7039" s="28">
        <f t="shared" si="203"/>
        <v>12</v>
      </c>
      <c r="AT7039" s="160">
        <v>36755</v>
      </c>
      <c r="AU7039">
        <v>20</v>
      </c>
      <c r="AV7039">
        <v>70</v>
      </c>
      <c r="AW7039" s="160" t="s">
        <v>1105</v>
      </c>
      <c r="AX7039" s="28">
        <f t="shared" si="204"/>
        <v>7</v>
      </c>
    </row>
    <row r="7040" spans="28:50" x14ac:dyDescent="0.3">
      <c r="AB7040" s="160">
        <v>35294</v>
      </c>
      <c r="AC7040">
        <v>21</v>
      </c>
      <c r="AD7040">
        <v>80</v>
      </c>
      <c r="AE7040" t="s">
        <v>1105</v>
      </c>
      <c r="AF7040">
        <v>8</v>
      </c>
      <c r="AH7040" s="160">
        <v>37485</v>
      </c>
      <c r="AI7040">
        <v>21</v>
      </c>
      <c r="AJ7040">
        <v>114</v>
      </c>
      <c r="AK7040" s="160" t="s">
        <v>1105</v>
      </c>
      <c r="AL7040" s="28">
        <f t="shared" si="202"/>
        <v>11</v>
      </c>
      <c r="AN7040" s="160">
        <v>37485</v>
      </c>
      <c r="AO7040">
        <v>21</v>
      </c>
      <c r="AP7040">
        <v>100</v>
      </c>
      <c r="AQ7040" s="160" t="s">
        <v>1105</v>
      </c>
      <c r="AR7040" s="28">
        <f t="shared" si="203"/>
        <v>10</v>
      </c>
      <c r="AT7040" s="160">
        <v>36755</v>
      </c>
      <c r="AU7040">
        <v>21</v>
      </c>
      <c r="AV7040">
        <v>67</v>
      </c>
      <c r="AW7040" s="160" t="s">
        <v>1105</v>
      </c>
      <c r="AX7040" s="28">
        <f t="shared" si="204"/>
        <v>7</v>
      </c>
    </row>
    <row r="7041" spans="28:50" x14ac:dyDescent="0.3">
      <c r="AB7041" s="160">
        <v>35294</v>
      </c>
      <c r="AC7041">
        <v>22</v>
      </c>
      <c r="AD7041">
        <v>60</v>
      </c>
      <c r="AE7041" t="s">
        <v>1105</v>
      </c>
      <c r="AF7041">
        <v>6</v>
      </c>
      <c r="AH7041" s="160">
        <v>37485</v>
      </c>
      <c r="AI7041">
        <v>22</v>
      </c>
      <c r="AJ7041">
        <v>109</v>
      </c>
      <c r="AK7041" s="160" t="s">
        <v>1105</v>
      </c>
      <c r="AL7041" s="28">
        <f t="shared" si="202"/>
        <v>11</v>
      </c>
      <c r="AN7041" s="160">
        <v>37485</v>
      </c>
      <c r="AO7041">
        <v>22</v>
      </c>
      <c r="AP7041">
        <v>110</v>
      </c>
      <c r="AQ7041" s="160" t="s">
        <v>1105</v>
      </c>
      <c r="AR7041" s="28">
        <f t="shared" si="203"/>
        <v>11</v>
      </c>
      <c r="AT7041" s="160">
        <v>36755</v>
      </c>
      <c r="AU7041">
        <v>22</v>
      </c>
      <c r="AV7041">
        <v>70</v>
      </c>
      <c r="AW7041" s="160" t="s">
        <v>1105</v>
      </c>
      <c r="AX7041" s="28">
        <f t="shared" si="204"/>
        <v>7</v>
      </c>
    </row>
    <row r="7042" spans="28:50" x14ac:dyDescent="0.3">
      <c r="AB7042" s="160">
        <v>35294</v>
      </c>
      <c r="AC7042">
        <v>23</v>
      </c>
      <c r="AD7042">
        <v>50</v>
      </c>
      <c r="AE7042" t="s">
        <v>1105</v>
      </c>
      <c r="AF7042">
        <v>5</v>
      </c>
      <c r="AH7042" s="160">
        <v>37485</v>
      </c>
      <c r="AI7042">
        <v>23</v>
      </c>
      <c r="AJ7042">
        <v>108</v>
      </c>
      <c r="AK7042" s="160" t="s">
        <v>1105</v>
      </c>
      <c r="AL7042" s="28">
        <f t="shared" si="202"/>
        <v>11</v>
      </c>
      <c r="AN7042" s="160">
        <v>37485</v>
      </c>
      <c r="AO7042">
        <v>23</v>
      </c>
      <c r="AP7042">
        <v>102</v>
      </c>
      <c r="AQ7042" s="160" t="s">
        <v>1105</v>
      </c>
      <c r="AR7042" s="28">
        <f t="shared" si="203"/>
        <v>10</v>
      </c>
      <c r="AT7042" s="160">
        <v>36755</v>
      </c>
      <c r="AU7042">
        <v>23</v>
      </c>
      <c r="AV7042">
        <v>70</v>
      </c>
      <c r="AW7042" s="160" t="s">
        <v>1105</v>
      </c>
      <c r="AX7042" s="28">
        <f t="shared" si="204"/>
        <v>7</v>
      </c>
    </row>
    <row r="7043" spans="28:50" x14ac:dyDescent="0.3">
      <c r="AB7043" s="160">
        <v>35295</v>
      </c>
      <c r="AC7043">
        <v>0</v>
      </c>
      <c r="AD7043">
        <v>30</v>
      </c>
      <c r="AE7043" t="s">
        <v>1105</v>
      </c>
      <c r="AF7043">
        <v>3</v>
      </c>
      <c r="AH7043" s="160">
        <v>37486</v>
      </c>
      <c r="AI7043">
        <v>0</v>
      </c>
      <c r="AJ7043">
        <v>94</v>
      </c>
      <c r="AK7043" s="160" t="s">
        <v>1105</v>
      </c>
      <c r="AL7043" s="28">
        <f t="shared" si="202"/>
        <v>9</v>
      </c>
      <c r="AN7043" s="160">
        <v>37486</v>
      </c>
      <c r="AO7043">
        <v>0</v>
      </c>
      <c r="AP7043">
        <v>110</v>
      </c>
      <c r="AQ7043" s="160" t="s">
        <v>1105</v>
      </c>
      <c r="AR7043" s="28">
        <f t="shared" si="203"/>
        <v>11</v>
      </c>
      <c r="AT7043" s="160">
        <v>36756</v>
      </c>
      <c r="AU7043">
        <v>0</v>
      </c>
      <c r="AV7043">
        <v>72</v>
      </c>
      <c r="AW7043" s="160" t="s">
        <v>1105</v>
      </c>
      <c r="AX7043" s="28">
        <f t="shared" si="204"/>
        <v>7</v>
      </c>
    </row>
    <row r="7044" spans="28:50" x14ac:dyDescent="0.3">
      <c r="AB7044" s="160">
        <v>35295</v>
      </c>
      <c r="AC7044">
        <v>1</v>
      </c>
      <c r="AD7044">
        <v>40</v>
      </c>
      <c r="AE7044" t="s">
        <v>1105</v>
      </c>
      <c r="AF7044">
        <v>4</v>
      </c>
      <c r="AH7044" s="160">
        <v>37486</v>
      </c>
      <c r="AI7044">
        <v>1</v>
      </c>
      <c r="AJ7044">
        <v>82</v>
      </c>
      <c r="AK7044" s="160" t="s">
        <v>1105</v>
      </c>
      <c r="AL7044" s="28">
        <f t="shared" si="202"/>
        <v>8</v>
      </c>
      <c r="AN7044" s="160">
        <v>37486</v>
      </c>
      <c r="AO7044">
        <v>1</v>
      </c>
      <c r="AP7044">
        <v>110</v>
      </c>
      <c r="AQ7044" s="160" t="s">
        <v>1105</v>
      </c>
      <c r="AR7044" s="28">
        <f t="shared" si="203"/>
        <v>11</v>
      </c>
      <c r="AT7044" s="160">
        <v>36756</v>
      </c>
      <c r="AU7044">
        <v>1</v>
      </c>
      <c r="AV7044">
        <v>76</v>
      </c>
      <c r="AW7044" s="160" t="s">
        <v>1105</v>
      </c>
      <c r="AX7044" s="28">
        <f t="shared" si="204"/>
        <v>8</v>
      </c>
    </row>
    <row r="7045" spans="28:50" x14ac:dyDescent="0.3">
      <c r="AB7045" s="160">
        <v>35295</v>
      </c>
      <c r="AC7045">
        <v>2</v>
      </c>
      <c r="AD7045">
        <v>30</v>
      </c>
      <c r="AE7045" t="s">
        <v>1105</v>
      </c>
      <c r="AF7045">
        <v>3</v>
      </c>
      <c r="AH7045" s="160">
        <v>37486</v>
      </c>
      <c r="AI7045">
        <v>2</v>
      </c>
      <c r="AJ7045">
        <v>82</v>
      </c>
      <c r="AK7045" s="160" t="s">
        <v>1105</v>
      </c>
      <c r="AL7045" s="28">
        <f t="shared" si="202"/>
        <v>8</v>
      </c>
      <c r="AN7045" s="160">
        <v>37486</v>
      </c>
      <c r="AO7045">
        <v>2</v>
      </c>
      <c r="AP7045">
        <v>102</v>
      </c>
      <c r="AQ7045" s="160" t="s">
        <v>1105</v>
      </c>
      <c r="AR7045" s="28">
        <f t="shared" si="203"/>
        <v>10</v>
      </c>
      <c r="AT7045" s="160">
        <v>36756</v>
      </c>
      <c r="AU7045">
        <v>2</v>
      </c>
      <c r="AV7045">
        <v>74</v>
      </c>
      <c r="AW7045" s="160" t="s">
        <v>1105</v>
      </c>
      <c r="AX7045" s="28">
        <f t="shared" si="204"/>
        <v>7</v>
      </c>
    </row>
    <row r="7046" spans="28:50" x14ac:dyDescent="0.3">
      <c r="AB7046" s="160">
        <v>35295</v>
      </c>
      <c r="AC7046">
        <v>3</v>
      </c>
      <c r="AD7046">
        <v>10</v>
      </c>
      <c r="AE7046" t="s">
        <v>1105</v>
      </c>
      <c r="AF7046">
        <v>1</v>
      </c>
      <c r="AH7046" s="160">
        <v>37486</v>
      </c>
      <c r="AI7046">
        <v>3</v>
      </c>
      <c r="AJ7046">
        <v>76</v>
      </c>
      <c r="AK7046" s="160" t="s">
        <v>1105</v>
      </c>
      <c r="AL7046" s="28">
        <f t="shared" si="202"/>
        <v>8</v>
      </c>
      <c r="AN7046" s="160">
        <v>37486</v>
      </c>
      <c r="AO7046">
        <v>3</v>
      </c>
      <c r="AP7046">
        <v>90</v>
      </c>
      <c r="AQ7046" s="160" t="s">
        <v>1105</v>
      </c>
      <c r="AR7046" s="28">
        <f t="shared" si="203"/>
        <v>9</v>
      </c>
      <c r="AT7046" s="160">
        <v>36756</v>
      </c>
      <c r="AU7046">
        <v>3</v>
      </c>
      <c r="AV7046">
        <v>73</v>
      </c>
      <c r="AW7046" s="160" t="s">
        <v>1105</v>
      </c>
      <c r="AX7046" s="28">
        <f t="shared" si="204"/>
        <v>7</v>
      </c>
    </row>
    <row r="7047" spans="28:50" x14ac:dyDescent="0.3">
      <c r="AB7047" s="160">
        <v>35295</v>
      </c>
      <c r="AC7047">
        <v>4</v>
      </c>
      <c r="AD7047">
        <v>-10</v>
      </c>
      <c r="AE7047" t="s">
        <v>1105</v>
      </c>
      <c r="AF7047">
        <v>-1</v>
      </c>
      <c r="AH7047" s="160">
        <v>37486</v>
      </c>
      <c r="AI7047">
        <v>4</v>
      </c>
      <c r="AJ7047">
        <v>68</v>
      </c>
      <c r="AK7047" s="160" t="s">
        <v>1105</v>
      </c>
      <c r="AL7047" s="28">
        <f t="shared" si="202"/>
        <v>7</v>
      </c>
      <c r="AN7047" s="160">
        <v>37486</v>
      </c>
      <c r="AO7047">
        <v>4</v>
      </c>
      <c r="AP7047">
        <v>100</v>
      </c>
      <c r="AQ7047" s="160" t="s">
        <v>1105</v>
      </c>
      <c r="AR7047" s="28">
        <f t="shared" si="203"/>
        <v>10</v>
      </c>
      <c r="AT7047" s="160">
        <v>36756</v>
      </c>
      <c r="AU7047">
        <v>4</v>
      </c>
      <c r="AV7047">
        <v>73</v>
      </c>
      <c r="AW7047" s="160" t="s">
        <v>1105</v>
      </c>
      <c r="AX7047" s="28">
        <f t="shared" si="204"/>
        <v>7</v>
      </c>
    </row>
    <row r="7048" spans="28:50" x14ac:dyDescent="0.3">
      <c r="AB7048" s="160">
        <v>35295</v>
      </c>
      <c r="AC7048">
        <v>5</v>
      </c>
      <c r="AD7048">
        <v>-10</v>
      </c>
      <c r="AE7048" t="s">
        <v>1105</v>
      </c>
      <c r="AF7048">
        <v>-1</v>
      </c>
      <c r="AH7048" s="160">
        <v>37486</v>
      </c>
      <c r="AI7048">
        <v>5</v>
      </c>
      <c r="AJ7048">
        <v>73</v>
      </c>
      <c r="AK7048" s="160" t="s">
        <v>1105</v>
      </c>
      <c r="AL7048" s="28">
        <f t="shared" si="202"/>
        <v>7</v>
      </c>
      <c r="AN7048" s="160">
        <v>37486</v>
      </c>
      <c r="AO7048">
        <v>5</v>
      </c>
      <c r="AP7048">
        <v>86</v>
      </c>
      <c r="AQ7048" s="160" t="s">
        <v>1105</v>
      </c>
      <c r="AR7048" s="28">
        <f t="shared" si="203"/>
        <v>9</v>
      </c>
      <c r="AT7048" s="160">
        <v>36756</v>
      </c>
      <c r="AU7048">
        <v>5</v>
      </c>
      <c r="AV7048">
        <v>73</v>
      </c>
      <c r="AW7048" s="160" t="s">
        <v>1105</v>
      </c>
      <c r="AX7048" s="28">
        <f t="shared" si="204"/>
        <v>7</v>
      </c>
    </row>
    <row r="7049" spans="28:50" x14ac:dyDescent="0.3">
      <c r="AB7049" s="160">
        <v>35295</v>
      </c>
      <c r="AC7049">
        <v>6</v>
      </c>
      <c r="AD7049">
        <v>-20</v>
      </c>
      <c r="AE7049" t="s">
        <v>1105</v>
      </c>
      <c r="AF7049">
        <v>-2</v>
      </c>
      <c r="AH7049" s="160">
        <v>37486</v>
      </c>
      <c r="AI7049">
        <v>6</v>
      </c>
      <c r="AJ7049">
        <v>56</v>
      </c>
      <c r="AK7049" s="160" t="s">
        <v>1105</v>
      </c>
      <c r="AL7049" s="28">
        <f t="shared" si="202"/>
        <v>6</v>
      </c>
      <c r="AN7049" s="160">
        <v>37486</v>
      </c>
      <c r="AO7049">
        <v>6</v>
      </c>
      <c r="AP7049">
        <v>80</v>
      </c>
      <c r="AQ7049" s="160" t="s">
        <v>1105</v>
      </c>
      <c r="AR7049" s="28">
        <f t="shared" si="203"/>
        <v>8</v>
      </c>
      <c r="AT7049" s="160">
        <v>36756</v>
      </c>
      <c r="AU7049">
        <v>6</v>
      </c>
      <c r="AV7049">
        <v>71</v>
      </c>
      <c r="AW7049" s="160" t="s">
        <v>1105</v>
      </c>
      <c r="AX7049" s="28">
        <f t="shared" si="204"/>
        <v>7</v>
      </c>
    </row>
    <row r="7050" spans="28:50" x14ac:dyDescent="0.3">
      <c r="AB7050" s="160">
        <v>35295</v>
      </c>
      <c r="AC7050">
        <v>7</v>
      </c>
      <c r="AD7050">
        <v>-20</v>
      </c>
      <c r="AE7050" t="s">
        <v>1105</v>
      </c>
      <c r="AF7050">
        <v>-2</v>
      </c>
      <c r="AH7050" s="160">
        <v>37486</v>
      </c>
      <c r="AI7050">
        <v>7</v>
      </c>
      <c r="AJ7050">
        <v>53</v>
      </c>
      <c r="AK7050" s="160" t="s">
        <v>1105</v>
      </c>
      <c r="AL7050" s="28">
        <f t="shared" si="202"/>
        <v>5</v>
      </c>
      <c r="AN7050" s="160">
        <v>37486</v>
      </c>
      <c r="AO7050">
        <v>7</v>
      </c>
      <c r="AP7050">
        <v>100</v>
      </c>
      <c r="AQ7050" s="160" t="s">
        <v>1105</v>
      </c>
      <c r="AR7050" s="28">
        <f t="shared" si="203"/>
        <v>10</v>
      </c>
      <c r="AT7050" s="160">
        <v>36756</v>
      </c>
      <c r="AU7050">
        <v>7</v>
      </c>
      <c r="AV7050">
        <v>69</v>
      </c>
      <c r="AW7050" s="160" t="s">
        <v>1105</v>
      </c>
      <c r="AX7050" s="28">
        <f t="shared" si="204"/>
        <v>7</v>
      </c>
    </row>
    <row r="7051" spans="28:50" x14ac:dyDescent="0.3">
      <c r="AB7051" s="160">
        <v>35295</v>
      </c>
      <c r="AC7051">
        <v>8</v>
      </c>
      <c r="AD7051">
        <v>10</v>
      </c>
      <c r="AE7051" t="s">
        <v>1105</v>
      </c>
      <c r="AF7051">
        <v>1</v>
      </c>
      <c r="AH7051" s="160">
        <v>37486</v>
      </c>
      <c r="AI7051">
        <v>8</v>
      </c>
      <c r="AJ7051">
        <v>58</v>
      </c>
      <c r="AK7051" s="160" t="s">
        <v>1105</v>
      </c>
      <c r="AL7051" s="28">
        <f t="shared" si="202"/>
        <v>6</v>
      </c>
      <c r="AN7051" s="160">
        <v>37486</v>
      </c>
      <c r="AO7051">
        <v>8</v>
      </c>
      <c r="AP7051">
        <v>108</v>
      </c>
      <c r="AQ7051" s="160" t="s">
        <v>1105</v>
      </c>
      <c r="AR7051" s="28">
        <f t="shared" si="203"/>
        <v>11</v>
      </c>
      <c r="AT7051" s="160">
        <v>36756</v>
      </c>
      <c r="AU7051">
        <v>8</v>
      </c>
      <c r="AV7051">
        <v>70</v>
      </c>
      <c r="AW7051" s="160" t="s">
        <v>1105</v>
      </c>
      <c r="AX7051" s="28">
        <f t="shared" si="204"/>
        <v>7</v>
      </c>
    </row>
    <row r="7052" spans="28:50" x14ac:dyDescent="0.3">
      <c r="AB7052" s="160">
        <v>35295</v>
      </c>
      <c r="AC7052">
        <v>9</v>
      </c>
      <c r="AD7052">
        <v>50</v>
      </c>
      <c r="AE7052" t="s">
        <v>1105</v>
      </c>
      <c r="AF7052">
        <v>5</v>
      </c>
      <c r="AH7052" s="160">
        <v>37486</v>
      </c>
      <c r="AI7052">
        <v>9</v>
      </c>
      <c r="AJ7052">
        <v>73</v>
      </c>
      <c r="AK7052" s="160" t="s">
        <v>1105</v>
      </c>
      <c r="AL7052" s="28">
        <f t="shared" si="202"/>
        <v>7</v>
      </c>
      <c r="AN7052" s="160">
        <v>37486</v>
      </c>
      <c r="AO7052">
        <v>9</v>
      </c>
      <c r="AP7052">
        <v>110</v>
      </c>
      <c r="AQ7052" s="160" t="s">
        <v>1105</v>
      </c>
      <c r="AR7052" s="28">
        <f t="shared" si="203"/>
        <v>11</v>
      </c>
      <c r="AT7052" s="160">
        <v>36756</v>
      </c>
      <c r="AU7052">
        <v>9</v>
      </c>
      <c r="AV7052">
        <v>71</v>
      </c>
      <c r="AW7052" s="160" t="s">
        <v>1105</v>
      </c>
      <c r="AX7052" s="28">
        <f t="shared" si="204"/>
        <v>7</v>
      </c>
    </row>
    <row r="7053" spans="28:50" x14ac:dyDescent="0.3">
      <c r="AB7053" s="160">
        <v>35295</v>
      </c>
      <c r="AC7053">
        <v>10</v>
      </c>
      <c r="AD7053">
        <v>75</v>
      </c>
      <c r="AE7053" t="s">
        <v>1105</v>
      </c>
      <c r="AF7053">
        <v>8</v>
      </c>
      <c r="AH7053" s="160">
        <v>37486</v>
      </c>
      <c r="AI7053">
        <v>10</v>
      </c>
      <c r="AJ7053">
        <v>104</v>
      </c>
      <c r="AK7053" s="160" t="s">
        <v>1105</v>
      </c>
      <c r="AL7053" s="28">
        <f t="shared" si="202"/>
        <v>10</v>
      </c>
      <c r="AN7053" s="160">
        <v>37486</v>
      </c>
      <c r="AO7053">
        <v>10</v>
      </c>
      <c r="AP7053">
        <v>120</v>
      </c>
      <c r="AQ7053" s="160" t="s">
        <v>1105</v>
      </c>
      <c r="AR7053" s="28">
        <f t="shared" si="203"/>
        <v>12</v>
      </c>
      <c r="AT7053" s="160">
        <v>36756</v>
      </c>
      <c r="AU7053">
        <v>10</v>
      </c>
      <c r="AV7053">
        <v>69</v>
      </c>
      <c r="AW7053" s="160" t="s">
        <v>1105</v>
      </c>
      <c r="AX7053" s="28">
        <f t="shared" si="204"/>
        <v>7</v>
      </c>
    </row>
    <row r="7054" spans="28:50" x14ac:dyDescent="0.3">
      <c r="AB7054" s="160">
        <v>35295</v>
      </c>
      <c r="AC7054">
        <v>11</v>
      </c>
      <c r="AD7054">
        <v>100</v>
      </c>
      <c r="AE7054" t="s">
        <v>1105</v>
      </c>
      <c r="AF7054">
        <v>10</v>
      </c>
      <c r="AH7054" s="160">
        <v>37486</v>
      </c>
      <c r="AI7054">
        <v>11</v>
      </c>
      <c r="AJ7054">
        <v>121</v>
      </c>
      <c r="AK7054" s="160" t="s">
        <v>1105</v>
      </c>
      <c r="AL7054" s="28">
        <f t="shared" si="202"/>
        <v>12</v>
      </c>
      <c r="AN7054" s="160">
        <v>37486</v>
      </c>
      <c r="AO7054">
        <v>11</v>
      </c>
      <c r="AP7054">
        <v>123</v>
      </c>
      <c r="AQ7054" s="160" t="s">
        <v>1105</v>
      </c>
      <c r="AR7054" s="28">
        <f t="shared" si="203"/>
        <v>12</v>
      </c>
      <c r="AT7054" s="160">
        <v>36756</v>
      </c>
      <c r="AU7054">
        <v>11</v>
      </c>
      <c r="AV7054">
        <v>67</v>
      </c>
      <c r="AW7054" s="160" t="s">
        <v>1105</v>
      </c>
      <c r="AX7054" s="28">
        <f t="shared" si="204"/>
        <v>7</v>
      </c>
    </row>
    <row r="7055" spans="28:50" x14ac:dyDescent="0.3">
      <c r="AB7055" s="160">
        <v>35295</v>
      </c>
      <c r="AC7055">
        <v>12</v>
      </c>
      <c r="AD7055">
        <v>100</v>
      </c>
      <c r="AE7055" t="s">
        <v>1105</v>
      </c>
      <c r="AF7055">
        <v>10</v>
      </c>
      <c r="AH7055" s="160">
        <v>37486</v>
      </c>
      <c r="AI7055">
        <v>12</v>
      </c>
      <c r="AJ7055">
        <v>136</v>
      </c>
      <c r="AK7055" s="160" t="s">
        <v>1105</v>
      </c>
      <c r="AL7055" s="28">
        <f t="shared" si="202"/>
        <v>14</v>
      </c>
      <c r="AN7055" s="160">
        <v>37486</v>
      </c>
      <c r="AO7055">
        <v>12</v>
      </c>
      <c r="AP7055">
        <v>110</v>
      </c>
      <c r="AQ7055" s="160" t="s">
        <v>1105</v>
      </c>
      <c r="AR7055" s="28">
        <f t="shared" si="203"/>
        <v>11</v>
      </c>
      <c r="AT7055" s="160">
        <v>36756</v>
      </c>
      <c r="AU7055">
        <v>12</v>
      </c>
      <c r="AV7055">
        <v>68</v>
      </c>
      <c r="AW7055" s="160" t="s">
        <v>1105</v>
      </c>
      <c r="AX7055" s="28">
        <f t="shared" si="204"/>
        <v>7</v>
      </c>
    </row>
    <row r="7056" spans="28:50" x14ac:dyDescent="0.3">
      <c r="AB7056" s="160">
        <v>35295</v>
      </c>
      <c r="AC7056">
        <v>13</v>
      </c>
      <c r="AD7056">
        <v>100</v>
      </c>
      <c r="AE7056" t="s">
        <v>1105</v>
      </c>
      <c r="AF7056">
        <v>10</v>
      </c>
      <c r="AH7056" s="160">
        <v>37486</v>
      </c>
      <c r="AI7056">
        <v>13</v>
      </c>
      <c r="AJ7056">
        <v>133</v>
      </c>
      <c r="AK7056" s="160" t="s">
        <v>1105</v>
      </c>
      <c r="AL7056" s="28">
        <f t="shared" si="202"/>
        <v>13</v>
      </c>
      <c r="AN7056" s="160">
        <v>37486</v>
      </c>
      <c r="AO7056">
        <v>13</v>
      </c>
      <c r="AP7056">
        <v>120</v>
      </c>
      <c r="AQ7056" s="160" t="s">
        <v>1105</v>
      </c>
      <c r="AR7056" s="28">
        <f t="shared" si="203"/>
        <v>12</v>
      </c>
      <c r="AT7056" s="160">
        <v>36756</v>
      </c>
      <c r="AU7056">
        <v>13</v>
      </c>
      <c r="AV7056">
        <v>67</v>
      </c>
      <c r="AW7056" s="160" t="s">
        <v>1105</v>
      </c>
      <c r="AX7056" s="28">
        <f t="shared" si="204"/>
        <v>7</v>
      </c>
    </row>
    <row r="7057" spans="28:50" x14ac:dyDescent="0.3">
      <c r="AB7057" s="160">
        <v>35295</v>
      </c>
      <c r="AC7057">
        <v>14</v>
      </c>
      <c r="AD7057">
        <v>100</v>
      </c>
      <c r="AE7057" t="s">
        <v>1105</v>
      </c>
      <c r="AF7057">
        <v>10</v>
      </c>
      <c r="AH7057" s="160">
        <v>37486</v>
      </c>
      <c r="AI7057">
        <v>14</v>
      </c>
      <c r="AJ7057">
        <v>133</v>
      </c>
      <c r="AK7057" s="160" t="s">
        <v>1105</v>
      </c>
      <c r="AL7057" s="28">
        <f t="shared" si="202"/>
        <v>13</v>
      </c>
      <c r="AN7057" s="160">
        <v>37486</v>
      </c>
      <c r="AO7057">
        <v>14</v>
      </c>
      <c r="AP7057">
        <v>118</v>
      </c>
      <c r="AQ7057" s="160" t="s">
        <v>1105</v>
      </c>
      <c r="AR7057" s="28">
        <f t="shared" si="203"/>
        <v>12</v>
      </c>
      <c r="AT7057" s="160">
        <v>36756</v>
      </c>
      <c r="AU7057">
        <v>14</v>
      </c>
      <c r="AV7057">
        <v>68</v>
      </c>
      <c r="AW7057" s="160" t="s">
        <v>1105</v>
      </c>
      <c r="AX7057" s="28">
        <f t="shared" si="204"/>
        <v>7</v>
      </c>
    </row>
    <row r="7058" spans="28:50" x14ac:dyDescent="0.3">
      <c r="AB7058" s="160">
        <v>35295</v>
      </c>
      <c r="AC7058">
        <v>15</v>
      </c>
      <c r="AD7058">
        <v>90</v>
      </c>
      <c r="AE7058" t="s">
        <v>1105</v>
      </c>
      <c r="AF7058">
        <v>9</v>
      </c>
      <c r="AH7058" s="160">
        <v>37486</v>
      </c>
      <c r="AI7058">
        <v>15</v>
      </c>
      <c r="AJ7058">
        <v>135</v>
      </c>
      <c r="AK7058" s="160" t="s">
        <v>1105</v>
      </c>
      <c r="AL7058" s="28">
        <f t="shared" si="202"/>
        <v>14</v>
      </c>
      <c r="AN7058" s="160">
        <v>37486</v>
      </c>
      <c r="AO7058">
        <v>15</v>
      </c>
      <c r="AP7058">
        <v>120</v>
      </c>
      <c r="AQ7058" s="160" t="s">
        <v>1105</v>
      </c>
      <c r="AR7058" s="28">
        <f t="shared" si="203"/>
        <v>12</v>
      </c>
      <c r="AT7058" s="160">
        <v>36756</v>
      </c>
      <c r="AU7058">
        <v>15</v>
      </c>
      <c r="AV7058">
        <v>67</v>
      </c>
      <c r="AW7058" s="160" t="s">
        <v>1105</v>
      </c>
      <c r="AX7058" s="28">
        <f t="shared" si="204"/>
        <v>7</v>
      </c>
    </row>
    <row r="7059" spans="28:50" x14ac:dyDescent="0.3">
      <c r="AB7059" s="160">
        <v>35295</v>
      </c>
      <c r="AC7059">
        <v>16</v>
      </c>
      <c r="AD7059">
        <v>80</v>
      </c>
      <c r="AE7059" t="s">
        <v>1105</v>
      </c>
      <c r="AF7059">
        <v>8</v>
      </c>
      <c r="AH7059" s="160">
        <v>37486</v>
      </c>
      <c r="AI7059">
        <v>16</v>
      </c>
      <c r="AJ7059">
        <v>138</v>
      </c>
      <c r="AK7059" s="160" t="s">
        <v>1105</v>
      </c>
      <c r="AL7059" s="28">
        <f t="shared" si="202"/>
        <v>14</v>
      </c>
      <c r="AN7059" s="160">
        <v>37486</v>
      </c>
      <c r="AO7059">
        <v>16</v>
      </c>
      <c r="AP7059">
        <v>120</v>
      </c>
      <c r="AQ7059" s="160" t="s">
        <v>1105</v>
      </c>
      <c r="AR7059" s="28">
        <f t="shared" si="203"/>
        <v>12</v>
      </c>
      <c r="AT7059" s="160">
        <v>36756</v>
      </c>
      <c r="AU7059">
        <v>16</v>
      </c>
      <c r="AV7059">
        <v>66</v>
      </c>
      <c r="AW7059" s="160" t="s">
        <v>1105</v>
      </c>
      <c r="AX7059" s="28">
        <f t="shared" si="204"/>
        <v>7</v>
      </c>
    </row>
    <row r="7060" spans="28:50" x14ac:dyDescent="0.3">
      <c r="AB7060" s="160">
        <v>35295</v>
      </c>
      <c r="AC7060">
        <v>17</v>
      </c>
      <c r="AD7060">
        <v>70</v>
      </c>
      <c r="AE7060" t="s">
        <v>1105</v>
      </c>
      <c r="AF7060">
        <v>7</v>
      </c>
      <c r="AH7060" s="160">
        <v>37486</v>
      </c>
      <c r="AI7060">
        <v>17</v>
      </c>
      <c r="AJ7060">
        <v>133</v>
      </c>
      <c r="AK7060" s="160" t="s">
        <v>1105</v>
      </c>
      <c r="AL7060" s="28">
        <f t="shared" si="202"/>
        <v>13</v>
      </c>
      <c r="AN7060" s="160">
        <v>37486</v>
      </c>
      <c r="AO7060">
        <v>17</v>
      </c>
      <c r="AP7060">
        <v>112</v>
      </c>
      <c r="AQ7060" s="160" t="s">
        <v>1105</v>
      </c>
      <c r="AR7060" s="28">
        <f t="shared" si="203"/>
        <v>11</v>
      </c>
      <c r="AT7060" s="160">
        <v>36756</v>
      </c>
      <c r="AU7060">
        <v>17</v>
      </c>
      <c r="AV7060">
        <v>64</v>
      </c>
      <c r="AW7060" s="160" t="s">
        <v>1105</v>
      </c>
      <c r="AX7060" s="28">
        <f t="shared" si="204"/>
        <v>6</v>
      </c>
    </row>
    <row r="7061" spans="28:50" x14ac:dyDescent="0.3">
      <c r="AB7061" s="160">
        <v>35295</v>
      </c>
      <c r="AC7061">
        <v>18</v>
      </c>
      <c r="AD7061">
        <v>60</v>
      </c>
      <c r="AE7061" t="s">
        <v>1105</v>
      </c>
      <c r="AF7061">
        <v>6</v>
      </c>
      <c r="AH7061" s="160">
        <v>37486</v>
      </c>
      <c r="AI7061">
        <v>18</v>
      </c>
      <c r="AJ7061">
        <v>116</v>
      </c>
      <c r="AK7061" s="160" t="s">
        <v>1105</v>
      </c>
      <c r="AL7061" s="28">
        <f t="shared" si="202"/>
        <v>12</v>
      </c>
      <c r="AN7061" s="160">
        <v>37486</v>
      </c>
      <c r="AO7061">
        <v>18</v>
      </c>
      <c r="AP7061">
        <v>110</v>
      </c>
      <c r="AQ7061" s="160" t="s">
        <v>1105</v>
      </c>
      <c r="AR7061" s="28">
        <f t="shared" si="203"/>
        <v>11</v>
      </c>
      <c r="AT7061" s="160">
        <v>36756</v>
      </c>
      <c r="AU7061">
        <v>18</v>
      </c>
      <c r="AV7061">
        <v>63</v>
      </c>
      <c r="AW7061" s="160" t="s">
        <v>1105</v>
      </c>
      <c r="AX7061" s="28">
        <f t="shared" si="204"/>
        <v>6</v>
      </c>
    </row>
    <row r="7062" spans="28:50" x14ac:dyDescent="0.3">
      <c r="AB7062" s="160">
        <v>35295</v>
      </c>
      <c r="AC7062">
        <v>19</v>
      </c>
      <c r="AD7062">
        <v>40</v>
      </c>
      <c r="AE7062" t="s">
        <v>1105</v>
      </c>
      <c r="AF7062">
        <v>4</v>
      </c>
      <c r="AH7062" s="160">
        <v>37486</v>
      </c>
      <c r="AI7062">
        <v>19</v>
      </c>
      <c r="AJ7062">
        <v>111</v>
      </c>
      <c r="AK7062" s="160" t="s">
        <v>1105</v>
      </c>
      <c r="AL7062" s="28">
        <f t="shared" si="202"/>
        <v>11</v>
      </c>
      <c r="AN7062" s="160">
        <v>37486</v>
      </c>
      <c r="AO7062">
        <v>19</v>
      </c>
      <c r="AP7062">
        <v>110</v>
      </c>
      <c r="AQ7062" s="160" t="s">
        <v>1105</v>
      </c>
      <c r="AR7062" s="28">
        <f t="shared" si="203"/>
        <v>11</v>
      </c>
      <c r="AT7062" s="160">
        <v>36756</v>
      </c>
      <c r="AU7062">
        <v>19</v>
      </c>
      <c r="AV7062">
        <v>63</v>
      </c>
      <c r="AW7062" s="160" t="s">
        <v>1105</v>
      </c>
      <c r="AX7062" s="28">
        <f t="shared" si="204"/>
        <v>6</v>
      </c>
    </row>
    <row r="7063" spans="28:50" x14ac:dyDescent="0.3">
      <c r="AB7063" s="160">
        <v>35295</v>
      </c>
      <c r="AC7063">
        <v>20</v>
      </c>
      <c r="AD7063">
        <v>40</v>
      </c>
      <c r="AE7063" t="s">
        <v>1105</v>
      </c>
      <c r="AF7063">
        <v>4</v>
      </c>
      <c r="AH7063" s="160">
        <v>37486</v>
      </c>
      <c r="AI7063">
        <v>20</v>
      </c>
      <c r="AJ7063">
        <v>105</v>
      </c>
      <c r="AK7063" s="160" t="s">
        <v>1105</v>
      </c>
      <c r="AL7063" s="28">
        <f t="shared" si="202"/>
        <v>11</v>
      </c>
      <c r="AN7063" s="160">
        <v>37486</v>
      </c>
      <c r="AO7063">
        <v>20</v>
      </c>
      <c r="AP7063">
        <v>115</v>
      </c>
      <c r="AQ7063" s="160" t="s">
        <v>1105</v>
      </c>
      <c r="AR7063" s="28">
        <f t="shared" si="203"/>
        <v>12</v>
      </c>
      <c r="AT7063" s="160">
        <v>36756</v>
      </c>
      <c r="AU7063">
        <v>20</v>
      </c>
      <c r="AV7063">
        <v>61</v>
      </c>
      <c r="AW7063" s="160" t="s">
        <v>1105</v>
      </c>
      <c r="AX7063" s="28">
        <f t="shared" si="204"/>
        <v>6</v>
      </c>
    </row>
    <row r="7064" spans="28:50" x14ac:dyDescent="0.3">
      <c r="AB7064" s="160">
        <v>35295</v>
      </c>
      <c r="AC7064">
        <v>21</v>
      </c>
      <c r="AD7064">
        <v>30</v>
      </c>
      <c r="AE7064" t="s">
        <v>1105</v>
      </c>
      <c r="AF7064">
        <v>3</v>
      </c>
      <c r="AH7064" s="160">
        <v>37486</v>
      </c>
      <c r="AI7064">
        <v>21</v>
      </c>
      <c r="AJ7064">
        <v>101</v>
      </c>
      <c r="AK7064" s="160" t="s">
        <v>1105</v>
      </c>
      <c r="AL7064" s="28">
        <f t="shared" si="202"/>
        <v>10</v>
      </c>
      <c r="AN7064" s="160">
        <v>37486</v>
      </c>
      <c r="AO7064">
        <v>21</v>
      </c>
      <c r="AP7064">
        <v>120</v>
      </c>
      <c r="AQ7064" s="160" t="s">
        <v>1105</v>
      </c>
      <c r="AR7064" s="28">
        <f t="shared" si="203"/>
        <v>12</v>
      </c>
      <c r="AT7064" s="160">
        <v>36756</v>
      </c>
      <c r="AU7064">
        <v>21</v>
      </c>
      <c r="AV7064">
        <v>58</v>
      </c>
      <c r="AW7064" s="160" t="s">
        <v>1105</v>
      </c>
      <c r="AX7064" s="28">
        <f t="shared" si="204"/>
        <v>6</v>
      </c>
    </row>
    <row r="7065" spans="28:50" x14ac:dyDescent="0.3">
      <c r="AB7065" s="160">
        <v>35295</v>
      </c>
      <c r="AC7065">
        <v>22</v>
      </c>
      <c r="AD7065">
        <v>30</v>
      </c>
      <c r="AE7065" t="s">
        <v>1105</v>
      </c>
      <c r="AF7065">
        <v>3</v>
      </c>
      <c r="AH7065" s="160">
        <v>37486</v>
      </c>
      <c r="AI7065">
        <v>22</v>
      </c>
      <c r="AJ7065">
        <v>93</v>
      </c>
      <c r="AK7065" s="160" t="s">
        <v>1105</v>
      </c>
      <c r="AL7065" s="28">
        <f t="shared" si="202"/>
        <v>9</v>
      </c>
      <c r="AN7065" s="160">
        <v>37486</v>
      </c>
      <c r="AO7065">
        <v>22</v>
      </c>
      <c r="AP7065">
        <v>110</v>
      </c>
      <c r="AQ7065" s="160" t="s">
        <v>1105</v>
      </c>
      <c r="AR7065" s="28">
        <f t="shared" si="203"/>
        <v>11</v>
      </c>
      <c r="AT7065" s="160">
        <v>36756</v>
      </c>
      <c r="AU7065">
        <v>22</v>
      </c>
      <c r="AV7065">
        <v>57</v>
      </c>
      <c r="AW7065" s="160" t="s">
        <v>1105</v>
      </c>
      <c r="AX7065" s="28">
        <f t="shared" si="204"/>
        <v>6</v>
      </c>
    </row>
    <row r="7066" spans="28:50" x14ac:dyDescent="0.3">
      <c r="AB7066" s="160">
        <v>35295</v>
      </c>
      <c r="AC7066">
        <v>23</v>
      </c>
      <c r="AD7066">
        <v>30</v>
      </c>
      <c r="AE7066" t="s">
        <v>1105</v>
      </c>
      <c r="AF7066">
        <v>3</v>
      </c>
      <c r="AH7066" s="160">
        <v>37486</v>
      </c>
      <c r="AI7066">
        <v>23</v>
      </c>
      <c r="AJ7066">
        <v>80</v>
      </c>
      <c r="AK7066" s="160" t="s">
        <v>1105</v>
      </c>
      <c r="AL7066" s="28">
        <f t="shared" si="202"/>
        <v>8</v>
      </c>
      <c r="AN7066" s="160">
        <v>37486</v>
      </c>
      <c r="AO7066">
        <v>23</v>
      </c>
      <c r="AP7066">
        <v>111</v>
      </c>
      <c r="AQ7066" s="160" t="s">
        <v>1105</v>
      </c>
      <c r="AR7066" s="28">
        <f t="shared" si="203"/>
        <v>11</v>
      </c>
      <c r="AT7066" s="160">
        <v>36756</v>
      </c>
      <c r="AU7066">
        <v>23</v>
      </c>
      <c r="AV7066">
        <v>57</v>
      </c>
      <c r="AW7066" s="160" t="s">
        <v>1105</v>
      </c>
      <c r="AX7066" s="28">
        <f t="shared" si="204"/>
        <v>6</v>
      </c>
    </row>
    <row r="7067" spans="28:50" x14ac:dyDescent="0.3">
      <c r="AB7067" s="160">
        <v>35296</v>
      </c>
      <c r="AC7067">
        <v>0</v>
      </c>
      <c r="AD7067">
        <v>30</v>
      </c>
      <c r="AE7067" t="s">
        <v>1105</v>
      </c>
      <c r="AF7067">
        <v>3</v>
      </c>
      <c r="AH7067" s="160">
        <v>37487</v>
      </c>
      <c r="AI7067">
        <v>0</v>
      </c>
      <c r="AJ7067">
        <v>72</v>
      </c>
      <c r="AK7067" s="160" t="s">
        <v>1105</v>
      </c>
      <c r="AL7067" s="28">
        <f t="shared" si="202"/>
        <v>7</v>
      </c>
      <c r="AN7067" s="160">
        <v>37487</v>
      </c>
      <c r="AO7067">
        <v>0</v>
      </c>
      <c r="AP7067">
        <v>110</v>
      </c>
      <c r="AQ7067" s="160" t="s">
        <v>1105</v>
      </c>
      <c r="AR7067" s="28">
        <f t="shared" si="203"/>
        <v>11</v>
      </c>
      <c r="AT7067" s="160">
        <v>36757</v>
      </c>
      <c r="AU7067">
        <v>0</v>
      </c>
      <c r="AV7067">
        <v>60</v>
      </c>
      <c r="AW7067" s="160" t="s">
        <v>1105</v>
      </c>
      <c r="AX7067" s="28">
        <f t="shared" si="204"/>
        <v>6</v>
      </c>
    </row>
    <row r="7068" spans="28:50" x14ac:dyDescent="0.3">
      <c r="AB7068" s="160">
        <v>35296</v>
      </c>
      <c r="AC7068">
        <v>1</v>
      </c>
      <c r="AD7068">
        <v>27</v>
      </c>
      <c r="AE7068" t="s">
        <v>1105</v>
      </c>
      <c r="AF7068">
        <v>3</v>
      </c>
      <c r="AH7068" s="160">
        <v>37487</v>
      </c>
      <c r="AI7068">
        <v>1</v>
      </c>
      <c r="AJ7068">
        <v>62</v>
      </c>
      <c r="AK7068" s="160" t="s">
        <v>1105</v>
      </c>
      <c r="AL7068" s="28">
        <f t="shared" si="202"/>
        <v>6</v>
      </c>
      <c r="AN7068" s="160">
        <v>37487</v>
      </c>
      <c r="AO7068">
        <v>1</v>
      </c>
      <c r="AP7068">
        <v>100</v>
      </c>
      <c r="AQ7068" s="160" t="s">
        <v>1105</v>
      </c>
      <c r="AR7068" s="28">
        <f t="shared" si="203"/>
        <v>10</v>
      </c>
      <c r="AT7068" s="160">
        <v>36757</v>
      </c>
      <c r="AU7068">
        <v>1</v>
      </c>
      <c r="AV7068">
        <v>59</v>
      </c>
      <c r="AW7068" s="160" t="s">
        <v>1105</v>
      </c>
      <c r="AX7068" s="28">
        <f t="shared" si="204"/>
        <v>6</v>
      </c>
    </row>
    <row r="7069" spans="28:50" x14ac:dyDescent="0.3">
      <c r="AB7069" s="160">
        <v>35296</v>
      </c>
      <c r="AC7069">
        <v>2</v>
      </c>
      <c r="AD7069">
        <v>23</v>
      </c>
      <c r="AE7069" t="s">
        <v>1105</v>
      </c>
      <c r="AF7069">
        <v>2</v>
      </c>
      <c r="AH7069" s="160">
        <v>37487</v>
      </c>
      <c r="AI7069">
        <v>2</v>
      </c>
      <c r="AJ7069">
        <v>54</v>
      </c>
      <c r="AK7069" s="160" t="s">
        <v>1105</v>
      </c>
      <c r="AL7069" s="28">
        <f t="shared" si="202"/>
        <v>5</v>
      </c>
      <c r="AN7069" s="160">
        <v>37487</v>
      </c>
      <c r="AO7069">
        <v>2</v>
      </c>
      <c r="AP7069">
        <v>88</v>
      </c>
      <c r="AQ7069" s="160" t="s">
        <v>1105</v>
      </c>
      <c r="AR7069" s="28">
        <f t="shared" si="203"/>
        <v>9</v>
      </c>
      <c r="AT7069" s="160">
        <v>36757</v>
      </c>
      <c r="AU7069">
        <v>2</v>
      </c>
      <c r="AV7069">
        <v>60</v>
      </c>
      <c r="AW7069" s="160" t="s">
        <v>1105</v>
      </c>
      <c r="AX7069" s="28">
        <f t="shared" si="204"/>
        <v>6</v>
      </c>
    </row>
    <row r="7070" spans="28:50" x14ac:dyDescent="0.3">
      <c r="AB7070" s="160">
        <v>35296</v>
      </c>
      <c r="AC7070">
        <v>3</v>
      </c>
      <c r="AD7070">
        <v>20</v>
      </c>
      <c r="AE7070" t="s">
        <v>1105</v>
      </c>
      <c r="AF7070">
        <v>2</v>
      </c>
      <c r="AH7070" s="160">
        <v>37487</v>
      </c>
      <c r="AI7070">
        <v>3</v>
      </c>
      <c r="AJ7070">
        <v>45</v>
      </c>
      <c r="AK7070" s="160" t="s">
        <v>1105</v>
      </c>
      <c r="AL7070" s="28">
        <f t="shared" si="202"/>
        <v>5</v>
      </c>
      <c r="AN7070" s="160">
        <v>37487</v>
      </c>
      <c r="AO7070">
        <v>3</v>
      </c>
      <c r="AP7070">
        <v>90</v>
      </c>
      <c r="AQ7070" s="160" t="s">
        <v>1105</v>
      </c>
      <c r="AR7070" s="28">
        <f t="shared" si="203"/>
        <v>9</v>
      </c>
      <c r="AT7070" s="160">
        <v>36757</v>
      </c>
      <c r="AU7070">
        <v>3</v>
      </c>
      <c r="AV7070">
        <v>58</v>
      </c>
      <c r="AW7070" s="160" t="s">
        <v>1105</v>
      </c>
      <c r="AX7070" s="28">
        <f t="shared" si="204"/>
        <v>6</v>
      </c>
    </row>
    <row r="7071" spans="28:50" x14ac:dyDescent="0.3">
      <c r="AB7071" s="160">
        <v>35296</v>
      </c>
      <c r="AC7071">
        <v>4</v>
      </c>
      <c r="AD7071">
        <v>20</v>
      </c>
      <c r="AE7071" t="s">
        <v>1105</v>
      </c>
      <c r="AF7071">
        <v>2</v>
      </c>
      <c r="AH7071" s="160">
        <v>37487</v>
      </c>
      <c r="AI7071">
        <v>4</v>
      </c>
      <c r="AJ7071">
        <v>44</v>
      </c>
      <c r="AK7071" s="160" t="s">
        <v>1105</v>
      </c>
      <c r="AL7071" s="28">
        <f t="shared" si="202"/>
        <v>4</v>
      </c>
      <c r="AN7071" s="160">
        <v>37487</v>
      </c>
      <c r="AO7071">
        <v>4</v>
      </c>
      <c r="AP7071">
        <v>90</v>
      </c>
      <c r="AQ7071" s="160" t="s">
        <v>1105</v>
      </c>
      <c r="AR7071" s="28">
        <f t="shared" si="203"/>
        <v>9</v>
      </c>
      <c r="AT7071" s="160">
        <v>36757</v>
      </c>
      <c r="AU7071">
        <v>4</v>
      </c>
      <c r="AV7071">
        <v>59</v>
      </c>
      <c r="AW7071" s="160" t="s">
        <v>1105</v>
      </c>
      <c r="AX7071" s="28">
        <f t="shared" si="204"/>
        <v>6</v>
      </c>
    </row>
    <row r="7072" spans="28:50" x14ac:dyDescent="0.3">
      <c r="AB7072" s="160">
        <v>35296</v>
      </c>
      <c r="AC7072">
        <v>5</v>
      </c>
      <c r="AD7072">
        <v>10</v>
      </c>
      <c r="AE7072" t="s">
        <v>1105</v>
      </c>
      <c r="AF7072">
        <v>1</v>
      </c>
      <c r="AH7072" s="160">
        <v>37487</v>
      </c>
      <c r="AI7072">
        <v>5</v>
      </c>
      <c r="AJ7072">
        <v>42</v>
      </c>
      <c r="AK7072" s="160" t="s">
        <v>1105</v>
      </c>
      <c r="AL7072" s="28">
        <f t="shared" si="202"/>
        <v>4</v>
      </c>
      <c r="AN7072" s="160">
        <v>37487</v>
      </c>
      <c r="AO7072">
        <v>5</v>
      </c>
      <c r="AP7072">
        <v>95</v>
      </c>
      <c r="AQ7072" s="160" t="s">
        <v>1105</v>
      </c>
      <c r="AR7072" s="28">
        <f t="shared" si="203"/>
        <v>10</v>
      </c>
      <c r="AT7072" s="160">
        <v>36757</v>
      </c>
      <c r="AU7072">
        <v>5</v>
      </c>
      <c r="AV7072">
        <v>60</v>
      </c>
      <c r="AW7072" s="160" t="s">
        <v>1105</v>
      </c>
      <c r="AX7072" s="28">
        <f t="shared" si="204"/>
        <v>6</v>
      </c>
    </row>
    <row r="7073" spans="28:50" x14ac:dyDescent="0.3">
      <c r="AB7073" s="160">
        <v>35296</v>
      </c>
      <c r="AC7073">
        <v>6</v>
      </c>
      <c r="AD7073">
        <v>30</v>
      </c>
      <c r="AE7073" t="s">
        <v>1105</v>
      </c>
      <c r="AF7073">
        <v>3</v>
      </c>
      <c r="AH7073" s="160">
        <v>37487</v>
      </c>
      <c r="AI7073">
        <v>6</v>
      </c>
      <c r="AJ7073">
        <v>45</v>
      </c>
      <c r="AK7073" s="160" t="s">
        <v>1105</v>
      </c>
      <c r="AL7073" s="28">
        <f t="shared" si="202"/>
        <v>5</v>
      </c>
      <c r="AN7073" s="160">
        <v>37487</v>
      </c>
      <c r="AO7073">
        <v>6</v>
      </c>
      <c r="AP7073">
        <v>100</v>
      </c>
      <c r="AQ7073" s="160" t="s">
        <v>1105</v>
      </c>
      <c r="AR7073" s="28">
        <f t="shared" si="203"/>
        <v>10</v>
      </c>
      <c r="AT7073" s="160">
        <v>36757</v>
      </c>
      <c r="AU7073">
        <v>6</v>
      </c>
      <c r="AV7073">
        <v>58</v>
      </c>
      <c r="AW7073" s="160" t="s">
        <v>1105</v>
      </c>
      <c r="AX7073" s="28">
        <f t="shared" si="204"/>
        <v>6</v>
      </c>
    </row>
    <row r="7074" spans="28:50" x14ac:dyDescent="0.3">
      <c r="AB7074" s="160">
        <v>35296</v>
      </c>
      <c r="AC7074">
        <v>7</v>
      </c>
      <c r="AD7074">
        <v>30</v>
      </c>
      <c r="AE7074" t="s">
        <v>1105</v>
      </c>
      <c r="AF7074">
        <v>3</v>
      </c>
      <c r="AH7074" s="160">
        <v>37487</v>
      </c>
      <c r="AI7074">
        <v>7</v>
      </c>
      <c r="AJ7074">
        <v>50</v>
      </c>
      <c r="AK7074" s="160" t="s">
        <v>1105</v>
      </c>
      <c r="AL7074" s="28">
        <f t="shared" si="202"/>
        <v>5</v>
      </c>
      <c r="AN7074" s="160">
        <v>37487</v>
      </c>
      <c r="AO7074">
        <v>7</v>
      </c>
      <c r="AP7074">
        <v>90</v>
      </c>
      <c r="AQ7074" s="160" t="s">
        <v>1105</v>
      </c>
      <c r="AR7074" s="28">
        <f t="shared" si="203"/>
        <v>9</v>
      </c>
      <c r="AT7074" s="160">
        <v>36757</v>
      </c>
      <c r="AU7074">
        <v>7</v>
      </c>
      <c r="AV7074">
        <v>58</v>
      </c>
      <c r="AW7074" s="160" t="s">
        <v>1105</v>
      </c>
      <c r="AX7074" s="28">
        <f t="shared" si="204"/>
        <v>6</v>
      </c>
    </row>
    <row r="7075" spans="28:50" x14ac:dyDescent="0.3">
      <c r="AB7075" s="160">
        <v>35296</v>
      </c>
      <c r="AC7075">
        <v>8</v>
      </c>
      <c r="AD7075">
        <v>40</v>
      </c>
      <c r="AE7075" t="s">
        <v>1105</v>
      </c>
      <c r="AF7075">
        <v>4</v>
      </c>
      <c r="AH7075" s="160">
        <v>37487</v>
      </c>
      <c r="AI7075">
        <v>8</v>
      </c>
      <c r="AJ7075">
        <v>57</v>
      </c>
      <c r="AK7075" s="160" t="s">
        <v>1105</v>
      </c>
      <c r="AL7075" s="28">
        <f t="shared" si="202"/>
        <v>6</v>
      </c>
      <c r="AN7075" s="160">
        <v>37487</v>
      </c>
      <c r="AO7075">
        <v>8</v>
      </c>
      <c r="AP7075">
        <v>115</v>
      </c>
      <c r="AQ7075" s="160" t="s">
        <v>1105</v>
      </c>
      <c r="AR7075" s="28">
        <f t="shared" si="203"/>
        <v>12</v>
      </c>
      <c r="AT7075" s="160">
        <v>36757</v>
      </c>
      <c r="AU7075">
        <v>8</v>
      </c>
      <c r="AV7075">
        <v>60</v>
      </c>
      <c r="AW7075" s="160" t="s">
        <v>1105</v>
      </c>
      <c r="AX7075" s="28">
        <f t="shared" si="204"/>
        <v>6</v>
      </c>
    </row>
    <row r="7076" spans="28:50" x14ac:dyDescent="0.3">
      <c r="AB7076" s="160">
        <v>35296</v>
      </c>
      <c r="AC7076">
        <v>9</v>
      </c>
      <c r="AD7076">
        <v>50</v>
      </c>
      <c r="AE7076" t="s">
        <v>1105</v>
      </c>
      <c r="AF7076">
        <v>5</v>
      </c>
      <c r="AH7076" s="160">
        <v>37487</v>
      </c>
      <c r="AI7076">
        <v>9</v>
      </c>
      <c r="AJ7076">
        <v>79</v>
      </c>
      <c r="AK7076" s="160" t="s">
        <v>1105</v>
      </c>
      <c r="AL7076" s="28">
        <f t="shared" si="202"/>
        <v>8</v>
      </c>
      <c r="AN7076" s="160">
        <v>37487</v>
      </c>
      <c r="AO7076">
        <v>9</v>
      </c>
      <c r="AP7076">
        <v>120</v>
      </c>
      <c r="AQ7076" s="160" t="s">
        <v>1105</v>
      </c>
      <c r="AR7076" s="28">
        <f t="shared" si="203"/>
        <v>12</v>
      </c>
      <c r="AT7076" s="160">
        <v>36757</v>
      </c>
      <c r="AU7076">
        <v>9</v>
      </c>
      <c r="AV7076">
        <v>60</v>
      </c>
      <c r="AW7076" s="160" t="s">
        <v>1105</v>
      </c>
      <c r="AX7076" s="28">
        <f t="shared" si="204"/>
        <v>6</v>
      </c>
    </row>
    <row r="7077" spans="28:50" x14ac:dyDescent="0.3">
      <c r="AB7077" s="160">
        <v>35296</v>
      </c>
      <c r="AC7077">
        <v>10</v>
      </c>
      <c r="AD7077">
        <v>55</v>
      </c>
      <c r="AE7077" t="s">
        <v>1105</v>
      </c>
      <c r="AF7077">
        <v>6</v>
      </c>
      <c r="AH7077" s="160">
        <v>37487</v>
      </c>
      <c r="AI7077">
        <v>10</v>
      </c>
      <c r="AJ7077">
        <v>116</v>
      </c>
      <c r="AK7077" s="160" t="s">
        <v>1105</v>
      </c>
      <c r="AL7077" s="28">
        <f t="shared" si="202"/>
        <v>12</v>
      </c>
      <c r="AN7077" s="160">
        <v>37487</v>
      </c>
      <c r="AO7077">
        <v>10</v>
      </c>
      <c r="AP7077">
        <v>130</v>
      </c>
      <c r="AQ7077" s="160" t="s">
        <v>1105</v>
      </c>
      <c r="AR7077" s="28">
        <f t="shared" si="203"/>
        <v>13</v>
      </c>
      <c r="AT7077" s="160">
        <v>36757</v>
      </c>
      <c r="AU7077">
        <v>10</v>
      </c>
      <c r="AV7077">
        <v>62</v>
      </c>
      <c r="AW7077" s="160" t="s">
        <v>1105</v>
      </c>
      <c r="AX7077" s="28">
        <f t="shared" si="204"/>
        <v>6</v>
      </c>
    </row>
    <row r="7078" spans="28:50" x14ac:dyDescent="0.3">
      <c r="AB7078" s="160">
        <v>35296</v>
      </c>
      <c r="AC7078">
        <v>11</v>
      </c>
      <c r="AD7078">
        <v>60</v>
      </c>
      <c r="AE7078" t="s">
        <v>1105</v>
      </c>
      <c r="AF7078">
        <v>6</v>
      </c>
      <c r="AH7078" s="160">
        <v>37487</v>
      </c>
      <c r="AI7078">
        <v>11</v>
      </c>
      <c r="AJ7078">
        <v>128</v>
      </c>
      <c r="AK7078" s="160" t="s">
        <v>1105</v>
      </c>
      <c r="AL7078" s="28">
        <f t="shared" si="202"/>
        <v>13</v>
      </c>
      <c r="AN7078" s="160">
        <v>37487</v>
      </c>
      <c r="AO7078">
        <v>11</v>
      </c>
      <c r="AP7078">
        <v>128</v>
      </c>
      <c r="AQ7078" s="160" t="s">
        <v>1105</v>
      </c>
      <c r="AR7078" s="28">
        <f t="shared" si="203"/>
        <v>13</v>
      </c>
      <c r="AT7078" s="160">
        <v>36757</v>
      </c>
      <c r="AU7078">
        <v>11</v>
      </c>
      <c r="AV7078">
        <v>63</v>
      </c>
      <c r="AW7078" s="160" t="s">
        <v>1105</v>
      </c>
      <c r="AX7078" s="28">
        <f t="shared" si="204"/>
        <v>6</v>
      </c>
    </row>
    <row r="7079" spans="28:50" x14ac:dyDescent="0.3">
      <c r="AB7079" s="160">
        <v>35296</v>
      </c>
      <c r="AC7079">
        <v>12</v>
      </c>
      <c r="AD7079">
        <v>70</v>
      </c>
      <c r="AE7079" t="s">
        <v>1105</v>
      </c>
      <c r="AF7079">
        <v>7</v>
      </c>
      <c r="AH7079" s="160">
        <v>37487</v>
      </c>
      <c r="AI7079">
        <v>12</v>
      </c>
      <c r="AJ7079">
        <v>135</v>
      </c>
      <c r="AK7079" s="160" t="s">
        <v>1105</v>
      </c>
      <c r="AL7079" s="28">
        <f t="shared" si="202"/>
        <v>14</v>
      </c>
      <c r="AN7079" s="160">
        <v>37487</v>
      </c>
      <c r="AO7079">
        <v>12</v>
      </c>
      <c r="AP7079">
        <v>130</v>
      </c>
      <c r="AQ7079" s="160" t="s">
        <v>1105</v>
      </c>
      <c r="AR7079" s="28">
        <f t="shared" si="203"/>
        <v>13</v>
      </c>
      <c r="AT7079" s="160">
        <v>36757</v>
      </c>
      <c r="AU7079">
        <v>12</v>
      </c>
      <c r="AV7079">
        <v>63</v>
      </c>
      <c r="AW7079" s="160" t="s">
        <v>1105</v>
      </c>
      <c r="AX7079" s="28">
        <f t="shared" si="204"/>
        <v>6</v>
      </c>
    </row>
    <row r="7080" spans="28:50" x14ac:dyDescent="0.3">
      <c r="AB7080" s="160">
        <v>35296</v>
      </c>
      <c r="AC7080">
        <v>13</v>
      </c>
      <c r="AD7080">
        <v>70</v>
      </c>
      <c r="AE7080" t="s">
        <v>1105</v>
      </c>
      <c r="AF7080">
        <v>7</v>
      </c>
      <c r="AH7080" s="160">
        <v>37487</v>
      </c>
      <c r="AI7080">
        <v>13</v>
      </c>
      <c r="AJ7080">
        <v>141</v>
      </c>
      <c r="AK7080" s="160" t="s">
        <v>1105</v>
      </c>
      <c r="AL7080" s="28">
        <f t="shared" si="202"/>
        <v>14</v>
      </c>
      <c r="AN7080" s="160">
        <v>37487</v>
      </c>
      <c r="AO7080">
        <v>13</v>
      </c>
      <c r="AP7080">
        <v>130</v>
      </c>
      <c r="AQ7080" s="160" t="s">
        <v>1105</v>
      </c>
      <c r="AR7080" s="28">
        <f t="shared" si="203"/>
        <v>13</v>
      </c>
      <c r="AT7080" s="160">
        <v>36757</v>
      </c>
      <c r="AU7080">
        <v>13</v>
      </c>
      <c r="AV7080">
        <v>64</v>
      </c>
      <c r="AW7080" s="160" t="s">
        <v>1105</v>
      </c>
      <c r="AX7080" s="28">
        <f t="shared" si="204"/>
        <v>6</v>
      </c>
    </row>
    <row r="7081" spans="28:50" x14ac:dyDescent="0.3">
      <c r="AB7081" s="160">
        <v>35296</v>
      </c>
      <c r="AC7081">
        <v>14</v>
      </c>
      <c r="AD7081">
        <v>80</v>
      </c>
      <c r="AE7081" t="s">
        <v>1105</v>
      </c>
      <c r="AF7081">
        <v>8</v>
      </c>
      <c r="AH7081" s="160">
        <v>37487</v>
      </c>
      <c r="AI7081">
        <v>14</v>
      </c>
      <c r="AJ7081">
        <v>155</v>
      </c>
      <c r="AK7081" s="160" t="s">
        <v>1105</v>
      </c>
      <c r="AL7081" s="28">
        <f t="shared" si="202"/>
        <v>16</v>
      </c>
      <c r="AN7081" s="160">
        <v>37487</v>
      </c>
      <c r="AO7081">
        <v>14</v>
      </c>
      <c r="AP7081">
        <v>107</v>
      </c>
      <c r="AQ7081" s="160" t="s">
        <v>1105</v>
      </c>
      <c r="AR7081" s="28">
        <f t="shared" si="203"/>
        <v>11</v>
      </c>
      <c r="AT7081" s="160">
        <v>36757</v>
      </c>
      <c r="AU7081">
        <v>14</v>
      </c>
      <c r="AV7081">
        <v>63</v>
      </c>
      <c r="AW7081" s="160" t="s">
        <v>1105</v>
      </c>
      <c r="AX7081" s="28">
        <f t="shared" si="204"/>
        <v>6</v>
      </c>
    </row>
    <row r="7082" spans="28:50" x14ac:dyDescent="0.3">
      <c r="AB7082" s="160">
        <v>35296</v>
      </c>
      <c r="AC7082">
        <v>15</v>
      </c>
      <c r="AD7082">
        <v>90</v>
      </c>
      <c r="AE7082" t="s">
        <v>1105</v>
      </c>
      <c r="AF7082">
        <v>9</v>
      </c>
      <c r="AH7082" s="160">
        <v>37487</v>
      </c>
      <c r="AI7082">
        <v>15</v>
      </c>
      <c r="AJ7082">
        <v>154</v>
      </c>
      <c r="AK7082" s="160" t="s">
        <v>1105</v>
      </c>
      <c r="AL7082" s="28">
        <f t="shared" si="202"/>
        <v>15</v>
      </c>
      <c r="AN7082" s="160">
        <v>37487</v>
      </c>
      <c r="AO7082">
        <v>15</v>
      </c>
      <c r="AP7082">
        <v>120</v>
      </c>
      <c r="AQ7082" s="160" t="s">
        <v>1105</v>
      </c>
      <c r="AR7082" s="28">
        <f t="shared" si="203"/>
        <v>12</v>
      </c>
      <c r="AT7082" s="160">
        <v>36757</v>
      </c>
      <c r="AU7082">
        <v>15</v>
      </c>
      <c r="AV7082">
        <v>64</v>
      </c>
      <c r="AW7082" s="160" t="s">
        <v>1105</v>
      </c>
      <c r="AX7082" s="28">
        <f t="shared" si="204"/>
        <v>6</v>
      </c>
    </row>
    <row r="7083" spans="28:50" x14ac:dyDescent="0.3">
      <c r="AB7083" s="160">
        <v>35296</v>
      </c>
      <c r="AC7083">
        <v>16</v>
      </c>
      <c r="AD7083">
        <v>90</v>
      </c>
      <c r="AE7083" t="s">
        <v>1105</v>
      </c>
      <c r="AF7083">
        <v>9</v>
      </c>
      <c r="AH7083" s="160">
        <v>37487</v>
      </c>
      <c r="AI7083">
        <v>16</v>
      </c>
      <c r="AJ7083">
        <v>145</v>
      </c>
      <c r="AK7083" s="160" t="s">
        <v>1105</v>
      </c>
      <c r="AL7083" s="28">
        <f t="shared" si="202"/>
        <v>15</v>
      </c>
      <c r="AN7083" s="160">
        <v>37487</v>
      </c>
      <c r="AO7083">
        <v>16</v>
      </c>
      <c r="AP7083">
        <v>120</v>
      </c>
      <c r="AQ7083" s="160" t="s">
        <v>1105</v>
      </c>
      <c r="AR7083" s="28">
        <f t="shared" si="203"/>
        <v>12</v>
      </c>
      <c r="AT7083" s="160">
        <v>36757</v>
      </c>
      <c r="AU7083">
        <v>16</v>
      </c>
      <c r="AV7083">
        <v>62</v>
      </c>
      <c r="AW7083" s="160" t="s">
        <v>1105</v>
      </c>
      <c r="AX7083" s="28">
        <f t="shared" si="204"/>
        <v>6</v>
      </c>
    </row>
    <row r="7084" spans="28:50" x14ac:dyDescent="0.3">
      <c r="AB7084" s="160">
        <v>35296</v>
      </c>
      <c r="AC7084">
        <v>17</v>
      </c>
      <c r="AD7084">
        <v>70</v>
      </c>
      <c r="AE7084" t="s">
        <v>1105</v>
      </c>
      <c r="AF7084">
        <v>7</v>
      </c>
      <c r="AH7084" s="160">
        <v>37487</v>
      </c>
      <c r="AI7084">
        <v>17</v>
      </c>
      <c r="AJ7084">
        <v>143</v>
      </c>
      <c r="AK7084" s="160" t="s">
        <v>1105</v>
      </c>
      <c r="AL7084" s="28">
        <f t="shared" si="202"/>
        <v>14</v>
      </c>
      <c r="AN7084" s="160">
        <v>37487</v>
      </c>
      <c r="AO7084">
        <v>17</v>
      </c>
      <c r="AP7084">
        <v>117</v>
      </c>
      <c r="AQ7084" s="160" t="s">
        <v>1105</v>
      </c>
      <c r="AR7084" s="28">
        <f t="shared" si="203"/>
        <v>12</v>
      </c>
      <c r="AT7084" s="160">
        <v>36757</v>
      </c>
      <c r="AU7084">
        <v>17</v>
      </c>
      <c r="AV7084">
        <v>61</v>
      </c>
      <c r="AW7084" s="160" t="s">
        <v>1105</v>
      </c>
      <c r="AX7084" s="28">
        <f t="shared" si="204"/>
        <v>6</v>
      </c>
    </row>
    <row r="7085" spans="28:50" x14ac:dyDescent="0.3">
      <c r="AB7085" s="160">
        <v>35296</v>
      </c>
      <c r="AC7085">
        <v>18</v>
      </c>
      <c r="AD7085">
        <v>50</v>
      </c>
      <c r="AE7085" t="s">
        <v>1105</v>
      </c>
      <c r="AF7085">
        <v>5</v>
      </c>
      <c r="AH7085" s="160">
        <v>37487</v>
      </c>
      <c r="AI7085">
        <v>18</v>
      </c>
      <c r="AJ7085">
        <v>136</v>
      </c>
      <c r="AK7085" s="160" t="s">
        <v>1105</v>
      </c>
      <c r="AL7085" s="28">
        <f t="shared" si="202"/>
        <v>14</v>
      </c>
      <c r="AN7085" s="160">
        <v>37487</v>
      </c>
      <c r="AO7085">
        <v>18</v>
      </c>
      <c r="AP7085">
        <v>110</v>
      </c>
      <c r="AQ7085" s="160" t="s">
        <v>1105</v>
      </c>
      <c r="AR7085" s="28">
        <f t="shared" si="203"/>
        <v>11</v>
      </c>
      <c r="AT7085" s="160">
        <v>36757</v>
      </c>
      <c r="AU7085">
        <v>18</v>
      </c>
      <c r="AV7085">
        <v>63</v>
      </c>
      <c r="AW7085" s="160" t="s">
        <v>1105</v>
      </c>
      <c r="AX7085" s="28">
        <f t="shared" si="204"/>
        <v>6</v>
      </c>
    </row>
    <row r="7086" spans="28:50" x14ac:dyDescent="0.3">
      <c r="AB7086" s="160">
        <v>35296</v>
      </c>
      <c r="AC7086">
        <v>19</v>
      </c>
      <c r="AD7086">
        <v>40</v>
      </c>
      <c r="AE7086" t="s">
        <v>1105</v>
      </c>
      <c r="AF7086">
        <v>4</v>
      </c>
      <c r="AH7086" s="160">
        <v>37487</v>
      </c>
      <c r="AI7086">
        <v>19</v>
      </c>
      <c r="AJ7086">
        <v>136</v>
      </c>
      <c r="AK7086" s="160" t="s">
        <v>1105</v>
      </c>
      <c r="AL7086" s="28">
        <f t="shared" si="202"/>
        <v>14</v>
      </c>
      <c r="AN7086" s="160">
        <v>37487</v>
      </c>
      <c r="AO7086">
        <v>19</v>
      </c>
      <c r="AP7086">
        <v>110</v>
      </c>
      <c r="AQ7086" s="160" t="s">
        <v>1105</v>
      </c>
      <c r="AR7086" s="28">
        <f t="shared" si="203"/>
        <v>11</v>
      </c>
      <c r="AT7086" s="160">
        <v>36757</v>
      </c>
      <c r="AU7086">
        <v>19</v>
      </c>
      <c r="AV7086">
        <v>63</v>
      </c>
      <c r="AW7086" s="160" t="s">
        <v>1105</v>
      </c>
      <c r="AX7086" s="28">
        <f t="shared" si="204"/>
        <v>6</v>
      </c>
    </row>
    <row r="7087" spans="28:50" x14ac:dyDescent="0.3">
      <c r="AB7087" s="160">
        <v>35296</v>
      </c>
      <c r="AC7087">
        <v>20</v>
      </c>
      <c r="AD7087">
        <v>20</v>
      </c>
      <c r="AE7087" t="s">
        <v>1105</v>
      </c>
      <c r="AF7087">
        <v>2</v>
      </c>
      <c r="AH7087" s="160">
        <v>37487</v>
      </c>
      <c r="AI7087">
        <v>20</v>
      </c>
      <c r="AJ7087">
        <v>134</v>
      </c>
      <c r="AK7087" s="160" t="s">
        <v>1105</v>
      </c>
      <c r="AL7087" s="28">
        <f t="shared" si="202"/>
        <v>13</v>
      </c>
      <c r="AN7087" s="160">
        <v>37487</v>
      </c>
      <c r="AO7087">
        <v>20</v>
      </c>
      <c r="AP7087">
        <v>112</v>
      </c>
      <c r="AQ7087" s="160" t="s">
        <v>1105</v>
      </c>
      <c r="AR7087" s="28">
        <f t="shared" si="203"/>
        <v>11</v>
      </c>
      <c r="AT7087" s="160">
        <v>36757</v>
      </c>
      <c r="AU7087">
        <v>20</v>
      </c>
      <c r="AV7087">
        <v>64</v>
      </c>
      <c r="AW7087" s="160" t="s">
        <v>1105</v>
      </c>
      <c r="AX7087" s="28">
        <f t="shared" si="204"/>
        <v>6</v>
      </c>
    </row>
    <row r="7088" spans="28:50" x14ac:dyDescent="0.3">
      <c r="AB7088" s="160">
        <v>35296</v>
      </c>
      <c r="AC7088">
        <v>21</v>
      </c>
      <c r="AD7088">
        <v>10</v>
      </c>
      <c r="AE7088" t="s">
        <v>1105</v>
      </c>
      <c r="AF7088">
        <v>1</v>
      </c>
      <c r="AH7088" s="160">
        <v>37487</v>
      </c>
      <c r="AI7088">
        <v>21</v>
      </c>
      <c r="AJ7088">
        <v>130</v>
      </c>
      <c r="AK7088" s="160" t="s">
        <v>1105</v>
      </c>
      <c r="AL7088" s="28">
        <f t="shared" si="202"/>
        <v>13</v>
      </c>
      <c r="AN7088" s="160">
        <v>37487</v>
      </c>
      <c r="AO7088">
        <v>21</v>
      </c>
      <c r="AP7088">
        <v>110</v>
      </c>
      <c r="AQ7088" s="160" t="s">
        <v>1105</v>
      </c>
      <c r="AR7088" s="28">
        <f t="shared" si="203"/>
        <v>11</v>
      </c>
      <c r="AT7088" s="160">
        <v>36757</v>
      </c>
      <c r="AU7088">
        <v>21</v>
      </c>
      <c r="AV7088">
        <v>63</v>
      </c>
      <c r="AW7088" s="160" t="s">
        <v>1105</v>
      </c>
      <c r="AX7088" s="28">
        <f t="shared" si="204"/>
        <v>6</v>
      </c>
    </row>
    <row r="7089" spans="28:50" x14ac:dyDescent="0.3">
      <c r="AB7089" s="160">
        <v>35296</v>
      </c>
      <c r="AC7089">
        <v>22</v>
      </c>
      <c r="AD7089">
        <v>0</v>
      </c>
      <c r="AE7089" t="s">
        <v>1105</v>
      </c>
      <c r="AF7089">
        <v>0</v>
      </c>
      <c r="AH7089" s="160">
        <v>37487</v>
      </c>
      <c r="AI7089">
        <v>22</v>
      </c>
      <c r="AJ7089">
        <v>124</v>
      </c>
      <c r="AK7089" s="160" t="s">
        <v>1105</v>
      </c>
      <c r="AL7089" s="28">
        <f t="shared" si="202"/>
        <v>12</v>
      </c>
      <c r="AN7089" s="160">
        <v>37487</v>
      </c>
      <c r="AO7089">
        <v>22</v>
      </c>
      <c r="AP7089">
        <v>110</v>
      </c>
      <c r="AQ7089" s="160" t="s">
        <v>1105</v>
      </c>
      <c r="AR7089" s="28">
        <f t="shared" si="203"/>
        <v>11</v>
      </c>
      <c r="AT7089" s="160">
        <v>36757</v>
      </c>
      <c r="AU7089">
        <v>22</v>
      </c>
      <c r="AV7089">
        <v>64</v>
      </c>
      <c r="AW7089" s="160" t="s">
        <v>1105</v>
      </c>
      <c r="AX7089" s="28">
        <f t="shared" si="204"/>
        <v>6</v>
      </c>
    </row>
    <row r="7090" spans="28:50" x14ac:dyDescent="0.3">
      <c r="AB7090" s="160">
        <v>35296</v>
      </c>
      <c r="AC7090">
        <v>23</v>
      </c>
      <c r="AD7090">
        <v>-10</v>
      </c>
      <c r="AE7090" t="s">
        <v>1105</v>
      </c>
      <c r="AF7090">
        <v>-1</v>
      </c>
      <c r="AH7090" s="160">
        <v>37487</v>
      </c>
      <c r="AI7090">
        <v>23</v>
      </c>
      <c r="AJ7090">
        <v>121</v>
      </c>
      <c r="AK7090" s="160" t="s">
        <v>1105</v>
      </c>
      <c r="AL7090" s="28">
        <f t="shared" si="202"/>
        <v>12</v>
      </c>
      <c r="AN7090" s="160">
        <v>37487</v>
      </c>
      <c r="AO7090">
        <v>23</v>
      </c>
      <c r="AP7090">
        <v>107</v>
      </c>
      <c r="AQ7090" s="160" t="s">
        <v>1105</v>
      </c>
      <c r="AR7090" s="28">
        <f t="shared" si="203"/>
        <v>11</v>
      </c>
      <c r="AT7090" s="160">
        <v>36757</v>
      </c>
      <c r="AU7090">
        <v>23</v>
      </c>
      <c r="AV7090">
        <v>64</v>
      </c>
      <c r="AW7090" s="160" t="s">
        <v>1105</v>
      </c>
      <c r="AX7090" s="28">
        <f t="shared" si="204"/>
        <v>6</v>
      </c>
    </row>
    <row r="7091" spans="28:50" x14ac:dyDescent="0.3">
      <c r="AB7091" s="160">
        <v>35297</v>
      </c>
      <c r="AC7091">
        <v>0</v>
      </c>
      <c r="AD7091">
        <v>-30</v>
      </c>
      <c r="AE7091" t="s">
        <v>1105</v>
      </c>
      <c r="AF7091">
        <v>-3</v>
      </c>
      <c r="AH7091" s="160">
        <v>37488</v>
      </c>
      <c r="AI7091">
        <v>0</v>
      </c>
      <c r="AJ7091">
        <v>119</v>
      </c>
      <c r="AK7091" s="160" t="s">
        <v>1105</v>
      </c>
      <c r="AL7091" s="28">
        <f t="shared" si="202"/>
        <v>12</v>
      </c>
      <c r="AN7091" s="160">
        <v>37488</v>
      </c>
      <c r="AO7091">
        <v>0</v>
      </c>
      <c r="AP7091">
        <v>110</v>
      </c>
      <c r="AQ7091" s="160" t="s">
        <v>1105</v>
      </c>
      <c r="AR7091" s="28">
        <f t="shared" si="203"/>
        <v>11</v>
      </c>
      <c r="AT7091" s="160">
        <v>36758</v>
      </c>
      <c r="AU7091">
        <v>0</v>
      </c>
      <c r="AV7091">
        <v>60</v>
      </c>
      <c r="AW7091" s="160" t="s">
        <v>1105</v>
      </c>
      <c r="AX7091" s="28">
        <f t="shared" si="204"/>
        <v>6</v>
      </c>
    </row>
    <row r="7092" spans="28:50" x14ac:dyDescent="0.3">
      <c r="AB7092" s="160">
        <v>35297</v>
      </c>
      <c r="AC7092">
        <v>1</v>
      </c>
      <c r="AD7092">
        <v>-40</v>
      </c>
      <c r="AE7092" t="s">
        <v>1105</v>
      </c>
      <c r="AF7092">
        <v>-4</v>
      </c>
      <c r="AH7092" s="160">
        <v>37488</v>
      </c>
      <c r="AI7092">
        <v>1</v>
      </c>
      <c r="AJ7092">
        <v>114</v>
      </c>
      <c r="AK7092" s="160" t="s">
        <v>1105</v>
      </c>
      <c r="AL7092" s="28">
        <f t="shared" si="202"/>
        <v>11</v>
      </c>
      <c r="AN7092" s="160">
        <v>37488</v>
      </c>
      <c r="AO7092">
        <v>1</v>
      </c>
      <c r="AP7092">
        <v>100</v>
      </c>
      <c r="AQ7092" s="160" t="s">
        <v>1105</v>
      </c>
      <c r="AR7092" s="28">
        <f t="shared" si="203"/>
        <v>10</v>
      </c>
      <c r="AT7092" s="160">
        <v>36758</v>
      </c>
      <c r="AU7092">
        <v>1</v>
      </c>
      <c r="AV7092">
        <v>57</v>
      </c>
      <c r="AW7092" s="160" t="s">
        <v>1105</v>
      </c>
      <c r="AX7092" s="28">
        <f t="shared" si="204"/>
        <v>6</v>
      </c>
    </row>
    <row r="7093" spans="28:50" x14ac:dyDescent="0.3">
      <c r="AB7093" s="160">
        <v>35297</v>
      </c>
      <c r="AC7093">
        <v>2</v>
      </c>
      <c r="AD7093">
        <v>-40</v>
      </c>
      <c r="AE7093" t="s">
        <v>1105</v>
      </c>
      <c r="AF7093">
        <v>-4</v>
      </c>
      <c r="AH7093" s="160">
        <v>37488</v>
      </c>
      <c r="AI7093">
        <v>2</v>
      </c>
      <c r="AJ7093">
        <v>110</v>
      </c>
      <c r="AK7093" s="160" t="s">
        <v>1105</v>
      </c>
      <c r="AL7093" s="28">
        <f t="shared" si="202"/>
        <v>11</v>
      </c>
      <c r="AN7093" s="160">
        <v>37488</v>
      </c>
      <c r="AO7093">
        <v>2</v>
      </c>
      <c r="AP7093">
        <v>106</v>
      </c>
      <c r="AQ7093" s="160" t="s">
        <v>1105</v>
      </c>
      <c r="AR7093" s="28">
        <f t="shared" si="203"/>
        <v>11</v>
      </c>
      <c r="AT7093" s="160">
        <v>36758</v>
      </c>
      <c r="AU7093">
        <v>2</v>
      </c>
      <c r="AV7093">
        <v>54</v>
      </c>
      <c r="AW7093" s="160" t="s">
        <v>1105</v>
      </c>
      <c r="AX7093" s="28">
        <f t="shared" si="204"/>
        <v>5</v>
      </c>
    </row>
    <row r="7094" spans="28:50" x14ac:dyDescent="0.3">
      <c r="AB7094" s="160">
        <v>35297</v>
      </c>
      <c r="AC7094">
        <v>3</v>
      </c>
      <c r="AD7094">
        <v>-40</v>
      </c>
      <c r="AE7094" t="s">
        <v>1105</v>
      </c>
      <c r="AF7094">
        <v>-4</v>
      </c>
      <c r="AH7094" s="160">
        <v>37488</v>
      </c>
      <c r="AI7094">
        <v>3</v>
      </c>
      <c r="AJ7094">
        <v>107</v>
      </c>
      <c r="AK7094" s="160" t="s">
        <v>1105</v>
      </c>
      <c r="AL7094" s="28">
        <f t="shared" si="202"/>
        <v>11</v>
      </c>
      <c r="AN7094" s="160">
        <v>37488</v>
      </c>
      <c r="AO7094">
        <v>3</v>
      </c>
      <c r="AP7094">
        <v>120</v>
      </c>
      <c r="AQ7094" s="160" t="s">
        <v>1105</v>
      </c>
      <c r="AR7094" s="28">
        <f t="shared" si="203"/>
        <v>12</v>
      </c>
      <c r="AT7094" s="160">
        <v>36758</v>
      </c>
      <c r="AU7094">
        <v>3</v>
      </c>
      <c r="AV7094">
        <v>54</v>
      </c>
      <c r="AW7094" s="160" t="s">
        <v>1105</v>
      </c>
      <c r="AX7094" s="28">
        <f t="shared" si="204"/>
        <v>5</v>
      </c>
    </row>
    <row r="7095" spans="28:50" x14ac:dyDescent="0.3">
      <c r="AB7095" s="160">
        <v>35297</v>
      </c>
      <c r="AC7095">
        <v>4</v>
      </c>
      <c r="AD7095">
        <v>-50</v>
      </c>
      <c r="AE7095" t="s">
        <v>1105</v>
      </c>
      <c r="AF7095">
        <v>-5</v>
      </c>
      <c r="AH7095" s="160">
        <v>37488</v>
      </c>
      <c r="AI7095">
        <v>4</v>
      </c>
      <c r="AJ7095">
        <v>99</v>
      </c>
      <c r="AK7095" s="160" t="s">
        <v>1105</v>
      </c>
      <c r="AL7095" s="28">
        <f t="shared" si="202"/>
        <v>10</v>
      </c>
      <c r="AN7095" s="160">
        <v>37488</v>
      </c>
      <c r="AO7095">
        <v>4</v>
      </c>
      <c r="AP7095">
        <v>120</v>
      </c>
      <c r="AQ7095" s="160" t="s">
        <v>1105</v>
      </c>
      <c r="AR7095" s="28">
        <f t="shared" si="203"/>
        <v>12</v>
      </c>
      <c r="AT7095" s="160">
        <v>36758</v>
      </c>
      <c r="AU7095">
        <v>4</v>
      </c>
      <c r="AV7095">
        <v>54</v>
      </c>
      <c r="AW7095" s="160" t="s">
        <v>1105</v>
      </c>
      <c r="AX7095" s="28">
        <f t="shared" si="204"/>
        <v>5</v>
      </c>
    </row>
    <row r="7096" spans="28:50" x14ac:dyDescent="0.3">
      <c r="AB7096" s="160">
        <v>35297</v>
      </c>
      <c r="AC7096">
        <v>5</v>
      </c>
      <c r="AD7096">
        <v>-50</v>
      </c>
      <c r="AE7096" t="s">
        <v>1105</v>
      </c>
      <c r="AF7096">
        <v>-5</v>
      </c>
      <c r="AH7096" s="160">
        <v>37488</v>
      </c>
      <c r="AI7096">
        <v>5</v>
      </c>
      <c r="AJ7096">
        <v>98</v>
      </c>
      <c r="AK7096" s="160" t="s">
        <v>1105</v>
      </c>
      <c r="AL7096" s="28">
        <f t="shared" si="202"/>
        <v>10</v>
      </c>
      <c r="AN7096" s="160">
        <v>37488</v>
      </c>
      <c r="AO7096">
        <v>5</v>
      </c>
      <c r="AP7096">
        <v>120</v>
      </c>
      <c r="AQ7096" s="160" t="s">
        <v>1105</v>
      </c>
      <c r="AR7096" s="28">
        <f t="shared" si="203"/>
        <v>12</v>
      </c>
      <c r="AT7096" s="160">
        <v>36758</v>
      </c>
      <c r="AU7096">
        <v>5</v>
      </c>
      <c r="AV7096">
        <v>53</v>
      </c>
      <c r="AW7096" s="160" t="s">
        <v>1105</v>
      </c>
      <c r="AX7096" s="28">
        <f t="shared" si="204"/>
        <v>5</v>
      </c>
    </row>
    <row r="7097" spans="28:50" x14ac:dyDescent="0.3">
      <c r="AB7097" s="160">
        <v>35297</v>
      </c>
      <c r="AC7097">
        <v>6</v>
      </c>
      <c r="AD7097">
        <v>-50</v>
      </c>
      <c r="AE7097" t="s">
        <v>1105</v>
      </c>
      <c r="AF7097">
        <v>-5</v>
      </c>
      <c r="AH7097" s="160">
        <v>37488</v>
      </c>
      <c r="AI7097">
        <v>6</v>
      </c>
      <c r="AJ7097">
        <v>103</v>
      </c>
      <c r="AK7097" s="160" t="s">
        <v>1105</v>
      </c>
      <c r="AL7097" s="28">
        <f t="shared" si="202"/>
        <v>10</v>
      </c>
      <c r="AN7097" s="160">
        <v>37488</v>
      </c>
      <c r="AO7097">
        <v>6</v>
      </c>
      <c r="AP7097">
        <v>120</v>
      </c>
      <c r="AQ7097" s="160" t="s">
        <v>1105</v>
      </c>
      <c r="AR7097" s="28">
        <f t="shared" si="203"/>
        <v>12</v>
      </c>
      <c r="AT7097" s="160">
        <v>36758</v>
      </c>
      <c r="AU7097">
        <v>6</v>
      </c>
      <c r="AV7097">
        <v>51</v>
      </c>
      <c r="AW7097" s="160" t="s">
        <v>1105</v>
      </c>
      <c r="AX7097" s="28">
        <f t="shared" si="204"/>
        <v>5</v>
      </c>
    </row>
    <row r="7098" spans="28:50" x14ac:dyDescent="0.3">
      <c r="AB7098" s="160">
        <v>35297</v>
      </c>
      <c r="AC7098">
        <v>7</v>
      </c>
      <c r="AD7098">
        <v>-50</v>
      </c>
      <c r="AE7098" t="s">
        <v>1105</v>
      </c>
      <c r="AF7098">
        <v>-5</v>
      </c>
      <c r="AH7098" s="160">
        <v>37488</v>
      </c>
      <c r="AI7098">
        <v>7</v>
      </c>
      <c r="AJ7098">
        <v>95</v>
      </c>
      <c r="AK7098" s="160" t="s">
        <v>1105</v>
      </c>
      <c r="AL7098" s="28">
        <f t="shared" si="202"/>
        <v>10</v>
      </c>
      <c r="AN7098" s="160">
        <v>37488</v>
      </c>
      <c r="AO7098">
        <v>7</v>
      </c>
      <c r="AP7098">
        <v>120</v>
      </c>
      <c r="AQ7098" s="160" t="s">
        <v>1105</v>
      </c>
      <c r="AR7098" s="28">
        <f t="shared" si="203"/>
        <v>12</v>
      </c>
      <c r="AT7098" s="160">
        <v>36758</v>
      </c>
      <c r="AU7098">
        <v>7</v>
      </c>
      <c r="AV7098">
        <v>50</v>
      </c>
      <c r="AW7098" s="160" t="s">
        <v>1105</v>
      </c>
      <c r="AX7098" s="28">
        <f t="shared" si="204"/>
        <v>5</v>
      </c>
    </row>
    <row r="7099" spans="28:50" x14ac:dyDescent="0.3">
      <c r="AB7099" s="160">
        <v>35297</v>
      </c>
      <c r="AC7099">
        <v>8</v>
      </c>
      <c r="AD7099">
        <v>-10</v>
      </c>
      <c r="AE7099" t="s">
        <v>1105</v>
      </c>
      <c r="AF7099">
        <v>-1</v>
      </c>
      <c r="AH7099" s="160">
        <v>37488</v>
      </c>
      <c r="AI7099">
        <v>8</v>
      </c>
      <c r="AJ7099">
        <v>101</v>
      </c>
      <c r="AK7099" s="160" t="s">
        <v>1105</v>
      </c>
      <c r="AL7099" s="28">
        <f t="shared" ref="AL7099:AL7162" si="205">ROUND(AJ7099/10,0)</f>
        <v>10</v>
      </c>
      <c r="AN7099" s="160">
        <v>37488</v>
      </c>
      <c r="AO7099">
        <v>8</v>
      </c>
      <c r="AP7099">
        <v>128</v>
      </c>
      <c r="AQ7099" s="160" t="s">
        <v>1105</v>
      </c>
      <c r="AR7099" s="28">
        <f t="shared" ref="AR7099:AR7162" si="206">ROUND(AP7099/10,0)</f>
        <v>13</v>
      </c>
      <c r="AT7099" s="160">
        <v>36758</v>
      </c>
      <c r="AU7099">
        <v>8</v>
      </c>
      <c r="AV7099">
        <v>52</v>
      </c>
      <c r="AW7099" s="160" t="s">
        <v>1105</v>
      </c>
      <c r="AX7099" s="28">
        <f t="shared" ref="AX7099:AX7162" si="207">ROUND(AV7099/10,0)</f>
        <v>5</v>
      </c>
    </row>
    <row r="7100" spans="28:50" x14ac:dyDescent="0.3">
      <c r="AB7100" s="160">
        <v>35297</v>
      </c>
      <c r="AC7100">
        <v>9</v>
      </c>
      <c r="AD7100">
        <v>40</v>
      </c>
      <c r="AE7100" t="s">
        <v>1105</v>
      </c>
      <c r="AF7100">
        <v>4</v>
      </c>
      <c r="AH7100" s="160">
        <v>37488</v>
      </c>
      <c r="AI7100">
        <v>9</v>
      </c>
      <c r="AJ7100">
        <v>116</v>
      </c>
      <c r="AK7100" s="160" t="s">
        <v>1105</v>
      </c>
      <c r="AL7100" s="28">
        <f t="shared" si="205"/>
        <v>12</v>
      </c>
      <c r="AN7100" s="160">
        <v>37488</v>
      </c>
      <c r="AO7100">
        <v>9</v>
      </c>
      <c r="AP7100">
        <v>130</v>
      </c>
      <c r="AQ7100" s="160" t="s">
        <v>1105</v>
      </c>
      <c r="AR7100" s="28">
        <f t="shared" si="206"/>
        <v>13</v>
      </c>
      <c r="AT7100" s="160">
        <v>36758</v>
      </c>
      <c r="AU7100">
        <v>9</v>
      </c>
      <c r="AV7100">
        <v>63</v>
      </c>
      <c r="AW7100" s="160" t="s">
        <v>1105</v>
      </c>
      <c r="AX7100" s="28">
        <f t="shared" si="207"/>
        <v>6</v>
      </c>
    </row>
    <row r="7101" spans="28:50" x14ac:dyDescent="0.3">
      <c r="AB7101" s="160">
        <v>35297</v>
      </c>
      <c r="AC7101">
        <v>10</v>
      </c>
      <c r="AD7101">
        <v>65</v>
      </c>
      <c r="AE7101" t="s">
        <v>1105</v>
      </c>
      <c r="AF7101">
        <v>7</v>
      </c>
      <c r="AH7101" s="160">
        <v>37488</v>
      </c>
      <c r="AI7101">
        <v>10</v>
      </c>
      <c r="AJ7101">
        <v>138</v>
      </c>
      <c r="AK7101" s="160" t="s">
        <v>1105</v>
      </c>
      <c r="AL7101" s="28">
        <f t="shared" si="205"/>
        <v>14</v>
      </c>
      <c r="AN7101" s="160">
        <v>37488</v>
      </c>
      <c r="AO7101">
        <v>10</v>
      </c>
      <c r="AP7101">
        <v>130</v>
      </c>
      <c r="AQ7101" s="160" t="s">
        <v>1105</v>
      </c>
      <c r="AR7101" s="28">
        <f t="shared" si="206"/>
        <v>13</v>
      </c>
      <c r="AT7101" s="160">
        <v>36758</v>
      </c>
      <c r="AU7101">
        <v>10</v>
      </c>
      <c r="AV7101">
        <v>70</v>
      </c>
      <c r="AW7101" s="160" t="s">
        <v>1105</v>
      </c>
      <c r="AX7101" s="28">
        <f t="shared" si="207"/>
        <v>7</v>
      </c>
    </row>
    <row r="7102" spans="28:50" x14ac:dyDescent="0.3">
      <c r="AB7102" s="160">
        <v>35297</v>
      </c>
      <c r="AC7102">
        <v>11</v>
      </c>
      <c r="AD7102">
        <v>90</v>
      </c>
      <c r="AE7102" t="s">
        <v>1105</v>
      </c>
      <c r="AF7102">
        <v>9</v>
      </c>
      <c r="AH7102" s="160">
        <v>37488</v>
      </c>
      <c r="AI7102">
        <v>11</v>
      </c>
      <c r="AJ7102">
        <v>142</v>
      </c>
      <c r="AK7102" s="160" t="s">
        <v>1105</v>
      </c>
      <c r="AL7102" s="28">
        <f t="shared" si="205"/>
        <v>14</v>
      </c>
      <c r="AN7102" s="160">
        <v>37488</v>
      </c>
      <c r="AO7102">
        <v>11</v>
      </c>
      <c r="AP7102">
        <v>140</v>
      </c>
      <c r="AQ7102" s="160" t="s">
        <v>1105</v>
      </c>
      <c r="AR7102" s="28">
        <f t="shared" si="206"/>
        <v>14</v>
      </c>
      <c r="AT7102" s="160">
        <v>36758</v>
      </c>
      <c r="AU7102">
        <v>11</v>
      </c>
      <c r="AV7102">
        <v>79</v>
      </c>
      <c r="AW7102" s="160" t="s">
        <v>1105</v>
      </c>
      <c r="AX7102" s="28">
        <f t="shared" si="207"/>
        <v>8</v>
      </c>
    </row>
    <row r="7103" spans="28:50" x14ac:dyDescent="0.3">
      <c r="AB7103" s="160">
        <v>35297</v>
      </c>
      <c r="AC7103">
        <v>12</v>
      </c>
      <c r="AD7103">
        <v>90</v>
      </c>
      <c r="AE7103" t="s">
        <v>1105</v>
      </c>
      <c r="AF7103">
        <v>9</v>
      </c>
      <c r="AH7103" s="160">
        <v>37488</v>
      </c>
      <c r="AI7103">
        <v>12</v>
      </c>
      <c r="AJ7103">
        <v>155</v>
      </c>
      <c r="AK7103" s="160" t="s">
        <v>1105</v>
      </c>
      <c r="AL7103" s="28">
        <f t="shared" si="205"/>
        <v>16</v>
      </c>
      <c r="AN7103" s="160">
        <v>37488</v>
      </c>
      <c r="AO7103">
        <v>12</v>
      </c>
      <c r="AP7103">
        <v>140</v>
      </c>
      <c r="AQ7103" s="160" t="s">
        <v>1105</v>
      </c>
      <c r="AR7103" s="28">
        <f t="shared" si="206"/>
        <v>14</v>
      </c>
      <c r="AT7103" s="160">
        <v>36758</v>
      </c>
      <c r="AU7103">
        <v>12</v>
      </c>
      <c r="AV7103">
        <v>80</v>
      </c>
      <c r="AW7103" s="160" t="s">
        <v>1105</v>
      </c>
      <c r="AX7103" s="28">
        <f t="shared" si="207"/>
        <v>8</v>
      </c>
    </row>
    <row r="7104" spans="28:50" x14ac:dyDescent="0.3">
      <c r="AB7104" s="160">
        <v>35297</v>
      </c>
      <c r="AC7104">
        <v>13</v>
      </c>
      <c r="AD7104">
        <v>100</v>
      </c>
      <c r="AE7104" t="s">
        <v>1105</v>
      </c>
      <c r="AF7104">
        <v>10</v>
      </c>
      <c r="AH7104" s="160">
        <v>37488</v>
      </c>
      <c r="AI7104">
        <v>13</v>
      </c>
      <c r="AJ7104">
        <v>151</v>
      </c>
      <c r="AK7104" s="160" t="s">
        <v>1105</v>
      </c>
      <c r="AL7104" s="28">
        <f t="shared" si="205"/>
        <v>15</v>
      </c>
      <c r="AN7104" s="160">
        <v>37488</v>
      </c>
      <c r="AO7104">
        <v>13</v>
      </c>
      <c r="AP7104">
        <v>140</v>
      </c>
      <c r="AQ7104" s="160" t="s">
        <v>1105</v>
      </c>
      <c r="AR7104" s="28">
        <f t="shared" si="206"/>
        <v>14</v>
      </c>
      <c r="AT7104" s="160">
        <v>36758</v>
      </c>
      <c r="AU7104">
        <v>13</v>
      </c>
      <c r="AV7104">
        <v>75</v>
      </c>
      <c r="AW7104" s="160" t="s">
        <v>1105</v>
      </c>
      <c r="AX7104" s="28">
        <f t="shared" si="207"/>
        <v>8</v>
      </c>
    </row>
    <row r="7105" spans="28:50" x14ac:dyDescent="0.3">
      <c r="AB7105" s="160">
        <v>35297</v>
      </c>
      <c r="AC7105">
        <v>14</v>
      </c>
      <c r="AD7105">
        <v>110</v>
      </c>
      <c r="AE7105" t="s">
        <v>1105</v>
      </c>
      <c r="AF7105">
        <v>11</v>
      </c>
      <c r="AH7105" s="160">
        <v>37488</v>
      </c>
      <c r="AI7105">
        <v>14</v>
      </c>
      <c r="AJ7105">
        <v>151</v>
      </c>
      <c r="AK7105" s="160" t="s">
        <v>1105</v>
      </c>
      <c r="AL7105" s="28">
        <f t="shared" si="205"/>
        <v>15</v>
      </c>
      <c r="AN7105" s="160">
        <v>37488</v>
      </c>
      <c r="AO7105">
        <v>14</v>
      </c>
      <c r="AP7105">
        <v>140</v>
      </c>
      <c r="AQ7105" s="160" t="s">
        <v>1105</v>
      </c>
      <c r="AR7105" s="28">
        <f t="shared" si="206"/>
        <v>14</v>
      </c>
      <c r="AT7105" s="160">
        <v>36758</v>
      </c>
      <c r="AU7105">
        <v>14</v>
      </c>
      <c r="AV7105">
        <v>74</v>
      </c>
      <c r="AW7105" s="160" t="s">
        <v>1105</v>
      </c>
      <c r="AX7105" s="28">
        <f t="shared" si="207"/>
        <v>7</v>
      </c>
    </row>
    <row r="7106" spans="28:50" x14ac:dyDescent="0.3">
      <c r="AB7106" s="160">
        <v>35297</v>
      </c>
      <c r="AC7106">
        <v>15</v>
      </c>
      <c r="AD7106">
        <v>110</v>
      </c>
      <c r="AE7106" t="s">
        <v>1105</v>
      </c>
      <c r="AF7106">
        <v>11</v>
      </c>
      <c r="AH7106" s="160">
        <v>37488</v>
      </c>
      <c r="AI7106">
        <v>15</v>
      </c>
      <c r="AJ7106">
        <v>154</v>
      </c>
      <c r="AK7106" s="160" t="s">
        <v>1105</v>
      </c>
      <c r="AL7106" s="28">
        <f t="shared" si="205"/>
        <v>15</v>
      </c>
      <c r="AN7106" s="160">
        <v>37488</v>
      </c>
      <c r="AO7106">
        <v>15</v>
      </c>
      <c r="AP7106">
        <v>130</v>
      </c>
      <c r="AQ7106" s="160" t="s">
        <v>1105</v>
      </c>
      <c r="AR7106" s="28">
        <f t="shared" si="206"/>
        <v>13</v>
      </c>
      <c r="AT7106" s="160">
        <v>36758</v>
      </c>
      <c r="AU7106">
        <v>15</v>
      </c>
      <c r="AV7106">
        <v>67</v>
      </c>
      <c r="AW7106" s="160" t="s">
        <v>1105</v>
      </c>
      <c r="AX7106" s="28">
        <f t="shared" si="207"/>
        <v>7</v>
      </c>
    </row>
    <row r="7107" spans="28:50" x14ac:dyDescent="0.3">
      <c r="AB7107" s="160">
        <v>35297</v>
      </c>
      <c r="AC7107">
        <v>16</v>
      </c>
      <c r="AD7107">
        <v>110</v>
      </c>
      <c r="AE7107" t="s">
        <v>1105</v>
      </c>
      <c r="AF7107">
        <v>11</v>
      </c>
      <c r="AH7107" s="160">
        <v>37488</v>
      </c>
      <c r="AI7107">
        <v>16</v>
      </c>
      <c r="AJ7107">
        <v>158</v>
      </c>
      <c r="AK7107" s="160" t="s">
        <v>1105</v>
      </c>
      <c r="AL7107" s="28">
        <f t="shared" si="205"/>
        <v>16</v>
      </c>
      <c r="AN7107" s="160">
        <v>37488</v>
      </c>
      <c r="AO7107">
        <v>16</v>
      </c>
      <c r="AP7107">
        <v>130</v>
      </c>
      <c r="AQ7107" s="160" t="s">
        <v>1105</v>
      </c>
      <c r="AR7107" s="28">
        <f t="shared" si="206"/>
        <v>13</v>
      </c>
      <c r="AT7107" s="160">
        <v>36758</v>
      </c>
      <c r="AU7107">
        <v>16</v>
      </c>
      <c r="AV7107">
        <v>63</v>
      </c>
      <c r="AW7107" s="160" t="s">
        <v>1105</v>
      </c>
      <c r="AX7107" s="28">
        <f t="shared" si="207"/>
        <v>6</v>
      </c>
    </row>
    <row r="7108" spans="28:50" x14ac:dyDescent="0.3">
      <c r="AB7108" s="160">
        <v>35297</v>
      </c>
      <c r="AC7108">
        <v>17</v>
      </c>
      <c r="AD7108">
        <v>110</v>
      </c>
      <c r="AE7108" t="s">
        <v>1105</v>
      </c>
      <c r="AF7108">
        <v>11</v>
      </c>
      <c r="AH7108" s="160">
        <v>37488</v>
      </c>
      <c r="AI7108">
        <v>17</v>
      </c>
      <c r="AJ7108">
        <v>151</v>
      </c>
      <c r="AK7108" s="160" t="s">
        <v>1105</v>
      </c>
      <c r="AL7108" s="28">
        <f t="shared" si="205"/>
        <v>15</v>
      </c>
      <c r="AN7108" s="160">
        <v>37488</v>
      </c>
      <c r="AO7108">
        <v>17</v>
      </c>
      <c r="AP7108">
        <v>120</v>
      </c>
      <c r="AQ7108" s="160" t="s">
        <v>1105</v>
      </c>
      <c r="AR7108" s="28">
        <f t="shared" si="206"/>
        <v>12</v>
      </c>
      <c r="AT7108" s="160">
        <v>36758</v>
      </c>
      <c r="AU7108">
        <v>17</v>
      </c>
      <c r="AV7108">
        <v>57</v>
      </c>
      <c r="AW7108" s="160" t="s">
        <v>1105</v>
      </c>
      <c r="AX7108" s="28">
        <f t="shared" si="207"/>
        <v>6</v>
      </c>
    </row>
    <row r="7109" spans="28:50" x14ac:dyDescent="0.3">
      <c r="AB7109" s="160">
        <v>35297</v>
      </c>
      <c r="AC7109">
        <v>18</v>
      </c>
      <c r="AD7109">
        <v>80</v>
      </c>
      <c r="AE7109" t="s">
        <v>1105</v>
      </c>
      <c r="AF7109">
        <v>8</v>
      </c>
      <c r="AH7109" s="160">
        <v>37488</v>
      </c>
      <c r="AI7109">
        <v>18</v>
      </c>
      <c r="AJ7109">
        <v>146</v>
      </c>
      <c r="AK7109" s="160" t="s">
        <v>1105</v>
      </c>
      <c r="AL7109" s="28">
        <f t="shared" si="205"/>
        <v>15</v>
      </c>
      <c r="AN7109" s="160">
        <v>37488</v>
      </c>
      <c r="AO7109">
        <v>18</v>
      </c>
      <c r="AP7109">
        <v>120</v>
      </c>
      <c r="AQ7109" s="160" t="s">
        <v>1105</v>
      </c>
      <c r="AR7109" s="28">
        <f t="shared" si="206"/>
        <v>12</v>
      </c>
      <c r="AT7109" s="160">
        <v>36758</v>
      </c>
      <c r="AU7109">
        <v>18</v>
      </c>
      <c r="AV7109">
        <v>47</v>
      </c>
      <c r="AW7109" s="160" t="s">
        <v>1105</v>
      </c>
      <c r="AX7109" s="28">
        <f t="shared" si="207"/>
        <v>5</v>
      </c>
    </row>
    <row r="7110" spans="28:50" x14ac:dyDescent="0.3">
      <c r="AB7110" s="160">
        <v>35297</v>
      </c>
      <c r="AC7110">
        <v>19</v>
      </c>
      <c r="AD7110">
        <v>70</v>
      </c>
      <c r="AE7110" t="s">
        <v>1105</v>
      </c>
      <c r="AF7110">
        <v>7</v>
      </c>
      <c r="AH7110" s="160">
        <v>37488</v>
      </c>
      <c r="AI7110">
        <v>19</v>
      </c>
      <c r="AJ7110">
        <v>142</v>
      </c>
      <c r="AK7110" s="160" t="s">
        <v>1105</v>
      </c>
      <c r="AL7110" s="28">
        <f t="shared" si="205"/>
        <v>14</v>
      </c>
      <c r="AN7110" s="160">
        <v>37488</v>
      </c>
      <c r="AO7110">
        <v>19</v>
      </c>
      <c r="AP7110">
        <v>120</v>
      </c>
      <c r="AQ7110" s="160" t="s">
        <v>1105</v>
      </c>
      <c r="AR7110" s="28">
        <f t="shared" si="206"/>
        <v>12</v>
      </c>
      <c r="AT7110" s="160">
        <v>36758</v>
      </c>
      <c r="AU7110">
        <v>19</v>
      </c>
      <c r="AV7110">
        <v>53</v>
      </c>
      <c r="AW7110" s="160" t="s">
        <v>1105</v>
      </c>
      <c r="AX7110" s="28">
        <f t="shared" si="207"/>
        <v>5</v>
      </c>
    </row>
    <row r="7111" spans="28:50" x14ac:dyDescent="0.3">
      <c r="AB7111" s="160">
        <v>35297</v>
      </c>
      <c r="AC7111">
        <v>20</v>
      </c>
      <c r="AD7111">
        <v>50</v>
      </c>
      <c r="AE7111" t="s">
        <v>1105</v>
      </c>
      <c r="AF7111">
        <v>5</v>
      </c>
      <c r="AH7111" s="160">
        <v>37488</v>
      </c>
      <c r="AI7111">
        <v>20</v>
      </c>
      <c r="AJ7111">
        <v>138</v>
      </c>
      <c r="AK7111" s="160" t="s">
        <v>1105</v>
      </c>
      <c r="AL7111" s="28">
        <f t="shared" si="205"/>
        <v>14</v>
      </c>
      <c r="AN7111" s="160">
        <v>37488</v>
      </c>
      <c r="AO7111">
        <v>20</v>
      </c>
      <c r="AP7111">
        <v>110</v>
      </c>
      <c r="AQ7111" s="160" t="s">
        <v>1105</v>
      </c>
      <c r="AR7111" s="28">
        <f t="shared" si="206"/>
        <v>11</v>
      </c>
      <c r="AT7111" s="160">
        <v>36758</v>
      </c>
      <c r="AU7111">
        <v>20</v>
      </c>
      <c r="AV7111">
        <v>63</v>
      </c>
      <c r="AW7111" s="160" t="s">
        <v>1105</v>
      </c>
      <c r="AX7111" s="28">
        <f t="shared" si="207"/>
        <v>6</v>
      </c>
    </row>
    <row r="7112" spans="28:50" x14ac:dyDescent="0.3">
      <c r="AB7112" s="160">
        <v>35297</v>
      </c>
      <c r="AC7112">
        <v>21</v>
      </c>
      <c r="AD7112">
        <v>40</v>
      </c>
      <c r="AE7112" t="s">
        <v>1105</v>
      </c>
      <c r="AF7112">
        <v>4</v>
      </c>
      <c r="AH7112" s="160">
        <v>37488</v>
      </c>
      <c r="AI7112">
        <v>21</v>
      </c>
      <c r="AJ7112">
        <v>131</v>
      </c>
      <c r="AK7112" s="160" t="s">
        <v>1105</v>
      </c>
      <c r="AL7112" s="28">
        <f t="shared" si="205"/>
        <v>13</v>
      </c>
      <c r="AN7112" s="160">
        <v>37488</v>
      </c>
      <c r="AO7112">
        <v>21</v>
      </c>
      <c r="AP7112">
        <v>110</v>
      </c>
      <c r="AQ7112" s="160" t="s">
        <v>1105</v>
      </c>
      <c r="AR7112" s="28">
        <f t="shared" si="206"/>
        <v>11</v>
      </c>
      <c r="AT7112" s="160">
        <v>36758</v>
      </c>
      <c r="AU7112">
        <v>21</v>
      </c>
      <c r="AV7112">
        <v>61</v>
      </c>
      <c r="AW7112" s="160" t="s">
        <v>1105</v>
      </c>
      <c r="AX7112" s="28">
        <f t="shared" si="207"/>
        <v>6</v>
      </c>
    </row>
    <row r="7113" spans="28:50" x14ac:dyDescent="0.3">
      <c r="AB7113" s="160">
        <v>35297</v>
      </c>
      <c r="AC7113">
        <v>22</v>
      </c>
      <c r="AD7113">
        <v>30</v>
      </c>
      <c r="AE7113" t="s">
        <v>1105</v>
      </c>
      <c r="AF7113">
        <v>3</v>
      </c>
      <c r="AH7113" s="160">
        <v>37488</v>
      </c>
      <c r="AI7113">
        <v>22</v>
      </c>
      <c r="AJ7113">
        <v>128</v>
      </c>
      <c r="AK7113" s="160" t="s">
        <v>1105</v>
      </c>
      <c r="AL7113" s="28">
        <f t="shared" si="205"/>
        <v>13</v>
      </c>
      <c r="AN7113" s="160">
        <v>37488</v>
      </c>
      <c r="AO7113">
        <v>22</v>
      </c>
      <c r="AP7113">
        <v>110</v>
      </c>
      <c r="AQ7113" s="160" t="s">
        <v>1105</v>
      </c>
      <c r="AR7113" s="28">
        <f t="shared" si="206"/>
        <v>11</v>
      </c>
      <c r="AT7113" s="160">
        <v>36758</v>
      </c>
      <c r="AU7113">
        <v>22</v>
      </c>
      <c r="AV7113">
        <v>65</v>
      </c>
      <c r="AW7113" s="160" t="s">
        <v>1105</v>
      </c>
      <c r="AX7113" s="28">
        <f t="shared" si="207"/>
        <v>7</v>
      </c>
    </row>
    <row r="7114" spans="28:50" x14ac:dyDescent="0.3">
      <c r="AB7114" s="160">
        <v>35297</v>
      </c>
      <c r="AC7114">
        <v>23</v>
      </c>
      <c r="AD7114">
        <v>20</v>
      </c>
      <c r="AE7114" t="s">
        <v>1105</v>
      </c>
      <c r="AF7114">
        <v>2</v>
      </c>
      <c r="AH7114" s="160">
        <v>37488</v>
      </c>
      <c r="AI7114">
        <v>23</v>
      </c>
      <c r="AJ7114">
        <v>122</v>
      </c>
      <c r="AK7114" s="160" t="s">
        <v>1105</v>
      </c>
      <c r="AL7114" s="28">
        <f t="shared" si="205"/>
        <v>12</v>
      </c>
      <c r="AN7114" s="160">
        <v>37488</v>
      </c>
      <c r="AO7114">
        <v>23</v>
      </c>
      <c r="AP7114">
        <v>110</v>
      </c>
      <c r="AQ7114" s="160" t="s">
        <v>1105</v>
      </c>
      <c r="AR7114" s="28">
        <f t="shared" si="206"/>
        <v>11</v>
      </c>
      <c r="AT7114" s="160">
        <v>36758</v>
      </c>
      <c r="AU7114">
        <v>23</v>
      </c>
      <c r="AV7114">
        <v>56</v>
      </c>
      <c r="AW7114" s="160" t="s">
        <v>1105</v>
      </c>
      <c r="AX7114" s="28">
        <f t="shared" si="207"/>
        <v>6</v>
      </c>
    </row>
    <row r="7115" spans="28:50" x14ac:dyDescent="0.3">
      <c r="AB7115" s="160">
        <v>35298</v>
      </c>
      <c r="AC7115">
        <v>0</v>
      </c>
      <c r="AD7115">
        <v>-10</v>
      </c>
      <c r="AE7115" t="s">
        <v>1105</v>
      </c>
      <c r="AF7115">
        <v>-1</v>
      </c>
      <c r="AH7115" s="160">
        <v>37489</v>
      </c>
      <c r="AI7115">
        <v>0</v>
      </c>
      <c r="AJ7115">
        <v>111</v>
      </c>
      <c r="AK7115" s="160" t="s">
        <v>1105</v>
      </c>
      <c r="AL7115" s="28">
        <f t="shared" si="205"/>
        <v>11</v>
      </c>
      <c r="AN7115" s="160">
        <v>37489</v>
      </c>
      <c r="AO7115">
        <v>0</v>
      </c>
      <c r="AP7115">
        <v>110</v>
      </c>
      <c r="AQ7115" s="160" t="s">
        <v>1105</v>
      </c>
      <c r="AR7115" s="28">
        <f t="shared" si="206"/>
        <v>11</v>
      </c>
      <c r="AT7115" s="160">
        <v>36759</v>
      </c>
      <c r="AU7115">
        <v>0</v>
      </c>
      <c r="AV7115">
        <v>55</v>
      </c>
      <c r="AW7115" s="160" t="s">
        <v>1105</v>
      </c>
      <c r="AX7115" s="28">
        <f t="shared" si="207"/>
        <v>6</v>
      </c>
    </row>
    <row r="7116" spans="28:50" x14ac:dyDescent="0.3">
      <c r="AB7116" s="160">
        <v>35298</v>
      </c>
      <c r="AC7116">
        <v>1</v>
      </c>
      <c r="AD7116">
        <v>-10</v>
      </c>
      <c r="AE7116" t="s">
        <v>1105</v>
      </c>
      <c r="AF7116">
        <v>-1</v>
      </c>
      <c r="AH7116" s="160">
        <v>37489</v>
      </c>
      <c r="AI7116">
        <v>1</v>
      </c>
      <c r="AJ7116">
        <v>112</v>
      </c>
      <c r="AK7116" s="160" t="s">
        <v>1105</v>
      </c>
      <c r="AL7116" s="28">
        <f t="shared" si="205"/>
        <v>11</v>
      </c>
      <c r="AN7116" s="160">
        <v>37489</v>
      </c>
      <c r="AO7116">
        <v>1</v>
      </c>
      <c r="AP7116">
        <v>90</v>
      </c>
      <c r="AQ7116" s="160" t="s">
        <v>1105</v>
      </c>
      <c r="AR7116" s="28">
        <f t="shared" si="206"/>
        <v>9</v>
      </c>
      <c r="AT7116" s="160">
        <v>36759</v>
      </c>
      <c r="AU7116">
        <v>1</v>
      </c>
      <c r="AV7116">
        <v>51</v>
      </c>
      <c r="AW7116" s="160" t="s">
        <v>1105</v>
      </c>
      <c r="AX7116" s="28">
        <f t="shared" si="207"/>
        <v>5</v>
      </c>
    </row>
    <row r="7117" spans="28:50" x14ac:dyDescent="0.3">
      <c r="AB7117" s="160">
        <v>35298</v>
      </c>
      <c r="AC7117">
        <v>2</v>
      </c>
      <c r="AD7117">
        <v>-30</v>
      </c>
      <c r="AE7117" t="s">
        <v>1105</v>
      </c>
      <c r="AF7117">
        <v>-3</v>
      </c>
      <c r="AH7117" s="160">
        <v>37489</v>
      </c>
      <c r="AI7117">
        <v>2</v>
      </c>
      <c r="AJ7117">
        <v>113</v>
      </c>
      <c r="AK7117" s="160" t="s">
        <v>1105</v>
      </c>
      <c r="AL7117" s="28">
        <f t="shared" si="205"/>
        <v>11</v>
      </c>
      <c r="AN7117" s="160">
        <v>37489</v>
      </c>
      <c r="AO7117">
        <v>2</v>
      </c>
      <c r="AP7117">
        <v>100</v>
      </c>
      <c r="AQ7117" s="160" t="s">
        <v>1105</v>
      </c>
      <c r="AR7117" s="28">
        <f t="shared" si="206"/>
        <v>10</v>
      </c>
      <c r="AT7117" s="160">
        <v>36759</v>
      </c>
      <c r="AU7117">
        <v>2</v>
      </c>
      <c r="AV7117">
        <v>53</v>
      </c>
      <c r="AW7117" s="160" t="s">
        <v>1105</v>
      </c>
      <c r="AX7117" s="28">
        <f t="shared" si="207"/>
        <v>5</v>
      </c>
    </row>
    <row r="7118" spans="28:50" x14ac:dyDescent="0.3">
      <c r="AB7118" s="160">
        <v>35298</v>
      </c>
      <c r="AC7118">
        <v>3</v>
      </c>
      <c r="AD7118">
        <v>-20</v>
      </c>
      <c r="AE7118" t="s">
        <v>1105</v>
      </c>
      <c r="AF7118">
        <v>-2</v>
      </c>
      <c r="AH7118" s="160">
        <v>37489</v>
      </c>
      <c r="AI7118">
        <v>3</v>
      </c>
      <c r="AJ7118">
        <v>113</v>
      </c>
      <c r="AK7118" s="160" t="s">
        <v>1105</v>
      </c>
      <c r="AL7118" s="28">
        <f t="shared" si="205"/>
        <v>11</v>
      </c>
      <c r="AN7118" s="160">
        <v>37489</v>
      </c>
      <c r="AO7118">
        <v>3</v>
      </c>
      <c r="AP7118">
        <v>110</v>
      </c>
      <c r="AQ7118" s="160" t="s">
        <v>1105</v>
      </c>
      <c r="AR7118" s="28">
        <f t="shared" si="206"/>
        <v>11</v>
      </c>
      <c r="AT7118" s="160">
        <v>36759</v>
      </c>
      <c r="AU7118">
        <v>3</v>
      </c>
      <c r="AV7118">
        <v>49</v>
      </c>
      <c r="AW7118" s="160" t="s">
        <v>1105</v>
      </c>
      <c r="AX7118" s="28">
        <f t="shared" si="207"/>
        <v>5</v>
      </c>
    </row>
    <row r="7119" spans="28:50" x14ac:dyDescent="0.3">
      <c r="AB7119" s="160">
        <v>35298</v>
      </c>
      <c r="AC7119">
        <v>4</v>
      </c>
      <c r="AD7119">
        <v>-30</v>
      </c>
      <c r="AE7119" t="s">
        <v>1105</v>
      </c>
      <c r="AF7119">
        <v>-3</v>
      </c>
      <c r="AH7119" s="160">
        <v>37489</v>
      </c>
      <c r="AI7119">
        <v>4</v>
      </c>
      <c r="AJ7119">
        <v>111</v>
      </c>
      <c r="AK7119" s="160" t="s">
        <v>1105</v>
      </c>
      <c r="AL7119" s="28">
        <f t="shared" si="205"/>
        <v>11</v>
      </c>
      <c r="AN7119" s="160">
        <v>37489</v>
      </c>
      <c r="AO7119">
        <v>4</v>
      </c>
      <c r="AP7119">
        <v>110</v>
      </c>
      <c r="AQ7119" s="160" t="s">
        <v>1105</v>
      </c>
      <c r="AR7119" s="28">
        <f t="shared" si="206"/>
        <v>11</v>
      </c>
      <c r="AT7119" s="160">
        <v>36759</v>
      </c>
      <c r="AU7119">
        <v>4</v>
      </c>
      <c r="AV7119">
        <v>42</v>
      </c>
      <c r="AW7119" s="160" t="s">
        <v>1105</v>
      </c>
      <c r="AX7119" s="28">
        <f t="shared" si="207"/>
        <v>4</v>
      </c>
    </row>
    <row r="7120" spans="28:50" x14ac:dyDescent="0.3">
      <c r="AB7120" s="160">
        <v>35298</v>
      </c>
      <c r="AC7120">
        <v>5</v>
      </c>
      <c r="AD7120">
        <v>-40</v>
      </c>
      <c r="AE7120" t="s">
        <v>1105</v>
      </c>
      <c r="AF7120">
        <v>-4</v>
      </c>
      <c r="AH7120" s="160">
        <v>37489</v>
      </c>
      <c r="AI7120">
        <v>5</v>
      </c>
      <c r="AJ7120">
        <v>110</v>
      </c>
      <c r="AK7120" s="160" t="s">
        <v>1105</v>
      </c>
      <c r="AL7120" s="28">
        <f t="shared" si="205"/>
        <v>11</v>
      </c>
      <c r="AN7120" s="160">
        <v>37489</v>
      </c>
      <c r="AO7120">
        <v>5</v>
      </c>
      <c r="AP7120">
        <v>100</v>
      </c>
      <c r="AQ7120" s="160" t="s">
        <v>1105</v>
      </c>
      <c r="AR7120" s="28">
        <f t="shared" si="206"/>
        <v>10</v>
      </c>
      <c r="AT7120" s="160">
        <v>36759</v>
      </c>
      <c r="AU7120">
        <v>5</v>
      </c>
      <c r="AV7120">
        <v>41</v>
      </c>
      <c r="AW7120" s="160" t="s">
        <v>1105</v>
      </c>
      <c r="AX7120" s="28">
        <f t="shared" si="207"/>
        <v>4</v>
      </c>
    </row>
    <row r="7121" spans="28:50" x14ac:dyDescent="0.3">
      <c r="AB7121" s="160">
        <v>35298</v>
      </c>
      <c r="AC7121">
        <v>6</v>
      </c>
      <c r="AD7121">
        <v>-40</v>
      </c>
      <c r="AE7121" t="s">
        <v>1105</v>
      </c>
      <c r="AF7121">
        <v>-4</v>
      </c>
      <c r="AH7121" s="160">
        <v>37489</v>
      </c>
      <c r="AI7121">
        <v>6</v>
      </c>
      <c r="AJ7121">
        <v>108</v>
      </c>
      <c r="AK7121" s="160" t="s">
        <v>1105</v>
      </c>
      <c r="AL7121" s="28">
        <f t="shared" si="205"/>
        <v>11</v>
      </c>
      <c r="AN7121" s="160">
        <v>37489</v>
      </c>
      <c r="AO7121">
        <v>6</v>
      </c>
      <c r="AP7121">
        <v>110</v>
      </c>
      <c r="AQ7121" s="160" t="s">
        <v>1105</v>
      </c>
      <c r="AR7121" s="28">
        <f t="shared" si="206"/>
        <v>11</v>
      </c>
      <c r="AT7121" s="160">
        <v>36759</v>
      </c>
      <c r="AU7121">
        <v>6</v>
      </c>
      <c r="AV7121">
        <v>38</v>
      </c>
      <c r="AW7121" s="160" t="s">
        <v>1105</v>
      </c>
      <c r="AX7121" s="28">
        <f t="shared" si="207"/>
        <v>4</v>
      </c>
    </row>
    <row r="7122" spans="28:50" x14ac:dyDescent="0.3">
      <c r="AB7122" s="160">
        <v>35298</v>
      </c>
      <c r="AC7122">
        <v>7</v>
      </c>
      <c r="AD7122">
        <v>-40</v>
      </c>
      <c r="AE7122" t="s">
        <v>1105</v>
      </c>
      <c r="AF7122">
        <v>-4</v>
      </c>
      <c r="AH7122" s="160">
        <v>37489</v>
      </c>
      <c r="AI7122">
        <v>7</v>
      </c>
      <c r="AJ7122">
        <v>103</v>
      </c>
      <c r="AK7122" s="160" t="s">
        <v>1105</v>
      </c>
      <c r="AL7122" s="28">
        <f t="shared" si="205"/>
        <v>10</v>
      </c>
      <c r="AN7122" s="160">
        <v>37489</v>
      </c>
      <c r="AO7122">
        <v>7</v>
      </c>
      <c r="AP7122">
        <v>110</v>
      </c>
      <c r="AQ7122" s="160" t="s">
        <v>1105</v>
      </c>
      <c r="AR7122" s="28">
        <f t="shared" si="206"/>
        <v>11</v>
      </c>
      <c r="AT7122" s="160">
        <v>36759</v>
      </c>
      <c r="AU7122">
        <v>7</v>
      </c>
      <c r="AV7122">
        <v>34</v>
      </c>
      <c r="AW7122" s="160" t="s">
        <v>1105</v>
      </c>
      <c r="AX7122" s="28">
        <f t="shared" si="207"/>
        <v>3</v>
      </c>
    </row>
    <row r="7123" spans="28:50" x14ac:dyDescent="0.3">
      <c r="AB7123" s="160">
        <v>35298</v>
      </c>
      <c r="AC7123">
        <v>8</v>
      </c>
      <c r="AD7123">
        <v>-20</v>
      </c>
      <c r="AE7123" t="s">
        <v>1105</v>
      </c>
      <c r="AF7123">
        <v>-2</v>
      </c>
      <c r="AH7123" s="160">
        <v>37489</v>
      </c>
      <c r="AI7123">
        <v>8</v>
      </c>
      <c r="AJ7123">
        <v>107</v>
      </c>
      <c r="AK7123" s="160" t="s">
        <v>1105</v>
      </c>
      <c r="AL7123" s="28">
        <f t="shared" si="205"/>
        <v>11</v>
      </c>
      <c r="AN7123" s="160">
        <v>37489</v>
      </c>
      <c r="AO7123">
        <v>8</v>
      </c>
      <c r="AP7123">
        <v>131</v>
      </c>
      <c r="AQ7123" s="160" t="s">
        <v>1105</v>
      </c>
      <c r="AR7123" s="28">
        <f t="shared" si="206"/>
        <v>13</v>
      </c>
      <c r="AT7123" s="160">
        <v>36759</v>
      </c>
      <c r="AU7123">
        <v>8</v>
      </c>
      <c r="AV7123">
        <v>41</v>
      </c>
      <c r="AW7123" s="160" t="s">
        <v>1105</v>
      </c>
      <c r="AX7123" s="28">
        <f t="shared" si="207"/>
        <v>4</v>
      </c>
    </row>
    <row r="7124" spans="28:50" x14ac:dyDescent="0.3">
      <c r="AB7124" s="160">
        <v>35298</v>
      </c>
      <c r="AC7124">
        <v>9</v>
      </c>
      <c r="AD7124">
        <v>20</v>
      </c>
      <c r="AE7124" t="s">
        <v>1105</v>
      </c>
      <c r="AF7124">
        <v>2</v>
      </c>
      <c r="AH7124" s="160">
        <v>37489</v>
      </c>
      <c r="AI7124">
        <v>9</v>
      </c>
      <c r="AJ7124">
        <v>121</v>
      </c>
      <c r="AK7124" s="160" t="s">
        <v>1105</v>
      </c>
      <c r="AL7124" s="28">
        <f t="shared" si="205"/>
        <v>12</v>
      </c>
      <c r="AN7124" s="160">
        <v>37489</v>
      </c>
      <c r="AO7124">
        <v>9</v>
      </c>
      <c r="AP7124">
        <v>140</v>
      </c>
      <c r="AQ7124" s="160" t="s">
        <v>1105</v>
      </c>
      <c r="AR7124" s="28">
        <f t="shared" si="206"/>
        <v>14</v>
      </c>
      <c r="AT7124" s="160">
        <v>36759</v>
      </c>
      <c r="AU7124">
        <v>9</v>
      </c>
      <c r="AV7124">
        <v>44</v>
      </c>
      <c r="AW7124" s="160" t="s">
        <v>1105</v>
      </c>
      <c r="AX7124" s="28">
        <f t="shared" si="207"/>
        <v>4</v>
      </c>
    </row>
    <row r="7125" spans="28:50" x14ac:dyDescent="0.3">
      <c r="AB7125" s="160">
        <v>35298</v>
      </c>
      <c r="AC7125">
        <v>10</v>
      </c>
      <c r="AD7125">
        <v>55</v>
      </c>
      <c r="AE7125" t="s">
        <v>1105</v>
      </c>
      <c r="AF7125">
        <v>6</v>
      </c>
      <c r="AH7125" s="160">
        <v>37489</v>
      </c>
      <c r="AI7125">
        <v>10</v>
      </c>
      <c r="AJ7125">
        <v>147</v>
      </c>
      <c r="AK7125" s="160" t="s">
        <v>1105</v>
      </c>
      <c r="AL7125" s="28">
        <f t="shared" si="205"/>
        <v>15</v>
      </c>
      <c r="AN7125" s="160">
        <v>37489</v>
      </c>
      <c r="AO7125">
        <v>10</v>
      </c>
      <c r="AP7125">
        <v>140</v>
      </c>
      <c r="AQ7125" s="160" t="s">
        <v>1105</v>
      </c>
      <c r="AR7125" s="28">
        <f t="shared" si="206"/>
        <v>14</v>
      </c>
      <c r="AT7125" s="160">
        <v>36759</v>
      </c>
      <c r="AU7125">
        <v>10</v>
      </c>
      <c r="AV7125">
        <v>49</v>
      </c>
      <c r="AW7125" s="160" t="s">
        <v>1105</v>
      </c>
      <c r="AX7125" s="28">
        <f t="shared" si="207"/>
        <v>5</v>
      </c>
    </row>
    <row r="7126" spans="28:50" x14ac:dyDescent="0.3">
      <c r="AB7126" s="160">
        <v>35298</v>
      </c>
      <c r="AC7126">
        <v>11</v>
      </c>
      <c r="AD7126">
        <v>90</v>
      </c>
      <c r="AE7126" t="s">
        <v>1105</v>
      </c>
      <c r="AF7126">
        <v>9</v>
      </c>
      <c r="AH7126" s="160">
        <v>37489</v>
      </c>
      <c r="AI7126">
        <v>11</v>
      </c>
      <c r="AJ7126">
        <v>159</v>
      </c>
      <c r="AK7126" s="160" t="s">
        <v>1105</v>
      </c>
      <c r="AL7126" s="28">
        <f t="shared" si="205"/>
        <v>16</v>
      </c>
      <c r="AN7126" s="160">
        <v>37489</v>
      </c>
      <c r="AO7126">
        <v>11</v>
      </c>
      <c r="AP7126">
        <v>130</v>
      </c>
      <c r="AQ7126" s="160" t="s">
        <v>1105</v>
      </c>
      <c r="AR7126" s="28">
        <f t="shared" si="206"/>
        <v>13</v>
      </c>
      <c r="AT7126" s="160">
        <v>36759</v>
      </c>
      <c r="AU7126">
        <v>11</v>
      </c>
      <c r="AV7126">
        <v>48</v>
      </c>
      <c r="AW7126" s="160" t="s">
        <v>1105</v>
      </c>
      <c r="AX7126" s="28">
        <f t="shared" si="207"/>
        <v>5</v>
      </c>
    </row>
    <row r="7127" spans="28:50" x14ac:dyDescent="0.3">
      <c r="AB7127" s="160">
        <v>35298</v>
      </c>
      <c r="AC7127">
        <v>12</v>
      </c>
      <c r="AD7127">
        <v>100</v>
      </c>
      <c r="AE7127" t="s">
        <v>1105</v>
      </c>
      <c r="AF7127">
        <v>10</v>
      </c>
      <c r="AH7127" s="160">
        <v>37489</v>
      </c>
      <c r="AI7127">
        <v>12</v>
      </c>
      <c r="AJ7127">
        <v>163</v>
      </c>
      <c r="AK7127" s="160" t="s">
        <v>1105</v>
      </c>
      <c r="AL7127" s="28">
        <f t="shared" si="205"/>
        <v>16</v>
      </c>
      <c r="AN7127" s="160">
        <v>37489</v>
      </c>
      <c r="AO7127">
        <v>12</v>
      </c>
      <c r="AP7127">
        <v>150</v>
      </c>
      <c r="AQ7127" s="160" t="s">
        <v>1105</v>
      </c>
      <c r="AR7127" s="28">
        <f t="shared" si="206"/>
        <v>15</v>
      </c>
      <c r="AT7127" s="160">
        <v>36759</v>
      </c>
      <c r="AU7127">
        <v>12</v>
      </c>
      <c r="AV7127">
        <v>44</v>
      </c>
      <c r="AW7127" s="160" t="s">
        <v>1105</v>
      </c>
      <c r="AX7127" s="28">
        <f t="shared" si="207"/>
        <v>4</v>
      </c>
    </row>
    <row r="7128" spans="28:50" x14ac:dyDescent="0.3">
      <c r="AB7128" s="160">
        <v>35298</v>
      </c>
      <c r="AC7128">
        <v>13</v>
      </c>
      <c r="AD7128">
        <v>110</v>
      </c>
      <c r="AE7128" t="s">
        <v>1105</v>
      </c>
      <c r="AF7128">
        <v>11</v>
      </c>
      <c r="AH7128" s="160">
        <v>37489</v>
      </c>
      <c r="AI7128">
        <v>13</v>
      </c>
      <c r="AJ7128">
        <v>161</v>
      </c>
      <c r="AK7128" s="160" t="s">
        <v>1105</v>
      </c>
      <c r="AL7128" s="28">
        <f t="shared" si="205"/>
        <v>16</v>
      </c>
      <c r="AN7128" s="160">
        <v>37489</v>
      </c>
      <c r="AO7128">
        <v>13</v>
      </c>
      <c r="AP7128">
        <v>150</v>
      </c>
      <c r="AQ7128" s="160" t="s">
        <v>1105</v>
      </c>
      <c r="AR7128" s="28">
        <f t="shared" si="206"/>
        <v>15</v>
      </c>
      <c r="AT7128" s="160">
        <v>36759</v>
      </c>
      <c r="AU7128">
        <v>13</v>
      </c>
      <c r="AV7128">
        <v>58</v>
      </c>
      <c r="AW7128" s="160" t="s">
        <v>1105</v>
      </c>
      <c r="AX7128" s="28">
        <f t="shared" si="207"/>
        <v>6</v>
      </c>
    </row>
    <row r="7129" spans="28:50" x14ac:dyDescent="0.3">
      <c r="AB7129" s="160">
        <v>35298</v>
      </c>
      <c r="AC7129">
        <v>14</v>
      </c>
      <c r="AD7129">
        <v>120</v>
      </c>
      <c r="AE7129" t="s">
        <v>1105</v>
      </c>
      <c r="AF7129">
        <v>12</v>
      </c>
      <c r="AH7129" s="160">
        <v>37489</v>
      </c>
      <c r="AI7129">
        <v>14</v>
      </c>
      <c r="AJ7129">
        <v>163</v>
      </c>
      <c r="AK7129" s="160" t="s">
        <v>1105</v>
      </c>
      <c r="AL7129" s="28">
        <f t="shared" si="205"/>
        <v>16</v>
      </c>
      <c r="AN7129" s="160">
        <v>37489</v>
      </c>
      <c r="AO7129">
        <v>14</v>
      </c>
      <c r="AP7129">
        <v>160</v>
      </c>
      <c r="AQ7129" s="160" t="s">
        <v>1105</v>
      </c>
      <c r="AR7129" s="28">
        <f t="shared" si="206"/>
        <v>16</v>
      </c>
      <c r="AT7129" s="160">
        <v>36759</v>
      </c>
      <c r="AU7129">
        <v>14</v>
      </c>
      <c r="AV7129">
        <v>61</v>
      </c>
      <c r="AW7129" s="160" t="s">
        <v>1105</v>
      </c>
      <c r="AX7129" s="28">
        <f t="shared" si="207"/>
        <v>6</v>
      </c>
    </row>
    <row r="7130" spans="28:50" x14ac:dyDescent="0.3">
      <c r="AB7130" s="160">
        <v>35298</v>
      </c>
      <c r="AC7130">
        <v>15</v>
      </c>
      <c r="AD7130">
        <v>120</v>
      </c>
      <c r="AE7130" t="s">
        <v>1105</v>
      </c>
      <c r="AF7130">
        <v>12</v>
      </c>
      <c r="AH7130" s="160">
        <v>37489</v>
      </c>
      <c r="AI7130">
        <v>15</v>
      </c>
      <c r="AJ7130">
        <v>164</v>
      </c>
      <c r="AK7130" s="160" t="s">
        <v>1105</v>
      </c>
      <c r="AL7130" s="28">
        <f t="shared" si="205"/>
        <v>16</v>
      </c>
      <c r="AN7130" s="160">
        <v>37489</v>
      </c>
      <c r="AO7130">
        <v>15</v>
      </c>
      <c r="AP7130">
        <v>140</v>
      </c>
      <c r="AQ7130" s="160" t="s">
        <v>1105</v>
      </c>
      <c r="AR7130" s="28">
        <f t="shared" si="206"/>
        <v>14</v>
      </c>
      <c r="AT7130" s="160">
        <v>36759</v>
      </c>
      <c r="AU7130">
        <v>15</v>
      </c>
      <c r="AV7130">
        <v>51</v>
      </c>
      <c r="AW7130" s="160" t="s">
        <v>1105</v>
      </c>
      <c r="AX7130" s="28">
        <f t="shared" si="207"/>
        <v>5</v>
      </c>
    </row>
    <row r="7131" spans="28:50" x14ac:dyDescent="0.3">
      <c r="AB7131" s="160">
        <v>35298</v>
      </c>
      <c r="AC7131">
        <v>16</v>
      </c>
      <c r="AD7131">
        <v>110</v>
      </c>
      <c r="AE7131" t="s">
        <v>1105</v>
      </c>
      <c r="AF7131">
        <v>11</v>
      </c>
      <c r="AH7131" s="160">
        <v>37489</v>
      </c>
      <c r="AI7131">
        <v>16</v>
      </c>
      <c r="AJ7131">
        <v>160</v>
      </c>
      <c r="AK7131" s="160" t="s">
        <v>1105</v>
      </c>
      <c r="AL7131" s="28">
        <f t="shared" si="205"/>
        <v>16</v>
      </c>
      <c r="AN7131" s="160">
        <v>37489</v>
      </c>
      <c r="AO7131">
        <v>16</v>
      </c>
      <c r="AP7131">
        <v>140</v>
      </c>
      <c r="AQ7131" s="160" t="s">
        <v>1105</v>
      </c>
      <c r="AR7131" s="28">
        <f t="shared" si="206"/>
        <v>14</v>
      </c>
      <c r="AT7131" s="160">
        <v>36759</v>
      </c>
      <c r="AU7131">
        <v>16</v>
      </c>
      <c r="AV7131">
        <v>37</v>
      </c>
      <c r="AW7131" s="160" t="s">
        <v>1105</v>
      </c>
      <c r="AX7131" s="28">
        <f t="shared" si="207"/>
        <v>4</v>
      </c>
    </row>
    <row r="7132" spans="28:50" x14ac:dyDescent="0.3">
      <c r="AB7132" s="160">
        <v>35298</v>
      </c>
      <c r="AC7132">
        <v>17</v>
      </c>
      <c r="AD7132">
        <v>100</v>
      </c>
      <c r="AE7132" t="s">
        <v>1105</v>
      </c>
      <c r="AF7132">
        <v>10</v>
      </c>
      <c r="AH7132" s="160">
        <v>37489</v>
      </c>
      <c r="AI7132">
        <v>17</v>
      </c>
      <c r="AJ7132">
        <v>161</v>
      </c>
      <c r="AK7132" s="160" t="s">
        <v>1105</v>
      </c>
      <c r="AL7132" s="28">
        <f t="shared" si="205"/>
        <v>16</v>
      </c>
      <c r="AN7132" s="160">
        <v>37489</v>
      </c>
      <c r="AO7132">
        <v>17</v>
      </c>
      <c r="AP7132">
        <v>130</v>
      </c>
      <c r="AQ7132" s="160" t="s">
        <v>1105</v>
      </c>
      <c r="AR7132" s="28">
        <f t="shared" si="206"/>
        <v>13</v>
      </c>
      <c r="AT7132" s="160">
        <v>36759</v>
      </c>
      <c r="AU7132">
        <v>17</v>
      </c>
      <c r="AV7132">
        <v>33</v>
      </c>
      <c r="AW7132" s="160" t="s">
        <v>1105</v>
      </c>
      <c r="AX7132" s="28">
        <f t="shared" si="207"/>
        <v>3</v>
      </c>
    </row>
    <row r="7133" spans="28:50" x14ac:dyDescent="0.3">
      <c r="AB7133" s="160">
        <v>35298</v>
      </c>
      <c r="AC7133">
        <v>18</v>
      </c>
      <c r="AD7133">
        <v>80</v>
      </c>
      <c r="AE7133" t="s">
        <v>1105</v>
      </c>
      <c r="AF7133">
        <v>8</v>
      </c>
      <c r="AH7133" s="160">
        <v>37489</v>
      </c>
      <c r="AI7133">
        <v>18</v>
      </c>
      <c r="AJ7133">
        <v>153</v>
      </c>
      <c r="AK7133" s="160" t="s">
        <v>1105</v>
      </c>
      <c r="AL7133" s="28">
        <f t="shared" si="205"/>
        <v>15</v>
      </c>
      <c r="AN7133" s="160">
        <v>37489</v>
      </c>
      <c r="AO7133">
        <v>18</v>
      </c>
      <c r="AP7133">
        <v>120</v>
      </c>
      <c r="AQ7133" s="160" t="s">
        <v>1105</v>
      </c>
      <c r="AR7133" s="28">
        <f t="shared" si="206"/>
        <v>12</v>
      </c>
      <c r="AT7133" s="160">
        <v>36759</v>
      </c>
      <c r="AU7133">
        <v>18</v>
      </c>
      <c r="AV7133">
        <v>24</v>
      </c>
      <c r="AW7133" s="160" t="s">
        <v>1105</v>
      </c>
      <c r="AX7133" s="28">
        <f t="shared" si="207"/>
        <v>2</v>
      </c>
    </row>
    <row r="7134" spans="28:50" x14ac:dyDescent="0.3">
      <c r="AB7134" s="160">
        <v>35298</v>
      </c>
      <c r="AC7134">
        <v>19</v>
      </c>
      <c r="AD7134">
        <v>50</v>
      </c>
      <c r="AE7134" t="s">
        <v>1105</v>
      </c>
      <c r="AF7134">
        <v>5</v>
      </c>
      <c r="AH7134" s="160">
        <v>37489</v>
      </c>
      <c r="AI7134">
        <v>19</v>
      </c>
      <c r="AJ7134">
        <v>140</v>
      </c>
      <c r="AK7134" s="160" t="s">
        <v>1105</v>
      </c>
      <c r="AL7134" s="28">
        <f t="shared" si="205"/>
        <v>14</v>
      </c>
      <c r="AN7134" s="160">
        <v>37489</v>
      </c>
      <c r="AO7134">
        <v>19</v>
      </c>
      <c r="AP7134">
        <v>120</v>
      </c>
      <c r="AQ7134" s="160" t="s">
        <v>1105</v>
      </c>
      <c r="AR7134" s="28">
        <f t="shared" si="206"/>
        <v>12</v>
      </c>
      <c r="AT7134" s="160">
        <v>36759</v>
      </c>
      <c r="AU7134">
        <v>19</v>
      </c>
      <c r="AV7134">
        <v>22</v>
      </c>
      <c r="AW7134" s="160" t="s">
        <v>1105</v>
      </c>
      <c r="AX7134" s="28">
        <f t="shared" si="207"/>
        <v>2</v>
      </c>
    </row>
    <row r="7135" spans="28:50" x14ac:dyDescent="0.3">
      <c r="AB7135" s="160">
        <v>35298</v>
      </c>
      <c r="AC7135">
        <v>20</v>
      </c>
      <c r="AD7135">
        <v>50</v>
      </c>
      <c r="AE7135" t="s">
        <v>1105</v>
      </c>
      <c r="AF7135">
        <v>5</v>
      </c>
      <c r="AH7135" s="160">
        <v>37489</v>
      </c>
      <c r="AI7135">
        <v>20</v>
      </c>
      <c r="AJ7135">
        <v>129</v>
      </c>
      <c r="AK7135" s="160" t="s">
        <v>1105</v>
      </c>
      <c r="AL7135" s="28">
        <f t="shared" si="205"/>
        <v>13</v>
      </c>
      <c r="AN7135" s="160">
        <v>37489</v>
      </c>
      <c r="AO7135">
        <v>20</v>
      </c>
      <c r="AP7135">
        <v>110</v>
      </c>
      <c r="AQ7135" s="160" t="s">
        <v>1105</v>
      </c>
      <c r="AR7135" s="28">
        <f t="shared" si="206"/>
        <v>11</v>
      </c>
      <c r="AT7135" s="160">
        <v>36759</v>
      </c>
      <c r="AU7135">
        <v>20</v>
      </c>
      <c r="AV7135">
        <v>16</v>
      </c>
      <c r="AW7135" s="160" t="s">
        <v>1105</v>
      </c>
      <c r="AX7135" s="28">
        <f t="shared" si="207"/>
        <v>2</v>
      </c>
    </row>
    <row r="7136" spans="28:50" x14ac:dyDescent="0.3">
      <c r="AB7136" s="160">
        <v>35298</v>
      </c>
      <c r="AC7136">
        <v>21</v>
      </c>
      <c r="AD7136">
        <v>40</v>
      </c>
      <c r="AE7136" t="s">
        <v>1105</v>
      </c>
      <c r="AF7136">
        <v>4</v>
      </c>
      <c r="AH7136" s="160">
        <v>37489</v>
      </c>
      <c r="AI7136">
        <v>21</v>
      </c>
      <c r="AJ7136">
        <v>125</v>
      </c>
      <c r="AK7136" s="160" t="s">
        <v>1105</v>
      </c>
      <c r="AL7136" s="28">
        <f t="shared" si="205"/>
        <v>13</v>
      </c>
      <c r="AN7136" s="160">
        <v>37489</v>
      </c>
      <c r="AO7136">
        <v>21</v>
      </c>
      <c r="AP7136">
        <v>100</v>
      </c>
      <c r="AQ7136" s="160" t="s">
        <v>1105</v>
      </c>
      <c r="AR7136" s="28">
        <f t="shared" si="206"/>
        <v>10</v>
      </c>
      <c r="AT7136" s="160">
        <v>36759</v>
      </c>
      <c r="AU7136">
        <v>21</v>
      </c>
      <c r="AV7136">
        <v>13</v>
      </c>
      <c r="AW7136" s="160" t="s">
        <v>1105</v>
      </c>
      <c r="AX7136" s="28">
        <f t="shared" si="207"/>
        <v>1</v>
      </c>
    </row>
    <row r="7137" spans="28:50" x14ac:dyDescent="0.3">
      <c r="AB7137" s="160">
        <v>35298</v>
      </c>
      <c r="AC7137">
        <v>22</v>
      </c>
      <c r="AD7137">
        <v>20</v>
      </c>
      <c r="AE7137" t="s">
        <v>1105</v>
      </c>
      <c r="AF7137">
        <v>2</v>
      </c>
      <c r="AH7137" s="160">
        <v>37489</v>
      </c>
      <c r="AI7137">
        <v>22</v>
      </c>
      <c r="AJ7137">
        <v>126</v>
      </c>
      <c r="AK7137" s="160" t="s">
        <v>1105</v>
      </c>
      <c r="AL7137" s="28">
        <f t="shared" si="205"/>
        <v>13</v>
      </c>
      <c r="AN7137" s="160">
        <v>37489</v>
      </c>
      <c r="AO7137">
        <v>22</v>
      </c>
      <c r="AP7137">
        <v>100</v>
      </c>
      <c r="AQ7137" s="160" t="s">
        <v>1105</v>
      </c>
      <c r="AR7137" s="28">
        <f t="shared" si="206"/>
        <v>10</v>
      </c>
      <c r="AT7137" s="160">
        <v>36759</v>
      </c>
      <c r="AU7137">
        <v>22</v>
      </c>
      <c r="AV7137">
        <v>18</v>
      </c>
      <c r="AW7137" s="160" t="s">
        <v>1105</v>
      </c>
      <c r="AX7137" s="28">
        <f t="shared" si="207"/>
        <v>2</v>
      </c>
    </row>
    <row r="7138" spans="28:50" x14ac:dyDescent="0.3">
      <c r="AB7138" s="160">
        <v>35298</v>
      </c>
      <c r="AC7138">
        <v>23</v>
      </c>
      <c r="AD7138">
        <v>20</v>
      </c>
      <c r="AE7138" t="s">
        <v>1105</v>
      </c>
      <c r="AF7138">
        <v>2</v>
      </c>
      <c r="AH7138" s="160">
        <v>37489</v>
      </c>
      <c r="AI7138">
        <v>23</v>
      </c>
      <c r="AJ7138">
        <v>123</v>
      </c>
      <c r="AK7138" s="160" t="s">
        <v>1105</v>
      </c>
      <c r="AL7138" s="28">
        <f t="shared" si="205"/>
        <v>12</v>
      </c>
      <c r="AN7138" s="160">
        <v>37489</v>
      </c>
      <c r="AO7138">
        <v>23</v>
      </c>
      <c r="AP7138">
        <v>110</v>
      </c>
      <c r="AQ7138" s="160" t="s">
        <v>1105</v>
      </c>
      <c r="AR7138" s="28">
        <f t="shared" si="206"/>
        <v>11</v>
      </c>
      <c r="AT7138" s="160">
        <v>36759</v>
      </c>
      <c r="AU7138">
        <v>23</v>
      </c>
      <c r="AV7138">
        <v>14</v>
      </c>
      <c r="AW7138" s="160" t="s">
        <v>1105</v>
      </c>
      <c r="AX7138" s="28">
        <f t="shared" si="207"/>
        <v>1</v>
      </c>
    </row>
    <row r="7139" spans="28:50" x14ac:dyDescent="0.3">
      <c r="AB7139" s="160">
        <v>35299</v>
      </c>
      <c r="AC7139">
        <v>0</v>
      </c>
      <c r="AD7139">
        <v>20</v>
      </c>
      <c r="AE7139" t="s">
        <v>1105</v>
      </c>
      <c r="AF7139">
        <v>2</v>
      </c>
      <c r="AH7139" s="160">
        <v>37490</v>
      </c>
      <c r="AI7139">
        <v>0</v>
      </c>
      <c r="AJ7139">
        <v>119</v>
      </c>
      <c r="AK7139" s="160" t="s">
        <v>1105</v>
      </c>
      <c r="AL7139" s="28">
        <f t="shared" si="205"/>
        <v>12</v>
      </c>
      <c r="AN7139" s="160">
        <v>37490</v>
      </c>
      <c r="AO7139">
        <v>0</v>
      </c>
      <c r="AP7139">
        <v>110</v>
      </c>
      <c r="AQ7139" s="160" t="s">
        <v>1105</v>
      </c>
      <c r="AR7139" s="28">
        <f t="shared" si="206"/>
        <v>11</v>
      </c>
      <c r="AT7139" s="160">
        <v>36760</v>
      </c>
      <c r="AU7139">
        <v>0</v>
      </c>
      <c r="AV7139">
        <v>15</v>
      </c>
      <c r="AW7139" s="160" t="s">
        <v>1105</v>
      </c>
      <c r="AX7139" s="28">
        <f t="shared" si="207"/>
        <v>2</v>
      </c>
    </row>
    <row r="7140" spans="28:50" x14ac:dyDescent="0.3">
      <c r="AB7140" s="160">
        <v>35299</v>
      </c>
      <c r="AC7140">
        <v>1</v>
      </c>
      <c r="AD7140">
        <v>20</v>
      </c>
      <c r="AE7140" t="s">
        <v>1105</v>
      </c>
      <c r="AF7140">
        <v>2</v>
      </c>
      <c r="AH7140" s="160">
        <v>37490</v>
      </c>
      <c r="AI7140">
        <v>1</v>
      </c>
      <c r="AJ7140">
        <v>99</v>
      </c>
      <c r="AK7140" s="160" t="s">
        <v>1105</v>
      </c>
      <c r="AL7140" s="28">
        <f t="shared" si="205"/>
        <v>10</v>
      </c>
      <c r="AN7140" s="160">
        <v>37490</v>
      </c>
      <c r="AO7140">
        <v>1</v>
      </c>
      <c r="AP7140">
        <v>110</v>
      </c>
      <c r="AQ7140" s="160" t="s">
        <v>1105</v>
      </c>
      <c r="AR7140" s="28">
        <f t="shared" si="206"/>
        <v>11</v>
      </c>
      <c r="AT7140" s="160">
        <v>36760</v>
      </c>
      <c r="AU7140">
        <v>1</v>
      </c>
      <c r="AV7140">
        <v>12</v>
      </c>
      <c r="AW7140" s="160" t="s">
        <v>1105</v>
      </c>
      <c r="AX7140" s="28">
        <f t="shared" si="207"/>
        <v>1</v>
      </c>
    </row>
    <row r="7141" spans="28:50" x14ac:dyDescent="0.3">
      <c r="AB7141" s="160">
        <v>35299</v>
      </c>
      <c r="AC7141">
        <v>2</v>
      </c>
      <c r="AD7141">
        <v>20</v>
      </c>
      <c r="AE7141" t="s">
        <v>1105</v>
      </c>
      <c r="AF7141">
        <v>2</v>
      </c>
      <c r="AH7141" s="160">
        <v>37490</v>
      </c>
      <c r="AI7141">
        <v>2</v>
      </c>
      <c r="AJ7141">
        <v>97</v>
      </c>
      <c r="AK7141" s="160" t="s">
        <v>1105</v>
      </c>
      <c r="AL7141" s="28">
        <f t="shared" si="205"/>
        <v>10</v>
      </c>
      <c r="AN7141" s="160">
        <v>37490</v>
      </c>
      <c r="AO7141">
        <v>2</v>
      </c>
      <c r="AP7141">
        <v>110</v>
      </c>
      <c r="AQ7141" s="160" t="s">
        <v>1105</v>
      </c>
      <c r="AR7141" s="28">
        <f t="shared" si="206"/>
        <v>11</v>
      </c>
      <c r="AT7141" s="160">
        <v>36760</v>
      </c>
      <c r="AU7141">
        <v>2</v>
      </c>
      <c r="AV7141">
        <v>9</v>
      </c>
      <c r="AW7141" s="160" t="s">
        <v>1105</v>
      </c>
      <c r="AX7141" s="28">
        <f t="shared" si="207"/>
        <v>1</v>
      </c>
    </row>
    <row r="7142" spans="28:50" x14ac:dyDescent="0.3">
      <c r="AB7142" s="160">
        <v>35299</v>
      </c>
      <c r="AC7142">
        <v>3</v>
      </c>
      <c r="AD7142">
        <v>20</v>
      </c>
      <c r="AE7142" t="s">
        <v>1105</v>
      </c>
      <c r="AF7142">
        <v>2</v>
      </c>
      <c r="AH7142" s="160">
        <v>37490</v>
      </c>
      <c r="AI7142">
        <v>3</v>
      </c>
      <c r="AJ7142">
        <v>98</v>
      </c>
      <c r="AK7142" s="160" t="s">
        <v>1105</v>
      </c>
      <c r="AL7142" s="28">
        <f t="shared" si="205"/>
        <v>10</v>
      </c>
      <c r="AN7142" s="160">
        <v>37490</v>
      </c>
      <c r="AO7142">
        <v>3</v>
      </c>
      <c r="AP7142">
        <v>100</v>
      </c>
      <c r="AQ7142" s="160" t="s">
        <v>1105</v>
      </c>
      <c r="AR7142" s="28">
        <f t="shared" si="206"/>
        <v>10</v>
      </c>
      <c r="AT7142" s="160">
        <v>36760</v>
      </c>
      <c r="AU7142">
        <v>3</v>
      </c>
      <c r="AV7142">
        <v>7</v>
      </c>
      <c r="AW7142" s="160" t="s">
        <v>1105</v>
      </c>
      <c r="AX7142" s="28">
        <f t="shared" si="207"/>
        <v>1</v>
      </c>
    </row>
    <row r="7143" spans="28:50" x14ac:dyDescent="0.3">
      <c r="AB7143" s="160">
        <v>35299</v>
      </c>
      <c r="AC7143">
        <v>4</v>
      </c>
      <c r="AD7143">
        <v>30</v>
      </c>
      <c r="AE7143" t="s">
        <v>1105</v>
      </c>
      <c r="AF7143">
        <v>3</v>
      </c>
      <c r="AH7143" s="160">
        <v>37490</v>
      </c>
      <c r="AI7143">
        <v>4</v>
      </c>
      <c r="AJ7143">
        <v>94</v>
      </c>
      <c r="AK7143" s="160" t="s">
        <v>1105</v>
      </c>
      <c r="AL7143" s="28">
        <f t="shared" si="205"/>
        <v>9</v>
      </c>
      <c r="AN7143" s="160">
        <v>37490</v>
      </c>
      <c r="AO7143">
        <v>4</v>
      </c>
      <c r="AP7143">
        <v>100</v>
      </c>
      <c r="AQ7143" s="160" t="s">
        <v>1105</v>
      </c>
      <c r="AR7143" s="28">
        <f t="shared" si="206"/>
        <v>10</v>
      </c>
      <c r="AT7143" s="160">
        <v>36760</v>
      </c>
      <c r="AU7143">
        <v>4</v>
      </c>
      <c r="AV7143">
        <v>13</v>
      </c>
      <c r="AW7143" s="160" t="s">
        <v>1105</v>
      </c>
      <c r="AX7143" s="28">
        <f t="shared" si="207"/>
        <v>1</v>
      </c>
    </row>
    <row r="7144" spans="28:50" x14ac:dyDescent="0.3">
      <c r="AB7144" s="160">
        <v>35299</v>
      </c>
      <c r="AC7144">
        <v>5</v>
      </c>
      <c r="AD7144">
        <v>50</v>
      </c>
      <c r="AE7144" t="s">
        <v>1105</v>
      </c>
      <c r="AF7144">
        <v>5</v>
      </c>
      <c r="AH7144" s="160">
        <v>37490</v>
      </c>
      <c r="AI7144">
        <v>5</v>
      </c>
      <c r="AJ7144">
        <v>91</v>
      </c>
      <c r="AK7144" s="160" t="s">
        <v>1105</v>
      </c>
      <c r="AL7144" s="28">
        <f t="shared" si="205"/>
        <v>9</v>
      </c>
      <c r="AN7144" s="160">
        <v>37490</v>
      </c>
      <c r="AO7144">
        <v>5</v>
      </c>
      <c r="AP7144">
        <v>100</v>
      </c>
      <c r="AQ7144" s="160" t="s">
        <v>1105</v>
      </c>
      <c r="AR7144" s="28">
        <f t="shared" si="206"/>
        <v>10</v>
      </c>
      <c r="AT7144" s="160">
        <v>36760</v>
      </c>
      <c r="AU7144">
        <v>5</v>
      </c>
      <c r="AV7144">
        <v>11</v>
      </c>
      <c r="AW7144" s="160" t="s">
        <v>1105</v>
      </c>
      <c r="AX7144" s="28">
        <f t="shared" si="207"/>
        <v>1</v>
      </c>
    </row>
    <row r="7145" spans="28:50" x14ac:dyDescent="0.3">
      <c r="AB7145" s="160">
        <v>35299</v>
      </c>
      <c r="AC7145">
        <v>6</v>
      </c>
      <c r="AD7145">
        <v>50</v>
      </c>
      <c r="AE7145" t="s">
        <v>1105</v>
      </c>
      <c r="AF7145">
        <v>5</v>
      </c>
      <c r="AH7145" s="160">
        <v>37490</v>
      </c>
      <c r="AI7145">
        <v>6</v>
      </c>
      <c r="AJ7145">
        <v>82</v>
      </c>
      <c r="AK7145" s="160" t="s">
        <v>1105</v>
      </c>
      <c r="AL7145" s="28">
        <f t="shared" si="205"/>
        <v>8</v>
      </c>
      <c r="AN7145" s="160">
        <v>37490</v>
      </c>
      <c r="AO7145">
        <v>6</v>
      </c>
      <c r="AP7145">
        <v>110</v>
      </c>
      <c r="AQ7145" s="160" t="s">
        <v>1105</v>
      </c>
      <c r="AR7145" s="28">
        <f t="shared" si="206"/>
        <v>11</v>
      </c>
      <c r="AT7145" s="160">
        <v>36760</v>
      </c>
      <c r="AU7145">
        <v>6</v>
      </c>
      <c r="AV7145">
        <v>18</v>
      </c>
      <c r="AW7145" s="160" t="s">
        <v>1105</v>
      </c>
      <c r="AX7145" s="28">
        <f t="shared" si="207"/>
        <v>2</v>
      </c>
    </row>
    <row r="7146" spans="28:50" x14ac:dyDescent="0.3">
      <c r="AB7146" s="160">
        <v>35299</v>
      </c>
      <c r="AC7146">
        <v>7</v>
      </c>
      <c r="AD7146">
        <v>50</v>
      </c>
      <c r="AE7146" t="s">
        <v>1105</v>
      </c>
      <c r="AF7146">
        <v>5</v>
      </c>
      <c r="AH7146" s="160">
        <v>37490</v>
      </c>
      <c r="AI7146">
        <v>7</v>
      </c>
      <c r="AJ7146">
        <v>78</v>
      </c>
      <c r="AK7146" s="160" t="s">
        <v>1105</v>
      </c>
      <c r="AL7146" s="28">
        <f t="shared" si="205"/>
        <v>8</v>
      </c>
      <c r="AN7146" s="160">
        <v>37490</v>
      </c>
      <c r="AO7146">
        <v>7</v>
      </c>
      <c r="AP7146">
        <v>120</v>
      </c>
      <c r="AQ7146" s="160" t="s">
        <v>1105</v>
      </c>
      <c r="AR7146" s="28">
        <f t="shared" si="206"/>
        <v>12</v>
      </c>
      <c r="AT7146" s="160">
        <v>36760</v>
      </c>
      <c r="AU7146">
        <v>7</v>
      </c>
      <c r="AV7146">
        <v>17</v>
      </c>
      <c r="AW7146" s="160" t="s">
        <v>1105</v>
      </c>
      <c r="AX7146" s="28">
        <f t="shared" si="207"/>
        <v>2</v>
      </c>
    </row>
    <row r="7147" spans="28:50" x14ac:dyDescent="0.3">
      <c r="AB7147" s="160">
        <v>35299</v>
      </c>
      <c r="AC7147">
        <v>8</v>
      </c>
      <c r="AD7147">
        <v>60</v>
      </c>
      <c r="AE7147" t="s">
        <v>1105</v>
      </c>
      <c r="AF7147">
        <v>6</v>
      </c>
      <c r="AH7147" s="160">
        <v>37490</v>
      </c>
      <c r="AI7147">
        <v>8</v>
      </c>
      <c r="AJ7147">
        <v>85</v>
      </c>
      <c r="AK7147" s="160" t="s">
        <v>1105</v>
      </c>
      <c r="AL7147" s="28">
        <f t="shared" si="205"/>
        <v>9</v>
      </c>
      <c r="AN7147" s="160">
        <v>37490</v>
      </c>
      <c r="AO7147">
        <v>8</v>
      </c>
      <c r="AP7147">
        <v>127</v>
      </c>
      <c r="AQ7147" s="160" t="s">
        <v>1105</v>
      </c>
      <c r="AR7147" s="28">
        <f t="shared" si="206"/>
        <v>13</v>
      </c>
      <c r="AT7147" s="160">
        <v>36760</v>
      </c>
      <c r="AU7147">
        <v>8</v>
      </c>
      <c r="AV7147">
        <v>37</v>
      </c>
      <c r="AW7147" s="160" t="s">
        <v>1105</v>
      </c>
      <c r="AX7147" s="28">
        <f t="shared" si="207"/>
        <v>4</v>
      </c>
    </row>
    <row r="7148" spans="28:50" x14ac:dyDescent="0.3">
      <c r="AB7148" s="160">
        <v>35299</v>
      </c>
      <c r="AC7148">
        <v>9</v>
      </c>
      <c r="AD7148">
        <v>70</v>
      </c>
      <c r="AE7148" t="s">
        <v>1105</v>
      </c>
      <c r="AF7148">
        <v>7</v>
      </c>
      <c r="AH7148" s="160">
        <v>37490</v>
      </c>
      <c r="AI7148">
        <v>9</v>
      </c>
      <c r="AJ7148">
        <v>122</v>
      </c>
      <c r="AK7148" s="160" t="s">
        <v>1105</v>
      </c>
      <c r="AL7148" s="28">
        <f t="shared" si="205"/>
        <v>12</v>
      </c>
      <c r="AN7148" s="160">
        <v>37490</v>
      </c>
      <c r="AO7148">
        <v>9</v>
      </c>
      <c r="AP7148">
        <v>120</v>
      </c>
      <c r="AQ7148" s="160" t="s">
        <v>1105</v>
      </c>
      <c r="AR7148" s="28">
        <f t="shared" si="206"/>
        <v>12</v>
      </c>
      <c r="AT7148" s="160">
        <v>36760</v>
      </c>
      <c r="AU7148">
        <v>9</v>
      </c>
      <c r="AV7148">
        <v>38</v>
      </c>
      <c r="AW7148" s="160" t="s">
        <v>1105</v>
      </c>
      <c r="AX7148" s="28">
        <f t="shared" si="207"/>
        <v>4</v>
      </c>
    </row>
    <row r="7149" spans="28:50" x14ac:dyDescent="0.3">
      <c r="AB7149" s="160">
        <v>35299</v>
      </c>
      <c r="AC7149">
        <v>10</v>
      </c>
      <c r="AD7149">
        <v>70</v>
      </c>
      <c r="AE7149" t="s">
        <v>1105</v>
      </c>
      <c r="AF7149">
        <v>7</v>
      </c>
      <c r="AH7149" s="160">
        <v>37490</v>
      </c>
      <c r="AI7149">
        <v>10</v>
      </c>
      <c r="AJ7149">
        <v>148</v>
      </c>
      <c r="AK7149" s="160" t="s">
        <v>1105</v>
      </c>
      <c r="AL7149" s="28">
        <f t="shared" si="205"/>
        <v>15</v>
      </c>
      <c r="AN7149" s="160">
        <v>37490</v>
      </c>
      <c r="AO7149">
        <v>10</v>
      </c>
      <c r="AP7149">
        <v>140</v>
      </c>
      <c r="AQ7149" s="160" t="s">
        <v>1105</v>
      </c>
      <c r="AR7149" s="28">
        <f t="shared" si="206"/>
        <v>14</v>
      </c>
      <c r="AT7149" s="160">
        <v>36760</v>
      </c>
      <c r="AU7149">
        <v>10</v>
      </c>
      <c r="AV7149">
        <v>54</v>
      </c>
      <c r="AW7149" s="160" t="s">
        <v>1105</v>
      </c>
      <c r="AX7149" s="28">
        <f t="shared" si="207"/>
        <v>5</v>
      </c>
    </row>
    <row r="7150" spans="28:50" x14ac:dyDescent="0.3">
      <c r="AB7150" s="160">
        <v>35299</v>
      </c>
      <c r="AC7150">
        <v>11</v>
      </c>
      <c r="AD7150">
        <v>80</v>
      </c>
      <c r="AE7150" t="s">
        <v>1105</v>
      </c>
      <c r="AF7150">
        <v>8</v>
      </c>
      <c r="AH7150" s="160">
        <v>37490</v>
      </c>
      <c r="AI7150">
        <v>11</v>
      </c>
      <c r="AJ7150">
        <v>156</v>
      </c>
      <c r="AK7150" s="160" t="s">
        <v>1105</v>
      </c>
      <c r="AL7150" s="28">
        <f t="shared" si="205"/>
        <v>16</v>
      </c>
      <c r="AN7150" s="160">
        <v>37490</v>
      </c>
      <c r="AO7150">
        <v>11</v>
      </c>
      <c r="AP7150">
        <v>140</v>
      </c>
      <c r="AQ7150" s="160" t="s">
        <v>1105</v>
      </c>
      <c r="AR7150" s="28">
        <f t="shared" si="206"/>
        <v>14</v>
      </c>
      <c r="AT7150" s="160">
        <v>36760</v>
      </c>
      <c r="AU7150">
        <v>11</v>
      </c>
      <c r="AV7150">
        <v>60</v>
      </c>
      <c r="AW7150" s="160" t="s">
        <v>1105</v>
      </c>
      <c r="AX7150" s="28">
        <f t="shared" si="207"/>
        <v>6</v>
      </c>
    </row>
    <row r="7151" spans="28:50" x14ac:dyDescent="0.3">
      <c r="AB7151" s="160">
        <v>35299</v>
      </c>
      <c r="AC7151">
        <v>12</v>
      </c>
      <c r="AD7151">
        <v>80</v>
      </c>
      <c r="AE7151" t="s">
        <v>1105</v>
      </c>
      <c r="AF7151">
        <v>8</v>
      </c>
      <c r="AH7151" s="160">
        <v>37490</v>
      </c>
      <c r="AI7151">
        <v>12</v>
      </c>
      <c r="AJ7151">
        <v>172</v>
      </c>
      <c r="AK7151" s="160" t="s">
        <v>1105</v>
      </c>
      <c r="AL7151" s="28">
        <f t="shared" si="205"/>
        <v>17</v>
      </c>
      <c r="AN7151" s="160">
        <v>37490</v>
      </c>
      <c r="AO7151">
        <v>12</v>
      </c>
      <c r="AP7151">
        <v>150</v>
      </c>
      <c r="AQ7151" s="160" t="s">
        <v>1105</v>
      </c>
      <c r="AR7151" s="28">
        <f t="shared" si="206"/>
        <v>15</v>
      </c>
      <c r="AT7151" s="160">
        <v>36760</v>
      </c>
      <c r="AU7151">
        <v>12</v>
      </c>
      <c r="AV7151">
        <v>68</v>
      </c>
      <c r="AW7151" s="160" t="s">
        <v>1105</v>
      </c>
      <c r="AX7151" s="28">
        <f t="shared" si="207"/>
        <v>7</v>
      </c>
    </row>
    <row r="7152" spans="28:50" x14ac:dyDescent="0.3">
      <c r="AB7152" s="160">
        <v>35299</v>
      </c>
      <c r="AC7152">
        <v>13</v>
      </c>
      <c r="AD7152">
        <v>90</v>
      </c>
      <c r="AE7152" t="s">
        <v>1105</v>
      </c>
      <c r="AF7152">
        <v>9</v>
      </c>
      <c r="AH7152" s="160">
        <v>37490</v>
      </c>
      <c r="AI7152">
        <v>13</v>
      </c>
      <c r="AJ7152">
        <v>166</v>
      </c>
      <c r="AK7152" s="160" t="s">
        <v>1105</v>
      </c>
      <c r="AL7152" s="28">
        <f t="shared" si="205"/>
        <v>17</v>
      </c>
      <c r="AN7152" s="160">
        <v>37490</v>
      </c>
      <c r="AO7152">
        <v>13</v>
      </c>
      <c r="AP7152">
        <v>150</v>
      </c>
      <c r="AQ7152" s="160" t="s">
        <v>1105</v>
      </c>
      <c r="AR7152" s="28">
        <f t="shared" si="206"/>
        <v>15</v>
      </c>
      <c r="AT7152" s="160">
        <v>36760</v>
      </c>
      <c r="AU7152">
        <v>13</v>
      </c>
      <c r="AV7152">
        <v>67</v>
      </c>
      <c r="AW7152" s="160" t="s">
        <v>1105</v>
      </c>
      <c r="AX7152" s="28">
        <f t="shared" si="207"/>
        <v>7</v>
      </c>
    </row>
    <row r="7153" spans="28:50" x14ac:dyDescent="0.3">
      <c r="AB7153" s="160">
        <v>35299</v>
      </c>
      <c r="AC7153">
        <v>14</v>
      </c>
      <c r="AD7153">
        <v>100</v>
      </c>
      <c r="AE7153" t="s">
        <v>1105</v>
      </c>
      <c r="AF7153">
        <v>10</v>
      </c>
      <c r="AH7153" s="160">
        <v>37490</v>
      </c>
      <c r="AI7153">
        <v>14</v>
      </c>
      <c r="AJ7153">
        <v>148</v>
      </c>
      <c r="AK7153" s="160" t="s">
        <v>1105</v>
      </c>
      <c r="AL7153" s="28">
        <f t="shared" si="205"/>
        <v>15</v>
      </c>
      <c r="AN7153" s="160">
        <v>37490</v>
      </c>
      <c r="AO7153">
        <v>14</v>
      </c>
      <c r="AP7153">
        <v>150</v>
      </c>
      <c r="AQ7153" s="160" t="s">
        <v>1105</v>
      </c>
      <c r="AR7153" s="28">
        <f t="shared" si="206"/>
        <v>15</v>
      </c>
      <c r="AT7153" s="160">
        <v>36760</v>
      </c>
      <c r="AU7153">
        <v>14</v>
      </c>
      <c r="AV7153">
        <v>68</v>
      </c>
      <c r="AW7153" s="160" t="s">
        <v>1105</v>
      </c>
      <c r="AX7153" s="28">
        <f t="shared" si="207"/>
        <v>7</v>
      </c>
    </row>
    <row r="7154" spans="28:50" x14ac:dyDescent="0.3">
      <c r="AB7154" s="160">
        <v>35299</v>
      </c>
      <c r="AC7154">
        <v>15</v>
      </c>
      <c r="AD7154">
        <v>100</v>
      </c>
      <c r="AE7154" t="s">
        <v>1105</v>
      </c>
      <c r="AF7154">
        <v>10</v>
      </c>
      <c r="AH7154" s="160">
        <v>37490</v>
      </c>
      <c r="AI7154">
        <v>15</v>
      </c>
      <c r="AJ7154">
        <v>132</v>
      </c>
      <c r="AK7154" s="160" t="s">
        <v>1105</v>
      </c>
      <c r="AL7154" s="28">
        <f t="shared" si="205"/>
        <v>13</v>
      </c>
      <c r="AN7154" s="160">
        <v>37490</v>
      </c>
      <c r="AO7154">
        <v>15</v>
      </c>
      <c r="AP7154">
        <v>150</v>
      </c>
      <c r="AQ7154" s="160" t="s">
        <v>1105</v>
      </c>
      <c r="AR7154" s="28">
        <f t="shared" si="206"/>
        <v>15</v>
      </c>
      <c r="AT7154" s="160">
        <v>36760</v>
      </c>
      <c r="AU7154">
        <v>15</v>
      </c>
      <c r="AV7154">
        <v>64</v>
      </c>
      <c r="AW7154" s="160" t="s">
        <v>1105</v>
      </c>
      <c r="AX7154" s="28">
        <f t="shared" si="207"/>
        <v>6</v>
      </c>
    </row>
    <row r="7155" spans="28:50" x14ac:dyDescent="0.3">
      <c r="AB7155" s="160">
        <v>35299</v>
      </c>
      <c r="AC7155">
        <v>16</v>
      </c>
      <c r="AD7155">
        <v>90</v>
      </c>
      <c r="AE7155" t="s">
        <v>1105</v>
      </c>
      <c r="AF7155">
        <v>9</v>
      </c>
      <c r="AH7155" s="160">
        <v>37490</v>
      </c>
      <c r="AI7155">
        <v>16</v>
      </c>
      <c r="AJ7155">
        <v>123</v>
      </c>
      <c r="AK7155" s="160" t="s">
        <v>1105</v>
      </c>
      <c r="AL7155" s="28">
        <f t="shared" si="205"/>
        <v>12</v>
      </c>
      <c r="AN7155" s="160">
        <v>37490</v>
      </c>
      <c r="AO7155">
        <v>16</v>
      </c>
      <c r="AP7155">
        <v>140</v>
      </c>
      <c r="AQ7155" s="160" t="s">
        <v>1105</v>
      </c>
      <c r="AR7155" s="28">
        <f t="shared" si="206"/>
        <v>14</v>
      </c>
      <c r="AT7155" s="160">
        <v>36760</v>
      </c>
      <c r="AU7155">
        <v>16</v>
      </c>
      <c r="AV7155">
        <v>61</v>
      </c>
      <c r="AW7155" s="160" t="s">
        <v>1105</v>
      </c>
      <c r="AX7155" s="28">
        <f t="shared" si="207"/>
        <v>6</v>
      </c>
    </row>
    <row r="7156" spans="28:50" x14ac:dyDescent="0.3">
      <c r="AB7156" s="160">
        <v>35299</v>
      </c>
      <c r="AC7156">
        <v>17</v>
      </c>
      <c r="AD7156">
        <v>70</v>
      </c>
      <c r="AE7156" t="s">
        <v>1105</v>
      </c>
      <c r="AF7156">
        <v>7</v>
      </c>
      <c r="AH7156" s="160">
        <v>37490</v>
      </c>
      <c r="AI7156">
        <v>17</v>
      </c>
      <c r="AJ7156">
        <v>127</v>
      </c>
      <c r="AK7156" s="160" t="s">
        <v>1105</v>
      </c>
      <c r="AL7156" s="28">
        <f t="shared" si="205"/>
        <v>13</v>
      </c>
      <c r="AN7156" s="160">
        <v>37490</v>
      </c>
      <c r="AO7156">
        <v>17</v>
      </c>
      <c r="AP7156">
        <v>120</v>
      </c>
      <c r="AQ7156" s="160" t="s">
        <v>1105</v>
      </c>
      <c r="AR7156" s="28">
        <f t="shared" si="206"/>
        <v>12</v>
      </c>
      <c r="AT7156" s="160">
        <v>36760</v>
      </c>
      <c r="AU7156">
        <v>17</v>
      </c>
      <c r="AV7156">
        <v>46</v>
      </c>
      <c r="AW7156" s="160" t="s">
        <v>1105</v>
      </c>
      <c r="AX7156" s="28">
        <f t="shared" si="207"/>
        <v>5</v>
      </c>
    </row>
    <row r="7157" spans="28:50" x14ac:dyDescent="0.3">
      <c r="AB7157" s="160">
        <v>35299</v>
      </c>
      <c r="AC7157">
        <v>18</v>
      </c>
      <c r="AD7157">
        <v>60</v>
      </c>
      <c r="AE7157" t="s">
        <v>1105</v>
      </c>
      <c r="AF7157">
        <v>6</v>
      </c>
      <c r="AH7157" s="160">
        <v>37490</v>
      </c>
      <c r="AI7157">
        <v>18</v>
      </c>
      <c r="AJ7157">
        <v>119</v>
      </c>
      <c r="AK7157" s="160" t="s">
        <v>1105</v>
      </c>
      <c r="AL7157" s="28">
        <f t="shared" si="205"/>
        <v>12</v>
      </c>
      <c r="AN7157" s="160">
        <v>37490</v>
      </c>
      <c r="AO7157">
        <v>18</v>
      </c>
      <c r="AP7157">
        <v>110</v>
      </c>
      <c r="AQ7157" s="160" t="s">
        <v>1105</v>
      </c>
      <c r="AR7157" s="28">
        <f t="shared" si="206"/>
        <v>11</v>
      </c>
      <c r="AT7157" s="160">
        <v>36760</v>
      </c>
      <c r="AU7157">
        <v>18</v>
      </c>
      <c r="AV7157">
        <v>44</v>
      </c>
      <c r="AW7157" s="160" t="s">
        <v>1105</v>
      </c>
      <c r="AX7157" s="28">
        <f t="shared" si="207"/>
        <v>4</v>
      </c>
    </row>
    <row r="7158" spans="28:50" x14ac:dyDescent="0.3">
      <c r="AB7158" s="160">
        <v>35299</v>
      </c>
      <c r="AC7158">
        <v>19</v>
      </c>
      <c r="AD7158">
        <v>60</v>
      </c>
      <c r="AE7158" t="s">
        <v>1105</v>
      </c>
      <c r="AF7158">
        <v>6</v>
      </c>
      <c r="AH7158" s="160">
        <v>37490</v>
      </c>
      <c r="AI7158">
        <v>19</v>
      </c>
      <c r="AJ7158">
        <v>113</v>
      </c>
      <c r="AK7158" s="160" t="s">
        <v>1105</v>
      </c>
      <c r="AL7158" s="28">
        <f t="shared" si="205"/>
        <v>11</v>
      </c>
      <c r="AN7158" s="160">
        <v>37490</v>
      </c>
      <c r="AO7158">
        <v>19</v>
      </c>
      <c r="AP7158">
        <v>110</v>
      </c>
      <c r="AQ7158" s="160" t="s">
        <v>1105</v>
      </c>
      <c r="AR7158" s="28">
        <f t="shared" si="206"/>
        <v>11</v>
      </c>
      <c r="AT7158" s="160">
        <v>36760</v>
      </c>
      <c r="AU7158">
        <v>19</v>
      </c>
      <c r="AV7158">
        <v>43</v>
      </c>
      <c r="AW7158" s="160" t="s">
        <v>1105</v>
      </c>
      <c r="AX7158" s="28">
        <f t="shared" si="207"/>
        <v>4</v>
      </c>
    </row>
    <row r="7159" spans="28:50" x14ac:dyDescent="0.3">
      <c r="AB7159" s="160">
        <v>35299</v>
      </c>
      <c r="AC7159">
        <v>20</v>
      </c>
      <c r="AD7159">
        <v>60</v>
      </c>
      <c r="AE7159" t="s">
        <v>1105</v>
      </c>
      <c r="AF7159">
        <v>6</v>
      </c>
      <c r="AH7159" s="160">
        <v>37490</v>
      </c>
      <c r="AI7159">
        <v>20</v>
      </c>
      <c r="AJ7159">
        <v>113</v>
      </c>
      <c r="AK7159" s="160" t="s">
        <v>1105</v>
      </c>
      <c r="AL7159" s="28">
        <f t="shared" si="205"/>
        <v>11</v>
      </c>
      <c r="AN7159" s="160">
        <v>37490</v>
      </c>
      <c r="AO7159">
        <v>20</v>
      </c>
      <c r="AP7159">
        <v>90</v>
      </c>
      <c r="AQ7159" s="160" t="s">
        <v>1105</v>
      </c>
      <c r="AR7159" s="28">
        <f t="shared" si="206"/>
        <v>9</v>
      </c>
      <c r="AT7159" s="160">
        <v>36760</v>
      </c>
      <c r="AU7159">
        <v>20</v>
      </c>
      <c r="AV7159">
        <v>43</v>
      </c>
      <c r="AW7159" s="160" t="s">
        <v>1105</v>
      </c>
      <c r="AX7159" s="28">
        <f t="shared" si="207"/>
        <v>4</v>
      </c>
    </row>
    <row r="7160" spans="28:50" x14ac:dyDescent="0.3">
      <c r="AB7160" s="160">
        <v>35299</v>
      </c>
      <c r="AC7160">
        <v>21</v>
      </c>
      <c r="AD7160">
        <v>50</v>
      </c>
      <c r="AE7160" t="s">
        <v>1105</v>
      </c>
      <c r="AF7160">
        <v>5</v>
      </c>
      <c r="AH7160" s="160">
        <v>37490</v>
      </c>
      <c r="AI7160">
        <v>21</v>
      </c>
      <c r="AJ7160">
        <v>107</v>
      </c>
      <c r="AK7160" s="160" t="s">
        <v>1105</v>
      </c>
      <c r="AL7160" s="28">
        <f t="shared" si="205"/>
        <v>11</v>
      </c>
      <c r="AN7160" s="160">
        <v>37490</v>
      </c>
      <c r="AO7160">
        <v>21</v>
      </c>
      <c r="AP7160">
        <v>90</v>
      </c>
      <c r="AQ7160" s="160" t="s">
        <v>1105</v>
      </c>
      <c r="AR7160" s="28">
        <f t="shared" si="206"/>
        <v>9</v>
      </c>
      <c r="AT7160" s="160">
        <v>36760</v>
      </c>
      <c r="AU7160">
        <v>21</v>
      </c>
      <c r="AV7160">
        <v>44</v>
      </c>
      <c r="AW7160" s="160" t="s">
        <v>1105</v>
      </c>
      <c r="AX7160" s="28">
        <f t="shared" si="207"/>
        <v>4</v>
      </c>
    </row>
    <row r="7161" spans="28:50" x14ac:dyDescent="0.3">
      <c r="AB7161" s="160">
        <v>35299</v>
      </c>
      <c r="AC7161">
        <v>22</v>
      </c>
      <c r="AD7161">
        <v>50</v>
      </c>
      <c r="AE7161" t="s">
        <v>1105</v>
      </c>
      <c r="AF7161">
        <v>5</v>
      </c>
      <c r="AH7161" s="160">
        <v>37490</v>
      </c>
      <c r="AI7161">
        <v>22</v>
      </c>
      <c r="AJ7161">
        <v>103</v>
      </c>
      <c r="AK7161" s="160" t="s">
        <v>1105</v>
      </c>
      <c r="AL7161" s="28">
        <f t="shared" si="205"/>
        <v>10</v>
      </c>
      <c r="AN7161" s="160">
        <v>37490</v>
      </c>
      <c r="AO7161">
        <v>22</v>
      </c>
      <c r="AP7161">
        <v>90</v>
      </c>
      <c r="AQ7161" s="160" t="s">
        <v>1105</v>
      </c>
      <c r="AR7161" s="28">
        <f t="shared" si="206"/>
        <v>9</v>
      </c>
      <c r="AT7161" s="160">
        <v>36760</v>
      </c>
      <c r="AU7161">
        <v>22</v>
      </c>
      <c r="AV7161">
        <v>35</v>
      </c>
      <c r="AW7161" s="160" t="s">
        <v>1105</v>
      </c>
      <c r="AX7161" s="28">
        <f t="shared" si="207"/>
        <v>4</v>
      </c>
    </row>
    <row r="7162" spans="28:50" x14ac:dyDescent="0.3">
      <c r="AB7162" s="160">
        <v>35299</v>
      </c>
      <c r="AC7162">
        <v>23</v>
      </c>
      <c r="AD7162">
        <v>50</v>
      </c>
      <c r="AE7162" t="s">
        <v>1105</v>
      </c>
      <c r="AF7162">
        <v>5</v>
      </c>
      <c r="AH7162" s="160">
        <v>37490</v>
      </c>
      <c r="AI7162">
        <v>23</v>
      </c>
      <c r="AJ7162">
        <v>103</v>
      </c>
      <c r="AK7162" s="160" t="s">
        <v>1105</v>
      </c>
      <c r="AL7162" s="28">
        <f t="shared" si="205"/>
        <v>10</v>
      </c>
      <c r="AN7162" s="160">
        <v>37490</v>
      </c>
      <c r="AO7162">
        <v>23</v>
      </c>
      <c r="AP7162">
        <v>80</v>
      </c>
      <c r="AQ7162" s="160" t="s">
        <v>1105</v>
      </c>
      <c r="AR7162" s="28">
        <f t="shared" si="206"/>
        <v>8</v>
      </c>
      <c r="AT7162" s="160">
        <v>36760</v>
      </c>
      <c r="AU7162">
        <v>23</v>
      </c>
      <c r="AV7162">
        <v>36</v>
      </c>
      <c r="AW7162" s="160" t="s">
        <v>1105</v>
      </c>
      <c r="AX7162" s="28">
        <f t="shared" si="207"/>
        <v>4</v>
      </c>
    </row>
    <row r="7163" spans="28:50" x14ac:dyDescent="0.3">
      <c r="AB7163" s="160">
        <v>35300</v>
      </c>
      <c r="AC7163">
        <v>0</v>
      </c>
      <c r="AD7163">
        <v>50</v>
      </c>
      <c r="AE7163" t="s">
        <v>1105</v>
      </c>
      <c r="AF7163">
        <v>5</v>
      </c>
      <c r="AH7163" s="160">
        <v>37491</v>
      </c>
      <c r="AI7163">
        <v>0</v>
      </c>
      <c r="AJ7163">
        <v>94</v>
      </c>
      <c r="AK7163" s="160" t="s">
        <v>1105</v>
      </c>
      <c r="AL7163" s="28">
        <f t="shared" ref="AL7163:AL7226" si="208">ROUND(AJ7163/10,0)</f>
        <v>9</v>
      </c>
      <c r="AN7163" s="160">
        <v>37491</v>
      </c>
      <c r="AO7163">
        <v>0</v>
      </c>
      <c r="AP7163">
        <v>90</v>
      </c>
      <c r="AQ7163" s="160" t="s">
        <v>1105</v>
      </c>
      <c r="AR7163" s="28">
        <f t="shared" ref="AR7163:AR7226" si="209">ROUND(AP7163/10,0)</f>
        <v>9</v>
      </c>
      <c r="AT7163" s="160">
        <v>36761</v>
      </c>
      <c r="AU7163">
        <v>0</v>
      </c>
      <c r="AV7163">
        <v>38</v>
      </c>
      <c r="AW7163" s="160" t="s">
        <v>1105</v>
      </c>
      <c r="AX7163" s="28">
        <f t="shared" ref="AX7163:AX7226" si="210">ROUND(AV7163/10,0)</f>
        <v>4</v>
      </c>
    </row>
    <row r="7164" spans="28:50" x14ac:dyDescent="0.3">
      <c r="AB7164" s="160">
        <v>35300</v>
      </c>
      <c r="AC7164">
        <v>1</v>
      </c>
      <c r="AD7164">
        <v>50</v>
      </c>
      <c r="AE7164" t="s">
        <v>1105</v>
      </c>
      <c r="AF7164">
        <v>5</v>
      </c>
      <c r="AH7164" s="160">
        <v>37491</v>
      </c>
      <c r="AI7164">
        <v>1</v>
      </c>
      <c r="AJ7164">
        <v>81</v>
      </c>
      <c r="AK7164" s="160" t="s">
        <v>1105</v>
      </c>
      <c r="AL7164" s="28">
        <f t="shared" si="208"/>
        <v>8</v>
      </c>
      <c r="AN7164" s="160">
        <v>37491</v>
      </c>
      <c r="AO7164">
        <v>1</v>
      </c>
      <c r="AP7164">
        <v>90</v>
      </c>
      <c r="AQ7164" s="160" t="s">
        <v>1105</v>
      </c>
      <c r="AR7164" s="28">
        <f t="shared" si="209"/>
        <v>9</v>
      </c>
      <c r="AT7164" s="160">
        <v>36761</v>
      </c>
      <c r="AU7164">
        <v>1</v>
      </c>
      <c r="AV7164">
        <v>36</v>
      </c>
      <c r="AW7164" s="160" t="s">
        <v>1105</v>
      </c>
      <c r="AX7164" s="28">
        <f t="shared" si="210"/>
        <v>4</v>
      </c>
    </row>
    <row r="7165" spans="28:50" x14ac:dyDescent="0.3">
      <c r="AB7165" s="160">
        <v>35300</v>
      </c>
      <c r="AC7165">
        <v>2</v>
      </c>
      <c r="AD7165">
        <v>40</v>
      </c>
      <c r="AE7165" t="s">
        <v>1105</v>
      </c>
      <c r="AF7165">
        <v>4</v>
      </c>
      <c r="AH7165" s="160">
        <v>37491</v>
      </c>
      <c r="AI7165">
        <v>2</v>
      </c>
      <c r="AJ7165">
        <v>72</v>
      </c>
      <c r="AK7165" s="160" t="s">
        <v>1105</v>
      </c>
      <c r="AL7165" s="28">
        <f t="shared" si="208"/>
        <v>7</v>
      </c>
      <c r="AN7165" s="160">
        <v>37491</v>
      </c>
      <c r="AO7165">
        <v>2</v>
      </c>
      <c r="AP7165">
        <v>70</v>
      </c>
      <c r="AQ7165" s="160" t="s">
        <v>1105</v>
      </c>
      <c r="AR7165" s="28">
        <f t="shared" si="209"/>
        <v>7</v>
      </c>
      <c r="AT7165" s="160">
        <v>36761</v>
      </c>
      <c r="AU7165">
        <v>2</v>
      </c>
      <c r="AV7165">
        <v>28</v>
      </c>
      <c r="AW7165" s="160" t="s">
        <v>1105</v>
      </c>
      <c r="AX7165" s="28">
        <f t="shared" si="210"/>
        <v>3</v>
      </c>
    </row>
    <row r="7166" spans="28:50" x14ac:dyDescent="0.3">
      <c r="AB7166" s="160">
        <v>35300</v>
      </c>
      <c r="AC7166">
        <v>3</v>
      </c>
      <c r="AD7166">
        <v>50</v>
      </c>
      <c r="AE7166" t="s">
        <v>1105</v>
      </c>
      <c r="AF7166">
        <v>5</v>
      </c>
      <c r="AH7166" s="160">
        <v>37491</v>
      </c>
      <c r="AI7166">
        <v>3</v>
      </c>
      <c r="AJ7166">
        <v>72</v>
      </c>
      <c r="AK7166" s="160" t="s">
        <v>1105</v>
      </c>
      <c r="AL7166" s="28">
        <f t="shared" si="208"/>
        <v>7</v>
      </c>
      <c r="AN7166" s="160">
        <v>37491</v>
      </c>
      <c r="AO7166">
        <v>3</v>
      </c>
      <c r="AP7166">
        <v>70</v>
      </c>
      <c r="AQ7166" s="160" t="s">
        <v>1105</v>
      </c>
      <c r="AR7166" s="28">
        <f t="shared" si="209"/>
        <v>7</v>
      </c>
      <c r="AT7166" s="160">
        <v>36761</v>
      </c>
      <c r="AU7166">
        <v>3</v>
      </c>
      <c r="AV7166">
        <v>26</v>
      </c>
      <c r="AW7166" s="160" t="s">
        <v>1105</v>
      </c>
      <c r="AX7166" s="28">
        <f t="shared" si="210"/>
        <v>3</v>
      </c>
    </row>
    <row r="7167" spans="28:50" x14ac:dyDescent="0.3">
      <c r="AB7167" s="160">
        <v>35300</v>
      </c>
      <c r="AC7167">
        <v>4</v>
      </c>
      <c r="AD7167">
        <v>50</v>
      </c>
      <c r="AE7167" t="s">
        <v>1105</v>
      </c>
      <c r="AF7167">
        <v>5</v>
      </c>
      <c r="AH7167" s="160">
        <v>37491</v>
      </c>
      <c r="AI7167">
        <v>4</v>
      </c>
      <c r="AJ7167">
        <v>84</v>
      </c>
      <c r="AK7167" s="160" t="s">
        <v>1105</v>
      </c>
      <c r="AL7167" s="28">
        <f t="shared" si="208"/>
        <v>8</v>
      </c>
      <c r="AN7167" s="160">
        <v>37491</v>
      </c>
      <c r="AO7167">
        <v>4</v>
      </c>
      <c r="AP7167">
        <v>70</v>
      </c>
      <c r="AQ7167" s="160" t="s">
        <v>1105</v>
      </c>
      <c r="AR7167" s="28">
        <f t="shared" si="209"/>
        <v>7</v>
      </c>
      <c r="AT7167" s="160">
        <v>36761</v>
      </c>
      <c r="AU7167">
        <v>4</v>
      </c>
      <c r="AV7167">
        <v>22</v>
      </c>
      <c r="AW7167" s="160" t="s">
        <v>1105</v>
      </c>
      <c r="AX7167" s="28">
        <f t="shared" si="210"/>
        <v>2</v>
      </c>
    </row>
    <row r="7168" spans="28:50" x14ac:dyDescent="0.3">
      <c r="AB7168" s="160">
        <v>35300</v>
      </c>
      <c r="AC7168">
        <v>5</v>
      </c>
      <c r="AD7168">
        <v>40</v>
      </c>
      <c r="AE7168" t="s">
        <v>1105</v>
      </c>
      <c r="AF7168">
        <v>4</v>
      </c>
      <c r="AH7168" s="160">
        <v>37491</v>
      </c>
      <c r="AI7168">
        <v>5</v>
      </c>
      <c r="AJ7168">
        <v>76</v>
      </c>
      <c r="AK7168" s="160" t="s">
        <v>1105</v>
      </c>
      <c r="AL7168" s="28">
        <f t="shared" si="208"/>
        <v>8</v>
      </c>
      <c r="AN7168" s="160">
        <v>37491</v>
      </c>
      <c r="AO7168">
        <v>5</v>
      </c>
      <c r="AP7168">
        <v>70</v>
      </c>
      <c r="AQ7168" s="160" t="s">
        <v>1105</v>
      </c>
      <c r="AR7168" s="28">
        <f t="shared" si="209"/>
        <v>7</v>
      </c>
      <c r="AT7168" s="160">
        <v>36761</v>
      </c>
      <c r="AU7168">
        <v>5</v>
      </c>
      <c r="AV7168">
        <v>17</v>
      </c>
      <c r="AW7168" s="160" t="s">
        <v>1105</v>
      </c>
      <c r="AX7168" s="28">
        <f t="shared" si="210"/>
        <v>2</v>
      </c>
    </row>
    <row r="7169" spans="28:50" x14ac:dyDescent="0.3">
      <c r="AB7169" s="160">
        <v>35300</v>
      </c>
      <c r="AC7169">
        <v>6</v>
      </c>
      <c r="AD7169">
        <v>40</v>
      </c>
      <c r="AE7169" t="s">
        <v>1105</v>
      </c>
      <c r="AF7169">
        <v>4</v>
      </c>
      <c r="AH7169" s="160">
        <v>37491</v>
      </c>
      <c r="AI7169">
        <v>6</v>
      </c>
      <c r="AJ7169">
        <v>66</v>
      </c>
      <c r="AK7169" s="160" t="s">
        <v>1105</v>
      </c>
      <c r="AL7169" s="28">
        <f t="shared" si="208"/>
        <v>7</v>
      </c>
      <c r="AN7169" s="160">
        <v>37491</v>
      </c>
      <c r="AO7169">
        <v>6</v>
      </c>
      <c r="AP7169">
        <v>70</v>
      </c>
      <c r="AQ7169" s="160" t="s">
        <v>1105</v>
      </c>
      <c r="AR7169" s="28">
        <f t="shared" si="209"/>
        <v>7</v>
      </c>
      <c r="AT7169" s="160">
        <v>36761</v>
      </c>
      <c r="AU7169">
        <v>6</v>
      </c>
      <c r="AV7169">
        <v>24</v>
      </c>
      <c r="AW7169" s="160" t="s">
        <v>1105</v>
      </c>
      <c r="AX7169" s="28">
        <f t="shared" si="210"/>
        <v>2</v>
      </c>
    </row>
    <row r="7170" spans="28:50" x14ac:dyDescent="0.3">
      <c r="AB7170" s="160">
        <v>35300</v>
      </c>
      <c r="AC7170">
        <v>7</v>
      </c>
      <c r="AD7170">
        <v>40</v>
      </c>
      <c r="AE7170" t="s">
        <v>1105</v>
      </c>
      <c r="AF7170">
        <v>4</v>
      </c>
      <c r="AH7170" s="160">
        <v>37491</v>
      </c>
      <c r="AI7170">
        <v>7</v>
      </c>
      <c r="AJ7170">
        <v>55</v>
      </c>
      <c r="AK7170" s="160" t="s">
        <v>1105</v>
      </c>
      <c r="AL7170" s="28">
        <f t="shared" si="208"/>
        <v>6</v>
      </c>
      <c r="AN7170" s="160">
        <v>37491</v>
      </c>
      <c r="AO7170">
        <v>7</v>
      </c>
      <c r="AP7170">
        <v>80</v>
      </c>
      <c r="AQ7170" s="160" t="s">
        <v>1105</v>
      </c>
      <c r="AR7170" s="28">
        <f t="shared" si="209"/>
        <v>8</v>
      </c>
      <c r="AT7170" s="160">
        <v>36761</v>
      </c>
      <c r="AU7170">
        <v>7</v>
      </c>
      <c r="AV7170">
        <v>31</v>
      </c>
      <c r="AW7170" s="160" t="s">
        <v>1105</v>
      </c>
      <c r="AX7170" s="28">
        <f t="shared" si="210"/>
        <v>3</v>
      </c>
    </row>
    <row r="7171" spans="28:50" x14ac:dyDescent="0.3">
      <c r="AB7171" s="160">
        <v>35300</v>
      </c>
      <c r="AC7171">
        <v>8</v>
      </c>
      <c r="AD7171">
        <v>50</v>
      </c>
      <c r="AE7171" t="s">
        <v>1105</v>
      </c>
      <c r="AF7171">
        <v>5</v>
      </c>
      <c r="AH7171" s="160">
        <v>37491</v>
      </c>
      <c r="AI7171">
        <v>8</v>
      </c>
      <c r="AJ7171">
        <v>67</v>
      </c>
      <c r="AK7171" s="160" t="s">
        <v>1105</v>
      </c>
      <c r="AL7171" s="28">
        <f t="shared" si="208"/>
        <v>7</v>
      </c>
      <c r="AN7171" s="160">
        <v>37491</v>
      </c>
      <c r="AO7171">
        <v>8</v>
      </c>
      <c r="AP7171">
        <v>100</v>
      </c>
      <c r="AQ7171" s="160" t="s">
        <v>1105</v>
      </c>
      <c r="AR7171" s="28">
        <f t="shared" si="209"/>
        <v>10</v>
      </c>
      <c r="AT7171" s="160">
        <v>36761</v>
      </c>
      <c r="AU7171">
        <v>8</v>
      </c>
      <c r="AV7171">
        <v>41</v>
      </c>
      <c r="AW7171" s="160" t="s">
        <v>1105</v>
      </c>
      <c r="AX7171" s="28">
        <f t="shared" si="210"/>
        <v>4</v>
      </c>
    </row>
    <row r="7172" spans="28:50" x14ac:dyDescent="0.3">
      <c r="AB7172" s="160">
        <v>35300</v>
      </c>
      <c r="AC7172">
        <v>9</v>
      </c>
      <c r="AD7172">
        <v>70</v>
      </c>
      <c r="AE7172" t="s">
        <v>1105</v>
      </c>
      <c r="AF7172">
        <v>7</v>
      </c>
      <c r="AH7172" s="160">
        <v>37491</v>
      </c>
      <c r="AI7172">
        <v>9</v>
      </c>
      <c r="AJ7172">
        <v>95</v>
      </c>
      <c r="AK7172" s="160" t="s">
        <v>1105</v>
      </c>
      <c r="AL7172" s="28">
        <f t="shared" si="208"/>
        <v>10</v>
      </c>
      <c r="AN7172" s="160">
        <v>37491</v>
      </c>
      <c r="AO7172">
        <v>9</v>
      </c>
      <c r="AP7172">
        <v>120</v>
      </c>
      <c r="AQ7172" s="160" t="s">
        <v>1105</v>
      </c>
      <c r="AR7172" s="28">
        <f t="shared" si="209"/>
        <v>12</v>
      </c>
      <c r="AT7172" s="160">
        <v>36761</v>
      </c>
      <c r="AU7172">
        <v>9</v>
      </c>
      <c r="AV7172">
        <v>55</v>
      </c>
      <c r="AW7172" s="160" t="s">
        <v>1105</v>
      </c>
      <c r="AX7172" s="28">
        <f t="shared" si="210"/>
        <v>6</v>
      </c>
    </row>
    <row r="7173" spans="28:50" x14ac:dyDescent="0.3">
      <c r="AB7173" s="160">
        <v>35300</v>
      </c>
      <c r="AC7173">
        <v>10</v>
      </c>
      <c r="AD7173">
        <v>80</v>
      </c>
      <c r="AE7173" t="s">
        <v>1105</v>
      </c>
      <c r="AF7173">
        <v>8</v>
      </c>
      <c r="AH7173" s="160">
        <v>37491</v>
      </c>
      <c r="AI7173">
        <v>10</v>
      </c>
      <c r="AJ7173">
        <v>117</v>
      </c>
      <c r="AK7173" s="160" t="s">
        <v>1105</v>
      </c>
      <c r="AL7173" s="28">
        <f t="shared" si="208"/>
        <v>12</v>
      </c>
      <c r="AN7173" s="160">
        <v>37491</v>
      </c>
      <c r="AO7173">
        <v>10</v>
      </c>
      <c r="AP7173">
        <v>140</v>
      </c>
      <c r="AQ7173" s="160" t="s">
        <v>1105</v>
      </c>
      <c r="AR7173" s="28">
        <f t="shared" si="209"/>
        <v>14</v>
      </c>
      <c r="AT7173" s="160">
        <v>36761</v>
      </c>
      <c r="AU7173">
        <v>10</v>
      </c>
      <c r="AV7173">
        <v>62</v>
      </c>
      <c r="AW7173" s="160" t="s">
        <v>1105</v>
      </c>
      <c r="AX7173" s="28">
        <f t="shared" si="210"/>
        <v>6</v>
      </c>
    </row>
    <row r="7174" spans="28:50" x14ac:dyDescent="0.3">
      <c r="AB7174" s="160">
        <v>35300</v>
      </c>
      <c r="AC7174">
        <v>11</v>
      </c>
      <c r="AD7174">
        <v>90</v>
      </c>
      <c r="AE7174" t="s">
        <v>1105</v>
      </c>
      <c r="AF7174">
        <v>9</v>
      </c>
      <c r="AH7174" s="160">
        <v>37491</v>
      </c>
      <c r="AI7174">
        <v>11</v>
      </c>
      <c r="AJ7174">
        <v>113</v>
      </c>
      <c r="AK7174" s="160" t="s">
        <v>1105</v>
      </c>
      <c r="AL7174" s="28">
        <f t="shared" si="208"/>
        <v>11</v>
      </c>
      <c r="AN7174" s="160">
        <v>37491</v>
      </c>
      <c r="AO7174">
        <v>11</v>
      </c>
      <c r="AP7174">
        <v>145</v>
      </c>
      <c r="AQ7174" s="160" t="s">
        <v>1105</v>
      </c>
      <c r="AR7174" s="28">
        <f t="shared" si="209"/>
        <v>15</v>
      </c>
      <c r="AT7174" s="160">
        <v>36761</v>
      </c>
      <c r="AU7174">
        <v>11</v>
      </c>
      <c r="AV7174">
        <v>70</v>
      </c>
      <c r="AW7174" s="160" t="s">
        <v>1105</v>
      </c>
      <c r="AX7174" s="28">
        <f t="shared" si="210"/>
        <v>7</v>
      </c>
    </row>
    <row r="7175" spans="28:50" x14ac:dyDescent="0.3">
      <c r="AB7175" s="160">
        <v>35300</v>
      </c>
      <c r="AC7175">
        <v>12</v>
      </c>
      <c r="AD7175">
        <v>110</v>
      </c>
      <c r="AE7175" t="s">
        <v>1105</v>
      </c>
      <c r="AF7175">
        <v>11</v>
      </c>
      <c r="AH7175" s="160">
        <v>37491</v>
      </c>
      <c r="AI7175">
        <v>12</v>
      </c>
      <c r="AJ7175">
        <v>123</v>
      </c>
      <c r="AK7175" s="160" t="s">
        <v>1105</v>
      </c>
      <c r="AL7175" s="28">
        <f t="shared" si="208"/>
        <v>12</v>
      </c>
      <c r="AN7175" s="160">
        <v>37491</v>
      </c>
      <c r="AO7175">
        <v>12</v>
      </c>
      <c r="AP7175">
        <v>150</v>
      </c>
      <c r="AQ7175" s="160" t="s">
        <v>1105</v>
      </c>
      <c r="AR7175" s="28">
        <f t="shared" si="209"/>
        <v>15</v>
      </c>
      <c r="AT7175" s="160">
        <v>36761</v>
      </c>
      <c r="AU7175">
        <v>12</v>
      </c>
      <c r="AV7175">
        <v>73</v>
      </c>
      <c r="AW7175" s="160" t="s">
        <v>1105</v>
      </c>
      <c r="AX7175" s="28">
        <f t="shared" si="210"/>
        <v>7</v>
      </c>
    </row>
    <row r="7176" spans="28:50" x14ac:dyDescent="0.3">
      <c r="AB7176" s="160">
        <v>35300</v>
      </c>
      <c r="AC7176">
        <v>13</v>
      </c>
      <c r="AD7176">
        <v>120</v>
      </c>
      <c r="AE7176" t="s">
        <v>1105</v>
      </c>
      <c r="AF7176">
        <v>12</v>
      </c>
      <c r="AH7176" s="160">
        <v>37491</v>
      </c>
      <c r="AI7176">
        <v>13</v>
      </c>
      <c r="AJ7176">
        <v>119</v>
      </c>
      <c r="AK7176" s="160" t="s">
        <v>1105</v>
      </c>
      <c r="AL7176" s="28">
        <f t="shared" si="208"/>
        <v>12</v>
      </c>
      <c r="AN7176" s="160">
        <v>37491</v>
      </c>
      <c r="AO7176">
        <v>13</v>
      </c>
      <c r="AP7176">
        <v>140</v>
      </c>
      <c r="AQ7176" s="160" t="s">
        <v>1105</v>
      </c>
      <c r="AR7176" s="28">
        <f t="shared" si="209"/>
        <v>14</v>
      </c>
      <c r="AT7176" s="160">
        <v>36761</v>
      </c>
      <c r="AU7176">
        <v>13</v>
      </c>
      <c r="AV7176">
        <v>74</v>
      </c>
      <c r="AW7176" s="160" t="s">
        <v>1105</v>
      </c>
      <c r="AX7176" s="28">
        <f t="shared" si="210"/>
        <v>7</v>
      </c>
    </row>
    <row r="7177" spans="28:50" x14ac:dyDescent="0.3">
      <c r="AB7177" s="160">
        <v>35300</v>
      </c>
      <c r="AC7177">
        <v>14</v>
      </c>
      <c r="AD7177">
        <v>120</v>
      </c>
      <c r="AE7177" t="s">
        <v>1105</v>
      </c>
      <c r="AF7177">
        <v>12</v>
      </c>
      <c r="AH7177" s="160">
        <v>37491</v>
      </c>
      <c r="AI7177">
        <v>14</v>
      </c>
      <c r="AJ7177">
        <v>129</v>
      </c>
      <c r="AK7177" s="160" t="s">
        <v>1105</v>
      </c>
      <c r="AL7177" s="28">
        <f t="shared" si="208"/>
        <v>13</v>
      </c>
      <c r="AN7177" s="160">
        <v>37491</v>
      </c>
      <c r="AO7177">
        <v>14</v>
      </c>
      <c r="AP7177">
        <v>148</v>
      </c>
      <c r="AQ7177" s="160" t="s">
        <v>1105</v>
      </c>
      <c r="AR7177" s="28">
        <f t="shared" si="209"/>
        <v>15</v>
      </c>
      <c r="AT7177" s="160">
        <v>36761</v>
      </c>
      <c r="AU7177">
        <v>14</v>
      </c>
      <c r="AV7177">
        <v>77</v>
      </c>
      <c r="AW7177" s="160" t="s">
        <v>1105</v>
      </c>
      <c r="AX7177" s="28">
        <f t="shared" si="210"/>
        <v>8</v>
      </c>
    </row>
    <row r="7178" spans="28:50" x14ac:dyDescent="0.3">
      <c r="AB7178" s="160">
        <v>35300</v>
      </c>
      <c r="AC7178">
        <v>15</v>
      </c>
      <c r="AD7178">
        <v>110</v>
      </c>
      <c r="AE7178" t="s">
        <v>1105</v>
      </c>
      <c r="AF7178">
        <v>11</v>
      </c>
      <c r="AH7178" s="160">
        <v>37491</v>
      </c>
      <c r="AI7178">
        <v>15</v>
      </c>
      <c r="AJ7178">
        <v>137</v>
      </c>
      <c r="AK7178" s="160" t="s">
        <v>1105</v>
      </c>
      <c r="AL7178" s="28">
        <f t="shared" si="208"/>
        <v>14</v>
      </c>
      <c r="AN7178" s="160">
        <v>37491</v>
      </c>
      <c r="AO7178">
        <v>15</v>
      </c>
      <c r="AP7178">
        <v>150</v>
      </c>
      <c r="AQ7178" s="160" t="s">
        <v>1105</v>
      </c>
      <c r="AR7178" s="28">
        <f t="shared" si="209"/>
        <v>15</v>
      </c>
      <c r="AT7178" s="160">
        <v>36761</v>
      </c>
      <c r="AU7178">
        <v>15</v>
      </c>
      <c r="AV7178">
        <v>72</v>
      </c>
      <c r="AW7178" s="160" t="s">
        <v>1105</v>
      </c>
      <c r="AX7178" s="28">
        <f t="shared" si="210"/>
        <v>7</v>
      </c>
    </row>
    <row r="7179" spans="28:50" x14ac:dyDescent="0.3">
      <c r="AB7179" s="160">
        <v>35300</v>
      </c>
      <c r="AC7179">
        <v>16</v>
      </c>
      <c r="AD7179">
        <v>100</v>
      </c>
      <c r="AE7179" t="s">
        <v>1105</v>
      </c>
      <c r="AF7179">
        <v>10</v>
      </c>
      <c r="AH7179" s="160">
        <v>37491</v>
      </c>
      <c r="AI7179">
        <v>16</v>
      </c>
      <c r="AJ7179">
        <v>135</v>
      </c>
      <c r="AK7179" s="160" t="s">
        <v>1105</v>
      </c>
      <c r="AL7179" s="28">
        <f t="shared" si="208"/>
        <v>14</v>
      </c>
      <c r="AN7179" s="160">
        <v>37491</v>
      </c>
      <c r="AO7179">
        <v>16</v>
      </c>
      <c r="AP7179">
        <v>130</v>
      </c>
      <c r="AQ7179" s="160" t="s">
        <v>1105</v>
      </c>
      <c r="AR7179" s="28">
        <f t="shared" si="209"/>
        <v>13</v>
      </c>
      <c r="AT7179" s="160">
        <v>36761</v>
      </c>
      <c r="AU7179">
        <v>16</v>
      </c>
      <c r="AV7179">
        <v>66</v>
      </c>
      <c r="AW7179" s="160" t="s">
        <v>1105</v>
      </c>
      <c r="AX7179" s="28">
        <f t="shared" si="210"/>
        <v>7</v>
      </c>
    </row>
    <row r="7180" spans="28:50" x14ac:dyDescent="0.3">
      <c r="AB7180" s="160">
        <v>35300</v>
      </c>
      <c r="AC7180">
        <v>17</v>
      </c>
      <c r="AD7180">
        <v>90</v>
      </c>
      <c r="AE7180" t="s">
        <v>1105</v>
      </c>
      <c r="AF7180">
        <v>9</v>
      </c>
      <c r="AH7180" s="160">
        <v>37491</v>
      </c>
      <c r="AI7180">
        <v>17</v>
      </c>
      <c r="AJ7180">
        <v>123</v>
      </c>
      <c r="AK7180" s="160" t="s">
        <v>1105</v>
      </c>
      <c r="AL7180" s="28">
        <f t="shared" si="208"/>
        <v>12</v>
      </c>
      <c r="AN7180" s="160">
        <v>37491</v>
      </c>
      <c r="AO7180">
        <v>17</v>
      </c>
      <c r="AP7180">
        <v>128</v>
      </c>
      <c r="AQ7180" s="160" t="s">
        <v>1105</v>
      </c>
      <c r="AR7180" s="28">
        <f t="shared" si="209"/>
        <v>13</v>
      </c>
      <c r="AT7180" s="160">
        <v>36761</v>
      </c>
      <c r="AU7180">
        <v>17</v>
      </c>
      <c r="AV7180">
        <v>64</v>
      </c>
      <c r="AW7180" s="160" t="s">
        <v>1105</v>
      </c>
      <c r="AX7180" s="28">
        <f t="shared" si="210"/>
        <v>6</v>
      </c>
    </row>
    <row r="7181" spans="28:50" x14ac:dyDescent="0.3">
      <c r="AB7181" s="160">
        <v>35300</v>
      </c>
      <c r="AC7181">
        <v>18</v>
      </c>
      <c r="AD7181">
        <v>70</v>
      </c>
      <c r="AE7181" t="s">
        <v>1105</v>
      </c>
      <c r="AF7181">
        <v>7</v>
      </c>
      <c r="AH7181" s="160">
        <v>37491</v>
      </c>
      <c r="AI7181">
        <v>18</v>
      </c>
      <c r="AJ7181">
        <v>117</v>
      </c>
      <c r="AK7181" s="160" t="s">
        <v>1105</v>
      </c>
      <c r="AL7181" s="28">
        <f t="shared" si="208"/>
        <v>12</v>
      </c>
      <c r="AN7181" s="160">
        <v>37491</v>
      </c>
      <c r="AO7181">
        <v>18</v>
      </c>
      <c r="AP7181">
        <v>120</v>
      </c>
      <c r="AQ7181" s="160" t="s">
        <v>1105</v>
      </c>
      <c r="AR7181" s="28">
        <f t="shared" si="209"/>
        <v>12</v>
      </c>
      <c r="AT7181" s="160">
        <v>36761</v>
      </c>
      <c r="AU7181">
        <v>18</v>
      </c>
      <c r="AV7181">
        <v>62</v>
      </c>
      <c r="AW7181" s="160" t="s">
        <v>1105</v>
      </c>
      <c r="AX7181" s="28">
        <f t="shared" si="210"/>
        <v>6</v>
      </c>
    </row>
    <row r="7182" spans="28:50" x14ac:dyDescent="0.3">
      <c r="AB7182" s="160">
        <v>35300</v>
      </c>
      <c r="AC7182">
        <v>19</v>
      </c>
      <c r="AD7182">
        <v>60</v>
      </c>
      <c r="AE7182" t="s">
        <v>1105</v>
      </c>
      <c r="AF7182">
        <v>6</v>
      </c>
      <c r="AH7182" s="160">
        <v>37491</v>
      </c>
      <c r="AI7182">
        <v>19</v>
      </c>
      <c r="AJ7182">
        <v>110</v>
      </c>
      <c r="AK7182" s="160" t="s">
        <v>1105</v>
      </c>
      <c r="AL7182" s="28">
        <f t="shared" si="208"/>
        <v>11</v>
      </c>
      <c r="AN7182" s="160">
        <v>37491</v>
      </c>
      <c r="AO7182">
        <v>19</v>
      </c>
      <c r="AP7182">
        <v>110</v>
      </c>
      <c r="AQ7182" s="160" t="s">
        <v>1105</v>
      </c>
      <c r="AR7182" s="28">
        <f t="shared" si="209"/>
        <v>11</v>
      </c>
      <c r="AT7182" s="160">
        <v>36761</v>
      </c>
      <c r="AU7182">
        <v>19</v>
      </c>
      <c r="AV7182">
        <v>57</v>
      </c>
      <c r="AW7182" s="160" t="s">
        <v>1105</v>
      </c>
      <c r="AX7182" s="28">
        <f t="shared" si="210"/>
        <v>6</v>
      </c>
    </row>
    <row r="7183" spans="28:50" x14ac:dyDescent="0.3">
      <c r="AB7183" s="160">
        <v>35300</v>
      </c>
      <c r="AC7183">
        <v>20</v>
      </c>
      <c r="AD7183">
        <v>60</v>
      </c>
      <c r="AE7183" t="s">
        <v>1105</v>
      </c>
      <c r="AF7183">
        <v>6</v>
      </c>
      <c r="AH7183" s="160">
        <v>37491</v>
      </c>
      <c r="AI7183">
        <v>20</v>
      </c>
      <c r="AJ7183">
        <v>102</v>
      </c>
      <c r="AK7183" s="160" t="s">
        <v>1105</v>
      </c>
      <c r="AL7183" s="28">
        <f t="shared" si="208"/>
        <v>10</v>
      </c>
      <c r="AN7183" s="160">
        <v>37491</v>
      </c>
      <c r="AO7183">
        <v>20</v>
      </c>
      <c r="AP7183">
        <v>106</v>
      </c>
      <c r="AQ7183" s="160" t="s">
        <v>1105</v>
      </c>
      <c r="AR7183" s="28">
        <f t="shared" si="209"/>
        <v>11</v>
      </c>
      <c r="AT7183" s="160">
        <v>36761</v>
      </c>
      <c r="AU7183">
        <v>20</v>
      </c>
      <c r="AV7183">
        <v>49</v>
      </c>
      <c r="AW7183" s="160" t="s">
        <v>1105</v>
      </c>
      <c r="AX7183" s="28">
        <f t="shared" si="210"/>
        <v>5</v>
      </c>
    </row>
    <row r="7184" spans="28:50" x14ac:dyDescent="0.3">
      <c r="AB7184" s="160">
        <v>35300</v>
      </c>
      <c r="AC7184">
        <v>21</v>
      </c>
      <c r="AD7184">
        <v>50</v>
      </c>
      <c r="AE7184" t="s">
        <v>1105</v>
      </c>
      <c r="AF7184">
        <v>5</v>
      </c>
      <c r="AH7184" s="160">
        <v>37491</v>
      </c>
      <c r="AI7184">
        <v>21</v>
      </c>
      <c r="AJ7184">
        <v>100</v>
      </c>
      <c r="AK7184" s="160" t="s">
        <v>1105</v>
      </c>
      <c r="AL7184" s="28">
        <f t="shared" si="208"/>
        <v>10</v>
      </c>
      <c r="AN7184" s="160">
        <v>37491</v>
      </c>
      <c r="AO7184">
        <v>21</v>
      </c>
      <c r="AP7184">
        <v>90</v>
      </c>
      <c r="AQ7184" s="160" t="s">
        <v>1105</v>
      </c>
      <c r="AR7184" s="28">
        <f t="shared" si="209"/>
        <v>9</v>
      </c>
      <c r="AT7184" s="160">
        <v>36761</v>
      </c>
      <c r="AU7184">
        <v>21</v>
      </c>
      <c r="AV7184">
        <v>37</v>
      </c>
      <c r="AW7184" s="160" t="s">
        <v>1105</v>
      </c>
      <c r="AX7184" s="28">
        <f t="shared" si="210"/>
        <v>4</v>
      </c>
    </row>
    <row r="7185" spans="28:50" x14ac:dyDescent="0.3">
      <c r="AB7185" s="160">
        <v>35300</v>
      </c>
      <c r="AC7185">
        <v>22</v>
      </c>
      <c r="AD7185">
        <v>50</v>
      </c>
      <c r="AE7185" t="s">
        <v>1105</v>
      </c>
      <c r="AF7185">
        <v>5</v>
      </c>
      <c r="AH7185" s="160">
        <v>37491</v>
      </c>
      <c r="AI7185">
        <v>22</v>
      </c>
      <c r="AJ7185">
        <v>95</v>
      </c>
      <c r="AK7185" s="160" t="s">
        <v>1105</v>
      </c>
      <c r="AL7185" s="28">
        <f t="shared" si="208"/>
        <v>10</v>
      </c>
      <c r="AN7185" s="160">
        <v>37491</v>
      </c>
      <c r="AO7185">
        <v>22</v>
      </c>
      <c r="AP7185">
        <v>90</v>
      </c>
      <c r="AQ7185" s="160" t="s">
        <v>1105</v>
      </c>
      <c r="AR7185" s="28">
        <f t="shared" si="209"/>
        <v>9</v>
      </c>
      <c r="AT7185" s="160">
        <v>36761</v>
      </c>
      <c r="AU7185">
        <v>22</v>
      </c>
      <c r="AV7185">
        <v>27</v>
      </c>
      <c r="AW7185" s="160" t="s">
        <v>1105</v>
      </c>
      <c r="AX7185" s="28">
        <f t="shared" si="210"/>
        <v>3</v>
      </c>
    </row>
    <row r="7186" spans="28:50" x14ac:dyDescent="0.3">
      <c r="AB7186" s="160">
        <v>35300</v>
      </c>
      <c r="AC7186">
        <v>23</v>
      </c>
      <c r="AD7186">
        <v>30</v>
      </c>
      <c r="AE7186" t="s">
        <v>1105</v>
      </c>
      <c r="AF7186">
        <v>3</v>
      </c>
      <c r="AH7186" s="160">
        <v>37491</v>
      </c>
      <c r="AI7186">
        <v>23</v>
      </c>
      <c r="AJ7186">
        <v>92</v>
      </c>
      <c r="AK7186" s="160" t="s">
        <v>1105</v>
      </c>
      <c r="AL7186" s="28">
        <f t="shared" si="208"/>
        <v>9</v>
      </c>
      <c r="AN7186" s="160">
        <v>37491</v>
      </c>
      <c r="AO7186">
        <v>23</v>
      </c>
      <c r="AP7186">
        <v>94</v>
      </c>
      <c r="AQ7186" s="160" t="s">
        <v>1105</v>
      </c>
      <c r="AR7186" s="28">
        <f t="shared" si="209"/>
        <v>9</v>
      </c>
      <c r="AT7186" s="160">
        <v>36761</v>
      </c>
      <c r="AU7186">
        <v>23</v>
      </c>
      <c r="AV7186">
        <v>25</v>
      </c>
      <c r="AW7186" s="160" t="s">
        <v>1105</v>
      </c>
      <c r="AX7186" s="28">
        <f t="shared" si="210"/>
        <v>3</v>
      </c>
    </row>
    <row r="7187" spans="28:50" x14ac:dyDescent="0.3">
      <c r="AB7187" s="160">
        <v>35301</v>
      </c>
      <c r="AC7187">
        <v>0</v>
      </c>
      <c r="AD7187">
        <v>10</v>
      </c>
      <c r="AE7187" t="s">
        <v>1105</v>
      </c>
      <c r="AF7187">
        <v>1</v>
      </c>
      <c r="AH7187" s="160">
        <v>37492</v>
      </c>
      <c r="AI7187">
        <v>0</v>
      </c>
      <c r="AJ7187">
        <v>85</v>
      </c>
      <c r="AK7187" s="160" t="s">
        <v>1105</v>
      </c>
      <c r="AL7187" s="28">
        <f t="shared" si="208"/>
        <v>9</v>
      </c>
      <c r="AN7187" s="160">
        <v>37492</v>
      </c>
      <c r="AO7187">
        <v>0</v>
      </c>
      <c r="AP7187">
        <v>90</v>
      </c>
      <c r="AQ7187" s="160" t="s">
        <v>1105</v>
      </c>
      <c r="AR7187" s="28">
        <f t="shared" si="209"/>
        <v>9</v>
      </c>
      <c r="AT7187" s="160">
        <v>36762</v>
      </c>
      <c r="AU7187">
        <v>0</v>
      </c>
      <c r="AV7187">
        <v>24</v>
      </c>
      <c r="AW7187" s="160" t="s">
        <v>1105</v>
      </c>
      <c r="AX7187" s="28">
        <f t="shared" si="210"/>
        <v>2</v>
      </c>
    </row>
    <row r="7188" spans="28:50" x14ac:dyDescent="0.3">
      <c r="AB7188" s="160">
        <v>35301</v>
      </c>
      <c r="AC7188">
        <v>1</v>
      </c>
      <c r="AD7188">
        <v>10</v>
      </c>
      <c r="AE7188" t="s">
        <v>1105</v>
      </c>
      <c r="AF7188">
        <v>1</v>
      </c>
      <c r="AH7188" s="160">
        <v>37492</v>
      </c>
      <c r="AI7188">
        <v>1</v>
      </c>
      <c r="AJ7188">
        <v>88</v>
      </c>
      <c r="AK7188" s="160" t="s">
        <v>1105</v>
      </c>
      <c r="AL7188" s="28">
        <f t="shared" si="208"/>
        <v>9</v>
      </c>
      <c r="AN7188" s="160">
        <v>37492</v>
      </c>
      <c r="AO7188">
        <v>1</v>
      </c>
      <c r="AP7188">
        <v>90</v>
      </c>
      <c r="AQ7188" s="160" t="s">
        <v>1105</v>
      </c>
      <c r="AR7188" s="28">
        <f t="shared" si="209"/>
        <v>9</v>
      </c>
      <c r="AT7188" s="160">
        <v>36762</v>
      </c>
      <c r="AU7188">
        <v>1</v>
      </c>
      <c r="AV7188">
        <v>19</v>
      </c>
      <c r="AW7188" s="160" t="s">
        <v>1105</v>
      </c>
      <c r="AX7188" s="28">
        <f t="shared" si="210"/>
        <v>2</v>
      </c>
    </row>
    <row r="7189" spans="28:50" x14ac:dyDescent="0.3">
      <c r="AB7189" s="160">
        <v>35301</v>
      </c>
      <c r="AC7189">
        <v>2</v>
      </c>
      <c r="AD7189">
        <v>10</v>
      </c>
      <c r="AE7189" t="s">
        <v>1105</v>
      </c>
      <c r="AF7189">
        <v>1</v>
      </c>
      <c r="AH7189" s="160">
        <v>37492</v>
      </c>
      <c r="AI7189">
        <v>2</v>
      </c>
      <c r="AJ7189">
        <v>63</v>
      </c>
      <c r="AK7189" s="160" t="s">
        <v>1105</v>
      </c>
      <c r="AL7189" s="28">
        <f t="shared" si="208"/>
        <v>6</v>
      </c>
      <c r="AN7189" s="160">
        <v>37492</v>
      </c>
      <c r="AO7189">
        <v>2</v>
      </c>
      <c r="AP7189">
        <v>96</v>
      </c>
      <c r="AQ7189" s="160" t="s">
        <v>1105</v>
      </c>
      <c r="AR7189" s="28">
        <f t="shared" si="209"/>
        <v>10</v>
      </c>
      <c r="AT7189" s="160">
        <v>36762</v>
      </c>
      <c r="AU7189">
        <v>2</v>
      </c>
      <c r="AV7189">
        <v>26</v>
      </c>
      <c r="AW7189" s="160" t="s">
        <v>1105</v>
      </c>
      <c r="AX7189" s="28">
        <f t="shared" si="210"/>
        <v>3</v>
      </c>
    </row>
    <row r="7190" spans="28:50" x14ac:dyDescent="0.3">
      <c r="AB7190" s="160">
        <v>35301</v>
      </c>
      <c r="AC7190">
        <v>3</v>
      </c>
      <c r="AD7190">
        <v>10</v>
      </c>
      <c r="AE7190" t="s">
        <v>1105</v>
      </c>
      <c r="AF7190">
        <v>1</v>
      </c>
      <c r="AH7190" s="160">
        <v>37492</v>
      </c>
      <c r="AI7190">
        <v>3</v>
      </c>
      <c r="AJ7190">
        <v>62</v>
      </c>
      <c r="AK7190" s="160" t="s">
        <v>1105</v>
      </c>
      <c r="AL7190" s="28">
        <f t="shared" si="208"/>
        <v>6</v>
      </c>
      <c r="AN7190" s="160">
        <v>37492</v>
      </c>
      <c r="AO7190">
        <v>3</v>
      </c>
      <c r="AP7190">
        <v>90</v>
      </c>
      <c r="AQ7190" s="160" t="s">
        <v>1105</v>
      </c>
      <c r="AR7190" s="28">
        <f t="shared" si="209"/>
        <v>9</v>
      </c>
      <c r="AT7190" s="160">
        <v>36762</v>
      </c>
      <c r="AU7190">
        <v>3</v>
      </c>
      <c r="AV7190">
        <v>20</v>
      </c>
      <c r="AW7190" s="160" t="s">
        <v>1105</v>
      </c>
      <c r="AX7190" s="28">
        <f t="shared" si="210"/>
        <v>2</v>
      </c>
    </row>
    <row r="7191" spans="28:50" x14ac:dyDescent="0.3">
      <c r="AB7191" s="160">
        <v>35301</v>
      </c>
      <c r="AC7191">
        <v>4</v>
      </c>
      <c r="AD7191">
        <v>0</v>
      </c>
      <c r="AE7191" t="s">
        <v>1105</v>
      </c>
      <c r="AF7191">
        <v>0</v>
      </c>
      <c r="AH7191" s="160">
        <v>37492</v>
      </c>
      <c r="AI7191">
        <v>4</v>
      </c>
      <c r="AJ7191">
        <v>60</v>
      </c>
      <c r="AK7191" s="160" t="s">
        <v>1105</v>
      </c>
      <c r="AL7191" s="28">
        <f t="shared" si="208"/>
        <v>6</v>
      </c>
      <c r="AN7191" s="160">
        <v>37492</v>
      </c>
      <c r="AO7191">
        <v>4</v>
      </c>
      <c r="AP7191">
        <v>100</v>
      </c>
      <c r="AQ7191" s="160" t="s">
        <v>1105</v>
      </c>
      <c r="AR7191" s="28">
        <f t="shared" si="209"/>
        <v>10</v>
      </c>
      <c r="AT7191" s="160">
        <v>36762</v>
      </c>
      <c r="AU7191">
        <v>4</v>
      </c>
      <c r="AV7191">
        <v>20</v>
      </c>
      <c r="AW7191" s="160" t="s">
        <v>1105</v>
      </c>
      <c r="AX7191" s="28">
        <f t="shared" si="210"/>
        <v>2</v>
      </c>
    </row>
    <row r="7192" spans="28:50" x14ac:dyDescent="0.3">
      <c r="AB7192" s="160">
        <v>35301</v>
      </c>
      <c r="AC7192">
        <v>5</v>
      </c>
      <c r="AD7192">
        <v>-20</v>
      </c>
      <c r="AE7192" t="s">
        <v>1105</v>
      </c>
      <c r="AF7192">
        <v>-2</v>
      </c>
      <c r="AH7192" s="160">
        <v>37492</v>
      </c>
      <c r="AI7192">
        <v>5</v>
      </c>
      <c r="AJ7192">
        <v>57</v>
      </c>
      <c r="AK7192" s="160" t="s">
        <v>1105</v>
      </c>
      <c r="AL7192" s="28">
        <f t="shared" si="208"/>
        <v>6</v>
      </c>
      <c r="AN7192" s="160">
        <v>37492</v>
      </c>
      <c r="AO7192">
        <v>5</v>
      </c>
      <c r="AP7192">
        <v>95</v>
      </c>
      <c r="AQ7192" s="160" t="s">
        <v>1105</v>
      </c>
      <c r="AR7192" s="28">
        <f t="shared" si="209"/>
        <v>10</v>
      </c>
      <c r="AT7192" s="160">
        <v>36762</v>
      </c>
      <c r="AU7192">
        <v>5</v>
      </c>
      <c r="AV7192">
        <v>20</v>
      </c>
      <c r="AW7192" s="160" t="s">
        <v>1105</v>
      </c>
      <c r="AX7192" s="28">
        <f t="shared" si="210"/>
        <v>2</v>
      </c>
    </row>
    <row r="7193" spans="28:50" x14ac:dyDescent="0.3">
      <c r="AB7193" s="160">
        <v>35301</v>
      </c>
      <c r="AC7193">
        <v>6</v>
      </c>
      <c r="AD7193">
        <v>0</v>
      </c>
      <c r="AE7193" t="s">
        <v>1105</v>
      </c>
      <c r="AF7193">
        <v>0</v>
      </c>
      <c r="AH7193" s="160">
        <v>37492</v>
      </c>
      <c r="AI7193">
        <v>6</v>
      </c>
      <c r="AJ7193">
        <v>53</v>
      </c>
      <c r="AK7193" s="160" t="s">
        <v>1105</v>
      </c>
      <c r="AL7193" s="28">
        <f t="shared" si="208"/>
        <v>5</v>
      </c>
      <c r="AN7193" s="160">
        <v>37492</v>
      </c>
      <c r="AO7193">
        <v>6</v>
      </c>
      <c r="AP7193">
        <v>100</v>
      </c>
      <c r="AQ7193" s="160" t="s">
        <v>1105</v>
      </c>
      <c r="AR7193" s="28">
        <f t="shared" si="209"/>
        <v>10</v>
      </c>
      <c r="AT7193" s="160">
        <v>36762</v>
      </c>
      <c r="AU7193">
        <v>6</v>
      </c>
      <c r="AV7193">
        <v>26</v>
      </c>
      <c r="AW7193" s="160" t="s">
        <v>1105</v>
      </c>
      <c r="AX7193" s="28">
        <f t="shared" si="210"/>
        <v>3</v>
      </c>
    </row>
    <row r="7194" spans="28:50" x14ac:dyDescent="0.3">
      <c r="AB7194" s="160">
        <v>35301</v>
      </c>
      <c r="AC7194">
        <v>7</v>
      </c>
      <c r="AD7194">
        <v>0</v>
      </c>
      <c r="AE7194" t="s">
        <v>1105</v>
      </c>
      <c r="AF7194">
        <v>0</v>
      </c>
      <c r="AH7194" s="160">
        <v>37492</v>
      </c>
      <c r="AI7194">
        <v>7</v>
      </c>
      <c r="AJ7194">
        <v>45</v>
      </c>
      <c r="AK7194" s="160" t="s">
        <v>1105</v>
      </c>
      <c r="AL7194" s="28">
        <f t="shared" si="208"/>
        <v>5</v>
      </c>
      <c r="AN7194" s="160">
        <v>37492</v>
      </c>
      <c r="AO7194">
        <v>7</v>
      </c>
      <c r="AP7194">
        <v>110</v>
      </c>
      <c r="AQ7194" s="160" t="s">
        <v>1105</v>
      </c>
      <c r="AR7194" s="28">
        <f t="shared" si="209"/>
        <v>11</v>
      </c>
      <c r="AT7194" s="160">
        <v>36762</v>
      </c>
      <c r="AU7194">
        <v>7</v>
      </c>
      <c r="AV7194">
        <v>25</v>
      </c>
      <c r="AW7194" s="160" t="s">
        <v>1105</v>
      </c>
      <c r="AX7194" s="28">
        <f t="shared" si="210"/>
        <v>3</v>
      </c>
    </row>
    <row r="7195" spans="28:50" x14ac:dyDescent="0.3">
      <c r="AB7195" s="160">
        <v>35301</v>
      </c>
      <c r="AC7195">
        <v>8</v>
      </c>
      <c r="AD7195">
        <v>10</v>
      </c>
      <c r="AE7195" t="s">
        <v>1105</v>
      </c>
      <c r="AF7195">
        <v>1</v>
      </c>
      <c r="AH7195" s="160">
        <v>37492</v>
      </c>
      <c r="AI7195">
        <v>8</v>
      </c>
      <c r="AJ7195">
        <v>38</v>
      </c>
      <c r="AK7195" s="160" t="s">
        <v>1105</v>
      </c>
      <c r="AL7195" s="28">
        <f t="shared" si="208"/>
        <v>4</v>
      </c>
      <c r="AN7195" s="160">
        <v>37492</v>
      </c>
      <c r="AO7195">
        <v>8</v>
      </c>
      <c r="AP7195">
        <v>121</v>
      </c>
      <c r="AQ7195" s="160" t="s">
        <v>1105</v>
      </c>
      <c r="AR7195" s="28">
        <f t="shared" si="209"/>
        <v>12</v>
      </c>
      <c r="AT7195" s="160">
        <v>36762</v>
      </c>
      <c r="AU7195">
        <v>8</v>
      </c>
      <c r="AV7195">
        <v>48</v>
      </c>
      <c r="AW7195" s="160" t="s">
        <v>1105</v>
      </c>
      <c r="AX7195" s="28">
        <f t="shared" si="210"/>
        <v>5</v>
      </c>
    </row>
    <row r="7196" spans="28:50" x14ac:dyDescent="0.3">
      <c r="AB7196" s="160">
        <v>35301</v>
      </c>
      <c r="AC7196">
        <v>9</v>
      </c>
      <c r="AD7196">
        <v>20</v>
      </c>
      <c r="AE7196" t="s">
        <v>1105</v>
      </c>
      <c r="AF7196">
        <v>2</v>
      </c>
      <c r="AH7196" s="160">
        <v>37492</v>
      </c>
      <c r="AI7196">
        <v>9</v>
      </c>
      <c r="AJ7196">
        <v>65</v>
      </c>
      <c r="AK7196" s="160" t="s">
        <v>1105</v>
      </c>
      <c r="AL7196" s="28">
        <f t="shared" si="208"/>
        <v>7</v>
      </c>
      <c r="AN7196" s="160">
        <v>37492</v>
      </c>
      <c r="AO7196">
        <v>9</v>
      </c>
      <c r="AP7196">
        <v>140</v>
      </c>
      <c r="AQ7196" s="160" t="s">
        <v>1105</v>
      </c>
      <c r="AR7196" s="28">
        <f t="shared" si="209"/>
        <v>14</v>
      </c>
      <c r="AT7196" s="160">
        <v>36762</v>
      </c>
      <c r="AU7196">
        <v>9</v>
      </c>
      <c r="AV7196">
        <v>59</v>
      </c>
      <c r="AW7196" s="160" t="s">
        <v>1105</v>
      </c>
      <c r="AX7196" s="28">
        <f t="shared" si="210"/>
        <v>6</v>
      </c>
    </row>
    <row r="7197" spans="28:50" x14ac:dyDescent="0.3">
      <c r="AB7197" s="160">
        <v>35301</v>
      </c>
      <c r="AC7197">
        <v>10</v>
      </c>
      <c r="AD7197">
        <v>50</v>
      </c>
      <c r="AE7197" t="s">
        <v>1105</v>
      </c>
      <c r="AF7197">
        <v>5</v>
      </c>
      <c r="AH7197" s="160">
        <v>37492</v>
      </c>
      <c r="AI7197">
        <v>10</v>
      </c>
      <c r="AJ7197">
        <v>104</v>
      </c>
      <c r="AK7197" s="160" t="s">
        <v>1105</v>
      </c>
      <c r="AL7197" s="28">
        <f t="shared" si="208"/>
        <v>10</v>
      </c>
      <c r="AN7197" s="160">
        <v>37492</v>
      </c>
      <c r="AO7197">
        <v>10</v>
      </c>
      <c r="AP7197">
        <v>140</v>
      </c>
      <c r="AQ7197" s="160" t="s">
        <v>1105</v>
      </c>
      <c r="AR7197" s="28">
        <f t="shared" si="209"/>
        <v>14</v>
      </c>
      <c r="AT7197" s="160">
        <v>36762</v>
      </c>
      <c r="AU7197">
        <v>10</v>
      </c>
      <c r="AV7197">
        <v>74</v>
      </c>
      <c r="AW7197" s="160" t="s">
        <v>1105</v>
      </c>
      <c r="AX7197" s="28">
        <f t="shared" si="210"/>
        <v>7</v>
      </c>
    </row>
    <row r="7198" spans="28:50" x14ac:dyDescent="0.3">
      <c r="AB7198" s="160">
        <v>35301</v>
      </c>
      <c r="AC7198">
        <v>11</v>
      </c>
      <c r="AD7198">
        <v>80</v>
      </c>
      <c r="AE7198" t="s">
        <v>1105</v>
      </c>
      <c r="AF7198">
        <v>8</v>
      </c>
      <c r="AH7198" s="160">
        <v>37492</v>
      </c>
      <c r="AI7198">
        <v>11</v>
      </c>
      <c r="AJ7198">
        <v>121</v>
      </c>
      <c r="AK7198" s="160" t="s">
        <v>1105</v>
      </c>
      <c r="AL7198" s="28">
        <f t="shared" si="208"/>
        <v>12</v>
      </c>
      <c r="AN7198" s="160">
        <v>37492</v>
      </c>
      <c r="AO7198">
        <v>11</v>
      </c>
      <c r="AP7198">
        <v>143</v>
      </c>
      <c r="AQ7198" s="160" t="s">
        <v>1105</v>
      </c>
      <c r="AR7198" s="28">
        <f t="shared" si="209"/>
        <v>14</v>
      </c>
      <c r="AT7198" s="160">
        <v>36762</v>
      </c>
      <c r="AU7198">
        <v>11</v>
      </c>
      <c r="AV7198">
        <v>80</v>
      </c>
      <c r="AW7198" s="160" t="s">
        <v>1105</v>
      </c>
      <c r="AX7198" s="28">
        <f t="shared" si="210"/>
        <v>8</v>
      </c>
    </row>
    <row r="7199" spans="28:50" x14ac:dyDescent="0.3">
      <c r="AB7199" s="160">
        <v>35301</v>
      </c>
      <c r="AC7199">
        <v>12</v>
      </c>
      <c r="AD7199">
        <v>110</v>
      </c>
      <c r="AE7199" t="s">
        <v>1105</v>
      </c>
      <c r="AF7199">
        <v>11</v>
      </c>
      <c r="AH7199" s="160">
        <v>37492</v>
      </c>
      <c r="AI7199">
        <v>12</v>
      </c>
      <c r="AJ7199">
        <v>134</v>
      </c>
      <c r="AK7199" s="160" t="s">
        <v>1105</v>
      </c>
      <c r="AL7199" s="28">
        <f t="shared" si="208"/>
        <v>13</v>
      </c>
      <c r="AN7199" s="160">
        <v>37492</v>
      </c>
      <c r="AO7199">
        <v>12</v>
      </c>
      <c r="AP7199">
        <v>150</v>
      </c>
      <c r="AQ7199" s="160" t="s">
        <v>1105</v>
      </c>
      <c r="AR7199" s="28">
        <f t="shared" si="209"/>
        <v>15</v>
      </c>
      <c r="AT7199" s="160">
        <v>36762</v>
      </c>
      <c r="AU7199">
        <v>12</v>
      </c>
      <c r="AV7199">
        <v>82</v>
      </c>
      <c r="AW7199" s="160" t="s">
        <v>1105</v>
      </c>
      <c r="AX7199" s="28">
        <f t="shared" si="210"/>
        <v>8</v>
      </c>
    </row>
    <row r="7200" spans="28:50" x14ac:dyDescent="0.3">
      <c r="AB7200" s="160">
        <v>35301</v>
      </c>
      <c r="AC7200">
        <v>13</v>
      </c>
      <c r="AD7200">
        <v>120</v>
      </c>
      <c r="AE7200" t="s">
        <v>1105</v>
      </c>
      <c r="AF7200">
        <v>12</v>
      </c>
      <c r="AH7200" s="160">
        <v>37492</v>
      </c>
      <c r="AI7200">
        <v>13</v>
      </c>
      <c r="AJ7200">
        <v>140</v>
      </c>
      <c r="AK7200" s="160" t="s">
        <v>1105</v>
      </c>
      <c r="AL7200" s="28">
        <f t="shared" si="208"/>
        <v>14</v>
      </c>
      <c r="AN7200" s="160">
        <v>37492</v>
      </c>
      <c r="AO7200">
        <v>13</v>
      </c>
      <c r="AP7200">
        <v>160</v>
      </c>
      <c r="AQ7200" s="160" t="s">
        <v>1105</v>
      </c>
      <c r="AR7200" s="28">
        <f t="shared" si="209"/>
        <v>16</v>
      </c>
      <c r="AT7200" s="160">
        <v>36762</v>
      </c>
      <c r="AU7200">
        <v>13</v>
      </c>
      <c r="AV7200">
        <v>92</v>
      </c>
      <c r="AW7200" s="160" t="s">
        <v>1105</v>
      </c>
      <c r="AX7200" s="28">
        <f t="shared" si="210"/>
        <v>9</v>
      </c>
    </row>
    <row r="7201" spans="28:50" x14ac:dyDescent="0.3">
      <c r="AB7201" s="160">
        <v>35301</v>
      </c>
      <c r="AC7201">
        <v>14</v>
      </c>
      <c r="AD7201">
        <v>140</v>
      </c>
      <c r="AE7201" t="s">
        <v>1105</v>
      </c>
      <c r="AF7201">
        <v>14</v>
      </c>
      <c r="AH7201" s="160">
        <v>37492</v>
      </c>
      <c r="AI7201">
        <v>14</v>
      </c>
      <c r="AJ7201">
        <v>131</v>
      </c>
      <c r="AK7201" s="160" t="s">
        <v>1105</v>
      </c>
      <c r="AL7201" s="28">
        <f t="shared" si="208"/>
        <v>13</v>
      </c>
      <c r="AN7201" s="160">
        <v>37492</v>
      </c>
      <c r="AO7201">
        <v>14</v>
      </c>
      <c r="AP7201">
        <v>156</v>
      </c>
      <c r="AQ7201" s="160" t="s">
        <v>1105</v>
      </c>
      <c r="AR7201" s="28">
        <f t="shared" si="209"/>
        <v>16</v>
      </c>
      <c r="AT7201" s="160">
        <v>36762</v>
      </c>
      <c r="AU7201">
        <v>14</v>
      </c>
      <c r="AV7201">
        <v>92</v>
      </c>
      <c r="AW7201" s="160" t="s">
        <v>1105</v>
      </c>
      <c r="AX7201" s="28">
        <f t="shared" si="210"/>
        <v>9</v>
      </c>
    </row>
    <row r="7202" spans="28:50" x14ac:dyDescent="0.3">
      <c r="AB7202" s="160">
        <v>35301</v>
      </c>
      <c r="AC7202">
        <v>15</v>
      </c>
      <c r="AD7202">
        <v>140</v>
      </c>
      <c r="AE7202" t="s">
        <v>1105</v>
      </c>
      <c r="AF7202">
        <v>14</v>
      </c>
      <c r="AH7202" s="160">
        <v>37492</v>
      </c>
      <c r="AI7202">
        <v>15</v>
      </c>
      <c r="AJ7202">
        <v>142</v>
      </c>
      <c r="AK7202" s="160" t="s">
        <v>1105</v>
      </c>
      <c r="AL7202" s="28">
        <f t="shared" si="208"/>
        <v>14</v>
      </c>
      <c r="AN7202" s="160">
        <v>37492</v>
      </c>
      <c r="AO7202">
        <v>15</v>
      </c>
      <c r="AP7202">
        <v>150</v>
      </c>
      <c r="AQ7202" s="160" t="s">
        <v>1105</v>
      </c>
      <c r="AR7202" s="28">
        <f t="shared" si="209"/>
        <v>15</v>
      </c>
      <c r="AT7202" s="160">
        <v>36762</v>
      </c>
      <c r="AU7202">
        <v>15</v>
      </c>
      <c r="AV7202">
        <v>87</v>
      </c>
      <c r="AW7202" s="160" t="s">
        <v>1105</v>
      </c>
      <c r="AX7202" s="28">
        <f t="shared" si="210"/>
        <v>9</v>
      </c>
    </row>
    <row r="7203" spans="28:50" x14ac:dyDescent="0.3">
      <c r="AB7203" s="160">
        <v>35301</v>
      </c>
      <c r="AC7203">
        <v>16</v>
      </c>
      <c r="AD7203">
        <v>140</v>
      </c>
      <c r="AE7203" t="s">
        <v>1105</v>
      </c>
      <c r="AF7203">
        <v>14</v>
      </c>
      <c r="AH7203" s="160">
        <v>37492</v>
      </c>
      <c r="AI7203">
        <v>16</v>
      </c>
      <c r="AJ7203">
        <v>125</v>
      </c>
      <c r="AK7203" s="160" t="s">
        <v>1105</v>
      </c>
      <c r="AL7203" s="28">
        <f t="shared" si="208"/>
        <v>13</v>
      </c>
      <c r="AN7203" s="160">
        <v>37492</v>
      </c>
      <c r="AO7203">
        <v>16</v>
      </c>
      <c r="AP7203">
        <v>150</v>
      </c>
      <c r="AQ7203" s="160" t="s">
        <v>1105</v>
      </c>
      <c r="AR7203" s="28">
        <f t="shared" si="209"/>
        <v>15</v>
      </c>
      <c r="AT7203" s="160">
        <v>36762</v>
      </c>
      <c r="AU7203">
        <v>16</v>
      </c>
      <c r="AV7203">
        <v>82</v>
      </c>
      <c r="AW7203" s="160" t="s">
        <v>1105</v>
      </c>
      <c r="AX7203" s="28">
        <f t="shared" si="210"/>
        <v>8</v>
      </c>
    </row>
    <row r="7204" spans="28:50" x14ac:dyDescent="0.3">
      <c r="AB7204" s="160">
        <v>35301</v>
      </c>
      <c r="AC7204">
        <v>17</v>
      </c>
      <c r="AD7204">
        <v>120</v>
      </c>
      <c r="AE7204" t="s">
        <v>1105</v>
      </c>
      <c r="AF7204">
        <v>12</v>
      </c>
      <c r="AH7204" s="160">
        <v>37492</v>
      </c>
      <c r="AI7204">
        <v>17</v>
      </c>
      <c r="AJ7204">
        <v>119</v>
      </c>
      <c r="AK7204" s="160" t="s">
        <v>1105</v>
      </c>
      <c r="AL7204" s="28">
        <f t="shared" si="208"/>
        <v>12</v>
      </c>
      <c r="AN7204" s="160">
        <v>37492</v>
      </c>
      <c r="AO7204">
        <v>17</v>
      </c>
      <c r="AP7204">
        <v>144</v>
      </c>
      <c r="AQ7204" s="160" t="s">
        <v>1105</v>
      </c>
      <c r="AR7204" s="28">
        <f t="shared" si="209"/>
        <v>14</v>
      </c>
      <c r="AT7204" s="160">
        <v>36762</v>
      </c>
      <c r="AU7204">
        <v>17</v>
      </c>
      <c r="AV7204">
        <v>75</v>
      </c>
      <c r="AW7204" s="160" t="s">
        <v>1105</v>
      </c>
      <c r="AX7204" s="28">
        <f t="shared" si="210"/>
        <v>8</v>
      </c>
    </row>
    <row r="7205" spans="28:50" x14ac:dyDescent="0.3">
      <c r="AB7205" s="160">
        <v>35301</v>
      </c>
      <c r="AC7205">
        <v>18</v>
      </c>
      <c r="AD7205">
        <v>110</v>
      </c>
      <c r="AE7205" t="s">
        <v>1105</v>
      </c>
      <c r="AF7205">
        <v>11</v>
      </c>
      <c r="AH7205" s="160">
        <v>37492</v>
      </c>
      <c r="AI7205">
        <v>18</v>
      </c>
      <c r="AJ7205">
        <v>112</v>
      </c>
      <c r="AK7205" s="160" t="s">
        <v>1105</v>
      </c>
      <c r="AL7205" s="28">
        <f t="shared" si="208"/>
        <v>11</v>
      </c>
      <c r="AN7205" s="160">
        <v>37492</v>
      </c>
      <c r="AO7205">
        <v>18</v>
      </c>
      <c r="AP7205">
        <v>140</v>
      </c>
      <c r="AQ7205" s="160" t="s">
        <v>1105</v>
      </c>
      <c r="AR7205" s="28">
        <f t="shared" si="209"/>
        <v>14</v>
      </c>
      <c r="AT7205" s="160">
        <v>36762</v>
      </c>
      <c r="AU7205">
        <v>18</v>
      </c>
      <c r="AV7205">
        <v>56</v>
      </c>
      <c r="AW7205" s="160" t="s">
        <v>1105</v>
      </c>
      <c r="AX7205" s="28">
        <f t="shared" si="210"/>
        <v>6</v>
      </c>
    </row>
    <row r="7206" spans="28:50" x14ac:dyDescent="0.3">
      <c r="AB7206" s="160">
        <v>35301</v>
      </c>
      <c r="AC7206">
        <v>19</v>
      </c>
      <c r="AD7206">
        <v>90</v>
      </c>
      <c r="AE7206" t="s">
        <v>1105</v>
      </c>
      <c r="AF7206">
        <v>9</v>
      </c>
      <c r="AH7206" s="160">
        <v>37492</v>
      </c>
      <c r="AI7206">
        <v>19</v>
      </c>
      <c r="AJ7206">
        <v>105</v>
      </c>
      <c r="AK7206" s="160" t="s">
        <v>1105</v>
      </c>
      <c r="AL7206" s="28">
        <f t="shared" si="208"/>
        <v>11</v>
      </c>
      <c r="AN7206" s="160">
        <v>37492</v>
      </c>
      <c r="AO7206">
        <v>19</v>
      </c>
      <c r="AP7206">
        <v>130</v>
      </c>
      <c r="AQ7206" s="160" t="s">
        <v>1105</v>
      </c>
      <c r="AR7206" s="28">
        <f t="shared" si="209"/>
        <v>13</v>
      </c>
      <c r="AT7206" s="160">
        <v>36762</v>
      </c>
      <c r="AU7206">
        <v>19</v>
      </c>
      <c r="AV7206">
        <v>40</v>
      </c>
      <c r="AW7206" s="160" t="s">
        <v>1105</v>
      </c>
      <c r="AX7206" s="28">
        <f t="shared" si="210"/>
        <v>4</v>
      </c>
    </row>
    <row r="7207" spans="28:50" x14ac:dyDescent="0.3">
      <c r="AB7207" s="160">
        <v>35301</v>
      </c>
      <c r="AC7207">
        <v>20</v>
      </c>
      <c r="AD7207">
        <v>60</v>
      </c>
      <c r="AE7207" t="s">
        <v>1105</v>
      </c>
      <c r="AF7207">
        <v>6</v>
      </c>
      <c r="AH7207" s="160">
        <v>37492</v>
      </c>
      <c r="AI7207">
        <v>20</v>
      </c>
      <c r="AJ7207">
        <v>106</v>
      </c>
      <c r="AK7207" s="160" t="s">
        <v>1105</v>
      </c>
      <c r="AL7207" s="28">
        <f t="shared" si="208"/>
        <v>11</v>
      </c>
      <c r="AN7207" s="160">
        <v>37492</v>
      </c>
      <c r="AO7207">
        <v>20</v>
      </c>
      <c r="AP7207">
        <v>134</v>
      </c>
      <c r="AQ7207" s="160" t="s">
        <v>1105</v>
      </c>
      <c r="AR7207" s="28">
        <f t="shared" si="209"/>
        <v>13</v>
      </c>
      <c r="AT7207" s="160">
        <v>36762</v>
      </c>
      <c r="AU7207">
        <v>20</v>
      </c>
      <c r="AV7207">
        <v>45</v>
      </c>
      <c r="AW7207" s="160" t="s">
        <v>1105</v>
      </c>
      <c r="AX7207" s="28">
        <f t="shared" si="210"/>
        <v>5</v>
      </c>
    </row>
    <row r="7208" spans="28:50" x14ac:dyDescent="0.3">
      <c r="AB7208" s="160">
        <v>35301</v>
      </c>
      <c r="AC7208">
        <v>21</v>
      </c>
      <c r="AD7208">
        <v>70</v>
      </c>
      <c r="AE7208" t="s">
        <v>1105</v>
      </c>
      <c r="AF7208">
        <v>7</v>
      </c>
      <c r="AH7208" s="160">
        <v>37492</v>
      </c>
      <c r="AI7208">
        <v>21</v>
      </c>
      <c r="AJ7208">
        <v>98</v>
      </c>
      <c r="AK7208" s="160" t="s">
        <v>1105</v>
      </c>
      <c r="AL7208" s="28">
        <f t="shared" si="208"/>
        <v>10</v>
      </c>
      <c r="AN7208" s="160">
        <v>37492</v>
      </c>
      <c r="AO7208">
        <v>21</v>
      </c>
      <c r="AP7208">
        <v>130</v>
      </c>
      <c r="AQ7208" s="160" t="s">
        <v>1105</v>
      </c>
      <c r="AR7208" s="28">
        <f t="shared" si="209"/>
        <v>13</v>
      </c>
      <c r="AT7208" s="160">
        <v>36762</v>
      </c>
      <c r="AU7208">
        <v>21</v>
      </c>
      <c r="AV7208">
        <v>42</v>
      </c>
      <c r="AW7208" s="160" t="s">
        <v>1105</v>
      </c>
      <c r="AX7208" s="28">
        <f t="shared" si="210"/>
        <v>4</v>
      </c>
    </row>
    <row r="7209" spans="28:50" x14ac:dyDescent="0.3">
      <c r="AB7209" s="160">
        <v>35301</v>
      </c>
      <c r="AC7209">
        <v>22</v>
      </c>
      <c r="AD7209">
        <v>70</v>
      </c>
      <c r="AE7209" t="s">
        <v>1105</v>
      </c>
      <c r="AF7209">
        <v>7</v>
      </c>
      <c r="AH7209" s="160">
        <v>37492</v>
      </c>
      <c r="AI7209">
        <v>22</v>
      </c>
      <c r="AJ7209">
        <v>94</v>
      </c>
      <c r="AK7209" s="160" t="s">
        <v>1105</v>
      </c>
      <c r="AL7209" s="28">
        <f t="shared" si="208"/>
        <v>9</v>
      </c>
      <c r="AN7209" s="160">
        <v>37492</v>
      </c>
      <c r="AO7209">
        <v>22</v>
      </c>
      <c r="AP7209">
        <v>130</v>
      </c>
      <c r="AQ7209" s="160" t="s">
        <v>1105</v>
      </c>
      <c r="AR7209" s="28">
        <f t="shared" si="209"/>
        <v>13</v>
      </c>
      <c r="AT7209" s="160">
        <v>36762</v>
      </c>
      <c r="AU7209">
        <v>22</v>
      </c>
      <c r="AV7209">
        <v>33</v>
      </c>
      <c r="AW7209" s="160" t="s">
        <v>1105</v>
      </c>
      <c r="AX7209" s="28">
        <f t="shared" si="210"/>
        <v>3</v>
      </c>
    </row>
    <row r="7210" spans="28:50" x14ac:dyDescent="0.3">
      <c r="AB7210" s="160">
        <v>35301</v>
      </c>
      <c r="AC7210">
        <v>23</v>
      </c>
      <c r="AD7210">
        <v>30</v>
      </c>
      <c r="AE7210" t="s">
        <v>1105</v>
      </c>
      <c r="AF7210">
        <v>3</v>
      </c>
      <c r="AH7210" s="160">
        <v>37492</v>
      </c>
      <c r="AI7210">
        <v>23</v>
      </c>
      <c r="AJ7210">
        <v>92</v>
      </c>
      <c r="AK7210" s="160" t="s">
        <v>1105</v>
      </c>
      <c r="AL7210" s="28">
        <f t="shared" si="208"/>
        <v>9</v>
      </c>
      <c r="AN7210" s="160">
        <v>37492</v>
      </c>
      <c r="AO7210">
        <v>23</v>
      </c>
      <c r="AP7210">
        <v>136</v>
      </c>
      <c r="AQ7210" s="160" t="s">
        <v>1105</v>
      </c>
      <c r="AR7210" s="28">
        <f t="shared" si="209"/>
        <v>14</v>
      </c>
      <c r="AT7210" s="160">
        <v>36762</v>
      </c>
      <c r="AU7210">
        <v>23</v>
      </c>
      <c r="AV7210">
        <v>33</v>
      </c>
      <c r="AW7210" s="160" t="s">
        <v>1105</v>
      </c>
      <c r="AX7210" s="28">
        <f t="shared" si="210"/>
        <v>3</v>
      </c>
    </row>
    <row r="7211" spans="28:50" x14ac:dyDescent="0.3">
      <c r="AB7211" s="160">
        <v>35302</v>
      </c>
      <c r="AC7211">
        <v>0</v>
      </c>
      <c r="AD7211">
        <v>20</v>
      </c>
      <c r="AE7211" t="s">
        <v>1105</v>
      </c>
      <c r="AF7211">
        <v>2</v>
      </c>
      <c r="AH7211" s="160">
        <v>37493</v>
      </c>
      <c r="AI7211">
        <v>0</v>
      </c>
      <c r="AJ7211">
        <v>75</v>
      </c>
      <c r="AK7211" s="160" t="s">
        <v>1105</v>
      </c>
      <c r="AL7211" s="28">
        <f t="shared" si="208"/>
        <v>8</v>
      </c>
      <c r="AN7211" s="160">
        <v>37493</v>
      </c>
      <c r="AO7211">
        <v>0</v>
      </c>
      <c r="AP7211">
        <v>130</v>
      </c>
      <c r="AQ7211" s="160" t="s">
        <v>1105</v>
      </c>
      <c r="AR7211" s="28">
        <f t="shared" si="209"/>
        <v>13</v>
      </c>
      <c r="AT7211" s="160">
        <v>36763</v>
      </c>
      <c r="AU7211">
        <v>0</v>
      </c>
      <c r="AV7211">
        <v>18</v>
      </c>
      <c r="AW7211" s="160" t="s">
        <v>1105</v>
      </c>
      <c r="AX7211" s="28">
        <f t="shared" si="210"/>
        <v>2</v>
      </c>
    </row>
    <row r="7212" spans="28:50" x14ac:dyDescent="0.3">
      <c r="AB7212" s="160">
        <v>35302</v>
      </c>
      <c r="AC7212">
        <v>1</v>
      </c>
      <c r="AD7212">
        <v>10</v>
      </c>
      <c r="AE7212" t="s">
        <v>1105</v>
      </c>
      <c r="AF7212">
        <v>1</v>
      </c>
      <c r="AH7212" s="160">
        <v>37493</v>
      </c>
      <c r="AI7212">
        <v>1</v>
      </c>
      <c r="AJ7212">
        <v>63</v>
      </c>
      <c r="AK7212" s="160" t="s">
        <v>1105</v>
      </c>
      <c r="AL7212" s="28">
        <f t="shared" si="208"/>
        <v>6</v>
      </c>
      <c r="AN7212" s="160">
        <v>37493</v>
      </c>
      <c r="AO7212">
        <v>1</v>
      </c>
      <c r="AP7212">
        <v>130</v>
      </c>
      <c r="AQ7212" s="160" t="s">
        <v>1105</v>
      </c>
      <c r="AR7212" s="28">
        <f t="shared" si="209"/>
        <v>13</v>
      </c>
      <c r="AT7212" s="160">
        <v>36763</v>
      </c>
      <c r="AU7212">
        <v>1</v>
      </c>
      <c r="AV7212">
        <v>16</v>
      </c>
      <c r="AW7212" s="160" t="s">
        <v>1105</v>
      </c>
      <c r="AX7212" s="28">
        <f t="shared" si="210"/>
        <v>2</v>
      </c>
    </row>
    <row r="7213" spans="28:50" x14ac:dyDescent="0.3">
      <c r="AB7213" s="160">
        <v>35302</v>
      </c>
      <c r="AC7213">
        <v>2</v>
      </c>
      <c r="AD7213">
        <v>0</v>
      </c>
      <c r="AE7213" t="s">
        <v>1105</v>
      </c>
      <c r="AF7213">
        <v>0</v>
      </c>
      <c r="AH7213" s="160">
        <v>37493</v>
      </c>
      <c r="AI7213">
        <v>2</v>
      </c>
      <c r="AJ7213">
        <v>58</v>
      </c>
      <c r="AK7213" s="160" t="s">
        <v>1105</v>
      </c>
      <c r="AL7213" s="28">
        <f t="shared" si="208"/>
        <v>6</v>
      </c>
      <c r="AN7213" s="160">
        <v>37493</v>
      </c>
      <c r="AO7213">
        <v>2</v>
      </c>
      <c r="AP7213">
        <v>113</v>
      </c>
      <c r="AQ7213" s="160" t="s">
        <v>1105</v>
      </c>
      <c r="AR7213" s="28">
        <f t="shared" si="209"/>
        <v>11</v>
      </c>
      <c r="AT7213" s="160">
        <v>36763</v>
      </c>
      <c r="AU7213">
        <v>2</v>
      </c>
      <c r="AV7213">
        <v>14</v>
      </c>
      <c r="AW7213" s="160" t="s">
        <v>1105</v>
      </c>
      <c r="AX7213" s="28">
        <f t="shared" si="210"/>
        <v>1</v>
      </c>
    </row>
    <row r="7214" spans="28:50" x14ac:dyDescent="0.3">
      <c r="AB7214" s="160">
        <v>35302</v>
      </c>
      <c r="AC7214">
        <v>3</v>
      </c>
      <c r="AD7214">
        <v>-10</v>
      </c>
      <c r="AE7214" t="s">
        <v>1105</v>
      </c>
      <c r="AF7214">
        <v>-1</v>
      </c>
      <c r="AH7214" s="160">
        <v>37493</v>
      </c>
      <c r="AI7214">
        <v>3</v>
      </c>
      <c r="AJ7214">
        <v>53</v>
      </c>
      <c r="AK7214" s="160" t="s">
        <v>1105</v>
      </c>
      <c r="AL7214" s="28">
        <f t="shared" si="208"/>
        <v>5</v>
      </c>
      <c r="AN7214" s="160">
        <v>37493</v>
      </c>
      <c r="AO7214">
        <v>3</v>
      </c>
      <c r="AP7214">
        <v>100</v>
      </c>
      <c r="AQ7214" s="160" t="s">
        <v>1105</v>
      </c>
      <c r="AR7214" s="28">
        <f t="shared" si="209"/>
        <v>10</v>
      </c>
      <c r="AT7214" s="160">
        <v>36763</v>
      </c>
      <c r="AU7214">
        <v>3</v>
      </c>
      <c r="AV7214">
        <v>5</v>
      </c>
      <c r="AW7214" s="160" t="s">
        <v>1105</v>
      </c>
      <c r="AX7214" s="28">
        <f t="shared" si="210"/>
        <v>1</v>
      </c>
    </row>
    <row r="7215" spans="28:50" x14ac:dyDescent="0.3">
      <c r="AB7215" s="160">
        <v>35302</v>
      </c>
      <c r="AC7215">
        <v>4</v>
      </c>
      <c r="AD7215">
        <v>-10</v>
      </c>
      <c r="AE7215" t="s">
        <v>1105</v>
      </c>
      <c r="AF7215">
        <v>-1</v>
      </c>
      <c r="AH7215" s="160">
        <v>37493</v>
      </c>
      <c r="AI7215">
        <v>4</v>
      </c>
      <c r="AJ7215">
        <v>41</v>
      </c>
      <c r="AK7215" s="160" t="s">
        <v>1105</v>
      </c>
      <c r="AL7215" s="28">
        <f t="shared" si="208"/>
        <v>4</v>
      </c>
      <c r="AN7215" s="160">
        <v>37493</v>
      </c>
      <c r="AO7215">
        <v>4</v>
      </c>
      <c r="AP7215">
        <v>110</v>
      </c>
      <c r="AQ7215" s="160" t="s">
        <v>1105</v>
      </c>
      <c r="AR7215" s="28">
        <f t="shared" si="209"/>
        <v>11</v>
      </c>
      <c r="AT7215" s="160">
        <v>36763</v>
      </c>
      <c r="AU7215">
        <v>4</v>
      </c>
      <c r="AV7215">
        <v>8</v>
      </c>
      <c r="AW7215" s="160" t="s">
        <v>1105</v>
      </c>
      <c r="AX7215" s="28">
        <f t="shared" si="210"/>
        <v>1</v>
      </c>
    </row>
    <row r="7216" spans="28:50" x14ac:dyDescent="0.3">
      <c r="AB7216" s="160">
        <v>35302</v>
      </c>
      <c r="AC7216">
        <v>5</v>
      </c>
      <c r="AD7216">
        <v>-20</v>
      </c>
      <c r="AE7216" t="s">
        <v>1105</v>
      </c>
      <c r="AF7216">
        <v>-2</v>
      </c>
      <c r="AH7216" s="160">
        <v>37493</v>
      </c>
      <c r="AI7216">
        <v>5</v>
      </c>
      <c r="AJ7216">
        <v>32</v>
      </c>
      <c r="AK7216" s="160" t="s">
        <v>1105</v>
      </c>
      <c r="AL7216" s="28">
        <f t="shared" si="208"/>
        <v>3</v>
      </c>
      <c r="AN7216" s="160">
        <v>37493</v>
      </c>
      <c r="AO7216">
        <v>5</v>
      </c>
      <c r="AP7216">
        <v>100</v>
      </c>
      <c r="AQ7216" s="160" t="s">
        <v>1105</v>
      </c>
      <c r="AR7216" s="28">
        <f t="shared" si="209"/>
        <v>10</v>
      </c>
      <c r="AT7216" s="160">
        <v>36763</v>
      </c>
      <c r="AU7216">
        <v>5</v>
      </c>
      <c r="AV7216">
        <v>-6</v>
      </c>
      <c r="AW7216" s="160" t="s">
        <v>1105</v>
      </c>
      <c r="AX7216" s="28">
        <f t="shared" si="210"/>
        <v>-1</v>
      </c>
    </row>
    <row r="7217" spans="28:50" x14ac:dyDescent="0.3">
      <c r="AB7217" s="160">
        <v>35302</v>
      </c>
      <c r="AC7217">
        <v>6</v>
      </c>
      <c r="AD7217">
        <v>-30</v>
      </c>
      <c r="AE7217" t="s">
        <v>1105</v>
      </c>
      <c r="AF7217">
        <v>-3</v>
      </c>
      <c r="AH7217" s="160">
        <v>37493</v>
      </c>
      <c r="AI7217">
        <v>6</v>
      </c>
      <c r="AJ7217">
        <v>28</v>
      </c>
      <c r="AK7217" s="160" t="s">
        <v>1105</v>
      </c>
      <c r="AL7217" s="28">
        <f t="shared" si="208"/>
        <v>3</v>
      </c>
      <c r="AN7217" s="160">
        <v>37493</v>
      </c>
      <c r="AO7217">
        <v>6</v>
      </c>
      <c r="AP7217">
        <v>100</v>
      </c>
      <c r="AQ7217" s="160" t="s">
        <v>1105</v>
      </c>
      <c r="AR7217" s="28">
        <f t="shared" si="209"/>
        <v>10</v>
      </c>
      <c r="AT7217" s="160">
        <v>36763</v>
      </c>
      <c r="AU7217">
        <v>6</v>
      </c>
      <c r="AV7217">
        <v>0</v>
      </c>
      <c r="AW7217" s="160" t="s">
        <v>1105</v>
      </c>
      <c r="AX7217" s="28">
        <f t="shared" si="210"/>
        <v>0</v>
      </c>
    </row>
    <row r="7218" spans="28:50" x14ac:dyDescent="0.3">
      <c r="AB7218" s="160">
        <v>35302</v>
      </c>
      <c r="AC7218">
        <v>7</v>
      </c>
      <c r="AD7218">
        <v>-20</v>
      </c>
      <c r="AE7218" t="s">
        <v>1105</v>
      </c>
      <c r="AF7218">
        <v>-2</v>
      </c>
      <c r="AH7218" s="160">
        <v>37493</v>
      </c>
      <c r="AI7218">
        <v>7</v>
      </c>
      <c r="AJ7218">
        <v>25</v>
      </c>
      <c r="AK7218" s="160" t="s">
        <v>1105</v>
      </c>
      <c r="AL7218" s="28">
        <f t="shared" si="208"/>
        <v>3</v>
      </c>
      <c r="AN7218" s="160">
        <v>37493</v>
      </c>
      <c r="AO7218">
        <v>7</v>
      </c>
      <c r="AP7218">
        <v>100</v>
      </c>
      <c r="AQ7218" s="160" t="s">
        <v>1105</v>
      </c>
      <c r="AR7218" s="28">
        <f t="shared" si="209"/>
        <v>10</v>
      </c>
      <c r="AT7218" s="160">
        <v>36763</v>
      </c>
      <c r="AU7218">
        <v>7</v>
      </c>
      <c r="AV7218">
        <v>3</v>
      </c>
      <c r="AW7218" s="160" t="s">
        <v>1105</v>
      </c>
      <c r="AX7218" s="28">
        <f t="shared" si="210"/>
        <v>0</v>
      </c>
    </row>
    <row r="7219" spans="28:50" x14ac:dyDescent="0.3">
      <c r="AB7219" s="160">
        <v>35302</v>
      </c>
      <c r="AC7219">
        <v>8</v>
      </c>
      <c r="AD7219">
        <v>10</v>
      </c>
      <c r="AE7219" t="s">
        <v>1105</v>
      </c>
      <c r="AF7219">
        <v>1</v>
      </c>
      <c r="AH7219" s="160">
        <v>37493</v>
      </c>
      <c r="AI7219">
        <v>8</v>
      </c>
      <c r="AJ7219">
        <v>30</v>
      </c>
      <c r="AK7219" s="160" t="s">
        <v>1105</v>
      </c>
      <c r="AL7219" s="28">
        <f t="shared" si="208"/>
        <v>3</v>
      </c>
      <c r="AN7219" s="160">
        <v>37493</v>
      </c>
      <c r="AO7219">
        <v>8</v>
      </c>
      <c r="AP7219">
        <v>119</v>
      </c>
      <c r="AQ7219" s="160" t="s">
        <v>1105</v>
      </c>
      <c r="AR7219" s="28">
        <f t="shared" si="209"/>
        <v>12</v>
      </c>
      <c r="AT7219" s="160">
        <v>36763</v>
      </c>
      <c r="AU7219">
        <v>8</v>
      </c>
      <c r="AV7219">
        <v>28</v>
      </c>
      <c r="AW7219" s="160" t="s">
        <v>1105</v>
      </c>
      <c r="AX7219" s="28">
        <f t="shared" si="210"/>
        <v>3</v>
      </c>
    </row>
    <row r="7220" spans="28:50" x14ac:dyDescent="0.3">
      <c r="AB7220" s="160">
        <v>35302</v>
      </c>
      <c r="AC7220">
        <v>9</v>
      </c>
      <c r="AD7220">
        <v>50</v>
      </c>
      <c r="AE7220" t="s">
        <v>1105</v>
      </c>
      <c r="AF7220">
        <v>5</v>
      </c>
      <c r="AH7220" s="160">
        <v>37493</v>
      </c>
      <c r="AI7220">
        <v>9</v>
      </c>
      <c r="AJ7220">
        <v>52</v>
      </c>
      <c r="AK7220" s="160" t="s">
        <v>1105</v>
      </c>
      <c r="AL7220" s="28">
        <f t="shared" si="208"/>
        <v>5</v>
      </c>
      <c r="AN7220" s="160">
        <v>37493</v>
      </c>
      <c r="AO7220">
        <v>9</v>
      </c>
      <c r="AP7220">
        <v>130</v>
      </c>
      <c r="AQ7220" s="160" t="s">
        <v>1105</v>
      </c>
      <c r="AR7220" s="28">
        <f t="shared" si="209"/>
        <v>13</v>
      </c>
      <c r="AT7220" s="160">
        <v>36763</v>
      </c>
      <c r="AU7220">
        <v>9</v>
      </c>
      <c r="AV7220">
        <v>60</v>
      </c>
      <c r="AW7220" s="160" t="s">
        <v>1105</v>
      </c>
      <c r="AX7220" s="28">
        <f t="shared" si="210"/>
        <v>6</v>
      </c>
    </row>
    <row r="7221" spans="28:50" x14ac:dyDescent="0.3">
      <c r="AB7221" s="160">
        <v>35302</v>
      </c>
      <c r="AC7221">
        <v>10</v>
      </c>
      <c r="AD7221">
        <v>90</v>
      </c>
      <c r="AE7221" t="s">
        <v>1105</v>
      </c>
      <c r="AF7221">
        <v>9</v>
      </c>
      <c r="AH7221" s="160">
        <v>37493</v>
      </c>
      <c r="AI7221">
        <v>10</v>
      </c>
      <c r="AJ7221">
        <v>96</v>
      </c>
      <c r="AK7221" s="160" t="s">
        <v>1105</v>
      </c>
      <c r="AL7221" s="28">
        <f t="shared" si="208"/>
        <v>10</v>
      </c>
      <c r="AN7221" s="160">
        <v>37493</v>
      </c>
      <c r="AO7221">
        <v>10</v>
      </c>
      <c r="AP7221">
        <v>130</v>
      </c>
      <c r="AQ7221" s="160" t="s">
        <v>1105</v>
      </c>
      <c r="AR7221" s="28">
        <f t="shared" si="209"/>
        <v>13</v>
      </c>
      <c r="AT7221" s="160">
        <v>36763</v>
      </c>
      <c r="AU7221">
        <v>10</v>
      </c>
      <c r="AV7221">
        <v>86</v>
      </c>
      <c r="AW7221" s="160" t="s">
        <v>1105</v>
      </c>
      <c r="AX7221" s="28">
        <f t="shared" si="210"/>
        <v>9</v>
      </c>
    </row>
    <row r="7222" spans="28:50" x14ac:dyDescent="0.3">
      <c r="AB7222" s="160">
        <v>35302</v>
      </c>
      <c r="AC7222">
        <v>11</v>
      </c>
      <c r="AD7222">
        <v>120</v>
      </c>
      <c r="AE7222" t="s">
        <v>1105</v>
      </c>
      <c r="AF7222">
        <v>12</v>
      </c>
      <c r="AH7222" s="160">
        <v>37493</v>
      </c>
      <c r="AI7222">
        <v>11</v>
      </c>
      <c r="AJ7222">
        <v>123</v>
      </c>
      <c r="AK7222" s="160" t="s">
        <v>1105</v>
      </c>
      <c r="AL7222" s="28">
        <f t="shared" si="208"/>
        <v>12</v>
      </c>
      <c r="AN7222" s="160">
        <v>37493</v>
      </c>
      <c r="AO7222">
        <v>11</v>
      </c>
      <c r="AP7222">
        <v>134</v>
      </c>
      <c r="AQ7222" s="160" t="s">
        <v>1105</v>
      </c>
      <c r="AR7222" s="28">
        <f t="shared" si="209"/>
        <v>13</v>
      </c>
      <c r="AT7222" s="160">
        <v>36763</v>
      </c>
      <c r="AU7222">
        <v>11</v>
      </c>
      <c r="AV7222">
        <v>92</v>
      </c>
      <c r="AW7222" s="160" t="s">
        <v>1105</v>
      </c>
      <c r="AX7222" s="28">
        <f t="shared" si="210"/>
        <v>9</v>
      </c>
    </row>
    <row r="7223" spans="28:50" x14ac:dyDescent="0.3">
      <c r="AB7223" s="160">
        <v>35302</v>
      </c>
      <c r="AC7223">
        <v>12</v>
      </c>
      <c r="AD7223">
        <v>130</v>
      </c>
      <c r="AE7223" t="s">
        <v>1105</v>
      </c>
      <c r="AF7223">
        <v>13</v>
      </c>
      <c r="AH7223" s="160">
        <v>37493</v>
      </c>
      <c r="AI7223">
        <v>12</v>
      </c>
      <c r="AJ7223">
        <v>131</v>
      </c>
      <c r="AK7223" s="160" t="s">
        <v>1105</v>
      </c>
      <c r="AL7223" s="28">
        <f t="shared" si="208"/>
        <v>13</v>
      </c>
      <c r="AN7223" s="160">
        <v>37493</v>
      </c>
      <c r="AO7223">
        <v>12</v>
      </c>
      <c r="AP7223">
        <v>130</v>
      </c>
      <c r="AQ7223" s="160" t="s">
        <v>1105</v>
      </c>
      <c r="AR7223" s="28">
        <f t="shared" si="209"/>
        <v>13</v>
      </c>
      <c r="AT7223" s="160">
        <v>36763</v>
      </c>
      <c r="AU7223">
        <v>12</v>
      </c>
      <c r="AV7223">
        <v>86</v>
      </c>
      <c r="AW7223" s="160" t="s">
        <v>1105</v>
      </c>
      <c r="AX7223" s="28">
        <f t="shared" si="210"/>
        <v>9</v>
      </c>
    </row>
    <row r="7224" spans="28:50" x14ac:dyDescent="0.3">
      <c r="AB7224" s="160">
        <v>35302</v>
      </c>
      <c r="AC7224">
        <v>13</v>
      </c>
      <c r="AD7224">
        <v>150</v>
      </c>
      <c r="AE7224" t="s">
        <v>1105</v>
      </c>
      <c r="AF7224">
        <v>15</v>
      </c>
      <c r="AH7224" s="160">
        <v>37493</v>
      </c>
      <c r="AI7224">
        <v>13</v>
      </c>
      <c r="AJ7224">
        <v>130</v>
      </c>
      <c r="AK7224" s="160" t="s">
        <v>1105</v>
      </c>
      <c r="AL7224" s="28">
        <f t="shared" si="208"/>
        <v>13</v>
      </c>
      <c r="AN7224" s="160">
        <v>37493</v>
      </c>
      <c r="AO7224">
        <v>13</v>
      </c>
      <c r="AP7224">
        <v>130</v>
      </c>
      <c r="AQ7224" s="160" t="s">
        <v>1105</v>
      </c>
      <c r="AR7224" s="28">
        <f t="shared" si="209"/>
        <v>13</v>
      </c>
      <c r="AT7224" s="160">
        <v>36763</v>
      </c>
      <c r="AU7224">
        <v>13</v>
      </c>
      <c r="AV7224">
        <v>84</v>
      </c>
      <c r="AW7224" s="160" t="s">
        <v>1105</v>
      </c>
      <c r="AX7224" s="28">
        <f t="shared" si="210"/>
        <v>8</v>
      </c>
    </row>
    <row r="7225" spans="28:50" x14ac:dyDescent="0.3">
      <c r="AB7225" s="160">
        <v>35302</v>
      </c>
      <c r="AC7225">
        <v>14</v>
      </c>
      <c r="AD7225">
        <v>150</v>
      </c>
      <c r="AE7225" t="s">
        <v>1105</v>
      </c>
      <c r="AF7225">
        <v>15</v>
      </c>
      <c r="AH7225" s="160">
        <v>37493</v>
      </c>
      <c r="AI7225">
        <v>14</v>
      </c>
      <c r="AJ7225">
        <v>143</v>
      </c>
      <c r="AK7225" s="160" t="s">
        <v>1105</v>
      </c>
      <c r="AL7225" s="28">
        <f t="shared" si="208"/>
        <v>14</v>
      </c>
      <c r="AN7225" s="160">
        <v>37493</v>
      </c>
      <c r="AO7225">
        <v>14</v>
      </c>
      <c r="AP7225">
        <v>137</v>
      </c>
      <c r="AQ7225" s="160" t="s">
        <v>1105</v>
      </c>
      <c r="AR7225" s="28">
        <f t="shared" si="209"/>
        <v>14</v>
      </c>
      <c r="AT7225" s="160">
        <v>36763</v>
      </c>
      <c r="AU7225">
        <v>14</v>
      </c>
      <c r="AV7225">
        <v>77</v>
      </c>
      <c r="AW7225" s="160" t="s">
        <v>1105</v>
      </c>
      <c r="AX7225" s="28">
        <f t="shared" si="210"/>
        <v>8</v>
      </c>
    </row>
    <row r="7226" spans="28:50" x14ac:dyDescent="0.3">
      <c r="AB7226" s="160">
        <v>35302</v>
      </c>
      <c r="AC7226">
        <v>15</v>
      </c>
      <c r="AD7226">
        <v>140</v>
      </c>
      <c r="AE7226" t="s">
        <v>1105</v>
      </c>
      <c r="AF7226">
        <v>14</v>
      </c>
      <c r="AH7226" s="160">
        <v>37493</v>
      </c>
      <c r="AI7226">
        <v>15</v>
      </c>
      <c r="AJ7226">
        <v>134</v>
      </c>
      <c r="AK7226" s="160" t="s">
        <v>1105</v>
      </c>
      <c r="AL7226" s="28">
        <f t="shared" si="208"/>
        <v>13</v>
      </c>
      <c r="AN7226" s="160">
        <v>37493</v>
      </c>
      <c r="AO7226">
        <v>15</v>
      </c>
      <c r="AP7226">
        <v>120</v>
      </c>
      <c r="AQ7226" s="160" t="s">
        <v>1105</v>
      </c>
      <c r="AR7226" s="28">
        <f t="shared" si="209"/>
        <v>12</v>
      </c>
      <c r="AT7226" s="160">
        <v>36763</v>
      </c>
      <c r="AU7226">
        <v>15</v>
      </c>
      <c r="AV7226">
        <v>79</v>
      </c>
      <c r="AW7226" s="160" t="s">
        <v>1105</v>
      </c>
      <c r="AX7226" s="28">
        <f t="shared" si="210"/>
        <v>8</v>
      </c>
    </row>
    <row r="7227" spans="28:50" x14ac:dyDescent="0.3">
      <c r="AB7227" s="160">
        <v>35302</v>
      </c>
      <c r="AC7227">
        <v>16</v>
      </c>
      <c r="AD7227">
        <v>120</v>
      </c>
      <c r="AE7227" t="s">
        <v>1105</v>
      </c>
      <c r="AF7227">
        <v>12</v>
      </c>
      <c r="AH7227" s="160">
        <v>37493</v>
      </c>
      <c r="AI7227">
        <v>16</v>
      </c>
      <c r="AJ7227">
        <v>127</v>
      </c>
      <c r="AK7227" s="160" t="s">
        <v>1105</v>
      </c>
      <c r="AL7227" s="28">
        <f t="shared" ref="AL7227:AL7290" si="211">ROUND(AJ7227/10,0)</f>
        <v>13</v>
      </c>
      <c r="AN7227" s="160">
        <v>37493</v>
      </c>
      <c r="AO7227">
        <v>16</v>
      </c>
      <c r="AP7227">
        <v>130</v>
      </c>
      <c r="AQ7227" s="160" t="s">
        <v>1105</v>
      </c>
      <c r="AR7227" s="28">
        <f t="shared" ref="AR7227:AR7290" si="212">ROUND(AP7227/10,0)</f>
        <v>13</v>
      </c>
      <c r="AT7227" s="160">
        <v>36763</v>
      </c>
      <c r="AU7227">
        <v>16</v>
      </c>
      <c r="AV7227">
        <v>76</v>
      </c>
      <c r="AW7227" s="160" t="s">
        <v>1105</v>
      </c>
      <c r="AX7227" s="28">
        <f t="shared" ref="AX7227:AX7290" si="213">ROUND(AV7227/10,0)</f>
        <v>8</v>
      </c>
    </row>
    <row r="7228" spans="28:50" x14ac:dyDescent="0.3">
      <c r="AB7228" s="160">
        <v>35302</v>
      </c>
      <c r="AC7228">
        <v>17</v>
      </c>
      <c r="AD7228">
        <v>110</v>
      </c>
      <c r="AE7228" t="s">
        <v>1105</v>
      </c>
      <c r="AF7228">
        <v>11</v>
      </c>
      <c r="AH7228" s="160">
        <v>37493</v>
      </c>
      <c r="AI7228">
        <v>17</v>
      </c>
      <c r="AJ7228">
        <v>122</v>
      </c>
      <c r="AK7228" s="160" t="s">
        <v>1105</v>
      </c>
      <c r="AL7228" s="28">
        <f t="shared" si="211"/>
        <v>12</v>
      </c>
      <c r="AN7228" s="160">
        <v>37493</v>
      </c>
      <c r="AO7228">
        <v>17</v>
      </c>
      <c r="AP7228">
        <v>121</v>
      </c>
      <c r="AQ7228" s="160" t="s">
        <v>1105</v>
      </c>
      <c r="AR7228" s="28">
        <f t="shared" si="212"/>
        <v>12</v>
      </c>
      <c r="AT7228" s="160">
        <v>36763</v>
      </c>
      <c r="AU7228">
        <v>17</v>
      </c>
      <c r="AV7228">
        <v>71</v>
      </c>
      <c r="AW7228" s="160" t="s">
        <v>1105</v>
      </c>
      <c r="AX7228" s="28">
        <f t="shared" si="213"/>
        <v>7</v>
      </c>
    </row>
    <row r="7229" spans="28:50" x14ac:dyDescent="0.3">
      <c r="AB7229" s="160">
        <v>35302</v>
      </c>
      <c r="AC7229">
        <v>18</v>
      </c>
      <c r="AD7229">
        <v>100</v>
      </c>
      <c r="AE7229" t="s">
        <v>1105</v>
      </c>
      <c r="AF7229">
        <v>10</v>
      </c>
      <c r="AH7229" s="160">
        <v>37493</v>
      </c>
      <c r="AI7229">
        <v>18</v>
      </c>
      <c r="AJ7229">
        <v>110</v>
      </c>
      <c r="AK7229" s="160" t="s">
        <v>1105</v>
      </c>
      <c r="AL7229" s="28">
        <f t="shared" si="211"/>
        <v>11</v>
      </c>
      <c r="AN7229" s="160">
        <v>37493</v>
      </c>
      <c r="AO7229">
        <v>18</v>
      </c>
      <c r="AP7229">
        <v>120</v>
      </c>
      <c r="AQ7229" s="160" t="s">
        <v>1105</v>
      </c>
      <c r="AR7229" s="28">
        <f t="shared" si="212"/>
        <v>12</v>
      </c>
      <c r="AT7229" s="160">
        <v>36763</v>
      </c>
      <c r="AU7229">
        <v>18</v>
      </c>
      <c r="AV7229">
        <v>68</v>
      </c>
      <c r="AW7229" s="160" t="s">
        <v>1105</v>
      </c>
      <c r="AX7229" s="28">
        <f t="shared" si="213"/>
        <v>7</v>
      </c>
    </row>
    <row r="7230" spans="28:50" x14ac:dyDescent="0.3">
      <c r="AB7230" s="160">
        <v>35302</v>
      </c>
      <c r="AC7230">
        <v>19</v>
      </c>
      <c r="AD7230">
        <v>80</v>
      </c>
      <c r="AE7230" t="s">
        <v>1105</v>
      </c>
      <c r="AF7230">
        <v>8</v>
      </c>
      <c r="AH7230" s="160">
        <v>37493</v>
      </c>
      <c r="AI7230">
        <v>19</v>
      </c>
      <c r="AJ7230">
        <v>106</v>
      </c>
      <c r="AK7230" s="160" t="s">
        <v>1105</v>
      </c>
      <c r="AL7230" s="28">
        <f t="shared" si="211"/>
        <v>11</v>
      </c>
      <c r="AN7230" s="160">
        <v>37493</v>
      </c>
      <c r="AO7230">
        <v>19</v>
      </c>
      <c r="AP7230">
        <v>120</v>
      </c>
      <c r="AQ7230" s="160" t="s">
        <v>1105</v>
      </c>
      <c r="AR7230" s="28">
        <f t="shared" si="212"/>
        <v>12</v>
      </c>
      <c r="AT7230" s="160">
        <v>36763</v>
      </c>
      <c r="AU7230">
        <v>19</v>
      </c>
      <c r="AV7230">
        <v>66</v>
      </c>
      <c r="AW7230" s="160" t="s">
        <v>1105</v>
      </c>
      <c r="AX7230" s="28">
        <f t="shared" si="213"/>
        <v>7</v>
      </c>
    </row>
    <row r="7231" spans="28:50" x14ac:dyDescent="0.3">
      <c r="AB7231" s="160">
        <v>35302</v>
      </c>
      <c r="AC7231">
        <v>20</v>
      </c>
      <c r="AD7231">
        <v>80</v>
      </c>
      <c r="AE7231" t="s">
        <v>1105</v>
      </c>
      <c r="AF7231">
        <v>8</v>
      </c>
      <c r="AH7231" s="160">
        <v>37493</v>
      </c>
      <c r="AI7231">
        <v>20</v>
      </c>
      <c r="AJ7231">
        <v>103</v>
      </c>
      <c r="AK7231" s="160" t="s">
        <v>1105</v>
      </c>
      <c r="AL7231" s="28">
        <f t="shared" si="211"/>
        <v>10</v>
      </c>
      <c r="AN7231" s="160">
        <v>37493</v>
      </c>
      <c r="AO7231">
        <v>20</v>
      </c>
      <c r="AP7231">
        <v>112</v>
      </c>
      <c r="AQ7231" s="160" t="s">
        <v>1105</v>
      </c>
      <c r="AR7231" s="28">
        <f t="shared" si="212"/>
        <v>11</v>
      </c>
      <c r="AT7231" s="160">
        <v>36763</v>
      </c>
      <c r="AU7231">
        <v>20</v>
      </c>
      <c r="AV7231">
        <v>66</v>
      </c>
      <c r="AW7231" s="160" t="s">
        <v>1105</v>
      </c>
      <c r="AX7231" s="28">
        <f t="shared" si="213"/>
        <v>7</v>
      </c>
    </row>
    <row r="7232" spans="28:50" x14ac:dyDescent="0.3">
      <c r="AB7232" s="160">
        <v>35302</v>
      </c>
      <c r="AC7232">
        <v>21</v>
      </c>
      <c r="AD7232">
        <v>70</v>
      </c>
      <c r="AE7232" t="s">
        <v>1105</v>
      </c>
      <c r="AF7232">
        <v>7</v>
      </c>
      <c r="AH7232" s="160">
        <v>37493</v>
      </c>
      <c r="AI7232">
        <v>21</v>
      </c>
      <c r="AJ7232">
        <v>98</v>
      </c>
      <c r="AK7232" s="160" t="s">
        <v>1105</v>
      </c>
      <c r="AL7232" s="28">
        <f t="shared" si="211"/>
        <v>10</v>
      </c>
      <c r="AN7232" s="160">
        <v>37493</v>
      </c>
      <c r="AO7232">
        <v>21</v>
      </c>
      <c r="AP7232">
        <v>120</v>
      </c>
      <c r="AQ7232" s="160" t="s">
        <v>1105</v>
      </c>
      <c r="AR7232" s="28">
        <f t="shared" si="212"/>
        <v>12</v>
      </c>
      <c r="AT7232" s="160">
        <v>36763</v>
      </c>
      <c r="AU7232">
        <v>21</v>
      </c>
      <c r="AV7232">
        <v>69</v>
      </c>
      <c r="AW7232" s="160" t="s">
        <v>1105</v>
      </c>
      <c r="AX7232" s="28">
        <f t="shared" si="213"/>
        <v>7</v>
      </c>
    </row>
    <row r="7233" spans="28:50" x14ac:dyDescent="0.3">
      <c r="AB7233" s="160">
        <v>35302</v>
      </c>
      <c r="AC7233">
        <v>22</v>
      </c>
      <c r="AD7233">
        <v>70</v>
      </c>
      <c r="AE7233" t="s">
        <v>1105</v>
      </c>
      <c r="AF7233">
        <v>7</v>
      </c>
      <c r="AH7233" s="160">
        <v>37493</v>
      </c>
      <c r="AI7233">
        <v>22</v>
      </c>
      <c r="AJ7233">
        <v>91</v>
      </c>
      <c r="AK7233" s="160" t="s">
        <v>1105</v>
      </c>
      <c r="AL7233" s="28">
        <f t="shared" si="211"/>
        <v>9</v>
      </c>
      <c r="AN7233" s="160">
        <v>37493</v>
      </c>
      <c r="AO7233">
        <v>22</v>
      </c>
      <c r="AP7233">
        <v>120</v>
      </c>
      <c r="AQ7233" s="160" t="s">
        <v>1105</v>
      </c>
      <c r="AR7233" s="28">
        <f t="shared" si="212"/>
        <v>12</v>
      </c>
      <c r="AT7233" s="160">
        <v>36763</v>
      </c>
      <c r="AU7233">
        <v>22</v>
      </c>
      <c r="AV7233">
        <v>69</v>
      </c>
      <c r="AW7233" s="160" t="s">
        <v>1105</v>
      </c>
      <c r="AX7233" s="28">
        <f t="shared" si="213"/>
        <v>7</v>
      </c>
    </row>
    <row r="7234" spans="28:50" x14ac:dyDescent="0.3">
      <c r="AB7234" s="160">
        <v>35302</v>
      </c>
      <c r="AC7234">
        <v>23</v>
      </c>
      <c r="AD7234">
        <v>80</v>
      </c>
      <c r="AE7234" t="s">
        <v>1105</v>
      </c>
      <c r="AF7234">
        <v>8</v>
      </c>
      <c r="AH7234" s="160">
        <v>37493</v>
      </c>
      <c r="AI7234">
        <v>23</v>
      </c>
      <c r="AJ7234">
        <v>81</v>
      </c>
      <c r="AK7234" s="160" t="s">
        <v>1105</v>
      </c>
      <c r="AL7234" s="28">
        <f t="shared" si="211"/>
        <v>8</v>
      </c>
      <c r="AN7234" s="160">
        <v>37493</v>
      </c>
      <c r="AO7234">
        <v>23</v>
      </c>
      <c r="AP7234">
        <v>120</v>
      </c>
      <c r="AQ7234" s="160" t="s">
        <v>1105</v>
      </c>
      <c r="AR7234" s="28">
        <f t="shared" si="212"/>
        <v>12</v>
      </c>
      <c r="AT7234" s="160">
        <v>36763</v>
      </c>
      <c r="AU7234">
        <v>23</v>
      </c>
      <c r="AV7234">
        <v>70</v>
      </c>
      <c r="AW7234" s="160" t="s">
        <v>1105</v>
      </c>
      <c r="AX7234" s="28">
        <f t="shared" si="213"/>
        <v>7</v>
      </c>
    </row>
    <row r="7235" spans="28:50" x14ac:dyDescent="0.3">
      <c r="AB7235" s="160">
        <v>35303</v>
      </c>
      <c r="AC7235">
        <v>0</v>
      </c>
      <c r="AD7235">
        <v>50</v>
      </c>
      <c r="AE7235" t="s">
        <v>1105</v>
      </c>
      <c r="AF7235">
        <v>5</v>
      </c>
      <c r="AH7235" s="160">
        <v>37494</v>
      </c>
      <c r="AI7235">
        <v>0</v>
      </c>
      <c r="AJ7235">
        <v>69</v>
      </c>
      <c r="AK7235" s="160" t="s">
        <v>1105</v>
      </c>
      <c r="AL7235" s="28">
        <f t="shared" si="211"/>
        <v>7</v>
      </c>
      <c r="AN7235" s="160">
        <v>37494</v>
      </c>
      <c r="AO7235">
        <v>0</v>
      </c>
      <c r="AP7235">
        <v>120</v>
      </c>
      <c r="AQ7235" s="160" t="s">
        <v>1105</v>
      </c>
      <c r="AR7235" s="28">
        <f t="shared" si="212"/>
        <v>12</v>
      </c>
      <c r="AT7235" s="160">
        <v>36764</v>
      </c>
      <c r="AU7235">
        <v>0</v>
      </c>
      <c r="AV7235">
        <v>72</v>
      </c>
      <c r="AW7235" s="160" t="s">
        <v>1105</v>
      </c>
      <c r="AX7235" s="28">
        <f t="shared" si="213"/>
        <v>7</v>
      </c>
    </row>
    <row r="7236" spans="28:50" x14ac:dyDescent="0.3">
      <c r="AB7236" s="160">
        <v>35303</v>
      </c>
      <c r="AC7236">
        <v>1</v>
      </c>
      <c r="AD7236">
        <v>30</v>
      </c>
      <c r="AE7236" t="s">
        <v>1105</v>
      </c>
      <c r="AF7236">
        <v>3</v>
      </c>
      <c r="AH7236" s="160">
        <v>37494</v>
      </c>
      <c r="AI7236">
        <v>1</v>
      </c>
      <c r="AJ7236">
        <v>57</v>
      </c>
      <c r="AK7236" s="160" t="s">
        <v>1105</v>
      </c>
      <c r="AL7236" s="28">
        <f t="shared" si="211"/>
        <v>6</v>
      </c>
      <c r="AN7236" s="160">
        <v>37494</v>
      </c>
      <c r="AO7236">
        <v>1</v>
      </c>
      <c r="AP7236">
        <v>110</v>
      </c>
      <c r="AQ7236" s="160" t="s">
        <v>1105</v>
      </c>
      <c r="AR7236" s="28">
        <f t="shared" si="212"/>
        <v>11</v>
      </c>
      <c r="AT7236" s="160">
        <v>36764</v>
      </c>
      <c r="AU7236">
        <v>1</v>
      </c>
      <c r="AV7236">
        <v>74</v>
      </c>
      <c r="AW7236" s="160" t="s">
        <v>1105</v>
      </c>
      <c r="AX7236" s="28">
        <f t="shared" si="213"/>
        <v>7</v>
      </c>
    </row>
    <row r="7237" spans="28:50" x14ac:dyDescent="0.3">
      <c r="AB7237" s="160">
        <v>35303</v>
      </c>
      <c r="AC7237">
        <v>2</v>
      </c>
      <c r="AD7237">
        <v>10</v>
      </c>
      <c r="AE7237" t="s">
        <v>1105</v>
      </c>
      <c r="AF7237">
        <v>1</v>
      </c>
      <c r="AH7237" s="160">
        <v>37494</v>
      </c>
      <c r="AI7237">
        <v>2</v>
      </c>
      <c r="AJ7237">
        <v>52</v>
      </c>
      <c r="AK7237" s="160" t="s">
        <v>1105</v>
      </c>
      <c r="AL7237" s="28">
        <f t="shared" si="211"/>
        <v>5</v>
      </c>
      <c r="AN7237" s="160">
        <v>37494</v>
      </c>
      <c r="AO7237">
        <v>2</v>
      </c>
      <c r="AP7237">
        <v>116</v>
      </c>
      <c r="AQ7237" s="160" t="s">
        <v>1105</v>
      </c>
      <c r="AR7237" s="28">
        <f t="shared" si="212"/>
        <v>12</v>
      </c>
      <c r="AT7237" s="160">
        <v>36764</v>
      </c>
      <c r="AU7237">
        <v>2</v>
      </c>
      <c r="AV7237">
        <v>75</v>
      </c>
      <c r="AW7237" s="160" t="s">
        <v>1105</v>
      </c>
      <c r="AX7237" s="28">
        <f t="shared" si="213"/>
        <v>8</v>
      </c>
    </row>
    <row r="7238" spans="28:50" x14ac:dyDescent="0.3">
      <c r="AB7238" s="160">
        <v>35303</v>
      </c>
      <c r="AC7238">
        <v>3</v>
      </c>
      <c r="AD7238">
        <v>10</v>
      </c>
      <c r="AE7238" t="s">
        <v>1105</v>
      </c>
      <c r="AF7238">
        <v>1</v>
      </c>
      <c r="AH7238" s="160">
        <v>37494</v>
      </c>
      <c r="AI7238">
        <v>3</v>
      </c>
      <c r="AJ7238">
        <v>42</v>
      </c>
      <c r="AK7238" s="160" t="s">
        <v>1105</v>
      </c>
      <c r="AL7238" s="28">
        <f t="shared" si="211"/>
        <v>4</v>
      </c>
      <c r="AN7238" s="160">
        <v>37494</v>
      </c>
      <c r="AO7238">
        <v>3</v>
      </c>
      <c r="AP7238">
        <v>120</v>
      </c>
      <c r="AQ7238" s="160" t="s">
        <v>1105</v>
      </c>
      <c r="AR7238" s="28">
        <f t="shared" si="212"/>
        <v>12</v>
      </c>
      <c r="AT7238" s="160">
        <v>36764</v>
      </c>
      <c r="AU7238">
        <v>3</v>
      </c>
      <c r="AV7238">
        <v>75</v>
      </c>
      <c r="AW7238" s="160" t="s">
        <v>1105</v>
      </c>
      <c r="AX7238" s="28">
        <f t="shared" si="213"/>
        <v>8</v>
      </c>
    </row>
    <row r="7239" spans="28:50" x14ac:dyDescent="0.3">
      <c r="AB7239" s="160">
        <v>35303</v>
      </c>
      <c r="AC7239">
        <v>4</v>
      </c>
      <c r="AD7239">
        <v>10</v>
      </c>
      <c r="AE7239" t="s">
        <v>1105</v>
      </c>
      <c r="AF7239">
        <v>1</v>
      </c>
      <c r="AH7239" s="160">
        <v>37494</v>
      </c>
      <c r="AI7239">
        <v>4</v>
      </c>
      <c r="AJ7239">
        <v>38</v>
      </c>
      <c r="AK7239" s="160" t="s">
        <v>1105</v>
      </c>
      <c r="AL7239" s="28">
        <f t="shared" si="211"/>
        <v>4</v>
      </c>
      <c r="AN7239" s="160">
        <v>37494</v>
      </c>
      <c r="AO7239">
        <v>4</v>
      </c>
      <c r="AP7239">
        <v>110</v>
      </c>
      <c r="AQ7239" s="160" t="s">
        <v>1105</v>
      </c>
      <c r="AR7239" s="28">
        <f t="shared" si="212"/>
        <v>11</v>
      </c>
      <c r="AT7239" s="160">
        <v>36764</v>
      </c>
      <c r="AU7239">
        <v>4</v>
      </c>
      <c r="AV7239">
        <v>71</v>
      </c>
      <c r="AW7239" s="160" t="s">
        <v>1105</v>
      </c>
      <c r="AX7239" s="28">
        <f t="shared" si="213"/>
        <v>7</v>
      </c>
    </row>
    <row r="7240" spans="28:50" x14ac:dyDescent="0.3">
      <c r="AB7240" s="160">
        <v>35303</v>
      </c>
      <c r="AC7240">
        <v>5</v>
      </c>
      <c r="AD7240">
        <v>0</v>
      </c>
      <c r="AE7240" t="s">
        <v>1105</v>
      </c>
      <c r="AF7240">
        <v>0</v>
      </c>
      <c r="AH7240" s="160">
        <v>37494</v>
      </c>
      <c r="AI7240">
        <v>5</v>
      </c>
      <c r="AJ7240">
        <v>34</v>
      </c>
      <c r="AK7240" s="160" t="s">
        <v>1105</v>
      </c>
      <c r="AL7240" s="28">
        <f t="shared" si="211"/>
        <v>3</v>
      </c>
      <c r="AN7240" s="160">
        <v>37494</v>
      </c>
      <c r="AO7240">
        <v>5</v>
      </c>
      <c r="AP7240">
        <v>110</v>
      </c>
      <c r="AQ7240" s="160" t="s">
        <v>1105</v>
      </c>
      <c r="AR7240" s="28">
        <f t="shared" si="212"/>
        <v>11</v>
      </c>
      <c r="AT7240" s="160">
        <v>36764</v>
      </c>
      <c r="AU7240">
        <v>5</v>
      </c>
      <c r="AV7240">
        <v>69</v>
      </c>
      <c r="AW7240" s="160" t="s">
        <v>1105</v>
      </c>
      <c r="AX7240" s="28">
        <f t="shared" si="213"/>
        <v>7</v>
      </c>
    </row>
    <row r="7241" spans="28:50" x14ac:dyDescent="0.3">
      <c r="AB7241" s="160">
        <v>35303</v>
      </c>
      <c r="AC7241">
        <v>6</v>
      </c>
      <c r="AD7241">
        <v>0</v>
      </c>
      <c r="AE7241" t="s">
        <v>1105</v>
      </c>
      <c r="AF7241">
        <v>0</v>
      </c>
      <c r="AH7241" s="160">
        <v>37494</v>
      </c>
      <c r="AI7241">
        <v>6</v>
      </c>
      <c r="AJ7241">
        <v>33</v>
      </c>
      <c r="AK7241" s="160" t="s">
        <v>1105</v>
      </c>
      <c r="AL7241" s="28">
        <f t="shared" si="211"/>
        <v>3</v>
      </c>
      <c r="AN7241" s="160">
        <v>37494</v>
      </c>
      <c r="AO7241">
        <v>6</v>
      </c>
      <c r="AP7241">
        <v>120</v>
      </c>
      <c r="AQ7241" s="160" t="s">
        <v>1105</v>
      </c>
      <c r="AR7241" s="28">
        <f t="shared" si="212"/>
        <v>12</v>
      </c>
      <c r="AT7241" s="160">
        <v>36764</v>
      </c>
      <c r="AU7241">
        <v>6</v>
      </c>
      <c r="AV7241">
        <v>75</v>
      </c>
      <c r="AW7241" s="160" t="s">
        <v>1105</v>
      </c>
      <c r="AX7241" s="28">
        <f t="shared" si="213"/>
        <v>8</v>
      </c>
    </row>
    <row r="7242" spans="28:50" x14ac:dyDescent="0.3">
      <c r="AB7242" s="160">
        <v>35303</v>
      </c>
      <c r="AC7242">
        <v>7</v>
      </c>
      <c r="AD7242">
        <v>0</v>
      </c>
      <c r="AE7242" t="s">
        <v>1105</v>
      </c>
      <c r="AF7242">
        <v>0</v>
      </c>
      <c r="AH7242" s="160">
        <v>37494</v>
      </c>
      <c r="AI7242">
        <v>7</v>
      </c>
      <c r="AJ7242">
        <v>32</v>
      </c>
      <c r="AK7242" s="160" t="s">
        <v>1105</v>
      </c>
      <c r="AL7242" s="28">
        <f t="shared" si="211"/>
        <v>3</v>
      </c>
      <c r="AN7242" s="160">
        <v>37494</v>
      </c>
      <c r="AO7242">
        <v>7</v>
      </c>
      <c r="AP7242">
        <v>120</v>
      </c>
      <c r="AQ7242" s="160" t="s">
        <v>1105</v>
      </c>
      <c r="AR7242" s="28">
        <f t="shared" si="212"/>
        <v>12</v>
      </c>
      <c r="AT7242" s="160">
        <v>36764</v>
      </c>
      <c r="AU7242">
        <v>7</v>
      </c>
      <c r="AV7242">
        <v>75</v>
      </c>
      <c r="AW7242" s="160" t="s">
        <v>1105</v>
      </c>
      <c r="AX7242" s="28">
        <f t="shared" si="213"/>
        <v>8</v>
      </c>
    </row>
    <row r="7243" spans="28:50" x14ac:dyDescent="0.3">
      <c r="AB7243" s="160">
        <v>35303</v>
      </c>
      <c r="AC7243">
        <v>8</v>
      </c>
      <c r="AD7243">
        <v>30</v>
      </c>
      <c r="AE7243" t="s">
        <v>1105</v>
      </c>
      <c r="AF7243">
        <v>3</v>
      </c>
      <c r="AH7243" s="160">
        <v>37494</v>
      </c>
      <c r="AI7243">
        <v>8</v>
      </c>
      <c r="AJ7243">
        <v>41</v>
      </c>
      <c r="AK7243" s="160" t="s">
        <v>1105</v>
      </c>
      <c r="AL7243" s="28">
        <f t="shared" si="211"/>
        <v>4</v>
      </c>
      <c r="AN7243" s="160">
        <v>37494</v>
      </c>
      <c r="AO7243">
        <v>8</v>
      </c>
      <c r="AP7243">
        <v>114</v>
      </c>
      <c r="AQ7243" s="160" t="s">
        <v>1105</v>
      </c>
      <c r="AR7243" s="28">
        <f t="shared" si="212"/>
        <v>11</v>
      </c>
      <c r="AT7243" s="160">
        <v>36764</v>
      </c>
      <c r="AU7243">
        <v>8</v>
      </c>
      <c r="AV7243">
        <v>75</v>
      </c>
      <c r="AW7243" s="160" t="s">
        <v>1105</v>
      </c>
      <c r="AX7243" s="28">
        <f t="shared" si="213"/>
        <v>8</v>
      </c>
    </row>
    <row r="7244" spans="28:50" x14ac:dyDescent="0.3">
      <c r="AB7244" s="160">
        <v>35303</v>
      </c>
      <c r="AC7244">
        <v>9</v>
      </c>
      <c r="AD7244">
        <v>60</v>
      </c>
      <c r="AE7244" t="s">
        <v>1105</v>
      </c>
      <c r="AF7244">
        <v>6</v>
      </c>
      <c r="AH7244" s="160">
        <v>37494</v>
      </c>
      <c r="AI7244">
        <v>9</v>
      </c>
      <c r="AJ7244">
        <v>62</v>
      </c>
      <c r="AK7244" s="160" t="s">
        <v>1105</v>
      </c>
      <c r="AL7244" s="28">
        <f t="shared" si="211"/>
        <v>6</v>
      </c>
      <c r="AN7244" s="160">
        <v>37494</v>
      </c>
      <c r="AO7244">
        <v>9</v>
      </c>
      <c r="AP7244">
        <v>110</v>
      </c>
      <c r="AQ7244" s="160" t="s">
        <v>1105</v>
      </c>
      <c r="AR7244" s="28">
        <f t="shared" si="212"/>
        <v>11</v>
      </c>
      <c r="AT7244" s="160">
        <v>36764</v>
      </c>
      <c r="AU7244">
        <v>9</v>
      </c>
      <c r="AV7244">
        <v>72</v>
      </c>
      <c r="AW7244" s="160" t="s">
        <v>1105</v>
      </c>
      <c r="AX7244" s="28">
        <f t="shared" si="213"/>
        <v>7</v>
      </c>
    </row>
    <row r="7245" spans="28:50" x14ac:dyDescent="0.3">
      <c r="AB7245" s="160">
        <v>35303</v>
      </c>
      <c r="AC7245">
        <v>10</v>
      </c>
      <c r="AD7245">
        <v>90</v>
      </c>
      <c r="AE7245" t="s">
        <v>1105</v>
      </c>
      <c r="AF7245">
        <v>9</v>
      </c>
      <c r="AH7245" s="160">
        <v>37494</v>
      </c>
      <c r="AI7245">
        <v>10</v>
      </c>
      <c r="AJ7245">
        <v>105</v>
      </c>
      <c r="AK7245" s="160" t="s">
        <v>1105</v>
      </c>
      <c r="AL7245" s="28">
        <f t="shared" si="211"/>
        <v>11</v>
      </c>
      <c r="AN7245" s="160">
        <v>37494</v>
      </c>
      <c r="AO7245">
        <v>10</v>
      </c>
      <c r="AP7245">
        <v>120</v>
      </c>
      <c r="AQ7245" s="160" t="s">
        <v>1105</v>
      </c>
      <c r="AR7245" s="28">
        <f t="shared" si="212"/>
        <v>12</v>
      </c>
      <c r="AT7245" s="160">
        <v>36764</v>
      </c>
      <c r="AU7245">
        <v>10</v>
      </c>
      <c r="AV7245">
        <v>71</v>
      </c>
      <c r="AW7245" s="160" t="s">
        <v>1105</v>
      </c>
      <c r="AX7245" s="28">
        <f t="shared" si="213"/>
        <v>7</v>
      </c>
    </row>
    <row r="7246" spans="28:50" x14ac:dyDescent="0.3">
      <c r="AB7246" s="160">
        <v>35303</v>
      </c>
      <c r="AC7246">
        <v>11</v>
      </c>
      <c r="AD7246">
        <v>120</v>
      </c>
      <c r="AE7246" t="s">
        <v>1105</v>
      </c>
      <c r="AF7246">
        <v>12</v>
      </c>
      <c r="AH7246" s="160">
        <v>37494</v>
      </c>
      <c r="AI7246">
        <v>11</v>
      </c>
      <c r="AJ7246">
        <v>146</v>
      </c>
      <c r="AK7246" s="160" t="s">
        <v>1105</v>
      </c>
      <c r="AL7246" s="28">
        <f t="shared" si="211"/>
        <v>15</v>
      </c>
      <c r="AN7246" s="160">
        <v>37494</v>
      </c>
      <c r="AO7246">
        <v>11</v>
      </c>
      <c r="AP7246">
        <v>104</v>
      </c>
      <c r="AQ7246" s="160" t="s">
        <v>1105</v>
      </c>
      <c r="AR7246" s="28">
        <f t="shared" si="212"/>
        <v>10</v>
      </c>
      <c r="AT7246" s="160">
        <v>36764</v>
      </c>
      <c r="AU7246">
        <v>11</v>
      </c>
      <c r="AV7246">
        <v>74</v>
      </c>
      <c r="AW7246" s="160" t="s">
        <v>1105</v>
      </c>
      <c r="AX7246" s="28">
        <f t="shared" si="213"/>
        <v>7</v>
      </c>
    </row>
    <row r="7247" spans="28:50" x14ac:dyDescent="0.3">
      <c r="AB7247" s="160">
        <v>35303</v>
      </c>
      <c r="AC7247">
        <v>12</v>
      </c>
      <c r="AD7247">
        <v>140</v>
      </c>
      <c r="AE7247" t="s">
        <v>1105</v>
      </c>
      <c r="AF7247">
        <v>14</v>
      </c>
      <c r="AH7247" s="160">
        <v>37494</v>
      </c>
      <c r="AI7247">
        <v>12</v>
      </c>
      <c r="AJ7247">
        <v>169</v>
      </c>
      <c r="AK7247" s="160" t="s">
        <v>1105</v>
      </c>
      <c r="AL7247" s="28">
        <f t="shared" si="211"/>
        <v>17</v>
      </c>
      <c r="AN7247" s="160">
        <v>37494</v>
      </c>
      <c r="AO7247">
        <v>12</v>
      </c>
      <c r="AP7247">
        <v>100</v>
      </c>
      <c r="AQ7247" s="160" t="s">
        <v>1105</v>
      </c>
      <c r="AR7247" s="28">
        <f t="shared" si="212"/>
        <v>10</v>
      </c>
      <c r="AT7247" s="160">
        <v>36764</v>
      </c>
      <c r="AU7247">
        <v>12</v>
      </c>
      <c r="AV7247">
        <v>67</v>
      </c>
      <c r="AW7247" s="160" t="s">
        <v>1105</v>
      </c>
      <c r="AX7247" s="28">
        <f t="shared" si="213"/>
        <v>7</v>
      </c>
    </row>
    <row r="7248" spans="28:50" x14ac:dyDescent="0.3">
      <c r="AB7248" s="160">
        <v>35303</v>
      </c>
      <c r="AC7248">
        <v>13</v>
      </c>
      <c r="AD7248">
        <v>150</v>
      </c>
      <c r="AE7248" t="s">
        <v>1105</v>
      </c>
      <c r="AF7248">
        <v>15</v>
      </c>
      <c r="AH7248" s="160">
        <v>37494</v>
      </c>
      <c r="AI7248">
        <v>13</v>
      </c>
      <c r="AJ7248">
        <v>174</v>
      </c>
      <c r="AK7248" s="160" t="s">
        <v>1105</v>
      </c>
      <c r="AL7248" s="28">
        <f t="shared" si="211"/>
        <v>17</v>
      </c>
      <c r="AN7248" s="160">
        <v>37494</v>
      </c>
      <c r="AO7248">
        <v>13</v>
      </c>
      <c r="AP7248">
        <v>110</v>
      </c>
      <c r="AQ7248" s="160" t="s">
        <v>1105</v>
      </c>
      <c r="AR7248" s="28">
        <f t="shared" si="212"/>
        <v>11</v>
      </c>
      <c r="AT7248" s="160">
        <v>36764</v>
      </c>
      <c r="AU7248">
        <v>13</v>
      </c>
      <c r="AV7248">
        <v>69</v>
      </c>
      <c r="AW7248" s="160" t="s">
        <v>1105</v>
      </c>
      <c r="AX7248" s="28">
        <f t="shared" si="213"/>
        <v>7</v>
      </c>
    </row>
    <row r="7249" spans="28:50" x14ac:dyDescent="0.3">
      <c r="AB7249" s="160">
        <v>35303</v>
      </c>
      <c r="AC7249">
        <v>14</v>
      </c>
      <c r="AD7249">
        <v>160</v>
      </c>
      <c r="AE7249" t="s">
        <v>1105</v>
      </c>
      <c r="AF7249">
        <v>16</v>
      </c>
      <c r="AH7249" s="160">
        <v>37494</v>
      </c>
      <c r="AI7249">
        <v>14</v>
      </c>
      <c r="AJ7249">
        <v>181</v>
      </c>
      <c r="AK7249" s="160" t="s">
        <v>1105</v>
      </c>
      <c r="AL7249" s="28">
        <f t="shared" si="211"/>
        <v>18</v>
      </c>
      <c r="AN7249" s="160">
        <v>37494</v>
      </c>
      <c r="AO7249">
        <v>14</v>
      </c>
      <c r="AP7249">
        <v>112</v>
      </c>
      <c r="AQ7249" s="160" t="s">
        <v>1105</v>
      </c>
      <c r="AR7249" s="28">
        <f t="shared" si="212"/>
        <v>11</v>
      </c>
      <c r="AT7249" s="160">
        <v>36764</v>
      </c>
      <c r="AU7249">
        <v>14</v>
      </c>
      <c r="AV7249">
        <v>72</v>
      </c>
      <c r="AW7249" s="160" t="s">
        <v>1105</v>
      </c>
      <c r="AX7249" s="28">
        <f t="shared" si="213"/>
        <v>7</v>
      </c>
    </row>
    <row r="7250" spans="28:50" x14ac:dyDescent="0.3">
      <c r="AB7250" s="160">
        <v>35303</v>
      </c>
      <c r="AC7250">
        <v>15</v>
      </c>
      <c r="AD7250">
        <v>160</v>
      </c>
      <c r="AE7250" t="s">
        <v>1105</v>
      </c>
      <c r="AF7250">
        <v>16</v>
      </c>
      <c r="AH7250" s="160">
        <v>37494</v>
      </c>
      <c r="AI7250">
        <v>15</v>
      </c>
      <c r="AJ7250">
        <v>174</v>
      </c>
      <c r="AK7250" s="160" t="s">
        <v>1105</v>
      </c>
      <c r="AL7250" s="28">
        <f t="shared" si="211"/>
        <v>17</v>
      </c>
      <c r="AN7250" s="160">
        <v>37494</v>
      </c>
      <c r="AO7250">
        <v>15</v>
      </c>
      <c r="AP7250">
        <v>110</v>
      </c>
      <c r="AQ7250" s="160" t="s">
        <v>1105</v>
      </c>
      <c r="AR7250" s="28">
        <f t="shared" si="212"/>
        <v>11</v>
      </c>
      <c r="AT7250" s="160">
        <v>36764</v>
      </c>
      <c r="AU7250">
        <v>15</v>
      </c>
      <c r="AV7250">
        <v>77</v>
      </c>
      <c r="AW7250" s="160" t="s">
        <v>1105</v>
      </c>
      <c r="AX7250" s="28">
        <f t="shared" si="213"/>
        <v>8</v>
      </c>
    </row>
    <row r="7251" spans="28:50" x14ac:dyDescent="0.3">
      <c r="AB7251" s="160">
        <v>35303</v>
      </c>
      <c r="AC7251">
        <v>16</v>
      </c>
      <c r="AD7251">
        <v>150</v>
      </c>
      <c r="AE7251" t="s">
        <v>1105</v>
      </c>
      <c r="AF7251">
        <v>15</v>
      </c>
      <c r="AH7251" s="160">
        <v>37494</v>
      </c>
      <c r="AI7251">
        <v>16</v>
      </c>
      <c r="AJ7251">
        <v>171</v>
      </c>
      <c r="AK7251" s="160" t="s">
        <v>1105</v>
      </c>
      <c r="AL7251" s="28">
        <f t="shared" si="211"/>
        <v>17</v>
      </c>
      <c r="AN7251" s="160">
        <v>37494</v>
      </c>
      <c r="AO7251">
        <v>16</v>
      </c>
      <c r="AP7251">
        <v>110</v>
      </c>
      <c r="AQ7251" s="160" t="s">
        <v>1105</v>
      </c>
      <c r="AR7251" s="28">
        <f t="shared" si="212"/>
        <v>11</v>
      </c>
      <c r="AT7251" s="160">
        <v>36764</v>
      </c>
      <c r="AU7251">
        <v>16</v>
      </c>
      <c r="AV7251">
        <v>76</v>
      </c>
      <c r="AW7251" s="160" t="s">
        <v>1105</v>
      </c>
      <c r="AX7251" s="28">
        <f t="shared" si="213"/>
        <v>8</v>
      </c>
    </row>
    <row r="7252" spans="28:50" x14ac:dyDescent="0.3">
      <c r="AB7252" s="160">
        <v>35303</v>
      </c>
      <c r="AC7252">
        <v>17</v>
      </c>
      <c r="AD7252">
        <v>140</v>
      </c>
      <c r="AE7252" t="s">
        <v>1105</v>
      </c>
      <c r="AF7252">
        <v>14</v>
      </c>
      <c r="AH7252" s="160">
        <v>37494</v>
      </c>
      <c r="AI7252">
        <v>17</v>
      </c>
      <c r="AJ7252">
        <v>165</v>
      </c>
      <c r="AK7252" s="160" t="s">
        <v>1105</v>
      </c>
      <c r="AL7252" s="28">
        <f t="shared" si="211"/>
        <v>17</v>
      </c>
      <c r="AN7252" s="160">
        <v>37494</v>
      </c>
      <c r="AO7252">
        <v>17</v>
      </c>
      <c r="AP7252">
        <v>99</v>
      </c>
      <c r="AQ7252" s="160" t="s">
        <v>1105</v>
      </c>
      <c r="AR7252" s="28">
        <f t="shared" si="212"/>
        <v>10</v>
      </c>
      <c r="AT7252" s="160">
        <v>36764</v>
      </c>
      <c r="AU7252">
        <v>17</v>
      </c>
      <c r="AV7252">
        <v>77</v>
      </c>
      <c r="AW7252" s="160" t="s">
        <v>1105</v>
      </c>
      <c r="AX7252" s="28">
        <f t="shared" si="213"/>
        <v>8</v>
      </c>
    </row>
    <row r="7253" spans="28:50" x14ac:dyDescent="0.3">
      <c r="AB7253" s="160">
        <v>35303</v>
      </c>
      <c r="AC7253">
        <v>18</v>
      </c>
      <c r="AD7253">
        <v>120</v>
      </c>
      <c r="AE7253" t="s">
        <v>1105</v>
      </c>
      <c r="AF7253">
        <v>12</v>
      </c>
      <c r="AH7253" s="160">
        <v>37494</v>
      </c>
      <c r="AI7253">
        <v>18</v>
      </c>
      <c r="AJ7253">
        <v>158</v>
      </c>
      <c r="AK7253" s="160" t="s">
        <v>1105</v>
      </c>
      <c r="AL7253" s="28">
        <f t="shared" si="211"/>
        <v>16</v>
      </c>
      <c r="AN7253" s="160">
        <v>37494</v>
      </c>
      <c r="AO7253">
        <v>18</v>
      </c>
      <c r="AP7253">
        <v>100</v>
      </c>
      <c r="AQ7253" s="160" t="s">
        <v>1105</v>
      </c>
      <c r="AR7253" s="28">
        <f t="shared" si="212"/>
        <v>10</v>
      </c>
      <c r="AT7253" s="160">
        <v>36764</v>
      </c>
      <c r="AU7253">
        <v>18</v>
      </c>
      <c r="AV7253">
        <v>74</v>
      </c>
      <c r="AW7253" s="160" t="s">
        <v>1105</v>
      </c>
      <c r="AX7253" s="28">
        <f t="shared" si="213"/>
        <v>7</v>
      </c>
    </row>
    <row r="7254" spans="28:50" x14ac:dyDescent="0.3">
      <c r="AB7254" s="160">
        <v>35303</v>
      </c>
      <c r="AC7254">
        <v>19</v>
      </c>
      <c r="AD7254">
        <v>100</v>
      </c>
      <c r="AE7254" t="s">
        <v>1105</v>
      </c>
      <c r="AF7254">
        <v>10</v>
      </c>
      <c r="AH7254" s="160">
        <v>37494</v>
      </c>
      <c r="AI7254">
        <v>19</v>
      </c>
      <c r="AJ7254">
        <v>143</v>
      </c>
      <c r="AK7254" s="160" t="s">
        <v>1105</v>
      </c>
      <c r="AL7254" s="28">
        <f t="shared" si="211"/>
        <v>14</v>
      </c>
      <c r="AN7254" s="160">
        <v>37494</v>
      </c>
      <c r="AO7254">
        <v>19</v>
      </c>
      <c r="AP7254">
        <v>100</v>
      </c>
      <c r="AQ7254" s="160" t="s">
        <v>1105</v>
      </c>
      <c r="AR7254" s="28">
        <f t="shared" si="212"/>
        <v>10</v>
      </c>
      <c r="AT7254" s="160">
        <v>36764</v>
      </c>
      <c r="AU7254">
        <v>19</v>
      </c>
      <c r="AV7254">
        <v>76</v>
      </c>
      <c r="AW7254" s="160" t="s">
        <v>1105</v>
      </c>
      <c r="AX7254" s="28">
        <f t="shared" si="213"/>
        <v>8</v>
      </c>
    </row>
    <row r="7255" spans="28:50" x14ac:dyDescent="0.3">
      <c r="AB7255" s="160">
        <v>35303</v>
      </c>
      <c r="AC7255">
        <v>20</v>
      </c>
      <c r="AD7255">
        <v>90</v>
      </c>
      <c r="AE7255" t="s">
        <v>1105</v>
      </c>
      <c r="AF7255">
        <v>9</v>
      </c>
      <c r="AH7255" s="160">
        <v>37494</v>
      </c>
      <c r="AI7255">
        <v>20</v>
      </c>
      <c r="AJ7255">
        <v>128</v>
      </c>
      <c r="AK7255" s="160" t="s">
        <v>1105</v>
      </c>
      <c r="AL7255" s="28">
        <f t="shared" si="211"/>
        <v>13</v>
      </c>
      <c r="AN7255" s="160">
        <v>37494</v>
      </c>
      <c r="AO7255">
        <v>20</v>
      </c>
      <c r="AP7255">
        <v>99</v>
      </c>
      <c r="AQ7255" s="160" t="s">
        <v>1105</v>
      </c>
      <c r="AR7255" s="28">
        <f t="shared" si="212"/>
        <v>10</v>
      </c>
      <c r="AT7255" s="160">
        <v>36764</v>
      </c>
      <c r="AU7255">
        <v>20</v>
      </c>
      <c r="AV7255">
        <v>76</v>
      </c>
      <c r="AW7255" s="160" t="s">
        <v>1105</v>
      </c>
      <c r="AX7255" s="28">
        <f t="shared" si="213"/>
        <v>8</v>
      </c>
    </row>
    <row r="7256" spans="28:50" x14ac:dyDescent="0.3">
      <c r="AB7256" s="160">
        <v>35303</v>
      </c>
      <c r="AC7256">
        <v>21</v>
      </c>
      <c r="AD7256">
        <v>90</v>
      </c>
      <c r="AE7256" t="s">
        <v>1105</v>
      </c>
      <c r="AF7256">
        <v>9</v>
      </c>
      <c r="AH7256" s="160">
        <v>37494</v>
      </c>
      <c r="AI7256">
        <v>21</v>
      </c>
      <c r="AJ7256">
        <v>114</v>
      </c>
      <c r="AK7256" s="160" t="s">
        <v>1105</v>
      </c>
      <c r="AL7256" s="28">
        <f t="shared" si="211"/>
        <v>11</v>
      </c>
      <c r="AN7256" s="160">
        <v>37494</v>
      </c>
      <c r="AO7256">
        <v>21</v>
      </c>
      <c r="AP7256">
        <v>100</v>
      </c>
      <c r="AQ7256" s="160" t="s">
        <v>1105</v>
      </c>
      <c r="AR7256" s="28">
        <f t="shared" si="212"/>
        <v>10</v>
      </c>
      <c r="AT7256" s="160">
        <v>36764</v>
      </c>
      <c r="AU7256">
        <v>21</v>
      </c>
      <c r="AV7256">
        <v>76</v>
      </c>
      <c r="AW7256" s="160" t="s">
        <v>1105</v>
      </c>
      <c r="AX7256" s="28">
        <f t="shared" si="213"/>
        <v>8</v>
      </c>
    </row>
    <row r="7257" spans="28:50" x14ac:dyDescent="0.3">
      <c r="AB7257" s="160">
        <v>35303</v>
      </c>
      <c r="AC7257">
        <v>22</v>
      </c>
      <c r="AD7257">
        <v>80</v>
      </c>
      <c r="AE7257" t="s">
        <v>1105</v>
      </c>
      <c r="AF7257">
        <v>8</v>
      </c>
      <c r="AH7257" s="160">
        <v>37494</v>
      </c>
      <c r="AI7257">
        <v>22</v>
      </c>
      <c r="AJ7257">
        <v>98</v>
      </c>
      <c r="AK7257" s="160" t="s">
        <v>1105</v>
      </c>
      <c r="AL7257" s="28">
        <f t="shared" si="211"/>
        <v>10</v>
      </c>
      <c r="AN7257" s="160">
        <v>37494</v>
      </c>
      <c r="AO7257">
        <v>22</v>
      </c>
      <c r="AP7257">
        <v>90</v>
      </c>
      <c r="AQ7257" s="160" t="s">
        <v>1105</v>
      </c>
      <c r="AR7257" s="28">
        <f t="shared" si="212"/>
        <v>9</v>
      </c>
      <c r="AT7257" s="160">
        <v>36764</v>
      </c>
      <c r="AU7257">
        <v>22</v>
      </c>
      <c r="AV7257">
        <v>75</v>
      </c>
      <c r="AW7257" s="160" t="s">
        <v>1105</v>
      </c>
      <c r="AX7257" s="28">
        <f t="shared" si="213"/>
        <v>8</v>
      </c>
    </row>
    <row r="7258" spans="28:50" x14ac:dyDescent="0.3">
      <c r="AB7258" s="160">
        <v>35303</v>
      </c>
      <c r="AC7258">
        <v>23</v>
      </c>
      <c r="AD7258">
        <v>80</v>
      </c>
      <c r="AE7258" t="s">
        <v>1105</v>
      </c>
      <c r="AF7258">
        <v>8</v>
      </c>
      <c r="AH7258" s="160">
        <v>37494</v>
      </c>
      <c r="AI7258">
        <v>23</v>
      </c>
      <c r="AJ7258">
        <v>92</v>
      </c>
      <c r="AK7258" s="160" t="s">
        <v>1105</v>
      </c>
      <c r="AL7258" s="28">
        <f t="shared" si="211"/>
        <v>9</v>
      </c>
      <c r="AN7258" s="160">
        <v>37494</v>
      </c>
      <c r="AO7258">
        <v>23</v>
      </c>
      <c r="AP7258">
        <v>97</v>
      </c>
      <c r="AQ7258" s="160" t="s">
        <v>1105</v>
      </c>
      <c r="AR7258" s="28">
        <f t="shared" si="212"/>
        <v>10</v>
      </c>
      <c r="AT7258" s="160">
        <v>36764</v>
      </c>
      <c r="AU7258">
        <v>23</v>
      </c>
      <c r="AV7258">
        <v>75</v>
      </c>
      <c r="AW7258" s="160" t="s">
        <v>1105</v>
      </c>
      <c r="AX7258" s="28">
        <f t="shared" si="213"/>
        <v>8</v>
      </c>
    </row>
    <row r="7259" spans="28:50" x14ac:dyDescent="0.3">
      <c r="AB7259" s="160">
        <v>35304</v>
      </c>
      <c r="AC7259">
        <v>0</v>
      </c>
      <c r="AD7259">
        <v>70</v>
      </c>
      <c r="AE7259" t="s">
        <v>1105</v>
      </c>
      <c r="AF7259">
        <v>7</v>
      </c>
      <c r="AH7259" s="160">
        <v>37495</v>
      </c>
      <c r="AI7259">
        <v>0</v>
      </c>
      <c r="AJ7259">
        <v>85</v>
      </c>
      <c r="AK7259" s="160" t="s">
        <v>1105</v>
      </c>
      <c r="AL7259" s="28">
        <f t="shared" si="211"/>
        <v>9</v>
      </c>
      <c r="AN7259" s="160">
        <v>37495</v>
      </c>
      <c r="AO7259">
        <v>0</v>
      </c>
      <c r="AP7259">
        <v>110</v>
      </c>
      <c r="AQ7259" s="160" t="s">
        <v>1105</v>
      </c>
      <c r="AR7259" s="28">
        <f t="shared" si="212"/>
        <v>11</v>
      </c>
      <c r="AT7259" s="160">
        <v>36765</v>
      </c>
      <c r="AU7259">
        <v>0</v>
      </c>
      <c r="AV7259">
        <v>76</v>
      </c>
      <c r="AW7259" s="160" t="s">
        <v>1105</v>
      </c>
      <c r="AX7259" s="28">
        <f t="shared" si="213"/>
        <v>8</v>
      </c>
    </row>
    <row r="7260" spans="28:50" x14ac:dyDescent="0.3">
      <c r="AB7260" s="160">
        <v>35304</v>
      </c>
      <c r="AC7260">
        <v>1</v>
      </c>
      <c r="AD7260">
        <v>70</v>
      </c>
      <c r="AE7260" t="s">
        <v>1105</v>
      </c>
      <c r="AF7260">
        <v>7</v>
      </c>
      <c r="AH7260" s="160">
        <v>37495</v>
      </c>
      <c r="AI7260">
        <v>1</v>
      </c>
      <c r="AJ7260">
        <v>71</v>
      </c>
      <c r="AK7260" s="160" t="s">
        <v>1105</v>
      </c>
      <c r="AL7260" s="28">
        <f t="shared" si="211"/>
        <v>7</v>
      </c>
      <c r="AN7260" s="160">
        <v>37495</v>
      </c>
      <c r="AO7260">
        <v>1</v>
      </c>
      <c r="AP7260">
        <v>100</v>
      </c>
      <c r="AQ7260" s="160" t="s">
        <v>1105</v>
      </c>
      <c r="AR7260" s="28">
        <f t="shared" si="212"/>
        <v>10</v>
      </c>
      <c r="AT7260" s="160">
        <v>36765</v>
      </c>
      <c r="AU7260">
        <v>1</v>
      </c>
      <c r="AV7260">
        <v>76</v>
      </c>
      <c r="AW7260" s="160" t="s">
        <v>1105</v>
      </c>
      <c r="AX7260" s="28">
        <f t="shared" si="213"/>
        <v>8</v>
      </c>
    </row>
    <row r="7261" spans="28:50" x14ac:dyDescent="0.3">
      <c r="AB7261" s="160">
        <v>35304</v>
      </c>
      <c r="AC7261">
        <v>2</v>
      </c>
      <c r="AD7261">
        <v>70</v>
      </c>
      <c r="AE7261" t="s">
        <v>1105</v>
      </c>
      <c r="AF7261">
        <v>7</v>
      </c>
      <c r="AH7261" s="160">
        <v>37495</v>
      </c>
      <c r="AI7261">
        <v>2</v>
      </c>
      <c r="AJ7261">
        <v>64</v>
      </c>
      <c r="AK7261" s="160" t="s">
        <v>1105</v>
      </c>
      <c r="AL7261" s="28">
        <f t="shared" si="211"/>
        <v>6</v>
      </c>
      <c r="AN7261" s="160">
        <v>37495</v>
      </c>
      <c r="AO7261">
        <v>2</v>
      </c>
      <c r="AP7261">
        <v>81</v>
      </c>
      <c r="AQ7261" s="160" t="s">
        <v>1105</v>
      </c>
      <c r="AR7261" s="28">
        <f t="shared" si="212"/>
        <v>8</v>
      </c>
      <c r="AT7261" s="160">
        <v>36765</v>
      </c>
      <c r="AU7261">
        <v>2</v>
      </c>
      <c r="AV7261">
        <v>76</v>
      </c>
      <c r="AW7261" s="160" t="s">
        <v>1105</v>
      </c>
      <c r="AX7261" s="28">
        <f t="shared" si="213"/>
        <v>8</v>
      </c>
    </row>
    <row r="7262" spans="28:50" x14ac:dyDescent="0.3">
      <c r="AB7262" s="160">
        <v>35304</v>
      </c>
      <c r="AC7262">
        <v>3</v>
      </c>
      <c r="AD7262">
        <v>70</v>
      </c>
      <c r="AE7262" t="s">
        <v>1105</v>
      </c>
      <c r="AF7262">
        <v>7</v>
      </c>
      <c r="AH7262" s="160">
        <v>37495</v>
      </c>
      <c r="AI7262">
        <v>3</v>
      </c>
      <c r="AJ7262">
        <v>63</v>
      </c>
      <c r="AK7262" s="160" t="s">
        <v>1105</v>
      </c>
      <c r="AL7262" s="28">
        <f t="shared" si="211"/>
        <v>6</v>
      </c>
      <c r="AN7262" s="160">
        <v>37495</v>
      </c>
      <c r="AO7262">
        <v>3</v>
      </c>
      <c r="AP7262">
        <v>90</v>
      </c>
      <c r="AQ7262" s="160" t="s">
        <v>1105</v>
      </c>
      <c r="AR7262" s="28">
        <f t="shared" si="212"/>
        <v>9</v>
      </c>
      <c r="AT7262" s="160">
        <v>36765</v>
      </c>
      <c r="AU7262">
        <v>3</v>
      </c>
      <c r="AV7262">
        <v>75</v>
      </c>
      <c r="AW7262" s="160" t="s">
        <v>1105</v>
      </c>
      <c r="AX7262" s="28">
        <f t="shared" si="213"/>
        <v>8</v>
      </c>
    </row>
    <row r="7263" spans="28:50" x14ac:dyDescent="0.3">
      <c r="AB7263" s="160">
        <v>35304</v>
      </c>
      <c r="AC7263">
        <v>4</v>
      </c>
      <c r="AD7263">
        <v>70</v>
      </c>
      <c r="AE7263" t="s">
        <v>1105</v>
      </c>
      <c r="AF7263">
        <v>7</v>
      </c>
      <c r="AH7263" s="160">
        <v>37495</v>
      </c>
      <c r="AI7263">
        <v>4</v>
      </c>
      <c r="AJ7263">
        <v>57</v>
      </c>
      <c r="AK7263" s="160" t="s">
        <v>1105</v>
      </c>
      <c r="AL7263" s="28">
        <f t="shared" si="211"/>
        <v>6</v>
      </c>
      <c r="AN7263" s="160">
        <v>37495</v>
      </c>
      <c r="AO7263">
        <v>4</v>
      </c>
      <c r="AP7263">
        <v>80</v>
      </c>
      <c r="AQ7263" s="160" t="s">
        <v>1105</v>
      </c>
      <c r="AR7263" s="28">
        <f t="shared" si="212"/>
        <v>8</v>
      </c>
      <c r="AT7263" s="160">
        <v>36765</v>
      </c>
      <c r="AU7263">
        <v>4</v>
      </c>
      <c r="AV7263">
        <v>76</v>
      </c>
      <c r="AW7263" s="160" t="s">
        <v>1105</v>
      </c>
      <c r="AX7263" s="28">
        <f t="shared" si="213"/>
        <v>8</v>
      </c>
    </row>
    <row r="7264" spans="28:50" x14ac:dyDescent="0.3">
      <c r="AB7264" s="160">
        <v>35304</v>
      </c>
      <c r="AC7264">
        <v>5</v>
      </c>
      <c r="AD7264">
        <v>70</v>
      </c>
      <c r="AE7264" t="s">
        <v>1105</v>
      </c>
      <c r="AF7264">
        <v>7</v>
      </c>
      <c r="AH7264" s="160">
        <v>37495</v>
      </c>
      <c r="AI7264">
        <v>5</v>
      </c>
      <c r="AJ7264">
        <v>51</v>
      </c>
      <c r="AK7264" s="160" t="s">
        <v>1105</v>
      </c>
      <c r="AL7264" s="28">
        <f t="shared" si="211"/>
        <v>5</v>
      </c>
      <c r="AN7264" s="160">
        <v>37495</v>
      </c>
      <c r="AO7264">
        <v>5</v>
      </c>
      <c r="AP7264">
        <v>59</v>
      </c>
      <c r="AQ7264" s="160" t="s">
        <v>1105</v>
      </c>
      <c r="AR7264" s="28">
        <f t="shared" si="212"/>
        <v>6</v>
      </c>
      <c r="AT7264" s="160">
        <v>36765</v>
      </c>
      <c r="AU7264">
        <v>5</v>
      </c>
      <c r="AV7264">
        <v>74</v>
      </c>
      <c r="AW7264" s="160" t="s">
        <v>1105</v>
      </c>
      <c r="AX7264" s="28">
        <f t="shared" si="213"/>
        <v>7</v>
      </c>
    </row>
    <row r="7265" spans="28:50" x14ac:dyDescent="0.3">
      <c r="AB7265" s="160">
        <v>35304</v>
      </c>
      <c r="AC7265">
        <v>6</v>
      </c>
      <c r="AD7265">
        <v>70</v>
      </c>
      <c r="AE7265" t="s">
        <v>1105</v>
      </c>
      <c r="AF7265">
        <v>7</v>
      </c>
      <c r="AH7265" s="160">
        <v>37495</v>
      </c>
      <c r="AI7265">
        <v>6</v>
      </c>
      <c r="AJ7265">
        <v>48</v>
      </c>
      <c r="AK7265" s="160" t="s">
        <v>1105</v>
      </c>
      <c r="AL7265" s="28">
        <f t="shared" si="211"/>
        <v>5</v>
      </c>
      <c r="AN7265" s="160">
        <v>37495</v>
      </c>
      <c r="AO7265">
        <v>6</v>
      </c>
      <c r="AP7265">
        <v>60</v>
      </c>
      <c r="AQ7265" s="160" t="s">
        <v>1105</v>
      </c>
      <c r="AR7265" s="28">
        <f t="shared" si="212"/>
        <v>6</v>
      </c>
      <c r="AT7265" s="160">
        <v>36765</v>
      </c>
      <c r="AU7265">
        <v>6</v>
      </c>
      <c r="AV7265">
        <v>73</v>
      </c>
      <c r="AW7265" s="160" t="s">
        <v>1105</v>
      </c>
      <c r="AX7265" s="28">
        <f t="shared" si="213"/>
        <v>7</v>
      </c>
    </row>
    <row r="7266" spans="28:50" x14ac:dyDescent="0.3">
      <c r="AB7266" s="160">
        <v>35304</v>
      </c>
      <c r="AC7266">
        <v>7</v>
      </c>
      <c r="AD7266">
        <v>70</v>
      </c>
      <c r="AE7266" t="s">
        <v>1105</v>
      </c>
      <c r="AF7266">
        <v>7</v>
      </c>
      <c r="AH7266" s="160">
        <v>37495</v>
      </c>
      <c r="AI7266">
        <v>7</v>
      </c>
      <c r="AJ7266">
        <v>51</v>
      </c>
      <c r="AK7266" s="160" t="s">
        <v>1105</v>
      </c>
      <c r="AL7266" s="28">
        <f t="shared" si="211"/>
        <v>5</v>
      </c>
      <c r="AN7266" s="160">
        <v>37495</v>
      </c>
      <c r="AO7266">
        <v>7</v>
      </c>
      <c r="AP7266">
        <v>70</v>
      </c>
      <c r="AQ7266" s="160" t="s">
        <v>1105</v>
      </c>
      <c r="AR7266" s="28">
        <f t="shared" si="212"/>
        <v>7</v>
      </c>
      <c r="AT7266" s="160">
        <v>36765</v>
      </c>
      <c r="AU7266">
        <v>7</v>
      </c>
      <c r="AV7266">
        <v>74</v>
      </c>
      <c r="AW7266" s="160" t="s">
        <v>1105</v>
      </c>
      <c r="AX7266" s="28">
        <f t="shared" si="213"/>
        <v>7</v>
      </c>
    </row>
    <row r="7267" spans="28:50" x14ac:dyDescent="0.3">
      <c r="AB7267" s="160">
        <v>35304</v>
      </c>
      <c r="AC7267">
        <v>8</v>
      </c>
      <c r="AD7267">
        <v>70</v>
      </c>
      <c r="AE7267" t="s">
        <v>1105</v>
      </c>
      <c r="AF7267">
        <v>7</v>
      </c>
      <c r="AH7267" s="160">
        <v>37495</v>
      </c>
      <c r="AI7267">
        <v>8</v>
      </c>
      <c r="AJ7267">
        <v>65</v>
      </c>
      <c r="AK7267" s="160" t="s">
        <v>1105</v>
      </c>
      <c r="AL7267" s="28">
        <f t="shared" si="211"/>
        <v>7</v>
      </c>
      <c r="AN7267" s="160">
        <v>37495</v>
      </c>
      <c r="AO7267">
        <v>8</v>
      </c>
      <c r="AP7267">
        <v>101</v>
      </c>
      <c r="AQ7267" s="160" t="s">
        <v>1105</v>
      </c>
      <c r="AR7267" s="28">
        <f t="shared" si="212"/>
        <v>10</v>
      </c>
      <c r="AT7267" s="160">
        <v>36765</v>
      </c>
      <c r="AU7267">
        <v>8</v>
      </c>
      <c r="AV7267">
        <v>82</v>
      </c>
      <c r="AW7267" s="160" t="s">
        <v>1105</v>
      </c>
      <c r="AX7267" s="28">
        <f t="shared" si="213"/>
        <v>8</v>
      </c>
    </row>
    <row r="7268" spans="28:50" x14ac:dyDescent="0.3">
      <c r="AB7268" s="160">
        <v>35304</v>
      </c>
      <c r="AC7268">
        <v>9</v>
      </c>
      <c r="AD7268">
        <v>90</v>
      </c>
      <c r="AE7268" t="s">
        <v>1105</v>
      </c>
      <c r="AF7268">
        <v>9</v>
      </c>
      <c r="AH7268" s="160">
        <v>37495</v>
      </c>
      <c r="AI7268">
        <v>9</v>
      </c>
      <c r="AJ7268">
        <v>92</v>
      </c>
      <c r="AK7268" s="160" t="s">
        <v>1105</v>
      </c>
      <c r="AL7268" s="28">
        <f t="shared" si="211"/>
        <v>9</v>
      </c>
      <c r="AN7268" s="160">
        <v>37495</v>
      </c>
      <c r="AO7268">
        <v>9</v>
      </c>
      <c r="AP7268">
        <v>110</v>
      </c>
      <c r="AQ7268" s="160" t="s">
        <v>1105</v>
      </c>
      <c r="AR7268" s="28">
        <f t="shared" si="212"/>
        <v>11</v>
      </c>
      <c r="AT7268" s="160">
        <v>36765</v>
      </c>
      <c r="AU7268">
        <v>9</v>
      </c>
      <c r="AV7268">
        <v>85</v>
      </c>
      <c r="AW7268" s="160" t="s">
        <v>1105</v>
      </c>
      <c r="AX7268" s="28">
        <f t="shared" si="213"/>
        <v>9</v>
      </c>
    </row>
    <row r="7269" spans="28:50" x14ac:dyDescent="0.3">
      <c r="AB7269" s="160">
        <v>35304</v>
      </c>
      <c r="AC7269">
        <v>10</v>
      </c>
      <c r="AD7269">
        <v>105</v>
      </c>
      <c r="AE7269" t="s">
        <v>1105</v>
      </c>
      <c r="AF7269">
        <v>11</v>
      </c>
      <c r="AH7269" s="160">
        <v>37495</v>
      </c>
      <c r="AI7269">
        <v>10</v>
      </c>
      <c r="AJ7269">
        <v>125</v>
      </c>
      <c r="AK7269" s="160" t="s">
        <v>1105</v>
      </c>
      <c r="AL7269" s="28">
        <f t="shared" si="211"/>
        <v>13</v>
      </c>
      <c r="AN7269" s="160">
        <v>37495</v>
      </c>
      <c r="AO7269">
        <v>10</v>
      </c>
      <c r="AP7269">
        <v>120</v>
      </c>
      <c r="AQ7269" s="160" t="s">
        <v>1105</v>
      </c>
      <c r="AR7269" s="28">
        <f t="shared" si="212"/>
        <v>12</v>
      </c>
      <c r="AT7269" s="160">
        <v>36765</v>
      </c>
      <c r="AU7269">
        <v>10</v>
      </c>
      <c r="AV7269">
        <v>91</v>
      </c>
      <c r="AW7269" s="160" t="s">
        <v>1105</v>
      </c>
      <c r="AX7269" s="28">
        <f t="shared" si="213"/>
        <v>9</v>
      </c>
    </row>
    <row r="7270" spans="28:50" x14ac:dyDescent="0.3">
      <c r="AB7270" s="160">
        <v>35304</v>
      </c>
      <c r="AC7270">
        <v>11</v>
      </c>
      <c r="AD7270">
        <v>120</v>
      </c>
      <c r="AE7270" t="s">
        <v>1105</v>
      </c>
      <c r="AF7270">
        <v>12</v>
      </c>
      <c r="AH7270" s="160">
        <v>37495</v>
      </c>
      <c r="AI7270">
        <v>11</v>
      </c>
      <c r="AJ7270">
        <v>162</v>
      </c>
      <c r="AK7270" s="160" t="s">
        <v>1105</v>
      </c>
      <c r="AL7270" s="28">
        <f t="shared" si="211"/>
        <v>16</v>
      </c>
      <c r="AN7270" s="160">
        <v>37495</v>
      </c>
      <c r="AO7270">
        <v>11</v>
      </c>
      <c r="AP7270">
        <v>121</v>
      </c>
      <c r="AQ7270" s="160" t="s">
        <v>1105</v>
      </c>
      <c r="AR7270" s="28">
        <f t="shared" si="212"/>
        <v>12</v>
      </c>
      <c r="AT7270" s="160">
        <v>36765</v>
      </c>
      <c r="AU7270">
        <v>11</v>
      </c>
      <c r="AV7270">
        <v>98</v>
      </c>
      <c r="AW7270" s="160" t="s">
        <v>1105</v>
      </c>
      <c r="AX7270" s="28">
        <f t="shared" si="213"/>
        <v>10</v>
      </c>
    </row>
    <row r="7271" spans="28:50" x14ac:dyDescent="0.3">
      <c r="AB7271" s="160">
        <v>35304</v>
      </c>
      <c r="AC7271">
        <v>12</v>
      </c>
      <c r="AD7271">
        <v>130</v>
      </c>
      <c r="AE7271" t="s">
        <v>1105</v>
      </c>
      <c r="AF7271">
        <v>13</v>
      </c>
      <c r="AH7271" s="160">
        <v>37495</v>
      </c>
      <c r="AI7271">
        <v>12</v>
      </c>
      <c r="AJ7271">
        <v>168</v>
      </c>
      <c r="AK7271" s="160" t="s">
        <v>1105</v>
      </c>
      <c r="AL7271" s="28">
        <f t="shared" si="211"/>
        <v>17</v>
      </c>
      <c r="AN7271" s="160">
        <v>37495</v>
      </c>
      <c r="AO7271">
        <v>12</v>
      </c>
      <c r="AP7271">
        <v>130</v>
      </c>
      <c r="AQ7271" s="160" t="s">
        <v>1105</v>
      </c>
      <c r="AR7271" s="28">
        <f t="shared" si="212"/>
        <v>13</v>
      </c>
      <c r="AT7271" s="160">
        <v>36765</v>
      </c>
      <c r="AU7271">
        <v>12</v>
      </c>
      <c r="AV7271">
        <v>100</v>
      </c>
      <c r="AW7271" s="160" t="s">
        <v>1105</v>
      </c>
      <c r="AX7271" s="28">
        <f t="shared" si="213"/>
        <v>10</v>
      </c>
    </row>
    <row r="7272" spans="28:50" x14ac:dyDescent="0.3">
      <c r="AB7272" s="160">
        <v>35304</v>
      </c>
      <c r="AC7272">
        <v>13</v>
      </c>
      <c r="AD7272">
        <v>140</v>
      </c>
      <c r="AE7272" t="s">
        <v>1105</v>
      </c>
      <c r="AF7272">
        <v>14</v>
      </c>
      <c r="AH7272" s="160">
        <v>37495</v>
      </c>
      <c r="AI7272">
        <v>13</v>
      </c>
      <c r="AJ7272">
        <v>185</v>
      </c>
      <c r="AK7272" s="160" t="s">
        <v>1105</v>
      </c>
      <c r="AL7272" s="28">
        <f t="shared" si="211"/>
        <v>19</v>
      </c>
      <c r="AN7272" s="160">
        <v>37495</v>
      </c>
      <c r="AO7272">
        <v>13</v>
      </c>
      <c r="AP7272">
        <v>130</v>
      </c>
      <c r="AQ7272" s="160" t="s">
        <v>1105</v>
      </c>
      <c r="AR7272" s="28">
        <f t="shared" si="212"/>
        <v>13</v>
      </c>
      <c r="AT7272" s="160">
        <v>36765</v>
      </c>
      <c r="AU7272">
        <v>13</v>
      </c>
      <c r="AV7272">
        <v>91</v>
      </c>
      <c r="AW7272" s="160" t="s">
        <v>1105</v>
      </c>
      <c r="AX7272" s="28">
        <f t="shared" si="213"/>
        <v>9</v>
      </c>
    </row>
    <row r="7273" spans="28:50" x14ac:dyDescent="0.3">
      <c r="AB7273" s="160">
        <v>35304</v>
      </c>
      <c r="AC7273">
        <v>14</v>
      </c>
      <c r="AD7273">
        <v>160</v>
      </c>
      <c r="AE7273" t="s">
        <v>1105</v>
      </c>
      <c r="AF7273">
        <v>16</v>
      </c>
      <c r="AH7273" s="160">
        <v>37495</v>
      </c>
      <c r="AI7273">
        <v>14</v>
      </c>
      <c r="AJ7273">
        <v>189</v>
      </c>
      <c r="AK7273" s="160" t="s">
        <v>1105</v>
      </c>
      <c r="AL7273" s="28">
        <f t="shared" si="211"/>
        <v>19</v>
      </c>
      <c r="AN7273" s="160">
        <v>37495</v>
      </c>
      <c r="AO7273">
        <v>14</v>
      </c>
      <c r="AP7273">
        <v>132</v>
      </c>
      <c r="AQ7273" s="160" t="s">
        <v>1105</v>
      </c>
      <c r="AR7273" s="28">
        <f t="shared" si="212"/>
        <v>13</v>
      </c>
      <c r="AT7273" s="160">
        <v>36765</v>
      </c>
      <c r="AU7273">
        <v>14</v>
      </c>
      <c r="AV7273">
        <v>90</v>
      </c>
      <c r="AW7273" s="160" t="s">
        <v>1105</v>
      </c>
      <c r="AX7273" s="28">
        <f t="shared" si="213"/>
        <v>9</v>
      </c>
    </row>
    <row r="7274" spans="28:50" x14ac:dyDescent="0.3">
      <c r="AB7274" s="160">
        <v>35304</v>
      </c>
      <c r="AC7274">
        <v>15</v>
      </c>
      <c r="AD7274">
        <v>160</v>
      </c>
      <c r="AE7274" t="s">
        <v>1105</v>
      </c>
      <c r="AF7274">
        <v>16</v>
      </c>
      <c r="AH7274" s="160">
        <v>37495</v>
      </c>
      <c r="AI7274">
        <v>15</v>
      </c>
      <c r="AJ7274">
        <v>190</v>
      </c>
      <c r="AK7274" s="160" t="s">
        <v>1105</v>
      </c>
      <c r="AL7274" s="28">
        <f t="shared" si="211"/>
        <v>19</v>
      </c>
      <c r="AN7274" s="160">
        <v>37495</v>
      </c>
      <c r="AO7274">
        <v>15</v>
      </c>
      <c r="AP7274">
        <v>130</v>
      </c>
      <c r="AQ7274" s="160" t="s">
        <v>1105</v>
      </c>
      <c r="AR7274" s="28">
        <f t="shared" si="212"/>
        <v>13</v>
      </c>
      <c r="AT7274" s="160">
        <v>36765</v>
      </c>
      <c r="AU7274">
        <v>15</v>
      </c>
      <c r="AV7274">
        <v>92</v>
      </c>
      <c r="AW7274" s="160" t="s">
        <v>1105</v>
      </c>
      <c r="AX7274" s="28">
        <f t="shared" si="213"/>
        <v>9</v>
      </c>
    </row>
    <row r="7275" spans="28:50" x14ac:dyDescent="0.3">
      <c r="AB7275" s="160">
        <v>35304</v>
      </c>
      <c r="AC7275">
        <v>16</v>
      </c>
      <c r="AD7275">
        <v>160</v>
      </c>
      <c r="AE7275" t="s">
        <v>1105</v>
      </c>
      <c r="AF7275">
        <v>16</v>
      </c>
      <c r="AH7275" s="160">
        <v>37495</v>
      </c>
      <c r="AI7275">
        <v>16</v>
      </c>
      <c r="AJ7275">
        <v>185</v>
      </c>
      <c r="AK7275" s="160" t="s">
        <v>1105</v>
      </c>
      <c r="AL7275" s="28">
        <f t="shared" si="211"/>
        <v>19</v>
      </c>
      <c r="AN7275" s="160">
        <v>37495</v>
      </c>
      <c r="AO7275">
        <v>16</v>
      </c>
      <c r="AP7275">
        <v>130</v>
      </c>
      <c r="AQ7275" s="160" t="s">
        <v>1105</v>
      </c>
      <c r="AR7275" s="28">
        <f t="shared" si="212"/>
        <v>13</v>
      </c>
      <c r="AT7275" s="160">
        <v>36765</v>
      </c>
      <c r="AU7275">
        <v>16</v>
      </c>
      <c r="AV7275">
        <v>92</v>
      </c>
      <c r="AW7275" s="160" t="s">
        <v>1105</v>
      </c>
      <c r="AX7275" s="28">
        <f t="shared" si="213"/>
        <v>9</v>
      </c>
    </row>
    <row r="7276" spans="28:50" x14ac:dyDescent="0.3">
      <c r="AB7276" s="160">
        <v>35304</v>
      </c>
      <c r="AC7276">
        <v>17</v>
      </c>
      <c r="AD7276">
        <v>150</v>
      </c>
      <c r="AE7276" t="s">
        <v>1105</v>
      </c>
      <c r="AF7276">
        <v>15</v>
      </c>
      <c r="AH7276" s="160">
        <v>37495</v>
      </c>
      <c r="AI7276">
        <v>17</v>
      </c>
      <c r="AJ7276">
        <v>180</v>
      </c>
      <c r="AK7276" s="160" t="s">
        <v>1105</v>
      </c>
      <c r="AL7276" s="28">
        <f t="shared" si="211"/>
        <v>18</v>
      </c>
      <c r="AN7276" s="160">
        <v>37495</v>
      </c>
      <c r="AO7276">
        <v>17</v>
      </c>
      <c r="AP7276">
        <v>112</v>
      </c>
      <c r="AQ7276" s="160" t="s">
        <v>1105</v>
      </c>
      <c r="AR7276" s="28">
        <f t="shared" si="212"/>
        <v>11</v>
      </c>
      <c r="AT7276" s="160">
        <v>36765</v>
      </c>
      <c r="AU7276">
        <v>17</v>
      </c>
      <c r="AV7276">
        <v>90</v>
      </c>
      <c r="AW7276" s="160" t="s">
        <v>1105</v>
      </c>
      <c r="AX7276" s="28">
        <f t="shared" si="213"/>
        <v>9</v>
      </c>
    </row>
    <row r="7277" spans="28:50" x14ac:dyDescent="0.3">
      <c r="AB7277" s="160">
        <v>35304</v>
      </c>
      <c r="AC7277">
        <v>18</v>
      </c>
      <c r="AD7277">
        <v>140</v>
      </c>
      <c r="AE7277" t="s">
        <v>1105</v>
      </c>
      <c r="AF7277">
        <v>14</v>
      </c>
      <c r="AH7277" s="160">
        <v>37495</v>
      </c>
      <c r="AI7277">
        <v>18</v>
      </c>
      <c r="AJ7277">
        <v>171</v>
      </c>
      <c r="AK7277" s="160" t="s">
        <v>1105</v>
      </c>
      <c r="AL7277" s="28">
        <f t="shared" si="211"/>
        <v>17</v>
      </c>
      <c r="AN7277" s="160">
        <v>37495</v>
      </c>
      <c r="AO7277">
        <v>18</v>
      </c>
      <c r="AP7277">
        <v>100</v>
      </c>
      <c r="AQ7277" s="160" t="s">
        <v>1105</v>
      </c>
      <c r="AR7277" s="28">
        <f t="shared" si="212"/>
        <v>10</v>
      </c>
      <c r="AT7277" s="160">
        <v>36765</v>
      </c>
      <c r="AU7277">
        <v>18</v>
      </c>
      <c r="AV7277">
        <v>88</v>
      </c>
      <c r="AW7277" s="160" t="s">
        <v>1105</v>
      </c>
      <c r="AX7277" s="28">
        <f t="shared" si="213"/>
        <v>9</v>
      </c>
    </row>
    <row r="7278" spans="28:50" x14ac:dyDescent="0.3">
      <c r="AB7278" s="160">
        <v>35304</v>
      </c>
      <c r="AC7278">
        <v>19</v>
      </c>
      <c r="AD7278">
        <v>120</v>
      </c>
      <c r="AE7278" t="s">
        <v>1105</v>
      </c>
      <c r="AF7278">
        <v>12</v>
      </c>
      <c r="AH7278" s="160">
        <v>37495</v>
      </c>
      <c r="AI7278">
        <v>19</v>
      </c>
      <c r="AJ7278">
        <v>159</v>
      </c>
      <c r="AK7278" s="160" t="s">
        <v>1105</v>
      </c>
      <c r="AL7278" s="28">
        <f t="shared" si="211"/>
        <v>16</v>
      </c>
      <c r="AN7278" s="160">
        <v>37495</v>
      </c>
      <c r="AO7278">
        <v>19</v>
      </c>
      <c r="AP7278">
        <v>90</v>
      </c>
      <c r="AQ7278" s="160" t="s">
        <v>1105</v>
      </c>
      <c r="AR7278" s="28">
        <f t="shared" si="212"/>
        <v>9</v>
      </c>
      <c r="AT7278" s="160">
        <v>36765</v>
      </c>
      <c r="AU7278">
        <v>19</v>
      </c>
      <c r="AV7278">
        <v>88</v>
      </c>
      <c r="AW7278" s="160" t="s">
        <v>1105</v>
      </c>
      <c r="AX7278" s="28">
        <f t="shared" si="213"/>
        <v>9</v>
      </c>
    </row>
    <row r="7279" spans="28:50" x14ac:dyDescent="0.3">
      <c r="AB7279" s="160">
        <v>35304</v>
      </c>
      <c r="AC7279">
        <v>20</v>
      </c>
      <c r="AD7279">
        <v>120</v>
      </c>
      <c r="AE7279" t="s">
        <v>1105</v>
      </c>
      <c r="AF7279">
        <v>12</v>
      </c>
      <c r="AH7279" s="160">
        <v>37495</v>
      </c>
      <c r="AI7279">
        <v>20</v>
      </c>
      <c r="AJ7279">
        <v>150</v>
      </c>
      <c r="AK7279" s="160" t="s">
        <v>1105</v>
      </c>
      <c r="AL7279" s="28">
        <f t="shared" si="211"/>
        <v>15</v>
      </c>
      <c r="AN7279" s="160">
        <v>37495</v>
      </c>
      <c r="AO7279">
        <v>20</v>
      </c>
      <c r="AP7279">
        <v>87</v>
      </c>
      <c r="AQ7279" s="160" t="s">
        <v>1105</v>
      </c>
      <c r="AR7279" s="28">
        <f t="shared" si="212"/>
        <v>9</v>
      </c>
      <c r="AT7279" s="160">
        <v>36765</v>
      </c>
      <c r="AU7279">
        <v>20</v>
      </c>
      <c r="AV7279">
        <v>87</v>
      </c>
      <c r="AW7279" s="160" t="s">
        <v>1105</v>
      </c>
      <c r="AX7279" s="28">
        <f t="shared" si="213"/>
        <v>9</v>
      </c>
    </row>
    <row r="7280" spans="28:50" x14ac:dyDescent="0.3">
      <c r="AB7280" s="160">
        <v>35304</v>
      </c>
      <c r="AC7280">
        <v>21</v>
      </c>
      <c r="AD7280">
        <v>120</v>
      </c>
      <c r="AE7280" t="s">
        <v>1105</v>
      </c>
      <c r="AF7280">
        <v>12</v>
      </c>
      <c r="AH7280" s="160">
        <v>37495</v>
      </c>
      <c r="AI7280">
        <v>21</v>
      </c>
      <c r="AJ7280">
        <v>131</v>
      </c>
      <c r="AK7280" s="160" t="s">
        <v>1105</v>
      </c>
      <c r="AL7280" s="28">
        <f t="shared" si="211"/>
        <v>13</v>
      </c>
      <c r="AN7280" s="160">
        <v>37495</v>
      </c>
      <c r="AO7280">
        <v>21</v>
      </c>
      <c r="AP7280">
        <v>80</v>
      </c>
      <c r="AQ7280" s="160" t="s">
        <v>1105</v>
      </c>
      <c r="AR7280" s="28">
        <f t="shared" si="212"/>
        <v>8</v>
      </c>
      <c r="AT7280" s="160">
        <v>36765</v>
      </c>
      <c r="AU7280">
        <v>21</v>
      </c>
      <c r="AV7280">
        <v>86</v>
      </c>
      <c r="AW7280" s="160" t="s">
        <v>1105</v>
      </c>
      <c r="AX7280" s="28">
        <f t="shared" si="213"/>
        <v>9</v>
      </c>
    </row>
    <row r="7281" spans="28:50" x14ac:dyDescent="0.3">
      <c r="AB7281" s="160">
        <v>35304</v>
      </c>
      <c r="AC7281">
        <v>22</v>
      </c>
      <c r="AD7281">
        <v>110</v>
      </c>
      <c r="AE7281" t="s">
        <v>1105</v>
      </c>
      <c r="AF7281">
        <v>11</v>
      </c>
      <c r="AH7281" s="160">
        <v>37495</v>
      </c>
      <c r="AI7281">
        <v>22</v>
      </c>
      <c r="AJ7281">
        <v>130</v>
      </c>
      <c r="AK7281" s="160" t="s">
        <v>1105</v>
      </c>
      <c r="AL7281" s="28">
        <f t="shared" si="211"/>
        <v>13</v>
      </c>
      <c r="AN7281" s="160">
        <v>37495</v>
      </c>
      <c r="AO7281">
        <v>22</v>
      </c>
      <c r="AP7281">
        <v>70</v>
      </c>
      <c r="AQ7281" s="160" t="s">
        <v>1105</v>
      </c>
      <c r="AR7281" s="28">
        <f t="shared" si="212"/>
        <v>7</v>
      </c>
      <c r="AT7281" s="160">
        <v>36765</v>
      </c>
      <c r="AU7281">
        <v>22</v>
      </c>
      <c r="AV7281">
        <v>85</v>
      </c>
      <c r="AW7281" s="160" t="s">
        <v>1105</v>
      </c>
      <c r="AX7281" s="28">
        <f t="shared" si="213"/>
        <v>9</v>
      </c>
    </row>
    <row r="7282" spans="28:50" x14ac:dyDescent="0.3">
      <c r="AB7282" s="160">
        <v>35304</v>
      </c>
      <c r="AC7282">
        <v>23</v>
      </c>
      <c r="AD7282">
        <v>110</v>
      </c>
      <c r="AE7282" t="s">
        <v>1105</v>
      </c>
      <c r="AF7282">
        <v>11</v>
      </c>
      <c r="AH7282" s="160">
        <v>37495</v>
      </c>
      <c r="AI7282">
        <v>23</v>
      </c>
      <c r="AJ7282">
        <v>110</v>
      </c>
      <c r="AK7282" s="160" t="s">
        <v>1105</v>
      </c>
      <c r="AL7282" s="28">
        <f t="shared" si="211"/>
        <v>11</v>
      </c>
      <c r="AN7282" s="160">
        <v>37495</v>
      </c>
      <c r="AO7282">
        <v>23</v>
      </c>
      <c r="AP7282">
        <v>70</v>
      </c>
      <c r="AQ7282" s="160" t="s">
        <v>1105</v>
      </c>
      <c r="AR7282" s="28">
        <f t="shared" si="212"/>
        <v>7</v>
      </c>
      <c r="AT7282" s="160">
        <v>36765</v>
      </c>
      <c r="AU7282">
        <v>23</v>
      </c>
      <c r="AV7282">
        <v>83</v>
      </c>
      <c r="AW7282" s="160" t="s">
        <v>1105</v>
      </c>
      <c r="AX7282" s="28">
        <f t="shared" si="213"/>
        <v>8</v>
      </c>
    </row>
    <row r="7283" spans="28:50" x14ac:dyDescent="0.3">
      <c r="AB7283" s="160">
        <v>35305</v>
      </c>
      <c r="AC7283">
        <v>0</v>
      </c>
      <c r="AD7283">
        <v>110</v>
      </c>
      <c r="AE7283" t="s">
        <v>1105</v>
      </c>
      <c r="AF7283">
        <v>11</v>
      </c>
      <c r="AH7283" s="160">
        <v>37496</v>
      </c>
      <c r="AI7283">
        <v>0</v>
      </c>
      <c r="AJ7283">
        <v>102</v>
      </c>
      <c r="AK7283" s="160" t="s">
        <v>1105</v>
      </c>
      <c r="AL7283" s="28">
        <f t="shared" si="211"/>
        <v>10</v>
      </c>
      <c r="AN7283" s="160">
        <v>37496</v>
      </c>
      <c r="AO7283">
        <v>0</v>
      </c>
      <c r="AP7283">
        <v>70</v>
      </c>
      <c r="AQ7283" s="160" t="s">
        <v>1105</v>
      </c>
      <c r="AR7283" s="28">
        <f t="shared" si="212"/>
        <v>7</v>
      </c>
      <c r="AT7283" s="160">
        <v>36766</v>
      </c>
      <c r="AU7283">
        <v>0</v>
      </c>
      <c r="AV7283">
        <v>79</v>
      </c>
      <c r="AW7283" s="160" t="s">
        <v>1105</v>
      </c>
      <c r="AX7283" s="28">
        <f t="shared" si="213"/>
        <v>8</v>
      </c>
    </row>
    <row r="7284" spans="28:50" x14ac:dyDescent="0.3">
      <c r="AB7284" s="160">
        <v>35305</v>
      </c>
      <c r="AC7284">
        <v>1</v>
      </c>
      <c r="AD7284">
        <v>110</v>
      </c>
      <c r="AE7284" t="s">
        <v>1105</v>
      </c>
      <c r="AF7284">
        <v>11</v>
      </c>
      <c r="AH7284" s="160">
        <v>37496</v>
      </c>
      <c r="AI7284">
        <v>1</v>
      </c>
      <c r="AJ7284">
        <v>100</v>
      </c>
      <c r="AK7284" s="160" t="s">
        <v>1105</v>
      </c>
      <c r="AL7284" s="28">
        <f t="shared" si="211"/>
        <v>10</v>
      </c>
      <c r="AN7284" s="160">
        <v>37496</v>
      </c>
      <c r="AO7284">
        <v>1</v>
      </c>
      <c r="AP7284">
        <v>60</v>
      </c>
      <c r="AQ7284" s="160" t="s">
        <v>1105</v>
      </c>
      <c r="AR7284" s="28">
        <f t="shared" si="212"/>
        <v>6</v>
      </c>
      <c r="AT7284" s="160">
        <v>36766</v>
      </c>
      <c r="AU7284">
        <v>1</v>
      </c>
      <c r="AV7284">
        <v>74</v>
      </c>
      <c r="AW7284" s="160" t="s">
        <v>1105</v>
      </c>
      <c r="AX7284" s="28">
        <f t="shared" si="213"/>
        <v>7</v>
      </c>
    </row>
    <row r="7285" spans="28:50" x14ac:dyDescent="0.3">
      <c r="AB7285" s="160">
        <v>35305</v>
      </c>
      <c r="AC7285">
        <v>2</v>
      </c>
      <c r="AD7285">
        <v>110</v>
      </c>
      <c r="AE7285" t="s">
        <v>1105</v>
      </c>
      <c r="AF7285">
        <v>11</v>
      </c>
      <c r="AH7285" s="160">
        <v>37496</v>
      </c>
      <c r="AI7285">
        <v>2</v>
      </c>
      <c r="AJ7285">
        <v>96</v>
      </c>
      <c r="AK7285" s="160" t="s">
        <v>1105</v>
      </c>
      <c r="AL7285" s="28">
        <f t="shared" si="211"/>
        <v>10</v>
      </c>
      <c r="AN7285" s="160">
        <v>37496</v>
      </c>
      <c r="AO7285">
        <v>2</v>
      </c>
      <c r="AP7285">
        <v>54</v>
      </c>
      <c r="AQ7285" s="160" t="s">
        <v>1105</v>
      </c>
      <c r="AR7285" s="28">
        <f t="shared" si="212"/>
        <v>5</v>
      </c>
      <c r="AT7285" s="160">
        <v>36766</v>
      </c>
      <c r="AU7285">
        <v>2</v>
      </c>
      <c r="AV7285">
        <v>75</v>
      </c>
      <c r="AW7285" s="160" t="s">
        <v>1105</v>
      </c>
      <c r="AX7285" s="28">
        <f t="shared" si="213"/>
        <v>8</v>
      </c>
    </row>
    <row r="7286" spans="28:50" x14ac:dyDescent="0.3">
      <c r="AB7286" s="160">
        <v>35305</v>
      </c>
      <c r="AC7286">
        <v>3</v>
      </c>
      <c r="AD7286">
        <v>110</v>
      </c>
      <c r="AE7286" t="s">
        <v>1105</v>
      </c>
      <c r="AF7286">
        <v>11</v>
      </c>
      <c r="AH7286" s="160">
        <v>37496</v>
      </c>
      <c r="AI7286">
        <v>3</v>
      </c>
      <c r="AJ7286">
        <v>95</v>
      </c>
      <c r="AK7286" s="160" t="s">
        <v>1105</v>
      </c>
      <c r="AL7286" s="28">
        <f t="shared" si="211"/>
        <v>10</v>
      </c>
      <c r="AN7286" s="160">
        <v>37496</v>
      </c>
      <c r="AO7286">
        <v>3</v>
      </c>
      <c r="AP7286">
        <v>50</v>
      </c>
      <c r="AQ7286" s="160" t="s">
        <v>1105</v>
      </c>
      <c r="AR7286" s="28">
        <f t="shared" si="212"/>
        <v>5</v>
      </c>
      <c r="AT7286" s="160">
        <v>36766</v>
      </c>
      <c r="AU7286">
        <v>3</v>
      </c>
      <c r="AV7286">
        <v>76</v>
      </c>
      <c r="AW7286" s="160" t="s">
        <v>1105</v>
      </c>
      <c r="AX7286" s="28">
        <f t="shared" si="213"/>
        <v>8</v>
      </c>
    </row>
    <row r="7287" spans="28:50" x14ac:dyDescent="0.3">
      <c r="AB7287" s="160">
        <v>35305</v>
      </c>
      <c r="AC7287">
        <v>4</v>
      </c>
      <c r="AD7287">
        <v>110</v>
      </c>
      <c r="AE7287" t="s">
        <v>1105</v>
      </c>
      <c r="AF7287">
        <v>11</v>
      </c>
      <c r="AH7287" s="160">
        <v>37496</v>
      </c>
      <c r="AI7287">
        <v>4</v>
      </c>
      <c r="AJ7287">
        <v>81</v>
      </c>
      <c r="AK7287" s="160" t="s">
        <v>1105</v>
      </c>
      <c r="AL7287" s="28">
        <f t="shared" si="211"/>
        <v>8</v>
      </c>
      <c r="AN7287" s="160">
        <v>37496</v>
      </c>
      <c r="AO7287">
        <v>4</v>
      </c>
      <c r="AP7287">
        <v>40</v>
      </c>
      <c r="AQ7287" s="160" t="s">
        <v>1105</v>
      </c>
      <c r="AR7287" s="28">
        <f t="shared" si="212"/>
        <v>4</v>
      </c>
      <c r="AT7287" s="160">
        <v>36766</v>
      </c>
      <c r="AU7287">
        <v>4</v>
      </c>
      <c r="AV7287">
        <v>80</v>
      </c>
      <c r="AW7287" s="160" t="s">
        <v>1105</v>
      </c>
      <c r="AX7287" s="28">
        <f t="shared" si="213"/>
        <v>8</v>
      </c>
    </row>
    <row r="7288" spans="28:50" x14ac:dyDescent="0.3">
      <c r="AB7288" s="160">
        <v>35305</v>
      </c>
      <c r="AC7288">
        <v>5</v>
      </c>
      <c r="AD7288">
        <v>100</v>
      </c>
      <c r="AE7288" t="s">
        <v>1105</v>
      </c>
      <c r="AF7288">
        <v>10</v>
      </c>
      <c r="AH7288" s="160">
        <v>37496</v>
      </c>
      <c r="AI7288">
        <v>5</v>
      </c>
      <c r="AJ7288">
        <v>80</v>
      </c>
      <c r="AK7288" s="160" t="s">
        <v>1105</v>
      </c>
      <c r="AL7288" s="28">
        <f t="shared" si="211"/>
        <v>8</v>
      </c>
      <c r="AN7288" s="160">
        <v>37496</v>
      </c>
      <c r="AO7288">
        <v>5</v>
      </c>
      <c r="AP7288">
        <v>46</v>
      </c>
      <c r="AQ7288" s="160" t="s">
        <v>1105</v>
      </c>
      <c r="AR7288" s="28">
        <f t="shared" si="212"/>
        <v>5</v>
      </c>
      <c r="AT7288" s="160">
        <v>36766</v>
      </c>
      <c r="AU7288">
        <v>5</v>
      </c>
      <c r="AV7288">
        <v>81</v>
      </c>
      <c r="AW7288" s="160" t="s">
        <v>1105</v>
      </c>
      <c r="AX7288" s="28">
        <f t="shared" si="213"/>
        <v>8</v>
      </c>
    </row>
    <row r="7289" spans="28:50" x14ac:dyDescent="0.3">
      <c r="AB7289" s="160">
        <v>35305</v>
      </c>
      <c r="AC7289">
        <v>6</v>
      </c>
      <c r="AD7289">
        <v>100</v>
      </c>
      <c r="AE7289" t="s">
        <v>1105</v>
      </c>
      <c r="AF7289">
        <v>10</v>
      </c>
      <c r="AH7289" s="160">
        <v>37496</v>
      </c>
      <c r="AI7289">
        <v>6</v>
      </c>
      <c r="AJ7289">
        <v>73</v>
      </c>
      <c r="AK7289" s="160" t="s">
        <v>1105</v>
      </c>
      <c r="AL7289" s="28">
        <f t="shared" si="211"/>
        <v>7</v>
      </c>
      <c r="AN7289" s="160">
        <v>37496</v>
      </c>
      <c r="AO7289">
        <v>6</v>
      </c>
      <c r="AP7289">
        <v>40</v>
      </c>
      <c r="AQ7289" s="160" t="s">
        <v>1105</v>
      </c>
      <c r="AR7289" s="28">
        <f t="shared" si="212"/>
        <v>4</v>
      </c>
      <c r="AT7289" s="160">
        <v>36766</v>
      </c>
      <c r="AU7289">
        <v>6</v>
      </c>
      <c r="AV7289">
        <v>81</v>
      </c>
      <c r="AW7289" s="160" t="s">
        <v>1105</v>
      </c>
      <c r="AX7289" s="28">
        <f t="shared" si="213"/>
        <v>8</v>
      </c>
    </row>
    <row r="7290" spans="28:50" x14ac:dyDescent="0.3">
      <c r="AB7290" s="160">
        <v>35305</v>
      </c>
      <c r="AC7290">
        <v>7</v>
      </c>
      <c r="AD7290">
        <v>110</v>
      </c>
      <c r="AE7290" t="s">
        <v>1105</v>
      </c>
      <c r="AF7290">
        <v>11</v>
      </c>
      <c r="AH7290" s="160">
        <v>37496</v>
      </c>
      <c r="AI7290">
        <v>7</v>
      </c>
      <c r="AJ7290">
        <v>91</v>
      </c>
      <c r="AK7290" s="160" t="s">
        <v>1105</v>
      </c>
      <c r="AL7290" s="28">
        <f t="shared" si="211"/>
        <v>9</v>
      </c>
      <c r="AN7290" s="160">
        <v>37496</v>
      </c>
      <c r="AO7290">
        <v>7</v>
      </c>
      <c r="AP7290">
        <v>60</v>
      </c>
      <c r="AQ7290" s="160" t="s">
        <v>1105</v>
      </c>
      <c r="AR7290" s="28">
        <f t="shared" si="212"/>
        <v>6</v>
      </c>
      <c r="AT7290" s="160">
        <v>36766</v>
      </c>
      <c r="AU7290">
        <v>7</v>
      </c>
      <c r="AV7290">
        <v>82</v>
      </c>
      <c r="AW7290" s="160" t="s">
        <v>1105</v>
      </c>
      <c r="AX7290" s="28">
        <f t="shared" si="213"/>
        <v>8</v>
      </c>
    </row>
    <row r="7291" spans="28:50" x14ac:dyDescent="0.3">
      <c r="AB7291" s="160">
        <v>35305</v>
      </c>
      <c r="AC7291">
        <v>8</v>
      </c>
      <c r="AD7291">
        <v>120</v>
      </c>
      <c r="AE7291" t="s">
        <v>1105</v>
      </c>
      <c r="AF7291">
        <v>12</v>
      </c>
      <c r="AH7291" s="160">
        <v>37496</v>
      </c>
      <c r="AI7291">
        <v>8</v>
      </c>
      <c r="AJ7291">
        <v>106</v>
      </c>
      <c r="AK7291" s="160" t="s">
        <v>1105</v>
      </c>
      <c r="AL7291" s="28">
        <f t="shared" ref="AL7291:AL7354" si="214">ROUND(AJ7291/10,0)</f>
        <v>11</v>
      </c>
      <c r="AN7291" s="160">
        <v>37496</v>
      </c>
      <c r="AO7291">
        <v>8</v>
      </c>
      <c r="AP7291">
        <v>73</v>
      </c>
      <c r="AQ7291" s="160" t="s">
        <v>1105</v>
      </c>
      <c r="AR7291" s="28">
        <f t="shared" ref="AR7291:AR7354" si="215">ROUND(AP7291/10,0)</f>
        <v>7</v>
      </c>
      <c r="AT7291" s="160">
        <v>36766</v>
      </c>
      <c r="AU7291">
        <v>8</v>
      </c>
      <c r="AV7291">
        <v>83</v>
      </c>
      <c r="AW7291" s="160" t="s">
        <v>1105</v>
      </c>
      <c r="AX7291" s="28">
        <f t="shared" ref="AX7291:AX7354" si="216">ROUND(AV7291/10,0)</f>
        <v>8</v>
      </c>
    </row>
    <row r="7292" spans="28:50" x14ac:dyDescent="0.3">
      <c r="AB7292" s="160">
        <v>35305</v>
      </c>
      <c r="AC7292">
        <v>9</v>
      </c>
      <c r="AD7292">
        <v>130</v>
      </c>
      <c r="AE7292" t="s">
        <v>1105</v>
      </c>
      <c r="AF7292">
        <v>13</v>
      </c>
      <c r="AH7292" s="160">
        <v>37496</v>
      </c>
      <c r="AI7292">
        <v>9</v>
      </c>
      <c r="AJ7292">
        <v>131</v>
      </c>
      <c r="AK7292" s="160" t="s">
        <v>1105</v>
      </c>
      <c r="AL7292" s="28">
        <f t="shared" si="214"/>
        <v>13</v>
      </c>
      <c r="AN7292" s="160">
        <v>37496</v>
      </c>
      <c r="AO7292">
        <v>9</v>
      </c>
      <c r="AP7292">
        <v>90</v>
      </c>
      <c r="AQ7292" s="160" t="s">
        <v>1105</v>
      </c>
      <c r="AR7292" s="28">
        <f t="shared" si="215"/>
        <v>9</v>
      </c>
      <c r="AT7292" s="160">
        <v>36766</v>
      </c>
      <c r="AU7292">
        <v>9</v>
      </c>
      <c r="AV7292">
        <v>91</v>
      </c>
      <c r="AW7292" s="160" t="s">
        <v>1105</v>
      </c>
      <c r="AX7292" s="28">
        <f t="shared" si="216"/>
        <v>9</v>
      </c>
    </row>
    <row r="7293" spans="28:50" x14ac:dyDescent="0.3">
      <c r="AB7293" s="160">
        <v>35305</v>
      </c>
      <c r="AC7293">
        <v>10</v>
      </c>
      <c r="AD7293">
        <v>150</v>
      </c>
      <c r="AE7293" t="s">
        <v>1105</v>
      </c>
      <c r="AF7293">
        <v>15</v>
      </c>
      <c r="AH7293" s="160">
        <v>37496</v>
      </c>
      <c r="AI7293">
        <v>10</v>
      </c>
      <c r="AJ7293">
        <v>167</v>
      </c>
      <c r="AK7293" s="160" t="s">
        <v>1105</v>
      </c>
      <c r="AL7293" s="28">
        <f t="shared" si="214"/>
        <v>17</v>
      </c>
      <c r="AN7293" s="160">
        <v>37496</v>
      </c>
      <c r="AO7293">
        <v>10</v>
      </c>
      <c r="AP7293">
        <v>100</v>
      </c>
      <c r="AQ7293" s="160" t="s">
        <v>1105</v>
      </c>
      <c r="AR7293" s="28">
        <f t="shared" si="215"/>
        <v>10</v>
      </c>
      <c r="AT7293" s="160">
        <v>36766</v>
      </c>
      <c r="AU7293">
        <v>10</v>
      </c>
      <c r="AV7293">
        <v>107</v>
      </c>
      <c r="AW7293" s="160" t="s">
        <v>1105</v>
      </c>
      <c r="AX7293" s="28">
        <f t="shared" si="216"/>
        <v>11</v>
      </c>
    </row>
    <row r="7294" spans="28:50" x14ac:dyDescent="0.3">
      <c r="AB7294" s="160">
        <v>35305</v>
      </c>
      <c r="AC7294">
        <v>11</v>
      </c>
      <c r="AD7294">
        <v>160</v>
      </c>
      <c r="AE7294" t="s">
        <v>1105</v>
      </c>
      <c r="AF7294">
        <v>16</v>
      </c>
      <c r="AH7294" s="160">
        <v>37496</v>
      </c>
      <c r="AI7294">
        <v>11</v>
      </c>
      <c r="AJ7294">
        <v>184</v>
      </c>
      <c r="AK7294" s="160" t="s">
        <v>1105</v>
      </c>
      <c r="AL7294" s="28">
        <f t="shared" si="214"/>
        <v>18</v>
      </c>
      <c r="AN7294" s="160">
        <v>37496</v>
      </c>
      <c r="AO7294">
        <v>11</v>
      </c>
      <c r="AP7294">
        <v>111</v>
      </c>
      <c r="AQ7294" s="160" t="s">
        <v>1105</v>
      </c>
      <c r="AR7294" s="28">
        <f t="shared" si="215"/>
        <v>11</v>
      </c>
      <c r="AT7294" s="160">
        <v>36766</v>
      </c>
      <c r="AU7294">
        <v>11</v>
      </c>
      <c r="AV7294">
        <v>99</v>
      </c>
      <c r="AW7294" s="160" t="s">
        <v>1105</v>
      </c>
      <c r="AX7294" s="28">
        <f t="shared" si="216"/>
        <v>10</v>
      </c>
    </row>
    <row r="7295" spans="28:50" x14ac:dyDescent="0.3">
      <c r="AB7295" s="160">
        <v>35305</v>
      </c>
      <c r="AC7295">
        <v>12</v>
      </c>
      <c r="AD7295">
        <v>160</v>
      </c>
      <c r="AE7295" t="s">
        <v>1105</v>
      </c>
      <c r="AF7295">
        <v>16</v>
      </c>
      <c r="AH7295" s="160">
        <v>37496</v>
      </c>
      <c r="AI7295">
        <v>12</v>
      </c>
      <c r="AJ7295">
        <v>191</v>
      </c>
      <c r="AK7295" s="160" t="s">
        <v>1105</v>
      </c>
      <c r="AL7295" s="28">
        <f t="shared" si="214"/>
        <v>19</v>
      </c>
      <c r="AN7295" s="160">
        <v>37496</v>
      </c>
      <c r="AO7295">
        <v>12</v>
      </c>
      <c r="AP7295">
        <v>120</v>
      </c>
      <c r="AQ7295" s="160" t="s">
        <v>1105</v>
      </c>
      <c r="AR7295" s="28">
        <f t="shared" si="215"/>
        <v>12</v>
      </c>
      <c r="AT7295" s="160">
        <v>36766</v>
      </c>
      <c r="AU7295">
        <v>12</v>
      </c>
      <c r="AV7295">
        <v>99</v>
      </c>
      <c r="AW7295" s="160" t="s">
        <v>1105</v>
      </c>
      <c r="AX7295" s="28">
        <f t="shared" si="216"/>
        <v>10</v>
      </c>
    </row>
    <row r="7296" spans="28:50" x14ac:dyDescent="0.3">
      <c r="AB7296" s="160">
        <v>35305</v>
      </c>
      <c r="AC7296">
        <v>13</v>
      </c>
      <c r="AD7296">
        <v>170</v>
      </c>
      <c r="AE7296" t="s">
        <v>1105</v>
      </c>
      <c r="AF7296">
        <v>17</v>
      </c>
      <c r="AH7296" s="160">
        <v>37496</v>
      </c>
      <c r="AI7296">
        <v>13</v>
      </c>
      <c r="AJ7296">
        <v>188</v>
      </c>
      <c r="AK7296" s="160" t="s">
        <v>1105</v>
      </c>
      <c r="AL7296" s="28">
        <f t="shared" si="214"/>
        <v>19</v>
      </c>
      <c r="AN7296" s="160">
        <v>37496</v>
      </c>
      <c r="AO7296">
        <v>13</v>
      </c>
      <c r="AP7296">
        <v>120</v>
      </c>
      <c r="AQ7296" s="160" t="s">
        <v>1105</v>
      </c>
      <c r="AR7296" s="28">
        <f t="shared" si="215"/>
        <v>12</v>
      </c>
      <c r="AT7296" s="160">
        <v>36766</v>
      </c>
      <c r="AU7296">
        <v>13</v>
      </c>
      <c r="AV7296">
        <v>96</v>
      </c>
      <c r="AW7296" s="160" t="s">
        <v>1105</v>
      </c>
      <c r="AX7296" s="28">
        <f t="shared" si="216"/>
        <v>10</v>
      </c>
    </row>
    <row r="7297" spans="28:50" x14ac:dyDescent="0.3">
      <c r="AB7297" s="160">
        <v>35305</v>
      </c>
      <c r="AC7297">
        <v>14</v>
      </c>
      <c r="AD7297">
        <v>150</v>
      </c>
      <c r="AE7297" t="s">
        <v>1105</v>
      </c>
      <c r="AF7297">
        <v>15</v>
      </c>
      <c r="AH7297" s="160">
        <v>37496</v>
      </c>
      <c r="AI7297">
        <v>14</v>
      </c>
      <c r="AJ7297">
        <v>188</v>
      </c>
      <c r="AK7297" s="160" t="s">
        <v>1105</v>
      </c>
      <c r="AL7297" s="28">
        <f t="shared" si="214"/>
        <v>19</v>
      </c>
      <c r="AN7297" s="160">
        <v>37496</v>
      </c>
      <c r="AO7297">
        <v>14</v>
      </c>
      <c r="AP7297">
        <v>124</v>
      </c>
      <c r="AQ7297" s="160" t="s">
        <v>1105</v>
      </c>
      <c r="AR7297" s="28">
        <f t="shared" si="215"/>
        <v>12</v>
      </c>
      <c r="AT7297" s="160">
        <v>36766</v>
      </c>
      <c r="AU7297">
        <v>14</v>
      </c>
      <c r="AV7297">
        <v>91</v>
      </c>
      <c r="AW7297" s="160" t="s">
        <v>1105</v>
      </c>
      <c r="AX7297" s="28">
        <f t="shared" si="216"/>
        <v>9</v>
      </c>
    </row>
    <row r="7298" spans="28:50" x14ac:dyDescent="0.3">
      <c r="AB7298" s="160">
        <v>35305</v>
      </c>
      <c r="AC7298">
        <v>15</v>
      </c>
      <c r="AD7298">
        <v>150</v>
      </c>
      <c r="AE7298" t="s">
        <v>1105</v>
      </c>
      <c r="AF7298">
        <v>15</v>
      </c>
      <c r="AH7298" s="160">
        <v>37496</v>
      </c>
      <c r="AI7298">
        <v>15</v>
      </c>
      <c r="AJ7298">
        <v>183</v>
      </c>
      <c r="AK7298" s="160" t="s">
        <v>1105</v>
      </c>
      <c r="AL7298" s="28">
        <f t="shared" si="214"/>
        <v>18</v>
      </c>
      <c r="AN7298" s="160">
        <v>37496</v>
      </c>
      <c r="AO7298">
        <v>15</v>
      </c>
      <c r="AP7298">
        <v>130</v>
      </c>
      <c r="AQ7298" s="160" t="s">
        <v>1105</v>
      </c>
      <c r="AR7298" s="28">
        <f t="shared" si="215"/>
        <v>13</v>
      </c>
      <c r="AT7298" s="160">
        <v>36766</v>
      </c>
      <c r="AU7298">
        <v>15</v>
      </c>
      <c r="AV7298">
        <v>93</v>
      </c>
      <c r="AW7298" s="160" t="s">
        <v>1105</v>
      </c>
      <c r="AX7298" s="28">
        <f t="shared" si="216"/>
        <v>9</v>
      </c>
    </row>
    <row r="7299" spans="28:50" x14ac:dyDescent="0.3">
      <c r="AB7299" s="160">
        <v>35305</v>
      </c>
      <c r="AC7299">
        <v>16</v>
      </c>
      <c r="AD7299">
        <v>150</v>
      </c>
      <c r="AE7299" t="s">
        <v>1105</v>
      </c>
      <c r="AF7299">
        <v>15</v>
      </c>
      <c r="AH7299" s="160">
        <v>37496</v>
      </c>
      <c r="AI7299">
        <v>16</v>
      </c>
      <c r="AJ7299">
        <v>185</v>
      </c>
      <c r="AK7299" s="160" t="s">
        <v>1105</v>
      </c>
      <c r="AL7299" s="28">
        <f t="shared" si="214"/>
        <v>19</v>
      </c>
      <c r="AN7299" s="160">
        <v>37496</v>
      </c>
      <c r="AO7299">
        <v>16</v>
      </c>
      <c r="AP7299">
        <v>120</v>
      </c>
      <c r="AQ7299" s="160" t="s">
        <v>1105</v>
      </c>
      <c r="AR7299" s="28">
        <f t="shared" si="215"/>
        <v>12</v>
      </c>
      <c r="AT7299" s="160">
        <v>36766</v>
      </c>
      <c r="AU7299">
        <v>16</v>
      </c>
      <c r="AV7299">
        <v>88</v>
      </c>
      <c r="AW7299" s="160" t="s">
        <v>1105</v>
      </c>
      <c r="AX7299" s="28">
        <f t="shared" si="216"/>
        <v>9</v>
      </c>
    </row>
    <row r="7300" spans="28:50" x14ac:dyDescent="0.3">
      <c r="AB7300" s="160">
        <v>35305</v>
      </c>
      <c r="AC7300">
        <v>17</v>
      </c>
      <c r="AD7300">
        <v>120</v>
      </c>
      <c r="AE7300" t="s">
        <v>1105</v>
      </c>
      <c r="AF7300">
        <v>12</v>
      </c>
      <c r="AH7300" s="160">
        <v>37496</v>
      </c>
      <c r="AI7300">
        <v>17</v>
      </c>
      <c r="AJ7300">
        <v>181</v>
      </c>
      <c r="AK7300" s="160" t="s">
        <v>1105</v>
      </c>
      <c r="AL7300" s="28">
        <f t="shared" si="214"/>
        <v>18</v>
      </c>
      <c r="AN7300" s="160">
        <v>37496</v>
      </c>
      <c r="AO7300">
        <v>17</v>
      </c>
      <c r="AP7300">
        <v>107</v>
      </c>
      <c r="AQ7300" s="160" t="s">
        <v>1105</v>
      </c>
      <c r="AR7300" s="28">
        <f t="shared" si="215"/>
        <v>11</v>
      </c>
      <c r="AT7300" s="160">
        <v>36766</v>
      </c>
      <c r="AU7300">
        <v>17</v>
      </c>
      <c r="AV7300">
        <v>87</v>
      </c>
      <c r="AW7300" s="160" t="s">
        <v>1105</v>
      </c>
      <c r="AX7300" s="28">
        <f t="shared" si="216"/>
        <v>9</v>
      </c>
    </row>
    <row r="7301" spans="28:50" x14ac:dyDescent="0.3">
      <c r="AB7301" s="160">
        <v>35305</v>
      </c>
      <c r="AC7301">
        <v>18</v>
      </c>
      <c r="AD7301">
        <v>110</v>
      </c>
      <c r="AE7301" t="s">
        <v>1105</v>
      </c>
      <c r="AF7301">
        <v>11</v>
      </c>
      <c r="AH7301" s="160">
        <v>37496</v>
      </c>
      <c r="AI7301">
        <v>18</v>
      </c>
      <c r="AJ7301">
        <v>177</v>
      </c>
      <c r="AK7301" s="160" t="s">
        <v>1105</v>
      </c>
      <c r="AL7301" s="28">
        <f t="shared" si="214"/>
        <v>18</v>
      </c>
      <c r="AN7301" s="160">
        <v>37496</v>
      </c>
      <c r="AO7301">
        <v>18</v>
      </c>
      <c r="AP7301">
        <v>100</v>
      </c>
      <c r="AQ7301" s="160" t="s">
        <v>1105</v>
      </c>
      <c r="AR7301" s="28">
        <f t="shared" si="215"/>
        <v>10</v>
      </c>
      <c r="AT7301" s="160">
        <v>36766</v>
      </c>
      <c r="AU7301">
        <v>18</v>
      </c>
      <c r="AV7301">
        <v>85</v>
      </c>
      <c r="AW7301" s="160" t="s">
        <v>1105</v>
      </c>
      <c r="AX7301" s="28">
        <f t="shared" si="216"/>
        <v>9</v>
      </c>
    </row>
    <row r="7302" spans="28:50" x14ac:dyDescent="0.3">
      <c r="AB7302" s="160">
        <v>35305</v>
      </c>
      <c r="AC7302">
        <v>19</v>
      </c>
      <c r="AD7302">
        <v>110</v>
      </c>
      <c r="AE7302" t="s">
        <v>1105</v>
      </c>
      <c r="AF7302">
        <v>11</v>
      </c>
      <c r="AH7302" s="160">
        <v>37496</v>
      </c>
      <c r="AI7302">
        <v>19</v>
      </c>
      <c r="AJ7302">
        <v>173</v>
      </c>
      <c r="AK7302" s="160" t="s">
        <v>1105</v>
      </c>
      <c r="AL7302" s="28">
        <f t="shared" si="214"/>
        <v>17</v>
      </c>
      <c r="AN7302" s="160">
        <v>37496</v>
      </c>
      <c r="AO7302">
        <v>19</v>
      </c>
      <c r="AP7302">
        <v>90</v>
      </c>
      <c r="AQ7302" s="160" t="s">
        <v>1105</v>
      </c>
      <c r="AR7302" s="28">
        <f t="shared" si="215"/>
        <v>9</v>
      </c>
      <c r="AT7302" s="160">
        <v>36766</v>
      </c>
      <c r="AU7302">
        <v>19</v>
      </c>
      <c r="AV7302">
        <v>84</v>
      </c>
      <c r="AW7302" s="160" t="s">
        <v>1105</v>
      </c>
      <c r="AX7302" s="28">
        <f t="shared" si="216"/>
        <v>8</v>
      </c>
    </row>
    <row r="7303" spans="28:50" x14ac:dyDescent="0.3">
      <c r="AB7303" s="160">
        <v>35305</v>
      </c>
      <c r="AC7303">
        <v>20</v>
      </c>
      <c r="AD7303">
        <v>100</v>
      </c>
      <c r="AE7303" t="s">
        <v>1105</v>
      </c>
      <c r="AF7303">
        <v>10</v>
      </c>
      <c r="AH7303" s="160">
        <v>37496</v>
      </c>
      <c r="AI7303">
        <v>20</v>
      </c>
      <c r="AJ7303">
        <v>167</v>
      </c>
      <c r="AK7303" s="160" t="s">
        <v>1105</v>
      </c>
      <c r="AL7303" s="28">
        <f t="shared" si="214"/>
        <v>17</v>
      </c>
      <c r="AN7303" s="160">
        <v>37496</v>
      </c>
      <c r="AO7303">
        <v>20</v>
      </c>
      <c r="AP7303">
        <v>83</v>
      </c>
      <c r="AQ7303" s="160" t="s">
        <v>1105</v>
      </c>
      <c r="AR7303" s="28">
        <f t="shared" si="215"/>
        <v>8</v>
      </c>
      <c r="AT7303" s="160">
        <v>36766</v>
      </c>
      <c r="AU7303">
        <v>20</v>
      </c>
      <c r="AV7303">
        <v>82</v>
      </c>
      <c r="AW7303" s="160" t="s">
        <v>1105</v>
      </c>
      <c r="AX7303" s="28">
        <f t="shared" si="216"/>
        <v>8</v>
      </c>
    </row>
    <row r="7304" spans="28:50" x14ac:dyDescent="0.3">
      <c r="AB7304" s="160">
        <v>35305</v>
      </c>
      <c r="AC7304">
        <v>21</v>
      </c>
      <c r="AD7304">
        <v>90</v>
      </c>
      <c r="AE7304" t="s">
        <v>1105</v>
      </c>
      <c r="AF7304">
        <v>9</v>
      </c>
      <c r="AH7304" s="160">
        <v>37496</v>
      </c>
      <c r="AI7304">
        <v>21</v>
      </c>
      <c r="AJ7304">
        <v>164</v>
      </c>
      <c r="AK7304" s="160" t="s">
        <v>1105</v>
      </c>
      <c r="AL7304" s="28">
        <f t="shared" si="214"/>
        <v>16</v>
      </c>
      <c r="AN7304" s="160">
        <v>37496</v>
      </c>
      <c r="AO7304">
        <v>21</v>
      </c>
      <c r="AP7304">
        <v>90</v>
      </c>
      <c r="AQ7304" s="160" t="s">
        <v>1105</v>
      </c>
      <c r="AR7304" s="28">
        <f t="shared" si="215"/>
        <v>9</v>
      </c>
      <c r="AT7304" s="160">
        <v>36766</v>
      </c>
      <c r="AU7304">
        <v>21</v>
      </c>
      <c r="AV7304">
        <v>81</v>
      </c>
      <c r="AW7304" s="160" t="s">
        <v>1105</v>
      </c>
      <c r="AX7304" s="28">
        <f t="shared" si="216"/>
        <v>8</v>
      </c>
    </row>
    <row r="7305" spans="28:50" x14ac:dyDescent="0.3">
      <c r="AB7305" s="160">
        <v>35305</v>
      </c>
      <c r="AC7305">
        <v>22</v>
      </c>
      <c r="AD7305">
        <v>80</v>
      </c>
      <c r="AE7305" t="s">
        <v>1105</v>
      </c>
      <c r="AF7305">
        <v>8</v>
      </c>
      <c r="AH7305" s="160">
        <v>37496</v>
      </c>
      <c r="AI7305">
        <v>22</v>
      </c>
      <c r="AJ7305">
        <v>146</v>
      </c>
      <c r="AK7305" s="160" t="s">
        <v>1105</v>
      </c>
      <c r="AL7305" s="28">
        <f t="shared" si="214"/>
        <v>15</v>
      </c>
      <c r="AN7305" s="160">
        <v>37496</v>
      </c>
      <c r="AO7305">
        <v>22</v>
      </c>
      <c r="AP7305">
        <v>70</v>
      </c>
      <c r="AQ7305" s="160" t="s">
        <v>1105</v>
      </c>
      <c r="AR7305" s="28">
        <f t="shared" si="215"/>
        <v>7</v>
      </c>
      <c r="AT7305" s="160">
        <v>36766</v>
      </c>
      <c r="AU7305">
        <v>22</v>
      </c>
      <c r="AV7305">
        <v>81</v>
      </c>
      <c r="AW7305" s="160" t="s">
        <v>1105</v>
      </c>
      <c r="AX7305" s="28">
        <f t="shared" si="216"/>
        <v>8</v>
      </c>
    </row>
    <row r="7306" spans="28:50" x14ac:dyDescent="0.3">
      <c r="AB7306" s="160">
        <v>35305</v>
      </c>
      <c r="AC7306">
        <v>23</v>
      </c>
      <c r="AD7306">
        <v>70</v>
      </c>
      <c r="AE7306" t="s">
        <v>1105</v>
      </c>
      <c r="AF7306">
        <v>7</v>
      </c>
      <c r="AH7306" s="160">
        <v>37496</v>
      </c>
      <c r="AI7306">
        <v>23</v>
      </c>
      <c r="AJ7306">
        <v>116</v>
      </c>
      <c r="AK7306" s="160" t="s">
        <v>1105</v>
      </c>
      <c r="AL7306" s="28">
        <f t="shared" si="214"/>
        <v>12</v>
      </c>
      <c r="AN7306" s="160">
        <v>37496</v>
      </c>
      <c r="AO7306">
        <v>23</v>
      </c>
      <c r="AP7306">
        <v>68</v>
      </c>
      <c r="AQ7306" s="160" t="s">
        <v>1105</v>
      </c>
      <c r="AR7306" s="28">
        <f t="shared" si="215"/>
        <v>7</v>
      </c>
      <c r="AT7306" s="160">
        <v>36766</v>
      </c>
      <c r="AU7306">
        <v>23</v>
      </c>
      <c r="AV7306">
        <v>80</v>
      </c>
      <c r="AW7306" s="160" t="s">
        <v>1105</v>
      </c>
      <c r="AX7306" s="28">
        <f t="shared" si="216"/>
        <v>8</v>
      </c>
    </row>
    <row r="7307" spans="28:50" x14ac:dyDescent="0.3">
      <c r="AB7307" s="160">
        <v>35306</v>
      </c>
      <c r="AC7307">
        <v>0</v>
      </c>
      <c r="AD7307">
        <v>60</v>
      </c>
      <c r="AE7307" t="s">
        <v>1105</v>
      </c>
      <c r="AF7307">
        <v>6</v>
      </c>
      <c r="AH7307" s="160">
        <v>37497</v>
      </c>
      <c r="AI7307">
        <v>0</v>
      </c>
      <c r="AJ7307">
        <v>117</v>
      </c>
      <c r="AK7307" s="160" t="s">
        <v>1105</v>
      </c>
      <c r="AL7307" s="28">
        <f t="shared" si="214"/>
        <v>12</v>
      </c>
      <c r="AN7307" s="160">
        <v>37497</v>
      </c>
      <c r="AO7307">
        <v>0</v>
      </c>
      <c r="AP7307">
        <v>80</v>
      </c>
      <c r="AQ7307" s="160" t="s">
        <v>1105</v>
      </c>
      <c r="AR7307" s="28">
        <f t="shared" si="215"/>
        <v>8</v>
      </c>
      <c r="AT7307" s="160">
        <v>36767</v>
      </c>
      <c r="AU7307">
        <v>0</v>
      </c>
      <c r="AV7307">
        <v>81</v>
      </c>
      <c r="AW7307" s="160" t="s">
        <v>1105</v>
      </c>
      <c r="AX7307" s="28">
        <f t="shared" si="216"/>
        <v>8</v>
      </c>
    </row>
    <row r="7308" spans="28:50" x14ac:dyDescent="0.3">
      <c r="AB7308" s="160">
        <v>35306</v>
      </c>
      <c r="AC7308">
        <v>1</v>
      </c>
      <c r="AD7308">
        <v>63</v>
      </c>
      <c r="AE7308" t="s">
        <v>1105</v>
      </c>
      <c r="AF7308">
        <v>6</v>
      </c>
      <c r="AH7308" s="160">
        <v>37497</v>
      </c>
      <c r="AI7308">
        <v>1</v>
      </c>
      <c r="AJ7308">
        <v>118</v>
      </c>
      <c r="AK7308" s="160" t="s">
        <v>1105</v>
      </c>
      <c r="AL7308" s="28">
        <f t="shared" si="214"/>
        <v>12</v>
      </c>
      <c r="AN7308" s="160">
        <v>37497</v>
      </c>
      <c r="AO7308">
        <v>1</v>
      </c>
      <c r="AP7308">
        <v>70</v>
      </c>
      <c r="AQ7308" s="160" t="s">
        <v>1105</v>
      </c>
      <c r="AR7308" s="28">
        <f t="shared" si="215"/>
        <v>7</v>
      </c>
      <c r="AT7308" s="160">
        <v>36767</v>
      </c>
      <c r="AU7308">
        <v>1</v>
      </c>
      <c r="AV7308">
        <v>81</v>
      </c>
      <c r="AW7308" s="160" t="s">
        <v>1105</v>
      </c>
      <c r="AX7308" s="28">
        <f t="shared" si="216"/>
        <v>8</v>
      </c>
    </row>
    <row r="7309" spans="28:50" x14ac:dyDescent="0.3">
      <c r="AB7309" s="160">
        <v>35306</v>
      </c>
      <c r="AC7309">
        <v>2</v>
      </c>
      <c r="AD7309">
        <v>67</v>
      </c>
      <c r="AE7309" t="s">
        <v>1105</v>
      </c>
      <c r="AF7309">
        <v>7</v>
      </c>
      <c r="AH7309" s="160">
        <v>37497</v>
      </c>
      <c r="AI7309">
        <v>2</v>
      </c>
      <c r="AJ7309">
        <v>117</v>
      </c>
      <c r="AK7309" s="160" t="s">
        <v>1105</v>
      </c>
      <c r="AL7309" s="28">
        <f t="shared" si="214"/>
        <v>12</v>
      </c>
      <c r="AN7309" s="160">
        <v>37497</v>
      </c>
      <c r="AO7309">
        <v>2</v>
      </c>
      <c r="AP7309">
        <v>63</v>
      </c>
      <c r="AQ7309" s="160" t="s">
        <v>1105</v>
      </c>
      <c r="AR7309" s="28">
        <f t="shared" si="215"/>
        <v>6</v>
      </c>
      <c r="AT7309" s="160">
        <v>36767</v>
      </c>
      <c r="AU7309">
        <v>2</v>
      </c>
      <c r="AV7309">
        <v>82</v>
      </c>
      <c r="AW7309" s="160" t="s">
        <v>1105</v>
      </c>
      <c r="AX7309" s="28">
        <f t="shared" si="216"/>
        <v>8</v>
      </c>
    </row>
    <row r="7310" spans="28:50" x14ac:dyDescent="0.3">
      <c r="AB7310" s="160">
        <v>35306</v>
      </c>
      <c r="AC7310">
        <v>3</v>
      </c>
      <c r="AD7310">
        <v>70</v>
      </c>
      <c r="AE7310" t="s">
        <v>1105</v>
      </c>
      <c r="AF7310">
        <v>7</v>
      </c>
      <c r="AH7310" s="160">
        <v>37497</v>
      </c>
      <c r="AI7310">
        <v>3</v>
      </c>
      <c r="AJ7310">
        <v>119</v>
      </c>
      <c r="AK7310" s="160" t="s">
        <v>1105</v>
      </c>
      <c r="AL7310" s="28">
        <f t="shared" si="214"/>
        <v>12</v>
      </c>
      <c r="AN7310" s="160">
        <v>37497</v>
      </c>
      <c r="AO7310">
        <v>3</v>
      </c>
      <c r="AP7310">
        <v>70</v>
      </c>
      <c r="AQ7310" s="160" t="s">
        <v>1105</v>
      </c>
      <c r="AR7310" s="28">
        <f t="shared" si="215"/>
        <v>7</v>
      </c>
      <c r="AT7310" s="160">
        <v>36767</v>
      </c>
      <c r="AU7310">
        <v>3</v>
      </c>
      <c r="AV7310">
        <v>83</v>
      </c>
      <c r="AW7310" s="160" t="s">
        <v>1105</v>
      </c>
      <c r="AX7310" s="28">
        <f t="shared" si="216"/>
        <v>8</v>
      </c>
    </row>
    <row r="7311" spans="28:50" x14ac:dyDescent="0.3">
      <c r="AB7311" s="160">
        <v>35306</v>
      </c>
      <c r="AC7311">
        <v>4</v>
      </c>
      <c r="AD7311">
        <v>70</v>
      </c>
      <c r="AE7311" t="s">
        <v>1105</v>
      </c>
      <c r="AF7311">
        <v>7</v>
      </c>
      <c r="AH7311" s="160">
        <v>37497</v>
      </c>
      <c r="AI7311">
        <v>4</v>
      </c>
      <c r="AJ7311">
        <v>117</v>
      </c>
      <c r="AK7311" s="160" t="s">
        <v>1105</v>
      </c>
      <c r="AL7311" s="28">
        <f t="shared" si="214"/>
        <v>12</v>
      </c>
      <c r="AN7311" s="160">
        <v>37497</v>
      </c>
      <c r="AO7311">
        <v>4</v>
      </c>
      <c r="AP7311">
        <v>70</v>
      </c>
      <c r="AQ7311" s="160" t="s">
        <v>1105</v>
      </c>
      <c r="AR7311" s="28">
        <f t="shared" si="215"/>
        <v>7</v>
      </c>
      <c r="AT7311" s="160">
        <v>36767</v>
      </c>
      <c r="AU7311">
        <v>4</v>
      </c>
      <c r="AV7311">
        <v>82</v>
      </c>
      <c r="AW7311" s="160" t="s">
        <v>1105</v>
      </c>
      <c r="AX7311" s="28">
        <f t="shared" si="216"/>
        <v>8</v>
      </c>
    </row>
    <row r="7312" spans="28:50" x14ac:dyDescent="0.3">
      <c r="AB7312" s="160">
        <v>35306</v>
      </c>
      <c r="AC7312">
        <v>5</v>
      </c>
      <c r="AD7312">
        <v>60</v>
      </c>
      <c r="AE7312" t="s">
        <v>1105</v>
      </c>
      <c r="AF7312">
        <v>6</v>
      </c>
      <c r="AH7312" s="160">
        <v>37497</v>
      </c>
      <c r="AI7312">
        <v>5</v>
      </c>
      <c r="AJ7312">
        <v>116</v>
      </c>
      <c r="AK7312" s="160" t="s">
        <v>1105</v>
      </c>
      <c r="AL7312" s="28">
        <f t="shared" si="214"/>
        <v>12</v>
      </c>
      <c r="AN7312" s="160">
        <v>37497</v>
      </c>
      <c r="AO7312">
        <v>5</v>
      </c>
      <c r="AP7312">
        <v>58</v>
      </c>
      <c r="AQ7312" s="160" t="s">
        <v>1105</v>
      </c>
      <c r="AR7312" s="28">
        <f t="shared" si="215"/>
        <v>6</v>
      </c>
      <c r="AT7312" s="160">
        <v>36767</v>
      </c>
      <c r="AU7312">
        <v>5</v>
      </c>
      <c r="AV7312">
        <v>79</v>
      </c>
      <c r="AW7312" s="160" t="s">
        <v>1105</v>
      </c>
      <c r="AX7312" s="28">
        <f t="shared" si="216"/>
        <v>8</v>
      </c>
    </row>
    <row r="7313" spans="28:50" x14ac:dyDescent="0.3">
      <c r="AB7313" s="160">
        <v>35306</v>
      </c>
      <c r="AC7313">
        <v>6</v>
      </c>
      <c r="AD7313">
        <v>50</v>
      </c>
      <c r="AE7313" t="s">
        <v>1105</v>
      </c>
      <c r="AF7313">
        <v>5</v>
      </c>
      <c r="AH7313" s="160">
        <v>37497</v>
      </c>
      <c r="AI7313">
        <v>6</v>
      </c>
      <c r="AJ7313">
        <v>116</v>
      </c>
      <c r="AK7313" s="160" t="s">
        <v>1105</v>
      </c>
      <c r="AL7313" s="28">
        <f t="shared" si="214"/>
        <v>12</v>
      </c>
      <c r="AN7313" s="160">
        <v>37497</v>
      </c>
      <c r="AO7313">
        <v>6</v>
      </c>
      <c r="AP7313">
        <v>50</v>
      </c>
      <c r="AQ7313" s="160" t="s">
        <v>1105</v>
      </c>
      <c r="AR7313" s="28">
        <f t="shared" si="215"/>
        <v>5</v>
      </c>
      <c r="AT7313" s="160">
        <v>36767</v>
      </c>
      <c r="AU7313">
        <v>6</v>
      </c>
      <c r="AV7313">
        <v>79</v>
      </c>
      <c r="AW7313" s="160" t="s">
        <v>1105</v>
      </c>
      <c r="AX7313" s="28">
        <f t="shared" si="216"/>
        <v>8</v>
      </c>
    </row>
    <row r="7314" spans="28:50" x14ac:dyDescent="0.3">
      <c r="AB7314" s="160">
        <v>35306</v>
      </c>
      <c r="AC7314">
        <v>7</v>
      </c>
      <c r="AD7314">
        <v>70</v>
      </c>
      <c r="AE7314" t="s">
        <v>1105</v>
      </c>
      <c r="AF7314">
        <v>7</v>
      </c>
      <c r="AH7314" s="160">
        <v>37497</v>
      </c>
      <c r="AI7314">
        <v>7</v>
      </c>
      <c r="AJ7314">
        <v>117</v>
      </c>
      <c r="AK7314" s="160" t="s">
        <v>1105</v>
      </c>
      <c r="AL7314" s="28">
        <f t="shared" si="214"/>
        <v>12</v>
      </c>
      <c r="AN7314" s="160">
        <v>37497</v>
      </c>
      <c r="AO7314">
        <v>7</v>
      </c>
      <c r="AP7314">
        <v>50</v>
      </c>
      <c r="AQ7314" s="160" t="s">
        <v>1105</v>
      </c>
      <c r="AR7314" s="28">
        <f t="shared" si="215"/>
        <v>5</v>
      </c>
      <c r="AT7314" s="160">
        <v>36767</v>
      </c>
      <c r="AU7314">
        <v>7</v>
      </c>
      <c r="AV7314">
        <v>80</v>
      </c>
      <c r="AW7314" s="160" t="s">
        <v>1105</v>
      </c>
      <c r="AX7314" s="28">
        <f t="shared" si="216"/>
        <v>8</v>
      </c>
    </row>
    <row r="7315" spans="28:50" x14ac:dyDescent="0.3">
      <c r="AB7315" s="160">
        <v>35306</v>
      </c>
      <c r="AC7315">
        <v>8</v>
      </c>
      <c r="AD7315">
        <v>80</v>
      </c>
      <c r="AE7315" t="s">
        <v>1105</v>
      </c>
      <c r="AF7315">
        <v>8</v>
      </c>
      <c r="AH7315" s="160">
        <v>37497</v>
      </c>
      <c r="AI7315">
        <v>8</v>
      </c>
      <c r="AJ7315">
        <v>130</v>
      </c>
      <c r="AK7315" s="160" t="s">
        <v>1105</v>
      </c>
      <c r="AL7315" s="28">
        <f t="shared" si="214"/>
        <v>13</v>
      </c>
      <c r="AN7315" s="160">
        <v>37497</v>
      </c>
      <c r="AO7315">
        <v>8</v>
      </c>
      <c r="AP7315">
        <v>81</v>
      </c>
      <c r="AQ7315" s="160" t="s">
        <v>1105</v>
      </c>
      <c r="AR7315" s="28">
        <f t="shared" si="215"/>
        <v>8</v>
      </c>
      <c r="AT7315" s="160">
        <v>36767</v>
      </c>
      <c r="AU7315">
        <v>8</v>
      </c>
      <c r="AV7315">
        <v>80</v>
      </c>
      <c r="AW7315" s="160" t="s">
        <v>1105</v>
      </c>
      <c r="AX7315" s="28">
        <f t="shared" si="216"/>
        <v>8</v>
      </c>
    </row>
    <row r="7316" spans="28:50" x14ac:dyDescent="0.3">
      <c r="AB7316" s="160">
        <v>35306</v>
      </c>
      <c r="AC7316">
        <v>9</v>
      </c>
      <c r="AD7316">
        <v>100</v>
      </c>
      <c r="AE7316" t="s">
        <v>1105</v>
      </c>
      <c r="AF7316">
        <v>10</v>
      </c>
      <c r="AH7316" s="160">
        <v>37497</v>
      </c>
      <c r="AI7316">
        <v>9</v>
      </c>
      <c r="AJ7316">
        <v>131</v>
      </c>
      <c r="AK7316" s="160" t="s">
        <v>1105</v>
      </c>
      <c r="AL7316" s="28">
        <f t="shared" si="214"/>
        <v>13</v>
      </c>
      <c r="AN7316" s="160">
        <v>37497</v>
      </c>
      <c r="AO7316">
        <v>9</v>
      </c>
      <c r="AP7316">
        <v>100</v>
      </c>
      <c r="AQ7316" s="160" t="s">
        <v>1105</v>
      </c>
      <c r="AR7316" s="28">
        <f t="shared" si="215"/>
        <v>10</v>
      </c>
      <c r="AT7316" s="160">
        <v>36767</v>
      </c>
      <c r="AU7316">
        <v>9</v>
      </c>
      <c r="AV7316">
        <v>82</v>
      </c>
      <c r="AW7316" s="160" t="s">
        <v>1105</v>
      </c>
      <c r="AX7316" s="28">
        <f t="shared" si="216"/>
        <v>8</v>
      </c>
    </row>
    <row r="7317" spans="28:50" x14ac:dyDescent="0.3">
      <c r="AB7317" s="160">
        <v>35306</v>
      </c>
      <c r="AC7317">
        <v>10</v>
      </c>
      <c r="AD7317">
        <v>110</v>
      </c>
      <c r="AE7317" t="s">
        <v>1105</v>
      </c>
      <c r="AF7317">
        <v>11</v>
      </c>
      <c r="AH7317" s="160">
        <v>37497</v>
      </c>
      <c r="AI7317">
        <v>10</v>
      </c>
      <c r="AJ7317">
        <v>143</v>
      </c>
      <c r="AK7317" s="160" t="s">
        <v>1105</v>
      </c>
      <c r="AL7317" s="28">
        <f t="shared" si="214"/>
        <v>14</v>
      </c>
      <c r="AN7317" s="160">
        <v>37497</v>
      </c>
      <c r="AO7317">
        <v>10</v>
      </c>
      <c r="AP7317">
        <v>120</v>
      </c>
      <c r="AQ7317" s="160" t="s">
        <v>1105</v>
      </c>
      <c r="AR7317" s="28">
        <f t="shared" si="215"/>
        <v>12</v>
      </c>
      <c r="AT7317" s="160">
        <v>36767</v>
      </c>
      <c r="AU7317">
        <v>10</v>
      </c>
      <c r="AV7317">
        <v>85</v>
      </c>
      <c r="AW7317" s="160" t="s">
        <v>1105</v>
      </c>
      <c r="AX7317" s="28">
        <f t="shared" si="216"/>
        <v>9</v>
      </c>
    </row>
    <row r="7318" spans="28:50" x14ac:dyDescent="0.3">
      <c r="AB7318" s="160">
        <v>35306</v>
      </c>
      <c r="AC7318">
        <v>11</v>
      </c>
      <c r="AD7318">
        <v>120</v>
      </c>
      <c r="AE7318" t="s">
        <v>1105</v>
      </c>
      <c r="AF7318">
        <v>12</v>
      </c>
      <c r="AH7318" s="160">
        <v>37497</v>
      </c>
      <c r="AI7318">
        <v>11</v>
      </c>
      <c r="AJ7318">
        <v>171</v>
      </c>
      <c r="AK7318" s="160" t="s">
        <v>1105</v>
      </c>
      <c r="AL7318" s="28">
        <f t="shared" si="214"/>
        <v>17</v>
      </c>
      <c r="AN7318" s="160">
        <v>37497</v>
      </c>
      <c r="AO7318">
        <v>11</v>
      </c>
      <c r="AP7318">
        <v>131</v>
      </c>
      <c r="AQ7318" s="160" t="s">
        <v>1105</v>
      </c>
      <c r="AR7318" s="28">
        <f t="shared" si="215"/>
        <v>13</v>
      </c>
      <c r="AT7318" s="160">
        <v>36767</v>
      </c>
      <c r="AU7318">
        <v>11</v>
      </c>
      <c r="AV7318">
        <v>86</v>
      </c>
      <c r="AW7318" s="160" t="s">
        <v>1105</v>
      </c>
      <c r="AX7318" s="28">
        <f t="shared" si="216"/>
        <v>9</v>
      </c>
    </row>
    <row r="7319" spans="28:50" x14ac:dyDescent="0.3">
      <c r="AB7319" s="160">
        <v>35306</v>
      </c>
      <c r="AC7319">
        <v>12</v>
      </c>
      <c r="AD7319">
        <v>110</v>
      </c>
      <c r="AE7319" t="s">
        <v>1105</v>
      </c>
      <c r="AF7319">
        <v>11</v>
      </c>
      <c r="AH7319" s="160">
        <v>37497</v>
      </c>
      <c r="AI7319">
        <v>12</v>
      </c>
      <c r="AJ7319">
        <v>167</v>
      </c>
      <c r="AK7319" s="160" t="s">
        <v>1105</v>
      </c>
      <c r="AL7319" s="28">
        <f t="shared" si="214"/>
        <v>17</v>
      </c>
      <c r="AN7319" s="160">
        <v>37497</v>
      </c>
      <c r="AO7319">
        <v>12</v>
      </c>
      <c r="AP7319">
        <v>140</v>
      </c>
      <c r="AQ7319" s="160" t="s">
        <v>1105</v>
      </c>
      <c r="AR7319" s="28">
        <f t="shared" si="215"/>
        <v>14</v>
      </c>
      <c r="AT7319" s="160">
        <v>36767</v>
      </c>
      <c r="AU7319">
        <v>12</v>
      </c>
      <c r="AV7319">
        <v>84</v>
      </c>
      <c r="AW7319" s="160" t="s">
        <v>1105</v>
      </c>
      <c r="AX7319" s="28">
        <f t="shared" si="216"/>
        <v>8</v>
      </c>
    </row>
    <row r="7320" spans="28:50" x14ac:dyDescent="0.3">
      <c r="AB7320" s="160">
        <v>35306</v>
      </c>
      <c r="AC7320">
        <v>13</v>
      </c>
      <c r="AD7320">
        <v>120</v>
      </c>
      <c r="AE7320" t="s">
        <v>1105</v>
      </c>
      <c r="AF7320">
        <v>12</v>
      </c>
      <c r="AH7320" s="160">
        <v>37497</v>
      </c>
      <c r="AI7320">
        <v>13</v>
      </c>
      <c r="AJ7320">
        <v>171</v>
      </c>
      <c r="AK7320" s="160" t="s">
        <v>1105</v>
      </c>
      <c r="AL7320" s="28">
        <f t="shared" si="214"/>
        <v>17</v>
      </c>
      <c r="AN7320" s="160">
        <v>37497</v>
      </c>
      <c r="AO7320">
        <v>13</v>
      </c>
      <c r="AP7320">
        <v>140</v>
      </c>
      <c r="AQ7320" s="160" t="s">
        <v>1105</v>
      </c>
      <c r="AR7320" s="28">
        <f t="shared" si="215"/>
        <v>14</v>
      </c>
      <c r="AT7320" s="160">
        <v>36767</v>
      </c>
      <c r="AU7320">
        <v>13</v>
      </c>
      <c r="AV7320">
        <v>87</v>
      </c>
      <c r="AW7320" s="160" t="s">
        <v>1105</v>
      </c>
      <c r="AX7320" s="28">
        <f t="shared" si="216"/>
        <v>9</v>
      </c>
    </row>
    <row r="7321" spans="28:50" x14ac:dyDescent="0.3">
      <c r="AB7321" s="160">
        <v>35306</v>
      </c>
      <c r="AC7321">
        <v>14</v>
      </c>
      <c r="AD7321">
        <v>120</v>
      </c>
      <c r="AE7321" t="s">
        <v>1105</v>
      </c>
      <c r="AF7321">
        <v>12</v>
      </c>
      <c r="AH7321" s="160">
        <v>37497</v>
      </c>
      <c r="AI7321">
        <v>14</v>
      </c>
      <c r="AJ7321">
        <v>180</v>
      </c>
      <c r="AK7321" s="160" t="s">
        <v>1105</v>
      </c>
      <c r="AL7321" s="28">
        <f t="shared" si="214"/>
        <v>18</v>
      </c>
      <c r="AN7321" s="160">
        <v>37497</v>
      </c>
      <c r="AO7321">
        <v>14</v>
      </c>
      <c r="AP7321">
        <v>134</v>
      </c>
      <c r="AQ7321" s="160" t="s">
        <v>1105</v>
      </c>
      <c r="AR7321" s="28">
        <f t="shared" si="215"/>
        <v>13</v>
      </c>
      <c r="AT7321" s="160">
        <v>36767</v>
      </c>
      <c r="AU7321">
        <v>14</v>
      </c>
      <c r="AV7321">
        <v>84</v>
      </c>
      <c r="AW7321" s="160" t="s">
        <v>1105</v>
      </c>
      <c r="AX7321" s="28">
        <f t="shared" si="216"/>
        <v>8</v>
      </c>
    </row>
    <row r="7322" spans="28:50" x14ac:dyDescent="0.3">
      <c r="AB7322" s="160">
        <v>35306</v>
      </c>
      <c r="AC7322">
        <v>15</v>
      </c>
      <c r="AD7322">
        <v>110</v>
      </c>
      <c r="AE7322" t="s">
        <v>1105</v>
      </c>
      <c r="AF7322">
        <v>11</v>
      </c>
      <c r="AH7322" s="160">
        <v>37497</v>
      </c>
      <c r="AI7322">
        <v>15</v>
      </c>
      <c r="AJ7322">
        <v>174</v>
      </c>
      <c r="AK7322" s="160" t="s">
        <v>1105</v>
      </c>
      <c r="AL7322" s="28">
        <f t="shared" si="214"/>
        <v>17</v>
      </c>
      <c r="AN7322" s="160">
        <v>37497</v>
      </c>
      <c r="AO7322">
        <v>15</v>
      </c>
      <c r="AP7322">
        <v>130</v>
      </c>
      <c r="AQ7322" s="160" t="s">
        <v>1105</v>
      </c>
      <c r="AR7322" s="28">
        <f t="shared" si="215"/>
        <v>13</v>
      </c>
      <c r="AT7322" s="160">
        <v>36767</v>
      </c>
      <c r="AU7322">
        <v>15</v>
      </c>
      <c r="AV7322">
        <v>83</v>
      </c>
      <c r="AW7322" s="160" t="s">
        <v>1105</v>
      </c>
      <c r="AX7322" s="28">
        <f t="shared" si="216"/>
        <v>8</v>
      </c>
    </row>
    <row r="7323" spans="28:50" x14ac:dyDescent="0.3">
      <c r="AB7323" s="160">
        <v>35306</v>
      </c>
      <c r="AC7323">
        <v>16</v>
      </c>
      <c r="AD7323">
        <v>110</v>
      </c>
      <c r="AE7323" t="s">
        <v>1105</v>
      </c>
      <c r="AF7323">
        <v>11</v>
      </c>
      <c r="AH7323" s="160">
        <v>37497</v>
      </c>
      <c r="AI7323">
        <v>16</v>
      </c>
      <c r="AJ7323">
        <v>167</v>
      </c>
      <c r="AK7323" s="160" t="s">
        <v>1105</v>
      </c>
      <c r="AL7323" s="28">
        <f t="shared" si="214"/>
        <v>17</v>
      </c>
      <c r="AN7323" s="160">
        <v>37497</v>
      </c>
      <c r="AO7323">
        <v>16</v>
      </c>
      <c r="AP7323">
        <v>130</v>
      </c>
      <c r="AQ7323" s="160" t="s">
        <v>1105</v>
      </c>
      <c r="AR7323" s="28">
        <f t="shared" si="215"/>
        <v>13</v>
      </c>
      <c r="AT7323" s="160">
        <v>36767</v>
      </c>
      <c r="AU7323">
        <v>16</v>
      </c>
      <c r="AV7323">
        <v>79</v>
      </c>
      <c r="AW7323" s="160" t="s">
        <v>1105</v>
      </c>
      <c r="AX7323" s="28">
        <f t="shared" si="216"/>
        <v>8</v>
      </c>
    </row>
    <row r="7324" spans="28:50" x14ac:dyDescent="0.3">
      <c r="AB7324" s="160">
        <v>35306</v>
      </c>
      <c r="AC7324">
        <v>17</v>
      </c>
      <c r="AD7324">
        <v>100</v>
      </c>
      <c r="AE7324" t="s">
        <v>1105</v>
      </c>
      <c r="AF7324">
        <v>10</v>
      </c>
      <c r="AH7324" s="160">
        <v>37497</v>
      </c>
      <c r="AI7324">
        <v>17</v>
      </c>
      <c r="AJ7324">
        <v>161</v>
      </c>
      <c r="AK7324" s="160" t="s">
        <v>1105</v>
      </c>
      <c r="AL7324" s="28">
        <f t="shared" si="214"/>
        <v>16</v>
      </c>
      <c r="AN7324" s="160">
        <v>37497</v>
      </c>
      <c r="AO7324">
        <v>17</v>
      </c>
      <c r="AP7324">
        <v>107</v>
      </c>
      <c r="AQ7324" s="160" t="s">
        <v>1105</v>
      </c>
      <c r="AR7324" s="28">
        <f t="shared" si="215"/>
        <v>11</v>
      </c>
      <c r="AT7324" s="160">
        <v>36767</v>
      </c>
      <c r="AU7324">
        <v>17</v>
      </c>
      <c r="AV7324">
        <v>78</v>
      </c>
      <c r="AW7324" s="160" t="s">
        <v>1105</v>
      </c>
      <c r="AX7324" s="28">
        <f t="shared" si="216"/>
        <v>8</v>
      </c>
    </row>
    <row r="7325" spans="28:50" x14ac:dyDescent="0.3">
      <c r="AB7325" s="160">
        <v>35306</v>
      </c>
      <c r="AC7325">
        <v>18</v>
      </c>
      <c r="AD7325">
        <v>90</v>
      </c>
      <c r="AE7325" t="s">
        <v>1105</v>
      </c>
      <c r="AF7325">
        <v>9</v>
      </c>
      <c r="AH7325" s="160">
        <v>37497</v>
      </c>
      <c r="AI7325">
        <v>18</v>
      </c>
      <c r="AJ7325">
        <v>152</v>
      </c>
      <c r="AK7325" s="160" t="s">
        <v>1105</v>
      </c>
      <c r="AL7325" s="28">
        <f t="shared" si="214"/>
        <v>15</v>
      </c>
      <c r="AN7325" s="160">
        <v>37497</v>
      </c>
      <c r="AO7325">
        <v>18</v>
      </c>
      <c r="AP7325">
        <v>110</v>
      </c>
      <c r="AQ7325" s="160" t="s">
        <v>1105</v>
      </c>
      <c r="AR7325" s="28">
        <f t="shared" si="215"/>
        <v>11</v>
      </c>
      <c r="AT7325" s="160">
        <v>36767</v>
      </c>
      <c r="AU7325">
        <v>18</v>
      </c>
      <c r="AV7325">
        <v>79</v>
      </c>
      <c r="AW7325" s="160" t="s">
        <v>1105</v>
      </c>
      <c r="AX7325" s="28">
        <f t="shared" si="216"/>
        <v>8</v>
      </c>
    </row>
    <row r="7326" spans="28:50" x14ac:dyDescent="0.3">
      <c r="AB7326" s="160">
        <v>35306</v>
      </c>
      <c r="AC7326">
        <v>19</v>
      </c>
      <c r="AD7326">
        <v>80</v>
      </c>
      <c r="AE7326" t="s">
        <v>1105</v>
      </c>
      <c r="AF7326">
        <v>8</v>
      </c>
      <c r="AH7326" s="160">
        <v>37497</v>
      </c>
      <c r="AI7326">
        <v>19</v>
      </c>
      <c r="AJ7326">
        <v>141</v>
      </c>
      <c r="AK7326" s="160" t="s">
        <v>1105</v>
      </c>
      <c r="AL7326" s="28">
        <f t="shared" si="214"/>
        <v>14</v>
      </c>
      <c r="AN7326" s="160">
        <v>37497</v>
      </c>
      <c r="AO7326">
        <v>19</v>
      </c>
      <c r="AP7326">
        <v>110</v>
      </c>
      <c r="AQ7326" s="160" t="s">
        <v>1105</v>
      </c>
      <c r="AR7326" s="28">
        <f t="shared" si="215"/>
        <v>11</v>
      </c>
      <c r="AT7326" s="160">
        <v>36767</v>
      </c>
      <c r="AU7326">
        <v>19</v>
      </c>
      <c r="AV7326">
        <v>77</v>
      </c>
      <c r="AW7326" s="160" t="s">
        <v>1105</v>
      </c>
      <c r="AX7326" s="28">
        <f t="shared" si="216"/>
        <v>8</v>
      </c>
    </row>
    <row r="7327" spans="28:50" x14ac:dyDescent="0.3">
      <c r="AB7327" s="160">
        <v>35306</v>
      </c>
      <c r="AC7327">
        <v>20</v>
      </c>
      <c r="AD7327">
        <v>70</v>
      </c>
      <c r="AE7327" t="s">
        <v>1105</v>
      </c>
      <c r="AF7327">
        <v>7</v>
      </c>
      <c r="AH7327" s="160">
        <v>37497</v>
      </c>
      <c r="AI7327">
        <v>20</v>
      </c>
      <c r="AJ7327">
        <v>132</v>
      </c>
      <c r="AK7327" s="160" t="s">
        <v>1105</v>
      </c>
      <c r="AL7327" s="28">
        <f t="shared" si="214"/>
        <v>13</v>
      </c>
      <c r="AN7327" s="160">
        <v>37497</v>
      </c>
      <c r="AO7327">
        <v>20</v>
      </c>
      <c r="AP7327">
        <v>107</v>
      </c>
      <c r="AQ7327" s="160" t="s">
        <v>1105</v>
      </c>
      <c r="AR7327" s="28">
        <f t="shared" si="215"/>
        <v>11</v>
      </c>
      <c r="AT7327" s="160">
        <v>36767</v>
      </c>
      <c r="AU7327">
        <v>20</v>
      </c>
      <c r="AV7327">
        <v>76</v>
      </c>
      <c r="AW7327" s="160" t="s">
        <v>1105</v>
      </c>
      <c r="AX7327" s="28">
        <f t="shared" si="216"/>
        <v>8</v>
      </c>
    </row>
    <row r="7328" spans="28:50" x14ac:dyDescent="0.3">
      <c r="AB7328" s="160">
        <v>35306</v>
      </c>
      <c r="AC7328">
        <v>21</v>
      </c>
      <c r="AD7328">
        <v>80</v>
      </c>
      <c r="AE7328" t="s">
        <v>1105</v>
      </c>
      <c r="AF7328">
        <v>8</v>
      </c>
      <c r="AH7328" s="160">
        <v>37497</v>
      </c>
      <c r="AI7328">
        <v>21</v>
      </c>
      <c r="AJ7328">
        <v>130</v>
      </c>
      <c r="AK7328" s="160" t="s">
        <v>1105</v>
      </c>
      <c r="AL7328" s="28">
        <f t="shared" si="214"/>
        <v>13</v>
      </c>
      <c r="AN7328" s="160">
        <v>37497</v>
      </c>
      <c r="AO7328">
        <v>21</v>
      </c>
      <c r="AP7328">
        <v>100</v>
      </c>
      <c r="AQ7328" s="160" t="s">
        <v>1105</v>
      </c>
      <c r="AR7328" s="28">
        <f t="shared" si="215"/>
        <v>10</v>
      </c>
      <c r="AT7328" s="160">
        <v>36767</v>
      </c>
      <c r="AU7328">
        <v>21</v>
      </c>
      <c r="AV7328">
        <v>75</v>
      </c>
      <c r="AW7328" s="160" t="s">
        <v>1105</v>
      </c>
      <c r="AX7328" s="28">
        <f t="shared" si="216"/>
        <v>8</v>
      </c>
    </row>
    <row r="7329" spans="28:50" x14ac:dyDescent="0.3">
      <c r="AB7329" s="160">
        <v>35306</v>
      </c>
      <c r="AC7329">
        <v>22</v>
      </c>
      <c r="AD7329">
        <v>80</v>
      </c>
      <c r="AE7329" t="s">
        <v>1105</v>
      </c>
      <c r="AF7329">
        <v>8</v>
      </c>
      <c r="AH7329" s="160">
        <v>37497</v>
      </c>
      <c r="AI7329">
        <v>22</v>
      </c>
      <c r="AJ7329">
        <v>126</v>
      </c>
      <c r="AK7329" s="160" t="s">
        <v>1105</v>
      </c>
      <c r="AL7329" s="28">
        <f t="shared" si="214"/>
        <v>13</v>
      </c>
      <c r="AN7329" s="160">
        <v>37497</v>
      </c>
      <c r="AO7329">
        <v>22</v>
      </c>
      <c r="AP7329">
        <v>100</v>
      </c>
      <c r="AQ7329" s="160" t="s">
        <v>1105</v>
      </c>
      <c r="AR7329" s="28">
        <f t="shared" si="215"/>
        <v>10</v>
      </c>
      <c r="AT7329" s="160">
        <v>36767</v>
      </c>
      <c r="AU7329">
        <v>22</v>
      </c>
      <c r="AV7329">
        <v>75</v>
      </c>
      <c r="AW7329" s="160" t="s">
        <v>1105</v>
      </c>
      <c r="AX7329" s="28">
        <f t="shared" si="216"/>
        <v>8</v>
      </c>
    </row>
    <row r="7330" spans="28:50" x14ac:dyDescent="0.3">
      <c r="AB7330" s="160">
        <v>35306</v>
      </c>
      <c r="AC7330">
        <v>23</v>
      </c>
      <c r="AD7330">
        <v>80</v>
      </c>
      <c r="AE7330" t="s">
        <v>1105</v>
      </c>
      <c r="AF7330">
        <v>8</v>
      </c>
      <c r="AH7330" s="160">
        <v>37497</v>
      </c>
      <c r="AI7330">
        <v>23</v>
      </c>
      <c r="AJ7330">
        <v>126</v>
      </c>
      <c r="AK7330" s="160" t="s">
        <v>1105</v>
      </c>
      <c r="AL7330" s="28">
        <f t="shared" si="214"/>
        <v>13</v>
      </c>
      <c r="AN7330" s="160">
        <v>37497</v>
      </c>
      <c r="AO7330">
        <v>23</v>
      </c>
      <c r="AP7330">
        <v>94</v>
      </c>
      <c r="AQ7330" s="160" t="s">
        <v>1105</v>
      </c>
      <c r="AR7330" s="28">
        <f t="shared" si="215"/>
        <v>9</v>
      </c>
      <c r="AT7330" s="160">
        <v>36767</v>
      </c>
      <c r="AU7330">
        <v>23</v>
      </c>
      <c r="AV7330">
        <v>77</v>
      </c>
      <c r="AW7330" s="160" t="s">
        <v>1105</v>
      </c>
      <c r="AX7330" s="28">
        <f t="shared" si="216"/>
        <v>8</v>
      </c>
    </row>
    <row r="7331" spans="28:50" x14ac:dyDescent="0.3">
      <c r="AB7331" s="160">
        <v>35307</v>
      </c>
      <c r="AC7331">
        <v>0</v>
      </c>
      <c r="AD7331">
        <v>70</v>
      </c>
      <c r="AE7331" t="s">
        <v>1105</v>
      </c>
      <c r="AF7331">
        <v>7</v>
      </c>
      <c r="AH7331" s="160">
        <v>37498</v>
      </c>
      <c r="AI7331">
        <v>0</v>
      </c>
      <c r="AJ7331">
        <v>122</v>
      </c>
      <c r="AK7331" s="160" t="s">
        <v>1105</v>
      </c>
      <c r="AL7331" s="28">
        <f t="shared" si="214"/>
        <v>12</v>
      </c>
      <c r="AN7331" s="160">
        <v>37498</v>
      </c>
      <c r="AO7331">
        <v>0</v>
      </c>
      <c r="AP7331">
        <v>90</v>
      </c>
      <c r="AQ7331" s="160" t="s">
        <v>1105</v>
      </c>
      <c r="AR7331" s="28">
        <f t="shared" si="215"/>
        <v>9</v>
      </c>
      <c r="AT7331" s="160">
        <v>36768</v>
      </c>
      <c r="AU7331">
        <v>0</v>
      </c>
      <c r="AV7331">
        <v>78</v>
      </c>
      <c r="AW7331" s="160" t="s">
        <v>1105</v>
      </c>
      <c r="AX7331" s="28">
        <f t="shared" si="216"/>
        <v>8</v>
      </c>
    </row>
    <row r="7332" spans="28:50" x14ac:dyDescent="0.3">
      <c r="AB7332" s="160">
        <v>35307</v>
      </c>
      <c r="AC7332">
        <v>1</v>
      </c>
      <c r="AD7332">
        <v>70</v>
      </c>
      <c r="AE7332" t="s">
        <v>1105</v>
      </c>
      <c r="AF7332">
        <v>7</v>
      </c>
      <c r="AH7332" s="160">
        <v>37498</v>
      </c>
      <c r="AI7332">
        <v>1</v>
      </c>
      <c r="AJ7332">
        <v>118</v>
      </c>
      <c r="AK7332" s="160" t="s">
        <v>1105</v>
      </c>
      <c r="AL7332" s="28">
        <f t="shared" si="214"/>
        <v>12</v>
      </c>
      <c r="AN7332" s="160">
        <v>37498</v>
      </c>
      <c r="AO7332">
        <v>1</v>
      </c>
      <c r="AP7332">
        <v>80</v>
      </c>
      <c r="AQ7332" s="160" t="s">
        <v>1105</v>
      </c>
      <c r="AR7332" s="28">
        <f t="shared" si="215"/>
        <v>8</v>
      </c>
      <c r="AT7332" s="160">
        <v>36768</v>
      </c>
      <c r="AU7332">
        <v>1</v>
      </c>
      <c r="AV7332">
        <v>77</v>
      </c>
      <c r="AW7332" s="160" t="s">
        <v>1105</v>
      </c>
      <c r="AX7332" s="28">
        <f t="shared" si="216"/>
        <v>8</v>
      </c>
    </row>
    <row r="7333" spans="28:50" x14ac:dyDescent="0.3">
      <c r="AB7333" s="160">
        <v>35307</v>
      </c>
      <c r="AC7333">
        <v>2</v>
      </c>
      <c r="AD7333">
        <v>60</v>
      </c>
      <c r="AE7333" t="s">
        <v>1105</v>
      </c>
      <c r="AF7333">
        <v>6</v>
      </c>
      <c r="AH7333" s="160">
        <v>37498</v>
      </c>
      <c r="AI7333">
        <v>2</v>
      </c>
      <c r="AJ7333">
        <v>116</v>
      </c>
      <c r="AK7333" s="160" t="s">
        <v>1105</v>
      </c>
      <c r="AL7333" s="28">
        <f t="shared" si="214"/>
        <v>12</v>
      </c>
      <c r="AN7333" s="160">
        <v>37498</v>
      </c>
      <c r="AO7333">
        <v>2</v>
      </c>
      <c r="AP7333">
        <v>76</v>
      </c>
      <c r="AQ7333" s="160" t="s">
        <v>1105</v>
      </c>
      <c r="AR7333" s="28">
        <f t="shared" si="215"/>
        <v>8</v>
      </c>
      <c r="AT7333" s="160">
        <v>36768</v>
      </c>
      <c r="AU7333">
        <v>2</v>
      </c>
      <c r="AV7333">
        <v>76</v>
      </c>
      <c r="AW7333" s="160" t="s">
        <v>1105</v>
      </c>
      <c r="AX7333" s="28">
        <f t="shared" si="216"/>
        <v>8</v>
      </c>
    </row>
    <row r="7334" spans="28:50" x14ac:dyDescent="0.3">
      <c r="AB7334" s="160">
        <v>35307</v>
      </c>
      <c r="AC7334">
        <v>3</v>
      </c>
      <c r="AD7334">
        <v>60</v>
      </c>
      <c r="AE7334" t="s">
        <v>1105</v>
      </c>
      <c r="AF7334">
        <v>6</v>
      </c>
      <c r="AH7334" s="160">
        <v>37498</v>
      </c>
      <c r="AI7334">
        <v>3</v>
      </c>
      <c r="AJ7334">
        <v>114</v>
      </c>
      <c r="AK7334" s="160" t="s">
        <v>1105</v>
      </c>
      <c r="AL7334" s="28">
        <f t="shared" si="214"/>
        <v>11</v>
      </c>
      <c r="AN7334" s="160">
        <v>37498</v>
      </c>
      <c r="AO7334">
        <v>3</v>
      </c>
      <c r="AP7334">
        <v>70</v>
      </c>
      <c r="AQ7334" s="160" t="s">
        <v>1105</v>
      </c>
      <c r="AR7334" s="28">
        <f t="shared" si="215"/>
        <v>7</v>
      </c>
      <c r="AT7334" s="160">
        <v>36768</v>
      </c>
      <c r="AU7334">
        <v>3</v>
      </c>
      <c r="AV7334">
        <v>76</v>
      </c>
      <c r="AW7334" s="160" t="s">
        <v>1105</v>
      </c>
      <c r="AX7334" s="28">
        <f t="shared" si="216"/>
        <v>8</v>
      </c>
    </row>
    <row r="7335" spans="28:50" x14ac:dyDescent="0.3">
      <c r="AB7335" s="160">
        <v>35307</v>
      </c>
      <c r="AC7335">
        <v>4</v>
      </c>
      <c r="AD7335">
        <v>60</v>
      </c>
      <c r="AE7335" t="s">
        <v>1105</v>
      </c>
      <c r="AF7335">
        <v>6</v>
      </c>
      <c r="AH7335" s="160">
        <v>37498</v>
      </c>
      <c r="AI7335">
        <v>4</v>
      </c>
      <c r="AJ7335">
        <v>112</v>
      </c>
      <c r="AK7335" s="160" t="s">
        <v>1105</v>
      </c>
      <c r="AL7335" s="28">
        <f t="shared" si="214"/>
        <v>11</v>
      </c>
      <c r="AN7335" s="160">
        <v>37498</v>
      </c>
      <c r="AO7335">
        <v>4</v>
      </c>
      <c r="AP7335">
        <v>70</v>
      </c>
      <c r="AQ7335" s="160" t="s">
        <v>1105</v>
      </c>
      <c r="AR7335" s="28">
        <f t="shared" si="215"/>
        <v>7</v>
      </c>
      <c r="AT7335" s="160">
        <v>36768</v>
      </c>
      <c r="AU7335">
        <v>4</v>
      </c>
      <c r="AV7335">
        <v>75</v>
      </c>
      <c r="AW7335" s="160" t="s">
        <v>1105</v>
      </c>
      <c r="AX7335" s="28">
        <f t="shared" si="216"/>
        <v>8</v>
      </c>
    </row>
    <row r="7336" spans="28:50" x14ac:dyDescent="0.3">
      <c r="AB7336" s="160">
        <v>35307</v>
      </c>
      <c r="AC7336">
        <v>5</v>
      </c>
      <c r="AD7336">
        <v>60</v>
      </c>
      <c r="AE7336" t="s">
        <v>1105</v>
      </c>
      <c r="AF7336">
        <v>6</v>
      </c>
      <c r="AH7336" s="160">
        <v>37498</v>
      </c>
      <c r="AI7336">
        <v>5</v>
      </c>
      <c r="AJ7336">
        <v>105</v>
      </c>
      <c r="AK7336" s="160" t="s">
        <v>1105</v>
      </c>
      <c r="AL7336" s="28">
        <f t="shared" si="214"/>
        <v>11</v>
      </c>
      <c r="AN7336" s="160">
        <v>37498</v>
      </c>
      <c r="AO7336">
        <v>5</v>
      </c>
      <c r="AP7336">
        <v>60</v>
      </c>
      <c r="AQ7336" s="160" t="s">
        <v>1105</v>
      </c>
      <c r="AR7336" s="28">
        <f t="shared" si="215"/>
        <v>6</v>
      </c>
      <c r="AT7336" s="160">
        <v>36768</v>
      </c>
      <c r="AU7336">
        <v>5</v>
      </c>
      <c r="AV7336">
        <v>71</v>
      </c>
      <c r="AW7336" s="160" t="s">
        <v>1105</v>
      </c>
      <c r="AX7336" s="28">
        <f t="shared" si="216"/>
        <v>7</v>
      </c>
    </row>
    <row r="7337" spans="28:50" x14ac:dyDescent="0.3">
      <c r="AB7337" s="160">
        <v>35307</v>
      </c>
      <c r="AC7337">
        <v>6</v>
      </c>
      <c r="AD7337">
        <v>60</v>
      </c>
      <c r="AE7337" t="s">
        <v>1105</v>
      </c>
      <c r="AF7337">
        <v>6</v>
      </c>
      <c r="AH7337" s="160">
        <v>37498</v>
      </c>
      <c r="AI7337">
        <v>6</v>
      </c>
      <c r="AJ7337">
        <v>104</v>
      </c>
      <c r="AK7337" s="160" t="s">
        <v>1105</v>
      </c>
      <c r="AL7337" s="28">
        <f t="shared" si="214"/>
        <v>10</v>
      </c>
      <c r="AN7337" s="160">
        <v>37498</v>
      </c>
      <c r="AO7337">
        <v>6</v>
      </c>
      <c r="AP7337">
        <v>70</v>
      </c>
      <c r="AQ7337" s="160" t="s">
        <v>1105</v>
      </c>
      <c r="AR7337" s="28">
        <f t="shared" si="215"/>
        <v>7</v>
      </c>
      <c r="AT7337" s="160">
        <v>36768</v>
      </c>
      <c r="AU7337">
        <v>6</v>
      </c>
      <c r="AV7337">
        <v>75</v>
      </c>
      <c r="AW7337" s="160" t="s">
        <v>1105</v>
      </c>
      <c r="AX7337" s="28">
        <f t="shared" si="216"/>
        <v>8</v>
      </c>
    </row>
    <row r="7338" spans="28:50" x14ac:dyDescent="0.3">
      <c r="AB7338" s="160">
        <v>35307</v>
      </c>
      <c r="AC7338">
        <v>7</v>
      </c>
      <c r="AD7338">
        <v>70</v>
      </c>
      <c r="AE7338" t="s">
        <v>1105</v>
      </c>
      <c r="AF7338">
        <v>7</v>
      </c>
      <c r="AH7338" s="160">
        <v>37498</v>
      </c>
      <c r="AI7338">
        <v>7</v>
      </c>
      <c r="AJ7338">
        <v>106</v>
      </c>
      <c r="AK7338" s="160" t="s">
        <v>1105</v>
      </c>
      <c r="AL7338" s="28">
        <f t="shared" si="214"/>
        <v>11</v>
      </c>
      <c r="AN7338" s="160">
        <v>37498</v>
      </c>
      <c r="AO7338">
        <v>7</v>
      </c>
      <c r="AP7338">
        <v>80</v>
      </c>
      <c r="AQ7338" s="160" t="s">
        <v>1105</v>
      </c>
      <c r="AR7338" s="28">
        <f t="shared" si="215"/>
        <v>8</v>
      </c>
      <c r="AT7338" s="160">
        <v>36768</v>
      </c>
      <c r="AU7338">
        <v>7</v>
      </c>
      <c r="AV7338">
        <v>71</v>
      </c>
      <c r="AW7338" s="160" t="s">
        <v>1105</v>
      </c>
      <c r="AX7338" s="28">
        <f t="shared" si="216"/>
        <v>7</v>
      </c>
    </row>
    <row r="7339" spans="28:50" x14ac:dyDescent="0.3">
      <c r="AB7339" s="160">
        <v>35307</v>
      </c>
      <c r="AC7339">
        <v>8</v>
      </c>
      <c r="AD7339">
        <v>70</v>
      </c>
      <c r="AE7339" t="s">
        <v>1105</v>
      </c>
      <c r="AF7339">
        <v>7</v>
      </c>
      <c r="AH7339" s="160">
        <v>37498</v>
      </c>
      <c r="AI7339">
        <v>8</v>
      </c>
      <c r="AJ7339">
        <v>110</v>
      </c>
      <c r="AK7339" s="160" t="s">
        <v>1105</v>
      </c>
      <c r="AL7339" s="28">
        <f t="shared" si="214"/>
        <v>11</v>
      </c>
      <c r="AN7339" s="160">
        <v>37498</v>
      </c>
      <c r="AO7339">
        <v>8</v>
      </c>
      <c r="AP7339">
        <v>96</v>
      </c>
      <c r="AQ7339" s="160" t="s">
        <v>1105</v>
      </c>
      <c r="AR7339" s="28">
        <f t="shared" si="215"/>
        <v>10</v>
      </c>
      <c r="AT7339" s="160">
        <v>36768</v>
      </c>
      <c r="AU7339">
        <v>8</v>
      </c>
      <c r="AV7339">
        <v>75</v>
      </c>
      <c r="AW7339" s="160" t="s">
        <v>1105</v>
      </c>
      <c r="AX7339" s="28">
        <f t="shared" si="216"/>
        <v>8</v>
      </c>
    </row>
    <row r="7340" spans="28:50" x14ac:dyDescent="0.3">
      <c r="AB7340" s="160">
        <v>35307</v>
      </c>
      <c r="AC7340">
        <v>9</v>
      </c>
      <c r="AD7340">
        <v>80</v>
      </c>
      <c r="AE7340" t="s">
        <v>1105</v>
      </c>
      <c r="AF7340">
        <v>8</v>
      </c>
      <c r="AH7340" s="160">
        <v>37498</v>
      </c>
      <c r="AI7340">
        <v>9</v>
      </c>
      <c r="AJ7340">
        <v>126</v>
      </c>
      <c r="AK7340" s="160" t="s">
        <v>1105</v>
      </c>
      <c r="AL7340" s="28">
        <f t="shared" si="214"/>
        <v>13</v>
      </c>
      <c r="AN7340" s="160">
        <v>37498</v>
      </c>
      <c r="AO7340">
        <v>9</v>
      </c>
      <c r="AP7340">
        <v>120</v>
      </c>
      <c r="AQ7340" s="160" t="s">
        <v>1105</v>
      </c>
      <c r="AR7340" s="28">
        <f t="shared" si="215"/>
        <v>12</v>
      </c>
      <c r="AT7340" s="160">
        <v>36768</v>
      </c>
      <c r="AU7340">
        <v>9</v>
      </c>
      <c r="AV7340">
        <v>76</v>
      </c>
      <c r="AW7340" s="160" t="s">
        <v>1105</v>
      </c>
      <c r="AX7340" s="28">
        <f t="shared" si="216"/>
        <v>8</v>
      </c>
    </row>
    <row r="7341" spans="28:50" x14ac:dyDescent="0.3">
      <c r="AB7341" s="160">
        <v>35307</v>
      </c>
      <c r="AC7341">
        <v>10</v>
      </c>
      <c r="AD7341">
        <v>85</v>
      </c>
      <c r="AE7341" t="s">
        <v>1105</v>
      </c>
      <c r="AF7341">
        <v>9</v>
      </c>
      <c r="AH7341" s="160">
        <v>37498</v>
      </c>
      <c r="AI7341">
        <v>10</v>
      </c>
      <c r="AJ7341">
        <v>139</v>
      </c>
      <c r="AK7341" s="160" t="s">
        <v>1105</v>
      </c>
      <c r="AL7341" s="28">
        <f t="shared" si="214"/>
        <v>14</v>
      </c>
      <c r="AN7341" s="160">
        <v>37498</v>
      </c>
      <c r="AO7341">
        <v>10</v>
      </c>
      <c r="AP7341">
        <v>130</v>
      </c>
      <c r="AQ7341" s="160" t="s">
        <v>1105</v>
      </c>
      <c r="AR7341" s="28">
        <f t="shared" si="215"/>
        <v>13</v>
      </c>
      <c r="AT7341" s="160">
        <v>36768</v>
      </c>
      <c r="AU7341">
        <v>10</v>
      </c>
      <c r="AV7341">
        <v>77</v>
      </c>
      <c r="AW7341" s="160" t="s">
        <v>1105</v>
      </c>
      <c r="AX7341" s="28">
        <f t="shared" si="216"/>
        <v>8</v>
      </c>
    </row>
    <row r="7342" spans="28:50" x14ac:dyDescent="0.3">
      <c r="AB7342" s="160">
        <v>35307</v>
      </c>
      <c r="AC7342">
        <v>11</v>
      </c>
      <c r="AD7342">
        <v>90</v>
      </c>
      <c r="AE7342" t="s">
        <v>1105</v>
      </c>
      <c r="AF7342">
        <v>9</v>
      </c>
      <c r="AH7342" s="160">
        <v>37498</v>
      </c>
      <c r="AI7342">
        <v>11</v>
      </c>
      <c r="AJ7342">
        <v>149</v>
      </c>
      <c r="AK7342" s="160" t="s">
        <v>1105</v>
      </c>
      <c r="AL7342" s="28">
        <f t="shared" si="214"/>
        <v>15</v>
      </c>
      <c r="AN7342" s="160">
        <v>37498</v>
      </c>
      <c r="AO7342">
        <v>11</v>
      </c>
      <c r="AP7342">
        <v>134</v>
      </c>
      <c r="AQ7342" s="160" t="s">
        <v>1105</v>
      </c>
      <c r="AR7342" s="28">
        <f t="shared" si="215"/>
        <v>13</v>
      </c>
      <c r="AT7342" s="160">
        <v>36768</v>
      </c>
      <c r="AU7342">
        <v>11</v>
      </c>
      <c r="AV7342">
        <v>78</v>
      </c>
      <c r="AW7342" s="160" t="s">
        <v>1105</v>
      </c>
      <c r="AX7342" s="28">
        <f t="shared" si="216"/>
        <v>8</v>
      </c>
    </row>
    <row r="7343" spans="28:50" x14ac:dyDescent="0.3">
      <c r="AB7343" s="160">
        <v>35307</v>
      </c>
      <c r="AC7343">
        <v>12</v>
      </c>
      <c r="AD7343">
        <v>90</v>
      </c>
      <c r="AE7343" t="s">
        <v>1105</v>
      </c>
      <c r="AF7343">
        <v>9</v>
      </c>
      <c r="AH7343" s="160">
        <v>37498</v>
      </c>
      <c r="AI7343">
        <v>12</v>
      </c>
      <c r="AJ7343">
        <v>155</v>
      </c>
      <c r="AK7343" s="160" t="s">
        <v>1105</v>
      </c>
      <c r="AL7343" s="28">
        <f t="shared" si="214"/>
        <v>16</v>
      </c>
      <c r="AN7343" s="160">
        <v>37498</v>
      </c>
      <c r="AO7343">
        <v>12</v>
      </c>
      <c r="AP7343">
        <v>140</v>
      </c>
      <c r="AQ7343" s="160" t="s">
        <v>1105</v>
      </c>
      <c r="AR7343" s="28">
        <f t="shared" si="215"/>
        <v>14</v>
      </c>
      <c r="AT7343" s="160">
        <v>36768</v>
      </c>
      <c r="AU7343">
        <v>12</v>
      </c>
      <c r="AV7343">
        <v>81</v>
      </c>
      <c r="AW7343" s="160" t="s">
        <v>1105</v>
      </c>
      <c r="AX7343" s="28">
        <f t="shared" si="216"/>
        <v>8</v>
      </c>
    </row>
    <row r="7344" spans="28:50" x14ac:dyDescent="0.3">
      <c r="AB7344" s="160">
        <v>35307</v>
      </c>
      <c r="AC7344">
        <v>13</v>
      </c>
      <c r="AD7344">
        <v>80</v>
      </c>
      <c r="AE7344" t="s">
        <v>1105</v>
      </c>
      <c r="AF7344">
        <v>8</v>
      </c>
      <c r="AH7344" s="160">
        <v>37498</v>
      </c>
      <c r="AI7344">
        <v>13</v>
      </c>
      <c r="AJ7344">
        <v>159</v>
      </c>
      <c r="AK7344" s="160" t="s">
        <v>1105</v>
      </c>
      <c r="AL7344" s="28">
        <f t="shared" si="214"/>
        <v>16</v>
      </c>
      <c r="AN7344" s="160">
        <v>37498</v>
      </c>
      <c r="AO7344">
        <v>13</v>
      </c>
      <c r="AP7344">
        <v>140</v>
      </c>
      <c r="AQ7344" s="160" t="s">
        <v>1105</v>
      </c>
      <c r="AR7344" s="28">
        <f t="shared" si="215"/>
        <v>14</v>
      </c>
      <c r="AT7344" s="160">
        <v>36768</v>
      </c>
      <c r="AU7344">
        <v>13</v>
      </c>
      <c r="AV7344">
        <v>83</v>
      </c>
      <c r="AW7344" s="160" t="s">
        <v>1105</v>
      </c>
      <c r="AX7344" s="28">
        <f t="shared" si="216"/>
        <v>8</v>
      </c>
    </row>
    <row r="7345" spans="28:50" x14ac:dyDescent="0.3">
      <c r="AB7345" s="160">
        <v>35307</v>
      </c>
      <c r="AC7345">
        <v>14</v>
      </c>
      <c r="AD7345">
        <v>80</v>
      </c>
      <c r="AE7345" t="s">
        <v>1105</v>
      </c>
      <c r="AF7345">
        <v>8</v>
      </c>
      <c r="AH7345" s="160">
        <v>37498</v>
      </c>
      <c r="AI7345">
        <v>14</v>
      </c>
      <c r="AJ7345">
        <v>166</v>
      </c>
      <c r="AK7345" s="160" t="s">
        <v>1105</v>
      </c>
      <c r="AL7345" s="28">
        <f t="shared" si="214"/>
        <v>17</v>
      </c>
      <c r="AN7345" s="160">
        <v>37498</v>
      </c>
      <c r="AO7345">
        <v>14</v>
      </c>
      <c r="AP7345">
        <v>132</v>
      </c>
      <c r="AQ7345" s="160" t="s">
        <v>1105</v>
      </c>
      <c r="AR7345" s="28">
        <f t="shared" si="215"/>
        <v>13</v>
      </c>
      <c r="AT7345" s="160">
        <v>36768</v>
      </c>
      <c r="AU7345">
        <v>14</v>
      </c>
      <c r="AV7345">
        <v>83</v>
      </c>
      <c r="AW7345" s="160" t="s">
        <v>1105</v>
      </c>
      <c r="AX7345" s="28">
        <f t="shared" si="216"/>
        <v>8</v>
      </c>
    </row>
    <row r="7346" spans="28:50" x14ac:dyDescent="0.3">
      <c r="AB7346" s="160">
        <v>35307</v>
      </c>
      <c r="AC7346">
        <v>15</v>
      </c>
      <c r="AD7346">
        <v>80</v>
      </c>
      <c r="AE7346" t="s">
        <v>1105</v>
      </c>
      <c r="AF7346">
        <v>8</v>
      </c>
      <c r="AH7346" s="160">
        <v>37498</v>
      </c>
      <c r="AI7346">
        <v>15</v>
      </c>
      <c r="AJ7346">
        <v>173</v>
      </c>
      <c r="AK7346" s="160" t="s">
        <v>1105</v>
      </c>
      <c r="AL7346" s="28">
        <f t="shared" si="214"/>
        <v>17</v>
      </c>
      <c r="AN7346" s="160">
        <v>37498</v>
      </c>
      <c r="AO7346">
        <v>15</v>
      </c>
      <c r="AP7346">
        <v>130</v>
      </c>
      <c r="AQ7346" s="160" t="s">
        <v>1105</v>
      </c>
      <c r="AR7346" s="28">
        <f t="shared" si="215"/>
        <v>13</v>
      </c>
      <c r="AT7346" s="160">
        <v>36768</v>
      </c>
      <c r="AU7346">
        <v>15</v>
      </c>
      <c r="AV7346">
        <v>82</v>
      </c>
      <c r="AW7346" s="160" t="s">
        <v>1105</v>
      </c>
      <c r="AX7346" s="28">
        <f t="shared" si="216"/>
        <v>8</v>
      </c>
    </row>
    <row r="7347" spans="28:50" x14ac:dyDescent="0.3">
      <c r="AB7347" s="160">
        <v>35307</v>
      </c>
      <c r="AC7347">
        <v>16</v>
      </c>
      <c r="AD7347">
        <v>80</v>
      </c>
      <c r="AE7347" t="s">
        <v>1105</v>
      </c>
      <c r="AF7347">
        <v>8</v>
      </c>
      <c r="AH7347" s="160">
        <v>37498</v>
      </c>
      <c r="AI7347">
        <v>16</v>
      </c>
      <c r="AJ7347">
        <v>169</v>
      </c>
      <c r="AK7347" s="160" t="s">
        <v>1105</v>
      </c>
      <c r="AL7347" s="28">
        <f t="shared" si="214"/>
        <v>17</v>
      </c>
      <c r="AN7347" s="160">
        <v>37498</v>
      </c>
      <c r="AO7347">
        <v>16</v>
      </c>
      <c r="AP7347">
        <v>120</v>
      </c>
      <c r="AQ7347" s="160" t="s">
        <v>1105</v>
      </c>
      <c r="AR7347" s="28">
        <f t="shared" si="215"/>
        <v>12</v>
      </c>
      <c r="AT7347" s="160">
        <v>36768</v>
      </c>
      <c r="AU7347">
        <v>16</v>
      </c>
      <c r="AV7347">
        <v>82</v>
      </c>
      <c r="AW7347" s="160" t="s">
        <v>1105</v>
      </c>
      <c r="AX7347" s="28">
        <f t="shared" si="216"/>
        <v>8</v>
      </c>
    </row>
    <row r="7348" spans="28:50" x14ac:dyDescent="0.3">
      <c r="AB7348" s="160">
        <v>35307</v>
      </c>
      <c r="AC7348">
        <v>17</v>
      </c>
      <c r="AD7348">
        <v>70</v>
      </c>
      <c r="AE7348" t="s">
        <v>1105</v>
      </c>
      <c r="AF7348">
        <v>7</v>
      </c>
      <c r="AH7348" s="160">
        <v>37498</v>
      </c>
      <c r="AI7348">
        <v>17</v>
      </c>
      <c r="AJ7348">
        <v>163</v>
      </c>
      <c r="AK7348" s="160" t="s">
        <v>1105</v>
      </c>
      <c r="AL7348" s="28">
        <f t="shared" si="214"/>
        <v>16</v>
      </c>
      <c r="AN7348" s="160">
        <v>37498</v>
      </c>
      <c r="AO7348">
        <v>17</v>
      </c>
      <c r="AP7348">
        <v>118</v>
      </c>
      <c r="AQ7348" s="160" t="s">
        <v>1105</v>
      </c>
      <c r="AR7348" s="28">
        <f t="shared" si="215"/>
        <v>12</v>
      </c>
      <c r="AT7348" s="160">
        <v>36768</v>
      </c>
      <c r="AU7348">
        <v>17</v>
      </c>
      <c r="AV7348">
        <v>84</v>
      </c>
      <c r="AW7348" s="160" t="s">
        <v>1105</v>
      </c>
      <c r="AX7348" s="28">
        <f t="shared" si="216"/>
        <v>8</v>
      </c>
    </row>
    <row r="7349" spans="28:50" x14ac:dyDescent="0.3">
      <c r="AB7349" s="160">
        <v>35307</v>
      </c>
      <c r="AC7349">
        <v>18</v>
      </c>
      <c r="AD7349">
        <v>70</v>
      </c>
      <c r="AE7349" t="s">
        <v>1105</v>
      </c>
      <c r="AF7349">
        <v>7</v>
      </c>
      <c r="AH7349" s="160">
        <v>37498</v>
      </c>
      <c r="AI7349">
        <v>18</v>
      </c>
      <c r="AJ7349">
        <v>155</v>
      </c>
      <c r="AK7349" s="160" t="s">
        <v>1105</v>
      </c>
      <c r="AL7349" s="28">
        <f t="shared" si="214"/>
        <v>16</v>
      </c>
      <c r="AN7349" s="160">
        <v>37498</v>
      </c>
      <c r="AO7349">
        <v>18</v>
      </c>
      <c r="AP7349">
        <v>110</v>
      </c>
      <c r="AQ7349" s="160" t="s">
        <v>1105</v>
      </c>
      <c r="AR7349" s="28">
        <f t="shared" si="215"/>
        <v>11</v>
      </c>
      <c r="AT7349" s="160">
        <v>36768</v>
      </c>
      <c r="AU7349">
        <v>18</v>
      </c>
      <c r="AV7349">
        <v>85</v>
      </c>
      <c r="AW7349" s="160" t="s">
        <v>1105</v>
      </c>
      <c r="AX7349" s="28">
        <f t="shared" si="216"/>
        <v>9</v>
      </c>
    </row>
    <row r="7350" spans="28:50" x14ac:dyDescent="0.3">
      <c r="AB7350" s="160">
        <v>35307</v>
      </c>
      <c r="AC7350">
        <v>19</v>
      </c>
      <c r="AD7350">
        <v>60</v>
      </c>
      <c r="AE7350" t="s">
        <v>1105</v>
      </c>
      <c r="AF7350">
        <v>6</v>
      </c>
      <c r="AH7350" s="160">
        <v>37498</v>
      </c>
      <c r="AI7350">
        <v>19</v>
      </c>
      <c r="AJ7350">
        <v>150</v>
      </c>
      <c r="AK7350" s="160" t="s">
        <v>1105</v>
      </c>
      <c r="AL7350" s="28">
        <f t="shared" si="214"/>
        <v>15</v>
      </c>
      <c r="AN7350" s="160">
        <v>37498</v>
      </c>
      <c r="AO7350">
        <v>19</v>
      </c>
      <c r="AP7350">
        <v>110</v>
      </c>
      <c r="AQ7350" s="160" t="s">
        <v>1105</v>
      </c>
      <c r="AR7350" s="28">
        <f t="shared" si="215"/>
        <v>11</v>
      </c>
      <c r="AT7350" s="160">
        <v>36768</v>
      </c>
      <c r="AU7350">
        <v>19</v>
      </c>
      <c r="AV7350">
        <v>84</v>
      </c>
      <c r="AW7350" s="160" t="s">
        <v>1105</v>
      </c>
      <c r="AX7350" s="28">
        <f t="shared" si="216"/>
        <v>8</v>
      </c>
    </row>
    <row r="7351" spans="28:50" x14ac:dyDescent="0.3">
      <c r="AB7351" s="160">
        <v>35307</v>
      </c>
      <c r="AC7351">
        <v>20</v>
      </c>
      <c r="AD7351">
        <v>50</v>
      </c>
      <c r="AE7351" t="s">
        <v>1105</v>
      </c>
      <c r="AF7351">
        <v>5</v>
      </c>
      <c r="AH7351" s="160">
        <v>37498</v>
      </c>
      <c r="AI7351">
        <v>20</v>
      </c>
      <c r="AJ7351">
        <v>141</v>
      </c>
      <c r="AK7351" s="160" t="s">
        <v>1105</v>
      </c>
      <c r="AL7351" s="28">
        <f t="shared" si="214"/>
        <v>14</v>
      </c>
      <c r="AN7351" s="160">
        <v>37498</v>
      </c>
      <c r="AO7351">
        <v>20</v>
      </c>
      <c r="AP7351">
        <v>105</v>
      </c>
      <c r="AQ7351" s="160" t="s">
        <v>1105</v>
      </c>
      <c r="AR7351" s="28">
        <f t="shared" si="215"/>
        <v>11</v>
      </c>
      <c r="AT7351" s="160">
        <v>36768</v>
      </c>
      <c r="AU7351">
        <v>20</v>
      </c>
      <c r="AV7351">
        <v>84</v>
      </c>
      <c r="AW7351" s="160" t="s">
        <v>1105</v>
      </c>
      <c r="AX7351" s="28">
        <f t="shared" si="216"/>
        <v>8</v>
      </c>
    </row>
    <row r="7352" spans="28:50" x14ac:dyDescent="0.3">
      <c r="AB7352" s="160">
        <v>35307</v>
      </c>
      <c r="AC7352">
        <v>21</v>
      </c>
      <c r="AD7352">
        <v>50</v>
      </c>
      <c r="AE7352" t="s">
        <v>1105</v>
      </c>
      <c r="AF7352">
        <v>5</v>
      </c>
      <c r="AH7352" s="160">
        <v>37498</v>
      </c>
      <c r="AI7352">
        <v>21</v>
      </c>
      <c r="AJ7352">
        <v>132</v>
      </c>
      <c r="AK7352" s="160" t="s">
        <v>1105</v>
      </c>
      <c r="AL7352" s="28">
        <f t="shared" si="214"/>
        <v>13</v>
      </c>
      <c r="AN7352" s="160">
        <v>37498</v>
      </c>
      <c r="AO7352">
        <v>21</v>
      </c>
      <c r="AP7352">
        <v>110</v>
      </c>
      <c r="AQ7352" s="160" t="s">
        <v>1105</v>
      </c>
      <c r="AR7352" s="28">
        <f t="shared" si="215"/>
        <v>11</v>
      </c>
      <c r="AT7352" s="160">
        <v>36768</v>
      </c>
      <c r="AU7352">
        <v>21</v>
      </c>
      <c r="AV7352">
        <v>88</v>
      </c>
      <c r="AW7352" s="160" t="s">
        <v>1105</v>
      </c>
      <c r="AX7352" s="28">
        <f t="shared" si="216"/>
        <v>9</v>
      </c>
    </row>
    <row r="7353" spans="28:50" x14ac:dyDescent="0.3">
      <c r="AB7353" s="160">
        <v>35307</v>
      </c>
      <c r="AC7353">
        <v>22</v>
      </c>
      <c r="AD7353">
        <v>50</v>
      </c>
      <c r="AE7353" t="s">
        <v>1105</v>
      </c>
      <c r="AF7353">
        <v>5</v>
      </c>
      <c r="AH7353" s="160">
        <v>37498</v>
      </c>
      <c r="AI7353">
        <v>22</v>
      </c>
      <c r="AJ7353">
        <v>133</v>
      </c>
      <c r="AK7353" s="160" t="s">
        <v>1105</v>
      </c>
      <c r="AL7353" s="28">
        <f t="shared" si="214"/>
        <v>13</v>
      </c>
      <c r="AN7353" s="160">
        <v>37498</v>
      </c>
      <c r="AO7353">
        <v>22</v>
      </c>
      <c r="AP7353">
        <v>100</v>
      </c>
      <c r="AQ7353" s="160" t="s">
        <v>1105</v>
      </c>
      <c r="AR7353" s="28">
        <f t="shared" si="215"/>
        <v>10</v>
      </c>
      <c r="AT7353" s="160">
        <v>36768</v>
      </c>
      <c r="AU7353">
        <v>22</v>
      </c>
      <c r="AV7353">
        <v>88</v>
      </c>
      <c r="AW7353" s="160" t="s">
        <v>1105</v>
      </c>
      <c r="AX7353" s="28">
        <f t="shared" si="216"/>
        <v>9</v>
      </c>
    </row>
    <row r="7354" spans="28:50" x14ac:dyDescent="0.3">
      <c r="AB7354" s="160">
        <v>35307</v>
      </c>
      <c r="AC7354">
        <v>23</v>
      </c>
      <c r="AD7354">
        <v>50</v>
      </c>
      <c r="AE7354" t="s">
        <v>1105</v>
      </c>
      <c r="AF7354">
        <v>5</v>
      </c>
      <c r="AH7354" s="160">
        <v>37498</v>
      </c>
      <c r="AI7354">
        <v>23</v>
      </c>
      <c r="AJ7354">
        <v>133</v>
      </c>
      <c r="AK7354" s="160" t="s">
        <v>1105</v>
      </c>
      <c r="AL7354" s="28">
        <f t="shared" si="214"/>
        <v>13</v>
      </c>
      <c r="AN7354" s="160">
        <v>37498</v>
      </c>
      <c r="AO7354">
        <v>23</v>
      </c>
      <c r="AP7354">
        <v>94</v>
      </c>
      <c r="AQ7354" s="160" t="s">
        <v>1105</v>
      </c>
      <c r="AR7354" s="28">
        <f t="shared" si="215"/>
        <v>9</v>
      </c>
      <c r="AT7354" s="160">
        <v>36768</v>
      </c>
      <c r="AU7354">
        <v>23</v>
      </c>
      <c r="AV7354">
        <v>88</v>
      </c>
      <c r="AW7354" s="160" t="s">
        <v>1105</v>
      </c>
      <c r="AX7354" s="28">
        <f t="shared" si="216"/>
        <v>9</v>
      </c>
    </row>
    <row r="7355" spans="28:50" x14ac:dyDescent="0.3">
      <c r="AB7355" s="160">
        <v>35308</v>
      </c>
      <c r="AC7355">
        <v>0</v>
      </c>
      <c r="AD7355">
        <v>50</v>
      </c>
      <c r="AE7355" t="s">
        <v>1105</v>
      </c>
      <c r="AF7355">
        <v>5</v>
      </c>
      <c r="AH7355" s="160">
        <v>37499</v>
      </c>
      <c r="AI7355">
        <v>0</v>
      </c>
      <c r="AJ7355">
        <v>123</v>
      </c>
      <c r="AK7355" s="160" t="s">
        <v>1105</v>
      </c>
      <c r="AL7355" s="28">
        <f t="shared" ref="AL7355:AL7418" si="217">ROUND(AJ7355/10,0)</f>
        <v>12</v>
      </c>
      <c r="AN7355" s="160">
        <v>37499</v>
      </c>
      <c r="AO7355">
        <v>0</v>
      </c>
      <c r="AP7355">
        <v>90</v>
      </c>
      <c r="AQ7355" s="160" t="s">
        <v>1105</v>
      </c>
      <c r="AR7355" s="28">
        <f t="shared" ref="AR7355:AR7418" si="218">ROUND(AP7355/10,0)</f>
        <v>9</v>
      </c>
      <c r="AT7355" s="160">
        <v>36769</v>
      </c>
      <c r="AU7355">
        <v>0</v>
      </c>
      <c r="AV7355">
        <v>87</v>
      </c>
      <c r="AW7355" s="160" t="s">
        <v>1105</v>
      </c>
      <c r="AX7355" s="28">
        <f t="shared" ref="AX7355:AX7418" si="219">ROUND(AV7355/10,0)</f>
        <v>9</v>
      </c>
    </row>
    <row r="7356" spans="28:50" x14ac:dyDescent="0.3">
      <c r="AB7356" s="160">
        <v>35308</v>
      </c>
      <c r="AC7356">
        <v>1</v>
      </c>
      <c r="AD7356">
        <v>50</v>
      </c>
      <c r="AE7356" t="s">
        <v>1105</v>
      </c>
      <c r="AF7356">
        <v>5</v>
      </c>
      <c r="AH7356" s="160">
        <v>37499</v>
      </c>
      <c r="AI7356">
        <v>1</v>
      </c>
      <c r="AJ7356">
        <v>119</v>
      </c>
      <c r="AK7356" s="160" t="s">
        <v>1105</v>
      </c>
      <c r="AL7356" s="28">
        <f t="shared" si="217"/>
        <v>12</v>
      </c>
      <c r="AN7356" s="160">
        <v>37499</v>
      </c>
      <c r="AO7356">
        <v>1</v>
      </c>
      <c r="AP7356">
        <v>90</v>
      </c>
      <c r="AQ7356" s="160" t="s">
        <v>1105</v>
      </c>
      <c r="AR7356" s="28">
        <f t="shared" si="218"/>
        <v>9</v>
      </c>
      <c r="AT7356" s="160">
        <v>36769</v>
      </c>
      <c r="AU7356">
        <v>1</v>
      </c>
      <c r="AV7356">
        <v>87</v>
      </c>
      <c r="AW7356" s="160" t="s">
        <v>1105</v>
      </c>
      <c r="AX7356" s="28">
        <f t="shared" si="219"/>
        <v>9</v>
      </c>
    </row>
    <row r="7357" spans="28:50" x14ac:dyDescent="0.3">
      <c r="AB7357" s="160">
        <v>35308</v>
      </c>
      <c r="AC7357">
        <v>2</v>
      </c>
      <c r="AD7357">
        <v>50</v>
      </c>
      <c r="AE7357" t="s">
        <v>1105</v>
      </c>
      <c r="AF7357">
        <v>5</v>
      </c>
      <c r="AH7357" s="160">
        <v>37499</v>
      </c>
      <c r="AI7357">
        <v>2</v>
      </c>
      <c r="AJ7357">
        <v>112</v>
      </c>
      <c r="AK7357" s="160" t="s">
        <v>1105</v>
      </c>
      <c r="AL7357" s="28">
        <f t="shared" si="217"/>
        <v>11</v>
      </c>
      <c r="AN7357" s="160">
        <v>37499</v>
      </c>
      <c r="AO7357">
        <v>2</v>
      </c>
      <c r="AP7357">
        <v>85</v>
      </c>
      <c r="AQ7357" s="160" t="s">
        <v>1105</v>
      </c>
      <c r="AR7357" s="28">
        <f t="shared" si="218"/>
        <v>9</v>
      </c>
      <c r="AT7357" s="160">
        <v>36769</v>
      </c>
      <c r="AU7357">
        <v>2</v>
      </c>
      <c r="AV7357">
        <v>84</v>
      </c>
      <c r="AW7357" s="160" t="s">
        <v>1105</v>
      </c>
      <c r="AX7357" s="28">
        <f t="shared" si="219"/>
        <v>8</v>
      </c>
    </row>
    <row r="7358" spans="28:50" x14ac:dyDescent="0.3">
      <c r="AB7358" s="160">
        <v>35308</v>
      </c>
      <c r="AC7358">
        <v>3</v>
      </c>
      <c r="AD7358">
        <v>60</v>
      </c>
      <c r="AE7358" t="s">
        <v>1105</v>
      </c>
      <c r="AF7358">
        <v>6</v>
      </c>
      <c r="AH7358" s="160">
        <v>37499</v>
      </c>
      <c r="AI7358">
        <v>3</v>
      </c>
      <c r="AJ7358">
        <v>105</v>
      </c>
      <c r="AK7358" s="160" t="s">
        <v>1105</v>
      </c>
      <c r="AL7358" s="28">
        <f t="shared" si="217"/>
        <v>11</v>
      </c>
      <c r="AN7358" s="160">
        <v>37499</v>
      </c>
      <c r="AO7358">
        <v>3</v>
      </c>
      <c r="AP7358">
        <v>90</v>
      </c>
      <c r="AQ7358" s="160" t="s">
        <v>1105</v>
      </c>
      <c r="AR7358" s="28">
        <f t="shared" si="218"/>
        <v>9</v>
      </c>
      <c r="AT7358" s="160">
        <v>36769</v>
      </c>
      <c r="AU7358">
        <v>3</v>
      </c>
      <c r="AV7358">
        <v>82</v>
      </c>
      <c r="AW7358" s="160" t="s">
        <v>1105</v>
      </c>
      <c r="AX7358" s="28">
        <f t="shared" si="219"/>
        <v>8</v>
      </c>
    </row>
    <row r="7359" spans="28:50" x14ac:dyDescent="0.3">
      <c r="AB7359" s="160">
        <v>35308</v>
      </c>
      <c r="AC7359">
        <v>4</v>
      </c>
      <c r="AD7359">
        <v>50</v>
      </c>
      <c r="AE7359" t="s">
        <v>1105</v>
      </c>
      <c r="AF7359">
        <v>5</v>
      </c>
      <c r="AH7359" s="160">
        <v>37499</v>
      </c>
      <c r="AI7359">
        <v>4</v>
      </c>
      <c r="AJ7359">
        <v>106</v>
      </c>
      <c r="AK7359" s="160" t="s">
        <v>1105</v>
      </c>
      <c r="AL7359" s="28">
        <f t="shared" si="217"/>
        <v>11</v>
      </c>
      <c r="AN7359" s="160">
        <v>37499</v>
      </c>
      <c r="AO7359">
        <v>4</v>
      </c>
      <c r="AP7359">
        <v>80</v>
      </c>
      <c r="AQ7359" s="160" t="s">
        <v>1105</v>
      </c>
      <c r="AR7359" s="28">
        <f t="shared" si="218"/>
        <v>8</v>
      </c>
      <c r="AT7359" s="160">
        <v>36769</v>
      </c>
      <c r="AU7359">
        <v>4</v>
      </c>
      <c r="AV7359">
        <v>81</v>
      </c>
      <c r="AW7359" s="160" t="s">
        <v>1105</v>
      </c>
      <c r="AX7359" s="28">
        <f t="shared" si="219"/>
        <v>8</v>
      </c>
    </row>
    <row r="7360" spans="28:50" x14ac:dyDescent="0.3">
      <c r="AB7360" s="160">
        <v>35308</v>
      </c>
      <c r="AC7360">
        <v>5</v>
      </c>
      <c r="AD7360">
        <v>60</v>
      </c>
      <c r="AE7360" t="s">
        <v>1105</v>
      </c>
      <c r="AF7360">
        <v>6</v>
      </c>
      <c r="AH7360" s="160">
        <v>37499</v>
      </c>
      <c r="AI7360">
        <v>5</v>
      </c>
      <c r="AJ7360">
        <v>113</v>
      </c>
      <c r="AK7360" s="160" t="s">
        <v>1105</v>
      </c>
      <c r="AL7360" s="28">
        <f t="shared" si="217"/>
        <v>11</v>
      </c>
      <c r="AN7360" s="160">
        <v>37499</v>
      </c>
      <c r="AO7360">
        <v>5</v>
      </c>
      <c r="AP7360">
        <v>82</v>
      </c>
      <c r="AQ7360" s="160" t="s">
        <v>1105</v>
      </c>
      <c r="AR7360" s="28">
        <f t="shared" si="218"/>
        <v>8</v>
      </c>
      <c r="AT7360" s="160">
        <v>36769</v>
      </c>
      <c r="AU7360">
        <v>5</v>
      </c>
      <c r="AV7360">
        <v>83</v>
      </c>
      <c r="AW7360" s="160" t="s">
        <v>1105</v>
      </c>
      <c r="AX7360" s="28">
        <f t="shared" si="219"/>
        <v>8</v>
      </c>
    </row>
    <row r="7361" spans="28:50" x14ac:dyDescent="0.3">
      <c r="AB7361" s="160">
        <v>35308</v>
      </c>
      <c r="AC7361">
        <v>6</v>
      </c>
      <c r="AD7361">
        <v>60</v>
      </c>
      <c r="AE7361" t="s">
        <v>1105</v>
      </c>
      <c r="AF7361">
        <v>6</v>
      </c>
      <c r="AH7361" s="160">
        <v>37499</v>
      </c>
      <c r="AI7361">
        <v>6</v>
      </c>
      <c r="AJ7361">
        <v>109</v>
      </c>
      <c r="AK7361" s="160" t="s">
        <v>1105</v>
      </c>
      <c r="AL7361" s="28">
        <f t="shared" si="217"/>
        <v>11</v>
      </c>
      <c r="AN7361" s="160">
        <v>37499</v>
      </c>
      <c r="AO7361">
        <v>6</v>
      </c>
      <c r="AP7361">
        <v>90</v>
      </c>
      <c r="AQ7361" s="160" t="s">
        <v>1105</v>
      </c>
      <c r="AR7361" s="28">
        <f t="shared" si="218"/>
        <v>9</v>
      </c>
      <c r="AT7361" s="160">
        <v>36769</v>
      </c>
      <c r="AU7361">
        <v>6</v>
      </c>
      <c r="AV7361">
        <v>83</v>
      </c>
      <c r="AW7361" s="160" t="s">
        <v>1105</v>
      </c>
      <c r="AX7361" s="28">
        <f t="shared" si="219"/>
        <v>8</v>
      </c>
    </row>
    <row r="7362" spans="28:50" x14ac:dyDescent="0.3">
      <c r="AB7362" s="160">
        <v>35308</v>
      </c>
      <c r="AC7362">
        <v>7</v>
      </c>
      <c r="AD7362">
        <v>60</v>
      </c>
      <c r="AE7362" t="s">
        <v>1105</v>
      </c>
      <c r="AF7362">
        <v>6</v>
      </c>
      <c r="AH7362" s="160">
        <v>37499</v>
      </c>
      <c r="AI7362">
        <v>7</v>
      </c>
      <c r="AJ7362">
        <v>106</v>
      </c>
      <c r="AK7362" s="160" t="s">
        <v>1105</v>
      </c>
      <c r="AL7362" s="28">
        <f t="shared" si="217"/>
        <v>11</v>
      </c>
      <c r="AN7362" s="160">
        <v>37499</v>
      </c>
      <c r="AO7362">
        <v>7</v>
      </c>
      <c r="AP7362">
        <v>100</v>
      </c>
      <c r="AQ7362" s="160" t="s">
        <v>1105</v>
      </c>
      <c r="AR7362" s="28">
        <f t="shared" si="218"/>
        <v>10</v>
      </c>
      <c r="AT7362" s="160">
        <v>36769</v>
      </c>
      <c r="AU7362">
        <v>7</v>
      </c>
      <c r="AV7362">
        <v>81</v>
      </c>
      <c r="AW7362" s="160" t="s">
        <v>1105</v>
      </c>
      <c r="AX7362" s="28">
        <f t="shared" si="219"/>
        <v>8</v>
      </c>
    </row>
    <row r="7363" spans="28:50" x14ac:dyDescent="0.3">
      <c r="AB7363" s="160">
        <v>35308</v>
      </c>
      <c r="AC7363">
        <v>8</v>
      </c>
      <c r="AD7363">
        <v>70</v>
      </c>
      <c r="AE7363" t="s">
        <v>1105</v>
      </c>
      <c r="AF7363">
        <v>7</v>
      </c>
      <c r="AH7363" s="160">
        <v>37499</v>
      </c>
      <c r="AI7363">
        <v>8</v>
      </c>
      <c r="AJ7363">
        <v>115</v>
      </c>
      <c r="AK7363" s="160" t="s">
        <v>1105</v>
      </c>
      <c r="AL7363" s="28">
        <f t="shared" si="217"/>
        <v>12</v>
      </c>
      <c r="AN7363" s="160">
        <v>37499</v>
      </c>
      <c r="AO7363">
        <v>8</v>
      </c>
      <c r="AP7363">
        <v>115</v>
      </c>
      <c r="AQ7363" s="160" t="s">
        <v>1105</v>
      </c>
      <c r="AR7363" s="28">
        <f t="shared" si="218"/>
        <v>12</v>
      </c>
      <c r="AT7363" s="160">
        <v>36769</v>
      </c>
      <c r="AU7363">
        <v>8</v>
      </c>
      <c r="AV7363">
        <v>81</v>
      </c>
      <c r="AW7363" s="160" t="s">
        <v>1105</v>
      </c>
      <c r="AX7363" s="28">
        <f t="shared" si="219"/>
        <v>8</v>
      </c>
    </row>
    <row r="7364" spans="28:50" x14ac:dyDescent="0.3">
      <c r="AB7364" s="160">
        <v>35308</v>
      </c>
      <c r="AC7364">
        <v>9</v>
      </c>
      <c r="AD7364">
        <v>70</v>
      </c>
      <c r="AE7364" t="s">
        <v>1105</v>
      </c>
      <c r="AF7364">
        <v>7</v>
      </c>
      <c r="AH7364" s="160">
        <v>37499</v>
      </c>
      <c r="AI7364">
        <v>9</v>
      </c>
      <c r="AJ7364">
        <v>127</v>
      </c>
      <c r="AK7364" s="160" t="s">
        <v>1105</v>
      </c>
      <c r="AL7364" s="28">
        <f t="shared" si="217"/>
        <v>13</v>
      </c>
      <c r="AN7364" s="160">
        <v>37499</v>
      </c>
      <c r="AO7364">
        <v>9</v>
      </c>
      <c r="AP7364">
        <v>130</v>
      </c>
      <c r="AQ7364" s="160" t="s">
        <v>1105</v>
      </c>
      <c r="AR7364" s="28">
        <f t="shared" si="218"/>
        <v>13</v>
      </c>
      <c r="AT7364" s="160">
        <v>36769</v>
      </c>
      <c r="AU7364">
        <v>9</v>
      </c>
      <c r="AV7364">
        <v>81</v>
      </c>
      <c r="AW7364" s="160" t="s">
        <v>1105</v>
      </c>
      <c r="AX7364" s="28">
        <f t="shared" si="219"/>
        <v>8</v>
      </c>
    </row>
    <row r="7365" spans="28:50" x14ac:dyDescent="0.3">
      <c r="AB7365" s="160">
        <v>35308</v>
      </c>
      <c r="AC7365">
        <v>10</v>
      </c>
      <c r="AD7365">
        <v>85</v>
      </c>
      <c r="AE7365" t="s">
        <v>1105</v>
      </c>
      <c r="AF7365">
        <v>9</v>
      </c>
      <c r="AH7365" s="160">
        <v>37499</v>
      </c>
      <c r="AI7365">
        <v>10</v>
      </c>
      <c r="AJ7365">
        <v>156</v>
      </c>
      <c r="AK7365" s="160" t="s">
        <v>1105</v>
      </c>
      <c r="AL7365" s="28">
        <f t="shared" si="217"/>
        <v>16</v>
      </c>
      <c r="AN7365" s="160">
        <v>37499</v>
      </c>
      <c r="AO7365">
        <v>10</v>
      </c>
      <c r="AP7365">
        <v>130</v>
      </c>
      <c r="AQ7365" s="160" t="s">
        <v>1105</v>
      </c>
      <c r="AR7365" s="28">
        <f t="shared" si="218"/>
        <v>13</v>
      </c>
      <c r="AT7365" s="160">
        <v>36769</v>
      </c>
      <c r="AU7365">
        <v>10</v>
      </c>
      <c r="AV7365">
        <v>80</v>
      </c>
      <c r="AW7365" s="160" t="s">
        <v>1105</v>
      </c>
      <c r="AX7365" s="28">
        <f t="shared" si="219"/>
        <v>8</v>
      </c>
    </row>
    <row r="7366" spans="28:50" x14ac:dyDescent="0.3">
      <c r="AB7366" s="160">
        <v>35308</v>
      </c>
      <c r="AC7366">
        <v>11</v>
      </c>
      <c r="AD7366">
        <v>100</v>
      </c>
      <c r="AE7366" t="s">
        <v>1105</v>
      </c>
      <c r="AF7366">
        <v>10</v>
      </c>
      <c r="AH7366" s="160">
        <v>37499</v>
      </c>
      <c r="AI7366">
        <v>11</v>
      </c>
      <c r="AJ7366">
        <v>165</v>
      </c>
      <c r="AK7366" s="160" t="s">
        <v>1105</v>
      </c>
      <c r="AL7366" s="28">
        <f t="shared" si="217"/>
        <v>17</v>
      </c>
      <c r="AN7366" s="160">
        <v>37499</v>
      </c>
      <c r="AO7366">
        <v>11</v>
      </c>
      <c r="AP7366">
        <v>146</v>
      </c>
      <c r="AQ7366" s="160" t="s">
        <v>1105</v>
      </c>
      <c r="AR7366" s="28">
        <f t="shared" si="218"/>
        <v>15</v>
      </c>
      <c r="AT7366" s="160">
        <v>36769</v>
      </c>
      <c r="AU7366">
        <v>11</v>
      </c>
      <c r="AV7366">
        <v>78</v>
      </c>
      <c r="AW7366" s="160" t="s">
        <v>1105</v>
      </c>
      <c r="AX7366" s="28">
        <f t="shared" si="219"/>
        <v>8</v>
      </c>
    </row>
    <row r="7367" spans="28:50" x14ac:dyDescent="0.3">
      <c r="AB7367" s="160">
        <v>35308</v>
      </c>
      <c r="AC7367">
        <v>12</v>
      </c>
      <c r="AD7367">
        <v>105</v>
      </c>
      <c r="AE7367" t="s">
        <v>1105</v>
      </c>
      <c r="AF7367">
        <v>11</v>
      </c>
      <c r="AH7367" s="160">
        <v>37499</v>
      </c>
      <c r="AI7367">
        <v>12</v>
      </c>
      <c r="AJ7367">
        <v>172</v>
      </c>
      <c r="AK7367" s="160" t="s">
        <v>1105</v>
      </c>
      <c r="AL7367" s="28">
        <f t="shared" si="217"/>
        <v>17</v>
      </c>
      <c r="AN7367" s="160">
        <v>37499</v>
      </c>
      <c r="AO7367">
        <v>12</v>
      </c>
      <c r="AP7367">
        <v>140</v>
      </c>
      <c r="AQ7367" s="160" t="s">
        <v>1105</v>
      </c>
      <c r="AR7367" s="28">
        <f t="shared" si="218"/>
        <v>14</v>
      </c>
      <c r="AT7367" s="160">
        <v>36769</v>
      </c>
      <c r="AU7367">
        <v>12</v>
      </c>
      <c r="AV7367">
        <v>79</v>
      </c>
      <c r="AW7367" s="160" t="s">
        <v>1105</v>
      </c>
      <c r="AX7367" s="28">
        <f t="shared" si="219"/>
        <v>8</v>
      </c>
    </row>
    <row r="7368" spans="28:50" x14ac:dyDescent="0.3">
      <c r="AB7368" s="160">
        <v>35308</v>
      </c>
      <c r="AC7368">
        <v>13</v>
      </c>
      <c r="AD7368">
        <v>110</v>
      </c>
      <c r="AE7368" t="s">
        <v>1105</v>
      </c>
      <c r="AF7368">
        <v>11</v>
      </c>
      <c r="AH7368" s="160">
        <v>37499</v>
      </c>
      <c r="AI7368">
        <v>13</v>
      </c>
      <c r="AJ7368">
        <v>164</v>
      </c>
      <c r="AK7368" s="160" t="s">
        <v>1105</v>
      </c>
      <c r="AL7368" s="28">
        <f t="shared" si="217"/>
        <v>16</v>
      </c>
      <c r="AN7368" s="160">
        <v>37499</v>
      </c>
      <c r="AO7368">
        <v>13</v>
      </c>
      <c r="AP7368">
        <v>140</v>
      </c>
      <c r="AQ7368" s="160" t="s">
        <v>1105</v>
      </c>
      <c r="AR7368" s="28">
        <f t="shared" si="218"/>
        <v>14</v>
      </c>
      <c r="AT7368" s="160">
        <v>36769</v>
      </c>
      <c r="AU7368">
        <v>13</v>
      </c>
      <c r="AV7368">
        <v>79</v>
      </c>
      <c r="AW7368" s="160" t="s">
        <v>1105</v>
      </c>
      <c r="AX7368" s="28">
        <f t="shared" si="219"/>
        <v>8</v>
      </c>
    </row>
    <row r="7369" spans="28:50" x14ac:dyDescent="0.3">
      <c r="AB7369" s="160">
        <v>35308</v>
      </c>
      <c r="AC7369">
        <v>14</v>
      </c>
      <c r="AD7369">
        <v>110</v>
      </c>
      <c r="AE7369" t="s">
        <v>1105</v>
      </c>
      <c r="AF7369">
        <v>11</v>
      </c>
      <c r="AH7369" s="160">
        <v>37499</v>
      </c>
      <c r="AI7369">
        <v>14</v>
      </c>
      <c r="AJ7369">
        <v>171</v>
      </c>
      <c r="AK7369" s="160" t="s">
        <v>1105</v>
      </c>
      <c r="AL7369" s="28">
        <f t="shared" si="217"/>
        <v>17</v>
      </c>
      <c r="AN7369" s="160">
        <v>37499</v>
      </c>
      <c r="AO7369">
        <v>14</v>
      </c>
      <c r="AP7369">
        <v>145</v>
      </c>
      <c r="AQ7369" s="160" t="s">
        <v>1105</v>
      </c>
      <c r="AR7369" s="28">
        <f t="shared" si="218"/>
        <v>15</v>
      </c>
      <c r="AT7369" s="160">
        <v>36769</v>
      </c>
      <c r="AU7369">
        <v>14</v>
      </c>
      <c r="AV7369">
        <v>79</v>
      </c>
      <c r="AW7369" s="160" t="s">
        <v>1105</v>
      </c>
      <c r="AX7369" s="28">
        <f t="shared" si="219"/>
        <v>8</v>
      </c>
    </row>
    <row r="7370" spans="28:50" x14ac:dyDescent="0.3">
      <c r="AB7370" s="160">
        <v>35308</v>
      </c>
      <c r="AC7370">
        <v>15</v>
      </c>
      <c r="AD7370">
        <v>100</v>
      </c>
      <c r="AE7370" t="s">
        <v>1105</v>
      </c>
      <c r="AF7370">
        <v>10</v>
      </c>
      <c r="AH7370" s="160">
        <v>37499</v>
      </c>
      <c r="AI7370">
        <v>15</v>
      </c>
      <c r="AJ7370">
        <v>167</v>
      </c>
      <c r="AK7370" s="160" t="s">
        <v>1105</v>
      </c>
      <c r="AL7370" s="28">
        <f t="shared" si="217"/>
        <v>17</v>
      </c>
      <c r="AN7370" s="160">
        <v>37499</v>
      </c>
      <c r="AO7370">
        <v>15</v>
      </c>
      <c r="AP7370">
        <v>150</v>
      </c>
      <c r="AQ7370" s="160" t="s">
        <v>1105</v>
      </c>
      <c r="AR7370" s="28">
        <f t="shared" si="218"/>
        <v>15</v>
      </c>
      <c r="AT7370" s="160">
        <v>36769</v>
      </c>
      <c r="AU7370">
        <v>15</v>
      </c>
      <c r="AV7370">
        <v>77</v>
      </c>
      <c r="AW7370" s="160" t="s">
        <v>1105</v>
      </c>
      <c r="AX7370" s="28">
        <f t="shared" si="219"/>
        <v>8</v>
      </c>
    </row>
    <row r="7371" spans="28:50" x14ac:dyDescent="0.3">
      <c r="AB7371" s="160">
        <v>35308</v>
      </c>
      <c r="AC7371">
        <v>16</v>
      </c>
      <c r="AD7371">
        <v>100</v>
      </c>
      <c r="AE7371" t="s">
        <v>1105</v>
      </c>
      <c r="AF7371">
        <v>10</v>
      </c>
      <c r="AH7371" s="160">
        <v>37499</v>
      </c>
      <c r="AI7371">
        <v>16</v>
      </c>
      <c r="AJ7371">
        <v>166</v>
      </c>
      <c r="AK7371" s="160" t="s">
        <v>1105</v>
      </c>
      <c r="AL7371" s="28">
        <f t="shared" si="217"/>
        <v>17</v>
      </c>
      <c r="AN7371" s="160">
        <v>37499</v>
      </c>
      <c r="AO7371">
        <v>16</v>
      </c>
      <c r="AP7371">
        <v>130</v>
      </c>
      <c r="AQ7371" s="160" t="s">
        <v>1105</v>
      </c>
      <c r="AR7371" s="28">
        <f t="shared" si="218"/>
        <v>13</v>
      </c>
      <c r="AT7371" s="160">
        <v>36769</v>
      </c>
      <c r="AU7371">
        <v>16</v>
      </c>
      <c r="AV7371">
        <v>76</v>
      </c>
      <c r="AW7371" s="160" t="s">
        <v>1105</v>
      </c>
      <c r="AX7371" s="28">
        <f t="shared" si="219"/>
        <v>8</v>
      </c>
    </row>
    <row r="7372" spans="28:50" x14ac:dyDescent="0.3">
      <c r="AB7372" s="160">
        <v>35308</v>
      </c>
      <c r="AC7372">
        <v>17</v>
      </c>
      <c r="AD7372">
        <v>90</v>
      </c>
      <c r="AE7372" t="s">
        <v>1105</v>
      </c>
      <c r="AF7372">
        <v>9</v>
      </c>
      <c r="AH7372" s="160">
        <v>37499</v>
      </c>
      <c r="AI7372">
        <v>17</v>
      </c>
      <c r="AJ7372">
        <v>157</v>
      </c>
      <c r="AK7372" s="160" t="s">
        <v>1105</v>
      </c>
      <c r="AL7372" s="28">
        <f t="shared" si="217"/>
        <v>16</v>
      </c>
      <c r="AN7372" s="160">
        <v>37499</v>
      </c>
      <c r="AO7372">
        <v>17</v>
      </c>
      <c r="AP7372">
        <v>115</v>
      </c>
      <c r="AQ7372" s="160" t="s">
        <v>1105</v>
      </c>
      <c r="AR7372" s="28">
        <f t="shared" si="218"/>
        <v>12</v>
      </c>
      <c r="AT7372" s="160">
        <v>36769</v>
      </c>
      <c r="AU7372">
        <v>17</v>
      </c>
      <c r="AV7372">
        <v>74</v>
      </c>
      <c r="AW7372" s="160" t="s">
        <v>1105</v>
      </c>
      <c r="AX7372" s="28">
        <f t="shared" si="219"/>
        <v>7</v>
      </c>
    </row>
    <row r="7373" spans="28:50" x14ac:dyDescent="0.3">
      <c r="AB7373" s="160">
        <v>35308</v>
      </c>
      <c r="AC7373">
        <v>18</v>
      </c>
      <c r="AD7373">
        <v>90</v>
      </c>
      <c r="AE7373" t="s">
        <v>1105</v>
      </c>
      <c r="AF7373">
        <v>9</v>
      </c>
      <c r="AH7373" s="160">
        <v>37499</v>
      </c>
      <c r="AI7373">
        <v>18</v>
      </c>
      <c r="AJ7373">
        <v>155</v>
      </c>
      <c r="AK7373" s="160" t="s">
        <v>1105</v>
      </c>
      <c r="AL7373" s="28">
        <f t="shared" si="217"/>
        <v>16</v>
      </c>
      <c r="AN7373" s="160">
        <v>37499</v>
      </c>
      <c r="AO7373">
        <v>18</v>
      </c>
      <c r="AP7373">
        <v>110</v>
      </c>
      <c r="AQ7373" s="160" t="s">
        <v>1105</v>
      </c>
      <c r="AR7373" s="28">
        <f t="shared" si="218"/>
        <v>11</v>
      </c>
      <c r="AT7373" s="160">
        <v>36769</v>
      </c>
      <c r="AU7373">
        <v>18</v>
      </c>
      <c r="AV7373">
        <v>72</v>
      </c>
      <c r="AW7373" s="160" t="s">
        <v>1105</v>
      </c>
      <c r="AX7373" s="28">
        <f t="shared" si="219"/>
        <v>7</v>
      </c>
    </row>
    <row r="7374" spans="28:50" x14ac:dyDescent="0.3">
      <c r="AB7374" s="160">
        <v>35308</v>
      </c>
      <c r="AC7374">
        <v>19</v>
      </c>
      <c r="AD7374">
        <v>80</v>
      </c>
      <c r="AE7374" t="s">
        <v>1105</v>
      </c>
      <c r="AF7374">
        <v>8</v>
      </c>
      <c r="AH7374" s="160">
        <v>37499</v>
      </c>
      <c r="AI7374">
        <v>19</v>
      </c>
      <c r="AJ7374">
        <v>151</v>
      </c>
      <c r="AK7374" s="160" t="s">
        <v>1105</v>
      </c>
      <c r="AL7374" s="28">
        <f t="shared" si="217"/>
        <v>15</v>
      </c>
      <c r="AN7374" s="160">
        <v>37499</v>
      </c>
      <c r="AO7374">
        <v>19</v>
      </c>
      <c r="AP7374">
        <v>100</v>
      </c>
      <c r="AQ7374" s="160" t="s">
        <v>1105</v>
      </c>
      <c r="AR7374" s="28">
        <f t="shared" si="218"/>
        <v>10</v>
      </c>
      <c r="AT7374" s="160">
        <v>36769</v>
      </c>
      <c r="AU7374">
        <v>19</v>
      </c>
      <c r="AV7374">
        <v>72</v>
      </c>
      <c r="AW7374" s="160" t="s">
        <v>1105</v>
      </c>
      <c r="AX7374" s="28">
        <f t="shared" si="219"/>
        <v>7</v>
      </c>
    </row>
    <row r="7375" spans="28:50" x14ac:dyDescent="0.3">
      <c r="AB7375" s="160">
        <v>35308</v>
      </c>
      <c r="AC7375">
        <v>20</v>
      </c>
      <c r="AD7375">
        <v>80</v>
      </c>
      <c r="AE7375" t="s">
        <v>1105</v>
      </c>
      <c r="AF7375">
        <v>8</v>
      </c>
      <c r="AH7375" s="160">
        <v>37499</v>
      </c>
      <c r="AI7375">
        <v>20</v>
      </c>
      <c r="AJ7375">
        <v>147</v>
      </c>
      <c r="AK7375" s="160" t="s">
        <v>1105</v>
      </c>
      <c r="AL7375" s="28">
        <f t="shared" si="217"/>
        <v>15</v>
      </c>
      <c r="AN7375" s="160">
        <v>37499</v>
      </c>
      <c r="AO7375">
        <v>20</v>
      </c>
      <c r="AP7375">
        <v>101</v>
      </c>
      <c r="AQ7375" s="160" t="s">
        <v>1105</v>
      </c>
      <c r="AR7375" s="28">
        <f t="shared" si="218"/>
        <v>10</v>
      </c>
      <c r="AT7375" s="160">
        <v>36769</v>
      </c>
      <c r="AU7375">
        <v>20</v>
      </c>
      <c r="AV7375">
        <v>71</v>
      </c>
      <c r="AW7375" s="160" t="s">
        <v>1105</v>
      </c>
      <c r="AX7375" s="28">
        <f t="shared" si="219"/>
        <v>7</v>
      </c>
    </row>
    <row r="7376" spans="28:50" x14ac:dyDescent="0.3">
      <c r="AB7376" s="160">
        <v>35308</v>
      </c>
      <c r="AC7376">
        <v>21</v>
      </c>
      <c r="AD7376">
        <v>80</v>
      </c>
      <c r="AE7376" t="s">
        <v>1105</v>
      </c>
      <c r="AF7376">
        <v>8</v>
      </c>
      <c r="AH7376" s="160">
        <v>37499</v>
      </c>
      <c r="AI7376">
        <v>21</v>
      </c>
      <c r="AJ7376">
        <v>139</v>
      </c>
      <c r="AK7376" s="160" t="s">
        <v>1105</v>
      </c>
      <c r="AL7376" s="28">
        <f t="shared" si="217"/>
        <v>14</v>
      </c>
      <c r="AN7376" s="160">
        <v>37499</v>
      </c>
      <c r="AO7376">
        <v>21</v>
      </c>
      <c r="AP7376">
        <v>90</v>
      </c>
      <c r="AQ7376" s="160" t="s">
        <v>1105</v>
      </c>
      <c r="AR7376" s="28">
        <f t="shared" si="218"/>
        <v>9</v>
      </c>
      <c r="AT7376" s="160">
        <v>36769</v>
      </c>
      <c r="AU7376">
        <v>21</v>
      </c>
      <c r="AV7376">
        <v>70</v>
      </c>
      <c r="AW7376" s="160" t="s">
        <v>1105</v>
      </c>
      <c r="AX7376" s="28">
        <f t="shared" si="219"/>
        <v>7</v>
      </c>
    </row>
    <row r="7377" spans="28:50" x14ac:dyDescent="0.3">
      <c r="AB7377" s="160">
        <v>35308</v>
      </c>
      <c r="AC7377">
        <v>22</v>
      </c>
      <c r="AD7377">
        <v>70</v>
      </c>
      <c r="AE7377" t="s">
        <v>1105</v>
      </c>
      <c r="AF7377">
        <v>7</v>
      </c>
      <c r="AH7377" s="160">
        <v>37499</v>
      </c>
      <c r="AI7377">
        <v>22</v>
      </c>
      <c r="AJ7377">
        <v>134</v>
      </c>
      <c r="AK7377" s="160" t="s">
        <v>1105</v>
      </c>
      <c r="AL7377" s="28">
        <f t="shared" si="217"/>
        <v>13</v>
      </c>
      <c r="AN7377" s="160">
        <v>37499</v>
      </c>
      <c r="AO7377">
        <v>22</v>
      </c>
      <c r="AP7377">
        <v>80</v>
      </c>
      <c r="AQ7377" s="160" t="s">
        <v>1105</v>
      </c>
      <c r="AR7377" s="28">
        <f t="shared" si="218"/>
        <v>8</v>
      </c>
      <c r="AT7377" s="160">
        <v>36769</v>
      </c>
      <c r="AU7377">
        <v>22</v>
      </c>
      <c r="AV7377">
        <v>71</v>
      </c>
      <c r="AW7377" s="160" t="s">
        <v>1105</v>
      </c>
      <c r="AX7377" s="28">
        <f t="shared" si="219"/>
        <v>7</v>
      </c>
    </row>
    <row r="7378" spans="28:50" x14ac:dyDescent="0.3">
      <c r="AB7378" s="160">
        <v>35308</v>
      </c>
      <c r="AC7378">
        <v>23</v>
      </c>
      <c r="AD7378">
        <v>76</v>
      </c>
      <c r="AE7378" t="s">
        <v>1105</v>
      </c>
      <c r="AF7378">
        <v>8</v>
      </c>
      <c r="AH7378" s="160">
        <v>37499</v>
      </c>
      <c r="AI7378">
        <v>23</v>
      </c>
      <c r="AJ7378">
        <v>112</v>
      </c>
      <c r="AK7378" s="160" t="s">
        <v>1105</v>
      </c>
      <c r="AL7378" s="28">
        <f t="shared" si="217"/>
        <v>11</v>
      </c>
      <c r="AN7378" s="160">
        <v>37499</v>
      </c>
      <c r="AO7378">
        <v>23</v>
      </c>
      <c r="AP7378">
        <v>80</v>
      </c>
      <c r="AQ7378" s="160" t="s">
        <v>1105</v>
      </c>
      <c r="AR7378" s="28">
        <f t="shared" si="218"/>
        <v>8</v>
      </c>
      <c r="AT7378" s="160">
        <v>36769</v>
      </c>
      <c r="AU7378">
        <v>23</v>
      </c>
      <c r="AV7378">
        <v>70</v>
      </c>
      <c r="AW7378" s="160" t="s">
        <v>1105</v>
      </c>
      <c r="AX7378" s="28">
        <f t="shared" si="219"/>
        <v>7</v>
      </c>
    </row>
    <row r="7379" spans="28:50" x14ac:dyDescent="0.3">
      <c r="AB7379" s="160">
        <v>40057</v>
      </c>
      <c r="AC7379">
        <v>0</v>
      </c>
      <c r="AD7379">
        <v>91</v>
      </c>
      <c r="AE7379" t="s">
        <v>1106</v>
      </c>
      <c r="AF7379">
        <v>9</v>
      </c>
      <c r="AH7379" s="160">
        <v>38596</v>
      </c>
      <c r="AI7379">
        <v>0</v>
      </c>
      <c r="AJ7379">
        <v>90</v>
      </c>
      <c r="AK7379" s="160" t="s">
        <v>1106</v>
      </c>
      <c r="AL7379" s="28">
        <f t="shared" si="217"/>
        <v>9</v>
      </c>
      <c r="AN7379" s="160">
        <v>37500</v>
      </c>
      <c r="AO7379">
        <v>0</v>
      </c>
      <c r="AP7379">
        <v>70</v>
      </c>
      <c r="AQ7379" s="160" t="s">
        <v>1106</v>
      </c>
      <c r="AR7379" s="28">
        <f t="shared" si="218"/>
        <v>7</v>
      </c>
      <c r="AT7379" s="160">
        <v>36770</v>
      </c>
      <c r="AU7379">
        <v>0</v>
      </c>
      <c r="AV7379">
        <v>68</v>
      </c>
      <c r="AW7379" s="160" t="s">
        <v>1106</v>
      </c>
      <c r="AX7379" s="28">
        <f t="shared" si="219"/>
        <v>7</v>
      </c>
    </row>
    <row r="7380" spans="28:50" x14ac:dyDescent="0.3">
      <c r="AB7380" s="160">
        <v>40057</v>
      </c>
      <c r="AC7380">
        <v>1</v>
      </c>
      <c r="AD7380">
        <v>88</v>
      </c>
      <c r="AE7380" t="s">
        <v>1106</v>
      </c>
      <c r="AF7380">
        <v>9</v>
      </c>
      <c r="AH7380" s="160">
        <v>38596</v>
      </c>
      <c r="AI7380">
        <v>1</v>
      </c>
      <c r="AJ7380">
        <v>68</v>
      </c>
      <c r="AK7380" s="160" t="s">
        <v>1106</v>
      </c>
      <c r="AL7380" s="28">
        <f t="shared" si="217"/>
        <v>7</v>
      </c>
      <c r="AN7380" s="160">
        <v>37500</v>
      </c>
      <c r="AO7380">
        <v>1</v>
      </c>
      <c r="AP7380">
        <v>70</v>
      </c>
      <c r="AQ7380" s="160" t="s">
        <v>1106</v>
      </c>
      <c r="AR7380" s="28">
        <f t="shared" si="218"/>
        <v>7</v>
      </c>
      <c r="AT7380" s="160">
        <v>36770</v>
      </c>
      <c r="AU7380">
        <v>1</v>
      </c>
      <c r="AV7380">
        <v>68</v>
      </c>
      <c r="AW7380" s="160" t="s">
        <v>1106</v>
      </c>
      <c r="AX7380" s="28">
        <f t="shared" si="219"/>
        <v>7</v>
      </c>
    </row>
    <row r="7381" spans="28:50" x14ac:dyDescent="0.3">
      <c r="AB7381" s="160">
        <v>40057</v>
      </c>
      <c r="AC7381">
        <v>2</v>
      </c>
      <c r="AD7381">
        <v>79</v>
      </c>
      <c r="AE7381" t="s">
        <v>1106</v>
      </c>
      <c r="AF7381">
        <v>8</v>
      </c>
      <c r="AH7381" s="160">
        <v>38596</v>
      </c>
      <c r="AI7381">
        <v>2</v>
      </c>
      <c r="AJ7381">
        <v>65</v>
      </c>
      <c r="AK7381" s="160" t="s">
        <v>1106</v>
      </c>
      <c r="AL7381" s="28">
        <f t="shared" si="217"/>
        <v>7</v>
      </c>
      <c r="AN7381" s="160">
        <v>37500</v>
      </c>
      <c r="AO7381">
        <v>2</v>
      </c>
      <c r="AP7381">
        <v>61</v>
      </c>
      <c r="AQ7381" s="160" t="s">
        <v>1106</v>
      </c>
      <c r="AR7381" s="28">
        <f t="shared" si="218"/>
        <v>6</v>
      </c>
      <c r="AT7381" s="160">
        <v>36770</v>
      </c>
      <c r="AU7381">
        <v>2</v>
      </c>
      <c r="AV7381">
        <v>68</v>
      </c>
      <c r="AW7381" s="160" t="s">
        <v>1106</v>
      </c>
      <c r="AX7381" s="28">
        <f t="shared" si="219"/>
        <v>7</v>
      </c>
    </row>
    <row r="7382" spans="28:50" x14ac:dyDescent="0.3">
      <c r="AB7382" s="160">
        <v>40057</v>
      </c>
      <c r="AC7382">
        <v>3</v>
      </c>
      <c r="AD7382">
        <v>79</v>
      </c>
      <c r="AE7382" t="s">
        <v>1106</v>
      </c>
      <c r="AF7382">
        <v>8</v>
      </c>
      <c r="AH7382" s="160">
        <v>38596</v>
      </c>
      <c r="AI7382">
        <v>3</v>
      </c>
      <c r="AJ7382">
        <v>61</v>
      </c>
      <c r="AK7382" s="160" t="s">
        <v>1106</v>
      </c>
      <c r="AL7382" s="28">
        <f t="shared" si="217"/>
        <v>6</v>
      </c>
      <c r="AN7382" s="160">
        <v>37500</v>
      </c>
      <c r="AO7382">
        <v>3</v>
      </c>
      <c r="AP7382">
        <v>60</v>
      </c>
      <c r="AQ7382" s="160" t="s">
        <v>1106</v>
      </c>
      <c r="AR7382" s="28">
        <f t="shared" si="218"/>
        <v>6</v>
      </c>
      <c r="AT7382" s="160">
        <v>36770</v>
      </c>
      <c r="AU7382">
        <v>3</v>
      </c>
      <c r="AV7382">
        <v>69</v>
      </c>
      <c r="AW7382" s="160" t="s">
        <v>1106</v>
      </c>
      <c r="AX7382" s="28">
        <f t="shared" si="219"/>
        <v>7</v>
      </c>
    </row>
    <row r="7383" spans="28:50" x14ac:dyDescent="0.3">
      <c r="AB7383" s="160">
        <v>40057</v>
      </c>
      <c r="AC7383">
        <v>4</v>
      </c>
      <c r="AD7383">
        <v>79</v>
      </c>
      <c r="AE7383" t="s">
        <v>1106</v>
      </c>
      <c r="AF7383">
        <v>8</v>
      </c>
      <c r="AH7383" s="160">
        <v>38596</v>
      </c>
      <c r="AI7383">
        <v>4</v>
      </c>
      <c r="AJ7383">
        <v>59</v>
      </c>
      <c r="AK7383" s="160" t="s">
        <v>1106</v>
      </c>
      <c r="AL7383" s="28">
        <f t="shared" si="217"/>
        <v>6</v>
      </c>
      <c r="AN7383" s="160">
        <v>37500</v>
      </c>
      <c r="AO7383">
        <v>4</v>
      </c>
      <c r="AP7383">
        <v>60</v>
      </c>
      <c r="AQ7383" s="160" t="s">
        <v>1106</v>
      </c>
      <c r="AR7383" s="28">
        <f t="shared" si="218"/>
        <v>6</v>
      </c>
      <c r="AT7383" s="160">
        <v>36770</v>
      </c>
      <c r="AU7383">
        <v>4</v>
      </c>
      <c r="AV7383">
        <v>71</v>
      </c>
      <c r="AW7383" s="160" t="s">
        <v>1106</v>
      </c>
      <c r="AX7383" s="28">
        <f t="shared" si="219"/>
        <v>7</v>
      </c>
    </row>
    <row r="7384" spans="28:50" x14ac:dyDescent="0.3">
      <c r="AB7384" s="160">
        <v>40057</v>
      </c>
      <c r="AC7384">
        <v>5</v>
      </c>
      <c r="AD7384">
        <v>74</v>
      </c>
      <c r="AE7384" t="s">
        <v>1106</v>
      </c>
      <c r="AF7384">
        <v>7</v>
      </c>
      <c r="AH7384" s="160">
        <v>38596</v>
      </c>
      <c r="AI7384">
        <v>5</v>
      </c>
      <c r="AJ7384">
        <v>47</v>
      </c>
      <c r="AK7384" s="160" t="s">
        <v>1106</v>
      </c>
      <c r="AL7384" s="28">
        <f t="shared" si="217"/>
        <v>5</v>
      </c>
      <c r="AN7384" s="160">
        <v>37500</v>
      </c>
      <c r="AO7384">
        <v>5</v>
      </c>
      <c r="AP7384">
        <v>62</v>
      </c>
      <c r="AQ7384" s="160" t="s">
        <v>1106</v>
      </c>
      <c r="AR7384" s="28">
        <f t="shared" si="218"/>
        <v>6</v>
      </c>
      <c r="AT7384" s="160">
        <v>36770</v>
      </c>
      <c r="AU7384">
        <v>5</v>
      </c>
      <c r="AV7384">
        <v>70</v>
      </c>
      <c r="AW7384" s="160" t="s">
        <v>1106</v>
      </c>
      <c r="AX7384" s="28">
        <f t="shared" si="219"/>
        <v>7</v>
      </c>
    </row>
    <row r="7385" spans="28:50" x14ac:dyDescent="0.3">
      <c r="AB7385" s="160">
        <v>40057</v>
      </c>
      <c r="AC7385">
        <v>6</v>
      </c>
      <c r="AD7385">
        <v>79</v>
      </c>
      <c r="AE7385" t="s">
        <v>1106</v>
      </c>
      <c r="AF7385">
        <v>8</v>
      </c>
      <c r="AH7385" s="160">
        <v>38596</v>
      </c>
      <c r="AI7385">
        <v>6</v>
      </c>
      <c r="AJ7385">
        <v>40</v>
      </c>
      <c r="AK7385" s="160" t="s">
        <v>1106</v>
      </c>
      <c r="AL7385" s="28">
        <f t="shared" si="217"/>
        <v>4</v>
      </c>
      <c r="AN7385" s="160">
        <v>37500</v>
      </c>
      <c r="AO7385">
        <v>6</v>
      </c>
      <c r="AP7385">
        <v>70</v>
      </c>
      <c r="AQ7385" s="160" t="s">
        <v>1106</v>
      </c>
      <c r="AR7385" s="28">
        <f t="shared" si="218"/>
        <v>7</v>
      </c>
      <c r="AT7385" s="160">
        <v>36770</v>
      </c>
      <c r="AU7385">
        <v>6</v>
      </c>
      <c r="AV7385">
        <v>71</v>
      </c>
      <c r="AW7385" s="160" t="s">
        <v>1106</v>
      </c>
      <c r="AX7385" s="28">
        <f t="shared" si="219"/>
        <v>7</v>
      </c>
    </row>
    <row r="7386" spans="28:50" x14ac:dyDescent="0.3">
      <c r="AB7386" s="160">
        <v>40057</v>
      </c>
      <c r="AC7386">
        <v>7</v>
      </c>
      <c r="AD7386">
        <v>65</v>
      </c>
      <c r="AE7386" t="s">
        <v>1106</v>
      </c>
      <c r="AF7386">
        <v>7</v>
      </c>
      <c r="AH7386" s="160">
        <v>38596</v>
      </c>
      <c r="AI7386">
        <v>7</v>
      </c>
      <c r="AJ7386">
        <v>41</v>
      </c>
      <c r="AK7386" s="160" t="s">
        <v>1106</v>
      </c>
      <c r="AL7386" s="28">
        <f t="shared" si="217"/>
        <v>4</v>
      </c>
      <c r="AN7386" s="160">
        <v>37500</v>
      </c>
      <c r="AO7386">
        <v>7</v>
      </c>
      <c r="AP7386">
        <v>90</v>
      </c>
      <c r="AQ7386" s="160" t="s">
        <v>1106</v>
      </c>
      <c r="AR7386" s="28">
        <f t="shared" si="218"/>
        <v>9</v>
      </c>
      <c r="AT7386" s="160">
        <v>36770</v>
      </c>
      <c r="AU7386">
        <v>7</v>
      </c>
      <c r="AV7386">
        <v>76</v>
      </c>
      <c r="AW7386" s="160" t="s">
        <v>1106</v>
      </c>
      <c r="AX7386" s="28">
        <f t="shared" si="219"/>
        <v>8</v>
      </c>
    </row>
    <row r="7387" spans="28:50" x14ac:dyDescent="0.3">
      <c r="AB7387" s="160">
        <v>40057</v>
      </c>
      <c r="AC7387">
        <v>8</v>
      </c>
      <c r="AD7387">
        <v>88</v>
      </c>
      <c r="AE7387" t="s">
        <v>1106</v>
      </c>
      <c r="AF7387">
        <v>9</v>
      </c>
      <c r="AH7387" s="160">
        <v>38596</v>
      </c>
      <c r="AI7387">
        <v>8</v>
      </c>
      <c r="AJ7387">
        <v>59</v>
      </c>
      <c r="AK7387" s="160" t="s">
        <v>1106</v>
      </c>
      <c r="AL7387" s="28">
        <f t="shared" si="217"/>
        <v>6</v>
      </c>
      <c r="AN7387" s="160">
        <v>37500</v>
      </c>
      <c r="AO7387">
        <v>8</v>
      </c>
      <c r="AP7387">
        <v>109</v>
      </c>
      <c r="AQ7387" s="160" t="s">
        <v>1106</v>
      </c>
      <c r="AR7387" s="28">
        <f t="shared" si="218"/>
        <v>11</v>
      </c>
      <c r="AT7387" s="160">
        <v>36770</v>
      </c>
      <c r="AU7387">
        <v>8</v>
      </c>
      <c r="AV7387">
        <v>81</v>
      </c>
      <c r="AW7387" s="160" t="s">
        <v>1106</v>
      </c>
      <c r="AX7387" s="28">
        <f t="shared" si="219"/>
        <v>8</v>
      </c>
    </row>
    <row r="7388" spans="28:50" x14ac:dyDescent="0.3">
      <c r="AB7388" s="160">
        <v>40057</v>
      </c>
      <c r="AC7388">
        <v>9</v>
      </c>
      <c r="AD7388">
        <v>104</v>
      </c>
      <c r="AE7388" t="s">
        <v>1106</v>
      </c>
      <c r="AF7388">
        <v>10</v>
      </c>
      <c r="AH7388" s="160">
        <v>38596</v>
      </c>
      <c r="AI7388">
        <v>9</v>
      </c>
      <c r="AJ7388">
        <v>83</v>
      </c>
      <c r="AK7388" s="160" t="s">
        <v>1106</v>
      </c>
      <c r="AL7388" s="28">
        <f t="shared" si="217"/>
        <v>8</v>
      </c>
      <c r="AN7388" s="160">
        <v>37500</v>
      </c>
      <c r="AO7388">
        <v>9</v>
      </c>
      <c r="AP7388">
        <v>130</v>
      </c>
      <c r="AQ7388" s="160" t="s">
        <v>1106</v>
      </c>
      <c r="AR7388" s="28">
        <f t="shared" si="218"/>
        <v>13</v>
      </c>
      <c r="AT7388" s="160">
        <v>36770</v>
      </c>
      <c r="AU7388">
        <v>9</v>
      </c>
      <c r="AV7388">
        <v>82</v>
      </c>
      <c r="AW7388" s="160" t="s">
        <v>1106</v>
      </c>
      <c r="AX7388" s="28">
        <f t="shared" si="219"/>
        <v>8</v>
      </c>
    </row>
    <row r="7389" spans="28:50" x14ac:dyDescent="0.3">
      <c r="AB7389" s="160">
        <v>40057</v>
      </c>
      <c r="AC7389">
        <v>10</v>
      </c>
      <c r="AD7389">
        <v>114</v>
      </c>
      <c r="AE7389" t="s">
        <v>1106</v>
      </c>
      <c r="AF7389">
        <v>11</v>
      </c>
      <c r="AH7389" s="160">
        <v>38596</v>
      </c>
      <c r="AI7389">
        <v>10</v>
      </c>
      <c r="AJ7389">
        <v>110</v>
      </c>
      <c r="AK7389" s="160" t="s">
        <v>1106</v>
      </c>
      <c r="AL7389" s="28">
        <f t="shared" si="217"/>
        <v>11</v>
      </c>
      <c r="AN7389" s="160">
        <v>37500</v>
      </c>
      <c r="AO7389">
        <v>10</v>
      </c>
      <c r="AP7389">
        <v>120</v>
      </c>
      <c r="AQ7389" s="160" t="s">
        <v>1106</v>
      </c>
      <c r="AR7389" s="28">
        <f t="shared" si="218"/>
        <v>12</v>
      </c>
      <c r="AT7389" s="160">
        <v>36770</v>
      </c>
      <c r="AU7389">
        <v>10</v>
      </c>
      <c r="AV7389">
        <v>84</v>
      </c>
      <c r="AW7389" s="160" t="s">
        <v>1106</v>
      </c>
      <c r="AX7389" s="28">
        <f t="shared" si="219"/>
        <v>8</v>
      </c>
    </row>
    <row r="7390" spans="28:50" x14ac:dyDescent="0.3">
      <c r="AB7390" s="160">
        <v>40057</v>
      </c>
      <c r="AC7390">
        <v>11</v>
      </c>
      <c r="AD7390">
        <v>127</v>
      </c>
      <c r="AE7390" t="s">
        <v>1106</v>
      </c>
      <c r="AF7390">
        <v>13</v>
      </c>
      <c r="AH7390" s="160">
        <v>38596</v>
      </c>
      <c r="AI7390">
        <v>11</v>
      </c>
      <c r="AJ7390">
        <v>125</v>
      </c>
      <c r="AK7390" s="160" t="s">
        <v>1106</v>
      </c>
      <c r="AL7390" s="28">
        <f t="shared" si="217"/>
        <v>13</v>
      </c>
      <c r="AN7390" s="160">
        <v>37500</v>
      </c>
      <c r="AO7390">
        <v>11</v>
      </c>
      <c r="AP7390">
        <v>136</v>
      </c>
      <c r="AQ7390" s="160" t="s">
        <v>1106</v>
      </c>
      <c r="AR7390" s="28">
        <f t="shared" si="218"/>
        <v>14</v>
      </c>
      <c r="AT7390" s="160">
        <v>36770</v>
      </c>
      <c r="AU7390">
        <v>11</v>
      </c>
      <c r="AV7390">
        <v>85</v>
      </c>
      <c r="AW7390" s="160" t="s">
        <v>1106</v>
      </c>
      <c r="AX7390" s="28">
        <f t="shared" si="219"/>
        <v>9</v>
      </c>
    </row>
    <row r="7391" spans="28:50" x14ac:dyDescent="0.3">
      <c r="AB7391" s="160">
        <v>40057</v>
      </c>
      <c r="AC7391">
        <v>12</v>
      </c>
      <c r="AD7391">
        <v>134</v>
      </c>
      <c r="AE7391" t="s">
        <v>1106</v>
      </c>
      <c r="AF7391">
        <v>13</v>
      </c>
      <c r="AH7391" s="160">
        <v>38596</v>
      </c>
      <c r="AI7391">
        <v>12</v>
      </c>
      <c r="AJ7391">
        <v>119</v>
      </c>
      <c r="AK7391" s="160" t="s">
        <v>1106</v>
      </c>
      <c r="AL7391" s="28">
        <f t="shared" si="217"/>
        <v>12</v>
      </c>
      <c r="AN7391" s="160">
        <v>37500</v>
      </c>
      <c r="AO7391">
        <v>12</v>
      </c>
      <c r="AP7391">
        <v>140</v>
      </c>
      <c r="AQ7391" s="160" t="s">
        <v>1106</v>
      </c>
      <c r="AR7391" s="28">
        <f t="shared" si="218"/>
        <v>14</v>
      </c>
      <c r="AT7391" s="160">
        <v>36770</v>
      </c>
      <c r="AU7391">
        <v>12</v>
      </c>
      <c r="AV7391">
        <v>84</v>
      </c>
      <c r="AW7391" s="160" t="s">
        <v>1106</v>
      </c>
      <c r="AX7391" s="28">
        <f t="shared" si="219"/>
        <v>8</v>
      </c>
    </row>
    <row r="7392" spans="28:50" x14ac:dyDescent="0.3">
      <c r="AB7392" s="160">
        <v>40057</v>
      </c>
      <c r="AC7392">
        <v>13</v>
      </c>
      <c r="AD7392">
        <v>143</v>
      </c>
      <c r="AE7392" t="s">
        <v>1106</v>
      </c>
      <c r="AF7392">
        <v>14</v>
      </c>
      <c r="AH7392" s="160">
        <v>38596</v>
      </c>
      <c r="AI7392">
        <v>13</v>
      </c>
      <c r="AJ7392">
        <v>143</v>
      </c>
      <c r="AK7392" s="160" t="s">
        <v>1106</v>
      </c>
      <c r="AL7392" s="28">
        <f t="shared" si="217"/>
        <v>14</v>
      </c>
      <c r="AN7392" s="160">
        <v>37500</v>
      </c>
      <c r="AO7392">
        <v>13</v>
      </c>
      <c r="AP7392">
        <v>140</v>
      </c>
      <c r="AQ7392" s="160" t="s">
        <v>1106</v>
      </c>
      <c r="AR7392" s="28">
        <f t="shared" si="218"/>
        <v>14</v>
      </c>
      <c r="AT7392" s="160">
        <v>36770</v>
      </c>
      <c r="AU7392">
        <v>13</v>
      </c>
      <c r="AV7392">
        <v>84</v>
      </c>
      <c r="AW7392" s="160" t="s">
        <v>1106</v>
      </c>
      <c r="AX7392" s="28">
        <f t="shared" si="219"/>
        <v>8</v>
      </c>
    </row>
    <row r="7393" spans="28:50" x14ac:dyDescent="0.3">
      <c r="AB7393" s="160">
        <v>40057</v>
      </c>
      <c r="AC7393">
        <v>14</v>
      </c>
      <c r="AD7393">
        <v>140</v>
      </c>
      <c r="AE7393" t="s">
        <v>1106</v>
      </c>
      <c r="AF7393">
        <v>14</v>
      </c>
      <c r="AH7393" s="160">
        <v>38596</v>
      </c>
      <c r="AI7393">
        <v>14</v>
      </c>
      <c r="AJ7393">
        <v>131</v>
      </c>
      <c r="AK7393" s="160" t="s">
        <v>1106</v>
      </c>
      <c r="AL7393" s="28">
        <f t="shared" si="217"/>
        <v>13</v>
      </c>
      <c r="AN7393" s="160">
        <v>37500</v>
      </c>
      <c r="AO7393">
        <v>14</v>
      </c>
      <c r="AP7393">
        <v>147</v>
      </c>
      <c r="AQ7393" s="160" t="s">
        <v>1106</v>
      </c>
      <c r="AR7393" s="28">
        <f t="shared" si="218"/>
        <v>15</v>
      </c>
      <c r="AT7393" s="160">
        <v>36770</v>
      </c>
      <c r="AU7393">
        <v>14</v>
      </c>
      <c r="AV7393">
        <v>86</v>
      </c>
      <c r="AW7393" s="160" t="s">
        <v>1106</v>
      </c>
      <c r="AX7393" s="28">
        <f t="shared" si="219"/>
        <v>9</v>
      </c>
    </row>
    <row r="7394" spans="28:50" x14ac:dyDescent="0.3">
      <c r="AB7394" s="160">
        <v>40057</v>
      </c>
      <c r="AC7394">
        <v>15</v>
      </c>
      <c r="AD7394">
        <v>145</v>
      </c>
      <c r="AE7394" t="s">
        <v>1106</v>
      </c>
      <c r="AF7394">
        <v>15</v>
      </c>
      <c r="AH7394" s="160">
        <v>38596</v>
      </c>
      <c r="AI7394">
        <v>15</v>
      </c>
      <c r="AJ7394">
        <v>139</v>
      </c>
      <c r="AK7394" s="160" t="s">
        <v>1106</v>
      </c>
      <c r="AL7394" s="28">
        <f t="shared" si="217"/>
        <v>14</v>
      </c>
      <c r="AN7394" s="160">
        <v>37500</v>
      </c>
      <c r="AO7394">
        <v>15</v>
      </c>
      <c r="AP7394">
        <v>130</v>
      </c>
      <c r="AQ7394" s="160" t="s">
        <v>1106</v>
      </c>
      <c r="AR7394" s="28">
        <f t="shared" si="218"/>
        <v>13</v>
      </c>
      <c r="AT7394" s="160">
        <v>36770</v>
      </c>
      <c r="AU7394">
        <v>15</v>
      </c>
      <c r="AV7394">
        <v>87</v>
      </c>
      <c r="AW7394" s="160" t="s">
        <v>1106</v>
      </c>
      <c r="AX7394" s="28">
        <f t="shared" si="219"/>
        <v>9</v>
      </c>
    </row>
    <row r="7395" spans="28:50" x14ac:dyDescent="0.3">
      <c r="AB7395" s="160">
        <v>40057</v>
      </c>
      <c r="AC7395">
        <v>16</v>
      </c>
      <c r="AD7395">
        <v>133</v>
      </c>
      <c r="AE7395" t="s">
        <v>1106</v>
      </c>
      <c r="AF7395">
        <v>13</v>
      </c>
      <c r="AH7395" s="160">
        <v>38596</v>
      </c>
      <c r="AI7395">
        <v>16</v>
      </c>
      <c r="AJ7395">
        <v>142</v>
      </c>
      <c r="AK7395" s="160" t="s">
        <v>1106</v>
      </c>
      <c r="AL7395" s="28">
        <f t="shared" si="217"/>
        <v>14</v>
      </c>
      <c r="AN7395" s="160">
        <v>37500</v>
      </c>
      <c r="AO7395">
        <v>16</v>
      </c>
      <c r="AP7395">
        <v>130</v>
      </c>
      <c r="AQ7395" s="160" t="s">
        <v>1106</v>
      </c>
      <c r="AR7395" s="28">
        <f t="shared" si="218"/>
        <v>13</v>
      </c>
      <c r="AT7395" s="160">
        <v>36770</v>
      </c>
      <c r="AU7395">
        <v>16</v>
      </c>
      <c r="AV7395">
        <v>85</v>
      </c>
      <c r="AW7395" s="160" t="s">
        <v>1106</v>
      </c>
      <c r="AX7395" s="28">
        <f t="shared" si="219"/>
        <v>9</v>
      </c>
    </row>
    <row r="7396" spans="28:50" x14ac:dyDescent="0.3">
      <c r="AB7396" s="160">
        <v>40057</v>
      </c>
      <c r="AC7396">
        <v>17</v>
      </c>
      <c r="AD7396">
        <v>126</v>
      </c>
      <c r="AE7396" t="s">
        <v>1106</v>
      </c>
      <c r="AF7396">
        <v>13</v>
      </c>
      <c r="AH7396" s="160">
        <v>38596</v>
      </c>
      <c r="AI7396">
        <v>17</v>
      </c>
      <c r="AJ7396">
        <v>137</v>
      </c>
      <c r="AK7396" s="160" t="s">
        <v>1106</v>
      </c>
      <c r="AL7396" s="28">
        <f t="shared" si="217"/>
        <v>14</v>
      </c>
      <c r="AN7396" s="160">
        <v>37500</v>
      </c>
      <c r="AO7396">
        <v>17</v>
      </c>
      <c r="AP7396">
        <v>120</v>
      </c>
      <c r="AQ7396" s="160" t="s">
        <v>1106</v>
      </c>
      <c r="AR7396" s="28">
        <f t="shared" si="218"/>
        <v>12</v>
      </c>
      <c r="AT7396" s="160">
        <v>36770</v>
      </c>
      <c r="AU7396">
        <v>17</v>
      </c>
      <c r="AV7396">
        <v>83</v>
      </c>
      <c r="AW7396" s="160" t="s">
        <v>1106</v>
      </c>
      <c r="AX7396" s="28">
        <f t="shared" si="219"/>
        <v>8</v>
      </c>
    </row>
    <row r="7397" spans="28:50" x14ac:dyDescent="0.3">
      <c r="AB7397" s="160">
        <v>40057</v>
      </c>
      <c r="AC7397">
        <v>18</v>
      </c>
      <c r="AD7397">
        <v>105</v>
      </c>
      <c r="AE7397" t="s">
        <v>1106</v>
      </c>
      <c r="AF7397">
        <v>11</v>
      </c>
      <c r="AH7397" s="160">
        <v>38596</v>
      </c>
      <c r="AI7397">
        <v>18</v>
      </c>
      <c r="AJ7397">
        <v>128</v>
      </c>
      <c r="AK7397" s="160" t="s">
        <v>1106</v>
      </c>
      <c r="AL7397" s="28">
        <f t="shared" si="217"/>
        <v>13</v>
      </c>
      <c r="AN7397" s="160">
        <v>37500</v>
      </c>
      <c r="AO7397">
        <v>18</v>
      </c>
      <c r="AP7397">
        <v>110</v>
      </c>
      <c r="AQ7397" s="160" t="s">
        <v>1106</v>
      </c>
      <c r="AR7397" s="28">
        <f t="shared" si="218"/>
        <v>11</v>
      </c>
      <c r="AT7397" s="160">
        <v>36770</v>
      </c>
      <c r="AU7397">
        <v>18</v>
      </c>
      <c r="AV7397">
        <v>82</v>
      </c>
      <c r="AW7397" s="160" t="s">
        <v>1106</v>
      </c>
      <c r="AX7397" s="28">
        <f t="shared" si="219"/>
        <v>8</v>
      </c>
    </row>
    <row r="7398" spans="28:50" x14ac:dyDescent="0.3">
      <c r="AB7398" s="160">
        <v>40057</v>
      </c>
      <c r="AC7398">
        <v>19</v>
      </c>
      <c r="AD7398">
        <v>85</v>
      </c>
      <c r="AE7398" t="s">
        <v>1106</v>
      </c>
      <c r="AF7398">
        <v>9</v>
      </c>
      <c r="AH7398" s="160">
        <v>38596</v>
      </c>
      <c r="AI7398">
        <v>19</v>
      </c>
      <c r="AJ7398">
        <v>119</v>
      </c>
      <c r="AK7398" s="160" t="s">
        <v>1106</v>
      </c>
      <c r="AL7398" s="28">
        <f t="shared" si="217"/>
        <v>12</v>
      </c>
      <c r="AN7398" s="160">
        <v>37500</v>
      </c>
      <c r="AO7398">
        <v>19</v>
      </c>
      <c r="AP7398">
        <v>90</v>
      </c>
      <c r="AQ7398" s="160" t="s">
        <v>1106</v>
      </c>
      <c r="AR7398" s="28">
        <f t="shared" si="218"/>
        <v>9</v>
      </c>
      <c r="AT7398" s="160">
        <v>36770</v>
      </c>
      <c r="AU7398">
        <v>19</v>
      </c>
      <c r="AV7398">
        <v>82</v>
      </c>
      <c r="AW7398" s="160" t="s">
        <v>1106</v>
      </c>
      <c r="AX7398" s="28">
        <f t="shared" si="219"/>
        <v>8</v>
      </c>
    </row>
    <row r="7399" spans="28:50" x14ac:dyDescent="0.3">
      <c r="AB7399" s="160">
        <v>40057</v>
      </c>
      <c r="AC7399">
        <v>20</v>
      </c>
      <c r="AD7399">
        <v>86</v>
      </c>
      <c r="AE7399" t="s">
        <v>1106</v>
      </c>
      <c r="AF7399">
        <v>9</v>
      </c>
      <c r="AH7399" s="160">
        <v>38596</v>
      </c>
      <c r="AI7399">
        <v>20</v>
      </c>
      <c r="AJ7399">
        <v>113</v>
      </c>
      <c r="AK7399" s="160" t="s">
        <v>1106</v>
      </c>
      <c r="AL7399" s="28">
        <f t="shared" si="217"/>
        <v>11</v>
      </c>
      <c r="AN7399" s="160">
        <v>37500</v>
      </c>
      <c r="AO7399">
        <v>20</v>
      </c>
      <c r="AP7399">
        <v>87</v>
      </c>
      <c r="AQ7399" s="160" t="s">
        <v>1106</v>
      </c>
      <c r="AR7399" s="28">
        <f t="shared" si="218"/>
        <v>9</v>
      </c>
      <c r="AT7399" s="160">
        <v>36770</v>
      </c>
      <c r="AU7399">
        <v>20</v>
      </c>
      <c r="AV7399">
        <v>82</v>
      </c>
      <c r="AW7399" s="160" t="s">
        <v>1106</v>
      </c>
      <c r="AX7399" s="28">
        <f t="shared" si="219"/>
        <v>8</v>
      </c>
    </row>
    <row r="7400" spans="28:50" x14ac:dyDescent="0.3">
      <c r="AB7400" s="160">
        <v>40057</v>
      </c>
      <c r="AC7400">
        <v>21</v>
      </c>
      <c r="AD7400">
        <v>76</v>
      </c>
      <c r="AE7400" t="s">
        <v>1106</v>
      </c>
      <c r="AF7400">
        <v>8</v>
      </c>
      <c r="AH7400" s="160">
        <v>38596</v>
      </c>
      <c r="AI7400">
        <v>21</v>
      </c>
      <c r="AJ7400">
        <v>105</v>
      </c>
      <c r="AK7400" s="160" t="s">
        <v>1106</v>
      </c>
      <c r="AL7400" s="28">
        <f t="shared" si="217"/>
        <v>11</v>
      </c>
      <c r="AN7400" s="160">
        <v>37500</v>
      </c>
      <c r="AO7400">
        <v>21</v>
      </c>
      <c r="AP7400">
        <v>80</v>
      </c>
      <c r="AQ7400" s="160" t="s">
        <v>1106</v>
      </c>
      <c r="AR7400" s="28">
        <f t="shared" si="218"/>
        <v>8</v>
      </c>
      <c r="AT7400" s="160">
        <v>36770</v>
      </c>
      <c r="AU7400">
        <v>21</v>
      </c>
      <c r="AV7400">
        <v>81</v>
      </c>
      <c r="AW7400" s="160" t="s">
        <v>1106</v>
      </c>
      <c r="AX7400" s="28">
        <f t="shared" si="219"/>
        <v>8</v>
      </c>
    </row>
    <row r="7401" spans="28:50" x14ac:dyDescent="0.3">
      <c r="AB7401" s="160">
        <v>40057</v>
      </c>
      <c r="AC7401">
        <v>22</v>
      </c>
      <c r="AD7401">
        <v>58</v>
      </c>
      <c r="AE7401" t="s">
        <v>1106</v>
      </c>
      <c r="AF7401">
        <v>6</v>
      </c>
      <c r="AH7401" s="160">
        <v>38596</v>
      </c>
      <c r="AI7401">
        <v>22</v>
      </c>
      <c r="AJ7401">
        <v>105</v>
      </c>
      <c r="AK7401" s="160" t="s">
        <v>1106</v>
      </c>
      <c r="AL7401" s="28">
        <f t="shared" si="217"/>
        <v>11</v>
      </c>
      <c r="AN7401" s="160">
        <v>37500</v>
      </c>
      <c r="AO7401">
        <v>22</v>
      </c>
      <c r="AP7401">
        <v>70</v>
      </c>
      <c r="AQ7401" s="160" t="s">
        <v>1106</v>
      </c>
      <c r="AR7401" s="28">
        <f t="shared" si="218"/>
        <v>7</v>
      </c>
      <c r="AT7401" s="160">
        <v>36770</v>
      </c>
      <c r="AU7401">
        <v>22</v>
      </c>
      <c r="AV7401">
        <v>82</v>
      </c>
      <c r="AW7401" s="160" t="s">
        <v>1106</v>
      </c>
      <c r="AX7401" s="28">
        <f t="shared" si="219"/>
        <v>8</v>
      </c>
    </row>
    <row r="7402" spans="28:50" x14ac:dyDescent="0.3">
      <c r="AB7402" s="160">
        <v>40057</v>
      </c>
      <c r="AC7402">
        <v>23</v>
      </c>
      <c r="AD7402">
        <v>41</v>
      </c>
      <c r="AE7402" t="s">
        <v>1106</v>
      </c>
      <c r="AF7402">
        <v>4</v>
      </c>
      <c r="AH7402" s="160">
        <v>38596</v>
      </c>
      <c r="AI7402">
        <v>23</v>
      </c>
      <c r="AJ7402">
        <v>102</v>
      </c>
      <c r="AK7402" s="160" t="s">
        <v>1106</v>
      </c>
      <c r="AL7402" s="28">
        <f t="shared" si="217"/>
        <v>10</v>
      </c>
      <c r="AN7402" s="160">
        <v>37500</v>
      </c>
      <c r="AO7402">
        <v>23</v>
      </c>
      <c r="AP7402">
        <v>60</v>
      </c>
      <c r="AQ7402" s="160" t="s">
        <v>1106</v>
      </c>
      <c r="AR7402" s="28">
        <f t="shared" si="218"/>
        <v>6</v>
      </c>
      <c r="AT7402" s="160">
        <v>36770</v>
      </c>
      <c r="AU7402">
        <v>23</v>
      </c>
      <c r="AV7402">
        <v>83</v>
      </c>
      <c r="AW7402" s="160" t="s">
        <v>1106</v>
      </c>
      <c r="AX7402" s="28">
        <f t="shared" si="219"/>
        <v>8</v>
      </c>
    </row>
    <row r="7403" spans="28:50" x14ac:dyDescent="0.3">
      <c r="AB7403" s="160">
        <v>40058</v>
      </c>
      <c r="AC7403">
        <v>0</v>
      </c>
      <c r="AD7403">
        <v>22</v>
      </c>
      <c r="AE7403" t="s">
        <v>1106</v>
      </c>
      <c r="AF7403">
        <v>2</v>
      </c>
      <c r="AH7403" s="160">
        <v>38597</v>
      </c>
      <c r="AI7403">
        <v>0</v>
      </c>
      <c r="AJ7403">
        <v>100</v>
      </c>
      <c r="AK7403" s="160" t="s">
        <v>1106</v>
      </c>
      <c r="AL7403" s="28">
        <f t="shared" si="217"/>
        <v>10</v>
      </c>
      <c r="AN7403" s="160">
        <v>37501</v>
      </c>
      <c r="AO7403">
        <v>0</v>
      </c>
      <c r="AP7403">
        <v>70</v>
      </c>
      <c r="AQ7403" s="160" t="s">
        <v>1106</v>
      </c>
      <c r="AR7403" s="28">
        <f t="shared" si="218"/>
        <v>7</v>
      </c>
      <c r="AT7403" s="160">
        <v>36771</v>
      </c>
      <c r="AU7403">
        <v>0</v>
      </c>
      <c r="AV7403">
        <v>83</v>
      </c>
      <c r="AW7403" s="160" t="s">
        <v>1106</v>
      </c>
      <c r="AX7403" s="28">
        <f t="shared" si="219"/>
        <v>8</v>
      </c>
    </row>
    <row r="7404" spans="28:50" x14ac:dyDescent="0.3">
      <c r="AB7404" s="160">
        <v>40058</v>
      </c>
      <c r="AC7404">
        <v>1</v>
      </c>
      <c r="AD7404">
        <v>11</v>
      </c>
      <c r="AE7404" t="s">
        <v>1106</v>
      </c>
      <c r="AF7404">
        <v>1</v>
      </c>
      <c r="AH7404" s="160">
        <v>38597</v>
      </c>
      <c r="AI7404">
        <v>1</v>
      </c>
      <c r="AJ7404">
        <v>100</v>
      </c>
      <c r="AK7404" s="160" t="s">
        <v>1106</v>
      </c>
      <c r="AL7404" s="28">
        <f t="shared" si="217"/>
        <v>10</v>
      </c>
      <c r="AN7404" s="160">
        <v>37501</v>
      </c>
      <c r="AO7404">
        <v>1</v>
      </c>
      <c r="AP7404">
        <v>60</v>
      </c>
      <c r="AQ7404" s="160" t="s">
        <v>1106</v>
      </c>
      <c r="AR7404" s="28">
        <f t="shared" si="218"/>
        <v>6</v>
      </c>
      <c r="AT7404" s="160">
        <v>36771</v>
      </c>
      <c r="AU7404">
        <v>1</v>
      </c>
      <c r="AV7404">
        <v>83</v>
      </c>
      <c r="AW7404" s="160" t="s">
        <v>1106</v>
      </c>
      <c r="AX7404" s="28">
        <f t="shared" si="219"/>
        <v>8</v>
      </c>
    </row>
    <row r="7405" spans="28:50" x14ac:dyDescent="0.3">
      <c r="AB7405" s="160">
        <v>40058</v>
      </c>
      <c r="AC7405">
        <v>2</v>
      </c>
      <c r="AD7405">
        <v>9</v>
      </c>
      <c r="AE7405" t="s">
        <v>1106</v>
      </c>
      <c r="AF7405">
        <v>1</v>
      </c>
      <c r="AH7405" s="160">
        <v>38597</v>
      </c>
      <c r="AI7405">
        <v>2</v>
      </c>
      <c r="AJ7405">
        <v>95</v>
      </c>
      <c r="AK7405" s="160" t="s">
        <v>1106</v>
      </c>
      <c r="AL7405" s="28">
        <f t="shared" si="217"/>
        <v>10</v>
      </c>
      <c r="AN7405" s="160">
        <v>37501</v>
      </c>
      <c r="AO7405">
        <v>2</v>
      </c>
      <c r="AP7405">
        <v>63</v>
      </c>
      <c r="AQ7405" s="160" t="s">
        <v>1106</v>
      </c>
      <c r="AR7405" s="28">
        <f t="shared" si="218"/>
        <v>6</v>
      </c>
      <c r="AT7405" s="160">
        <v>36771</v>
      </c>
      <c r="AU7405">
        <v>2</v>
      </c>
      <c r="AV7405">
        <v>81</v>
      </c>
      <c r="AW7405" s="160" t="s">
        <v>1106</v>
      </c>
      <c r="AX7405" s="28">
        <f t="shared" si="219"/>
        <v>8</v>
      </c>
    </row>
    <row r="7406" spans="28:50" x14ac:dyDescent="0.3">
      <c r="AB7406" s="160">
        <v>40058</v>
      </c>
      <c r="AC7406">
        <v>3</v>
      </c>
      <c r="AD7406">
        <v>4</v>
      </c>
      <c r="AE7406" t="s">
        <v>1106</v>
      </c>
      <c r="AF7406">
        <v>0</v>
      </c>
      <c r="AH7406" s="160">
        <v>38597</v>
      </c>
      <c r="AI7406">
        <v>3</v>
      </c>
      <c r="AJ7406">
        <v>88</v>
      </c>
      <c r="AK7406" s="160" t="s">
        <v>1106</v>
      </c>
      <c r="AL7406" s="28">
        <f t="shared" si="217"/>
        <v>9</v>
      </c>
      <c r="AN7406" s="160">
        <v>37501</v>
      </c>
      <c r="AO7406">
        <v>3</v>
      </c>
      <c r="AP7406">
        <v>70</v>
      </c>
      <c r="AQ7406" s="160" t="s">
        <v>1106</v>
      </c>
      <c r="AR7406" s="28">
        <f t="shared" si="218"/>
        <v>7</v>
      </c>
      <c r="AT7406" s="160">
        <v>36771</v>
      </c>
      <c r="AU7406">
        <v>3</v>
      </c>
      <c r="AV7406">
        <v>77</v>
      </c>
      <c r="AW7406" s="160" t="s">
        <v>1106</v>
      </c>
      <c r="AX7406" s="28">
        <f t="shared" si="219"/>
        <v>8</v>
      </c>
    </row>
    <row r="7407" spans="28:50" x14ac:dyDescent="0.3">
      <c r="AB7407" s="160">
        <v>40058</v>
      </c>
      <c r="AC7407">
        <v>4</v>
      </c>
      <c r="AD7407">
        <v>-6</v>
      </c>
      <c r="AE7407" t="s">
        <v>1106</v>
      </c>
      <c r="AF7407">
        <v>-1</v>
      </c>
      <c r="AH7407" s="160">
        <v>38597</v>
      </c>
      <c r="AI7407">
        <v>4</v>
      </c>
      <c r="AJ7407">
        <v>87</v>
      </c>
      <c r="AK7407" s="160" t="s">
        <v>1106</v>
      </c>
      <c r="AL7407" s="28">
        <f t="shared" si="217"/>
        <v>9</v>
      </c>
      <c r="AN7407" s="160">
        <v>37501</v>
      </c>
      <c r="AO7407">
        <v>4</v>
      </c>
      <c r="AP7407">
        <v>60</v>
      </c>
      <c r="AQ7407" s="160" t="s">
        <v>1106</v>
      </c>
      <c r="AR7407" s="28">
        <f t="shared" si="218"/>
        <v>6</v>
      </c>
      <c r="AT7407" s="160">
        <v>36771</v>
      </c>
      <c r="AU7407">
        <v>4</v>
      </c>
      <c r="AV7407">
        <v>77</v>
      </c>
      <c r="AW7407" s="160" t="s">
        <v>1106</v>
      </c>
      <c r="AX7407" s="28">
        <f t="shared" si="219"/>
        <v>8</v>
      </c>
    </row>
    <row r="7408" spans="28:50" x14ac:dyDescent="0.3">
      <c r="AB7408" s="160">
        <v>40058</v>
      </c>
      <c r="AC7408">
        <v>5</v>
      </c>
      <c r="AD7408">
        <v>-12</v>
      </c>
      <c r="AE7408" t="s">
        <v>1106</v>
      </c>
      <c r="AF7408">
        <v>-1</v>
      </c>
      <c r="AH7408" s="160">
        <v>38597</v>
      </c>
      <c r="AI7408">
        <v>5</v>
      </c>
      <c r="AJ7408">
        <v>79</v>
      </c>
      <c r="AK7408" s="160" t="s">
        <v>1106</v>
      </c>
      <c r="AL7408" s="28">
        <f t="shared" si="217"/>
        <v>8</v>
      </c>
      <c r="AN7408" s="160">
        <v>37501</v>
      </c>
      <c r="AO7408">
        <v>5</v>
      </c>
      <c r="AP7408">
        <v>59</v>
      </c>
      <c r="AQ7408" s="160" t="s">
        <v>1106</v>
      </c>
      <c r="AR7408" s="28">
        <f t="shared" si="218"/>
        <v>6</v>
      </c>
      <c r="AT7408" s="160">
        <v>36771</v>
      </c>
      <c r="AU7408">
        <v>5</v>
      </c>
      <c r="AV7408">
        <v>77</v>
      </c>
      <c r="AW7408" s="160" t="s">
        <v>1106</v>
      </c>
      <c r="AX7408" s="28">
        <f t="shared" si="219"/>
        <v>8</v>
      </c>
    </row>
    <row r="7409" spans="28:50" x14ac:dyDescent="0.3">
      <c r="AB7409" s="160">
        <v>40058</v>
      </c>
      <c r="AC7409">
        <v>6</v>
      </c>
      <c r="AD7409">
        <v>-20</v>
      </c>
      <c r="AE7409" t="s">
        <v>1106</v>
      </c>
      <c r="AF7409">
        <v>-2</v>
      </c>
      <c r="AH7409" s="160">
        <v>38597</v>
      </c>
      <c r="AI7409">
        <v>6</v>
      </c>
      <c r="AJ7409">
        <v>69</v>
      </c>
      <c r="AK7409" s="160" t="s">
        <v>1106</v>
      </c>
      <c r="AL7409" s="28">
        <f t="shared" si="217"/>
        <v>7</v>
      </c>
      <c r="AN7409" s="160">
        <v>37501</v>
      </c>
      <c r="AO7409">
        <v>6</v>
      </c>
      <c r="AP7409">
        <v>60</v>
      </c>
      <c r="AQ7409" s="160" t="s">
        <v>1106</v>
      </c>
      <c r="AR7409" s="28">
        <f t="shared" si="218"/>
        <v>6</v>
      </c>
      <c r="AT7409" s="160">
        <v>36771</v>
      </c>
      <c r="AU7409">
        <v>6</v>
      </c>
      <c r="AV7409">
        <v>77</v>
      </c>
      <c r="AW7409" s="160" t="s">
        <v>1106</v>
      </c>
      <c r="AX7409" s="28">
        <f t="shared" si="219"/>
        <v>8</v>
      </c>
    </row>
    <row r="7410" spans="28:50" x14ac:dyDescent="0.3">
      <c r="AB7410" s="160">
        <v>40058</v>
      </c>
      <c r="AC7410">
        <v>7</v>
      </c>
      <c r="AD7410">
        <v>-3</v>
      </c>
      <c r="AE7410" t="s">
        <v>1106</v>
      </c>
      <c r="AF7410">
        <v>0</v>
      </c>
      <c r="AH7410" s="160">
        <v>38597</v>
      </c>
      <c r="AI7410">
        <v>7</v>
      </c>
      <c r="AJ7410">
        <v>70</v>
      </c>
      <c r="AK7410" s="160" t="s">
        <v>1106</v>
      </c>
      <c r="AL7410" s="28">
        <f t="shared" si="217"/>
        <v>7</v>
      </c>
      <c r="AN7410" s="160">
        <v>37501</v>
      </c>
      <c r="AO7410">
        <v>7</v>
      </c>
      <c r="AP7410">
        <v>90</v>
      </c>
      <c r="AQ7410" s="160" t="s">
        <v>1106</v>
      </c>
      <c r="AR7410" s="28">
        <f t="shared" si="218"/>
        <v>9</v>
      </c>
      <c r="AT7410" s="160">
        <v>36771</v>
      </c>
      <c r="AU7410">
        <v>7</v>
      </c>
      <c r="AV7410">
        <v>79</v>
      </c>
      <c r="AW7410" s="160" t="s">
        <v>1106</v>
      </c>
      <c r="AX7410" s="28">
        <f t="shared" si="219"/>
        <v>8</v>
      </c>
    </row>
    <row r="7411" spans="28:50" x14ac:dyDescent="0.3">
      <c r="AB7411" s="160">
        <v>40058</v>
      </c>
      <c r="AC7411">
        <v>8</v>
      </c>
      <c r="AD7411">
        <v>20</v>
      </c>
      <c r="AE7411" t="s">
        <v>1106</v>
      </c>
      <c r="AF7411">
        <v>2</v>
      </c>
      <c r="AH7411" s="160">
        <v>38597</v>
      </c>
      <c r="AI7411">
        <v>8</v>
      </c>
      <c r="AJ7411">
        <v>71</v>
      </c>
      <c r="AK7411" s="160" t="s">
        <v>1106</v>
      </c>
      <c r="AL7411" s="28">
        <f t="shared" si="217"/>
        <v>7</v>
      </c>
      <c r="AN7411" s="160">
        <v>37501</v>
      </c>
      <c r="AO7411">
        <v>8</v>
      </c>
      <c r="AP7411">
        <v>120</v>
      </c>
      <c r="AQ7411" s="160" t="s">
        <v>1106</v>
      </c>
      <c r="AR7411" s="28">
        <f t="shared" si="218"/>
        <v>12</v>
      </c>
      <c r="AT7411" s="160">
        <v>36771</v>
      </c>
      <c r="AU7411">
        <v>8</v>
      </c>
      <c r="AV7411">
        <v>76</v>
      </c>
      <c r="AW7411" s="160" t="s">
        <v>1106</v>
      </c>
      <c r="AX7411" s="28">
        <f t="shared" si="219"/>
        <v>8</v>
      </c>
    </row>
    <row r="7412" spans="28:50" x14ac:dyDescent="0.3">
      <c r="AB7412" s="160">
        <v>40058</v>
      </c>
      <c r="AC7412">
        <v>9</v>
      </c>
      <c r="AD7412">
        <v>50</v>
      </c>
      <c r="AE7412" t="s">
        <v>1106</v>
      </c>
      <c r="AF7412">
        <v>5</v>
      </c>
      <c r="AH7412" s="160">
        <v>38597</v>
      </c>
      <c r="AI7412">
        <v>9</v>
      </c>
      <c r="AJ7412">
        <v>85</v>
      </c>
      <c r="AK7412" s="160" t="s">
        <v>1106</v>
      </c>
      <c r="AL7412" s="28">
        <f t="shared" si="217"/>
        <v>9</v>
      </c>
      <c r="AN7412" s="160">
        <v>37501</v>
      </c>
      <c r="AO7412">
        <v>9</v>
      </c>
      <c r="AP7412">
        <v>140</v>
      </c>
      <c r="AQ7412" s="160" t="s">
        <v>1106</v>
      </c>
      <c r="AR7412" s="28">
        <f t="shared" si="218"/>
        <v>14</v>
      </c>
      <c r="AT7412" s="160">
        <v>36771</v>
      </c>
      <c r="AU7412">
        <v>9</v>
      </c>
      <c r="AV7412">
        <v>81</v>
      </c>
      <c r="AW7412" s="160" t="s">
        <v>1106</v>
      </c>
      <c r="AX7412" s="28">
        <f t="shared" si="219"/>
        <v>8</v>
      </c>
    </row>
    <row r="7413" spans="28:50" x14ac:dyDescent="0.3">
      <c r="AB7413" s="160">
        <v>40058</v>
      </c>
      <c r="AC7413">
        <v>10</v>
      </c>
      <c r="AD7413">
        <v>93</v>
      </c>
      <c r="AE7413" t="s">
        <v>1106</v>
      </c>
      <c r="AF7413">
        <v>9</v>
      </c>
      <c r="AH7413" s="160">
        <v>38597</v>
      </c>
      <c r="AI7413">
        <v>10</v>
      </c>
      <c r="AJ7413">
        <v>115</v>
      </c>
      <c r="AK7413" s="160" t="s">
        <v>1106</v>
      </c>
      <c r="AL7413" s="28">
        <f t="shared" si="217"/>
        <v>12</v>
      </c>
      <c r="AN7413" s="160">
        <v>37501</v>
      </c>
      <c r="AO7413">
        <v>10</v>
      </c>
      <c r="AP7413">
        <v>150</v>
      </c>
      <c r="AQ7413" s="160" t="s">
        <v>1106</v>
      </c>
      <c r="AR7413" s="28">
        <f t="shared" si="218"/>
        <v>15</v>
      </c>
      <c r="AT7413" s="160">
        <v>36771</v>
      </c>
      <c r="AU7413">
        <v>10</v>
      </c>
      <c r="AV7413">
        <v>80</v>
      </c>
      <c r="AW7413" s="160" t="s">
        <v>1106</v>
      </c>
      <c r="AX7413" s="28">
        <f t="shared" si="219"/>
        <v>8</v>
      </c>
    </row>
    <row r="7414" spans="28:50" x14ac:dyDescent="0.3">
      <c r="AB7414" s="160">
        <v>40058</v>
      </c>
      <c r="AC7414">
        <v>11</v>
      </c>
      <c r="AD7414">
        <v>119</v>
      </c>
      <c r="AE7414" t="s">
        <v>1106</v>
      </c>
      <c r="AF7414">
        <v>12</v>
      </c>
      <c r="AH7414" s="160">
        <v>38597</v>
      </c>
      <c r="AI7414">
        <v>11</v>
      </c>
      <c r="AJ7414">
        <v>127</v>
      </c>
      <c r="AK7414" s="160" t="s">
        <v>1106</v>
      </c>
      <c r="AL7414" s="28">
        <f t="shared" si="217"/>
        <v>13</v>
      </c>
      <c r="AN7414" s="160">
        <v>37501</v>
      </c>
      <c r="AO7414">
        <v>11</v>
      </c>
      <c r="AP7414">
        <v>161</v>
      </c>
      <c r="AQ7414" s="160" t="s">
        <v>1106</v>
      </c>
      <c r="AR7414" s="28">
        <f t="shared" si="218"/>
        <v>16</v>
      </c>
      <c r="AT7414" s="160">
        <v>36771</v>
      </c>
      <c r="AU7414">
        <v>11</v>
      </c>
      <c r="AV7414">
        <v>86</v>
      </c>
      <c r="AW7414" s="160" t="s">
        <v>1106</v>
      </c>
      <c r="AX7414" s="28">
        <f t="shared" si="219"/>
        <v>9</v>
      </c>
    </row>
    <row r="7415" spans="28:50" x14ac:dyDescent="0.3">
      <c r="AB7415" s="160">
        <v>40058</v>
      </c>
      <c r="AC7415">
        <v>12</v>
      </c>
      <c r="AD7415">
        <v>133</v>
      </c>
      <c r="AE7415" t="s">
        <v>1106</v>
      </c>
      <c r="AF7415">
        <v>13</v>
      </c>
      <c r="AH7415" s="160">
        <v>38597</v>
      </c>
      <c r="AI7415">
        <v>12</v>
      </c>
      <c r="AJ7415">
        <v>145</v>
      </c>
      <c r="AK7415" s="160" t="s">
        <v>1106</v>
      </c>
      <c r="AL7415" s="28">
        <f t="shared" si="217"/>
        <v>15</v>
      </c>
      <c r="AN7415" s="160">
        <v>37501</v>
      </c>
      <c r="AO7415">
        <v>12</v>
      </c>
      <c r="AP7415">
        <v>170</v>
      </c>
      <c r="AQ7415" s="160" t="s">
        <v>1106</v>
      </c>
      <c r="AR7415" s="28">
        <f t="shared" si="218"/>
        <v>17</v>
      </c>
      <c r="AT7415" s="160">
        <v>36771</v>
      </c>
      <c r="AU7415">
        <v>12</v>
      </c>
      <c r="AV7415">
        <v>89</v>
      </c>
      <c r="AW7415" s="160" t="s">
        <v>1106</v>
      </c>
      <c r="AX7415" s="28">
        <f t="shared" si="219"/>
        <v>9</v>
      </c>
    </row>
    <row r="7416" spans="28:50" x14ac:dyDescent="0.3">
      <c r="AB7416" s="160">
        <v>40058</v>
      </c>
      <c r="AC7416">
        <v>13</v>
      </c>
      <c r="AD7416">
        <v>145</v>
      </c>
      <c r="AE7416" t="s">
        <v>1106</v>
      </c>
      <c r="AF7416">
        <v>15</v>
      </c>
      <c r="AH7416" s="160">
        <v>38597</v>
      </c>
      <c r="AI7416">
        <v>13</v>
      </c>
      <c r="AJ7416">
        <v>134</v>
      </c>
      <c r="AK7416" s="160" t="s">
        <v>1106</v>
      </c>
      <c r="AL7416" s="28">
        <f t="shared" si="217"/>
        <v>13</v>
      </c>
      <c r="AN7416" s="160">
        <v>37501</v>
      </c>
      <c r="AO7416">
        <v>13</v>
      </c>
      <c r="AP7416">
        <v>160</v>
      </c>
      <c r="AQ7416" s="160" t="s">
        <v>1106</v>
      </c>
      <c r="AR7416" s="28">
        <f t="shared" si="218"/>
        <v>16</v>
      </c>
      <c r="AT7416" s="160">
        <v>36771</v>
      </c>
      <c r="AU7416">
        <v>13</v>
      </c>
      <c r="AV7416">
        <v>89</v>
      </c>
      <c r="AW7416" s="160" t="s">
        <v>1106</v>
      </c>
      <c r="AX7416" s="28">
        <f t="shared" si="219"/>
        <v>9</v>
      </c>
    </row>
    <row r="7417" spans="28:50" x14ac:dyDescent="0.3">
      <c r="AB7417" s="160">
        <v>40058</v>
      </c>
      <c r="AC7417">
        <v>14</v>
      </c>
      <c r="AD7417">
        <v>153</v>
      </c>
      <c r="AE7417" t="s">
        <v>1106</v>
      </c>
      <c r="AF7417">
        <v>15</v>
      </c>
      <c r="AH7417" s="160">
        <v>38597</v>
      </c>
      <c r="AI7417">
        <v>14</v>
      </c>
      <c r="AJ7417">
        <v>137</v>
      </c>
      <c r="AK7417" s="160" t="s">
        <v>1106</v>
      </c>
      <c r="AL7417" s="28">
        <f t="shared" si="217"/>
        <v>14</v>
      </c>
      <c r="AN7417" s="160">
        <v>37501</v>
      </c>
      <c r="AO7417">
        <v>14</v>
      </c>
      <c r="AP7417">
        <v>159</v>
      </c>
      <c r="AQ7417" s="160" t="s">
        <v>1106</v>
      </c>
      <c r="AR7417" s="28">
        <f t="shared" si="218"/>
        <v>16</v>
      </c>
      <c r="AT7417" s="160">
        <v>36771</v>
      </c>
      <c r="AU7417">
        <v>14</v>
      </c>
      <c r="AV7417">
        <v>92</v>
      </c>
      <c r="AW7417" s="160" t="s">
        <v>1106</v>
      </c>
      <c r="AX7417" s="28">
        <f t="shared" si="219"/>
        <v>9</v>
      </c>
    </row>
    <row r="7418" spans="28:50" x14ac:dyDescent="0.3">
      <c r="AB7418" s="160">
        <v>40058</v>
      </c>
      <c r="AC7418">
        <v>15</v>
      </c>
      <c r="AD7418">
        <v>158</v>
      </c>
      <c r="AE7418" t="s">
        <v>1106</v>
      </c>
      <c r="AF7418">
        <v>16</v>
      </c>
      <c r="AH7418" s="160">
        <v>38597</v>
      </c>
      <c r="AI7418">
        <v>15</v>
      </c>
      <c r="AJ7418">
        <v>150</v>
      </c>
      <c r="AK7418" s="160" t="s">
        <v>1106</v>
      </c>
      <c r="AL7418" s="28">
        <f t="shared" si="217"/>
        <v>15</v>
      </c>
      <c r="AN7418" s="160">
        <v>37501</v>
      </c>
      <c r="AO7418">
        <v>15</v>
      </c>
      <c r="AP7418">
        <v>160</v>
      </c>
      <c r="AQ7418" s="160" t="s">
        <v>1106</v>
      </c>
      <c r="AR7418" s="28">
        <f t="shared" si="218"/>
        <v>16</v>
      </c>
      <c r="AT7418" s="160">
        <v>36771</v>
      </c>
      <c r="AU7418">
        <v>15</v>
      </c>
      <c r="AV7418">
        <v>87</v>
      </c>
      <c r="AW7418" s="160" t="s">
        <v>1106</v>
      </c>
      <c r="AX7418" s="28">
        <f t="shared" si="219"/>
        <v>9</v>
      </c>
    </row>
    <row r="7419" spans="28:50" x14ac:dyDescent="0.3">
      <c r="AB7419" s="160">
        <v>40058</v>
      </c>
      <c r="AC7419">
        <v>16</v>
      </c>
      <c r="AD7419">
        <v>152</v>
      </c>
      <c r="AE7419" t="s">
        <v>1106</v>
      </c>
      <c r="AF7419">
        <v>15</v>
      </c>
      <c r="AH7419" s="160">
        <v>38597</v>
      </c>
      <c r="AI7419">
        <v>16</v>
      </c>
      <c r="AJ7419">
        <v>138</v>
      </c>
      <c r="AK7419" s="160" t="s">
        <v>1106</v>
      </c>
      <c r="AL7419" s="28">
        <f t="shared" ref="AL7419:AL7482" si="220">ROUND(AJ7419/10,0)</f>
        <v>14</v>
      </c>
      <c r="AN7419" s="160">
        <v>37501</v>
      </c>
      <c r="AO7419">
        <v>16</v>
      </c>
      <c r="AP7419">
        <v>150</v>
      </c>
      <c r="AQ7419" s="160" t="s">
        <v>1106</v>
      </c>
      <c r="AR7419" s="28">
        <f t="shared" ref="AR7419:AR7482" si="221">ROUND(AP7419/10,0)</f>
        <v>15</v>
      </c>
      <c r="AT7419" s="160">
        <v>36771</v>
      </c>
      <c r="AU7419">
        <v>16</v>
      </c>
      <c r="AV7419">
        <v>85</v>
      </c>
      <c r="AW7419" s="160" t="s">
        <v>1106</v>
      </c>
      <c r="AX7419" s="28">
        <f t="shared" ref="AX7419:AX7482" si="222">ROUND(AV7419/10,0)</f>
        <v>9</v>
      </c>
    </row>
    <row r="7420" spans="28:50" x14ac:dyDescent="0.3">
      <c r="AB7420" s="160">
        <v>40058</v>
      </c>
      <c r="AC7420">
        <v>17</v>
      </c>
      <c r="AD7420">
        <v>142</v>
      </c>
      <c r="AE7420" t="s">
        <v>1106</v>
      </c>
      <c r="AF7420">
        <v>14</v>
      </c>
      <c r="AH7420" s="160">
        <v>38597</v>
      </c>
      <c r="AI7420">
        <v>17</v>
      </c>
      <c r="AJ7420">
        <v>138</v>
      </c>
      <c r="AK7420" s="160" t="s">
        <v>1106</v>
      </c>
      <c r="AL7420" s="28">
        <f t="shared" si="220"/>
        <v>14</v>
      </c>
      <c r="AN7420" s="160">
        <v>37501</v>
      </c>
      <c r="AO7420">
        <v>17</v>
      </c>
      <c r="AP7420">
        <v>136</v>
      </c>
      <c r="AQ7420" s="160" t="s">
        <v>1106</v>
      </c>
      <c r="AR7420" s="28">
        <f t="shared" si="221"/>
        <v>14</v>
      </c>
      <c r="AT7420" s="160">
        <v>36771</v>
      </c>
      <c r="AU7420">
        <v>17</v>
      </c>
      <c r="AV7420">
        <v>82</v>
      </c>
      <c r="AW7420" s="160" t="s">
        <v>1106</v>
      </c>
      <c r="AX7420" s="28">
        <f t="shared" si="222"/>
        <v>8</v>
      </c>
    </row>
    <row r="7421" spans="28:50" x14ac:dyDescent="0.3">
      <c r="AB7421" s="160">
        <v>40058</v>
      </c>
      <c r="AC7421">
        <v>18</v>
      </c>
      <c r="AD7421">
        <v>117</v>
      </c>
      <c r="AE7421" t="s">
        <v>1106</v>
      </c>
      <c r="AF7421">
        <v>12</v>
      </c>
      <c r="AH7421" s="160">
        <v>38597</v>
      </c>
      <c r="AI7421">
        <v>18</v>
      </c>
      <c r="AJ7421">
        <v>130</v>
      </c>
      <c r="AK7421" s="160" t="s">
        <v>1106</v>
      </c>
      <c r="AL7421" s="28">
        <f t="shared" si="220"/>
        <v>13</v>
      </c>
      <c r="AN7421" s="160">
        <v>37501</v>
      </c>
      <c r="AO7421">
        <v>18</v>
      </c>
      <c r="AP7421">
        <v>130</v>
      </c>
      <c r="AQ7421" s="160" t="s">
        <v>1106</v>
      </c>
      <c r="AR7421" s="28">
        <f t="shared" si="221"/>
        <v>13</v>
      </c>
      <c r="AT7421" s="160">
        <v>36771</v>
      </c>
      <c r="AU7421">
        <v>18</v>
      </c>
      <c r="AV7421">
        <v>81</v>
      </c>
      <c r="AW7421" s="160" t="s">
        <v>1106</v>
      </c>
      <c r="AX7421" s="28">
        <f t="shared" si="222"/>
        <v>8</v>
      </c>
    </row>
    <row r="7422" spans="28:50" x14ac:dyDescent="0.3">
      <c r="AB7422" s="160">
        <v>40058</v>
      </c>
      <c r="AC7422">
        <v>19</v>
      </c>
      <c r="AD7422">
        <v>83</v>
      </c>
      <c r="AE7422" t="s">
        <v>1106</v>
      </c>
      <c r="AF7422">
        <v>8</v>
      </c>
      <c r="AH7422" s="160">
        <v>38597</v>
      </c>
      <c r="AI7422">
        <v>19</v>
      </c>
      <c r="AJ7422">
        <v>126</v>
      </c>
      <c r="AK7422" s="160" t="s">
        <v>1106</v>
      </c>
      <c r="AL7422" s="28">
        <f t="shared" si="220"/>
        <v>13</v>
      </c>
      <c r="AN7422" s="160">
        <v>37501</v>
      </c>
      <c r="AO7422">
        <v>19</v>
      </c>
      <c r="AP7422">
        <v>120</v>
      </c>
      <c r="AQ7422" s="160" t="s">
        <v>1106</v>
      </c>
      <c r="AR7422" s="28">
        <f t="shared" si="221"/>
        <v>12</v>
      </c>
      <c r="AT7422" s="160">
        <v>36771</v>
      </c>
      <c r="AU7422">
        <v>19</v>
      </c>
      <c r="AV7422">
        <v>77</v>
      </c>
      <c r="AW7422" s="160" t="s">
        <v>1106</v>
      </c>
      <c r="AX7422" s="28">
        <f t="shared" si="222"/>
        <v>8</v>
      </c>
    </row>
    <row r="7423" spans="28:50" x14ac:dyDescent="0.3">
      <c r="AB7423" s="160">
        <v>40058</v>
      </c>
      <c r="AC7423">
        <v>20</v>
      </c>
      <c r="AD7423">
        <v>66</v>
      </c>
      <c r="AE7423" t="s">
        <v>1106</v>
      </c>
      <c r="AF7423">
        <v>7</v>
      </c>
      <c r="AH7423" s="160">
        <v>38597</v>
      </c>
      <c r="AI7423">
        <v>20</v>
      </c>
      <c r="AJ7423">
        <v>115</v>
      </c>
      <c r="AK7423" s="160" t="s">
        <v>1106</v>
      </c>
      <c r="AL7423" s="28">
        <f t="shared" si="220"/>
        <v>12</v>
      </c>
      <c r="AN7423" s="160">
        <v>37501</v>
      </c>
      <c r="AO7423">
        <v>20</v>
      </c>
      <c r="AP7423">
        <v>130</v>
      </c>
      <c r="AQ7423" s="160" t="s">
        <v>1106</v>
      </c>
      <c r="AR7423" s="28">
        <f t="shared" si="221"/>
        <v>13</v>
      </c>
      <c r="AT7423" s="160">
        <v>36771</v>
      </c>
      <c r="AU7423">
        <v>20</v>
      </c>
      <c r="AV7423">
        <v>79</v>
      </c>
      <c r="AW7423" s="160" t="s">
        <v>1106</v>
      </c>
      <c r="AX7423" s="28">
        <f t="shared" si="222"/>
        <v>8</v>
      </c>
    </row>
    <row r="7424" spans="28:50" x14ac:dyDescent="0.3">
      <c r="AB7424" s="160">
        <v>40058</v>
      </c>
      <c r="AC7424">
        <v>21</v>
      </c>
      <c r="AD7424">
        <v>60</v>
      </c>
      <c r="AE7424" t="s">
        <v>1106</v>
      </c>
      <c r="AF7424">
        <v>6</v>
      </c>
      <c r="AH7424" s="160">
        <v>38597</v>
      </c>
      <c r="AI7424">
        <v>21</v>
      </c>
      <c r="AJ7424">
        <v>115</v>
      </c>
      <c r="AK7424" s="160" t="s">
        <v>1106</v>
      </c>
      <c r="AL7424" s="28">
        <f t="shared" si="220"/>
        <v>12</v>
      </c>
      <c r="AN7424" s="160">
        <v>37501</v>
      </c>
      <c r="AO7424">
        <v>21</v>
      </c>
      <c r="AP7424">
        <v>130</v>
      </c>
      <c r="AQ7424" s="160" t="s">
        <v>1106</v>
      </c>
      <c r="AR7424" s="28">
        <f t="shared" si="221"/>
        <v>13</v>
      </c>
      <c r="AT7424" s="160">
        <v>36771</v>
      </c>
      <c r="AU7424">
        <v>21</v>
      </c>
      <c r="AV7424">
        <v>76</v>
      </c>
      <c r="AW7424" s="160" t="s">
        <v>1106</v>
      </c>
      <c r="AX7424" s="28">
        <f t="shared" si="222"/>
        <v>8</v>
      </c>
    </row>
    <row r="7425" spans="28:50" x14ac:dyDescent="0.3">
      <c r="AB7425" s="160">
        <v>40058</v>
      </c>
      <c r="AC7425">
        <v>22</v>
      </c>
      <c r="AD7425">
        <v>41</v>
      </c>
      <c r="AE7425" t="s">
        <v>1106</v>
      </c>
      <c r="AF7425">
        <v>4</v>
      </c>
      <c r="AH7425" s="160">
        <v>38597</v>
      </c>
      <c r="AI7425">
        <v>22</v>
      </c>
      <c r="AJ7425">
        <v>106</v>
      </c>
      <c r="AK7425" s="160" t="s">
        <v>1106</v>
      </c>
      <c r="AL7425" s="28">
        <f t="shared" si="220"/>
        <v>11</v>
      </c>
      <c r="AN7425" s="160">
        <v>37501</v>
      </c>
      <c r="AO7425">
        <v>22</v>
      </c>
      <c r="AP7425">
        <v>130</v>
      </c>
      <c r="AQ7425" s="160" t="s">
        <v>1106</v>
      </c>
      <c r="AR7425" s="28">
        <f t="shared" si="221"/>
        <v>13</v>
      </c>
      <c r="AT7425" s="160">
        <v>36771</v>
      </c>
      <c r="AU7425">
        <v>22</v>
      </c>
      <c r="AV7425">
        <v>76</v>
      </c>
      <c r="AW7425" s="160" t="s">
        <v>1106</v>
      </c>
      <c r="AX7425" s="28">
        <f t="shared" si="222"/>
        <v>8</v>
      </c>
    </row>
    <row r="7426" spans="28:50" x14ac:dyDescent="0.3">
      <c r="AB7426" s="160">
        <v>40058</v>
      </c>
      <c r="AC7426">
        <v>23</v>
      </c>
      <c r="AD7426">
        <v>28</v>
      </c>
      <c r="AE7426" t="s">
        <v>1106</v>
      </c>
      <c r="AF7426">
        <v>3</v>
      </c>
      <c r="AH7426" s="160">
        <v>38597</v>
      </c>
      <c r="AI7426">
        <v>23</v>
      </c>
      <c r="AJ7426">
        <v>112</v>
      </c>
      <c r="AK7426" s="160" t="s">
        <v>1106</v>
      </c>
      <c r="AL7426" s="28">
        <f t="shared" si="220"/>
        <v>11</v>
      </c>
      <c r="AN7426" s="160">
        <v>37501</v>
      </c>
      <c r="AO7426">
        <v>23</v>
      </c>
      <c r="AP7426">
        <v>130</v>
      </c>
      <c r="AQ7426" s="160" t="s">
        <v>1106</v>
      </c>
      <c r="AR7426" s="28">
        <f t="shared" si="221"/>
        <v>13</v>
      </c>
      <c r="AT7426" s="160">
        <v>36771</v>
      </c>
      <c r="AU7426">
        <v>23</v>
      </c>
      <c r="AV7426">
        <v>73</v>
      </c>
      <c r="AW7426" s="160" t="s">
        <v>1106</v>
      </c>
      <c r="AX7426" s="28">
        <f t="shared" si="222"/>
        <v>7</v>
      </c>
    </row>
    <row r="7427" spans="28:50" x14ac:dyDescent="0.3">
      <c r="AB7427" s="160">
        <v>40059</v>
      </c>
      <c r="AC7427">
        <v>0</v>
      </c>
      <c r="AD7427">
        <v>33</v>
      </c>
      <c r="AE7427" t="s">
        <v>1106</v>
      </c>
      <c r="AF7427">
        <v>3</v>
      </c>
      <c r="AH7427" s="160">
        <v>38598</v>
      </c>
      <c r="AI7427">
        <v>0</v>
      </c>
      <c r="AJ7427">
        <v>100</v>
      </c>
      <c r="AK7427" s="160" t="s">
        <v>1106</v>
      </c>
      <c r="AL7427" s="28">
        <f t="shared" si="220"/>
        <v>10</v>
      </c>
      <c r="AN7427" s="160">
        <v>37502</v>
      </c>
      <c r="AO7427">
        <v>0</v>
      </c>
      <c r="AP7427">
        <v>130</v>
      </c>
      <c r="AQ7427" s="160" t="s">
        <v>1106</v>
      </c>
      <c r="AR7427" s="28">
        <f t="shared" si="221"/>
        <v>13</v>
      </c>
      <c r="AT7427" s="160">
        <v>36772</v>
      </c>
      <c r="AU7427">
        <v>0</v>
      </c>
      <c r="AV7427">
        <v>76</v>
      </c>
      <c r="AW7427" s="160" t="s">
        <v>1106</v>
      </c>
      <c r="AX7427" s="28">
        <f t="shared" si="222"/>
        <v>8</v>
      </c>
    </row>
    <row r="7428" spans="28:50" x14ac:dyDescent="0.3">
      <c r="AB7428" s="160">
        <v>40059</v>
      </c>
      <c r="AC7428">
        <v>1</v>
      </c>
      <c r="AD7428">
        <v>23</v>
      </c>
      <c r="AE7428" t="s">
        <v>1106</v>
      </c>
      <c r="AF7428">
        <v>2</v>
      </c>
      <c r="AH7428" s="160">
        <v>38598</v>
      </c>
      <c r="AI7428">
        <v>1</v>
      </c>
      <c r="AJ7428">
        <v>94</v>
      </c>
      <c r="AK7428" s="160" t="s">
        <v>1106</v>
      </c>
      <c r="AL7428" s="28">
        <f t="shared" si="220"/>
        <v>9</v>
      </c>
      <c r="AN7428" s="160">
        <v>37502</v>
      </c>
      <c r="AO7428">
        <v>1</v>
      </c>
      <c r="AP7428">
        <v>140</v>
      </c>
      <c r="AQ7428" s="160" t="s">
        <v>1106</v>
      </c>
      <c r="AR7428" s="28">
        <f t="shared" si="221"/>
        <v>14</v>
      </c>
      <c r="AT7428" s="160">
        <v>36772</v>
      </c>
      <c r="AU7428">
        <v>1</v>
      </c>
      <c r="AV7428">
        <v>73</v>
      </c>
      <c r="AW7428" s="160" t="s">
        <v>1106</v>
      </c>
      <c r="AX7428" s="28">
        <f t="shared" si="222"/>
        <v>7</v>
      </c>
    </row>
    <row r="7429" spans="28:50" x14ac:dyDescent="0.3">
      <c r="AB7429" s="160">
        <v>40059</v>
      </c>
      <c r="AC7429">
        <v>2</v>
      </c>
      <c r="AD7429">
        <v>23</v>
      </c>
      <c r="AE7429" t="s">
        <v>1106</v>
      </c>
      <c r="AF7429">
        <v>2</v>
      </c>
      <c r="AH7429" s="160">
        <v>38598</v>
      </c>
      <c r="AI7429">
        <v>2</v>
      </c>
      <c r="AJ7429">
        <v>88</v>
      </c>
      <c r="AK7429" s="160" t="s">
        <v>1106</v>
      </c>
      <c r="AL7429" s="28">
        <f t="shared" si="220"/>
        <v>9</v>
      </c>
      <c r="AN7429" s="160">
        <v>37502</v>
      </c>
      <c r="AO7429">
        <v>2</v>
      </c>
      <c r="AP7429">
        <v>138</v>
      </c>
      <c r="AQ7429" s="160" t="s">
        <v>1106</v>
      </c>
      <c r="AR7429" s="28">
        <f t="shared" si="221"/>
        <v>14</v>
      </c>
      <c r="AT7429" s="160">
        <v>36772</v>
      </c>
      <c r="AU7429">
        <v>2</v>
      </c>
      <c r="AV7429">
        <v>73</v>
      </c>
      <c r="AW7429" s="160" t="s">
        <v>1106</v>
      </c>
      <c r="AX7429" s="28">
        <f t="shared" si="222"/>
        <v>7</v>
      </c>
    </row>
    <row r="7430" spans="28:50" x14ac:dyDescent="0.3">
      <c r="AB7430" s="160">
        <v>40059</v>
      </c>
      <c r="AC7430">
        <v>3</v>
      </c>
      <c r="AD7430">
        <v>20</v>
      </c>
      <c r="AE7430" t="s">
        <v>1106</v>
      </c>
      <c r="AF7430">
        <v>2</v>
      </c>
      <c r="AH7430" s="160">
        <v>38598</v>
      </c>
      <c r="AI7430">
        <v>3</v>
      </c>
      <c r="AJ7430">
        <v>90</v>
      </c>
      <c r="AK7430" s="160" t="s">
        <v>1106</v>
      </c>
      <c r="AL7430" s="28">
        <f t="shared" si="220"/>
        <v>9</v>
      </c>
      <c r="AN7430" s="160">
        <v>37502</v>
      </c>
      <c r="AO7430">
        <v>3</v>
      </c>
      <c r="AP7430">
        <v>130</v>
      </c>
      <c r="AQ7430" s="160" t="s">
        <v>1106</v>
      </c>
      <c r="AR7430" s="28">
        <f t="shared" si="221"/>
        <v>13</v>
      </c>
      <c r="AT7430" s="160">
        <v>36772</v>
      </c>
      <c r="AU7430">
        <v>3</v>
      </c>
      <c r="AV7430">
        <v>74</v>
      </c>
      <c r="AW7430" s="160" t="s">
        <v>1106</v>
      </c>
      <c r="AX7430" s="28">
        <f t="shared" si="222"/>
        <v>7</v>
      </c>
    </row>
    <row r="7431" spans="28:50" x14ac:dyDescent="0.3">
      <c r="AB7431" s="160">
        <v>40059</v>
      </c>
      <c r="AC7431">
        <v>4</v>
      </c>
      <c r="AD7431">
        <v>28</v>
      </c>
      <c r="AE7431" t="s">
        <v>1106</v>
      </c>
      <c r="AF7431">
        <v>3</v>
      </c>
      <c r="AH7431" s="160">
        <v>38598</v>
      </c>
      <c r="AI7431">
        <v>4</v>
      </c>
      <c r="AJ7431">
        <v>89</v>
      </c>
      <c r="AK7431" s="160" t="s">
        <v>1106</v>
      </c>
      <c r="AL7431" s="28">
        <f t="shared" si="220"/>
        <v>9</v>
      </c>
      <c r="AN7431" s="160">
        <v>37502</v>
      </c>
      <c r="AO7431">
        <v>4</v>
      </c>
      <c r="AP7431">
        <v>140</v>
      </c>
      <c r="AQ7431" s="160" t="s">
        <v>1106</v>
      </c>
      <c r="AR7431" s="28">
        <f t="shared" si="221"/>
        <v>14</v>
      </c>
      <c r="AT7431" s="160">
        <v>36772</v>
      </c>
      <c r="AU7431">
        <v>4</v>
      </c>
      <c r="AV7431">
        <v>72</v>
      </c>
      <c r="AW7431" s="160" t="s">
        <v>1106</v>
      </c>
      <c r="AX7431" s="28">
        <f t="shared" si="222"/>
        <v>7</v>
      </c>
    </row>
    <row r="7432" spans="28:50" x14ac:dyDescent="0.3">
      <c r="AB7432" s="160">
        <v>40059</v>
      </c>
      <c r="AC7432">
        <v>5</v>
      </c>
      <c r="AD7432">
        <v>31</v>
      </c>
      <c r="AE7432" t="s">
        <v>1106</v>
      </c>
      <c r="AF7432">
        <v>3</v>
      </c>
      <c r="AH7432" s="160">
        <v>38598</v>
      </c>
      <c r="AI7432">
        <v>5</v>
      </c>
      <c r="AJ7432">
        <v>89</v>
      </c>
      <c r="AK7432" s="160" t="s">
        <v>1106</v>
      </c>
      <c r="AL7432" s="28">
        <f t="shared" si="220"/>
        <v>9</v>
      </c>
      <c r="AN7432" s="160">
        <v>37502</v>
      </c>
      <c r="AO7432">
        <v>5</v>
      </c>
      <c r="AP7432">
        <v>139</v>
      </c>
      <c r="AQ7432" s="160" t="s">
        <v>1106</v>
      </c>
      <c r="AR7432" s="28">
        <f t="shared" si="221"/>
        <v>14</v>
      </c>
      <c r="AT7432" s="160">
        <v>36772</v>
      </c>
      <c r="AU7432">
        <v>5</v>
      </c>
      <c r="AV7432">
        <v>71</v>
      </c>
      <c r="AW7432" s="160" t="s">
        <v>1106</v>
      </c>
      <c r="AX7432" s="28">
        <f t="shared" si="222"/>
        <v>7</v>
      </c>
    </row>
    <row r="7433" spans="28:50" x14ac:dyDescent="0.3">
      <c r="AB7433" s="160">
        <v>40059</v>
      </c>
      <c r="AC7433">
        <v>6</v>
      </c>
      <c r="AD7433">
        <v>26</v>
      </c>
      <c r="AE7433" t="s">
        <v>1106</v>
      </c>
      <c r="AF7433">
        <v>3</v>
      </c>
      <c r="AH7433" s="160">
        <v>38598</v>
      </c>
      <c r="AI7433">
        <v>6</v>
      </c>
      <c r="AJ7433">
        <v>90</v>
      </c>
      <c r="AK7433" s="160" t="s">
        <v>1106</v>
      </c>
      <c r="AL7433" s="28">
        <f t="shared" si="220"/>
        <v>9</v>
      </c>
      <c r="AN7433" s="160">
        <v>37502</v>
      </c>
      <c r="AO7433">
        <v>6</v>
      </c>
      <c r="AP7433">
        <v>140</v>
      </c>
      <c r="AQ7433" s="160" t="s">
        <v>1106</v>
      </c>
      <c r="AR7433" s="28">
        <f t="shared" si="221"/>
        <v>14</v>
      </c>
      <c r="AT7433" s="160">
        <v>36772</v>
      </c>
      <c r="AU7433">
        <v>6</v>
      </c>
      <c r="AV7433">
        <v>71</v>
      </c>
      <c r="AW7433" s="160" t="s">
        <v>1106</v>
      </c>
      <c r="AX7433" s="28">
        <f t="shared" si="222"/>
        <v>7</v>
      </c>
    </row>
    <row r="7434" spans="28:50" x14ac:dyDescent="0.3">
      <c r="AB7434" s="160">
        <v>40059</v>
      </c>
      <c r="AC7434">
        <v>7</v>
      </c>
      <c r="AD7434">
        <v>40</v>
      </c>
      <c r="AE7434" t="s">
        <v>1106</v>
      </c>
      <c r="AF7434">
        <v>4</v>
      </c>
      <c r="AH7434" s="160">
        <v>38598</v>
      </c>
      <c r="AI7434">
        <v>7</v>
      </c>
      <c r="AJ7434">
        <v>88</v>
      </c>
      <c r="AK7434" s="160" t="s">
        <v>1106</v>
      </c>
      <c r="AL7434" s="28">
        <f t="shared" si="220"/>
        <v>9</v>
      </c>
      <c r="AN7434" s="160">
        <v>37502</v>
      </c>
      <c r="AO7434">
        <v>7</v>
      </c>
      <c r="AP7434">
        <v>140</v>
      </c>
      <c r="AQ7434" s="160" t="s">
        <v>1106</v>
      </c>
      <c r="AR7434" s="28">
        <f t="shared" si="221"/>
        <v>14</v>
      </c>
      <c r="AT7434" s="160">
        <v>36772</v>
      </c>
      <c r="AU7434">
        <v>7</v>
      </c>
      <c r="AV7434">
        <v>72</v>
      </c>
      <c r="AW7434" s="160" t="s">
        <v>1106</v>
      </c>
      <c r="AX7434" s="28">
        <f t="shared" si="222"/>
        <v>7</v>
      </c>
    </row>
    <row r="7435" spans="28:50" x14ac:dyDescent="0.3">
      <c r="AB7435" s="160">
        <v>40059</v>
      </c>
      <c r="AC7435">
        <v>8</v>
      </c>
      <c r="AD7435">
        <v>58</v>
      </c>
      <c r="AE7435" t="s">
        <v>1106</v>
      </c>
      <c r="AF7435">
        <v>6</v>
      </c>
      <c r="AH7435" s="160">
        <v>38598</v>
      </c>
      <c r="AI7435">
        <v>8</v>
      </c>
      <c r="AJ7435">
        <v>103</v>
      </c>
      <c r="AK7435" s="160" t="s">
        <v>1106</v>
      </c>
      <c r="AL7435" s="28">
        <f t="shared" si="220"/>
        <v>10</v>
      </c>
      <c r="AN7435" s="160">
        <v>37502</v>
      </c>
      <c r="AO7435">
        <v>8</v>
      </c>
      <c r="AP7435">
        <v>144</v>
      </c>
      <c r="AQ7435" s="160" t="s">
        <v>1106</v>
      </c>
      <c r="AR7435" s="28">
        <f t="shared" si="221"/>
        <v>14</v>
      </c>
      <c r="AT7435" s="160">
        <v>36772</v>
      </c>
      <c r="AU7435">
        <v>8</v>
      </c>
      <c r="AV7435">
        <v>77</v>
      </c>
      <c r="AW7435" s="160" t="s">
        <v>1106</v>
      </c>
      <c r="AX7435" s="28">
        <f t="shared" si="222"/>
        <v>8</v>
      </c>
    </row>
    <row r="7436" spans="28:50" x14ac:dyDescent="0.3">
      <c r="AB7436" s="160">
        <v>40059</v>
      </c>
      <c r="AC7436">
        <v>9</v>
      </c>
      <c r="AD7436">
        <v>63</v>
      </c>
      <c r="AE7436" t="s">
        <v>1106</v>
      </c>
      <c r="AF7436">
        <v>6</v>
      </c>
      <c r="AH7436" s="160">
        <v>38598</v>
      </c>
      <c r="AI7436">
        <v>9</v>
      </c>
      <c r="AJ7436">
        <v>122</v>
      </c>
      <c r="AK7436" s="160" t="s">
        <v>1106</v>
      </c>
      <c r="AL7436" s="28">
        <f t="shared" si="220"/>
        <v>12</v>
      </c>
      <c r="AN7436" s="160">
        <v>37502</v>
      </c>
      <c r="AO7436">
        <v>9</v>
      </c>
      <c r="AP7436">
        <v>150</v>
      </c>
      <c r="AQ7436" s="160" t="s">
        <v>1106</v>
      </c>
      <c r="AR7436" s="28">
        <f t="shared" si="221"/>
        <v>15</v>
      </c>
      <c r="AT7436" s="160">
        <v>36772</v>
      </c>
      <c r="AU7436">
        <v>9</v>
      </c>
      <c r="AV7436">
        <v>82</v>
      </c>
      <c r="AW7436" s="160" t="s">
        <v>1106</v>
      </c>
      <c r="AX7436" s="28">
        <f t="shared" si="222"/>
        <v>8</v>
      </c>
    </row>
    <row r="7437" spans="28:50" x14ac:dyDescent="0.3">
      <c r="AB7437" s="160">
        <v>40059</v>
      </c>
      <c r="AC7437">
        <v>10</v>
      </c>
      <c r="AD7437">
        <v>76</v>
      </c>
      <c r="AE7437" t="s">
        <v>1106</v>
      </c>
      <c r="AF7437">
        <v>8</v>
      </c>
      <c r="AH7437" s="160">
        <v>38598</v>
      </c>
      <c r="AI7437">
        <v>10</v>
      </c>
      <c r="AJ7437">
        <v>144</v>
      </c>
      <c r="AK7437" s="160" t="s">
        <v>1106</v>
      </c>
      <c r="AL7437" s="28">
        <f t="shared" si="220"/>
        <v>14</v>
      </c>
      <c r="AN7437" s="160">
        <v>37502</v>
      </c>
      <c r="AO7437">
        <v>10</v>
      </c>
      <c r="AP7437">
        <v>150</v>
      </c>
      <c r="AQ7437" s="160" t="s">
        <v>1106</v>
      </c>
      <c r="AR7437" s="28">
        <f t="shared" si="221"/>
        <v>15</v>
      </c>
      <c r="AT7437" s="160">
        <v>36772</v>
      </c>
      <c r="AU7437">
        <v>10</v>
      </c>
      <c r="AV7437">
        <v>89</v>
      </c>
      <c r="AW7437" s="160" t="s">
        <v>1106</v>
      </c>
      <c r="AX7437" s="28">
        <f t="shared" si="222"/>
        <v>9</v>
      </c>
    </row>
    <row r="7438" spans="28:50" x14ac:dyDescent="0.3">
      <c r="AB7438" s="160">
        <v>40059</v>
      </c>
      <c r="AC7438">
        <v>11</v>
      </c>
      <c r="AD7438">
        <v>103</v>
      </c>
      <c r="AE7438" t="s">
        <v>1106</v>
      </c>
      <c r="AF7438">
        <v>10</v>
      </c>
      <c r="AH7438" s="160">
        <v>38598</v>
      </c>
      <c r="AI7438">
        <v>11</v>
      </c>
      <c r="AJ7438">
        <v>162</v>
      </c>
      <c r="AK7438" s="160" t="s">
        <v>1106</v>
      </c>
      <c r="AL7438" s="28">
        <f t="shared" si="220"/>
        <v>16</v>
      </c>
      <c r="AN7438" s="160">
        <v>37502</v>
      </c>
      <c r="AO7438">
        <v>11</v>
      </c>
      <c r="AP7438">
        <v>134</v>
      </c>
      <c r="AQ7438" s="160" t="s">
        <v>1106</v>
      </c>
      <c r="AR7438" s="28">
        <f t="shared" si="221"/>
        <v>13</v>
      </c>
      <c r="AT7438" s="160">
        <v>36772</v>
      </c>
      <c r="AU7438">
        <v>11</v>
      </c>
      <c r="AV7438">
        <v>93</v>
      </c>
      <c r="AW7438" s="160" t="s">
        <v>1106</v>
      </c>
      <c r="AX7438" s="28">
        <f t="shared" si="222"/>
        <v>9</v>
      </c>
    </row>
    <row r="7439" spans="28:50" x14ac:dyDescent="0.3">
      <c r="AB7439" s="160">
        <v>40059</v>
      </c>
      <c r="AC7439">
        <v>12</v>
      </c>
      <c r="AD7439">
        <v>142</v>
      </c>
      <c r="AE7439" t="s">
        <v>1106</v>
      </c>
      <c r="AF7439">
        <v>14</v>
      </c>
      <c r="AH7439" s="160">
        <v>38598</v>
      </c>
      <c r="AI7439">
        <v>12</v>
      </c>
      <c r="AJ7439">
        <v>163</v>
      </c>
      <c r="AK7439" s="160" t="s">
        <v>1106</v>
      </c>
      <c r="AL7439" s="28">
        <f t="shared" si="220"/>
        <v>16</v>
      </c>
      <c r="AN7439" s="160">
        <v>37502</v>
      </c>
      <c r="AO7439">
        <v>12</v>
      </c>
      <c r="AP7439">
        <v>120</v>
      </c>
      <c r="AQ7439" s="160" t="s">
        <v>1106</v>
      </c>
      <c r="AR7439" s="28">
        <f t="shared" si="221"/>
        <v>12</v>
      </c>
      <c r="AT7439" s="160">
        <v>36772</v>
      </c>
      <c r="AU7439">
        <v>12</v>
      </c>
      <c r="AV7439">
        <v>94</v>
      </c>
      <c r="AW7439" s="160" t="s">
        <v>1106</v>
      </c>
      <c r="AX7439" s="28">
        <f t="shared" si="222"/>
        <v>9</v>
      </c>
    </row>
    <row r="7440" spans="28:50" x14ac:dyDescent="0.3">
      <c r="AB7440" s="160">
        <v>40059</v>
      </c>
      <c r="AC7440">
        <v>13</v>
      </c>
      <c r="AD7440">
        <v>164</v>
      </c>
      <c r="AE7440" t="s">
        <v>1106</v>
      </c>
      <c r="AF7440">
        <v>16</v>
      </c>
      <c r="AH7440" s="160">
        <v>38598</v>
      </c>
      <c r="AI7440">
        <v>13</v>
      </c>
      <c r="AJ7440">
        <v>170</v>
      </c>
      <c r="AK7440" s="160" t="s">
        <v>1106</v>
      </c>
      <c r="AL7440" s="28">
        <f t="shared" si="220"/>
        <v>17</v>
      </c>
      <c r="AN7440" s="160">
        <v>37502</v>
      </c>
      <c r="AO7440">
        <v>13</v>
      </c>
      <c r="AP7440">
        <v>120</v>
      </c>
      <c r="AQ7440" s="160" t="s">
        <v>1106</v>
      </c>
      <c r="AR7440" s="28">
        <f t="shared" si="221"/>
        <v>12</v>
      </c>
      <c r="AT7440" s="160">
        <v>36772</v>
      </c>
      <c r="AU7440">
        <v>13</v>
      </c>
      <c r="AV7440">
        <v>98</v>
      </c>
      <c r="AW7440" s="160" t="s">
        <v>1106</v>
      </c>
      <c r="AX7440" s="28">
        <f t="shared" si="222"/>
        <v>10</v>
      </c>
    </row>
    <row r="7441" spans="28:50" x14ac:dyDescent="0.3">
      <c r="AB7441" s="160">
        <v>40059</v>
      </c>
      <c r="AC7441">
        <v>14</v>
      </c>
      <c r="AD7441">
        <v>163</v>
      </c>
      <c r="AE7441" t="s">
        <v>1106</v>
      </c>
      <c r="AF7441">
        <v>16</v>
      </c>
      <c r="AH7441" s="160">
        <v>38598</v>
      </c>
      <c r="AI7441">
        <v>14</v>
      </c>
      <c r="AJ7441">
        <v>162</v>
      </c>
      <c r="AK7441" s="160" t="s">
        <v>1106</v>
      </c>
      <c r="AL7441" s="28">
        <f t="shared" si="220"/>
        <v>16</v>
      </c>
      <c r="AN7441" s="160">
        <v>37502</v>
      </c>
      <c r="AO7441">
        <v>14</v>
      </c>
      <c r="AP7441">
        <v>126</v>
      </c>
      <c r="AQ7441" s="160" t="s">
        <v>1106</v>
      </c>
      <c r="AR7441" s="28">
        <f t="shared" si="221"/>
        <v>13</v>
      </c>
      <c r="AT7441" s="160">
        <v>36772</v>
      </c>
      <c r="AU7441">
        <v>14</v>
      </c>
      <c r="AV7441">
        <v>94</v>
      </c>
      <c r="AW7441" s="160" t="s">
        <v>1106</v>
      </c>
      <c r="AX7441" s="28">
        <f t="shared" si="222"/>
        <v>9</v>
      </c>
    </row>
    <row r="7442" spans="28:50" x14ac:dyDescent="0.3">
      <c r="AB7442" s="160">
        <v>40059</v>
      </c>
      <c r="AC7442">
        <v>15</v>
      </c>
      <c r="AD7442">
        <v>157</v>
      </c>
      <c r="AE7442" t="s">
        <v>1106</v>
      </c>
      <c r="AF7442">
        <v>16</v>
      </c>
      <c r="AH7442" s="160">
        <v>38598</v>
      </c>
      <c r="AI7442">
        <v>15</v>
      </c>
      <c r="AJ7442">
        <v>152</v>
      </c>
      <c r="AK7442" s="160" t="s">
        <v>1106</v>
      </c>
      <c r="AL7442" s="28">
        <f t="shared" si="220"/>
        <v>15</v>
      </c>
      <c r="AN7442" s="160">
        <v>37502</v>
      </c>
      <c r="AO7442">
        <v>15</v>
      </c>
      <c r="AP7442">
        <v>140</v>
      </c>
      <c r="AQ7442" s="160" t="s">
        <v>1106</v>
      </c>
      <c r="AR7442" s="28">
        <f t="shared" si="221"/>
        <v>14</v>
      </c>
      <c r="AT7442" s="160">
        <v>36772</v>
      </c>
      <c r="AU7442">
        <v>15</v>
      </c>
      <c r="AV7442">
        <v>91</v>
      </c>
      <c r="AW7442" s="160" t="s">
        <v>1106</v>
      </c>
      <c r="AX7442" s="28">
        <f t="shared" si="222"/>
        <v>9</v>
      </c>
    </row>
    <row r="7443" spans="28:50" x14ac:dyDescent="0.3">
      <c r="AB7443" s="160">
        <v>40059</v>
      </c>
      <c r="AC7443">
        <v>16</v>
      </c>
      <c r="AD7443">
        <v>152</v>
      </c>
      <c r="AE7443" t="s">
        <v>1106</v>
      </c>
      <c r="AF7443">
        <v>15</v>
      </c>
      <c r="AH7443" s="160">
        <v>38598</v>
      </c>
      <c r="AI7443">
        <v>16</v>
      </c>
      <c r="AJ7443">
        <v>153</v>
      </c>
      <c r="AK7443" s="160" t="s">
        <v>1106</v>
      </c>
      <c r="AL7443" s="28">
        <f t="shared" si="220"/>
        <v>15</v>
      </c>
      <c r="AN7443" s="160">
        <v>37502</v>
      </c>
      <c r="AO7443">
        <v>16</v>
      </c>
      <c r="AP7443">
        <v>140</v>
      </c>
      <c r="AQ7443" s="160" t="s">
        <v>1106</v>
      </c>
      <c r="AR7443" s="28">
        <f t="shared" si="221"/>
        <v>14</v>
      </c>
      <c r="AT7443" s="160">
        <v>36772</v>
      </c>
      <c r="AU7443">
        <v>16</v>
      </c>
      <c r="AV7443">
        <v>83</v>
      </c>
      <c r="AW7443" s="160" t="s">
        <v>1106</v>
      </c>
      <c r="AX7443" s="28">
        <f t="shared" si="222"/>
        <v>8</v>
      </c>
    </row>
    <row r="7444" spans="28:50" x14ac:dyDescent="0.3">
      <c r="AB7444" s="160">
        <v>40059</v>
      </c>
      <c r="AC7444">
        <v>17</v>
      </c>
      <c r="AD7444">
        <v>148</v>
      </c>
      <c r="AE7444" t="s">
        <v>1106</v>
      </c>
      <c r="AF7444">
        <v>15</v>
      </c>
      <c r="AH7444" s="160">
        <v>38598</v>
      </c>
      <c r="AI7444">
        <v>17</v>
      </c>
      <c r="AJ7444">
        <v>141</v>
      </c>
      <c r="AK7444" s="160" t="s">
        <v>1106</v>
      </c>
      <c r="AL7444" s="28">
        <f t="shared" si="220"/>
        <v>14</v>
      </c>
      <c r="AN7444" s="160">
        <v>37502</v>
      </c>
      <c r="AO7444">
        <v>17</v>
      </c>
      <c r="AP7444">
        <v>130</v>
      </c>
      <c r="AQ7444" s="160" t="s">
        <v>1106</v>
      </c>
      <c r="AR7444" s="28">
        <f t="shared" si="221"/>
        <v>13</v>
      </c>
      <c r="AT7444" s="160">
        <v>36772</v>
      </c>
      <c r="AU7444">
        <v>17</v>
      </c>
      <c r="AV7444">
        <v>79</v>
      </c>
      <c r="AW7444" s="160" t="s">
        <v>1106</v>
      </c>
      <c r="AX7444" s="28">
        <f t="shared" si="222"/>
        <v>8</v>
      </c>
    </row>
    <row r="7445" spans="28:50" x14ac:dyDescent="0.3">
      <c r="AB7445" s="160">
        <v>40059</v>
      </c>
      <c r="AC7445">
        <v>18</v>
      </c>
      <c r="AD7445">
        <v>135</v>
      </c>
      <c r="AE7445" t="s">
        <v>1106</v>
      </c>
      <c r="AF7445">
        <v>14</v>
      </c>
      <c r="AH7445" s="160">
        <v>38598</v>
      </c>
      <c r="AI7445">
        <v>18</v>
      </c>
      <c r="AJ7445">
        <v>133</v>
      </c>
      <c r="AK7445" s="160" t="s">
        <v>1106</v>
      </c>
      <c r="AL7445" s="28">
        <f t="shared" si="220"/>
        <v>13</v>
      </c>
      <c r="AN7445" s="160">
        <v>37502</v>
      </c>
      <c r="AO7445">
        <v>18</v>
      </c>
      <c r="AP7445">
        <v>130</v>
      </c>
      <c r="AQ7445" s="160" t="s">
        <v>1106</v>
      </c>
      <c r="AR7445" s="28">
        <f t="shared" si="221"/>
        <v>13</v>
      </c>
      <c r="AT7445" s="160">
        <v>36772</v>
      </c>
      <c r="AU7445">
        <v>18</v>
      </c>
      <c r="AV7445">
        <v>76</v>
      </c>
      <c r="AW7445" s="160" t="s">
        <v>1106</v>
      </c>
      <c r="AX7445" s="28">
        <f t="shared" si="222"/>
        <v>8</v>
      </c>
    </row>
    <row r="7446" spans="28:50" x14ac:dyDescent="0.3">
      <c r="AB7446" s="160">
        <v>40059</v>
      </c>
      <c r="AC7446">
        <v>19</v>
      </c>
      <c r="AD7446">
        <v>135</v>
      </c>
      <c r="AE7446" t="s">
        <v>1106</v>
      </c>
      <c r="AF7446">
        <v>14</v>
      </c>
      <c r="AH7446" s="160">
        <v>38598</v>
      </c>
      <c r="AI7446">
        <v>19</v>
      </c>
      <c r="AJ7446">
        <v>129</v>
      </c>
      <c r="AK7446" s="160" t="s">
        <v>1106</v>
      </c>
      <c r="AL7446" s="28">
        <f t="shared" si="220"/>
        <v>13</v>
      </c>
      <c r="AN7446" s="160">
        <v>37502</v>
      </c>
      <c r="AO7446">
        <v>19</v>
      </c>
      <c r="AP7446">
        <v>130</v>
      </c>
      <c r="AQ7446" s="160" t="s">
        <v>1106</v>
      </c>
      <c r="AR7446" s="28">
        <f t="shared" si="221"/>
        <v>13</v>
      </c>
      <c r="AT7446" s="160">
        <v>36772</v>
      </c>
      <c r="AU7446">
        <v>19</v>
      </c>
      <c r="AV7446">
        <v>77</v>
      </c>
      <c r="AW7446" s="160" t="s">
        <v>1106</v>
      </c>
      <c r="AX7446" s="28">
        <f t="shared" si="222"/>
        <v>8</v>
      </c>
    </row>
    <row r="7447" spans="28:50" x14ac:dyDescent="0.3">
      <c r="AB7447" s="160">
        <v>40059</v>
      </c>
      <c r="AC7447">
        <v>20</v>
      </c>
      <c r="AD7447">
        <v>125</v>
      </c>
      <c r="AE7447" t="s">
        <v>1106</v>
      </c>
      <c r="AF7447">
        <v>13</v>
      </c>
      <c r="AH7447" s="160">
        <v>38598</v>
      </c>
      <c r="AI7447">
        <v>20</v>
      </c>
      <c r="AJ7447">
        <v>130</v>
      </c>
      <c r="AK7447" s="160" t="s">
        <v>1106</v>
      </c>
      <c r="AL7447" s="28">
        <f t="shared" si="220"/>
        <v>13</v>
      </c>
      <c r="AN7447" s="160">
        <v>37502</v>
      </c>
      <c r="AO7447">
        <v>20</v>
      </c>
      <c r="AP7447">
        <v>127</v>
      </c>
      <c r="AQ7447" s="160" t="s">
        <v>1106</v>
      </c>
      <c r="AR7447" s="28">
        <f t="shared" si="221"/>
        <v>13</v>
      </c>
      <c r="AT7447" s="160">
        <v>36772</v>
      </c>
      <c r="AU7447">
        <v>20</v>
      </c>
      <c r="AV7447">
        <v>77</v>
      </c>
      <c r="AW7447" s="160" t="s">
        <v>1106</v>
      </c>
      <c r="AX7447" s="28">
        <f t="shared" si="222"/>
        <v>8</v>
      </c>
    </row>
    <row r="7448" spans="28:50" x14ac:dyDescent="0.3">
      <c r="AB7448" s="160">
        <v>40059</v>
      </c>
      <c r="AC7448">
        <v>21</v>
      </c>
      <c r="AD7448">
        <v>115</v>
      </c>
      <c r="AE7448" t="s">
        <v>1106</v>
      </c>
      <c r="AF7448">
        <v>12</v>
      </c>
      <c r="AH7448" s="160">
        <v>38598</v>
      </c>
      <c r="AI7448">
        <v>21</v>
      </c>
      <c r="AJ7448">
        <v>125</v>
      </c>
      <c r="AK7448" s="160" t="s">
        <v>1106</v>
      </c>
      <c r="AL7448" s="28">
        <f t="shared" si="220"/>
        <v>13</v>
      </c>
      <c r="AN7448" s="160">
        <v>37502</v>
      </c>
      <c r="AO7448">
        <v>21</v>
      </c>
      <c r="AP7448">
        <v>120</v>
      </c>
      <c r="AQ7448" s="160" t="s">
        <v>1106</v>
      </c>
      <c r="AR7448" s="28">
        <f t="shared" si="221"/>
        <v>12</v>
      </c>
      <c r="AT7448" s="160">
        <v>36772</v>
      </c>
      <c r="AU7448">
        <v>21</v>
      </c>
      <c r="AV7448">
        <v>76</v>
      </c>
      <c r="AW7448" s="160" t="s">
        <v>1106</v>
      </c>
      <c r="AX7448" s="28">
        <f t="shared" si="222"/>
        <v>8</v>
      </c>
    </row>
    <row r="7449" spans="28:50" x14ac:dyDescent="0.3">
      <c r="AB7449" s="160">
        <v>40059</v>
      </c>
      <c r="AC7449">
        <v>22</v>
      </c>
      <c r="AD7449">
        <v>119</v>
      </c>
      <c r="AE7449" t="s">
        <v>1106</v>
      </c>
      <c r="AF7449">
        <v>12</v>
      </c>
      <c r="AH7449" s="160">
        <v>38598</v>
      </c>
      <c r="AI7449">
        <v>22</v>
      </c>
      <c r="AJ7449">
        <v>117</v>
      </c>
      <c r="AK7449" s="160" t="s">
        <v>1106</v>
      </c>
      <c r="AL7449" s="28">
        <f t="shared" si="220"/>
        <v>12</v>
      </c>
      <c r="AN7449" s="160">
        <v>37502</v>
      </c>
      <c r="AO7449">
        <v>22</v>
      </c>
      <c r="AP7449">
        <v>120</v>
      </c>
      <c r="AQ7449" s="160" t="s">
        <v>1106</v>
      </c>
      <c r="AR7449" s="28">
        <f t="shared" si="221"/>
        <v>12</v>
      </c>
      <c r="AT7449" s="160">
        <v>36772</v>
      </c>
      <c r="AU7449">
        <v>22</v>
      </c>
      <c r="AV7449">
        <v>80</v>
      </c>
      <c r="AW7449" s="160" t="s">
        <v>1106</v>
      </c>
      <c r="AX7449" s="28">
        <f t="shared" si="222"/>
        <v>8</v>
      </c>
    </row>
    <row r="7450" spans="28:50" x14ac:dyDescent="0.3">
      <c r="AB7450" s="160">
        <v>40059</v>
      </c>
      <c r="AC7450">
        <v>23</v>
      </c>
      <c r="AD7450">
        <v>121</v>
      </c>
      <c r="AE7450" t="s">
        <v>1106</v>
      </c>
      <c r="AF7450">
        <v>12</v>
      </c>
      <c r="AH7450" s="160">
        <v>38598</v>
      </c>
      <c r="AI7450">
        <v>23</v>
      </c>
      <c r="AJ7450">
        <v>110</v>
      </c>
      <c r="AK7450" s="160" t="s">
        <v>1106</v>
      </c>
      <c r="AL7450" s="28">
        <f t="shared" si="220"/>
        <v>11</v>
      </c>
      <c r="AN7450" s="160">
        <v>37502</v>
      </c>
      <c r="AO7450">
        <v>23</v>
      </c>
      <c r="AP7450">
        <v>110</v>
      </c>
      <c r="AQ7450" s="160" t="s">
        <v>1106</v>
      </c>
      <c r="AR7450" s="28">
        <f t="shared" si="221"/>
        <v>11</v>
      </c>
      <c r="AT7450" s="160">
        <v>36772</v>
      </c>
      <c r="AU7450">
        <v>23</v>
      </c>
      <c r="AV7450">
        <v>78</v>
      </c>
      <c r="AW7450" s="160" t="s">
        <v>1106</v>
      </c>
      <c r="AX7450" s="28">
        <f t="shared" si="222"/>
        <v>8</v>
      </c>
    </row>
    <row r="7451" spans="28:50" x14ac:dyDescent="0.3">
      <c r="AB7451" s="160">
        <v>40060</v>
      </c>
      <c r="AC7451">
        <v>0</v>
      </c>
      <c r="AD7451">
        <v>117</v>
      </c>
      <c r="AE7451" t="s">
        <v>1106</v>
      </c>
      <c r="AF7451">
        <v>12</v>
      </c>
      <c r="AH7451" s="160">
        <v>38599</v>
      </c>
      <c r="AI7451">
        <v>0</v>
      </c>
      <c r="AJ7451">
        <v>103</v>
      </c>
      <c r="AK7451" s="160" t="s">
        <v>1106</v>
      </c>
      <c r="AL7451" s="28">
        <f t="shared" si="220"/>
        <v>10</v>
      </c>
      <c r="AN7451" s="160">
        <v>37503</v>
      </c>
      <c r="AO7451">
        <v>0</v>
      </c>
      <c r="AP7451">
        <v>110</v>
      </c>
      <c r="AQ7451" s="160" t="s">
        <v>1106</v>
      </c>
      <c r="AR7451" s="28">
        <f t="shared" si="221"/>
        <v>11</v>
      </c>
      <c r="AT7451" s="160">
        <v>36773</v>
      </c>
      <c r="AU7451">
        <v>0</v>
      </c>
      <c r="AV7451">
        <v>74</v>
      </c>
      <c r="AW7451" s="160" t="s">
        <v>1106</v>
      </c>
      <c r="AX7451" s="28">
        <f t="shared" si="222"/>
        <v>7</v>
      </c>
    </row>
    <row r="7452" spans="28:50" x14ac:dyDescent="0.3">
      <c r="AB7452" s="160">
        <v>40060</v>
      </c>
      <c r="AC7452">
        <v>1</v>
      </c>
      <c r="AD7452">
        <v>116</v>
      </c>
      <c r="AE7452" t="s">
        <v>1106</v>
      </c>
      <c r="AF7452">
        <v>12</v>
      </c>
      <c r="AH7452" s="160">
        <v>38599</v>
      </c>
      <c r="AI7452">
        <v>1</v>
      </c>
      <c r="AJ7452">
        <v>96</v>
      </c>
      <c r="AK7452" s="160" t="s">
        <v>1106</v>
      </c>
      <c r="AL7452" s="28">
        <f t="shared" si="220"/>
        <v>10</v>
      </c>
      <c r="AN7452" s="160">
        <v>37503</v>
      </c>
      <c r="AO7452">
        <v>1</v>
      </c>
      <c r="AP7452">
        <v>110</v>
      </c>
      <c r="AQ7452" s="160" t="s">
        <v>1106</v>
      </c>
      <c r="AR7452" s="28">
        <f t="shared" si="221"/>
        <v>11</v>
      </c>
      <c r="AT7452" s="160">
        <v>36773</v>
      </c>
      <c r="AU7452">
        <v>1</v>
      </c>
      <c r="AV7452">
        <v>76</v>
      </c>
      <c r="AW7452" s="160" t="s">
        <v>1106</v>
      </c>
      <c r="AX7452" s="28">
        <f t="shared" si="222"/>
        <v>8</v>
      </c>
    </row>
    <row r="7453" spans="28:50" x14ac:dyDescent="0.3">
      <c r="AB7453" s="160">
        <v>40060</v>
      </c>
      <c r="AC7453">
        <v>2</v>
      </c>
      <c r="AD7453">
        <v>120</v>
      </c>
      <c r="AE7453" t="s">
        <v>1106</v>
      </c>
      <c r="AF7453">
        <v>12</v>
      </c>
      <c r="AH7453" s="160">
        <v>38599</v>
      </c>
      <c r="AI7453">
        <v>2</v>
      </c>
      <c r="AJ7453">
        <v>92</v>
      </c>
      <c r="AK7453" s="160" t="s">
        <v>1106</v>
      </c>
      <c r="AL7453" s="28">
        <f t="shared" si="220"/>
        <v>9</v>
      </c>
      <c r="AN7453" s="160">
        <v>37503</v>
      </c>
      <c r="AO7453">
        <v>2</v>
      </c>
      <c r="AP7453">
        <v>102</v>
      </c>
      <c r="AQ7453" s="160" t="s">
        <v>1106</v>
      </c>
      <c r="AR7453" s="28">
        <f t="shared" si="221"/>
        <v>10</v>
      </c>
      <c r="AT7453" s="160">
        <v>36773</v>
      </c>
      <c r="AU7453">
        <v>2</v>
      </c>
      <c r="AV7453">
        <v>80</v>
      </c>
      <c r="AW7453" s="160" t="s">
        <v>1106</v>
      </c>
      <c r="AX7453" s="28">
        <f t="shared" si="222"/>
        <v>8</v>
      </c>
    </row>
    <row r="7454" spans="28:50" x14ac:dyDescent="0.3">
      <c r="AB7454" s="160">
        <v>40060</v>
      </c>
      <c r="AC7454">
        <v>3</v>
      </c>
      <c r="AD7454">
        <v>122</v>
      </c>
      <c r="AE7454" t="s">
        <v>1106</v>
      </c>
      <c r="AF7454">
        <v>12</v>
      </c>
      <c r="AH7454" s="160">
        <v>38599</v>
      </c>
      <c r="AI7454">
        <v>3</v>
      </c>
      <c r="AJ7454">
        <v>87</v>
      </c>
      <c r="AK7454" s="160" t="s">
        <v>1106</v>
      </c>
      <c r="AL7454" s="28">
        <f t="shared" si="220"/>
        <v>9</v>
      </c>
      <c r="AN7454" s="160">
        <v>37503</v>
      </c>
      <c r="AO7454">
        <v>3</v>
      </c>
      <c r="AP7454">
        <v>110</v>
      </c>
      <c r="AQ7454" s="160" t="s">
        <v>1106</v>
      </c>
      <c r="AR7454" s="28">
        <f t="shared" si="221"/>
        <v>11</v>
      </c>
      <c r="AT7454" s="160">
        <v>36773</v>
      </c>
      <c r="AU7454">
        <v>3</v>
      </c>
      <c r="AV7454">
        <v>82</v>
      </c>
      <c r="AW7454" s="160" t="s">
        <v>1106</v>
      </c>
      <c r="AX7454" s="28">
        <f t="shared" si="222"/>
        <v>8</v>
      </c>
    </row>
    <row r="7455" spans="28:50" x14ac:dyDescent="0.3">
      <c r="AB7455" s="160">
        <v>40060</v>
      </c>
      <c r="AC7455">
        <v>4</v>
      </c>
      <c r="AD7455">
        <v>108</v>
      </c>
      <c r="AE7455" t="s">
        <v>1106</v>
      </c>
      <c r="AF7455">
        <v>11</v>
      </c>
      <c r="AH7455" s="160">
        <v>38599</v>
      </c>
      <c r="AI7455">
        <v>4</v>
      </c>
      <c r="AJ7455">
        <v>85</v>
      </c>
      <c r="AK7455" s="160" t="s">
        <v>1106</v>
      </c>
      <c r="AL7455" s="28">
        <f t="shared" si="220"/>
        <v>9</v>
      </c>
      <c r="AN7455" s="160">
        <v>37503</v>
      </c>
      <c r="AO7455">
        <v>4</v>
      </c>
      <c r="AP7455">
        <v>110</v>
      </c>
      <c r="AQ7455" s="160" t="s">
        <v>1106</v>
      </c>
      <c r="AR7455" s="28">
        <f t="shared" si="221"/>
        <v>11</v>
      </c>
      <c r="AT7455" s="160">
        <v>36773</v>
      </c>
      <c r="AU7455">
        <v>4</v>
      </c>
      <c r="AV7455">
        <v>77</v>
      </c>
      <c r="AW7455" s="160" t="s">
        <v>1106</v>
      </c>
      <c r="AX7455" s="28">
        <f t="shared" si="222"/>
        <v>8</v>
      </c>
    </row>
    <row r="7456" spans="28:50" x14ac:dyDescent="0.3">
      <c r="AB7456" s="160">
        <v>40060</v>
      </c>
      <c r="AC7456">
        <v>5</v>
      </c>
      <c r="AD7456">
        <v>118</v>
      </c>
      <c r="AE7456" t="s">
        <v>1106</v>
      </c>
      <c r="AF7456">
        <v>12</v>
      </c>
      <c r="AH7456" s="160">
        <v>38599</v>
      </c>
      <c r="AI7456">
        <v>5</v>
      </c>
      <c r="AJ7456">
        <v>86</v>
      </c>
      <c r="AK7456" s="160" t="s">
        <v>1106</v>
      </c>
      <c r="AL7456" s="28">
        <f t="shared" si="220"/>
        <v>9</v>
      </c>
      <c r="AN7456" s="160">
        <v>37503</v>
      </c>
      <c r="AO7456">
        <v>5</v>
      </c>
      <c r="AP7456">
        <v>118</v>
      </c>
      <c r="AQ7456" s="160" t="s">
        <v>1106</v>
      </c>
      <c r="AR7456" s="28">
        <f t="shared" si="221"/>
        <v>12</v>
      </c>
      <c r="AT7456" s="160">
        <v>36773</v>
      </c>
      <c r="AU7456">
        <v>5</v>
      </c>
      <c r="AV7456">
        <v>77</v>
      </c>
      <c r="AW7456" s="160" t="s">
        <v>1106</v>
      </c>
      <c r="AX7456" s="28">
        <f t="shared" si="222"/>
        <v>8</v>
      </c>
    </row>
    <row r="7457" spans="28:50" x14ac:dyDescent="0.3">
      <c r="AB7457" s="160">
        <v>40060</v>
      </c>
      <c r="AC7457">
        <v>6</v>
      </c>
      <c r="AD7457">
        <v>120</v>
      </c>
      <c r="AE7457" t="s">
        <v>1106</v>
      </c>
      <c r="AF7457">
        <v>12</v>
      </c>
      <c r="AH7457" s="160">
        <v>38599</v>
      </c>
      <c r="AI7457">
        <v>6</v>
      </c>
      <c r="AJ7457">
        <v>78</v>
      </c>
      <c r="AK7457" s="160" t="s">
        <v>1106</v>
      </c>
      <c r="AL7457" s="28">
        <f t="shared" si="220"/>
        <v>8</v>
      </c>
      <c r="AN7457" s="160">
        <v>37503</v>
      </c>
      <c r="AO7457">
        <v>6</v>
      </c>
      <c r="AP7457">
        <v>120</v>
      </c>
      <c r="AQ7457" s="160" t="s">
        <v>1106</v>
      </c>
      <c r="AR7457" s="28">
        <f t="shared" si="221"/>
        <v>12</v>
      </c>
      <c r="AT7457" s="160">
        <v>36773</v>
      </c>
      <c r="AU7457">
        <v>6</v>
      </c>
      <c r="AV7457">
        <v>80</v>
      </c>
      <c r="AW7457" s="160" t="s">
        <v>1106</v>
      </c>
      <c r="AX7457" s="28">
        <f t="shared" si="222"/>
        <v>8</v>
      </c>
    </row>
    <row r="7458" spans="28:50" x14ac:dyDescent="0.3">
      <c r="AB7458" s="160">
        <v>40060</v>
      </c>
      <c r="AC7458">
        <v>7</v>
      </c>
      <c r="AD7458">
        <v>120</v>
      </c>
      <c r="AE7458" t="s">
        <v>1106</v>
      </c>
      <c r="AF7458">
        <v>12</v>
      </c>
      <c r="AH7458" s="160">
        <v>38599</v>
      </c>
      <c r="AI7458">
        <v>7</v>
      </c>
      <c r="AJ7458">
        <v>81</v>
      </c>
      <c r="AK7458" s="160" t="s">
        <v>1106</v>
      </c>
      <c r="AL7458" s="28">
        <f t="shared" si="220"/>
        <v>8</v>
      </c>
      <c r="AN7458" s="160">
        <v>37503</v>
      </c>
      <c r="AO7458">
        <v>7</v>
      </c>
      <c r="AP7458">
        <v>120</v>
      </c>
      <c r="AQ7458" s="160" t="s">
        <v>1106</v>
      </c>
      <c r="AR7458" s="28">
        <f t="shared" si="221"/>
        <v>12</v>
      </c>
      <c r="AT7458" s="160">
        <v>36773</v>
      </c>
      <c r="AU7458">
        <v>7</v>
      </c>
      <c r="AV7458">
        <v>81</v>
      </c>
      <c r="AW7458" s="160" t="s">
        <v>1106</v>
      </c>
      <c r="AX7458" s="28">
        <f t="shared" si="222"/>
        <v>8</v>
      </c>
    </row>
    <row r="7459" spans="28:50" x14ac:dyDescent="0.3">
      <c r="AB7459" s="160">
        <v>40060</v>
      </c>
      <c r="AC7459">
        <v>8</v>
      </c>
      <c r="AD7459">
        <v>123</v>
      </c>
      <c r="AE7459" t="s">
        <v>1106</v>
      </c>
      <c r="AF7459">
        <v>12</v>
      </c>
      <c r="AH7459" s="160">
        <v>38599</v>
      </c>
      <c r="AI7459">
        <v>8</v>
      </c>
      <c r="AJ7459">
        <v>94</v>
      </c>
      <c r="AK7459" s="160" t="s">
        <v>1106</v>
      </c>
      <c r="AL7459" s="28">
        <f t="shared" si="220"/>
        <v>9</v>
      </c>
      <c r="AN7459" s="160">
        <v>37503</v>
      </c>
      <c r="AO7459">
        <v>8</v>
      </c>
      <c r="AP7459">
        <v>145</v>
      </c>
      <c r="AQ7459" s="160" t="s">
        <v>1106</v>
      </c>
      <c r="AR7459" s="28">
        <f t="shared" si="221"/>
        <v>15</v>
      </c>
      <c r="AT7459" s="160">
        <v>36773</v>
      </c>
      <c r="AU7459">
        <v>8</v>
      </c>
      <c r="AV7459">
        <v>81</v>
      </c>
      <c r="AW7459" s="160" t="s">
        <v>1106</v>
      </c>
      <c r="AX7459" s="28">
        <f t="shared" si="222"/>
        <v>8</v>
      </c>
    </row>
    <row r="7460" spans="28:50" x14ac:dyDescent="0.3">
      <c r="AB7460" s="160">
        <v>40060</v>
      </c>
      <c r="AC7460">
        <v>9</v>
      </c>
      <c r="AD7460">
        <v>133</v>
      </c>
      <c r="AE7460" t="s">
        <v>1106</v>
      </c>
      <c r="AF7460">
        <v>13</v>
      </c>
      <c r="AH7460" s="160">
        <v>38599</v>
      </c>
      <c r="AI7460">
        <v>9</v>
      </c>
      <c r="AJ7460">
        <v>102</v>
      </c>
      <c r="AK7460" s="160" t="s">
        <v>1106</v>
      </c>
      <c r="AL7460" s="28">
        <f t="shared" si="220"/>
        <v>10</v>
      </c>
      <c r="AN7460" s="160">
        <v>37503</v>
      </c>
      <c r="AO7460">
        <v>9</v>
      </c>
      <c r="AP7460">
        <v>150</v>
      </c>
      <c r="AQ7460" s="160" t="s">
        <v>1106</v>
      </c>
      <c r="AR7460" s="28">
        <f t="shared" si="221"/>
        <v>15</v>
      </c>
      <c r="AT7460" s="160">
        <v>36773</v>
      </c>
      <c r="AU7460">
        <v>9</v>
      </c>
      <c r="AV7460">
        <v>82</v>
      </c>
      <c r="AW7460" s="160" t="s">
        <v>1106</v>
      </c>
      <c r="AX7460" s="28">
        <f t="shared" si="222"/>
        <v>8</v>
      </c>
    </row>
    <row r="7461" spans="28:50" x14ac:dyDescent="0.3">
      <c r="AB7461" s="160">
        <v>40060</v>
      </c>
      <c r="AC7461">
        <v>10</v>
      </c>
      <c r="AD7461">
        <v>143</v>
      </c>
      <c r="AE7461" t="s">
        <v>1106</v>
      </c>
      <c r="AF7461">
        <v>14</v>
      </c>
      <c r="AH7461" s="160">
        <v>38599</v>
      </c>
      <c r="AI7461">
        <v>10</v>
      </c>
      <c r="AJ7461">
        <v>127</v>
      </c>
      <c r="AK7461" s="160" t="s">
        <v>1106</v>
      </c>
      <c r="AL7461" s="28">
        <f t="shared" si="220"/>
        <v>13</v>
      </c>
      <c r="AN7461" s="160">
        <v>37503</v>
      </c>
      <c r="AO7461">
        <v>10</v>
      </c>
      <c r="AP7461">
        <v>150</v>
      </c>
      <c r="AQ7461" s="160" t="s">
        <v>1106</v>
      </c>
      <c r="AR7461" s="28">
        <f t="shared" si="221"/>
        <v>15</v>
      </c>
      <c r="AT7461" s="160">
        <v>36773</v>
      </c>
      <c r="AU7461">
        <v>10</v>
      </c>
      <c r="AV7461">
        <v>81</v>
      </c>
      <c r="AW7461" s="160" t="s">
        <v>1106</v>
      </c>
      <c r="AX7461" s="28">
        <f t="shared" si="222"/>
        <v>8</v>
      </c>
    </row>
    <row r="7462" spans="28:50" x14ac:dyDescent="0.3">
      <c r="AB7462" s="160">
        <v>40060</v>
      </c>
      <c r="AC7462">
        <v>11</v>
      </c>
      <c r="AD7462">
        <v>155</v>
      </c>
      <c r="AE7462" t="s">
        <v>1106</v>
      </c>
      <c r="AF7462">
        <v>16</v>
      </c>
      <c r="AH7462" s="160">
        <v>38599</v>
      </c>
      <c r="AI7462">
        <v>11</v>
      </c>
      <c r="AJ7462">
        <v>141</v>
      </c>
      <c r="AK7462" s="160" t="s">
        <v>1106</v>
      </c>
      <c r="AL7462" s="28">
        <f t="shared" si="220"/>
        <v>14</v>
      </c>
      <c r="AN7462" s="160">
        <v>37503</v>
      </c>
      <c r="AO7462">
        <v>11</v>
      </c>
      <c r="AP7462">
        <v>153</v>
      </c>
      <c r="AQ7462" s="160" t="s">
        <v>1106</v>
      </c>
      <c r="AR7462" s="28">
        <f t="shared" si="221"/>
        <v>15</v>
      </c>
      <c r="AT7462" s="160">
        <v>36773</v>
      </c>
      <c r="AU7462">
        <v>11</v>
      </c>
      <c r="AV7462">
        <v>83</v>
      </c>
      <c r="AW7462" s="160" t="s">
        <v>1106</v>
      </c>
      <c r="AX7462" s="28">
        <f t="shared" si="222"/>
        <v>8</v>
      </c>
    </row>
    <row r="7463" spans="28:50" x14ac:dyDescent="0.3">
      <c r="AB7463" s="160">
        <v>40060</v>
      </c>
      <c r="AC7463">
        <v>12</v>
      </c>
      <c r="AD7463">
        <v>173</v>
      </c>
      <c r="AE7463" t="s">
        <v>1106</v>
      </c>
      <c r="AF7463">
        <v>17</v>
      </c>
      <c r="AH7463" s="160">
        <v>38599</v>
      </c>
      <c r="AI7463">
        <v>12</v>
      </c>
      <c r="AJ7463">
        <v>152</v>
      </c>
      <c r="AK7463" s="160" t="s">
        <v>1106</v>
      </c>
      <c r="AL7463" s="28">
        <f t="shared" si="220"/>
        <v>15</v>
      </c>
      <c r="AN7463" s="160">
        <v>37503</v>
      </c>
      <c r="AO7463">
        <v>12</v>
      </c>
      <c r="AP7463">
        <v>150</v>
      </c>
      <c r="AQ7463" s="160" t="s">
        <v>1106</v>
      </c>
      <c r="AR7463" s="28">
        <f t="shared" si="221"/>
        <v>15</v>
      </c>
      <c r="AT7463" s="160">
        <v>36773</v>
      </c>
      <c r="AU7463">
        <v>12</v>
      </c>
      <c r="AV7463">
        <v>82</v>
      </c>
      <c r="AW7463" s="160" t="s">
        <v>1106</v>
      </c>
      <c r="AX7463" s="28">
        <f t="shared" si="222"/>
        <v>8</v>
      </c>
    </row>
    <row r="7464" spans="28:50" x14ac:dyDescent="0.3">
      <c r="AB7464" s="160">
        <v>40060</v>
      </c>
      <c r="AC7464">
        <v>13</v>
      </c>
      <c r="AD7464">
        <v>176</v>
      </c>
      <c r="AE7464" t="s">
        <v>1106</v>
      </c>
      <c r="AF7464">
        <v>18</v>
      </c>
      <c r="AH7464" s="160">
        <v>38599</v>
      </c>
      <c r="AI7464">
        <v>13</v>
      </c>
      <c r="AJ7464">
        <v>161</v>
      </c>
      <c r="AK7464" s="160" t="s">
        <v>1106</v>
      </c>
      <c r="AL7464" s="28">
        <f t="shared" si="220"/>
        <v>16</v>
      </c>
      <c r="AN7464" s="160">
        <v>37503</v>
      </c>
      <c r="AO7464">
        <v>13</v>
      </c>
      <c r="AP7464">
        <v>150</v>
      </c>
      <c r="AQ7464" s="160" t="s">
        <v>1106</v>
      </c>
      <c r="AR7464" s="28">
        <f t="shared" si="221"/>
        <v>15</v>
      </c>
      <c r="AT7464" s="160">
        <v>36773</v>
      </c>
      <c r="AU7464">
        <v>13</v>
      </c>
      <c r="AV7464">
        <v>82</v>
      </c>
      <c r="AW7464" s="160" t="s">
        <v>1106</v>
      </c>
      <c r="AX7464" s="28">
        <f t="shared" si="222"/>
        <v>8</v>
      </c>
    </row>
    <row r="7465" spans="28:50" x14ac:dyDescent="0.3">
      <c r="AB7465" s="160">
        <v>40060</v>
      </c>
      <c r="AC7465">
        <v>14</v>
      </c>
      <c r="AD7465">
        <v>166</v>
      </c>
      <c r="AE7465" t="s">
        <v>1106</v>
      </c>
      <c r="AF7465">
        <v>17</v>
      </c>
      <c r="AH7465" s="160">
        <v>38599</v>
      </c>
      <c r="AI7465">
        <v>14</v>
      </c>
      <c r="AJ7465">
        <v>158</v>
      </c>
      <c r="AK7465" s="160" t="s">
        <v>1106</v>
      </c>
      <c r="AL7465" s="28">
        <f t="shared" si="220"/>
        <v>16</v>
      </c>
      <c r="AN7465" s="160">
        <v>37503</v>
      </c>
      <c r="AO7465">
        <v>14</v>
      </c>
      <c r="AP7465">
        <v>150</v>
      </c>
      <c r="AQ7465" s="160" t="s">
        <v>1106</v>
      </c>
      <c r="AR7465" s="28">
        <f t="shared" si="221"/>
        <v>15</v>
      </c>
      <c r="AT7465" s="160">
        <v>36773</v>
      </c>
      <c r="AU7465">
        <v>14</v>
      </c>
      <c r="AV7465">
        <v>82</v>
      </c>
      <c r="AW7465" s="160" t="s">
        <v>1106</v>
      </c>
      <c r="AX7465" s="28">
        <f t="shared" si="222"/>
        <v>8</v>
      </c>
    </row>
    <row r="7466" spans="28:50" x14ac:dyDescent="0.3">
      <c r="AB7466" s="160">
        <v>40060</v>
      </c>
      <c r="AC7466">
        <v>15</v>
      </c>
      <c r="AD7466">
        <v>171</v>
      </c>
      <c r="AE7466" t="s">
        <v>1106</v>
      </c>
      <c r="AF7466">
        <v>17</v>
      </c>
      <c r="AH7466" s="160">
        <v>38599</v>
      </c>
      <c r="AI7466">
        <v>15</v>
      </c>
      <c r="AJ7466">
        <v>170</v>
      </c>
      <c r="AK7466" s="160" t="s">
        <v>1106</v>
      </c>
      <c r="AL7466" s="28">
        <f t="shared" si="220"/>
        <v>17</v>
      </c>
      <c r="AN7466" s="160">
        <v>37503</v>
      </c>
      <c r="AO7466">
        <v>15</v>
      </c>
      <c r="AP7466">
        <v>150</v>
      </c>
      <c r="AQ7466" s="160" t="s">
        <v>1106</v>
      </c>
      <c r="AR7466" s="28">
        <f t="shared" si="221"/>
        <v>15</v>
      </c>
      <c r="AT7466" s="160">
        <v>36773</v>
      </c>
      <c r="AU7466">
        <v>15</v>
      </c>
      <c r="AV7466">
        <v>81</v>
      </c>
      <c r="AW7466" s="160" t="s">
        <v>1106</v>
      </c>
      <c r="AX7466" s="28">
        <f t="shared" si="222"/>
        <v>8</v>
      </c>
    </row>
    <row r="7467" spans="28:50" x14ac:dyDescent="0.3">
      <c r="AB7467" s="160">
        <v>40060</v>
      </c>
      <c r="AC7467">
        <v>16</v>
      </c>
      <c r="AD7467">
        <v>165</v>
      </c>
      <c r="AE7467" t="s">
        <v>1106</v>
      </c>
      <c r="AF7467">
        <v>17</v>
      </c>
      <c r="AH7467" s="160">
        <v>38599</v>
      </c>
      <c r="AI7467">
        <v>16</v>
      </c>
      <c r="AJ7467">
        <v>158</v>
      </c>
      <c r="AK7467" s="160" t="s">
        <v>1106</v>
      </c>
      <c r="AL7467" s="28">
        <f t="shared" si="220"/>
        <v>16</v>
      </c>
      <c r="AN7467" s="160">
        <v>37503</v>
      </c>
      <c r="AO7467">
        <v>16</v>
      </c>
      <c r="AP7467">
        <v>150</v>
      </c>
      <c r="AQ7467" s="160" t="s">
        <v>1106</v>
      </c>
      <c r="AR7467" s="28">
        <f t="shared" si="221"/>
        <v>15</v>
      </c>
      <c r="AT7467" s="160">
        <v>36773</v>
      </c>
      <c r="AU7467">
        <v>16</v>
      </c>
      <c r="AV7467">
        <v>78</v>
      </c>
      <c r="AW7467" s="160" t="s">
        <v>1106</v>
      </c>
      <c r="AX7467" s="28">
        <f t="shared" si="222"/>
        <v>8</v>
      </c>
    </row>
    <row r="7468" spans="28:50" x14ac:dyDescent="0.3">
      <c r="AB7468" s="160">
        <v>40060</v>
      </c>
      <c r="AC7468">
        <v>17</v>
      </c>
      <c r="AD7468">
        <v>149</v>
      </c>
      <c r="AE7468" t="s">
        <v>1106</v>
      </c>
      <c r="AF7468">
        <v>15</v>
      </c>
      <c r="AH7468" s="160">
        <v>38599</v>
      </c>
      <c r="AI7468">
        <v>17</v>
      </c>
      <c r="AJ7468">
        <v>155</v>
      </c>
      <c r="AK7468" s="160" t="s">
        <v>1106</v>
      </c>
      <c r="AL7468" s="28">
        <f t="shared" si="220"/>
        <v>16</v>
      </c>
      <c r="AN7468" s="160">
        <v>37503</v>
      </c>
      <c r="AO7468">
        <v>17</v>
      </c>
      <c r="AP7468">
        <v>140</v>
      </c>
      <c r="AQ7468" s="160" t="s">
        <v>1106</v>
      </c>
      <c r="AR7468" s="28">
        <f t="shared" si="221"/>
        <v>14</v>
      </c>
      <c r="AT7468" s="160">
        <v>36773</v>
      </c>
      <c r="AU7468">
        <v>17</v>
      </c>
      <c r="AV7468">
        <v>75</v>
      </c>
      <c r="AW7468" s="160" t="s">
        <v>1106</v>
      </c>
      <c r="AX7468" s="28">
        <f t="shared" si="222"/>
        <v>8</v>
      </c>
    </row>
    <row r="7469" spans="28:50" x14ac:dyDescent="0.3">
      <c r="AB7469" s="160">
        <v>40060</v>
      </c>
      <c r="AC7469">
        <v>18</v>
      </c>
      <c r="AD7469">
        <v>126</v>
      </c>
      <c r="AE7469" t="s">
        <v>1106</v>
      </c>
      <c r="AF7469">
        <v>13</v>
      </c>
      <c r="AH7469" s="160">
        <v>38599</v>
      </c>
      <c r="AI7469">
        <v>18</v>
      </c>
      <c r="AJ7469">
        <v>144</v>
      </c>
      <c r="AK7469" s="160" t="s">
        <v>1106</v>
      </c>
      <c r="AL7469" s="28">
        <f t="shared" si="220"/>
        <v>14</v>
      </c>
      <c r="AN7469" s="160">
        <v>37503</v>
      </c>
      <c r="AO7469">
        <v>18</v>
      </c>
      <c r="AP7469">
        <v>140</v>
      </c>
      <c r="AQ7469" s="160" t="s">
        <v>1106</v>
      </c>
      <c r="AR7469" s="28">
        <f t="shared" si="221"/>
        <v>14</v>
      </c>
      <c r="AT7469" s="160">
        <v>36773</v>
      </c>
      <c r="AU7469">
        <v>18</v>
      </c>
      <c r="AV7469">
        <v>77</v>
      </c>
      <c r="AW7469" s="160" t="s">
        <v>1106</v>
      </c>
      <c r="AX7469" s="28">
        <f t="shared" si="222"/>
        <v>8</v>
      </c>
    </row>
    <row r="7470" spans="28:50" x14ac:dyDescent="0.3">
      <c r="AB7470" s="160">
        <v>40060</v>
      </c>
      <c r="AC7470">
        <v>19</v>
      </c>
      <c r="AD7470">
        <v>115</v>
      </c>
      <c r="AE7470" t="s">
        <v>1106</v>
      </c>
      <c r="AF7470">
        <v>12</v>
      </c>
      <c r="AH7470" s="160">
        <v>38599</v>
      </c>
      <c r="AI7470">
        <v>19</v>
      </c>
      <c r="AJ7470">
        <v>134</v>
      </c>
      <c r="AK7470" s="160" t="s">
        <v>1106</v>
      </c>
      <c r="AL7470" s="28">
        <f t="shared" si="220"/>
        <v>13</v>
      </c>
      <c r="AN7470" s="160">
        <v>37503</v>
      </c>
      <c r="AO7470">
        <v>19</v>
      </c>
      <c r="AP7470">
        <v>130</v>
      </c>
      <c r="AQ7470" s="160" t="s">
        <v>1106</v>
      </c>
      <c r="AR7470" s="28">
        <f t="shared" si="221"/>
        <v>13</v>
      </c>
      <c r="AT7470" s="160">
        <v>36773</v>
      </c>
      <c r="AU7470">
        <v>19</v>
      </c>
      <c r="AV7470">
        <v>79</v>
      </c>
      <c r="AW7470" s="160" t="s">
        <v>1106</v>
      </c>
      <c r="AX7470" s="28">
        <f t="shared" si="222"/>
        <v>8</v>
      </c>
    </row>
    <row r="7471" spans="28:50" x14ac:dyDescent="0.3">
      <c r="AB7471" s="160">
        <v>40060</v>
      </c>
      <c r="AC7471">
        <v>20</v>
      </c>
      <c r="AD7471">
        <v>108</v>
      </c>
      <c r="AE7471" t="s">
        <v>1106</v>
      </c>
      <c r="AF7471">
        <v>11</v>
      </c>
      <c r="AH7471" s="160">
        <v>38599</v>
      </c>
      <c r="AI7471">
        <v>20</v>
      </c>
      <c r="AJ7471">
        <v>131</v>
      </c>
      <c r="AK7471" s="160" t="s">
        <v>1106</v>
      </c>
      <c r="AL7471" s="28">
        <f t="shared" si="220"/>
        <v>13</v>
      </c>
      <c r="AN7471" s="160">
        <v>37503</v>
      </c>
      <c r="AO7471">
        <v>20</v>
      </c>
      <c r="AP7471">
        <v>127</v>
      </c>
      <c r="AQ7471" s="160" t="s">
        <v>1106</v>
      </c>
      <c r="AR7471" s="28">
        <f t="shared" si="221"/>
        <v>13</v>
      </c>
      <c r="AT7471" s="160">
        <v>36773</v>
      </c>
      <c r="AU7471">
        <v>20</v>
      </c>
      <c r="AV7471">
        <v>79</v>
      </c>
      <c r="AW7471" s="160" t="s">
        <v>1106</v>
      </c>
      <c r="AX7471" s="28">
        <f t="shared" si="222"/>
        <v>8</v>
      </c>
    </row>
    <row r="7472" spans="28:50" x14ac:dyDescent="0.3">
      <c r="AB7472" s="160">
        <v>40060</v>
      </c>
      <c r="AC7472">
        <v>21</v>
      </c>
      <c r="AD7472">
        <v>111</v>
      </c>
      <c r="AE7472" t="s">
        <v>1106</v>
      </c>
      <c r="AF7472">
        <v>11</v>
      </c>
      <c r="AH7472" s="160">
        <v>38599</v>
      </c>
      <c r="AI7472">
        <v>21</v>
      </c>
      <c r="AJ7472">
        <v>125</v>
      </c>
      <c r="AK7472" s="160" t="s">
        <v>1106</v>
      </c>
      <c r="AL7472" s="28">
        <f t="shared" si="220"/>
        <v>13</v>
      </c>
      <c r="AN7472" s="160">
        <v>37503</v>
      </c>
      <c r="AO7472">
        <v>21</v>
      </c>
      <c r="AP7472">
        <v>120</v>
      </c>
      <c r="AQ7472" s="160" t="s">
        <v>1106</v>
      </c>
      <c r="AR7472" s="28">
        <f t="shared" si="221"/>
        <v>12</v>
      </c>
      <c r="AT7472" s="160">
        <v>36773</v>
      </c>
      <c r="AU7472">
        <v>21</v>
      </c>
      <c r="AV7472">
        <v>80</v>
      </c>
      <c r="AW7472" s="160" t="s">
        <v>1106</v>
      </c>
      <c r="AX7472" s="28">
        <f t="shared" si="222"/>
        <v>8</v>
      </c>
    </row>
    <row r="7473" spans="28:50" x14ac:dyDescent="0.3">
      <c r="AB7473" s="160">
        <v>40060</v>
      </c>
      <c r="AC7473">
        <v>22</v>
      </c>
      <c r="AD7473">
        <v>95</v>
      </c>
      <c r="AE7473" t="s">
        <v>1106</v>
      </c>
      <c r="AF7473">
        <v>10</v>
      </c>
      <c r="AH7473" s="160">
        <v>38599</v>
      </c>
      <c r="AI7473">
        <v>22</v>
      </c>
      <c r="AJ7473">
        <v>115</v>
      </c>
      <c r="AK7473" s="160" t="s">
        <v>1106</v>
      </c>
      <c r="AL7473" s="28">
        <f t="shared" si="220"/>
        <v>12</v>
      </c>
      <c r="AN7473" s="160">
        <v>37503</v>
      </c>
      <c r="AO7473">
        <v>22</v>
      </c>
      <c r="AP7473">
        <v>120</v>
      </c>
      <c r="AQ7473" s="160" t="s">
        <v>1106</v>
      </c>
      <c r="AR7473" s="28">
        <f t="shared" si="221"/>
        <v>12</v>
      </c>
      <c r="AT7473" s="160">
        <v>36773</v>
      </c>
      <c r="AU7473">
        <v>22</v>
      </c>
      <c r="AV7473">
        <v>82</v>
      </c>
      <c r="AW7473" s="160" t="s">
        <v>1106</v>
      </c>
      <c r="AX7473" s="28">
        <f t="shared" si="222"/>
        <v>8</v>
      </c>
    </row>
    <row r="7474" spans="28:50" x14ac:dyDescent="0.3">
      <c r="AB7474" s="160">
        <v>40060</v>
      </c>
      <c r="AC7474">
        <v>23</v>
      </c>
      <c r="AD7474">
        <v>82</v>
      </c>
      <c r="AE7474" t="s">
        <v>1106</v>
      </c>
      <c r="AF7474">
        <v>8</v>
      </c>
      <c r="AH7474" s="160">
        <v>38599</v>
      </c>
      <c r="AI7474">
        <v>23</v>
      </c>
      <c r="AJ7474">
        <v>105</v>
      </c>
      <c r="AK7474" s="160" t="s">
        <v>1106</v>
      </c>
      <c r="AL7474" s="28">
        <f t="shared" si="220"/>
        <v>11</v>
      </c>
      <c r="AN7474" s="160">
        <v>37503</v>
      </c>
      <c r="AO7474">
        <v>23</v>
      </c>
      <c r="AP7474">
        <v>115</v>
      </c>
      <c r="AQ7474" s="160" t="s">
        <v>1106</v>
      </c>
      <c r="AR7474" s="28">
        <f t="shared" si="221"/>
        <v>12</v>
      </c>
      <c r="AT7474" s="160">
        <v>36773</v>
      </c>
      <c r="AU7474">
        <v>23</v>
      </c>
      <c r="AV7474">
        <v>83</v>
      </c>
      <c r="AW7474" s="160" t="s">
        <v>1106</v>
      </c>
      <c r="AX7474" s="28">
        <f t="shared" si="222"/>
        <v>8</v>
      </c>
    </row>
    <row r="7475" spans="28:50" x14ac:dyDescent="0.3">
      <c r="AB7475" s="160">
        <v>40061</v>
      </c>
      <c r="AC7475">
        <v>0</v>
      </c>
      <c r="AD7475">
        <v>86</v>
      </c>
      <c r="AE7475" t="s">
        <v>1106</v>
      </c>
      <c r="AF7475">
        <v>9</v>
      </c>
      <c r="AH7475" s="160">
        <v>38600</v>
      </c>
      <c r="AI7475">
        <v>0</v>
      </c>
      <c r="AJ7475">
        <v>106</v>
      </c>
      <c r="AK7475" s="160" t="s">
        <v>1106</v>
      </c>
      <c r="AL7475" s="28">
        <f t="shared" si="220"/>
        <v>11</v>
      </c>
      <c r="AN7475" s="160">
        <v>37504</v>
      </c>
      <c r="AO7475">
        <v>0</v>
      </c>
      <c r="AP7475">
        <v>120</v>
      </c>
      <c r="AQ7475" s="160" t="s">
        <v>1106</v>
      </c>
      <c r="AR7475" s="28">
        <f t="shared" si="221"/>
        <v>12</v>
      </c>
      <c r="AT7475" s="160">
        <v>36774</v>
      </c>
      <c r="AU7475">
        <v>0</v>
      </c>
      <c r="AV7475">
        <v>83</v>
      </c>
      <c r="AW7475" s="160" t="s">
        <v>1106</v>
      </c>
      <c r="AX7475" s="28">
        <f t="shared" si="222"/>
        <v>8</v>
      </c>
    </row>
    <row r="7476" spans="28:50" x14ac:dyDescent="0.3">
      <c r="AB7476" s="160">
        <v>40061</v>
      </c>
      <c r="AC7476">
        <v>1</v>
      </c>
      <c r="AD7476">
        <v>74</v>
      </c>
      <c r="AE7476" t="s">
        <v>1106</v>
      </c>
      <c r="AF7476">
        <v>7</v>
      </c>
      <c r="AH7476" s="160">
        <v>38600</v>
      </c>
      <c r="AI7476">
        <v>1</v>
      </c>
      <c r="AJ7476">
        <v>95</v>
      </c>
      <c r="AK7476" s="160" t="s">
        <v>1106</v>
      </c>
      <c r="AL7476" s="28">
        <f t="shared" si="220"/>
        <v>10</v>
      </c>
      <c r="AN7476" s="160">
        <v>37504</v>
      </c>
      <c r="AO7476">
        <v>1</v>
      </c>
      <c r="AP7476">
        <v>120</v>
      </c>
      <c r="AQ7476" s="160" t="s">
        <v>1106</v>
      </c>
      <c r="AR7476" s="28">
        <f t="shared" si="221"/>
        <v>12</v>
      </c>
      <c r="AT7476" s="160">
        <v>36774</v>
      </c>
      <c r="AU7476">
        <v>1</v>
      </c>
      <c r="AV7476">
        <v>85</v>
      </c>
      <c r="AW7476" s="160" t="s">
        <v>1106</v>
      </c>
      <c r="AX7476" s="28">
        <f t="shared" si="222"/>
        <v>9</v>
      </c>
    </row>
    <row r="7477" spans="28:50" x14ac:dyDescent="0.3">
      <c r="AB7477" s="160">
        <v>40061</v>
      </c>
      <c r="AC7477">
        <v>2</v>
      </c>
      <c r="AD7477">
        <v>60</v>
      </c>
      <c r="AE7477" t="s">
        <v>1106</v>
      </c>
      <c r="AF7477">
        <v>6</v>
      </c>
      <c r="AH7477" s="160">
        <v>38600</v>
      </c>
      <c r="AI7477">
        <v>2</v>
      </c>
      <c r="AJ7477">
        <v>86</v>
      </c>
      <c r="AK7477" s="160" t="s">
        <v>1106</v>
      </c>
      <c r="AL7477" s="28">
        <f t="shared" si="220"/>
        <v>9</v>
      </c>
      <c r="AN7477" s="160">
        <v>37504</v>
      </c>
      <c r="AO7477">
        <v>2</v>
      </c>
      <c r="AP7477">
        <v>129</v>
      </c>
      <c r="AQ7477" s="160" t="s">
        <v>1106</v>
      </c>
      <c r="AR7477" s="28">
        <f t="shared" si="221"/>
        <v>13</v>
      </c>
      <c r="AT7477" s="160">
        <v>36774</v>
      </c>
      <c r="AU7477">
        <v>2</v>
      </c>
      <c r="AV7477">
        <v>83</v>
      </c>
      <c r="AW7477" s="160" t="s">
        <v>1106</v>
      </c>
      <c r="AX7477" s="28">
        <f t="shared" si="222"/>
        <v>8</v>
      </c>
    </row>
    <row r="7478" spans="28:50" x14ac:dyDescent="0.3">
      <c r="AB7478" s="160">
        <v>40061</v>
      </c>
      <c r="AC7478">
        <v>3</v>
      </c>
      <c r="AD7478">
        <v>64</v>
      </c>
      <c r="AE7478" t="s">
        <v>1106</v>
      </c>
      <c r="AF7478">
        <v>6</v>
      </c>
      <c r="AH7478" s="160">
        <v>38600</v>
      </c>
      <c r="AI7478">
        <v>3</v>
      </c>
      <c r="AJ7478">
        <v>74</v>
      </c>
      <c r="AK7478" s="160" t="s">
        <v>1106</v>
      </c>
      <c r="AL7478" s="28">
        <f t="shared" si="220"/>
        <v>7</v>
      </c>
      <c r="AN7478" s="160">
        <v>37504</v>
      </c>
      <c r="AO7478">
        <v>3</v>
      </c>
      <c r="AP7478">
        <v>130</v>
      </c>
      <c r="AQ7478" s="160" t="s">
        <v>1106</v>
      </c>
      <c r="AR7478" s="28">
        <f t="shared" si="221"/>
        <v>13</v>
      </c>
      <c r="AT7478" s="160">
        <v>36774</v>
      </c>
      <c r="AU7478">
        <v>3</v>
      </c>
      <c r="AV7478">
        <v>83</v>
      </c>
      <c r="AW7478" s="160" t="s">
        <v>1106</v>
      </c>
      <c r="AX7478" s="28">
        <f t="shared" si="222"/>
        <v>8</v>
      </c>
    </row>
    <row r="7479" spans="28:50" x14ac:dyDescent="0.3">
      <c r="AB7479" s="160">
        <v>40061</v>
      </c>
      <c r="AC7479">
        <v>4</v>
      </c>
      <c r="AD7479">
        <v>29</v>
      </c>
      <c r="AE7479" t="s">
        <v>1106</v>
      </c>
      <c r="AF7479">
        <v>3</v>
      </c>
      <c r="AH7479" s="160">
        <v>38600</v>
      </c>
      <c r="AI7479">
        <v>4</v>
      </c>
      <c r="AJ7479">
        <v>70</v>
      </c>
      <c r="AK7479" s="160" t="s">
        <v>1106</v>
      </c>
      <c r="AL7479" s="28">
        <f t="shared" si="220"/>
        <v>7</v>
      </c>
      <c r="AN7479" s="160">
        <v>37504</v>
      </c>
      <c r="AO7479">
        <v>4</v>
      </c>
      <c r="AP7479">
        <v>130</v>
      </c>
      <c r="AQ7479" s="160" t="s">
        <v>1106</v>
      </c>
      <c r="AR7479" s="28">
        <f t="shared" si="221"/>
        <v>13</v>
      </c>
      <c r="AT7479" s="160">
        <v>36774</v>
      </c>
      <c r="AU7479">
        <v>4</v>
      </c>
      <c r="AV7479">
        <v>81</v>
      </c>
      <c r="AW7479" s="160" t="s">
        <v>1106</v>
      </c>
      <c r="AX7479" s="28">
        <f t="shared" si="222"/>
        <v>8</v>
      </c>
    </row>
    <row r="7480" spans="28:50" x14ac:dyDescent="0.3">
      <c r="AB7480" s="160">
        <v>40061</v>
      </c>
      <c r="AC7480">
        <v>5</v>
      </c>
      <c r="AD7480">
        <v>20</v>
      </c>
      <c r="AE7480" t="s">
        <v>1106</v>
      </c>
      <c r="AF7480">
        <v>2</v>
      </c>
      <c r="AH7480" s="160">
        <v>38600</v>
      </c>
      <c r="AI7480">
        <v>5</v>
      </c>
      <c r="AJ7480">
        <v>74</v>
      </c>
      <c r="AK7480" s="160" t="s">
        <v>1106</v>
      </c>
      <c r="AL7480" s="28">
        <f t="shared" si="220"/>
        <v>7</v>
      </c>
      <c r="AN7480" s="160">
        <v>37504</v>
      </c>
      <c r="AO7480">
        <v>5</v>
      </c>
      <c r="AP7480">
        <v>135</v>
      </c>
      <c r="AQ7480" s="160" t="s">
        <v>1106</v>
      </c>
      <c r="AR7480" s="28">
        <f t="shared" si="221"/>
        <v>14</v>
      </c>
      <c r="AT7480" s="160">
        <v>36774</v>
      </c>
      <c r="AU7480">
        <v>5</v>
      </c>
      <c r="AV7480">
        <v>81</v>
      </c>
      <c r="AW7480" s="160" t="s">
        <v>1106</v>
      </c>
      <c r="AX7480" s="28">
        <f t="shared" si="222"/>
        <v>8</v>
      </c>
    </row>
    <row r="7481" spans="28:50" x14ac:dyDescent="0.3">
      <c r="AB7481" s="160">
        <v>40061</v>
      </c>
      <c r="AC7481">
        <v>6</v>
      </c>
      <c r="AD7481">
        <v>11</v>
      </c>
      <c r="AE7481" t="s">
        <v>1106</v>
      </c>
      <c r="AF7481">
        <v>1</v>
      </c>
      <c r="AH7481" s="160">
        <v>38600</v>
      </c>
      <c r="AI7481">
        <v>6</v>
      </c>
      <c r="AJ7481">
        <v>76</v>
      </c>
      <c r="AK7481" s="160" t="s">
        <v>1106</v>
      </c>
      <c r="AL7481" s="28">
        <f t="shared" si="220"/>
        <v>8</v>
      </c>
      <c r="AN7481" s="160">
        <v>37504</v>
      </c>
      <c r="AO7481">
        <v>6</v>
      </c>
      <c r="AP7481">
        <v>140</v>
      </c>
      <c r="AQ7481" s="160" t="s">
        <v>1106</v>
      </c>
      <c r="AR7481" s="28">
        <f t="shared" si="221"/>
        <v>14</v>
      </c>
      <c r="AT7481" s="160">
        <v>36774</v>
      </c>
      <c r="AU7481">
        <v>6</v>
      </c>
      <c r="AV7481">
        <v>81</v>
      </c>
      <c r="AW7481" s="160" t="s">
        <v>1106</v>
      </c>
      <c r="AX7481" s="28">
        <f t="shared" si="222"/>
        <v>8</v>
      </c>
    </row>
    <row r="7482" spans="28:50" x14ac:dyDescent="0.3">
      <c r="AB7482" s="160">
        <v>40061</v>
      </c>
      <c r="AC7482">
        <v>7</v>
      </c>
      <c r="AD7482">
        <v>13</v>
      </c>
      <c r="AE7482" t="s">
        <v>1106</v>
      </c>
      <c r="AF7482">
        <v>1</v>
      </c>
      <c r="AH7482" s="160">
        <v>38600</v>
      </c>
      <c r="AI7482">
        <v>7</v>
      </c>
      <c r="AJ7482">
        <v>75</v>
      </c>
      <c r="AK7482" s="160" t="s">
        <v>1106</v>
      </c>
      <c r="AL7482" s="28">
        <f t="shared" si="220"/>
        <v>8</v>
      </c>
      <c r="AN7482" s="160">
        <v>37504</v>
      </c>
      <c r="AO7482">
        <v>7</v>
      </c>
      <c r="AP7482">
        <v>140</v>
      </c>
      <c r="AQ7482" s="160" t="s">
        <v>1106</v>
      </c>
      <c r="AR7482" s="28">
        <f t="shared" si="221"/>
        <v>14</v>
      </c>
      <c r="AT7482" s="160">
        <v>36774</v>
      </c>
      <c r="AU7482">
        <v>7</v>
      </c>
      <c r="AV7482">
        <v>83</v>
      </c>
      <c r="AW7482" s="160" t="s">
        <v>1106</v>
      </c>
      <c r="AX7482" s="28">
        <f t="shared" si="222"/>
        <v>8</v>
      </c>
    </row>
    <row r="7483" spans="28:50" x14ac:dyDescent="0.3">
      <c r="AB7483" s="160">
        <v>40061</v>
      </c>
      <c r="AC7483">
        <v>8</v>
      </c>
      <c r="AD7483">
        <v>65</v>
      </c>
      <c r="AE7483" t="s">
        <v>1106</v>
      </c>
      <c r="AF7483">
        <v>7</v>
      </c>
      <c r="AH7483" s="160">
        <v>38600</v>
      </c>
      <c r="AI7483">
        <v>8</v>
      </c>
      <c r="AJ7483">
        <v>91</v>
      </c>
      <c r="AK7483" s="160" t="s">
        <v>1106</v>
      </c>
      <c r="AL7483" s="28">
        <f t="shared" ref="AL7483:AL7546" si="223">ROUND(AJ7483/10,0)</f>
        <v>9</v>
      </c>
      <c r="AN7483" s="160">
        <v>37504</v>
      </c>
      <c r="AO7483">
        <v>8</v>
      </c>
      <c r="AP7483">
        <v>144</v>
      </c>
      <c r="AQ7483" s="160" t="s">
        <v>1106</v>
      </c>
      <c r="AR7483" s="28">
        <f t="shared" ref="AR7483:AR7546" si="224">ROUND(AP7483/10,0)</f>
        <v>14</v>
      </c>
      <c r="AT7483" s="160">
        <v>36774</v>
      </c>
      <c r="AU7483">
        <v>8</v>
      </c>
      <c r="AV7483">
        <v>84</v>
      </c>
      <c r="AW7483" s="160" t="s">
        <v>1106</v>
      </c>
      <c r="AX7483" s="28">
        <f t="shared" ref="AX7483:AX7546" si="225">ROUND(AV7483/10,0)</f>
        <v>8</v>
      </c>
    </row>
    <row r="7484" spans="28:50" x14ac:dyDescent="0.3">
      <c r="AB7484" s="160">
        <v>40061</v>
      </c>
      <c r="AC7484">
        <v>9</v>
      </c>
      <c r="AD7484">
        <v>92</v>
      </c>
      <c r="AE7484" t="s">
        <v>1106</v>
      </c>
      <c r="AF7484">
        <v>9</v>
      </c>
      <c r="AH7484" s="160">
        <v>38600</v>
      </c>
      <c r="AI7484">
        <v>9</v>
      </c>
      <c r="AJ7484">
        <v>109</v>
      </c>
      <c r="AK7484" s="160" t="s">
        <v>1106</v>
      </c>
      <c r="AL7484" s="28">
        <f t="shared" si="223"/>
        <v>11</v>
      </c>
      <c r="AN7484" s="160">
        <v>37504</v>
      </c>
      <c r="AO7484">
        <v>9</v>
      </c>
      <c r="AP7484">
        <v>150</v>
      </c>
      <c r="AQ7484" s="160" t="s">
        <v>1106</v>
      </c>
      <c r="AR7484" s="28">
        <f t="shared" si="224"/>
        <v>15</v>
      </c>
      <c r="AT7484" s="160">
        <v>36774</v>
      </c>
      <c r="AU7484">
        <v>9</v>
      </c>
      <c r="AV7484">
        <v>86</v>
      </c>
      <c r="AW7484" s="160" t="s">
        <v>1106</v>
      </c>
      <c r="AX7484" s="28">
        <f t="shared" si="225"/>
        <v>9</v>
      </c>
    </row>
    <row r="7485" spans="28:50" x14ac:dyDescent="0.3">
      <c r="AB7485" s="160">
        <v>40061</v>
      </c>
      <c r="AC7485">
        <v>10</v>
      </c>
      <c r="AD7485">
        <v>121</v>
      </c>
      <c r="AE7485" t="s">
        <v>1106</v>
      </c>
      <c r="AF7485">
        <v>12</v>
      </c>
      <c r="AH7485" s="160">
        <v>38600</v>
      </c>
      <c r="AI7485">
        <v>10</v>
      </c>
      <c r="AJ7485">
        <v>127</v>
      </c>
      <c r="AK7485" s="160" t="s">
        <v>1106</v>
      </c>
      <c r="AL7485" s="28">
        <f t="shared" si="223"/>
        <v>13</v>
      </c>
      <c r="AN7485" s="160">
        <v>37504</v>
      </c>
      <c r="AO7485">
        <v>10</v>
      </c>
      <c r="AP7485">
        <v>150</v>
      </c>
      <c r="AQ7485" s="160" t="s">
        <v>1106</v>
      </c>
      <c r="AR7485" s="28">
        <f t="shared" si="224"/>
        <v>15</v>
      </c>
      <c r="AT7485" s="160">
        <v>36774</v>
      </c>
      <c r="AU7485">
        <v>10</v>
      </c>
      <c r="AV7485">
        <v>89</v>
      </c>
      <c r="AW7485" s="160" t="s">
        <v>1106</v>
      </c>
      <c r="AX7485" s="28">
        <f t="shared" si="225"/>
        <v>9</v>
      </c>
    </row>
    <row r="7486" spans="28:50" x14ac:dyDescent="0.3">
      <c r="AB7486" s="160">
        <v>40061</v>
      </c>
      <c r="AC7486">
        <v>11</v>
      </c>
      <c r="AD7486">
        <v>135</v>
      </c>
      <c r="AE7486" t="s">
        <v>1106</v>
      </c>
      <c r="AF7486">
        <v>14</v>
      </c>
      <c r="AH7486" s="160">
        <v>38600</v>
      </c>
      <c r="AI7486">
        <v>11</v>
      </c>
      <c r="AJ7486">
        <v>145</v>
      </c>
      <c r="AK7486" s="160" t="s">
        <v>1106</v>
      </c>
      <c r="AL7486" s="28">
        <f t="shared" si="223"/>
        <v>15</v>
      </c>
      <c r="AN7486" s="160">
        <v>37504</v>
      </c>
      <c r="AO7486">
        <v>11</v>
      </c>
      <c r="AP7486">
        <v>155</v>
      </c>
      <c r="AQ7486" s="160" t="s">
        <v>1106</v>
      </c>
      <c r="AR7486" s="28">
        <f t="shared" si="224"/>
        <v>16</v>
      </c>
      <c r="AT7486" s="160">
        <v>36774</v>
      </c>
      <c r="AU7486">
        <v>11</v>
      </c>
      <c r="AV7486">
        <v>89</v>
      </c>
      <c r="AW7486" s="160" t="s">
        <v>1106</v>
      </c>
      <c r="AX7486" s="28">
        <f t="shared" si="225"/>
        <v>9</v>
      </c>
    </row>
    <row r="7487" spans="28:50" x14ac:dyDescent="0.3">
      <c r="AB7487" s="160">
        <v>40061</v>
      </c>
      <c r="AC7487">
        <v>12</v>
      </c>
      <c r="AD7487">
        <v>141</v>
      </c>
      <c r="AE7487" t="s">
        <v>1106</v>
      </c>
      <c r="AF7487">
        <v>14</v>
      </c>
      <c r="AH7487" s="160">
        <v>38600</v>
      </c>
      <c r="AI7487">
        <v>12</v>
      </c>
      <c r="AJ7487">
        <v>166</v>
      </c>
      <c r="AK7487" s="160" t="s">
        <v>1106</v>
      </c>
      <c r="AL7487" s="28">
        <f t="shared" si="223"/>
        <v>17</v>
      </c>
      <c r="AN7487" s="160">
        <v>37504</v>
      </c>
      <c r="AO7487">
        <v>12</v>
      </c>
      <c r="AP7487">
        <v>150</v>
      </c>
      <c r="AQ7487" s="160" t="s">
        <v>1106</v>
      </c>
      <c r="AR7487" s="28">
        <f t="shared" si="224"/>
        <v>15</v>
      </c>
      <c r="AT7487" s="160">
        <v>36774</v>
      </c>
      <c r="AU7487">
        <v>12</v>
      </c>
      <c r="AV7487">
        <v>95</v>
      </c>
      <c r="AW7487" s="160" t="s">
        <v>1106</v>
      </c>
      <c r="AX7487" s="28">
        <f t="shared" si="225"/>
        <v>10</v>
      </c>
    </row>
    <row r="7488" spans="28:50" x14ac:dyDescent="0.3">
      <c r="AB7488" s="160">
        <v>40061</v>
      </c>
      <c r="AC7488">
        <v>13</v>
      </c>
      <c r="AD7488">
        <v>142</v>
      </c>
      <c r="AE7488" t="s">
        <v>1106</v>
      </c>
      <c r="AF7488">
        <v>14</v>
      </c>
      <c r="AH7488" s="160">
        <v>38600</v>
      </c>
      <c r="AI7488">
        <v>13</v>
      </c>
      <c r="AJ7488">
        <v>161</v>
      </c>
      <c r="AK7488" s="160" t="s">
        <v>1106</v>
      </c>
      <c r="AL7488" s="28">
        <f t="shared" si="223"/>
        <v>16</v>
      </c>
      <c r="AN7488" s="160">
        <v>37504</v>
      </c>
      <c r="AO7488">
        <v>13</v>
      </c>
      <c r="AP7488">
        <v>160</v>
      </c>
      <c r="AQ7488" s="160" t="s">
        <v>1106</v>
      </c>
      <c r="AR7488" s="28">
        <f t="shared" si="224"/>
        <v>16</v>
      </c>
      <c r="AT7488" s="160">
        <v>36774</v>
      </c>
      <c r="AU7488">
        <v>13</v>
      </c>
      <c r="AV7488">
        <v>101</v>
      </c>
      <c r="AW7488" s="160" t="s">
        <v>1106</v>
      </c>
      <c r="AX7488" s="28">
        <f t="shared" si="225"/>
        <v>10</v>
      </c>
    </row>
    <row r="7489" spans="28:50" x14ac:dyDescent="0.3">
      <c r="AB7489" s="160">
        <v>40061</v>
      </c>
      <c r="AC7489">
        <v>14</v>
      </c>
      <c r="AD7489">
        <v>144</v>
      </c>
      <c r="AE7489" t="s">
        <v>1106</v>
      </c>
      <c r="AF7489">
        <v>14</v>
      </c>
      <c r="AH7489" s="160">
        <v>38600</v>
      </c>
      <c r="AI7489">
        <v>14</v>
      </c>
      <c r="AJ7489">
        <v>158</v>
      </c>
      <c r="AK7489" s="160" t="s">
        <v>1106</v>
      </c>
      <c r="AL7489" s="28">
        <f t="shared" si="223"/>
        <v>16</v>
      </c>
      <c r="AN7489" s="160">
        <v>37504</v>
      </c>
      <c r="AO7489">
        <v>14</v>
      </c>
      <c r="AP7489">
        <v>152</v>
      </c>
      <c r="AQ7489" s="160" t="s">
        <v>1106</v>
      </c>
      <c r="AR7489" s="28">
        <f t="shared" si="224"/>
        <v>15</v>
      </c>
      <c r="AT7489" s="160">
        <v>36774</v>
      </c>
      <c r="AU7489">
        <v>14</v>
      </c>
      <c r="AV7489">
        <v>104</v>
      </c>
      <c r="AW7489" s="160" t="s">
        <v>1106</v>
      </c>
      <c r="AX7489" s="28">
        <f t="shared" si="225"/>
        <v>10</v>
      </c>
    </row>
    <row r="7490" spans="28:50" x14ac:dyDescent="0.3">
      <c r="AB7490" s="160">
        <v>40061</v>
      </c>
      <c r="AC7490">
        <v>15</v>
      </c>
      <c r="AD7490">
        <v>139</v>
      </c>
      <c r="AE7490" t="s">
        <v>1106</v>
      </c>
      <c r="AF7490">
        <v>14</v>
      </c>
      <c r="AH7490" s="160">
        <v>38600</v>
      </c>
      <c r="AI7490">
        <v>15</v>
      </c>
      <c r="AJ7490">
        <v>174</v>
      </c>
      <c r="AK7490" s="160" t="s">
        <v>1106</v>
      </c>
      <c r="AL7490" s="28">
        <f t="shared" si="223"/>
        <v>17</v>
      </c>
      <c r="AN7490" s="160">
        <v>37504</v>
      </c>
      <c r="AO7490">
        <v>15</v>
      </c>
      <c r="AP7490">
        <v>150</v>
      </c>
      <c r="AQ7490" s="160" t="s">
        <v>1106</v>
      </c>
      <c r="AR7490" s="28">
        <f t="shared" si="224"/>
        <v>15</v>
      </c>
      <c r="AT7490" s="160">
        <v>36774</v>
      </c>
      <c r="AU7490">
        <v>15</v>
      </c>
      <c r="AV7490">
        <v>107</v>
      </c>
      <c r="AW7490" s="160" t="s">
        <v>1106</v>
      </c>
      <c r="AX7490" s="28">
        <f t="shared" si="225"/>
        <v>11</v>
      </c>
    </row>
    <row r="7491" spans="28:50" x14ac:dyDescent="0.3">
      <c r="AB7491" s="160">
        <v>40061</v>
      </c>
      <c r="AC7491">
        <v>16</v>
      </c>
      <c r="AD7491">
        <v>138</v>
      </c>
      <c r="AE7491" t="s">
        <v>1106</v>
      </c>
      <c r="AF7491">
        <v>14</v>
      </c>
      <c r="AH7491" s="160">
        <v>38600</v>
      </c>
      <c r="AI7491">
        <v>16</v>
      </c>
      <c r="AJ7491">
        <v>165</v>
      </c>
      <c r="AK7491" s="160" t="s">
        <v>1106</v>
      </c>
      <c r="AL7491" s="28">
        <f t="shared" si="223"/>
        <v>17</v>
      </c>
      <c r="AN7491" s="160">
        <v>37504</v>
      </c>
      <c r="AO7491">
        <v>16</v>
      </c>
      <c r="AP7491">
        <v>150</v>
      </c>
      <c r="AQ7491" s="160" t="s">
        <v>1106</v>
      </c>
      <c r="AR7491" s="28">
        <f t="shared" si="224"/>
        <v>15</v>
      </c>
      <c r="AT7491" s="160">
        <v>36774</v>
      </c>
      <c r="AU7491">
        <v>16</v>
      </c>
      <c r="AV7491">
        <v>100</v>
      </c>
      <c r="AW7491" s="160" t="s">
        <v>1106</v>
      </c>
      <c r="AX7491" s="28">
        <f t="shared" si="225"/>
        <v>10</v>
      </c>
    </row>
    <row r="7492" spans="28:50" x14ac:dyDescent="0.3">
      <c r="AB7492" s="160">
        <v>40061</v>
      </c>
      <c r="AC7492">
        <v>17</v>
      </c>
      <c r="AD7492">
        <v>124</v>
      </c>
      <c r="AE7492" t="s">
        <v>1106</v>
      </c>
      <c r="AF7492">
        <v>12</v>
      </c>
      <c r="AH7492" s="160">
        <v>38600</v>
      </c>
      <c r="AI7492">
        <v>17</v>
      </c>
      <c r="AJ7492">
        <v>166</v>
      </c>
      <c r="AK7492" s="160" t="s">
        <v>1106</v>
      </c>
      <c r="AL7492" s="28">
        <f t="shared" si="223"/>
        <v>17</v>
      </c>
      <c r="AN7492" s="160">
        <v>37504</v>
      </c>
      <c r="AO7492">
        <v>17</v>
      </c>
      <c r="AP7492">
        <v>146</v>
      </c>
      <c r="AQ7492" s="160" t="s">
        <v>1106</v>
      </c>
      <c r="AR7492" s="28">
        <f t="shared" si="224"/>
        <v>15</v>
      </c>
      <c r="AT7492" s="160">
        <v>36774</v>
      </c>
      <c r="AU7492">
        <v>17</v>
      </c>
      <c r="AV7492">
        <v>95</v>
      </c>
      <c r="AW7492" s="160" t="s">
        <v>1106</v>
      </c>
      <c r="AX7492" s="28">
        <f t="shared" si="225"/>
        <v>10</v>
      </c>
    </row>
    <row r="7493" spans="28:50" x14ac:dyDescent="0.3">
      <c r="AB7493" s="160">
        <v>40061</v>
      </c>
      <c r="AC7493">
        <v>18</v>
      </c>
      <c r="AD7493">
        <v>107</v>
      </c>
      <c r="AE7493" t="s">
        <v>1106</v>
      </c>
      <c r="AF7493">
        <v>11</v>
      </c>
      <c r="AH7493" s="160">
        <v>38600</v>
      </c>
      <c r="AI7493">
        <v>18</v>
      </c>
      <c r="AJ7493">
        <v>158</v>
      </c>
      <c r="AK7493" s="160" t="s">
        <v>1106</v>
      </c>
      <c r="AL7493" s="28">
        <f t="shared" si="223"/>
        <v>16</v>
      </c>
      <c r="AN7493" s="160">
        <v>37504</v>
      </c>
      <c r="AO7493">
        <v>18</v>
      </c>
      <c r="AP7493">
        <v>150</v>
      </c>
      <c r="AQ7493" s="160" t="s">
        <v>1106</v>
      </c>
      <c r="AR7493" s="28">
        <f t="shared" si="224"/>
        <v>15</v>
      </c>
      <c r="AT7493" s="160">
        <v>36774</v>
      </c>
      <c r="AU7493">
        <v>18</v>
      </c>
      <c r="AV7493">
        <v>94</v>
      </c>
      <c r="AW7493" s="160" t="s">
        <v>1106</v>
      </c>
      <c r="AX7493" s="28">
        <f t="shared" si="225"/>
        <v>9</v>
      </c>
    </row>
    <row r="7494" spans="28:50" x14ac:dyDescent="0.3">
      <c r="AB7494" s="160">
        <v>40061</v>
      </c>
      <c r="AC7494">
        <v>19</v>
      </c>
      <c r="AD7494">
        <v>85</v>
      </c>
      <c r="AE7494" t="s">
        <v>1106</v>
      </c>
      <c r="AF7494">
        <v>9</v>
      </c>
      <c r="AH7494" s="160">
        <v>38600</v>
      </c>
      <c r="AI7494">
        <v>19</v>
      </c>
      <c r="AJ7494">
        <v>148</v>
      </c>
      <c r="AK7494" s="160" t="s">
        <v>1106</v>
      </c>
      <c r="AL7494" s="28">
        <f t="shared" si="223"/>
        <v>15</v>
      </c>
      <c r="AN7494" s="160">
        <v>37504</v>
      </c>
      <c r="AO7494">
        <v>19</v>
      </c>
      <c r="AP7494">
        <v>140</v>
      </c>
      <c r="AQ7494" s="160" t="s">
        <v>1106</v>
      </c>
      <c r="AR7494" s="28">
        <f t="shared" si="224"/>
        <v>14</v>
      </c>
      <c r="AT7494" s="160">
        <v>36774</v>
      </c>
      <c r="AU7494">
        <v>19</v>
      </c>
      <c r="AV7494">
        <v>94</v>
      </c>
      <c r="AW7494" s="160" t="s">
        <v>1106</v>
      </c>
      <c r="AX7494" s="28">
        <f t="shared" si="225"/>
        <v>9</v>
      </c>
    </row>
    <row r="7495" spans="28:50" x14ac:dyDescent="0.3">
      <c r="AB7495" s="160">
        <v>40061</v>
      </c>
      <c r="AC7495">
        <v>20</v>
      </c>
      <c r="AD7495">
        <v>82</v>
      </c>
      <c r="AE7495" t="s">
        <v>1106</v>
      </c>
      <c r="AF7495">
        <v>8</v>
      </c>
      <c r="AH7495" s="160">
        <v>38600</v>
      </c>
      <c r="AI7495">
        <v>20</v>
      </c>
      <c r="AJ7495">
        <v>143</v>
      </c>
      <c r="AK7495" s="160" t="s">
        <v>1106</v>
      </c>
      <c r="AL7495" s="28">
        <f t="shared" si="223"/>
        <v>14</v>
      </c>
      <c r="AN7495" s="160">
        <v>37504</v>
      </c>
      <c r="AO7495">
        <v>20</v>
      </c>
      <c r="AP7495">
        <v>139</v>
      </c>
      <c r="AQ7495" s="160" t="s">
        <v>1106</v>
      </c>
      <c r="AR7495" s="28">
        <f t="shared" si="224"/>
        <v>14</v>
      </c>
      <c r="AT7495" s="160">
        <v>36774</v>
      </c>
      <c r="AU7495">
        <v>20</v>
      </c>
      <c r="AV7495">
        <v>91</v>
      </c>
      <c r="AW7495" s="160" t="s">
        <v>1106</v>
      </c>
      <c r="AX7495" s="28">
        <f t="shared" si="225"/>
        <v>9</v>
      </c>
    </row>
    <row r="7496" spans="28:50" x14ac:dyDescent="0.3">
      <c r="AB7496" s="160">
        <v>40061</v>
      </c>
      <c r="AC7496">
        <v>21</v>
      </c>
      <c r="AD7496">
        <v>72</v>
      </c>
      <c r="AE7496" t="s">
        <v>1106</v>
      </c>
      <c r="AF7496">
        <v>7</v>
      </c>
      <c r="AH7496" s="160">
        <v>38600</v>
      </c>
      <c r="AI7496">
        <v>21</v>
      </c>
      <c r="AJ7496">
        <v>133</v>
      </c>
      <c r="AK7496" s="160" t="s">
        <v>1106</v>
      </c>
      <c r="AL7496" s="28">
        <f t="shared" si="223"/>
        <v>13</v>
      </c>
      <c r="AN7496" s="160">
        <v>37504</v>
      </c>
      <c r="AO7496">
        <v>21</v>
      </c>
      <c r="AP7496">
        <v>140</v>
      </c>
      <c r="AQ7496" s="160" t="s">
        <v>1106</v>
      </c>
      <c r="AR7496" s="28">
        <f t="shared" si="224"/>
        <v>14</v>
      </c>
      <c r="AT7496" s="160">
        <v>36774</v>
      </c>
      <c r="AU7496">
        <v>21</v>
      </c>
      <c r="AV7496">
        <v>88</v>
      </c>
      <c r="AW7496" s="160" t="s">
        <v>1106</v>
      </c>
      <c r="AX7496" s="28">
        <f t="shared" si="225"/>
        <v>9</v>
      </c>
    </row>
    <row r="7497" spans="28:50" x14ac:dyDescent="0.3">
      <c r="AB7497" s="160">
        <v>40061</v>
      </c>
      <c r="AC7497">
        <v>22</v>
      </c>
      <c r="AD7497">
        <v>58</v>
      </c>
      <c r="AE7497" t="s">
        <v>1106</v>
      </c>
      <c r="AF7497">
        <v>6</v>
      </c>
      <c r="AH7497" s="160">
        <v>38600</v>
      </c>
      <c r="AI7497">
        <v>22</v>
      </c>
      <c r="AJ7497">
        <v>121</v>
      </c>
      <c r="AK7497" s="160" t="s">
        <v>1106</v>
      </c>
      <c r="AL7497" s="28">
        <f t="shared" si="223"/>
        <v>12</v>
      </c>
      <c r="AN7497" s="160">
        <v>37504</v>
      </c>
      <c r="AO7497">
        <v>22</v>
      </c>
      <c r="AP7497">
        <v>140</v>
      </c>
      <c r="AQ7497" s="160" t="s">
        <v>1106</v>
      </c>
      <c r="AR7497" s="28">
        <f t="shared" si="224"/>
        <v>14</v>
      </c>
      <c r="AT7497" s="160">
        <v>36774</v>
      </c>
      <c r="AU7497">
        <v>22</v>
      </c>
      <c r="AV7497">
        <v>85</v>
      </c>
      <c r="AW7497" s="160" t="s">
        <v>1106</v>
      </c>
      <c r="AX7497" s="28">
        <f t="shared" si="225"/>
        <v>9</v>
      </c>
    </row>
    <row r="7498" spans="28:50" x14ac:dyDescent="0.3">
      <c r="AB7498" s="160">
        <v>40061</v>
      </c>
      <c r="AC7498">
        <v>23</v>
      </c>
      <c r="AD7498">
        <v>52</v>
      </c>
      <c r="AE7498" t="s">
        <v>1106</v>
      </c>
      <c r="AF7498">
        <v>5</v>
      </c>
      <c r="AH7498" s="160">
        <v>38600</v>
      </c>
      <c r="AI7498">
        <v>23</v>
      </c>
      <c r="AJ7498">
        <v>105</v>
      </c>
      <c r="AK7498" s="160" t="s">
        <v>1106</v>
      </c>
      <c r="AL7498" s="28">
        <f t="shared" si="223"/>
        <v>11</v>
      </c>
      <c r="AN7498" s="160">
        <v>37504</v>
      </c>
      <c r="AO7498">
        <v>23</v>
      </c>
      <c r="AP7498">
        <v>144</v>
      </c>
      <c r="AQ7498" s="160" t="s">
        <v>1106</v>
      </c>
      <c r="AR7498" s="28">
        <f t="shared" si="224"/>
        <v>14</v>
      </c>
      <c r="AT7498" s="160">
        <v>36774</v>
      </c>
      <c r="AU7498">
        <v>23</v>
      </c>
      <c r="AV7498">
        <v>84</v>
      </c>
      <c r="AW7498" s="160" t="s">
        <v>1106</v>
      </c>
      <c r="AX7498" s="28">
        <f t="shared" si="225"/>
        <v>8</v>
      </c>
    </row>
    <row r="7499" spans="28:50" x14ac:dyDescent="0.3">
      <c r="AB7499" s="160">
        <v>40062</v>
      </c>
      <c r="AC7499">
        <v>0</v>
      </c>
      <c r="AD7499">
        <v>25</v>
      </c>
      <c r="AE7499" t="s">
        <v>1106</v>
      </c>
      <c r="AF7499">
        <v>3</v>
      </c>
      <c r="AH7499" s="160">
        <v>38601</v>
      </c>
      <c r="AI7499">
        <v>0</v>
      </c>
      <c r="AJ7499">
        <v>97</v>
      </c>
      <c r="AK7499" s="160" t="s">
        <v>1106</v>
      </c>
      <c r="AL7499" s="28">
        <f t="shared" si="223"/>
        <v>10</v>
      </c>
      <c r="AN7499" s="160">
        <v>37505</v>
      </c>
      <c r="AO7499">
        <v>0</v>
      </c>
      <c r="AP7499">
        <v>140</v>
      </c>
      <c r="AQ7499" s="160" t="s">
        <v>1106</v>
      </c>
      <c r="AR7499" s="28">
        <f t="shared" si="224"/>
        <v>14</v>
      </c>
      <c r="AT7499" s="160">
        <v>36775</v>
      </c>
      <c r="AU7499">
        <v>0</v>
      </c>
      <c r="AV7499">
        <v>83</v>
      </c>
      <c r="AW7499" s="160" t="s">
        <v>1106</v>
      </c>
      <c r="AX7499" s="28">
        <f t="shared" si="225"/>
        <v>8</v>
      </c>
    </row>
    <row r="7500" spans="28:50" x14ac:dyDescent="0.3">
      <c r="AB7500" s="160">
        <v>40062</v>
      </c>
      <c r="AC7500">
        <v>1</v>
      </c>
      <c r="AD7500">
        <v>18</v>
      </c>
      <c r="AE7500" t="s">
        <v>1106</v>
      </c>
      <c r="AF7500">
        <v>2</v>
      </c>
      <c r="AH7500" s="160">
        <v>38601</v>
      </c>
      <c r="AI7500">
        <v>1</v>
      </c>
      <c r="AJ7500">
        <v>89</v>
      </c>
      <c r="AK7500" s="160" t="s">
        <v>1106</v>
      </c>
      <c r="AL7500" s="28">
        <f t="shared" si="223"/>
        <v>9</v>
      </c>
      <c r="AN7500" s="160">
        <v>37505</v>
      </c>
      <c r="AO7500">
        <v>1</v>
      </c>
      <c r="AP7500">
        <v>140</v>
      </c>
      <c r="AQ7500" s="160" t="s">
        <v>1106</v>
      </c>
      <c r="AR7500" s="28">
        <f t="shared" si="224"/>
        <v>14</v>
      </c>
      <c r="AT7500" s="160">
        <v>36775</v>
      </c>
      <c r="AU7500">
        <v>1</v>
      </c>
      <c r="AV7500">
        <v>81</v>
      </c>
      <c r="AW7500" s="160" t="s">
        <v>1106</v>
      </c>
      <c r="AX7500" s="28">
        <f t="shared" si="225"/>
        <v>8</v>
      </c>
    </row>
    <row r="7501" spans="28:50" x14ac:dyDescent="0.3">
      <c r="AB7501" s="160">
        <v>40062</v>
      </c>
      <c r="AC7501">
        <v>2</v>
      </c>
      <c r="AD7501">
        <v>12</v>
      </c>
      <c r="AE7501" t="s">
        <v>1106</v>
      </c>
      <c r="AF7501">
        <v>1</v>
      </c>
      <c r="AH7501" s="160">
        <v>38601</v>
      </c>
      <c r="AI7501">
        <v>2</v>
      </c>
      <c r="AJ7501">
        <v>87</v>
      </c>
      <c r="AK7501" s="160" t="s">
        <v>1106</v>
      </c>
      <c r="AL7501" s="28">
        <f t="shared" si="223"/>
        <v>9</v>
      </c>
      <c r="AN7501" s="160">
        <v>37505</v>
      </c>
      <c r="AO7501">
        <v>2</v>
      </c>
      <c r="AP7501">
        <v>148</v>
      </c>
      <c r="AQ7501" s="160" t="s">
        <v>1106</v>
      </c>
      <c r="AR7501" s="28">
        <f t="shared" si="224"/>
        <v>15</v>
      </c>
      <c r="AT7501" s="160">
        <v>36775</v>
      </c>
      <c r="AU7501">
        <v>2</v>
      </c>
      <c r="AV7501">
        <v>83</v>
      </c>
      <c r="AW7501" s="160" t="s">
        <v>1106</v>
      </c>
      <c r="AX7501" s="28">
        <f t="shared" si="225"/>
        <v>8</v>
      </c>
    </row>
    <row r="7502" spans="28:50" x14ac:dyDescent="0.3">
      <c r="AB7502" s="160">
        <v>40062</v>
      </c>
      <c r="AC7502">
        <v>3</v>
      </c>
      <c r="AD7502">
        <v>-3</v>
      </c>
      <c r="AE7502" t="s">
        <v>1106</v>
      </c>
      <c r="AF7502">
        <v>0</v>
      </c>
      <c r="AH7502" s="160">
        <v>38601</v>
      </c>
      <c r="AI7502">
        <v>3</v>
      </c>
      <c r="AJ7502">
        <v>71</v>
      </c>
      <c r="AK7502" s="160" t="s">
        <v>1106</v>
      </c>
      <c r="AL7502" s="28">
        <f t="shared" si="223"/>
        <v>7</v>
      </c>
      <c r="AN7502" s="160">
        <v>37505</v>
      </c>
      <c r="AO7502">
        <v>3</v>
      </c>
      <c r="AP7502">
        <v>140</v>
      </c>
      <c r="AQ7502" s="160" t="s">
        <v>1106</v>
      </c>
      <c r="AR7502" s="28">
        <f t="shared" si="224"/>
        <v>14</v>
      </c>
      <c r="AT7502" s="160">
        <v>36775</v>
      </c>
      <c r="AU7502">
        <v>3</v>
      </c>
      <c r="AV7502">
        <v>80</v>
      </c>
      <c r="AW7502" s="160" t="s">
        <v>1106</v>
      </c>
      <c r="AX7502" s="28">
        <f t="shared" si="225"/>
        <v>8</v>
      </c>
    </row>
    <row r="7503" spans="28:50" x14ac:dyDescent="0.3">
      <c r="AB7503" s="160">
        <v>40062</v>
      </c>
      <c r="AC7503">
        <v>4</v>
      </c>
      <c r="AD7503">
        <v>-10</v>
      </c>
      <c r="AE7503" t="s">
        <v>1106</v>
      </c>
      <c r="AF7503">
        <v>-1</v>
      </c>
      <c r="AH7503" s="160">
        <v>38601</v>
      </c>
      <c r="AI7503">
        <v>4</v>
      </c>
      <c r="AJ7503">
        <v>63</v>
      </c>
      <c r="AK7503" s="160" t="s">
        <v>1106</v>
      </c>
      <c r="AL7503" s="28">
        <f t="shared" si="223"/>
        <v>6</v>
      </c>
      <c r="AN7503" s="160">
        <v>37505</v>
      </c>
      <c r="AO7503">
        <v>4</v>
      </c>
      <c r="AP7503">
        <v>140</v>
      </c>
      <c r="AQ7503" s="160" t="s">
        <v>1106</v>
      </c>
      <c r="AR7503" s="28">
        <f t="shared" si="224"/>
        <v>14</v>
      </c>
      <c r="AT7503" s="160">
        <v>36775</v>
      </c>
      <c r="AU7503">
        <v>4</v>
      </c>
      <c r="AV7503">
        <v>79</v>
      </c>
      <c r="AW7503" s="160" t="s">
        <v>1106</v>
      </c>
      <c r="AX7503" s="28">
        <f t="shared" si="225"/>
        <v>8</v>
      </c>
    </row>
    <row r="7504" spans="28:50" x14ac:dyDescent="0.3">
      <c r="AB7504" s="160">
        <v>40062</v>
      </c>
      <c r="AC7504">
        <v>5</v>
      </c>
      <c r="AD7504">
        <v>-15</v>
      </c>
      <c r="AE7504" t="s">
        <v>1106</v>
      </c>
      <c r="AF7504">
        <v>-2</v>
      </c>
      <c r="AH7504" s="160">
        <v>38601</v>
      </c>
      <c r="AI7504">
        <v>5</v>
      </c>
      <c r="AJ7504">
        <v>58</v>
      </c>
      <c r="AK7504" s="160" t="s">
        <v>1106</v>
      </c>
      <c r="AL7504" s="28">
        <f t="shared" si="223"/>
        <v>6</v>
      </c>
      <c r="AN7504" s="160">
        <v>37505</v>
      </c>
      <c r="AO7504">
        <v>5</v>
      </c>
      <c r="AP7504">
        <v>142</v>
      </c>
      <c r="AQ7504" s="160" t="s">
        <v>1106</v>
      </c>
      <c r="AR7504" s="28">
        <f t="shared" si="224"/>
        <v>14</v>
      </c>
      <c r="AT7504" s="160">
        <v>36775</v>
      </c>
      <c r="AU7504">
        <v>5</v>
      </c>
      <c r="AV7504">
        <v>70</v>
      </c>
      <c r="AW7504" s="160" t="s">
        <v>1106</v>
      </c>
      <c r="AX7504" s="28">
        <f t="shared" si="225"/>
        <v>7</v>
      </c>
    </row>
    <row r="7505" spans="28:50" x14ac:dyDescent="0.3">
      <c r="AB7505" s="160">
        <v>40062</v>
      </c>
      <c r="AC7505">
        <v>6</v>
      </c>
      <c r="AD7505">
        <v>-16</v>
      </c>
      <c r="AE7505" t="s">
        <v>1106</v>
      </c>
      <c r="AF7505">
        <v>-2</v>
      </c>
      <c r="AH7505" s="160">
        <v>38601</v>
      </c>
      <c r="AI7505">
        <v>6</v>
      </c>
      <c r="AJ7505">
        <v>53</v>
      </c>
      <c r="AK7505" s="160" t="s">
        <v>1106</v>
      </c>
      <c r="AL7505" s="28">
        <f t="shared" si="223"/>
        <v>5</v>
      </c>
      <c r="AN7505" s="160">
        <v>37505</v>
      </c>
      <c r="AO7505">
        <v>6</v>
      </c>
      <c r="AP7505">
        <v>140</v>
      </c>
      <c r="AQ7505" s="160" t="s">
        <v>1106</v>
      </c>
      <c r="AR7505" s="28">
        <f t="shared" si="224"/>
        <v>14</v>
      </c>
      <c r="AT7505" s="160">
        <v>36775</v>
      </c>
      <c r="AU7505">
        <v>6</v>
      </c>
      <c r="AV7505">
        <v>66</v>
      </c>
      <c r="AW7505" s="160" t="s">
        <v>1106</v>
      </c>
      <c r="AX7505" s="28">
        <f t="shared" si="225"/>
        <v>7</v>
      </c>
    </row>
    <row r="7506" spans="28:50" x14ac:dyDescent="0.3">
      <c r="AB7506" s="160">
        <v>40062</v>
      </c>
      <c r="AC7506">
        <v>7</v>
      </c>
      <c r="AD7506">
        <v>-8</v>
      </c>
      <c r="AE7506" t="s">
        <v>1106</v>
      </c>
      <c r="AF7506">
        <v>-1</v>
      </c>
      <c r="AH7506" s="160">
        <v>38601</v>
      </c>
      <c r="AI7506">
        <v>7</v>
      </c>
      <c r="AJ7506">
        <v>55</v>
      </c>
      <c r="AK7506" s="160" t="s">
        <v>1106</v>
      </c>
      <c r="AL7506" s="28">
        <f t="shared" si="223"/>
        <v>6</v>
      </c>
      <c r="AN7506" s="160">
        <v>37505</v>
      </c>
      <c r="AO7506">
        <v>7</v>
      </c>
      <c r="AP7506">
        <v>140</v>
      </c>
      <c r="AQ7506" s="160" t="s">
        <v>1106</v>
      </c>
      <c r="AR7506" s="28">
        <f t="shared" si="224"/>
        <v>14</v>
      </c>
      <c r="AT7506" s="160">
        <v>36775</v>
      </c>
      <c r="AU7506">
        <v>7</v>
      </c>
      <c r="AV7506">
        <v>72</v>
      </c>
      <c r="AW7506" s="160" t="s">
        <v>1106</v>
      </c>
      <c r="AX7506" s="28">
        <f t="shared" si="225"/>
        <v>7</v>
      </c>
    </row>
    <row r="7507" spans="28:50" x14ac:dyDescent="0.3">
      <c r="AB7507" s="160">
        <v>40062</v>
      </c>
      <c r="AC7507">
        <v>8</v>
      </c>
      <c r="AD7507">
        <v>19</v>
      </c>
      <c r="AE7507" t="s">
        <v>1106</v>
      </c>
      <c r="AF7507">
        <v>2</v>
      </c>
      <c r="AH7507" s="160">
        <v>38601</v>
      </c>
      <c r="AI7507">
        <v>8</v>
      </c>
      <c r="AJ7507">
        <v>71</v>
      </c>
      <c r="AK7507" s="160" t="s">
        <v>1106</v>
      </c>
      <c r="AL7507" s="28">
        <f t="shared" si="223"/>
        <v>7</v>
      </c>
      <c r="AN7507" s="160">
        <v>37505</v>
      </c>
      <c r="AO7507">
        <v>8</v>
      </c>
      <c r="AP7507">
        <v>147</v>
      </c>
      <c r="AQ7507" s="160" t="s">
        <v>1106</v>
      </c>
      <c r="AR7507" s="28">
        <f t="shared" si="224"/>
        <v>15</v>
      </c>
      <c r="AT7507" s="160">
        <v>36775</v>
      </c>
      <c r="AU7507">
        <v>8</v>
      </c>
      <c r="AV7507">
        <v>79</v>
      </c>
      <c r="AW7507" s="160" t="s">
        <v>1106</v>
      </c>
      <c r="AX7507" s="28">
        <f t="shared" si="225"/>
        <v>8</v>
      </c>
    </row>
    <row r="7508" spans="28:50" x14ac:dyDescent="0.3">
      <c r="AB7508" s="160">
        <v>40062</v>
      </c>
      <c r="AC7508">
        <v>9</v>
      </c>
      <c r="AD7508">
        <v>54</v>
      </c>
      <c r="AE7508" t="s">
        <v>1106</v>
      </c>
      <c r="AF7508">
        <v>5</v>
      </c>
      <c r="AH7508" s="160">
        <v>38601</v>
      </c>
      <c r="AI7508">
        <v>9</v>
      </c>
      <c r="AJ7508">
        <v>102</v>
      </c>
      <c r="AK7508" s="160" t="s">
        <v>1106</v>
      </c>
      <c r="AL7508" s="28">
        <f t="shared" si="223"/>
        <v>10</v>
      </c>
      <c r="AN7508" s="160">
        <v>37505</v>
      </c>
      <c r="AO7508">
        <v>9</v>
      </c>
      <c r="AP7508">
        <v>150</v>
      </c>
      <c r="AQ7508" s="160" t="s">
        <v>1106</v>
      </c>
      <c r="AR7508" s="28">
        <f t="shared" si="224"/>
        <v>15</v>
      </c>
      <c r="AT7508" s="160">
        <v>36775</v>
      </c>
      <c r="AU7508">
        <v>9</v>
      </c>
      <c r="AV7508">
        <v>88</v>
      </c>
      <c r="AW7508" s="160" t="s">
        <v>1106</v>
      </c>
      <c r="AX7508" s="28">
        <f t="shared" si="225"/>
        <v>9</v>
      </c>
    </row>
    <row r="7509" spans="28:50" x14ac:dyDescent="0.3">
      <c r="AB7509" s="160">
        <v>40062</v>
      </c>
      <c r="AC7509">
        <v>10</v>
      </c>
      <c r="AD7509">
        <v>82</v>
      </c>
      <c r="AE7509" t="s">
        <v>1106</v>
      </c>
      <c r="AF7509">
        <v>8</v>
      </c>
      <c r="AH7509" s="160">
        <v>38601</v>
      </c>
      <c r="AI7509">
        <v>10</v>
      </c>
      <c r="AJ7509">
        <v>138</v>
      </c>
      <c r="AK7509" s="160" t="s">
        <v>1106</v>
      </c>
      <c r="AL7509" s="28">
        <f t="shared" si="223"/>
        <v>14</v>
      </c>
      <c r="AN7509" s="160">
        <v>37505</v>
      </c>
      <c r="AO7509">
        <v>10</v>
      </c>
      <c r="AP7509">
        <v>160</v>
      </c>
      <c r="AQ7509" s="160" t="s">
        <v>1106</v>
      </c>
      <c r="AR7509" s="28">
        <f t="shared" si="224"/>
        <v>16</v>
      </c>
      <c r="AT7509" s="160">
        <v>36775</v>
      </c>
      <c r="AU7509">
        <v>10</v>
      </c>
      <c r="AV7509">
        <v>100</v>
      </c>
      <c r="AW7509" s="160" t="s">
        <v>1106</v>
      </c>
      <c r="AX7509" s="28">
        <f t="shared" si="225"/>
        <v>10</v>
      </c>
    </row>
    <row r="7510" spans="28:50" x14ac:dyDescent="0.3">
      <c r="AB7510" s="160">
        <v>40062</v>
      </c>
      <c r="AC7510">
        <v>11</v>
      </c>
      <c r="AD7510">
        <v>107</v>
      </c>
      <c r="AE7510" t="s">
        <v>1106</v>
      </c>
      <c r="AF7510">
        <v>11</v>
      </c>
      <c r="AH7510" s="160">
        <v>38601</v>
      </c>
      <c r="AI7510">
        <v>11</v>
      </c>
      <c r="AJ7510">
        <v>174</v>
      </c>
      <c r="AK7510" s="160" t="s">
        <v>1106</v>
      </c>
      <c r="AL7510" s="28">
        <f t="shared" si="223"/>
        <v>17</v>
      </c>
      <c r="AN7510" s="160">
        <v>37505</v>
      </c>
      <c r="AO7510">
        <v>11</v>
      </c>
      <c r="AP7510">
        <v>161</v>
      </c>
      <c r="AQ7510" s="160" t="s">
        <v>1106</v>
      </c>
      <c r="AR7510" s="28">
        <f t="shared" si="224"/>
        <v>16</v>
      </c>
      <c r="AT7510" s="160">
        <v>36775</v>
      </c>
      <c r="AU7510">
        <v>11</v>
      </c>
      <c r="AV7510">
        <v>100</v>
      </c>
      <c r="AW7510" s="160" t="s">
        <v>1106</v>
      </c>
      <c r="AX7510" s="28">
        <f t="shared" si="225"/>
        <v>10</v>
      </c>
    </row>
    <row r="7511" spans="28:50" x14ac:dyDescent="0.3">
      <c r="AB7511" s="160">
        <v>40062</v>
      </c>
      <c r="AC7511">
        <v>12</v>
      </c>
      <c r="AD7511">
        <v>133</v>
      </c>
      <c r="AE7511" t="s">
        <v>1106</v>
      </c>
      <c r="AF7511">
        <v>13</v>
      </c>
      <c r="AH7511" s="160">
        <v>38601</v>
      </c>
      <c r="AI7511">
        <v>12</v>
      </c>
      <c r="AJ7511">
        <v>187</v>
      </c>
      <c r="AK7511" s="160" t="s">
        <v>1106</v>
      </c>
      <c r="AL7511" s="28">
        <f t="shared" si="223"/>
        <v>19</v>
      </c>
      <c r="AN7511" s="160">
        <v>37505</v>
      </c>
      <c r="AO7511">
        <v>12</v>
      </c>
      <c r="AP7511">
        <v>160</v>
      </c>
      <c r="AQ7511" s="160" t="s">
        <v>1106</v>
      </c>
      <c r="AR7511" s="28">
        <f t="shared" si="224"/>
        <v>16</v>
      </c>
      <c r="AT7511" s="160">
        <v>36775</v>
      </c>
      <c r="AU7511">
        <v>12</v>
      </c>
      <c r="AV7511">
        <v>93</v>
      </c>
      <c r="AW7511" s="160" t="s">
        <v>1106</v>
      </c>
      <c r="AX7511" s="28">
        <f t="shared" si="225"/>
        <v>9</v>
      </c>
    </row>
    <row r="7512" spans="28:50" x14ac:dyDescent="0.3">
      <c r="AB7512" s="160">
        <v>40062</v>
      </c>
      <c r="AC7512">
        <v>13</v>
      </c>
      <c r="AD7512">
        <v>151</v>
      </c>
      <c r="AE7512" t="s">
        <v>1106</v>
      </c>
      <c r="AF7512">
        <v>15</v>
      </c>
      <c r="AH7512" s="160">
        <v>38601</v>
      </c>
      <c r="AI7512">
        <v>13</v>
      </c>
      <c r="AJ7512">
        <v>196</v>
      </c>
      <c r="AK7512" s="160" t="s">
        <v>1106</v>
      </c>
      <c r="AL7512" s="28">
        <f t="shared" si="223"/>
        <v>20</v>
      </c>
      <c r="AN7512" s="160">
        <v>37505</v>
      </c>
      <c r="AO7512">
        <v>13</v>
      </c>
      <c r="AP7512">
        <v>160</v>
      </c>
      <c r="AQ7512" s="160" t="s">
        <v>1106</v>
      </c>
      <c r="AR7512" s="28">
        <f t="shared" si="224"/>
        <v>16</v>
      </c>
      <c r="AT7512" s="160">
        <v>36775</v>
      </c>
      <c r="AU7512">
        <v>13</v>
      </c>
      <c r="AV7512">
        <v>90</v>
      </c>
      <c r="AW7512" s="160" t="s">
        <v>1106</v>
      </c>
      <c r="AX7512" s="28">
        <f t="shared" si="225"/>
        <v>9</v>
      </c>
    </row>
    <row r="7513" spans="28:50" x14ac:dyDescent="0.3">
      <c r="AB7513" s="160">
        <v>40062</v>
      </c>
      <c r="AC7513">
        <v>14</v>
      </c>
      <c r="AD7513">
        <v>151</v>
      </c>
      <c r="AE7513" t="s">
        <v>1106</v>
      </c>
      <c r="AF7513">
        <v>15</v>
      </c>
      <c r="AH7513" s="160">
        <v>38601</v>
      </c>
      <c r="AI7513">
        <v>14</v>
      </c>
      <c r="AJ7513">
        <v>194</v>
      </c>
      <c r="AK7513" s="160" t="s">
        <v>1106</v>
      </c>
      <c r="AL7513" s="28">
        <f t="shared" si="223"/>
        <v>19</v>
      </c>
      <c r="AN7513" s="160">
        <v>37505</v>
      </c>
      <c r="AO7513">
        <v>14</v>
      </c>
      <c r="AP7513">
        <v>162</v>
      </c>
      <c r="AQ7513" s="160" t="s">
        <v>1106</v>
      </c>
      <c r="AR7513" s="28">
        <f t="shared" si="224"/>
        <v>16</v>
      </c>
      <c r="AT7513" s="160">
        <v>36775</v>
      </c>
      <c r="AU7513">
        <v>14</v>
      </c>
      <c r="AV7513">
        <v>93</v>
      </c>
      <c r="AW7513" s="160" t="s">
        <v>1106</v>
      </c>
      <c r="AX7513" s="28">
        <f t="shared" si="225"/>
        <v>9</v>
      </c>
    </row>
    <row r="7514" spans="28:50" x14ac:dyDescent="0.3">
      <c r="AB7514" s="160">
        <v>40062</v>
      </c>
      <c r="AC7514">
        <v>15</v>
      </c>
      <c r="AD7514">
        <v>155</v>
      </c>
      <c r="AE7514" t="s">
        <v>1106</v>
      </c>
      <c r="AF7514">
        <v>16</v>
      </c>
      <c r="AH7514" s="160">
        <v>38601</v>
      </c>
      <c r="AI7514">
        <v>15</v>
      </c>
      <c r="AJ7514">
        <v>193</v>
      </c>
      <c r="AK7514" s="160" t="s">
        <v>1106</v>
      </c>
      <c r="AL7514" s="28">
        <f t="shared" si="223"/>
        <v>19</v>
      </c>
      <c r="AN7514" s="160">
        <v>37505</v>
      </c>
      <c r="AO7514">
        <v>15</v>
      </c>
      <c r="AP7514">
        <v>160</v>
      </c>
      <c r="AQ7514" s="160" t="s">
        <v>1106</v>
      </c>
      <c r="AR7514" s="28">
        <f t="shared" si="224"/>
        <v>16</v>
      </c>
      <c r="AT7514" s="160">
        <v>36775</v>
      </c>
      <c r="AU7514">
        <v>15</v>
      </c>
      <c r="AV7514">
        <v>109</v>
      </c>
      <c r="AW7514" s="160" t="s">
        <v>1106</v>
      </c>
      <c r="AX7514" s="28">
        <f t="shared" si="225"/>
        <v>11</v>
      </c>
    </row>
    <row r="7515" spans="28:50" x14ac:dyDescent="0.3">
      <c r="AB7515" s="160">
        <v>40062</v>
      </c>
      <c r="AC7515">
        <v>16</v>
      </c>
      <c r="AD7515">
        <v>152</v>
      </c>
      <c r="AE7515" t="s">
        <v>1106</v>
      </c>
      <c r="AF7515">
        <v>15</v>
      </c>
      <c r="AH7515" s="160">
        <v>38601</v>
      </c>
      <c r="AI7515">
        <v>16</v>
      </c>
      <c r="AJ7515">
        <v>196</v>
      </c>
      <c r="AK7515" s="160" t="s">
        <v>1106</v>
      </c>
      <c r="AL7515" s="28">
        <f t="shared" si="223"/>
        <v>20</v>
      </c>
      <c r="AN7515" s="160">
        <v>37505</v>
      </c>
      <c r="AO7515">
        <v>16</v>
      </c>
      <c r="AP7515">
        <v>140</v>
      </c>
      <c r="AQ7515" s="160" t="s">
        <v>1106</v>
      </c>
      <c r="AR7515" s="28">
        <f t="shared" si="224"/>
        <v>14</v>
      </c>
      <c r="AT7515" s="160">
        <v>36775</v>
      </c>
      <c r="AU7515">
        <v>16</v>
      </c>
      <c r="AV7515">
        <v>139</v>
      </c>
      <c r="AW7515" s="160" t="s">
        <v>1106</v>
      </c>
      <c r="AX7515" s="28">
        <f t="shared" si="225"/>
        <v>14</v>
      </c>
    </row>
    <row r="7516" spans="28:50" x14ac:dyDescent="0.3">
      <c r="AB7516" s="160">
        <v>40062</v>
      </c>
      <c r="AC7516">
        <v>17</v>
      </c>
      <c r="AD7516">
        <v>145</v>
      </c>
      <c r="AE7516" t="s">
        <v>1106</v>
      </c>
      <c r="AF7516">
        <v>15</v>
      </c>
      <c r="AH7516" s="160">
        <v>38601</v>
      </c>
      <c r="AI7516">
        <v>17</v>
      </c>
      <c r="AJ7516">
        <v>187</v>
      </c>
      <c r="AK7516" s="160" t="s">
        <v>1106</v>
      </c>
      <c r="AL7516" s="28">
        <f t="shared" si="223"/>
        <v>19</v>
      </c>
      <c r="AN7516" s="160">
        <v>37505</v>
      </c>
      <c r="AO7516">
        <v>17</v>
      </c>
      <c r="AP7516">
        <v>134</v>
      </c>
      <c r="AQ7516" s="160" t="s">
        <v>1106</v>
      </c>
      <c r="AR7516" s="28">
        <f t="shared" si="224"/>
        <v>13</v>
      </c>
      <c r="AT7516" s="160">
        <v>36775</v>
      </c>
      <c r="AU7516">
        <v>17</v>
      </c>
      <c r="AV7516">
        <v>99</v>
      </c>
      <c r="AW7516" s="160" t="s">
        <v>1106</v>
      </c>
      <c r="AX7516" s="28">
        <f t="shared" si="225"/>
        <v>10</v>
      </c>
    </row>
    <row r="7517" spans="28:50" x14ac:dyDescent="0.3">
      <c r="AB7517" s="160">
        <v>40062</v>
      </c>
      <c r="AC7517">
        <v>18</v>
      </c>
      <c r="AD7517">
        <v>116</v>
      </c>
      <c r="AE7517" t="s">
        <v>1106</v>
      </c>
      <c r="AF7517">
        <v>12</v>
      </c>
      <c r="AH7517" s="160">
        <v>38601</v>
      </c>
      <c r="AI7517">
        <v>18</v>
      </c>
      <c r="AJ7517">
        <v>175</v>
      </c>
      <c r="AK7517" s="160" t="s">
        <v>1106</v>
      </c>
      <c r="AL7517" s="28">
        <f t="shared" si="223"/>
        <v>18</v>
      </c>
      <c r="AN7517" s="160">
        <v>37505</v>
      </c>
      <c r="AO7517">
        <v>18</v>
      </c>
      <c r="AP7517">
        <v>130</v>
      </c>
      <c r="AQ7517" s="160" t="s">
        <v>1106</v>
      </c>
      <c r="AR7517" s="28">
        <f t="shared" si="224"/>
        <v>13</v>
      </c>
      <c r="AT7517" s="160">
        <v>36775</v>
      </c>
      <c r="AU7517">
        <v>18</v>
      </c>
      <c r="AV7517">
        <v>92</v>
      </c>
      <c r="AW7517" s="160" t="s">
        <v>1106</v>
      </c>
      <c r="AX7517" s="28">
        <f t="shared" si="225"/>
        <v>9</v>
      </c>
    </row>
    <row r="7518" spans="28:50" x14ac:dyDescent="0.3">
      <c r="AB7518" s="160">
        <v>40062</v>
      </c>
      <c r="AC7518">
        <v>19</v>
      </c>
      <c r="AD7518">
        <v>84</v>
      </c>
      <c r="AE7518" t="s">
        <v>1106</v>
      </c>
      <c r="AF7518">
        <v>8</v>
      </c>
      <c r="AH7518" s="160">
        <v>38601</v>
      </c>
      <c r="AI7518">
        <v>19</v>
      </c>
      <c r="AJ7518">
        <v>160</v>
      </c>
      <c r="AK7518" s="160" t="s">
        <v>1106</v>
      </c>
      <c r="AL7518" s="28">
        <f t="shared" si="223"/>
        <v>16</v>
      </c>
      <c r="AN7518" s="160">
        <v>37505</v>
      </c>
      <c r="AO7518">
        <v>19</v>
      </c>
      <c r="AP7518">
        <v>120</v>
      </c>
      <c r="AQ7518" s="160" t="s">
        <v>1106</v>
      </c>
      <c r="AR7518" s="28">
        <f t="shared" si="224"/>
        <v>12</v>
      </c>
      <c r="AT7518" s="160">
        <v>36775</v>
      </c>
      <c r="AU7518">
        <v>19</v>
      </c>
      <c r="AV7518">
        <v>91</v>
      </c>
      <c r="AW7518" s="160" t="s">
        <v>1106</v>
      </c>
      <c r="AX7518" s="28">
        <f t="shared" si="225"/>
        <v>9</v>
      </c>
    </row>
    <row r="7519" spans="28:50" x14ac:dyDescent="0.3">
      <c r="AB7519" s="160">
        <v>40062</v>
      </c>
      <c r="AC7519">
        <v>20</v>
      </c>
      <c r="AD7519">
        <v>66</v>
      </c>
      <c r="AE7519" t="s">
        <v>1106</v>
      </c>
      <c r="AF7519">
        <v>7</v>
      </c>
      <c r="AH7519" s="160">
        <v>38601</v>
      </c>
      <c r="AI7519">
        <v>20</v>
      </c>
      <c r="AJ7519">
        <v>154</v>
      </c>
      <c r="AK7519" s="160" t="s">
        <v>1106</v>
      </c>
      <c r="AL7519" s="28">
        <f t="shared" si="223"/>
        <v>15</v>
      </c>
      <c r="AN7519" s="160">
        <v>37505</v>
      </c>
      <c r="AO7519">
        <v>20</v>
      </c>
      <c r="AP7519">
        <v>117</v>
      </c>
      <c r="AQ7519" s="160" t="s">
        <v>1106</v>
      </c>
      <c r="AR7519" s="28">
        <f t="shared" si="224"/>
        <v>12</v>
      </c>
      <c r="AT7519" s="160">
        <v>36775</v>
      </c>
      <c r="AU7519">
        <v>20</v>
      </c>
      <c r="AV7519">
        <v>94</v>
      </c>
      <c r="AW7519" s="160" t="s">
        <v>1106</v>
      </c>
      <c r="AX7519" s="28">
        <f t="shared" si="225"/>
        <v>9</v>
      </c>
    </row>
    <row r="7520" spans="28:50" x14ac:dyDescent="0.3">
      <c r="AB7520" s="160">
        <v>40062</v>
      </c>
      <c r="AC7520">
        <v>21</v>
      </c>
      <c r="AD7520">
        <v>58</v>
      </c>
      <c r="AE7520" t="s">
        <v>1106</v>
      </c>
      <c r="AF7520">
        <v>6</v>
      </c>
      <c r="AH7520" s="160">
        <v>38601</v>
      </c>
      <c r="AI7520">
        <v>21</v>
      </c>
      <c r="AJ7520">
        <v>145</v>
      </c>
      <c r="AK7520" s="160" t="s">
        <v>1106</v>
      </c>
      <c r="AL7520" s="28">
        <f t="shared" si="223"/>
        <v>15</v>
      </c>
      <c r="AN7520" s="160">
        <v>37505</v>
      </c>
      <c r="AO7520">
        <v>21</v>
      </c>
      <c r="AP7520">
        <v>110</v>
      </c>
      <c r="AQ7520" s="160" t="s">
        <v>1106</v>
      </c>
      <c r="AR7520" s="28">
        <f t="shared" si="224"/>
        <v>11</v>
      </c>
      <c r="AT7520" s="160">
        <v>36775</v>
      </c>
      <c r="AU7520">
        <v>21</v>
      </c>
      <c r="AV7520">
        <v>71</v>
      </c>
      <c r="AW7520" s="160" t="s">
        <v>1106</v>
      </c>
      <c r="AX7520" s="28">
        <f t="shared" si="225"/>
        <v>7</v>
      </c>
    </row>
    <row r="7521" spans="28:50" x14ac:dyDescent="0.3">
      <c r="AB7521" s="160">
        <v>40062</v>
      </c>
      <c r="AC7521">
        <v>22</v>
      </c>
      <c r="AD7521">
        <v>47</v>
      </c>
      <c r="AE7521" t="s">
        <v>1106</v>
      </c>
      <c r="AF7521">
        <v>5</v>
      </c>
      <c r="AH7521" s="160">
        <v>38601</v>
      </c>
      <c r="AI7521">
        <v>22</v>
      </c>
      <c r="AJ7521">
        <v>143</v>
      </c>
      <c r="AK7521" s="160" t="s">
        <v>1106</v>
      </c>
      <c r="AL7521" s="28">
        <f t="shared" si="223"/>
        <v>14</v>
      </c>
      <c r="AN7521" s="160">
        <v>37505</v>
      </c>
      <c r="AO7521">
        <v>22</v>
      </c>
      <c r="AP7521">
        <v>110</v>
      </c>
      <c r="AQ7521" s="160" t="s">
        <v>1106</v>
      </c>
      <c r="AR7521" s="28">
        <f t="shared" si="224"/>
        <v>11</v>
      </c>
      <c r="AT7521" s="160">
        <v>36775</v>
      </c>
      <c r="AU7521">
        <v>22</v>
      </c>
      <c r="AV7521">
        <v>67</v>
      </c>
      <c r="AW7521" s="160" t="s">
        <v>1106</v>
      </c>
      <c r="AX7521" s="28">
        <f t="shared" si="225"/>
        <v>7</v>
      </c>
    </row>
    <row r="7522" spans="28:50" x14ac:dyDescent="0.3">
      <c r="AB7522" s="160">
        <v>40062</v>
      </c>
      <c r="AC7522">
        <v>23</v>
      </c>
      <c r="AD7522">
        <v>31</v>
      </c>
      <c r="AE7522" t="s">
        <v>1106</v>
      </c>
      <c r="AF7522">
        <v>3</v>
      </c>
      <c r="AH7522" s="160">
        <v>38601</v>
      </c>
      <c r="AI7522">
        <v>23</v>
      </c>
      <c r="AJ7522">
        <v>136</v>
      </c>
      <c r="AK7522" s="160" t="s">
        <v>1106</v>
      </c>
      <c r="AL7522" s="28">
        <f t="shared" si="223"/>
        <v>14</v>
      </c>
      <c r="AN7522" s="160">
        <v>37505</v>
      </c>
      <c r="AO7522">
        <v>23</v>
      </c>
      <c r="AP7522">
        <v>111</v>
      </c>
      <c r="AQ7522" s="160" t="s">
        <v>1106</v>
      </c>
      <c r="AR7522" s="28">
        <f t="shared" si="224"/>
        <v>11</v>
      </c>
      <c r="AT7522" s="160">
        <v>36775</v>
      </c>
      <c r="AU7522">
        <v>23</v>
      </c>
      <c r="AV7522">
        <v>63</v>
      </c>
      <c r="AW7522" s="160" t="s">
        <v>1106</v>
      </c>
      <c r="AX7522" s="28">
        <f t="shared" si="225"/>
        <v>6</v>
      </c>
    </row>
    <row r="7523" spans="28:50" x14ac:dyDescent="0.3">
      <c r="AB7523" s="160">
        <v>40063</v>
      </c>
      <c r="AC7523">
        <v>0</v>
      </c>
      <c r="AD7523">
        <v>45</v>
      </c>
      <c r="AE7523" t="s">
        <v>1106</v>
      </c>
      <c r="AF7523">
        <v>5</v>
      </c>
      <c r="AH7523" s="160">
        <v>38602</v>
      </c>
      <c r="AI7523">
        <v>0</v>
      </c>
      <c r="AJ7523">
        <v>139</v>
      </c>
      <c r="AK7523" s="160" t="s">
        <v>1106</v>
      </c>
      <c r="AL7523" s="28">
        <f t="shared" si="223"/>
        <v>14</v>
      </c>
      <c r="AN7523" s="160">
        <v>37506</v>
      </c>
      <c r="AO7523">
        <v>0</v>
      </c>
      <c r="AP7523">
        <v>90</v>
      </c>
      <c r="AQ7523" s="160" t="s">
        <v>1106</v>
      </c>
      <c r="AR7523" s="28">
        <f t="shared" si="224"/>
        <v>9</v>
      </c>
      <c r="AT7523" s="160">
        <v>36776</v>
      </c>
      <c r="AU7523">
        <v>0</v>
      </c>
      <c r="AV7523">
        <v>42</v>
      </c>
      <c r="AW7523" s="160" t="s">
        <v>1106</v>
      </c>
      <c r="AX7523" s="28">
        <f t="shared" si="225"/>
        <v>4</v>
      </c>
    </row>
    <row r="7524" spans="28:50" x14ac:dyDescent="0.3">
      <c r="AB7524" s="160">
        <v>40063</v>
      </c>
      <c r="AC7524">
        <v>1</v>
      </c>
      <c r="AD7524">
        <v>49</v>
      </c>
      <c r="AE7524" t="s">
        <v>1106</v>
      </c>
      <c r="AF7524">
        <v>5</v>
      </c>
      <c r="AH7524" s="160">
        <v>38602</v>
      </c>
      <c r="AI7524">
        <v>1</v>
      </c>
      <c r="AJ7524">
        <v>130</v>
      </c>
      <c r="AK7524" s="160" t="s">
        <v>1106</v>
      </c>
      <c r="AL7524" s="28">
        <f t="shared" si="223"/>
        <v>13</v>
      </c>
      <c r="AN7524" s="160">
        <v>37506</v>
      </c>
      <c r="AO7524">
        <v>1</v>
      </c>
      <c r="AP7524">
        <v>80</v>
      </c>
      <c r="AQ7524" s="160" t="s">
        <v>1106</v>
      </c>
      <c r="AR7524" s="28">
        <f t="shared" si="224"/>
        <v>8</v>
      </c>
      <c r="AT7524" s="160">
        <v>36776</v>
      </c>
      <c r="AU7524">
        <v>1</v>
      </c>
      <c r="AV7524">
        <v>44</v>
      </c>
      <c r="AW7524" s="160" t="s">
        <v>1106</v>
      </c>
      <c r="AX7524" s="28">
        <f t="shared" si="225"/>
        <v>4</v>
      </c>
    </row>
    <row r="7525" spans="28:50" x14ac:dyDescent="0.3">
      <c r="AB7525" s="160">
        <v>40063</v>
      </c>
      <c r="AC7525">
        <v>2</v>
      </c>
      <c r="AD7525">
        <v>66</v>
      </c>
      <c r="AE7525" t="s">
        <v>1106</v>
      </c>
      <c r="AF7525">
        <v>7</v>
      </c>
      <c r="AH7525" s="160">
        <v>38602</v>
      </c>
      <c r="AI7525">
        <v>2</v>
      </c>
      <c r="AJ7525">
        <v>139</v>
      </c>
      <c r="AK7525" s="160" t="s">
        <v>1106</v>
      </c>
      <c r="AL7525" s="28">
        <f t="shared" si="223"/>
        <v>14</v>
      </c>
      <c r="AN7525" s="160">
        <v>37506</v>
      </c>
      <c r="AO7525">
        <v>2</v>
      </c>
      <c r="AP7525">
        <v>81</v>
      </c>
      <c r="AQ7525" s="160" t="s">
        <v>1106</v>
      </c>
      <c r="AR7525" s="28">
        <f t="shared" si="224"/>
        <v>8</v>
      </c>
      <c r="AT7525" s="160">
        <v>36776</v>
      </c>
      <c r="AU7525">
        <v>2</v>
      </c>
      <c r="AV7525">
        <v>45</v>
      </c>
      <c r="AW7525" s="160" t="s">
        <v>1106</v>
      </c>
      <c r="AX7525" s="28">
        <f t="shared" si="225"/>
        <v>5</v>
      </c>
    </row>
    <row r="7526" spans="28:50" x14ac:dyDescent="0.3">
      <c r="AB7526" s="160">
        <v>40063</v>
      </c>
      <c r="AC7526">
        <v>3</v>
      </c>
      <c r="AD7526">
        <v>74</v>
      </c>
      <c r="AE7526" t="s">
        <v>1106</v>
      </c>
      <c r="AF7526">
        <v>7</v>
      </c>
      <c r="AH7526" s="160">
        <v>38602</v>
      </c>
      <c r="AI7526">
        <v>3</v>
      </c>
      <c r="AJ7526">
        <v>138</v>
      </c>
      <c r="AK7526" s="160" t="s">
        <v>1106</v>
      </c>
      <c r="AL7526" s="28">
        <f t="shared" si="223"/>
        <v>14</v>
      </c>
      <c r="AN7526" s="160">
        <v>37506</v>
      </c>
      <c r="AO7526">
        <v>3</v>
      </c>
      <c r="AP7526">
        <v>70</v>
      </c>
      <c r="AQ7526" s="160" t="s">
        <v>1106</v>
      </c>
      <c r="AR7526" s="28">
        <f t="shared" si="224"/>
        <v>7</v>
      </c>
      <c r="AT7526" s="160">
        <v>36776</v>
      </c>
      <c r="AU7526">
        <v>3</v>
      </c>
      <c r="AV7526">
        <v>57</v>
      </c>
      <c r="AW7526" s="160" t="s">
        <v>1106</v>
      </c>
      <c r="AX7526" s="28">
        <f t="shared" si="225"/>
        <v>6</v>
      </c>
    </row>
    <row r="7527" spans="28:50" x14ac:dyDescent="0.3">
      <c r="AB7527" s="160">
        <v>40063</v>
      </c>
      <c r="AC7527">
        <v>4</v>
      </c>
      <c r="AD7527">
        <v>63</v>
      </c>
      <c r="AE7527" t="s">
        <v>1106</v>
      </c>
      <c r="AF7527">
        <v>6</v>
      </c>
      <c r="AH7527" s="160">
        <v>38602</v>
      </c>
      <c r="AI7527">
        <v>4</v>
      </c>
      <c r="AJ7527">
        <v>135</v>
      </c>
      <c r="AK7527" s="160" t="s">
        <v>1106</v>
      </c>
      <c r="AL7527" s="28">
        <f t="shared" si="223"/>
        <v>14</v>
      </c>
      <c r="AN7527" s="160">
        <v>37506</v>
      </c>
      <c r="AO7527">
        <v>4</v>
      </c>
      <c r="AP7527">
        <v>60</v>
      </c>
      <c r="AQ7527" s="160" t="s">
        <v>1106</v>
      </c>
      <c r="AR7527" s="28">
        <f t="shared" si="224"/>
        <v>6</v>
      </c>
      <c r="AT7527" s="160">
        <v>36776</v>
      </c>
      <c r="AU7527">
        <v>4</v>
      </c>
      <c r="AV7527">
        <v>66</v>
      </c>
      <c r="AW7527" s="160" t="s">
        <v>1106</v>
      </c>
      <c r="AX7527" s="28">
        <f t="shared" si="225"/>
        <v>7</v>
      </c>
    </row>
    <row r="7528" spans="28:50" x14ac:dyDescent="0.3">
      <c r="AB7528" s="160">
        <v>40063</v>
      </c>
      <c r="AC7528">
        <v>5</v>
      </c>
      <c r="AD7528">
        <v>64</v>
      </c>
      <c r="AE7528" t="s">
        <v>1106</v>
      </c>
      <c r="AF7528">
        <v>6</v>
      </c>
      <c r="AH7528" s="160">
        <v>38602</v>
      </c>
      <c r="AI7528">
        <v>5</v>
      </c>
      <c r="AJ7528">
        <v>125</v>
      </c>
      <c r="AK7528" s="160" t="s">
        <v>1106</v>
      </c>
      <c r="AL7528" s="28">
        <f t="shared" si="223"/>
        <v>13</v>
      </c>
      <c r="AN7528" s="160">
        <v>37506</v>
      </c>
      <c r="AO7528">
        <v>5</v>
      </c>
      <c r="AP7528">
        <v>55</v>
      </c>
      <c r="AQ7528" s="160" t="s">
        <v>1106</v>
      </c>
      <c r="AR7528" s="28">
        <f t="shared" si="224"/>
        <v>6</v>
      </c>
      <c r="AT7528" s="160">
        <v>36776</v>
      </c>
      <c r="AU7528">
        <v>5</v>
      </c>
      <c r="AV7528">
        <v>52</v>
      </c>
      <c r="AW7528" s="160" t="s">
        <v>1106</v>
      </c>
      <c r="AX7528" s="28">
        <f t="shared" si="225"/>
        <v>5</v>
      </c>
    </row>
    <row r="7529" spans="28:50" x14ac:dyDescent="0.3">
      <c r="AB7529" s="160">
        <v>40063</v>
      </c>
      <c r="AC7529">
        <v>6</v>
      </c>
      <c r="AD7529">
        <v>67</v>
      </c>
      <c r="AE7529" t="s">
        <v>1106</v>
      </c>
      <c r="AF7529">
        <v>7</v>
      </c>
      <c r="AH7529" s="160">
        <v>38602</v>
      </c>
      <c r="AI7529">
        <v>6</v>
      </c>
      <c r="AJ7529">
        <v>120</v>
      </c>
      <c r="AK7529" s="160" t="s">
        <v>1106</v>
      </c>
      <c r="AL7529" s="28">
        <f t="shared" si="223"/>
        <v>12</v>
      </c>
      <c r="AN7529" s="160">
        <v>37506</v>
      </c>
      <c r="AO7529">
        <v>6</v>
      </c>
      <c r="AP7529">
        <v>60</v>
      </c>
      <c r="AQ7529" s="160" t="s">
        <v>1106</v>
      </c>
      <c r="AR7529" s="28">
        <f t="shared" si="224"/>
        <v>6</v>
      </c>
      <c r="AT7529" s="160">
        <v>36776</v>
      </c>
      <c r="AU7529">
        <v>6</v>
      </c>
      <c r="AV7529">
        <v>54</v>
      </c>
      <c r="AW7529" s="160" t="s">
        <v>1106</v>
      </c>
      <c r="AX7529" s="28">
        <f t="shared" si="225"/>
        <v>5</v>
      </c>
    </row>
    <row r="7530" spans="28:50" x14ac:dyDescent="0.3">
      <c r="AB7530" s="160">
        <v>40063</v>
      </c>
      <c r="AC7530">
        <v>7</v>
      </c>
      <c r="AD7530">
        <v>76</v>
      </c>
      <c r="AE7530" t="s">
        <v>1106</v>
      </c>
      <c r="AF7530">
        <v>8</v>
      </c>
      <c r="AH7530" s="160">
        <v>38602</v>
      </c>
      <c r="AI7530">
        <v>7</v>
      </c>
      <c r="AJ7530">
        <v>130</v>
      </c>
      <c r="AK7530" s="160" t="s">
        <v>1106</v>
      </c>
      <c r="AL7530" s="28">
        <f t="shared" si="223"/>
        <v>13</v>
      </c>
      <c r="AN7530" s="160">
        <v>37506</v>
      </c>
      <c r="AO7530">
        <v>7</v>
      </c>
      <c r="AP7530">
        <v>90</v>
      </c>
      <c r="AQ7530" s="160" t="s">
        <v>1106</v>
      </c>
      <c r="AR7530" s="28">
        <f t="shared" si="224"/>
        <v>9</v>
      </c>
      <c r="AT7530" s="160">
        <v>36776</v>
      </c>
      <c r="AU7530">
        <v>7</v>
      </c>
      <c r="AV7530">
        <v>61</v>
      </c>
      <c r="AW7530" s="160" t="s">
        <v>1106</v>
      </c>
      <c r="AX7530" s="28">
        <f t="shared" si="225"/>
        <v>6</v>
      </c>
    </row>
    <row r="7531" spans="28:50" x14ac:dyDescent="0.3">
      <c r="AB7531" s="160">
        <v>40063</v>
      </c>
      <c r="AC7531">
        <v>8</v>
      </c>
      <c r="AD7531">
        <v>82</v>
      </c>
      <c r="AE7531" t="s">
        <v>1106</v>
      </c>
      <c r="AF7531">
        <v>8</v>
      </c>
      <c r="AH7531" s="160">
        <v>38602</v>
      </c>
      <c r="AI7531">
        <v>8</v>
      </c>
      <c r="AJ7531">
        <v>146</v>
      </c>
      <c r="AK7531" s="160" t="s">
        <v>1106</v>
      </c>
      <c r="AL7531" s="28">
        <f t="shared" si="223"/>
        <v>15</v>
      </c>
      <c r="AN7531" s="160">
        <v>37506</v>
      </c>
      <c r="AO7531">
        <v>8</v>
      </c>
      <c r="AP7531">
        <v>122</v>
      </c>
      <c r="AQ7531" s="160" t="s">
        <v>1106</v>
      </c>
      <c r="AR7531" s="28">
        <f t="shared" si="224"/>
        <v>12</v>
      </c>
      <c r="AT7531" s="160">
        <v>36776</v>
      </c>
      <c r="AU7531">
        <v>8</v>
      </c>
      <c r="AV7531">
        <v>119</v>
      </c>
      <c r="AW7531" s="160" t="s">
        <v>1106</v>
      </c>
      <c r="AX7531" s="28">
        <f t="shared" si="225"/>
        <v>12</v>
      </c>
    </row>
    <row r="7532" spans="28:50" x14ac:dyDescent="0.3">
      <c r="AB7532" s="160">
        <v>40063</v>
      </c>
      <c r="AC7532">
        <v>9</v>
      </c>
      <c r="AD7532">
        <v>90</v>
      </c>
      <c r="AE7532" t="s">
        <v>1106</v>
      </c>
      <c r="AF7532">
        <v>9</v>
      </c>
      <c r="AH7532" s="160">
        <v>38602</v>
      </c>
      <c r="AI7532">
        <v>9</v>
      </c>
      <c r="AJ7532">
        <v>136</v>
      </c>
      <c r="AK7532" s="160" t="s">
        <v>1106</v>
      </c>
      <c r="AL7532" s="28">
        <f t="shared" si="223"/>
        <v>14</v>
      </c>
      <c r="AN7532" s="160">
        <v>37506</v>
      </c>
      <c r="AO7532">
        <v>9</v>
      </c>
      <c r="AP7532">
        <v>130</v>
      </c>
      <c r="AQ7532" s="160" t="s">
        <v>1106</v>
      </c>
      <c r="AR7532" s="28">
        <f t="shared" si="224"/>
        <v>13</v>
      </c>
      <c r="AT7532" s="160">
        <v>36776</v>
      </c>
      <c r="AU7532">
        <v>9</v>
      </c>
      <c r="AV7532">
        <v>136</v>
      </c>
      <c r="AW7532" s="160" t="s">
        <v>1106</v>
      </c>
      <c r="AX7532" s="28">
        <f t="shared" si="225"/>
        <v>14</v>
      </c>
    </row>
    <row r="7533" spans="28:50" x14ac:dyDescent="0.3">
      <c r="AB7533" s="160">
        <v>40063</v>
      </c>
      <c r="AC7533">
        <v>10</v>
      </c>
      <c r="AD7533">
        <v>95</v>
      </c>
      <c r="AE7533" t="s">
        <v>1106</v>
      </c>
      <c r="AF7533">
        <v>10</v>
      </c>
      <c r="AH7533" s="160">
        <v>38602</v>
      </c>
      <c r="AI7533">
        <v>10</v>
      </c>
      <c r="AJ7533">
        <v>153</v>
      </c>
      <c r="AK7533" s="160" t="s">
        <v>1106</v>
      </c>
      <c r="AL7533" s="28">
        <f t="shared" si="223"/>
        <v>15</v>
      </c>
      <c r="AN7533" s="160">
        <v>37506</v>
      </c>
      <c r="AO7533">
        <v>10</v>
      </c>
      <c r="AP7533">
        <v>130</v>
      </c>
      <c r="AQ7533" s="160" t="s">
        <v>1106</v>
      </c>
      <c r="AR7533" s="28">
        <f t="shared" si="224"/>
        <v>13</v>
      </c>
      <c r="AT7533" s="160">
        <v>36776</v>
      </c>
      <c r="AU7533">
        <v>10</v>
      </c>
      <c r="AV7533">
        <v>152</v>
      </c>
      <c r="AW7533" s="160" t="s">
        <v>1106</v>
      </c>
      <c r="AX7533" s="28">
        <f t="shared" si="225"/>
        <v>15</v>
      </c>
    </row>
    <row r="7534" spans="28:50" x14ac:dyDescent="0.3">
      <c r="AB7534" s="160">
        <v>40063</v>
      </c>
      <c r="AC7534">
        <v>11</v>
      </c>
      <c r="AD7534">
        <v>104</v>
      </c>
      <c r="AE7534" t="s">
        <v>1106</v>
      </c>
      <c r="AF7534">
        <v>10</v>
      </c>
      <c r="AH7534" s="160">
        <v>38602</v>
      </c>
      <c r="AI7534">
        <v>11</v>
      </c>
      <c r="AJ7534">
        <v>166</v>
      </c>
      <c r="AK7534" s="160" t="s">
        <v>1106</v>
      </c>
      <c r="AL7534" s="28">
        <f t="shared" si="223"/>
        <v>17</v>
      </c>
      <c r="AN7534" s="160">
        <v>37506</v>
      </c>
      <c r="AO7534">
        <v>11</v>
      </c>
      <c r="AP7534">
        <v>142</v>
      </c>
      <c r="AQ7534" s="160" t="s">
        <v>1106</v>
      </c>
      <c r="AR7534" s="28">
        <f t="shared" si="224"/>
        <v>14</v>
      </c>
      <c r="AT7534" s="160">
        <v>36776</v>
      </c>
      <c r="AU7534">
        <v>11</v>
      </c>
      <c r="AV7534">
        <v>143</v>
      </c>
      <c r="AW7534" s="160" t="s">
        <v>1106</v>
      </c>
      <c r="AX7534" s="28">
        <f t="shared" si="225"/>
        <v>14</v>
      </c>
    </row>
    <row r="7535" spans="28:50" x14ac:dyDescent="0.3">
      <c r="AB7535" s="160">
        <v>40063</v>
      </c>
      <c r="AC7535">
        <v>12</v>
      </c>
      <c r="AD7535">
        <v>112</v>
      </c>
      <c r="AE7535" t="s">
        <v>1106</v>
      </c>
      <c r="AF7535">
        <v>11</v>
      </c>
      <c r="AH7535" s="160">
        <v>38602</v>
      </c>
      <c r="AI7535">
        <v>12</v>
      </c>
      <c r="AJ7535">
        <v>179</v>
      </c>
      <c r="AK7535" s="160" t="s">
        <v>1106</v>
      </c>
      <c r="AL7535" s="28">
        <f t="shared" si="223"/>
        <v>18</v>
      </c>
      <c r="AN7535" s="160">
        <v>37506</v>
      </c>
      <c r="AO7535">
        <v>12</v>
      </c>
      <c r="AP7535">
        <v>140</v>
      </c>
      <c r="AQ7535" s="160" t="s">
        <v>1106</v>
      </c>
      <c r="AR7535" s="28">
        <f t="shared" si="224"/>
        <v>14</v>
      </c>
      <c r="AT7535" s="160">
        <v>36776</v>
      </c>
      <c r="AU7535">
        <v>12</v>
      </c>
      <c r="AV7535">
        <v>136</v>
      </c>
      <c r="AW7535" s="160" t="s">
        <v>1106</v>
      </c>
      <c r="AX7535" s="28">
        <f t="shared" si="225"/>
        <v>14</v>
      </c>
    </row>
    <row r="7536" spans="28:50" x14ac:dyDescent="0.3">
      <c r="AB7536" s="160">
        <v>40063</v>
      </c>
      <c r="AC7536">
        <v>13</v>
      </c>
      <c r="AD7536">
        <v>108</v>
      </c>
      <c r="AE7536" t="s">
        <v>1106</v>
      </c>
      <c r="AF7536">
        <v>11</v>
      </c>
      <c r="AH7536" s="160">
        <v>38602</v>
      </c>
      <c r="AI7536">
        <v>13</v>
      </c>
      <c r="AJ7536">
        <v>192</v>
      </c>
      <c r="AK7536" s="160" t="s">
        <v>1106</v>
      </c>
      <c r="AL7536" s="28">
        <f t="shared" si="223"/>
        <v>19</v>
      </c>
      <c r="AN7536" s="160">
        <v>37506</v>
      </c>
      <c r="AO7536">
        <v>13</v>
      </c>
      <c r="AP7536">
        <v>150</v>
      </c>
      <c r="AQ7536" s="160" t="s">
        <v>1106</v>
      </c>
      <c r="AR7536" s="28">
        <f t="shared" si="224"/>
        <v>15</v>
      </c>
      <c r="AT7536" s="160">
        <v>36776</v>
      </c>
      <c r="AU7536">
        <v>13</v>
      </c>
      <c r="AV7536">
        <v>157</v>
      </c>
      <c r="AW7536" s="160" t="s">
        <v>1106</v>
      </c>
      <c r="AX7536" s="28">
        <f t="shared" si="225"/>
        <v>16</v>
      </c>
    </row>
    <row r="7537" spans="28:50" x14ac:dyDescent="0.3">
      <c r="AB7537" s="160">
        <v>40063</v>
      </c>
      <c r="AC7537">
        <v>14</v>
      </c>
      <c r="AD7537">
        <v>101</v>
      </c>
      <c r="AE7537" t="s">
        <v>1106</v>
      </c>
      <c r="AF7537">
        <v>10</v>
      </c>
      <c r="AH7537" s="160">
        <v>38602</v>
      </c>
      <c r="AI7537">
        <v>14</v>
      </c>
      <c r="AJ7537">
        <v>201</v>
      </c>
      <c r="AK7537" s="160" t="s">
        <v>1106</v>
      </c>
      <c r="AL7537" s="28">
        <f t="shared" si="223"/>
        <v>20</v>
      </c>
      <c r="AN7537" s="160">
        <v>37506</v>
      </c>
      <c r="AO7537">
        <v>14</v>
      </c>
      <c r="AP7537">
        <v>143</v>
      </c>
      <c r="AQ7537" s="160" t="s">
        <v>1106</v>
      </c>
      <c r="AR7537" s="28">
        <f t="shared" si="224"/>
        <v>14</v>
      </c>
      <c r="AT7537" s="160">
        <v>36776</v>
      </c>
      <c r="AU7537">
        <v>14</v>
      </c>
      <c r="AV7537">
        <v>155</v>
      </c>
      <c r="AW7537" s="160" t="s">
        <v>1106</v>
      </c>
      <c r="AX7537" s="28">
        <f t="shared" si="225"/>
        <v>16</v>
      </c>
    </row>
    <row r="7538" spans="28:50" x14ac:dyDescent="0.3">
      <c r="AB7538" s="160">
        <v>40063</v>
      </c>
      <c r="AC7538">
        <v>15</v>
      </c>
      <c r="AD7538">
        <v>100</v>
      </c>
      <c r="AE7538" t="s">
        <v>1106</v>
      </c>
      <c r="AF7538">
        <v>10</v>
      </c>
      <c r="AH7538" s="160">
        <v>38602</v>
      </c>
      <c r="AI7538">
        <v>15</v>
      </c>
      <c r="AJ7538">
        <v>202</v>
      </c>
      <c r="AK7538" s="160" t="s">
        <v>1106</v>
      </c>
      <c r="AL7538" s="28">
        <f t="shared" si="223"/>
        <v>20</v>
      </c>
      <c r="AN7538" s="160">
        <v>37506</v>
      </c>
      <c r="AO7538">
        <v>15</v>
      </c>
      <c r="AP7538">
        <v>160</v>
      </c>
      <c r="AQ7538" s="160" t="s">
        <v>1106</v>
      </c>
      <c r="AR7538" s="28">
        <f t="shared" si="224"/>
        <v>16</v>
      </c>
      <c r="AT7538" s="160">
        <v>36776</v>
      </c>
      <c r="AU7538">
        <v>15</v>
      </c>
      <c r="AV7538">
        <v>163</v>
      </c>
      <c r="AW7538" s="160" t="s">
        <v>1106</v>
      </c>
      <c r="AX7538" s="28">
        <f t="shared" si="225"/>
        <v>16</v>
      </c>
    </row>
    <row r="7539" spans="28:50" x14ac:dyDescent="0.3">
      <c r="AB7539" s="160">
        <v>40063</v>
      </c>
      <c r="AC7539">
        <v>16</v>
      </c>
      <c r="AD7539">
        <v>103</v>
      </c>
      <c r="AE7539" t="s">
        <v>1106</v>
      </c>
      <c r="AF7539">
        <v>10</v>
      </c>
      <c r="AH7539" s="160">
        <v>38602</v>
      </c>
      <c r="AI7539">
        <v>16</v>
      </c>
      <c r="AJ7539">
        <v>201</v>
      </c>
      <c r="AK7539" s="160" t="s">
        <v>1106</v>
      </c>
      <c r="AL7539" s="28">
        <f t="shared" si="223"/>
        <v>20</v>
      </c>
      <c r="AN7539" s="160">
        <v>37506</v>
      </c>
      <c r="AO7539">
        <v>16</v>
      </c>
      <c r="AP7539">
        <v>150</v>
      </c>
      <c r="AQ7539" s="160" t="s">
        <v>1106</v>
      </c>
      <c r="AR7539" s="28">
        <f t="shared" si="224"/>
        <v>15</v>
      </c>
      <c r="AT7539" s="160">
        <v>36776</v>
      </c>
      <c r="AU7539">
        <v>16</v>
      </c>
      <c r="AV7539">
        <v>148</v>
      </c>
      <c r="AW7539" s="160" t="s">
        <v>1106</v>
      </c>
      <c r="AX7539" s="28">
        <f t="shared" si="225"/>
        <v>15</v>
      </c>
    </row>
    <row r="7540" spans="28:50" x14ac:dyDescent="0.3">
      <c r="AB7540" s="160">
        <v>40063</v>
      </c>
      <c r="AC7540">
        <v>17</v>
      </c>
      <c r="AD7540">
        <v>105</v>
      </c>
      <c r="AE7540" t="s">
        <v>1106</v>
      </c>
      <c r="AF7540">
        <v>11</v>
      </c>
      <c r="AH7540" s="160">
        <v>38602</v>
      </c>
      <c r="AI7540">
        <v>17</v>
      </c>
      <c r="AJ7540">
        <v>196</v>
      </c>
      <c r="AK7540" s="160" t="s">
        <v>1106</v>
      </c>
      <c r="AL7540" s="28">
        <f t="shared" si="223"/>
        <v>20</v>
      </c>
      <c r="AN7540" s="160">
        <v>37506</v>
      </c>
      <c r="AO7540">
        <v>17</v>
      </c>
      <c r="AP7540">
        <v>140</v>
      </c>
      <c r="AQ7540" s="160" t="s">
        <v>1106</v>
      </c>
      <c r="AR7540" s="28">
        <f t="shared" si="224"/>
        <v>14</v>
      </c>
      <c r="AT7540" s="160">
        <v>36776</v>
      </c>
      <c r="AU7540">
        <v>17</v>
      </c>
      <c r="AV7540">
        <v>134</v>
      </c>
      <c r="AW7540" s="160" t="s">
        <v>1106</v>
      </c>
      <c r="AX7540" s="28">
        <f t="shared" si="225"/>
        <v>13</v>
      </c>
    </row>
    <row r="7541" spans="28:50" x14ac:dyDescent="0.3">
      <c r="AB7541" s="160">
        <v>40063</v>
      </c>
      <c r="AC7541">
        <v>18</v>
      </c>
      <c r="AD7541">
        <v>100</v>
      </c>
      <c r="AE7541" t="s">
        <v>1106</v>
      </c>
      <c r="AF7541">
        <v>10</v>
      </c>
      <c r="AH7541" s="160">
        <v>38602</v>
      </c>
      <c r="AI7541">
        <v>18</v>
      </c>
      <c r="AJ7541">
        <v>190</v>
      </c>
      <c r="AK7541" s="160" t="s">
        <v>1106</v>
      </c>
      <c r="AL7541" s="28">
        <f t="shared" si="223"/>
        <v>19</v>
      </c>
      <c r="AN7541" s="160">
        <v>37506</v>
      </c>
      <c r="AO7541">
        <v>18</v>
      </c>
      <c r="AP7541">
        <v>120</v>
      </c>
      <c r="AQ7541" s="160" t="s">
        <v>1106</v>
      </c>
      <c r="AR7541" s="28">
        <f t="shared" si="224"/>
        <v>12</v>
      </c>
      <c r="AT7541" s="160">
        <v>36776</v>
      </c>
      <c r="AU7541">
        <v>18</v>
      </c>
      <c r="AV7541">
        <v>131</v>
      </c>
      <c r="AW7541" s="160" t="s">
        <v>1106</v>
      </c>
      <c r="AX7541" s="28">
        <f t="shared" si="225"/>
        <v>13</v>
      </c>
    </row>
    <row r="7542" spans="28:50" x14ac:dyDescent="0.3">
      <c r="AB7542" s="160">
        <v>40063</v>
      </c>
      <c r="AC7542">
        <v>19</v>
      </c>
      <c r="AD7542">
        <v>95</v>
      </c>
      <c r="AE7542" t="s">
        <v>1106</v>
      </c>
      <c r="AF7542">
        <v>10</v>
      </c>
      <c r="AH7542" s="160">
        <v>38602</v>
      </c>
      <c r="AI7542">
        <v>19</v>
      </c>
      <c r="AJ7542">
        <v>184</v>
      </c>
      <c r="AK7542" s="160" t="s">
        <v>1106</v>
      </c>
      <c r="AL7542" s="28">
        <f t="shared" si="223"/>
        <v>18</v>
      </c>
      <c r="AN7542" s="160">
        <v>37506</v>
      </c>
      <c r="AO7542">
        <v>19</v>
      </c>
      <c r="AP7542">
        <v>110</v>
      </c>
      <c r="AQ7542" s="160" t="s">
        <v>1106</v>
      </c>
      <c r="AR7542" s="28">
        <f t="shared" si="224"/>
        <v>11</v>
      </c>
      <c r="AT7542" s="160">
        <v>36776</v>
      </c>
      <c r="AU7542">
        <v>19</v>
      </c>
      <c r="AV7542">
        <v>120</v>
      </c>
      <c r="AW7542" s="160" t="s">
        <v>1106</v>
      </c>
      <c r="AX7542" s="28">
        <f t="shared" si="225"/>
        <v>12</v>
      </c>
    </row>
    <row r="7543" spans="28:50" x14ac:dyDescent="0.3">
      <c r="AB7543" s="160">
        <v>40063</v>
      </c>
      <c r="AC7543">
        <v>20</v>
      </c>
      <c r="AD7543">
        <v>93</v>
      </c>
      <c r="AE7543" t="s">
        <v>1106</v>
      </c>
      <c r="AF7543">
        <v>9</v>
      </c>
      <c r="AH7543" s="160">
        <v>38602</v>
      </c>
      <c r="AI7543">
        <v>20</v>
      </c>
      <c r="AJ7543">
        <v>180</v>
      </c>
      <c r="AK7543" s="160" t="s">
        <v>1106</v>
      </c>
      <c r="AL7543" s="28">
        <f t="shared" si="223"/>
        <v>18</v>
      </c>
      <c r="AN7543" s="160">
        <v>37506</v>
      </c>
      <c r="AO7543">
        <v>20</v>
      </c>
      <c r="AP7543">
        <v>116</v>
      </c>
      <c r="AQ7543" s="160" t="s">
        <v>1106</v>
      </c>
      <c r="AR7543" s="28">
        <f t="shared" si="224"/>
        <v>12</v>
      </c>
      <c r="AT7543" s="160">
        <v>36776</v>
      </c>
      <c r="AU7543">
        <v>20</v>
      </c>
      <c r="AV7543">
        <v>102</v>
      </c>
      <c r="AW7543" s="160" t="s">
        <v>1106</v>
      </c>
      <c r="AX7543" s="28">
        <f t="shared" si="225"/>
        <v>10</v>
      </c>
    </row>
    <row r="7544" spans="28:50" x14ac:dyDescent="0.3">
      <c r="AB7544" s="160">
        <v>40063</v>
      </c>
      <c r="AC7544">
        <v>21</v>
      </c>
      <c r="AD7544">
        <v>85</v>
      </c>
      <c r="AE7544" t="s">
        <v>1106</v>
      </c>
      <c r="AF7544">
        <v>9</v>
      </c>
      <c r="AH7544" s="160">
        <v>38602</v>
      </c>
      <c r="AI7544">
        <v>21</v>
      </c>
      <c r="AJ7544">
        <v>182</v>
      </c>
      <c r="AK7544" s="160" t="s">
        <v>1106</v>
      </c>
      <c r="AL7544" s="28">
        <f t="shared" si="223"/>
        <v>18</v>
      </c>
      <c r="AN7544" s="160">
        <v>37506</v>
      </c>
      <c r="AO7544">
        <v>21</v>
      </c>
      <c r="AP7544">
        <v>120</v>
      </c>
      <c r="AQ7544" s="160" t="s">
        <v>1106</v>
      </c>
      <c r="AR7544" s="28">
        <f t="shared" si="224"/>
        <v>12</v>
      </c>
      <c r="AT7544" s="160">
        <v>36776</v>
      </c>
      <c r="AU7544">
        <v>21</v>
      </c>
      <c r="AV7544">
        <v>101</v>
      </c>
      <c r="AW7544" s="160" t="s">
        <v>1106</v>
      </c>
      <c r="AX7544" s="28">
        <f t="shared" si="225"/>
        <v>10</v>
      </c>
    </row>
    <row r="7545" spans="28:50" x14ac:dyDescent="0.3">
      <c r="AB7545" s="160">
        <v>40063</v>
      </c>
      <c r="AC7545">
        <v>22</v>
      </c>
      <c r="AD7545">
        <v>73</v>
      </c>
      <c r="AE7545" t="s">
        <v>1106</v>
      </c>
      <c r="AF7545">
        <v>7</v>
      </c>
      <c r="AH7545" s="160">
        <v>38602</v>
      </c>
      <c r="AI7545">
        <v>22</v>
      </c>
      <c r="AJ7545">
        <v>180</v>
      </c>
      <c r="AK7545" s="160" t="s">
        <v>1106</v>
      </c>
      <c r="AL7545" s="28">
        <f t="shared" si="223"/>
        <v>18</v>
      </c>
      <c r="AN7545" s="160">
        <v>37506</v>
      </c>
      <c r="AO7545">
        <v>22</v>
      </c>
      <c r="AP7545">
        <v>140</v>
      </c>
      <c r="AQ7545" s="160" t="s">
        <v>1106</v>
      </c>
      <c r="AR7545" s="28">
        <f t="shared" si="224"/>
        <v>14</v>
      </c>
      <c r="AT7545" s="160">
        <v>36776</v>
      </c>
      <c r="AU7545">
        <v>22</v>
      </c>
      <c r="AV7545">
        <v>93</v>
      </c>
      <c r="AW7545" s="160" t="s">
        <v>1106</v>
      </c>
      <c r="AX7545" s="28">
        <f t="shared" si="225"/>
        <v>9</v>
      </c>
    </row>
    <row r="7546" spans="28:50" x14ac:dyDescent="0.3">
      <c r="AB7546" s="160">
        <v>40063</v>
      </c>
      <c r="AC7546">
        <v>23</v>
      </c>
      <c r="AD7546">
        <v>75</v>
      </c>
      <c r="AE7546" t="s">
        <v>1106</v>
      </c>
      <c r="AF7546">
        <v>8</v>
      </c>
      <c r="AH7546" s="160">
        <v>38602</v>
      </c>
      <c r="AI7546">
        <v>23</v>
      </c>
      <c r="AJ7546">
        <v>180</v>
      </c>
      <c r="AK7546" s="160" t="s">
        <v>1106</v>
      </c>
      <c r="AL7546" s="28">
        <f t="shared" si="223"/>
        <v>18</v>
      </c>
      <c r="AN7546" s="160">
        <v>37506</v>
      </c>
      <c r="AO7546">
        <v>23</v>
      </c>
      <c r="AP7546">
        <v>134</v>
      </c>
      <c r="AQ7546" s="160" t="s">
        <v>1106</v>
      </c>
      <c r="AR7546" s="28">
        <f t="shared" si="224"/>
        <v>13</v>
      </c>
      <c r="AT7546" s="160">
        <v>36776</v>
      </c>
      <c r="AU7546">
        <v>23</v>
      </c>
      <c r="AV7546">
        <v>99</v>
      </c>
      <c r="AW7546" s="160" t="s">
        <v>1106</v>
      </c>
      <c r="AX7546" s="28">
        <f t="shared" si="225"/>
        <v>10</v>
      </c>
    </row>
    <row r="7547" spans="28:50" x14ac:dyDescent="0.3">
      <c r="AB7547" s="160">
        <v>40064</v>
      </c>
      <c r="AC7547">
        <v>0</v>
      </c>
      <c r="AD7547">
        <v>61</v>
      </c>
      <c r="AE7547" t="s">
        <v>1106</v>
      </c>
      <c r="AF7547">
        <v>6</v>
      </c>
      <c r="AH7547" s="160">
        <v>38603</v>
      </c>
      <c r="AI7547">
        <v>0</v>
      </c>
      <c r="AJ7547">
        <v>173</v>
      </c>
      <c r="AK7547" s="160" t="s">
        <v>1106</v>
      </c>
      <c r="AL7547" s="28">
        <f t="shared" ref="AL7547:AL7610" si="226">ROUND(AJ7547/10,0)</f>
        <v>17</v>
      </c>
      <c r="AN7547" s="160">
        <v>37507</v>
      </c>
      <c r="AO7547">
        <v>0</v>
      </c>
      <c r="AP7547">
        <v>130</v>
      </c>
      <c r="AQ7547" s="160" t="s">
        <v>1106</v>
      </c>
      <c r="AR7547" s="28">
        <f t="shared" ref="AR7547:AR7610" si="227">ROUND(AP7547/10,0)</f>
        <v>13</v>
      </c>
      <c r="AT7547" s="160">
        <v>36777</v>
      </c>
      <c r="AU7547">
        <v>0</v>
      </c>
      <c r="AV7547">
        <v>81</v>
      </c>
      <c r="AW7547" s="160" t="s">
        <v>1106</v>
      </c>
      <c r="AX7547" s="28">
        <f t="shared" ref="AX7547:AX7610" si="228">ROUND(AV7547/10,0)</f>
        <v>8</v>
      </c>
    </row>
    <row r="7548" spans="28:50" x14ac:dyDescent="0.3">
      <c r="AB7548" s="160">
        <v>40064</v>
      </c>
      <c r="AC7548">
        <v>1</v>
      </c>
      <c r="AD7548">
        <v>55</v>
      </c>
      <c r="AE7548" t="s">
        <v>1106</v>
      </c>
      <c r="AF7548">
        <v>6</v>
      </c>
      <c r="AH7548" s="160">
        <v>38603</v>
      </c>
      <c r="AI7548">
        <v>1</v>
      </c>
      <c r="AJ7548">
        <v>172</v>
      </c>
      <c r="AK7548" s="160" t="s">
        <v>1106</v>
      </c>
      <c r="AL7548" s="28">
        <f t="shared" si="226"/>
        <v>17</v>
      </c>
      <c r="AN7548" s="160">
        <v>37507</v>
      </c>
      <c r="AO7548">
        <v>1</v>
      </c>
      <c r="AP7548">
        <v>130</v>
      </c>
      <c r="AQ7548" s="160" t="s">
        <v>1106</v>
      </c>
      <c r="AR7548" s="28">
        <f t="shared" si="227"/>
        <v>13</v>
      </c>
      <c r="AT7548" s="160">
        <v>36777</v>
      </c>
      <c r="AU7548">
        <v>1</v>
      </c>
      <c r="AV7548">
        <v>85</v>
      </c>
      <c r="AW7548" s="160" t="s">
        <v>1106</v>
      </c>
      <c r="AX7548" s="28">
        <f t="shared" si="228"/>
        <v>9</v>
      </c>
    </row>
    <row r="7549" spans="28:50" x14ac:dyDescent="0.3">
      <c r="AB7549" s="160">
        <v>40064</v>
      </c>
      <c r="AC7549">
        <v>2</v>
      </c>
      <c r="AD7549">
        <v>52</v>
      </c>
      <c r="AE7549" t="s">
        <v>1106</v>
      </c>
      <c r="AF7549">
        <v>5</v>
      </c>
      <c r="AH7549" s="160">
        <v>38603</v>
      </c>
      <c r="AI7549">
        <v>2</v>
      </c>
      <c r="AJ7549">
        <v>171</v>
      </c>
      <c r="AK7549" s="160" t="s">
        <v>1106</v>
      </c>
      <c r="AL7549" s="28">
        <f t="shared" si="226"/>
        <v>17</v>
      </c>
      <c r="AN7549" s="160">
        <v>37507</v>
      </c>
      <c r="AO7549">
        <v>2</v>
      </c>
      <c r="AP7549">
        <v>131</v>
      </c>
      <c r="AQ7549" s="160" t="s">
        <v>1106</v>
      </c>
      <c r="AR7549" s="28">
        <f t="shared" si="227"/>
        <v>13</v>
      </c>
      <c r="AT7549" s="160">
        <v>36777</v>
      </c>
      <c r="AU7549">
        <v>2</v>
      </c>
      <c r="AV7549">
        <v>88</v>
      </c>
      <c r="AW7549" s="160" t="s">
        <v>1106</v>
      </c>
      <c r="AX7549" s="28">
        <f t="shared" si="228"/>
        <v>9</v>
      </c>
    </row>
    <row r="7550" spans="28:50" x14ac:dyDescent="0.3">
      <c r="AB7550" s="160">
        <v>40064</v>
      </c>
      <c r="AC7550">
        <v>3</v>
      </c>
      <c r="AD7550">
        <v>35</v>
      </c>
      <c r="AE7550" t="s">
        <v>1106</v>
      </c>
      <c r="AF7550">
        <v>4</v>
      </c>
      <c r="AH7550" s="160">
        <v>38603</v>
      </c>
      <c r="AI7550">
        <v>3</v>
      </c>
      <c r="AJ7550">
        <v>170</v>
      </c>
      <c r="AK7550" s="160" t="s">
        <v>1106</v>
      </c>
      <c r="AL7550" s="28">
        <f t="shared" si="226"/>
        <v>17</v>
      </c>
      <c r="AN7550" s="160">
        <v>37507</v>
      </c>
      <c r="AO7550">
        <v>3</v>
      </c>
      <c r="AP7550">
        <v>130</v>
      </c>
      <c r="AQ7550" s="160" t="s">
        <v>1106</v>
      </c>
      <c r="AR7550" s="28">
        <f t="shared" si="227"/>
        <v>13</v>
      </c>
      <c r="AT7550" s="160">
        <v>36777</v>
      </c>
      <c r="AU7550">
        <v>3</v>
      </c>
      <c r="AV7550">
        <v>97</v>
      </c>
      <c r="AW7550" s="160" t="s">
        <v>1106</v>
      </c>
      <c r="AX7550" s="28">
        <f t="shared" si="228"/>
        <v>10</v>
      </c>
    </row>
    <row r="7551" spans="28:50" x14ac:dyDescent="0.3">
      <c r="AB7551" s="160">
        <v>40064</v>
      </c>
      <c r="AC7551">
        <v>4</v>
      </c>
      <c r="AD7551">
        <v>29</v>
      </c>
      <c r="AE7551" t="s">
        <v>1106</v>
      </c>
      <c r="AF7551">
        <v>3</v>
      </c>
      <c r="AH7551" s="160">
        <v>38603</v>
      </c>
      <c r="AI7551">
        <v>4</v>
      </c>
      <c r="AJ7551">
        <v>176</v>
      </c>
      <c r="AK7551" s="160" t="s">
        <v>1106</v>
      </c>
      <c r="AL7551" s="28">
        <f t="shared" si="226"/>
        <v>18</v>
      </c>
      <c r="AN7551" s="160">
        <v>37507</v>
      </c>
      <c r="AO7551">
        <v>4</v>
      </c>
      <c r="AP7551">
        <v>130</v>
      </c>
      <c r="AQ7551" s="160" t="s">
        <v>1106</v>
      </c>
      <c r="AR7551" s="28">
        <f t="shared" si="227"/>
        <v>13</v>
      </c>
      <c r="AT7551" s="160">
        <v>36777</v>
      </c>
      <c r="AU7551">
        <v>4</v>
      </c>
      <c r="AV7551">
        <v>91</v>
      </c>
      <c r="AW7551" s="160" t="s">
        <v>1106</v>
      </c>
      <c r="AX7551" s="28">
        <f t="shared" si="228"/>
        <v>9</v>
      </c>
    </row>
    <row r="7552" spans="28:50" x14ac:dyDescent="0.3">
      <c r="AB7552" s="160">
        <v>40064</v>
      </c>
      <c r="AC7552">
        <v>5</v>
      </c>
      <c r="AD7552">
        <v>13</v>
      </c>
      <c r="AE7552" t="s">
        <v>1106</v>
      </c>
      <c r="AF7552">
        <v>1</v>
      </c>
      <c r="AH7552" s="160">
        <v>38603</v>
      </c>
      <c r="AI7552">
        <v>5</v>
      </c>
      <c r="AJ7552">
        <v>171</v>
      </c>
      <c r="AK7552" s="160" t="s">
        <v>1106</v>
      </c>
      <c r="AL7552" s="28">
        <f t="shared" si="226"/>
        <v>17</v>
      </c>
      <c r="AN7552" s="160">
        <v>37507</v>
      </c>
      <c r="AO7552">
        <v>5</v>
      </c>
      <c r="AP7552">
        <v>131</v>
      </c>
      <c r="AQ7552" s="160" t="s">
        <v>1106</v>
      </c>
      <c r="AR7552" s="28">
        <f t="shared" si="227"/>
        <v>13</v>
      </c>
      <c r="AT7552" s="160">
        <v>36777</v>
      </c>
      <c r="AU7552">
        <v>5</v>
      </c>
      <c r="AV7552">
        <v>81</v>
      </c>
      <c r="AW7552" s="160" t="s">
        <v>1106</v>
      </c>
      <c r="AX7552" s="28">
        <f t="shared" si="228"/>
        <v>8</v>
      </c>
    </row>
    <row r="7553" spans="28:50" x14ac:dyDescent="0.3">
      <c r="AB7553" s="160">
        <v>40064</v>
      </c>
      <c r="AC7553">
        <v>6</v>
      </c>
      <c r="AD7553">
        <v>25</v>
      </c>
      <c r="AE7553" t="s">
        <v>1106</v>
      </c>
      <c r="AF7553">
        <v>3</v>
      </c>
      <c r="AH7553" s="160">
        <v>38603</v>
      </c>
      <c r="AI7553">
        <v>6</v>
      </c>
      <c r="AJ7553">
        <v>178</v>
      </c>
      <c r="AK7553" s="160" t="s">
        <v>1106</v>
      </c>
      <c r="AL7553" s="28">
        <f t="shared" si="226"/>
        <v>18</v>
      </c>
      <c r="AN7553" s="160">
        <v>37507</v>
      </c>
      <c r="AO7553">
        <v>6</v>
      </c>
      <c r="AP7553">
        <v>140</v>
      </c>
      <c r="AQ7553" s="160" t="s">
        <v>1106</v>
      </c>
      <c r="AR7553" s="28">
        <f t="shared" si="227"/>
        <v>14</v>
      </c>
      <c r="AT7553" s="160">
        <v>36777</v>
      </c>
      <c r="AU7553">
        <v>6</v>
      </c>
      <c r="AV7553">
        <v>80</v>
      </c>
      <c r="AW7553" s="160" t="s">
        <v>1106</v>
      </c>
      <c r="AX7553" s="28">
        <f t="shared" si="228"/>
        <v>8</v>
      </c>
    </row>
    <row r="7554" spans="28:50" x14ac:dyDescent="0.3">
      <c r="AB7554" s="160">
        <v>40064</v>
      </c>
      <c r="AC7554">
        <v>7</v>
      </c>
      <c r="AD7554">
        <v>25</v>
      </c>
      <c r="AE7554" t="s">
        <v>1106</v>
      </c>
      <c r="AF7554">
        <v>3</v>
      </c>
      <c r="AH7554" s="160">
        <v>38603</v>
      </c>
      <c r="AI7554">
        <v>7</v>
      </c>
      <c r="AJ7554">
        <v>180</v>
      </c>
      <c r="AK7554" s="160" t="s">
        <v>1106</v>
      </c>
      <c r="AL7554" s="28">
        <f t="shared" si="226"/>
        <v>18</v>
      </c>
      <c r="AN7554" s="160">
        <v>37507</v>
      </c>
      <c r="AO7554">
        <v>7</v>
      </c>
      <c r="AP7554">
        <v>140</v>
      </c>
      <c r="AQ7554" s="160" t="s">
        <v>1106</v>
      </c>
      <c r="AR7554" s="28">
        <f t="shared" si="227"/>
        <v>14</v>
      </c>
      <c r="AT7554" s="160">
        <v>36777</v>
      </c>
      <c r="AU7554">
        <v>7</v>
      </c>
      <c r="AV7554">
        <v>88</v>
      </c>
      <c r="AW7554" s="160" t="s">
        <v>1106</v>
      </c>
      <c r="AX7554" s="28">
        <f t="shared" si="228"/>
        <v>9</v>
      </c>
    </row>
    <row r="7555" spans="28:50" x14ac:dyDescent="0.3">
      <c r="AB7555" s="160">
        <v>40064</v>
      </c>
      <c r="AC7555">
        <v>8</v>
      </c>
      <c r="AD7555">
        <v>57</v>
      </c>
      <c r="AE7555" t="s">
        <v>1106</v>
      </c>
      <c r="AF7555">
        <v>6</v>
      </c>
      <c r="AH7555" s="160">
        <v>38603</v>
      </c>
      <c r="AI7555">
        <v>8</v>
      </c>
      <c r="AJ7555">
        <v>179</v>
      </c>
      <c r="AK7555" s="160" t="s">
        <v>1106</v>
      </c>
      <c r="AL7555" s="28">
        <f t="shared" si="226"/>
        <v>18</v>
      </c>
      <c r="AN7555" s="160">
        <v>37507</v>
      </c>
      <c r="AO7555">
        <v>8</v>
      </c>
      <c r="AP7555">
        <v>152</v>
      </c>
      <c r="AQ7555" s="160" t="s">
        <v>1106</v>
      </c>
      <c r="AR7555" s="28">
        <f t="shared" si="227"/>
        <v>15</v>
      </c>
      <c r="AT7555" s="160">
        <v>36777</v>
      </c>
      <c r="AU7555">
        <v>8</v>
      </c>
      <c r="AV7555">
        <v>124</v>
      </c>
      <c r="AW7555" s="160" t="s">
        <v>1106</v>
      </c>
      <c r="AX7555" s="28">
        <f t="shared" si="228"/>
        <v>12</v>
      </c>
    </row>
    <row r="7556" spans="28:50" x14ac:dyDescent="0.3">
      <c r="AB7556" s="160">
        <v>40064</v>
      </c>
      <c r="AC7556">
        <v>9</v>
      </c>
      <c r="AD7556">
        <v>94</v>
      </c>
      <c r="AE7556" t="s">
        <v>1106</v>
      </c>
      <c r="AF7556">
        <v>9</v>
      </c>
      <c r="AH7556" s="160">
        <v>38603</v>
      </c>
      <c r="AI7556">
        <v>9</v>
      </c>
      <c r="AJ7556">
        <v>183</v>
      </c>
      <c r="AK7556" s="160" t="s">
        <v>1106</v>
      </c>
      <c r="AL7556" s="28">
        <f t="shared" si="226"/>
        <v>18</v>
      </c>
      <c r="AN7556" s="160">
        <v>37507</v>
      </c>
      <c r="AO7556">
        <v>9</v>
      </c>
      <c r="AP7556">
        <v>160</v>
      </c>
      <c r="AQ7556" s="160" t="s">
        <v>1106</v>
      </c>
      <c r="AR7556" s="28">
        <f t="shared" si="227"/>
        <v>16</v>
      </c>
      <c r="AT7556" s="160">
        <v>36777</v>
      </c>
      <c r="AU7556">
        <v>9</v>
      </c>
      <c r="AV7556">
        <v>135</v>
      </c>
      <c r="AW7556" s="160" t="s">
        <v>1106</v>
      </c>
      <c r="AX7556" s="28">
        <f t="shared" si="228"/>
        <v>14</v>
      </c>
    </row>
    <row r="7557" spans="28:50" x14ac:dyDescent="0.3">
      <c r="AB7557" s="160">
        <v>40064</v>
      </c>
      <c r="AC7557">
        <v>10</v>
      </c>
      <c r="AD7557">
        <v>119</v>
      </c>
      <c r="AE7557" t="s">
        <v>1106</v>
      </c>
      <c r="AF7557">
        <v>12</v>
      </c>
      <c r="AH7557" s="160">
        <v>38603</v>
      </c>
      <c r="AI7557">
        <v>10</v>
      </c>
      <c r="AJ7557">
        <v>194</v>
      </c>
      <c r="AK7557" s="160" t="s">
        <v>1106</v>
      </c>
      <c r="AL7557" s="28">
        <f t="shared" si="226"/>
        <v>19</v>
      </c>
      <c r="AN7557" s="160">
        <v>37507</v>
      </c>
      <c r="AO7557">
        <v>10</v>
      </c>
      <c r="AP7557">
        <v>180</v>
      </c>
      <c r="AQ7557" s="160" t="s">
        <v>1106</v>
      </c>
      <c r="AR7557" s="28">
        <f t="shared" si="227"/>
        <v>18</v>
      </c>
      <c r="AT7557" s="160">
        <v>36777</v>
      </c>
      <c r="AU7557">
        <v>10</v>
      </c>
      <c r="AV7557">
        <v>148</v>
      </c>
      <c r="AW7557" s="160" t="s">
        <v>1106</v>
      </c>
      <c r="AX7557" s="28">
        <f t="shared" si="228"/>
        <v>15</v>
      </c>
    </row>
    <row r="7558" spans="28:50" x14ac:dyDescent="0.3">
      <c r="AB7558" s="160">
        <v>40064</v>
      </c>
      <c r="AC7558">
        <v>11</v>
      </c>
      <c r="AD7558">
        <v>118</v>
      </c>
      <c r="AE7558" t="s">
        <v>1106</v>
      </c>
      <c r="AF7558">
        <v>12</v>
      </c>
      <c r="AH7558" s="160">
        <v>38603</v>
      </c>
      <c r="AI7558">
        <v>11</v>
      </c>
      <c r="AJ7558">
        <v>202</v>
      </c>
      <c r="AK7558" s="160" t="s">
        <v>1106</v>
      </c>
      <c r="AL7558" s="28">
        <f t="shared" si="226"/>
        <v>20</v>
      </c>
      <c r="AN7558" s="160">
        <v>37507</v>
      </c>
      <c r="AO7558">
        <v>11</v>
      </c>
      <c r="AP7558">
        <v>180</v>
      </c>
      <c r="AQ7558" s="160" t="s">
        <v>1106</v>
      </c>
      <c r="AR7558" s="28">
        <f t="shared" si="227"/>
        <v>18</v>
      </c>
      <c r="AT7558" s="160">
        <v>36777</v>
      </c>
      <c r="AU7558">
        <v>11</v>
      </c>
      <c r="AV7558">
        <v>148</v>
      </c>
      <c r="AW7558" s="160" t="s">
        <v>1106</v>
      </c>
      <c r="AX7558" s="28">
        <f t="shared" si="228"/>
        <v>15</v>
      </c>
    </row>
    <row r="7559" spans="28:50" x14ac:dyDescent="0.3">
      <c r="AB7559" s="160">
        <v>40064</v>
      </c>
      <c r="AC7559">
        <v>12</v>
      </c>
      <c r="AD7559">
        <v>128</v>
      </c>
      <c r="AE7559" t="s">
        <v>1106</v>
      </c>
      <c r="AF7559">
        <v>13</v>
      </c>
      <c r="AH7559" s="160">
        <v>38603</v>
      </c>
      <c r="AI7559">
        <v>12</v>
      </c>
      <c r="AJ7559">
        <v>221</v>
      </c>
      <c r="AK7559" s="160" t="s">
        <v>1106</v>
      </c>
      <c r="AL7559" s="28">
        <f t="shared" si="226"/>
        <v>22</v>
      </c>
      <c r="AN7559" s="160">
        <v>37507</v>
      </c>
      <c r="AO7559">
        <v>12</v>
      </c>
      <c r="AP7559">
        <v>180</v>
      </c>
      <c r="AQ7559" s="160" t="s">
        <v>1106</v>
      </c>
      <c r="AR7559" s="28">
        <f t="shared" si="227"/>
        <v>18</v>
      </c>
      <c r="AT7559" s="160">
        <v>36777</v>
      </c>
      <c r="AU7559">
        <v>12</v>
      </c>
      <c r="AV7559">
        <v>130</v>
      </c>
      <c r="AW7559" s="160" t="s">
        <v>1106</v>
      </c>
      <c r="AX7559" s="28">
        <f t="shared" si="228"/>
        <v>13</v>
      </c>
    </row>
    <row r="7560" spans="28:50" x14ac:dyDescent="0.3">
      <c r="AB7560" s="160">
        <v>40064</v>
      </c>
      <c r="AC7560">
        <v>13</v>
      </c>
      <c r="AD7560">
        <v>116</v>
      </c>
      <c r="AE7560" t="s">
        <v>1106</v>
      </c>
      <c r="AF7560">
        <v>12</v>
      </c>
      <c r="AH7560" s="160">
        <v>38603</v>
      </c>
      <c r="AI7560">
        <v>13</v>
      </c>
      <c r="AJ7560">
        <v>226</v>
      </c>
      <c r="AK7560" s="160" t="s">
        <v>1106</v>
      </c>
      <c r="AL7560" s="28">
        <f t="shared" si="226"/>
        <v>23</v>
      </c>
      <c r="AN7560" s="160">
        <v>37507</v>
      </c>
      <c r="AO7560">
        <v>13</v>
      </c>
      <c r="AP7560">
        <v>180</v>
      </c>
      <c r="AQ7560" s="160" t="s">
        <v>1106</v>
      </c>
      <c r="AR7560" s="28">
        <f t="shared" si="227"/>
        <v>18</v>
      </c>
      <c r="AT7560" s="160">
        <v>36777</v>
      </c>
      <c r="AU7560">
        <v>13</v>
      </c>
      <c r="AV7560">
        <v>134</v>
      </c>
      <c r="AW7560" s="160" t="s">
        <v>1106</v>
      </c>
      <c r="AX7560" s="28">
        <f t="shared" si="228"/>
        <v>13</v>
      </c>
    </row>
    <row r="7561" spans="28:50" x14ac:dyDescent="0.3">
      <c r="AB7561" s="160">
        <v>40064</v>
      </c>
      <c r="AC7561">
        <v>14</v>
      </c>
      <c r="AD7561">
        <v>137</v>
      </c>
      <c r="AE7561" t="s">
        <v>1106</v>
      </c>
      <c r="AF7561">
        <v>14</v>
      </c>
      <c r="AH7561" s="160">
        <v>38603</v>
      </c>
      <c r="AI7561">
        <v>14</v>
      </c>
      <c r="AJ7561">
        <v>239</v>
      </c>
      <c r="AK7561" s="160" t="s">
        <v>1106</v>
      </c>
      <c r="AL7561" s="28">
        <f t="shared" si="226"/>
        <v>24</v>
      </c>
      <c r="AN7561" s="160">
        <v>37507</v>
      </c>
      <c r="AO7561">
        <v>14</v>
      </c>
      <c r="AP7561">
        <v>180</v>
      </c>
      <c r="AQ7561" s="160" t="s">
        <v>1106</v>
      </c>
      <c r="AR7561" s="28">
        <f t="shared" si="227"/>
        <v>18</v>
      </c>
      <c r="AT7561" s="160">
        <v>36777</v>
      </c>
      <c r="AU7561">
        <v>14</v>
      </c>
      <c r="AV7561">
        <v>131</v>
      </c>
      <c r="AW7561" s="160" t="s">
        <v>1106</v>
      </c>
      <c r="AX7561" s="28">
        <f t="shared" si="228"/>
        <v>13</v>
      </c>
    </row>
    <row r="7562" spans="28:50" x14ac:dyDescent="0.3">
      <c r="AB7562" s="160">
        <v>40064</v>
      </c>
      <c r="AC7562">
        <v>15</v>
      </c>
      <c r="AD7562">
        <v>121</v>
      </c>
      <c r="AE7562" t="s">
        <v>1106</v>
      </c>
      <c r="AF7562">
        <v>12</v>
      </c>
      <c r="AH7562" s="160">
        <v>38603</v>
      </c>
      <c r="AI7562">
        <v>15</v>
      </c>
      <c r="AJ7562">
        <v>237</v>
      </c>
      <c r="AK7562" s="160" t="s">
        <v>1106</v>
      </c>
      <c r="AL7562" s="28">
        <f t="shared" si="226"/>
        <v>24</v>
      </c>
      <c r="AN7562" s="160">
        <v>37507</v>
      </c>
      <c r="AO7562">
        <v>15</v>
      </c>
      <c r="AP7562">
        <v>180</v>
      </c>
      <c r="AQ7562" s="160" t="s">
        <v>1106</v>
      </c>
      <c r="AR7562" s="28">
        <f t="shared" si="227"/>
        <v>18</v>
      </c>
      <c r="AT7562" s="160">
        <v>36777</v>
      </c>
      <c r="AU7562">
        <v>15</v>
      </c>
      <c r="AV7562">
        <v>132</v>
      </c>
      <c r="AW7562" s="160" t="s">
        <v>1106</v>
      </c>
      <c r="AX7562" s="28">
        <f t="shared" si="228"/>
        <v>13</v>
      </c>
    </row>
    <row r="7563" spans="28:50" x14ac:dyDescent="0.3">
      <c r="AB7563" s="160">
        <v>40064</v>
      </c>
      <c r="AC7563">
        <v>16</v>
      </c>
      <c r="AD7563">
        <v>110</v>
      </c>
      <c r="AE7563" t="s">
        <v>1106</v>
      </c>
      <c r="AF7563">
        <v>11</v>
      </c>
      <c r="AH7563" s="160">
        <v>38603</v>
      </c>
      <c r="AI7563">
        <v>16</v>
      </c>
      <c r="AJ7563">
        <v>234</v>
      </c>
      <c r="AK7563" s="160" t="s">
        <v>1106</v>
      </c>
      <c r="AL7563" s="28">
        <f t="shared" si="226"/>
        <v>23</v>
      </c>
      <c r="AN7563" s="160">
        <v>37507</v>
      </c>
      <c r="AO7563">
        <v>16</v>
      </c>
      <c r="AP7563">
        <v>170</v>
      </c>
      <c r="AQ7563" s="160" t="s">
        <v>1106</v>
      </c>
      <c r="AR7563" s="28">
        <f t="shared" si="227"/>
        <v>17</v>
      </c>
      <c r="AT7563" s="160">
        <v>36777</v>
      </c>
      <c r="AU7563">
        <v>16</v>
      </c>
      <c r="AV7563">
        <v>127</v>
      </c>
      <c r="AW7563" s="160" t="s">
        <v>1106</v>
      </c>
      <c r="AX7563" s="28">
        <f t="shared" si="228"/>
        <v>13</v>
      </c>
    </row>
    <row r="7564" spans="28:50" x14ac:dyDescent="0.3">
      <c r="AB7564" s="160">
        <v>40064</v>
      </c>
      <c r="AC7564">
        <v>17</v>
      </c>
      <c r="AD7564">
        <v>90</v>
      </c>
      <c r="AE7564" t="s">
        <v>1106</v>
      </c>
      <c r="AF7564">
        <v>9</v>
      </c>
      <c r="AH7564" s="160">
        <v>38603</v>
      </c>
      <c r="AI7564">
        <v>17</v>
      </c>
      <c r="AJ7564">
        <v>230</v>
      </c>
      <c r="AK7564" s="160" t="s">
        <v>1106</v>
      </c>
      <c r="AL7564" s="28">
        <f t="shared" si="226"/>
        <v>23</v>
      </c>
      <c r="AN7564" s="160">
        <v>37507</v>
      </c>
      <c r="AO7564">
        <v>17</v>
      </c>
      <c r="AP7564">
        <v>160</v>
      </c>
      <c r="AQ7564" s="160" t="s">
        <v>1106</v>
      </c>
      <c r="AR7564" s="28">
        <f t="shared" si="227"/>
        <v>16</v>
      </c>
      <c r="AT7564" s="160">
        <v>36777</v>
      </c>
      <c r="AU7564">
        <v>17</v>
      </c>
      <c r="AV7564">
        <v>113</v>
      </c>
      <c r="AW7564" s="160" t="s">
        <v>1106</v>
      </c>
      <c r="AX7564" s="28">
        <f t="shared" si="228"/>
        <v>11</v>
      </c>
    </row>
    <row r="7565" spans="28:50" x14ac:dyDescent="0.3">
      <c r="AB7565" s="160">
        <v>40064</v>
      </c>
      <c r="AC7565">
        <v>18</v>
      </c>
      <c r="AD7565">
        <v>84</v>
      </c>
      <c r="AE7565" t="s">
        <v>1106</v>
      </c>
      <c r="AF7565">
        <v>8</v>
      </c>
      <c r="AH7565" s="160">
        <v>38603</v>
      </c>
      <c r="AI7565">
        <v>18</v>
      </c>
      <c r="AJ7565">
        <v>220</v>
      </c>
      <c r="AK7565" s="160" t="s">
        <v>1106</v>
      </c>
      <c r="AL7565" s="28">
        <f t="shared" si="226"/>
        <v>22</v>
      </c>
      <c r="AN7565" s="160">
        <v>37507</v>
      </c>
      <c r="AO7565">
        <v>18</v>
      </c>
      <c r="AP7565">
        <v>150</v>
      </c>
      <c r="AQ7565" s="160" t="s">
        <v>1106</v>
      </c>
      <c r="AR7565" s="28">
        <f t="shared" si="227"/>
        <v>15</v>
      </c>
      <c r="AT7565" s="160">
        <v>36777</v>
      </c>
      <c r="AU7565">
        <v>18</v>
      </c>
      <c r="AV7565">
        <v>99</v>
      </c>
      <c r="AW7565" s="160" t="s">
        <v>1106</v>
      </c>
      <c r="AX7565" s="28">
        <f t="shared" si="228"/>
        <v>10</v>
      </c>
    </row>
    <row r="7566" spans="28:50" x14ac:dyDescent="0.3">
      <c r="AB7566" s="160">
        <v>40064</v>
      </c>
      <c r="AC7566">
        <v>19</v>
      </c>
      <c r="AD7566">
        <v>78</v>
      </c>
      <c r="AE7566" t="s">
        <v>1106</v>
      </c>
      <c r="AF7566">
        <v>8</v>
      </c>
      <c r="AH7566" s="160">
        <v>38603</v>
      </c>
      <c r="AI7566">
        <v>19</v>
      </c>
      <c r="AJ7566">
        <v>213</v>
      </c>
      <c r="AK7566" s="160" t="s">
        <v>1106</v>
      </c>
      <c r="AL7566" s="28">
        <f t="shared" si="226"/>
        <v>21</v>
      </c>
      <c r="AN7566" s="160">
        <v>37507</v>
      </c>
      <c r="AO7566">
        <v>19</v>
      </c>
      <c r="AP7566">
        <v>130</v>
      </c>
      <c r="AQ7566" s="160" t="s">
        <v>1106</v>
      </c>
      <c r="AR7566" s="28">
        <f t="shared" si="227"/>
        <v>13</v>
      </c>
      <c r="AT7566" s="160">
        <v>36777</v>
      </c>
      <c r="AU7566">
        <v>19</v>
      </c>
      <c r="AV7566">
        <v>94</v>
      </c>
      <c r="AW7566" s="160" t="s">
        <v>1106</v>
      </c>
      <c r="AX7566" s="28">
        <f t="shared" si="228"/>
        <v>9</v>
      </c>
    </row>
    <row r="7567" spans="28:50" x14ac:dyDescent="0.3">
      <c r="AB7567" s="160">
        <v>40064</v>
      </c>
      <c r="AC7567">
        <v>20</v>
      </c>
      <c r="AD7567">
        <v>77</v>
      </c>
      <c r="AE7567" t="s">
        <v>1106</v>
      </c>
      <c r="AF7567">
        <v>8</v>
      </c>
      <c r="AH7567" s="160">
        <v>38603</v>
      </c>
      <c r="AI7567">
        <v>20</v>
      </c>
      <c r="AJ7567">
        <v>200</v>
      </c>
      <c r="AK7567" s="160" t="s">
        <v>1106</v>
      </c>
      <c r="AL7567" s="28">
        <f t="shared" si="226"/>
        <v>20</v>
      </c>
      <c r="AN7567" s="160">
        <v>37507</v>
      </c>
      <c r="AO7567">
        <v>20</v>
      </c>
      <c r="AP7567">
        <v>130</v>
      </c>
      <c r="AQ7567" s="160" t="s">
        <v>1106</v>
      </c>
      <c r="AR7567" s="28">
        <f t="shared" si="227"/>
        <v>13</v>
      </c>
      <c r="AT7567" s="160">
        <v>36777</v>
      </c>
      <c r="AU7567">
        <v>20</v>
      </c>
      <c r="AV7567">
        <v>92</v>
      </c>
      <c r="AW7567" s="160" t="s">
        <v>1106</v>
      </c>
      <c r="AX7567" s="28">
        <f t="shared" si="228"/>
        <v>9</v>
      </c>
    </row>
    <row r="7568" spans="28:50" x14ac:dyDescent="0.3">
      <c r="AB7568" s="160">
        <v>40064</v>
      </c>
      <c r="AC7568">
        <v>21</v>
      </c>
      <c r="AD7568">
        <v>67</v>
      </c>
      <c r="AE7568" t="s">
        <v>1106</v>
      </c>
      <c r="AF7568">
        <v>7</v>
      </c>
      <c r="AH7568" s="160">
        <v>38603</v>
      </c>
      <c r="AI7568">
        <v>21</v>
      </c>
      <c r="AJ7568">
        <v>207</v>
      </c>
      <c r="AK7568" s="160" t="s">
        <v>1106</v>
      </c>
      <c r="AL7568" s="28">
        <f t="shared" si="226"/>
        <v>21</v>
      </c>
      <c r="AN7568" s="160">
        <v>37507</v>
      </c>
      <c r="AO7568">
        <v>21</v>
      </c>
      <c r="AP7568">
        <v>130</v>
      </c>
      <c r="AQ7568" s="160" t="s">
        <v>1106</v>
      </c>
      <c r="AR7568" s="28">
        <f t="shared" si="227"/>
        <v>13</v>
      </c>
      <c r="AT7568" s="160">
        <v>36777</v>
      </c>
      <c r="AU7568">
        <v>21</v>
      </c>
      <c r="AV7568">
        <v>78</v>
      </c>
      <c r="AW7568" s="160" t="s">
        <v>1106</v>
      </c>
      <c r="AX7568" s="28">
        <f t="shared" si="228"/>
        <v>8</v>
      </c>
    </row>
    <row r="7569" spans="28:50" x14ac:dyDescent="0.3">
      <c r="AB7569" s="160">
        <v>40064</v>
      </c>
      <c r="AC7569">
        <v>22</v>
      </c>
      <c r="AD7569">
        <v>57</v>
      </c>
      <c r="AE7569" t="s">
        <v>1106</v>
      </c>
      <c r="AF7569">
        <v>6</v>
      </c>
      <c r="AH7569" s="160">
        <v>38603</v>
      </c>
      <c r="AI7569">
        <v>22</v>
      </c>
      <c r="AJ7569">
        <v>210</v>
      </c>
      <c r="AK7569" s="160" t="s">
        <v>1106</v>
      </c>
      <c r="AL7569" s="28">
        <f t="shared" si="226"/>
        <v>21</v>
      </c>
      <c r="AN7569" s="160">
        <v>37507</v>
      </c>
      <c r="AO7569">
        <v>22</v>
      </c>
      <c r="AP7569">
        <v>130</v>
      </c>
      <c r="AQ7569" s="160" t="s">
        <v>1106</v>
      </c>
      <c r="AR7569" s="28">
        <f t="shared" si="227"/>
        <v>13</v>
      </c>
      <c r="AT7569" s="160">
        <v>36777</v>
      </c>
      <c r="AU7569">
        <v>22</v>
      </c>
      <c r="AV7569">
        <v>82</v>
      </c>
      <c r="AW7569" s="160" t="s">
        <v>1106</v>
      </c>
      <c r="AX7569" s="28">
        <f t="shared" si="228"/>
        <v>8</v>
      </c>
    </row>
    <row r="7570" spans="28:50" x14ac:dyDescent="0.3">
      <c r="AB7570" s="160">
        <v>40064</v>
      </c>
      <c r="AC7570">
        <v>23</v>
      </c>
      <c r="AD7570">
        <v>50</v>
      </c>
      <c r="AE7570" t="s">
        <v>1106</v>
      </c>
      <c r="AF7570">
        <v>5</v>
      </c>
      <c r="AH7570" s="160">
        <v>38603</v>
      </c>
      <c r="AI7570">
        <v>23</v>
      </c>
      <c r="AJ7570">
        <v>215</v>
      </c>
      <c r="AK7570" s="160" t="s">
        <v>1106</v>
      </c>
      <c r="AL7570" s="28">
        <f t="shared" si="226"/>
        <v>22</v>
      </c>
      <c r="AN7570" s="160">
        <v>37507</v>
      </c>
      <c r="AO7570">
        <v>23</v>
      </c>
      <c r="AP7570">
        <v>140</v>
      </c>
      <c r="AQ7570" s="160" t="s">
        <v>1106</v>
      </c>
      <c r="AR7570" s="28">
        <f t="shared" si="227"/>
        <v>14</v>
      </c>
      <c r="AT7570" s="160">
        <v>36777</v>
      </c>
      <c r="AU7570">
        <v>23</v>
      </c>
      <c r="AV7570">
        <v>87</v>
      </c>
      <c r="AW7570" s="160" t="s">
        <v>1106</v>
      </c>
      <c r="AX7570" s="28">
        <f t="shared" si="228"/>
        <v>9</v>
      </c>
    </row>
    <row r="7571" spans="28:50" x14ac:dyDescent="0.3">
      <c r="AB7571" s="160">
        <v>40065</v>
      </c>
      <c r="AC7571">
        <v>0</v>
      </c>
      <c r="AD7571">
        <v>48</v>
      </c>
      <c r="AE7571" t="s">
        <v>1106</v>
      </c>
      <c r="AF7571">
        <v>5</v>
      </c>
      <c r="AH7571" s="160">
        <v>38604</v>
      </c>
      <c r="AI7571">
        <v>0</v>
      </c>
      <c r="AJ7571">
        <v>207</v>
      </c>
      <c r="AK7571" s="160" t="s">
        <v>1106</v>
      </c>
      <c r="AL7571" s="28">
        <f t="shared" si="226"/>
        <v>21</v>
      </c>
      <c r="AN7571" s="160">
        <v>37508</v>
      </c>
      <c r="AO7571">
        <v>0</v>
      </c>
      <c r="AP7571">
        <v>140</v>
      </c>
      <c r="AQ7571" s="160" t="s">
        <v>1106</v>
      </c>
      <c r="AR7571" s="28">
        <f t="shared" si="227"/>
        <v>14</v>
      </c>
      <c r="AT7571" s="160">
        <v>36778</v>
      </c>
      <c r="AU7571">
        <v>0</v>
      </c>
      <c r="AV7571">
        <v>87</v>
      </c>
      <c r="AW7571" s="160" t="s">
        <v>1106</v>
      </c>
      <c r="AX7571" s="28">
        <f t="shared" si="228"/>
        <v>9</v>
      </c>
    </row>
    <row r="7572" spans="28:50" x14ac:dyDescent="0.3">
      <c r="AB7572" s="160">
        <v>40065</v>
      </c>
      <c r="AC7572">
        <v>1</v>
      </c>
      <c r="AD7572">
        <v>42</v>
      </c>
      <c r="AE7572" t="s">
        <v>1106</v>
      </c>
      <c r="AF7572">
        <v>4</v>
      </c>
      <c r="AH7572" s="160">
        <v>38604</v>
      </c>
      <c r="AI7572">
        <v>1</v>
      </c>
      <c r="AJ7572">
        <v>200</v>
      </c>
      <c r="AK7572" s="160" t="s">
        <v>1106</v>
      </c>
      <c r="AL7572" s="28">
        <f t="shared" si="226"/>
        <v>20</v>
      </c>
      <c r="AN7572" s="160">
        <v>37508</v>
      </c>
      <c r="AO7572">
        <v>1</v>
      </c>
      <c r="AP7572">
        <v>130</v>
      </c>
      <c r="AQ7572" s="160" t="s">
        <v>1106</v>
      </c>
      <c r="AR7572" s="28">
        <f t="shared" si="227"/>
        <v>13</v>
      </c>
      <c r="AT7572" s="160">
        <v>36778</v>
      </c>
      <c r="AU7572">
        <v>1</v>
      </c>
      <c r="AV7572">
        <v>81</v>
      </c>
      <c r="AW7572" s="160" t="s">
        <v>1106</v>
      </c>
      <c r="AX7572" s="28">
        <f t="shared" si="228"/>
        <v>8</v>
      </c>
    </row>
    <row r="7573" spans="28:50" x14ac:dyDescent="0.3">
      <c r="AB7573" s="160">
        <v>40065</v>
      </c>
      <c r="AC7573">
        <v>2</v>
      </c>
      <c r="AD7573">
        <v>42</v>
      </c>
      <c r="AE7573" t="s">
        <v>1106</v>
      </c>
      <c r="AF7573">
        <v>4</v>
      </c>
      <c r="AH7573" s="160">
        <v>38604</v>
      </c>
      <c r="AI7573">
        <v>2</v>
      </c>
      <c r="AJ7573">
        <v>200</v>
      </c>
      <c r="AK7573" s="160" t="s">
        <v>1106</v>
      </c>
      <c r="AL7573" s="28">
        <f t="shared" si="226"/>
        <v>20</v>
      </c>
      <c r="AN7573" s="160">
        <v>37508</v>
      </c>
      <c r="AO7573">
        <v>2</v>
      </c>
      <c r="AP7573">
        <v>140</v>
      </c>
      <c r="AQ7573" s="160" t="s">
        <v>1106</v>
      </c>
      <c r="AR7573" s="28">
        <f t="shared" si="227"/>
        <v>14</v>
      </c>
      <c r="AT7573" s="160">
        <v>36778</v>
      </c>
      <c r="AU7573">
        <v>2</v>
      </c>
      <c r="AV7573">
        <v>75</v>
      </c>
      <c r="AW7573" s="160" t="s">
        <v>1106</v>
      </c>
      <c r="AX7573" s="28">
        <f t="shared" si="228"/>
        <v>8</v>
      </c>
    </row>
    <row r="7574" spans="28:50" x14ac:dyDescent="0.3">
      <c r="AB7574" s="160">
        <v>40065</v>
      </c>
      <c r="AC7574">
        <v>3</v>
      </c>
      <c r="AD7574">
        <v>48</v>
      </c>
      <c r="AE7574" t="s">
        <v>1106</v>
      </c>
      <c r="AF7574">
        <v>5</v>
      </c>
      <c r="AH7574" s="160">
        <v>38604</v>
      </c>
      <c r="AI7574">
        <v>3</v>
      </c>
      <c r="AJ7574">
        <v>197</v>
      </c>
      <c r="AK7574" s="160" t="s">
        <v>1106</v>
      </c>
      <c r="AL7574" s="28">
        <f t="shared" si="226"/>
        <v>20</v>
      </c>
      <c r="AN7574" s="160">
        <v>37508</v>
      </c>
      <c r="AO7574">
        <v>3</v>
      </c>
      <c r="AP7574">
        <v>140</v>
      </c>
      <c r="AQ7574" s="160" t="s">
        <v>1106</v>
      </c>
      <c r="AR7574" s="28">
        <f t="shared" si="227"/>
        <v>14</v>
      </c>
      <c r="AT7574" s="160">
        <v>36778</v>
      </c>
      <c r="AU7574">
        <v>3</v>
      </c>
      <c r="AV7574">
        <v>73</v>
      </c>
      <c r="AW7574" s="160" t="s">
        <v>1106</v>
      </c>
      <c r="AX7574" s="28">
        <f t="shared" si="228"/>
        <v>7</v>
      </c>
    </row>
    <row r="7575" spans="28:50" x14ac:dyDescent="0.3">
      <c r="AB7575" s="160">
        <v>40065</v>
      </c>
      <c r="AC7575">
        <v>4</v>
      </c>
      <c r="AD7575">
        <v>52</v>
      </c>
      <c r="AE7575" t="s">
        <v>1106</v>
      </c>
      <c r="AF7575">
        <v>5</v>
      </c>
      <c r="AH7575" s="160">
        <v>38604</v>
      </c>
      <c r="AI7575">
        <v>4</v>
      </c>
      <c r="AJ7575">
        <v>183</v>
      </c>
      <c r="AK7575" s="160" t="s">
        <v>1106</v>
      </c>
      <c r="AL7575" s="28">
        <f t="shared" si="226"/>
        <v>18</v>
      </c>
      <c r="AN7575" s="160">
        <v>37508</v>
      </c>
      <c r="AO7575">
        <v>4</v>
      </c>
      <c r="AP7575">
        <v>140</v>
      </c>
      <c r="AQ7575" s="160" t="s">
        <v>1106</v>
      </c>
      <c r="AR7575" s="28">
        <f t="shared" si="227"/>
        <v>14</v>
      </c>
      <c r="AT7575" s="160">
        <v>36778</v>
      </c>
      <c r="AU7575">
        <v>4</v>
      </c>
      <c r="AV7575">
        <v>72</v>
      </c>
      <c r="AW7575" s="160" t="s">
        <v>1106</v>
      </c>
      <c r="AX7575" s="28">
        <f t="shared" si="228"/>
        <v>7</v>
      </c>
    </row>
    <row r="7576" spans="28:50" x14ac:dyDescent="0.3">
      <c r="AB7576" s="160">
        <v>40065</v>
      </c>
      <c r="AC7576">
        <v>5</v>
      </c>
      <c r="AD7576">
        <v>61</v>
      </c>
      <c r="AE7576" t="s">
        <v>1106</v>
      </c>
      <c r="AF7576">
        <v>6</v>
      </c>
      <c r="AH7576" s="160">
        <v>38604</v>
      </c>
      <c r="AI7576">
        <v>5</v>
      </c>
      <c r="AJ7576">
        <v>188</v>
      </c>
      <c r="AK7576" s="160" t="s">
        <v>1106</v>
      </c>
      <c r="AL7576" s="28">
        <f t="shared" si="226"/>
        <v>19</v>
      </c>
      <c r="AN7576" s="160">
        <v>37508</v>
      </c>
      <c r="AO7576">
        <v>5</v>
      </c>
      <c r="AP7576">
        <v>140</v>
      </c>
      <c r="AQ7576" s="160" t="s">
        <v>1106</v>
      </c>
      <c r="AR7576" s="28">
        <f t="shared" si="227"/>
        <v>14</v>
      </c>
      <c r="AT7576" s="160">
        <v>36778</v>
      </c>
      <c r="AU7576">
        <v>5</v>
      </c>
      <c r="AV7576">
        <v>72</v>
      </c>
      <c r="AW7576" s="160" t="s">
        <v>1106</v>
      </c>
      <c r="AX7576" s="28">
        <f t="shared" si="228"/>
        <v>7</v>
      </c>
    </row>
    <row r="7577" spans="28:50" x14ac:dyDescent="0.3">
      <c r="AB7577" s="160">
        <v>40065</v>
      </c>
      <c r="AC7577">
        <v>6</v>
      </c>
      <c r="AD7577">
        <v>62</v>
      </c>
      <c r="AE7577" t="s">
        <v>1106</v>
      </c>
      <c r="AF7577">
        <v>6</v>
      </c>
      <c r="AH7577" s="160">
        <v>38604</v>
      </c>
      <c r="AI7577">
        <v>6</v>
      </c>
      <c r="AJ7577">
        <v>194</v>
      </c>
      <c r="AK7577" s="160" t="s">
        <v>1106</v>
      </c>
      <c r="AL7577" s="28">
        <f t="shared" si="226"/>
        <v>19</v>
      </c>
      <c r="AN7577" s="160">
        <v>37508</v>
      </c>
      <c r="AO7577">
        <v>6</v>
      </c>
      <c r="AP7577">
        <v>140</v>
      </c>
      <c r="AQ7577" s="160" t="s">
        <v>1106</v>
      </c>
      <c r="AR7577" s="28">
        <f t="shared" si="227"/>
        <v>14</v>
      </c>
      <c r="AT7577" s="160">
        <v>36778</v>
      </c>
      <c r="AU7577">
        <v>6</v>
      </c>
      <c r="AV7577">
        <v>74</v>
      </c>
      <c r="AW7577" s="160" t="s">
        <v>1106</v>
      </c>
      <c r="AX7577" s="28">
        <f t="shared" si="228"/>
        <v>7</v>
      </c>
    </row>
    <row r="7578" spans="28:50" x14ac:dyDescent="0.3">
      <c r="AB7578" s="160">
        <v>40065</v>
      </c>
      <c r="AC7578">
        <v>7</v>
      </c>
      <c r="AD7578">
        <v>64</v>
      </c>
      <c r="AE7578" t="s">
        <v>1106</v>
      </c>
      <c r="AF7578">
        <v>6</v>
      </c>
      <c r="AH7578" s="160">
        <v>38604</v>
      </c>
      <c r="AI7578">
        <v>7</v>
      </c>
      <c r="AJ7578">
        <v>197</v>
      </c>
      <c r="AK7578" s="160" t="s">
        <v>1106</v>
      </c>
      <c r="AL7578" s="28">
        <f t="shared" si="226"/>
        <v>20</v>
      </c>
      <c r="AN7578" s="160">
        <v>37508</v>
      </c>
      <c r="AO7578">
        <v>7</v>
      </c>
      <c r="AP7578">
        <v>150</v>
      </c>
      <c r="AQ7578" s="160" t="s">
        <v>1106</v>
      </c>
      <c r="AR7578" s="28">
        <f t="shared" si="227"/>
        <v>15</v>
      </c>
      <c r="AT7578" s="160">
        <v>36778</v>
      </c>
      <c r="AU7578">
        <v>7</v>
      </c>
      <c r="AV7578">
        <v>77</v>
      </c>
      <c r="AW7578" s="160" t="s">
        <v>1106</v>
      </c>
      <c r="AX7578" s="28">
        <f t="shared" si="228"/>
        <v>8</v>
      </c>
    </row>
    <row r="7579" spans="28:50" x14ac:dyDescent="0.3">
      <c r="AB7579" s="160">
        <v>40065</v>
      </c>
      <c r="AC7579">
        <v>8</v>
      </c>
      <c r="AD7579">
        <v>89</v>
      </c>
      <c r="AE7579" t="s">
        <v>1106</v>
      </c>
      <c r="AF7579">
        <v>9</v>
      </c>
      <c r="AH7579" s="160">
        <v>38604</v>
      </c>
      <c r="AI7579">
        <v>8</v>
      </c>
      <c r="AJ7579">
        <v>207</v>
      </c>
      <c r="AK7579" s="160" t="s">
        <v>1106</v>
      </c>
      <c r="AL7579" s="28">
        <f t="shared" si="226"/>
        <v>21</v>
      </c>
      <c r="AN7579" s="160">
        <v>37508</v>
      </c>
      <c r="AO7579">
        <v>8</v>
      </c>
      <c r="AP7579">
        <v>154</v>
      </c>
      <c r="AQ7579" s="160" t="s">
        <v>1106</v>
      </c>
      <c r="AR7579" s="28">
        <f t="shared" si="227"/>
        <v>15</v>
      </c>
      <c r="AT7579" s="160">
        <v>36778</v>
      </c>
      <c r="AU7579">
        <v>8</v>
      </c>
      <c r="AV7579">
        <v>76</v>
      </c>
      <c r="AW7579" s="160" t="s">
        <v>1106</v>
      </c>
      <c r="AX7579" s="28">
        <f t="shared" si="228"/>
        <v>8</v>
      </c>
    </row>
    <row r="7580" spans="28:50" x14ac:dyDescent="0.3">
      <c r="AB7580" s="160">
        <v>40065</v>
      </c>
      <c r="AC7580">
        <v>9</v>
      </c>
      <c r="AD7580">
        <v>95</v>
      </c>
      <c r="AE7580" t="s">
        <v>1106</v>
      </c>
      <c r="AF7580">
        <v>10</v>
      </c>
      <c r="AH7580" s="160">
        <v>38604</v>
      </c>
      <c r="AI7580">
        <v>9</v>
      </c>
      <c r="AJ7580">
        <v>226</v>
      </c>
      <c r="AK7580" s="160" t="s">
        <v>1106</v>
      </c>
      <c r="AL7580" s="28">
        <f t="shared" si="226"/>
        <v>23</v>
      </c>
      <c r="AN7580" s="160">
        <v>37508</v>
      </c>
      <c r="AO7580">
        <v>9</v>
      </c>
      <c r="AP7580">
        <v>170</v>
      </c>
      <c r="AQ7580" s="160" t="s">
        <v>1106</v>
      </c>
      <c r="AR7580" s="28">
        <f t="shared" si="227"/>
        <v>17</v>
      </c>
      <c r="AT7580" s="160">
        <v>36778</v>
      </c>
      <c r="AU7580">
        <v>9</v>
      </c>
      <c r="AV7580">
        <v>78</v>
      </c>
      <c r="AW7580" s="160" t="s">
        <v>1106</v>
      </c>
      <c r="AX7580" s="28">
        <f t="shared" si="228"/>
        <v>8</v>
      </c>
    </row>
    <row r="7581" spans="28:50" x14ac:dyDescent="0.3">
      <c r="AB7581" s="160">
        <v>40065</v>
      </c>
      <c r="AC7581">
        <v>10</v>
      </c>
      <c r="AD7581">
        <v>105</v>
      </c>
      <c r="AE7581" t="s">
        <v>1106</v>
      </c>
      <c r="AF7581">
        <v>11</v>
      </c>
      <c r="AH7581" s="160">
        <v>38604</v>
      </c>
      <c r="AI7581">
        <v>10</v>
      </c>
      <c r="AJ7581">
        <v>217</v>
      </c>
      <c r="AK7581" s="160" t="s">
        <v>1106</v>
      </c>
      <c r="AL7581" s="28">
        <f t="shared" si="226"/>
        <v>22</v>
      </c>
      <c r="AN7581" s="160">
        <v>37508</v>
      </c>
      <c r="AO7581">
        <v>10</v>
      </c>
      <c r="AP7581">
        <v>160</v>
      </c>
      <c r="AQ7581" s="160" t="s">
        <v>1106</v>
      </c>
      <c r="AR7581" s="28">
        <f t="shared" si="227"/>
        <v>16</v>
      </c>
      <c r="AT7581" s="160">
        <v>36778</v>
      </c>
      <c r="AU7581">
        <v>10</v>
      </c>
      <c r="AV7581">
        <v>80</v>
      </c>
      <c r="AW7581" s="160" t="s">
        <v>1106</v>
      </c>
      <c r="AX7581" s="28">
        <f t="shared" si="228"/>
        <v>8</v>
      </c>
    </row>
    <row r="7582" spans="28:50" x14ac:dyDescent="0.3">
      <c r="AB7582" s="160">
        <v>40065</v>
      </c>
      <c r="AC7582">
        <v>11</v>
      </c>
      <c r="AD7582">
        <v>110</v>
      </c>
      <c r="AE7582" t="s">
        <v>1106</v>
      </c>
      <c r="AF7582">
        <v>11</v>
      </c>
      <c r="AH7582" s="160">
        <v>38604</v>
      </c>
      <c r="AI7582">
        <v>11</v>
      </c>
      <c r="AJ7582">
        <v>221</v>
      </c>
      <c r="AK7582" s="160" t="s">
        <v>1106</v>
      </c>
      <c r="AL7582" s="28">
        <f t="shared" si="226"/>
        <v>22</v>
      </c>
      <c r="AN7582" s="160">
        <v>37508</v>
      </c>
      <c r="AO7582">
        <v>11</v>
      </c>
      <c r="AP7582">
        <v>164</v>
      </c>
      <c r="AQ7582" s="160" t="s">
        <v>1106</v>
      </c>
      <c r="AR7582" s="28">
        <f t="shared" si="227"/>
        <v>16</v>
      </c>
      <c r="AT7582" s="160">
        <v>36778</v>
      </c>
      <c r="AU7582">
        <v>11</v>
      </c>
      <c r="AV7582">
        <v>81</v>
      </c>
      <c r="AW7582" s="160" t="s">
        <v>1106</v>
      </c>
      <c r="AX7582" s="28">
        <f t="shared" si="228"/>
        <v>8</v>
      </c>
    </row>
    <row r="7583" spans="28:50" x14ac:dyDescent="0.3">
      <c r="AB7583" s="160">
        <v>40065</v>
      </c>
      <c r="AC7583">
        <v>12</v>
      </c>
      <c r="AD7583">
        <v>115</v>
      </c>
      <c r="AE7583" t="s">
        <v>1106</v>
      </c>
      <c r="AF7583">
        <v>12</v>
      </c>
      <c r="AH7583" s="160">
        <v>38604</v>
      </c>
      <c r="AI7583">
        <v>12</v>
      </c>
      <c r="AJ7583">
        <v>218</v>
      </c>
      <c r="AK7583" s="160" t="s">
        <v>1106</v>
      </c>
      <c r="AL7583" s="28">
        <f t="shared" si="226"/>
        <v>22</v>
      </c>
      <c r="AN7583" s="160">
        <v>37508</v>
      </c>
      <c r="AO7583">
        <v>12</v>
      </c>
      <c r="AP7583">
        <v>170</v>
      </c>
      <c r="AQ7583" s="160" t="s">
        <v>1106</v>
      </c>
      <c r="AR7583" s="28">
        <f t="shared" si="227"/>
        <v>17</v>
      </c>
      <c r="AT7583" s="160">
        <v>36778</v>
      </c>
      <c r="AU7583">
        <v>12</v>
      </c>
      <c r="AV7583">
        <v>82</v>
      </c>
      <c r="AW7583" s="160" t="s">
        <v>1106</v>
      </c>
      <c r="AX7583" s="28">
        <f t="shared" si="228"/>
        <v>8</v>
      </c>
    </row>
    <row r="7584" spans="28:50" x14ac:dyDescent="0.3">
      <c r="AB7584" s="160">
        <v>40065</v>
      </c>
      <c r="AC7584">
        <v>13</v>
      </c>
      <c r="AD7584">
        <v>116</v>
      </c>
      <c r="AE7584" t="s">
        <v>1106</v>
      </c>
      <c r="AF7584">
        <v>12</v>
      </c>
      <c r="AH7584" s="160">
        <v>38604</v>
      </c>
      <c r="AI7584">
        <v>13</v>
      </c>
      <c r="AJ7584">
        <v>218</v>
      </c>
      <c r="AK7584" s="160" t="s">
        <v>1106</v>
      </c>
      <c r="AL7584" s="28">
        <f t="shared" si="226"/>
        <v>22</v>
      </c>
      <c r="AN7584" s="160">
        <v>37508</v>
      </c>
      <c r="AO7584">
        <v>13</v>
      </c>
      <c r="AP7584">
        <v>170</v>
      </c>
      <c r="AQ7584" s="160" t="s">
        <v>1106</v>
      </c>
      <c r="AR7584" s="28">
        <f t="shared" si="227"/>
        <v>17</v>
      </c>
      <c r="AT7584" s="160">
        <v>36778</v>
      </c>
      <c r="AU7584">
        <v>13</v>
      </c>
      <c r="AV7584">
        <v>78</v>
      </c>
      <c r="AW7584" s="160" t="s">
        <v>1106</v>
      </c>
      <c r="AX7584" s="28">
        <f t="shared" si="228"/>
        <v>8</v>
      </c>
    </row>
    <row r="7585" spans="28:50" x14ac:dyDescent="0.3">
      <c r="AB7585" s="160">
        <v>40065</v>
      </c>
      <c r="AC7585">
        <v>14</v>
      </c>
      <c r="AD7585">
        <v>123</v>
      </c>
      <c r="AE7585" t="s">
        <v>1106</v>
      </c>
      <c r="AF7585">
        <v>12</v>
      </c>
      <c r="AH7585" s="160">
        <v>38604</v>
      </c>
      <c r="AI7585">
        <v>14</v>
      </c>
      <c r="AJ7585">
        <v>223</v>
      </c>
      <c r="AK7585" s="160" t="s">
        <v>1106</v>
      </c>
      <c r="AL7585" s="28">
        <f t="shared" si="226"/>
        <v>22</v>
      </c>
      <c r="AN7585" s="160">
        <v>37508</v>
      </c>
      <c r="AO7585">
        <v>14</v>
      </c>
      <c r="AP7585">
        <v>166</v>
      </c>
      <c r="AQ7585" s="160" t="s">
        <v>1106</v>
      </c>
      <c r="AR7585" s="28">
        <f t="shared" si="227"/>
        <v>17</v>
      </c>
      <c r="AT7585" s="160">
        <v>36778</v>
      </c>
      <c r="AU7585">
        <v>14</v>
      </c>
      <c r="AV7585">
        <v>76</v>
      </c>
      <c r="AW7585" s="160" t="s">
        <v>1106</v>
      </c>
      <c r="AX7585" s="28">
        <f t="shared" si="228"/>
        <v>8</v>
      </c>
    </row>
    <row r="7586" spans="28:50" x14ac:dyDescent="0.3">
      <c r="AB7586" s="160">
        <v>40065</v>
      </c>
      <c r="AC7586">
        <v>15</v>
      </c>
      <c r="AD7586">
        <v>129</v>
      </c>
      <c r="AE7586" t="s">
        <v>1106</v>
      </c>
      <c r="AF7586">
        <v>13</v>
      </c>
      <c r="AH7586" s="160">
        <v>38604</v>
      </c>
      <c r="AI7586">
        <v>15</v>
      </c>
      <c r="AJ7586">
        <v>231</v>
      </c>
      <c r="AK7586" s="160" t="s">
        <v>1106</v>
      </c>
      <c r="AL7586" s="28">
        <f t="shared" si="226"/>
        <v>23</v>
      </c>
      <c r="AN7586" s="160">
        <v>37508</v>
      </c>
      <c r="AO7586">
        <v>15</v>
      </c>
      <c r="AP7586">
        <v>170</v>
      </c>
      <c r="AQ7586" s="160" t="s">
        <v>1106</v>
      </c>
      <c r="AR7586" s="28">
        <f t="shared" si="227"/>
        <v>17</v>
      </c>
      <c r="AT7586" s="160">
        <v>36778</v>
      </c>
      <c r="AU7586">
        <v>15</v>
      </c>
      <c r="AV7586">
        <v>76</v>
      </c>
      <c r="AW7586" s="160" t="s">
        <v>1106</v>
      </c>
      <c r="AX7586" s="28">
        <f t="shared" si="228"/>
        <v>8</v>
      </c>
    </row>
    <row r="7587" spans="28:50" x14ac:dyDescent="0.3">
      <c r="AB7587" s="160">
        <v>40065</v>
      </c>
      <c r="AC7587">
        <v>16</v>
      </c>
      <c r="AD7587">
        <v>125</v>
      </c>
      <c r="AE7587" t="s">
        <v>1106</v>
      </c>
      <c r="AF7587">
        <v>13</v>
      </c>
      <c r="AH7587" s="160">
        <v>38604</v>
      </c>
      <c r="AI7587">
        <v>16</v>
      </c>
      <c r="AJ7587">
        <v>223</v>
      </c>
      <c r="AK7587" s="160" t="s">
        <v>1106</v>
      </c>
      <c r="AL7587" s="28">
        <f t="shared" si="226"/>
        <v>22</v>
      </c>
      <c r="AN7587" s="160">
        <v>37508</v>
      </c>
      <c r="AO7587">
        <v>16</v>
      </c>
      <c r="AP7587">
        <v>160</v>
      </c>
      <c r="AQ7587" s="160" t="s">
        <v>1106</v>
      </c>
      <c r="AR7587" s="28">
        <f t="shared" si="227"/>
        <v>16</v>
      </c>
      <c r="AT7587" s="160">
        <v>36778</v>
      </c>
      <c r="AU7587">
        <v>16</v>
      </c>
      <c r="AV7587">
        <v>72</v>
      </c>
      <c r="AW7587" s="160" t="s">
        <v>1106</v>
      </c>
      <c r="AX7587" s="28">
        <f t="shared" si="228"/>
        <v>7</v>
      </c>
    </row>
    <row r="7588" spans="28:50" x14ac:dyDescent="0.3">
      <c r="AB7588" s="160">
        <v>40065</v>
      </c>
      <c r="AC7588">
        <v>17</v>
      </c>
      <c r="AD7588">
        <v>96</v>
      </c>
      <c r="AE7588" t="s">
        <v>1106</v>
      </c>
      <c r="AF7588">
        <v>10</v>
      </c>
      <c r="AH7588" s="160">
        <v>38604</v>
      </c>
      <c r="AI7588">
        <v>17</v>
      </c>
      <c r="AJ7588">
        <v>222</v>
      </c>
      <c r="AK7588" s="160" t="s">
        <v>1106</v>
      </c>
      <c r="AL7588" s="28">
        <f t="shared" si="226"/>
        <v>22</v>
      </c>
      <c r="AN7588" s="160">
        <v>37508</v>
      </c>
      <c r="AO7588">
        <v>17</v>
      </c>
      <c r="AP7588">
        <v>141</v>
      </c>
      <c r="AQ7588" s="160" t="s">
        <v>1106</v>
      </c>
      <c r="AR7588" s="28">
        <f t="shared" si="227"/>
        <v>14</v>
      </c>
      <c r="AT7588" s="160">
        <v>36778</v>
      </c>
      <c r="AU7588">
        <v>17</v>
      </c>
      <c r="AV7588">
        <v>72</v>
      </c>
      <c r="AW7588" s="160" t="s">
        <v>1106</v>
      </c>
      <c r="AX7588" s="28">
        <f t="shared" si="228"/>
        <v>7</v>
      </c>
    </row>
    <row r="7589" spans="28:50" x14ac:dyDescent="0.3">
      <c r="AB7589" s="160">
        <v>40065</v>
      </c>
      <c r="AC7589">
        <v>18</v>
      </c>
      <c r="AD7589">
        <v>93</v>
      </c>
      <c r="AE7589" t="s">
        <v>1106</v>
      </c>
      <c r="AF7589">
        <v>9</v>
      </c>
      <c r="AH7589" s="160">
        <v>38604</v>
      </c>
      <c r="AI7589">
        <v>18</v>
      </c>
      <c r="AJ7589">
        <v>218</v>
      </c>
      <c r="AK7589" s="160" t="s">
        <v>1106</v>
      </c>
      <c r="AL7589" s="28">
        <f t="shared" si="226"/>
        <v>22</v>
      </c>
      <c r="AN7589" s="160">
        <v>37508</v>
      </c>
      <c r="AO7589">
        <v>18</v>
      </c>
      <c r="AP7589">
        <v>130</v>
      </c>
      <c r="AQ7589" s="160" t="s">
        <v>1106</v>
      </c>
      <c r="AR7589" s="28">
        <f t="shared" si="227"/>
        <v>13</v>
      </c>
      <c r="AT7589" s="160">
        <v>36778</v>
      </c>
      <c r="AU7589">
        <v>18</v>
      </c>
      <c r="AV7589">
        <v>69</v>
      </c>
      <c r="AW7589" s="160" t="s">
        <v>1106</v>
      </c>
      <c r="AX7589" s="28">
        <f t="shared" si="228"/>
        <v>7</v>
      </c>
    </row>
    <row r="7590" spans="28:50" x14ac:dyDescent="0.3">
      <c r="AB7590" s="160">
        <v>40065</v>
      </c>
      <c r="AC7590">
        <v>19</v>
      </c>
      <c r="AD7590">
        <v>88</v>
      </c>
      <c r="AE7590" t="s">
        <v>1106</v>
      </c>
      <c r="AF7590">
        <v>9</v>
      </c>
      <c r="AH7590" s="160">
        <v>38604</v>
      </c>
      <c r="AI7590">
        <v>19</v>
      </c>
      <c r="AJ7590">
        <v>214</v>
      </c>
      <c r="AK7590" s="160" t="s">
        <v>1106</v>
      </c>
      <c r="AL7590" s="28">
        <f t="shared" si="226"/>
        <v>21</v>
      </c>
      <c r="AN7590" s="160">
        <v>37508</v>
      </c>
      <c r="AO7590">
        <v>19</v>
      </c>
      <c r="AP7590">
        <v>120</v>
      </c>
      <c r="AQ7590" s="160" t="s">
        <v>1106</v>
      </c>
      <c r="AR7590" s="28">
        <f t="shared" si="227"/>
        <v>12</v>
      </c>
      <c r="AT7590" s="160">
        <v>36778</v>
      </c>
      <c r="AU7590">
        <v>19</v>
      </c>
      <c r="AV7590">
        <v>73</v>
      </c>
      <c r="AW7590" s="160" t="s">
        <v>1106</v>
      </c>
      <c r="AX7590" s="28">
        <f t="shared" si="228"/>
        <v>7</v>
      </c>
    </row>
    <row r="7591" spans="28:50" x14ac:dyDescent="0.3">
      <c r="AB7591" s="160">
        <v>40065</v>
      </c>
      <c r="AC7591">
        <v>20</v>
      </c>
      <c r="AD7591">
        <v>89</v>
      </c>
      <c r="AE7591" t="s">
        <v>1106</v>
      </c>
      <c r="AF7591">
        <v>9</v>
      </c>
      <c r="AH7591" s="160">
        <v>38604</v>
      </c>
      <c r="AI7591">
        <v>20</v>
      </c>
      <c r="AJ7591">
        <v>208</v>
      </c>
      <c r="AK7591" s="160" t="s">
        <v>1106</v>
      </c>
      <c r="AL7591" s="28">
        <f t="shared" si="226"/>
        <v>21</v>
      </c>
      <c r="AN7591" s="160">
        <v>37508</v>
      </c>
      <c r="AO7591">
        <v>20</v>
      </c>
      <c r="AP7591">
        <v>114</v>
      </c>
      <c r="AQ7591" s="160" t="s">
        <v>1106</v>
      </c>
      <c r="AR7591" s="28">
        <f t="shared" si="227"/>
        <v>11</v>
      </c>
      <c r="AT7591" s="160">
        <v>36778</v>
      </c>
      <c r="AU7591">
        <v>20</v>
      </c>
      <c r="AV7591">
        <v>74</v>
      </c>
      <c r="AW7591" s="160" t="s">
        <v>1106</v>
      </c>
      <c r="AX7591" s="28">
        <f t="shared" si="228"/>
        <v>7</v>
      </c>
    </row>
    <row r="7592" spans="28:50" x14ac:dyDescent="0.3">
      <c r="AB7592" s="160">
        <v>40065</v>
      </c>
      <c r="AC7592">
        <v>21</v>
      </c>
      <c r="AD7592">
        <v>87</v>
      </c>
      <c r="AE7592" t="s">
        <v>1106</v>
      </c>
      <c r="AF7592">
        <v>9</v>
      </c>
      <c r="AH7592" s="160">
        <v>38604</v>
      </c>
      <c r="AI7592">
        <v>21</v>
      </c>
      <c r="AJ7592">
        <v>199</v>
      </c>
      <c r="AK7592" s="160" t="s">
        <v>1106</v>
      </c>
      <c r="AL7592" s="28">
        <f t="shared" si="226"/>
        <v>20</v>
      </c>
      <c r="AN7592" s="160">
        <v>37508</v>
      </c>
      <c r="AO7592">
        <v>21</v>
      </c>
      <c r="AP7592">
        <v>120</v>
      </c>
      <c r="AQ7592" s="160" t="s">
        <v>1106</v>
      </c>
      <c r="AR7592" s="28">
        <f t="shared" si="227"/>
        <v>12</v>
      </c>
      <c r="AT7592" s="160">
        <v>36778</v>
      </c>
      <c r="AU7592">
        <v>21</v>
      </c>
      <c r="AV7592">
        <v>73</v>
      </c>
      <c r="AW7592" s="160" t="s">
        <v>1106</v>
      </c>
      <c r="AX7592" s="28">
        <f t="shared" si="228"/>
        <v>7</v>
      </c>
    </row>
    <row r="7593" spans="28:50" x14ac:dyDescent="0.3">
      <c r="AB7593" s="160">
        <v>40065</v>
      </c>
      <c r="AC7593">
        <v>22</v>
      </c>
      <c r="AD7593">
        <v>85</v>
      </c>
      <c r="AE7593" t="s">
        <v>1106</v>
      </c>
      <c r="AF7593">
        <v>9</v>
      </c>
      <c r="AH7593" s="160">
        <v>38604</v>
      </c>
      <c r="AI7593">
        <v>22</v>
      </c>
      <c r="AJ7593">
        <v>194</v>
      </c>
      <c r="AK7593" s="160" t="s">
        <v>1106</v>
      </c>
      <c r="AL7593" s="28">
        <f t="shared" si="226"/>
        <v>19</v>
      </c>
      <c r="AN7593" s="160">
        <v>37508</v>
      </c>
      <c r="AO7593">
        <v>22</v>
      </c>
      <c r="AP7593">
        <v>120</v>
      </c>
      <c r="AQ7593" s="160" t="s">
        <v>1106</v>
      </c>
      <c r="AR7593" s="28">
        <f t="shared" si="227"/>
        <v>12</v>
      </c>
      <c r="AT7593" s="160">
        <v>36778</v>
      </c>
      <c r="AU7593">
        <v>22</v>
      </c>
      <c r="AV7593">
        <v>75</v>
      </c>
      <c r="AW7593" s="160" t="s">
        <v>1106</v>
      </c>
      <c r="AX7593" s="28">
        <f t="shared" si="228"/>
        <v>8</v>
      </c>
    </row>
    <row r="7594" spans="28:50" x14ac:dyDescent="0.3">
      <c r="AB7594" s="160">
        <v>40065</v>
      </c>
      <c r="AC7594">
        <v>23</v>
      </c>
      <c r="AD7594">
        <v>87</v>
      </c>
      <c r="AE7594" t="s">
        <v>1106</v>
      </c>
      <c r="AF7594">
        <v>9</v>
      </c>
      <c r="AH7594" s="160">
        <v>38604</v>
      </c>
      <c r="AI7594">
        <v>23</v>
      </c>
      <c r="AJ7594">
        <v>169</v>
      </c>
      <c r="AK7594" s="160" t="s">
        <v>1106</v>
      </c>
      <c r="AL7594" s="28">
        <f t="shared" si="226"/>
        <v>17</v>
      </c>
      <c r="AN7594" s="160">
        <v>37508</v>
      </c>
      <c r="AO7594">
        <v>23</v>
      </c>
      <c r="AP7594">
        <v>126</v>
      </c>
      <c r="AQ7594" s="160" t="s">
        <v>1106</v>
      </c>
      <c r="AR7594" s="28">
        <f t="shared" si="227"/>
        <v>13</v>
      </c>
      <c r="AT7594" s="160">
        <v>36778</v>
      </c>
      <c r="AU7594">
        <v>23</v>
      </c>
      <c r="AV7594">
        <v>76</v>
      </c>
      <c r="AW7594" s="160" t="s">
        <v>1106</v>
      </c>
      <c r="AX7594" s="28">
        <f t="shared" si="228"/>
        <v>8</v>
      </c>
    </row>
    <row r="7595" spans="28:50" x14ac:dyDescent="0.3">
      <c r="AB7595" s="160">
        <v>40066</v>
      </c>
      <c r="AC7595">
        <v>0</v>
      </c>
      <c r="AD7595">
        <v>78</v>
      </c>
      <c r="AE7595" t="s">
        <v>1106</v>
      </c>
      <c r="AF7595">
        <v>8</v>
      </c>
      <c r="AH7595" s="160">
        <v>38605</v>
      </c>
      <c r="AI7595">
        <v>0</v>
      </c>
      <c r="AJ7595">
        <v>197</v>
      </c>
      <c r="AK7595" s="160" t="s">
        <v>1106</v>
      </c>
      <c r="AL7595" s="28">
        <f t="shared" si="226"/>
        <v>20</v>
      </c>
      <c r="AN7595" s="160">
        <v>37509</v>
      </c>
      <c r="AO7595">
        <v>0</v>
      </c>
      <c r="AP7595">
        <v>130</v>
      </c>
      <c r="AQ7595" s="160" t="s">
        <v>1106</v>
      </c>
      <c r="AR7595" s="28">
        <f t="shared" si="227"/>
        <v>13</v>
      </c>
      <c r="AT7595" s="160">
        <v>36779</v>
      </c>
      <c r="AU7595">
        <v>0</v>
      </c>
      <c r="AV7595">
        <v>74</v>
      </c>
      <c r="AW7595" s="160" t="s">
        <v>1106</v>
      </c>
      <c r="AX7595" s="28">
        <f t="shared" si="228"/>
        <v>7</v>
      </c>
    </row>
    <row r="7596" spans="28:50" x14ac:dyDescent="0.3">
      <c r="AB7596" s="160">
        <v>40066</v>
      </c>
      <c r="AC7596">
        <v>1</v>
      </c>
      <c r="AD7596">
        <v>77</v>
      </c>
      <c r="AE7596" t="s">
        <v>1106</v>
      </c>
      <c r="AF7596">
        <v>8</v>
      </c>
      <c r="AH7596" s="160">
        <v>38605</v>
      </c>
      <c r="AI7596">
        <v>1</v>
      </c>
      <c r="AJ7596">
        <v>187</v>
      </c>
      <c r="AK7596" s="160" t="s">
        <v>1106</v>
      </c>
      <c r="AL7596" s="28">
        <f t="shared" si="226"/>
        <v>19</v>
      </c>
      <c r="AN7596" s="160">
        <v>37509</v>
      </c>
      <c r="AO7596">
        <v>1</v>
      </c>
      <c r="AP7596">
        <v>130</v>
      </c>
      <c r="AQ7596" s="160" t="s">
        <v>1106</v>
      </c>
      <c r="AR7596" s="28">
        <f t="shared" si="227"/>
        <v>13</v>
      </c>
      <c r="AT7596" s="160">
        <v>36779</v>
      </c>
      <c r="AU7596">
        <v>1</v>
      </c>
      <c r="AV7596">
        <v>73</v>
      </c>
      <c r="AW7596" s="160" t="s">
        <v>1106</v>
      </c>
      <c r="AX7596" s="28">
        <f t="shared" si="228"/>
        <v>7</v>
      </c>
    </row>
    <row r="7597" spans="28:50" x14ac:dyDescent="0.3">
      <c r="AB7597" s="160">
        <v>40066</v>
      </c>
      <c r="AC7597">
        <v>2</v>
      </c>
      <c r="AD7597">
        <v>73</v>
      </c>
      <c r="AE7597" t="s">
        <v>1106</v>
      </c>
      <c r="AF7597">
        <v>7</v>
      </c>
      <c r="AH7597" s="160">
        <v>38605</v>
      </c>
      <c r="AI7597">
        <v>2</v>
      </c>
      <c r="AJ7597">
        <v>188</v>
      </c>
      <c r="AK7597" s="160" t="s">
        <v>1106</v>
      </c>
      <c r="AL7597" s="28">
        <f t="shared" si="226"/>
        <v>19</v>
      </c>
      <c r="AN7597" s="160">
        <v>37509</v>
      </c>
      <c r="AO7597">
        <v>2</v>
      </c>
      <c r="AP7597">
        <v>132</v>
      </c>
      <c r="AQ7597" s="160" t="s">
        <v>1106</v>
      </c>
      <c r="AR7597" s="28">
        <f t="shared" si="227"/>
        <v>13</v>
      </c>
      <c r="AT7597" s="160">
        <v>36779</v>
      </c>
      <c r="AU7597">
        <v>2</v>
      </c>
      <c r="AV7597">
        <v>70</v>
      </c>
      <c r="AW7597" s="160" t="s">
        <v>1106</v>
      </c>
      <c r="AX7597" s="28">
        <f t="shared" si="228"/>
        <v>7</v>
      </c>
    </row>
    <row r="7598" spans="28:50" x14ac:dyDescent="0.3">
      <c r="AB7598" s="160">
        <v>40066</v>
      </c>
      <c r="AC7598">
        <v>3</v>
      </c>
      <c r="AD7598">
        <v>72</v>
      </c>
      <c r="AE7598" t="s">
        <v>1106</v>
      </c>
      <c r="AF7598">
        <v>7</v>
      </c>
      <c r="AH7598" s="160">
        <v>38605</v>
      </c>
      <c r="AI7598">
        <v>3</v>
      </c>
      <c r="AJ7598">
        <v>184</v>
      </c>
      <c r="AK7598" s="160" t="s">
        <v>1106</v>
      </c>
      <c r="AL7598" s="28">
        <f t="shared" si="226"/>
        <v>18</v>
      </c>
      <c r="AN7598" s="160">
        <v>37509</v>
      </c>
      <c r="AO7598">
        <v>3</v>
      </c>
      <c r="AP7598">
        <v>130</v>
      </c>
      <c r="AQ7598" s="160" t="s">
        <v>1106</v>
      </c>
      <c r="AR7598" s="28">
        <f t="shared" si="227"/>
        <v>13</v>
      </c>
      <c r="AT7598" s="160">
        <v>36779</v>
      </c>
      <c r="AU7598">
        <v>3</v>
      </c>
      <c r="AV7598">
        <v>67</v>
      </c>
      <c r="AW7598" s="160" t="s">
        <v>1106</v>
      </c>
      <c r="AX7598" s="28">
        <f t="shared" si="228"/>
        <v>7</v>
      </c>
    </row>
    <row r="7599" spans="28:50" x14ac:dyDescent="0.3">
      <c r="AB7599" s="160">
        <v>40066</v>
      </c>
      <c r="AC7599">
        <v>4</v>
      </c>
      <c r="AD7599">
        <v>69</v>
      </c>
      <c r="AE7599" t="s">
        <v>1106</v>
      </c>
      <c r="AF7599">
        <v>7</v>
      </c>
      <c r="AH7599" s="160">
        <v>38605</v>
      </c>
      <c r="AI7599">
        <v>4</v>
      </c>
      <c r="AJ7599">
        <v>187</v>
      </c>
      <c r="AK7599" s="160" t="s">
        <v>1106</v>
      </c>
      <c r="AL7599" s="28">
        <f t="shared" si="226"/>
        <v>19</v>
      </c>
      <c r="AN7599" s="160">
        <v>37509</v>
      </c>
      <c r="AO7599">
        <v>4</v>
      </c>
      <c r="AP7599">
        <v>130</v>
      </c>
      <c r="AQ7599" s="160" t="s">
        <v>1106</v>
      </c>
      <c r="AR7599" s="28">
        <f t="shared" si="227"/>
        <v>13</v>
      </c>
      <c r="AT7599" s="160">
        <v>36779</v>
      </c>
      <c r="AU7599">
        <v>4</v>
      </c>
      <c r="AV7599">
        <v>72</v>
      </c>
      <c r="AW7599" s="160" t="s">
        <v>1106</v>
      </c>
      <c r="AX7599" s="28">
        <f t="shared" si="228"/>
        <v>7</v>
      </c>
    </row>
    <row r="7600" spans="28:50" x14ac:dyDescent="0.3">
      <c r="AB7600" s="160">
        <v>40066</v>
      </c>
      <c r="AC7600">
        <v>5</v>
      </c>
      <c r="AD7600">
        <v>66</v>
      </c>
      <c r="AE7600" t="s">
        <v>1106</v>
      </c>
      <c r="AF7600">
        <v>7</v>
      </c>
      <c r="AH7600" s="160">
        <v>38605</v>
      </c>
      <c r="AI7600">
        <v>5</v>
      </c>
      <c r="AJ7600">
        <v>185</v>
      </c>
      <c r="AK7600" s="160" t="s">
        <v>1106</v>
      </c>
      <c r="AL7600" s="28">
        <f t="shared" si="226"/>
        <v>19</v>
      </c>
      <c r="AN7600" s="160">
        <v>37509</v>
      </c>
      <c r="AO7600">
        <v>5</v>
      </c>
      <c r="AP7600">
        <v>127</v>
      </c>
      <c r="AQ7600" s="160" t="s">
        <v>1106</v>
      </c>
      <c r="AR7600" s="28">
        <f t="shared" si="227"/>
        <v>13</v>
      </c>
      <c r="AT7600" s="160">
        <v>36779</v>
      </c>
      <c r="AU7600">
        <v>5</v>
      </c>
      <c r="AV7600">
        <v>66</v>
      </c>
      <c r="AW7600" s="160" t="s">
        <v>1106</v>
      </c>
      <c r="AX7600" s="28">
        <f t="shared" si="228"/>
        <v>7</v>
      </c>
    </row>
    <row r="7601" spans="28:50" x14ac:dyDescent="0.3">
      <c r="AB7601" s="160">
        <v>40066</v>
      </c>
      <c r="AC7601">
        <v>6</v>
      </c>
      <c r="AD7601">
        <v>67</v>
      </c>
      <c r="AE7601" t="s">
        <v>1106</v>
      </c>
      <c r="AF7601">
        <v>7</v>
      </c>
      <c r="AH7601" s="160">
        <v>38605</v>
      </c>
      <c r="AI7601">
        <v>6</v>
      </c>
      <c r="AJ7601">
        <v>192</v>
      </c>
      <c r="AK7601" s="160" t="s">
        <v>1106</v>
      </c>
      <c r="AL7601" s="28">
        <f t="shared" si="226"/>
        <v>19</v>
      </c>
      <c r="AN7601" s="160">
        <v>37509</v>
      </c>
      <c r="AO7601">
        <v>6</v>
      </c>
      <c r="AP7601">
        <v>130</v>
      </c>
      <c r="AQ7601" s="160" t="s">
        <v>1106</v>
      </c>
      <c r="AR7601" s="28">
        <f t="shared" si="227"/>
        <v>13</v>
      </c>
      <c r="AT7601" s="160">
        <v>36779</v>
      </c>
      <c r="AU7601">
        <v>6</v>
      </c>
      <c r="AV7601">
        <v>68</v>
      </c>
      <c r="AW7601" s="160" t="s">
        <v>1106</v>
      </c>
      <c r="AX7601" s="28">
        <f t="shared" si="228"/>
        <v>7</v>
      </c>
    </row>
    <row r="7602" spans="28:50" x14ac:dyDescent="0.3">
      <c r="AB7602" s="160">
        <v>40066</v>
      </c>
      <c r="AC7602">
        <v>7</v>
      </c>
      <c r="AD7602">
        <v>70</v>
      </c>
      <c r="AE7602" t="s">
        <v>1106</v>
      </c>
      <c r="AF7602">
        <v>7</v>
      </c>
      <c r="AH7602" s="160">
        <v>38605</v>
      </c>
      <c r="AI7602">
        <v>7</v>
      </c>
      <c r="AJ7602">
        <v>195</v>
      </c>
      <c r="AK7602" s="160" t="s">
        <v>1106</v>
      </c>
      <c r="AL7602" s="28">
        <f t="shared" si="226"/>
        <v>20</v>
      </c>
      <c r="AN7602" s="160">
        <v>37509</v>
      </c>
      <c r="AO7602">
        <v>7</v>
      </c>
      <c r="AP7602">
        <v>150</v>
      </c>
      <c r="AQ7602" s="160" t="s">
        <v>1106</v>
      </c>
      <c r="AR7602" s="28">
        <f t="shared" si="227"/>
        <v>15</v>
      </c>
      <c r="AT7602" s="160">
        <v>36779</v>
      </c>
      <c r="AU7602">
        <v>7</v>
      </c>
      <c r="AV7602">
        <v>69</v>
      </c>
      <c r="AW7602" s="160" t="s">
        <v>1106</v>
      </c>
      <c r="AX7602" s="28">
        <f t="shared" si="228"/>
        <v>7</v>
      </c>
    </row>
    <row r="7603" spans="28:50" x14ac:dyDescent="0.3">
      <c r="AB7603" s="160">
        <v>40066</v>
      </c>
      <c r="AC7603">
        <v>8</v>
      </c>
      <c r="AD7603">
        <v>87</v>
      </c>
      <c r="AE7603" t="s">
        <v>1106</v>
      </c>
      <c r="AF7603">
        <v>9</v>
      </c>
      <c r="AH7603" s="160">
        <v>38605</v>
      </c>
      <c r="AI7603">
        <v>8</v>
      </c>
      <c r="AJ7603">
        <v>191</v>
      </c>
      <c r="AK7603" s="160" t="s">
        <v>1106</v>
      </c>
      <c r="AL7603" s="28">
        <f t="shared" si="226"/>
        <v>19</v>
      </c>
      <c r="AN7603" s="160">
        <v>37509</v>
      </c>
      <c r="AO7603">
        <v>8</v>
      </c>
      <c r="AP7603">
        <v>167</v>
      </c>
      <c r="AQ7603" s="160" t="s">
        <v>1106</v>
      </c>
      <c r="AR7603" s="28">
        <f t="shared" si="227"/>
        <v>17</v>
      </c>
      <c r="AT7603" s="160">
        <v>36779</v>
      </c>
      <c r="AU7603">
        <v>8</v>
      </c>
      <c r="AV7603">
        <v>67</v>
      </c>
      <c r="AW7603" s="160" t="s">
        <v>1106</v>
      </c>
      <c r="AX7603" s="28">
        <f t="shared" si="228"/>
        <v>7</v>
      </c>
    </row>
    <row r="7604" spans="28:50" x14ac:dyDescent="0.3">
      <c r="AB7604" s="160">
        <v>40066</v>
      </c>
      <c r="AC7604">
        <v>9</v>
      </c>
      <c r="AD7604">
        <v>104</v>
      </c>
      <c r="AE7604" t="s">
        <v>1106</v>
      </c>
      <c r="AF7604">
        <v>10</v>
      </c>
      <c r="AH7604" s="160">
        <v>38605</v>
      </c>
      <c r="AI7604">
        <v>9</v>
      </c>
      <c r="AJ7604">
        <v>158</v>
      </c>
      <c r="AK7604" s="160" t="s">
        <v>1106</v>
      </c>
      <c r="AL7604" s="28">
        <f t="shared" si="226"/>
        <v>16</v>
      </c>
      <c r="AN7604" s="160">
        <v>37509</v>
      </c>
      <c r="AO7604">
        <v>9</v>
      </c>
      <c r="AP7604">
        <v>170</v>
      </c>
      <c r="AQ7604" s="160" t="s">
        <v>1106</v>
      </c>
      <c r="AR7604" s="28">
        <f t="shared" si="227"/>
        <v>17</v>
      </c>
      <c r="AT7604" s="160">
        <v>36779</v>
      </c>
      <c r="AU7604">
        <v>9</v>
      </c>
      <c r="AV7604">
        <v>71</v>
      </c>
      <c r="AW7604" s="160" t="s">
        <v>1106</v>
      </c>
      <c r="AX7604" s="28">
        <f t="shared" si="228"/>
        <v>7</v>
      </c>
    </row>
    <row r="7605" spans="28:50" x14ac:dyDescent="0.3">
      <c r="AB7605" s="160">
        <v>40066</v>
      </c>
      <c r="AC7605">
        <v>10</v>
      </c>
      <c r="AD7605">
        <v>110</v>
      </c>
      <c r="AE7605" t="s">
        <v>1106</v>
      </c>
      <c r="AF7605">
        <v>11</v>
      </c>
      <c r="AH7605" s="160">
        <v>38605</v>
      </c>
      <c r="AI7605">
        <v>10</v>
      </c>
      <c r="AJ7605">
        <v>161</v>
      </c>
      <c r="AK7605" s="160" t="s">
        <v>1106</v>
      </c>
      <c r="AL7605" s="28">
        <f t="shared" si="226"/>
        <v>16</v>
      </c>
      <c r="AN7605" s="160">
        <v>37509</v>
      </c>
      <c r="AO7605">
        <v>10</v>
      </c>
      <c r="AP7605">
        <v>190</v>
      </c>
      <c r="AQ7605" s="160" t="s">
        <v>1106</v>
      </c>
      <c r="AR7605" s="28">
        <f t="shared" si="227"/>
        <v>19</v>
      </c>
      <c r="AT7605" s="160">
        <v>36779</v>
      </c>
      <c r="AU7605">
        <v>10</v>
      </c>
      <c r="AV7605">
        <v>72</v>
      </c>
      <c r="AW7605" s="160" t="s">
        <v>1106</v>
      </c>
      <c r="AX7605" s="28">
        <f t="shared" si="228"/>
        <v>7</v>
      </c>
    </row>
    <row r="7606" spans="28:50" x14ac:dyDescent="0.3">
      <c r="AB7606" s="160">
        <v>40066</v>
      </c>
      <c r="AC7606">
        <v>11</v>
      </c>
      <c r="AD7606">
        <v>114</v>
      </c>
      <c r="AE7606" t="s">
        <v>1106</v>
      </c>
      <c r="AF7606">
        <v>11</v>
      </c>
      <c r="AH7606" s="160">
        <v>38605</v>
      </c>
      <c r="AI7606">
        <v>11</v>
      </c>
      <c r="AJ7606">
        <v>175</v>
      </c>
      <c r="AK7606" s="160" t="s">
        <v>1106</v>
      </c>
      <c r="AL7606" s="28">
        <f t="shared" si="226"/>
        <v>18</v>
      </c>
      <c r="AN7606" s="160">
        <v>37509</v>
      </c>
      <c r="AO7606">
        <v>11</v>
      </c>
      <c r="AP7606">
        <v>190</v>
      </c>
      <c r="AQ7606" s="160" t="s">
        <v>1106</v>
      </c>
      <c r="AR7606" s="28">
        <f t="shared" si="227"/>
        <v>19</v>
      </c>
      <c r="AT7606" s="160">
        <v>36779</v>
      </c>
      <c r="AU7606">
        <v>11</v>
      </c>
      <c r="AV7606">
        <v>78</v>
      </c>
      <c r="AW7606" s="160" t="s">
        <v>1106</v>
      </c>
      <c r="AX7606" s="28">
        <f t="shared" si="228"/>
        <v>8</v>
      </c>
    </row>
    <row r="7607" spans="28:50" x14ac:dyDescent="0.3">
      <c r="AB7607" s="160">
        <v>40066</v>
      </c>
      <c r="AC7607">
        <v>12</v>
      </c>
      <c r="AD7607">
        <v>120</v>
      </c>
      <c r="AE7607" t="s">
        <v>1106</v>
      </c>
      <c r="AF7607">
        <v>12</v>
      </c>
      <c r="AH7607" s="160">
        <v>38605</v>
      </c>
      <c r="AI7607">
        <v>12</v>
      </c>
      <c r="AJ7607">
        <v>179</v>
      </c>
      <c r="AK7607" s="160" t="s">
        <v>1106</v>
      </c>
      <c r="AL7607" s="28">
        <f t="shared" si="226"/>
        <v>18</v>
      </c>
      <c r="AN7607" s="160">
        <v>37509</v>
      </c>
      <c r="AO7607">
        <v>12</v>
      </c>
      <c r="AP7607">
        <v>190</v>
      </c>
      <c r="AQ7607" s="160" t="s">
        <v>1106</v>
      </c>
      <c r="AR7607" s="28">
        <f t="shared" si="227"/>
        <v>19</v>
      </c>
      <c r="AT7607" s="160">
        <v>36779</v>
      </c>
      <c r="AU7607">
        <v>12</v>
      </c>
      <c r="AV7607">
        <v>76</v>
      </c>
      <c r="AW7607" s="160" t="s">
        <v>1106</v>
      </c>
      <c r="AX7607" s="28">
        <f t="shared" si="228"/>
        <v>8</v>
      </c>
    </row>
    <row r="7608" spans="28:50" x14ac:dyDescent="0.3">
      <c r="AB7608" s="160">
        <v>40066</v>
      </c>
      <c r="AC7608">
        <v>13</v>
      </c>
      <c r="AD7608">
        <v>128</v>
      </c>
      <c r="AE7608" t="s">
        <v>1106</v>
      </c>
      <c r="AF7608">
        <v>13</v>
      </c>
      <c r="AH7608" s="160">
        <v>38605</v>
      </c>
      <c r="AI7608">
        <v>13</v>
      </c>
      <c r="AJ7608">
        <v>187</v>
      </c>
      <c r="AK7608" s="160" t="s">
        <v>1106</v>
      </c>
      <c r="AL7608" s="28">
        <f t="shared" si="226"/>
        <v>19</v>
      </c>
      <c r="AN7608" s="160">
        <v>37509</v>
      </c>
      <c r="AO7608">
        <v>13</v>
      </c>
      <c r="AP7608">
        <v>190</v>
      </c>
      <c r="AQ7608" s="160" t="s">
        <v>1106</v>
      </c>
      <c r="AR7608" s="28">
        <f t="shared" si="227"/>
        <v>19</v>
      </c>
      <c r="AT7608" s="160">
        <v>36779</v>
      </c>
      <c r="AU7608">
        <v>13</v>
      </c>
      <c r="AV7608">
        <v>79</v>
      </c>
      <c r="AW7608" s="160" t="s">
        <v>1106</v>
      </c>
      <c r="AX7608" s="28">
        <f t="shared" si="228"/>
        <v>8</v>
      </c>
    </row>
    <row r="7609" spans="28:50" x14ac:dyDescent="0.3">
      <c r="AB7609" s="160">
        <v>40066</v>
      </c>
      <c r="AC7609">
        <v>14</v>
      </c>
      <c r="AD7609">
        <v>128</v>
      </c>
      <c r="AE7609" t="s">
        <v>1106</v>
      </c>
      <c r="AF7609">
        <v>13</v>
      </c>
      <c r="AH7609" s="160">
        <v>38605</v>
      </c>
      <c r="AI7609">
        <v>14</v>
      </c>
      <c r="AJ7609">
        <v>163</v>
      </c>
      <c r="AK7609" s="160" t="s">
        <v>1106</v>
      </c>
      <c r="AL7609" s="28">
        <f t="shared" si="226"/>
        <v>16</v>
      </c>
      <c r="AN7609" s="160">
        <v>37509</v>
      </c>
      <c r="AO7609">
        <v>14</v>
      </c>
      <c r="AP7609">
        <v>196</v>
      </c>
      <c r="AQ7609" s="160" t="s">
        <v>1106</v>
      </c>
      <c r="AR7609" s="28">
        <f t="shared" si="227"/>
        <v>20</v>
      </c>
      <c r="AT7609" s="160">
        <v>36779</v>
      </c>
      <c r="AU7609">
        <v>14</v>
      </c>
      <c r="AV7609">
        <v>74</v>
      </c>
      <c r="AW7609" s="160" t="s">
        <v>1106</v>
      </c>
      <c r="AX7609" s="28">
        <f t="shared" si="228"/>
        <v>7</v>
      </c>
    </row>
    <row r="7610" spans="28:50" x14ac:dyDescent="0.3">
      <c r="AB7610" s="160">
        <v>40066</v>
      </c>
      <c r="AC7610">
        <v>15</v>
      </c>
      <c r="AD7610">
        <v>131</v>
      </c>
      <c r="AE7610" t="s">
        <v>1106</v>
      </c>
      <c r="AF7610">
        <v>13</v>
      </c>
      <c r="AH7610" s="160">
        <v>38605</v>
      </c>
      <c r="AI7610">
        <v>15</v>
      </c>
      <c r="AJ7610">
        <v>164</v>
      </c>
      <c r="AK7610" s="160" t="s">
        <v>1106</v>
      </c>
      <c r="AL7610" s="28">
        <f t="shared" si="226"/>
        <v>16</v>
      </c>
      <c r="AN7610" s="160">
        <v>37509</v>
      </c>
      <c r="AO7610">
        <v>15</v>
      </c>
      <c r="AP7610">
        <v>200</v>
      </c>
      <c r="AQ7610" s="160" t="s">
        <v>1106</v>
      </c>
      <c r="AR7610" s="28">
        <f t="shared" si="227"/>
        <v>20</v>
      </c>
      <c r="AT7610" s="160">
        <v>36779</v>
      </c>
      <c r="AU7610">
        <v>15</v>
      </c>
      <c r="AV7610">
        <v>67</v>
      </c>
      <c r="AW7610" s="160" t="s">
        <v>1106</v>
      </c>
      <c r="AX7610" s="28">
        <f t="shared" si="228"/>
        <v>7</v>
      </c>
    </row>
    <row r="7611" spans="28:50" x14ac:dyDescent="0.3">
      <c r="AB7611" s="160">
        <v>40066</v>
      </c>
      <c r="AC7611">
        <v>16</v>
      </c>
      <c r="AD7611">
        <v>128</v>
      </c>
      <c r="AE7611" t="s">
        <v>1106</v>
      </c>
      <c r="AF7611">
        <v>13</v>
      </c>
      <c r="AH7611" s="160">
        <v>38605</v>
      </c>
      <c r="AI7611">
        <v>16</v>
      </c>
      <c r="AJ7611">
        <v>161</v>
      </c>
      <c r="AK7611" s="160" t="s">
        <v>1106</v>
      </c>
      <c r="AL7611" s="28">
        <f t="shared" ref="AL7611:AL7674" si="229">ROUND(AJ7611/10,0)</f>
        <v>16</v>
      </c>
      <c r="AN7611" s="160">
        <v>37509</v>
      </c>
      <c r="AO7611">
        <v>16</v>
      </c>
      <c r="AP7611">
        <v>190</v>
      </c>
      <c r="AQ7611" s="160" t="s">
        <v>1106</v>
      </c>
      <c r="AR7611" s="28">
        <f t="shared" ref="AR7611:AR7674" si="230">ROUND(AP7611/10,0)</f>
        <v>19</v>
      </c>
      <c r="AT7611" s="160">
        <v>36779</v>
      </c>
      <c r="AU7611">
        <v>16</v>
      </c>
      <c r="AV7611">
        <v>71</v>
      </c>
      <c r="AW7611" s="160" t="s">
        <v>1106</v>
      </c>
      <c r="AX7611" s="28">
        <f t="shared" ref="AX7611:AX7674" si="231">ROUND(AV7611/10,0)</f>
        <v>7</v>
      </c>
    </row>
    <row r="7612" spans="28:50" x14ac:dyDescent="0.3">
      <c r="AB7612" s="160">
        <v>40066</v>
      </c>
      <c r="AC7612">
        <v>17</v>
      </c>
      <c r="AD7612">
        <v>125</v>
      </c>
      <c r="AE7612" t="s">
        <v>1106</v>
      </c>
      <c r="AF7612">
        <v>13</v>
      </c>
      <c r="AH7612" s="160">
        <v>38605</v>
      </c>
      <c r="AI7612">
        <v>17</v>
      </c>
      <c r="AJ7612">
        <v>165</v>
      </c>
      <c r="AK7612" s="160" t="s">
        <v>1106</v>
      </c>
      <c r="AL7612" s="28">
        <f t="shared" si="229"/>
        <v>17</v>
      </c>
      <c r="AN7612" s="160">
        <v>37509</v>
      </c>
      <c r="AO7612">
        <v>17</v>
      </c>
      <c r="AP7612">
        <v>159</v>
      </c>
      <c r="AQ7612" s="160" t="s">
        <v>1106</v>
      </c>
      <c r="AR7612" s="28">
        <f t="shared" si="230"/>
        <v>16</v>
      </c>
      <c r="AT7612" s="160">
        <v>36779</v>
      </c>
      <c r="AU7612">
        <v>17</v>
      </c>
      <c r="AV7612">
        <v>68</v>
      </c>
      <c r="AW7612" s="160" t="s">
        <v>1106</v>
      </c>
      <c r="AX7612" s="28">
        <f t="shared" si="231"/>
        <v>7</v>
      </c>
    </row>
    <row r="7613" spans="28:50" x14ac:dyDescent="0.3">
      <c r="AB7613" s="160">
        <v>40066</v>
      </c>
      <c r="AC7613">
        <v>18</v>
      </c>
      <c r="AD7613">
        <v>105</v>
      </c>
      <c r="AE7613" t="s">
        <v>1106</v>
      </c>
      <c r="AF7613">
        <v>11</v>
      </c>
      <c r="AH7613" s="160">
        <v>38605</v>
      </c>
      <c r="AI7613">
        <v>18</v>
      </c>
      <c r="AJ7613">
        <v>166</v>
      </c>
      <c r="AK7613" s="160" t="s">
        <v>1106</v>
      </c>
      <c r="AL7613" s="28">
        <f t="shared" si="229"/>
        <v>17</v>
      </c>
      <c r="AN7613" s="160">
        <v>37509</v>
      </c>
      <c r="AO7613">
        <v>18</v>
      </c>
      <c r="AP7613">
        <v>150</v>
      </c>
      <c r="AQ7613" s="160" t="s">
        <v>1106</v>
      </c>
      <c r="AR7613" s="28">
        <f t="shared" si="230"/>
        <v>15</v>
      </c>
      <c r="AT7613" s="160">
        <v>36779</v>
      </c>
      <c r="AU7613">
        <v>18</v>
      </c>
      <c r="AV7613">
        <v>62</v>
      </c>
      <c r="AW7613" s="160" t="s">
        <v>1106</v>
      </c>
      <c r="AX7613" s="28">
        <f t="shared" si="231"/>
        <v>6</v>
      </c>
    </row>
    <row r="7614" spans="28:50" x14ac:dyDescent="0.3">
      <c r="AB7614" s="160">
        <v>40066</v>
      </c>
      <c r="AC7614">
        <v>19</v>
      </c>
      <c r="AD7614">
        <v>92</v>
      </c>
      <c r="AE7614" t="s">
        <v>1106</v>
      </c>
      <c r="AF7614">
        <v>9</v>
      </c>
      <c r="AH7614" s="160">
        <v>38605</v>
      </c>
      <c r="AI7614">
        <v>19</v>
      </c>
      <c r="AJ7614">
        <v>157</v>
      </c>
      <c r="AK7614" s="160" t="s">
        <v>1106</v>
      </c>
      <c r="AL7614" s="28">
        <f t="shared" si="229"/>
        <v>16</v>
      </c>
      <c r="AN7614" s="160">
        <v>37509</v>
      </c>
      <c r="AO7614">
        <v>19</v>
      </c>
      <c r="AP7614">
        <v>150</v>
      </c>
      <c r="AQ7614" s="160" t="s">
        <v>1106</v>
      </c>
      <c r="AR7614" s="28">
        <f t="shared" si="230"/>
        <v>15</v>
      </c>
      <c r="AT7614" s="160">
        <v>36779</v>
      </c>
      <c r="AU7614">
        <v>19</v>
      </c>
      <c r="AV7614">
        <v>67</v>
      </c>
      <c r="AW7614" s="160" t="s">
        <v>1106</v>
      </c>
      <c r="AX7614" s="28">
        <f t="shared" si="231"/>
        <v>7</v>
      </c>
    </row>
    <row r="7615" spans="28:50" x14ac:dyDescent="0.3">
      <c r="AB7615" s="160">
        <v>40066</v>
      </c>
      <c r="AC7615">
        <v>20</v>
      </c>
      <c r="AD7615">
        <v>76</v>
      </c>
      <c r="AE7615" t="s">
        <v>1106</v>
      </c>
      <c r="AF7615">
        <v>8</v>
      </c>
      <c r="AH7615" s="160">
        <v>38605</v>
      </c>
      <c r="AI7615">
        <v>20</v>
      </c>
      <c r="AJ7615">
        <v>134</v>
      </c>
      <c r="AK7615" s="160" t="s">
        <v>1106</v>
      </c>
      <c r="AL7615" s="28">
        <f t="shared" si="229"/>
        <v>13</v>
      </c>
      <c r="AN7615" s="160">
        <v>37509</v>
      </c>
      <c r="AO7615">
        <v>20</v>
      </c>
      <c r="AP7615">
        <v>145</v>
      </c>
      <c r="AQ7615" s="160" t="s">
        <v>1106</v>
      </c>
      <c r="AR7615" s="28">
        <f t="shared" si="230"/>
        <v>15</v>
      </c>
      <c r="AT7615" s="160">
        <v>36779</v>
      </c>
      <c r="AU7615">
        <v>20</v>
      </c>
      <c r="AV7615">
        <v>70</v>
      </c>
      <c r="AW7615" s="160" t="s">
        <v>1106</v>
      </c>
      <c r="AX7615" s="28">
        <f t="shared" si="231"/>
        <v>7</v>
      </c>
    </row>
    <row r="7616" spans="28:50" x14ac:dyDescent="0.3">
      <c r="AB7616" s="160">
        <v>40066</v>
      </c>
      <c r="AC7616">
        <v>21</v>
      </c>
      <c r="AD7616">
        <v>73</v>
      </c>
      <c r="AE7616" t="s">
        <v>1106</v>
      </c>
      <c r="AF7616">
        <v>7</v>
      </c>
      <c r="AH7616" s="160">
        <v>38605</v>
      </c>
      <c r="AI7616">
        <v>21</v>
      </c>
      <c r="AJ7616">
        <v>122</v>
      </c>
      <c r="AK7616" s="160" t="s">
        <v>1106</v>
      </c>
      <c r="AL7616" s="28">
        <f t="shared" si="229"/>
        <v>12</v>
      </c>
      <c r="AN7616" s="160">
        <v>37509</v>
      </c>
      <c r="AO7616">
        <v>21</v>
      </c>
      <c r="AP7616">
        <v>140</v>
      </c>
      <c r="AQ7616" s="160" t="s">
        <v>1106</v>
      </c>
      <c r="AR7616" s="28">
        <f t="shared" si="230"/>
        <v>14</v>
      </c>
      <c r="AT7616" s="160">
        <v>36779</v>
      </c>
      <c r="AU7616">
        <v>21</v>
      </c>
      <c r="AV7616">
        <v>66</v>
      </c>
      <c r="AW7616" s="160" t="s">
        <v>1106</v>
      </c>
      <c r="AX7616" s="28">
        <f t="shared" si="231"/>
        <v>7</v>
      </c>
    </row>
    <row r="7617" spans="28:50" x14ac:dyDescent="0.3">
      <c r="AB7617" s="160">
        <v>40066</v>
      </c>
      <c r="AC7617">
        <v>22</v>
      </c>
      <c r="AD7617">
        <v>67</v>
      </c>
      <c r="AE7617" t="s">
        <v>1106</v>
      </c>
      <c r="AF7617">
        <v>7</v>
      </c>
      <c r="AH7617" s="160">
        <v>38605</v>
      </c>
      <c r="AI7617">
        <v>22</v>
      </c>
      <c r="AJ7617">
        <v>114</v>
      </c>
      <c r="AK7617" s="160" t="s">
        <v>1106</v>
      </c>
      <c r="AL7617" s="28">
        <f t="shared" si="229"/>
        <v>11</v>
      </c>
      <c r="AN7617" s="160">
        <v>37509</v>
      </c>
      <c r="AO7617">
        <v>22</v>
      </c>
      <c r="AP7617">
        <v>130</v>
      </c>
      <c r="AQ7617" s="160" t="s">
        <v>1106</v>
      </c>
      <c r="AR7617" s="28">
        <f t="shared" si="230"/>
        <v>13</v>
      </c>
      <c r="AT7617" s="160">
        <v>36779</v>
      </c>
      <c r="AU7617">
        <v>22</v>
      </c>
      <c r="AV7617">
        <v>65</v>
      </c>
      <c r="AW7617" s="160" t="s">
        <v>1106</v>
      </c>
      <c r="AX7617" s="28">
        <f t="shared" si="231"/>
        <v>7</v>
      </c>
    </row>
    <row r="7618" spans="28:50" x14ac:dyDescent="0.3">
      <c r="AB7618" s="160">
        <v>40066</v>
      </c>
      <c r="AC7618">
        <v>23</v>
      </c>
      <c r="AD7618">
        <v>57</v>
      </c>
      <c r="AE7618" t="s">
        <v>1106</v>
      </c>
      <c r="AF7618">
        <v>6</v>
      </c>
      <c r="AH7618" s="160">
        <v>38605</v>
      </c>
      <c r="AI7618">
        <v>23</v>
      </c>
      <c r="AJ7618">
        <v>108</v>
      </c>
      <c r="AK7618" s="160" t="s">
        <v>1106</v>
      </c>
      <c r="AL7618" s="28">
        <f t="shared" si="229"/>
        <v>11</v>
      </c>
      <c r="AN7618" s="160">
        <v>37509</v>
      </c>
      <c r="AO7618">
        <v>23</v>
      </c>
      <c r="AP7618">
        <v>126</v>
      </c>
      <c r="AQ7618" s="160" t="s">
        <v>1106</v>
      </c>
      <c r="AR7618" s="28">
        <f t="shared" si="230"/>
        <v>13</v>
      </c>
      <c r="AT7618" s="160">
        <v>36779</v>
      </c>
      <c r="AU7618">
        <v>23</v>
      </c>
      <c r="AV7618">
        <v>68</v>
      </c>
      <c r="AW7618" s="160" t="s">
        <v>1106</v>
      </c>
      <c r="AX7618" s="28">
        <f t="shared" si="231"/>
        <v>7</v>
      </c>
    </row>
    <row r="7619" spans="28:50" x14ac:dyDescent="0.3">
      <c r="AB7619" s="160">
        <v>40067</v>
      </c>
      <c r="AC7619">
        <v>0</v>
      </c>
      <c r="AD7619">
        <v>40</v>
      </c>
      <c r="AE7619" t="s">
        <v>1106</v>
      </c>
      <c r="AF7619">
        <v>4</v>
      </c>
      <c r="AH7619" s="160">
        <v>38606</v>
      </c>
      <c r="AI7619">
        <v>0</v>
      </c>
      <c r="AJ7619">
        <v>102</v>
      </c>
      <c r="AK7619" s="160" t="s">
        <v>1106</v>
      </c>
      <c r="AL7619" s="28">
        <f t="shared" si="229"/>
        <v>10</v>
      </c>
      <c r="AN7619" s="160">
        <v>37510</v>
      </c>
      <c r="AO7619">
        <v>0</v>
      </c>
      <c r="AP7619">
        <v>130</v>
      </c>
      <c r="AQ7619" s="160" t="s">
        <v>1106</v>
      </c>
      <c r="AR7619" s="28">
        <f t="shared" si="230"/>
        <v>13</v>
      </c>
      <c r="AT7619" s="160">
        <v>36780</v>
      </c>
      <c r="AU7619">
        <v>0</v>
      </c>
      <c r="AV7619">
        <v>58</v>
      </c>
      <c r="AW7619" s="160" t="s">
        <v>1106</v>
      </c>
      <c r="AX7619" s="28">
        <f t="shared" si="231"/>
        <v>6</v>
      </c>
    </row>
    <row r="7620" spans="28:50" x14ac:dyDescent="0.3">
      <c r="AB7620" s="160">
        <v>40067</v>
      </c>
      <c r="AC7620">
        <v>1</v>
      </c>
      <c r="AD7620">
        <v>27</v>
      </c>
      <c r="AE7620" t="s">
        <v>1106</v>
      </c>
      <c r="AF7620">
        <v>3</v>
      </c>
      <c r="AH7620" s="160">
        <v>38606</v>
      </c>
      <c r="AI7620">
        <v>1</v>
      </c>
      <c r="AJ7620">
        <v>96</v>
      </c>
      <c r="AK7620" s="160" t="s">
        <v>1106</v>
      </c>
      <c r="AL7620" s="28">
        <f t="shared" si="229"/>
        <v>10</v>
      </c>
      <c r="AN7620" s="160">
        <v>37510</v>
      </c>
      <c r="AO7620">
        <v>1</v>
      </c>
      <c r="AP7620">
        <v>130</v>
      </c>
      <c r="AQ7620" s="160" t="s">
        <v>1106</v>
      </c>
      <c r="AR7620" s="28">
        <f t="shared" si="230"/>
        <v>13</v>
      </c>
      <c r="AT7620" s="160">
        <v>36780</v>
      </c>
      <c r="AU7620">
        <v>1</v>
      </c>
      <c r="AV7620">
        <v>51</v>
      </c>
      <c r="AW7620" s="160" t="s">
        <v>1106</v>
      </c>
      <c r="AX7620" s="28">
        <f t="shared" si="231"/>
        <v>5</v>
      </c>
    </row>
    <row r="7621" spans="28:50" x14ac:dyDescent="0.3">
      <c r="AB7621" s="160">
        <v>40067</v>
      </c>
      <c r="AC7621">
        <v>2</v>
      </c>
      <c r="AD7621">
        <v>21</v>
      </c>
      <c r="AE7621" t="s">
        <v>1106</v>
      </c>
      <c r="AF7621">
        <v>2</v>
      </c>
      <c r="AH7621" s="160">
        <v>38606</v>
      </c>
      <c r="AI7621">
        <v>2</v>
      </c>
      <c r="AJ7621">
        <v>95</v>
      </c>
      <c r="AK7621" s="160" t="s">
        <v>1106</v>
      </c>
      <c r="AL7621" s="28">
        <f t="shared" si="229"/>
        <v>10</v>
      </c>
      <c r="AN7621" s="160">
        <v>37510</v>
      </c>
      <c r="AO7621">
        <v>2</v>
      </c>
      <c r="AP7621">
        <v>120</v>
      </c>
      <c r="AQ7621" s="160" t="s">
        <v>1106</v>
      </c>
      <c r="AR7621" s="28">
        <f t="shared" si="230"/>
        <v>12</v>
      </c>
      <c r="AT7621" s="160">
        <v>36780</v>
      </c>
      <c r="AU7621">
        <v>2</v>
      </c>
      <c r="AV7621">
        <v>61</v>
      </c>
      <c r="AW7621" s="160" t="s">
        <v>1106</v>
      </c>
      <c r="AX7621" s="28">
        <f t="shared" si="231"/>
        <v>6</v>
      </c>
    </row>
    <row r="7622" spans="28:50" x14ac:dyDescent="0.3">
      <c r="AB7622" s="160">
        <v>40067</v>
      </c>
      <c r="AC7622">
        <v>3</v>
      </c>
      <c r="AD7622">
        <v>11</v>
      </c>
      <c r="AE7622" t="s">
        <v>1106</v>
      </c>
      <c r="AF7622">
        <v>1</v>
      </c>
      <c r="AH7622" s="160">
        <v>38606</v>
      </c>
      <c r="AI7622">
        <v>3</v>
      </c>
      <c r="AJ7622">
        <v>89</v>
      </c>
      <c r="AK7622" s="160" t="s">
        <v>1106</v>
      </c>
      <c r="AL7622" s="28">
        <f t="shared" si="229"/>
        <v>9</v>
      </c>
      <c r="AN7622" s="160">
        <v>37510</v>
      </c>
      <c r="AO7622">
        <v>3</v>
      </c>
      <c r="AP7622">
        <v>120</v>
      </c>
      <c r="AQ7622" s="160" t="s">
        <v>1106</v>
      </c>
      <c r="AR7622" s="28">
        <f t="shared" si="230"/>
        <v>12</v>
      </c>
      <c r="AT7622" s="160">
        <v>36780</v>
      </c>
      <c r="AU7622">
        <v>3</v>
      </c>
      <c r="AV7622">
        <v>51</v>
      </c>
      <c r="AW7622" s="160" t="s">
        <v>1106</v>
      </c>
      <c r="AX7622" s="28">
        <f t="shared" si="231"/>
        <v>5</v>
      </c>
    </row>
    <row r="7623" spans="28:50" x14ac:dyDescent="0.3">
      <c r="AB7623" s="160">
        <v>40067</v>
      </c>
      <c r="AC7623">
        <v>4</v>
      </c>
      <c r="AD7623">
        <v>7</v>
      </c>
      <c r="AE7623" t="s">
        <v>1106</v>
      </c>
      <c r="AF7623">
        <v>1</v>
      </c>
      <c r="AH7623" s="160">
        <v>38606</v>
      </c>
      <c r="AI7623">
        <v>4</v>
      </c>
      <c r="AJ7623">
        <v>83</v>
      </c>
      <c r="AK7623" s="160" t="s">
        <v>1106</v>
      </c>
      <c r="AL7623" s="28">
        <f t="shared" si="229"/>
        <v>8</v>
      </c>
      <c r="AN7623" s="160">
        <v>37510</v>
      </c>
      <c r="AO7623">
        <v>4</v>
      </c>
      <c r="AP7623">
        <v>120</v>
      </c>
      <c r="AQ7623" s="160" t="s">
        <v>1106</v>
      </c>
      <c r="AR7623" s="28">
        <f t="shared" si="230"/>
        <v>12</v>
      </c>
      <c r="AT7623" s="160">
        <v>36780</v>
      </c>
      <c r="AU7623">
        <v>4</v>
      </c>
      <c r="AV7623">
        <v>48</v>
      </c>
      <c r="AW7623" s="160" t="s">
        <v>1106</v>
      </c>
      <c r="AX7623" s="28">
        <f t="shared" si="231"/>
        <v>5</v>
      </c>
    </row>
    <row r="7624" spans="28:50" x14ac:dyDescent="0.3">
      <c r="AB7624" s="160">
        <v>40067</v>
      </c>
      <c r="AC7624">
        <v>5</v>
      </c>
      <c r="AD7624">
        <v>2</v>
      </c>
      <c r="AE7624" t="s">
        <v>1106</v>
      </c>
      <c r="AF7624">
        <v>0</v>
      </c>
      <c r="AH7624" s="160">
        <v>38606</v>
      </c>
      <c r="AI7624">
        <v>5</v>
      </c>
      <c r="AJ7624">
        <v>82</v>
      </c>
      <c r="AK7624" s="160" t="s">
        <v>1106</v>
      </c>
      <c r="AL7624" s="28">
        <f t="shared" si="229"/>
        <v>8</v>
      </c>
      <c r="AN7624" s="160">
        <v>37510</v>
      </c>
      <c r="AO7624">
        <v>5</v>
      </c>
      <c r="AP7624">
        <v>119</v>
      </c>
      <c r="AQ7624" s="160" t="s">
        <v>1106</v>
      </c>
      <c r="AR7624" s="28">
        <f t="shared" si="230"/>
        <v>12</v>
      </c>
      <c r="AT7624" s="160">
        <v>36780</v>
      </c>
      <c r="AU7624">
        <v>5</v>
      </c>
      <c r="AV7624">
        <v>56</v>
      </c>
      <c r="AW7624" s="160" t="s">
        <v>1106</v>
      </c>
      <c r="AX7624" s="28">
        <f t="shared" si="231"/>
        <v>6</v>
      </c>
    </row>
    <row r="7625" spans="28:50" x14ac:dyDescent="0.3">
      <c r="AB7625" s="160">
        <v>40067</v>
      </c>
      <c r="AC7625">
        <v>6</v>
      </c>
      <c r="AD7625">
        <v>-5</v>
      </c>
      <c r="AE7625" t="s">
        <v>1106</v>
      </c>
      <c r="AF7625">
        <v>-1</v>
      </c>
      <c r="AH7625" s="160">
        <v>38606</v>
      </c>
      <c r="AI7625">
        <v>6</v>
      </c>
      <c r="AJ7625">
        <v>81</v>
      </c>
      <c r="AK7625" s="160" t="s">
        <v>1106</v>
      </c>
      <c r="AL7625" s="28">
        <f t="shared" si="229"/>
        <v>8</v>
      </c>
      <c r="AN7625" s="160">
        <v>37510</v>
      </c>
      <c r="AO7625">
        <v>6</v>
      </c>
      <c r="AP7625">
        <v>120</v>
      </c>
      <c r="AQ7625" s="160" t="s">
        <v>1106</v>
      </c>
      <c r="AR7625" s="28">
        <f t="shared" si="230"/>
        <v>12</v>
      </c>
      <c r="AT7625" s="160">
        <v>36780</v>
      </c>
      <c r="AU7625">
        <v>6</v>
      </c>
      <c r="AV7625">
        <v>49</v>
      </c>
      <c r="AW7625" s="160" t="s">
        <v>1106</v>
      </c>
      <c r="AX7625" s="28">
        <f t="shared" si="231"/>
        <v>5</v>
      </c>
    </row>
    <row r="7626" spans="28:50" x14ac:dyDescent="0.3">
      <c r="AB7626" s="160">
        <v>40067</v>
      </c>
      <c r="AC7626">
        <v>7</v>
      </c>
      <c r="AD7626">
        <v>8</v>
      </c>
      <c r="AE7626" t="s">
        <v>1106</v>
      </c>
      <c r="AF7626">
        <v>1</v>
      </c>
      <c r="AH7626" s="160">
        <v>38606</v>
      </c>
      <c r="AI7626">
        <v>7</v>
      </c>
      <c r="AJ7626">
        <v>83</v>
      </c>
      <c r="AK7626" s="160" t="s">
        <v>1106</v>
      </c>
      <c r="AL7626" s="28">
        <f t="shared" si="229"/>
        <v>8</v>
      </c>
      <c r="AN7626" s="160">
        <v>37510</v>
      </c>
      <c r="AO7626">
        <v>7</v>
      </c>
      <c r="AP7626">
        <v>140</v>
      </c>
      <c r="AQ7626" s="160" t="s">
        <v>1106</v>
      </c>
      <c r="AR7626" s="28">
        <f t="shared" si="230"/>
        <v>14</v>
      </c>
      <c r="AT7626" s="160">
        <v>36780</v>
      </c>
      <c r="AU7626">
        <v>7</v>
      </c>
      <c r="AV7626">
        <v>51</v>
      </c>
      <c r="AW7626" s="160" t="s">
        <v>1106</v>
      </c>
      <c r="AX7626" s="28">
        <f t="shared" si="231"/>
        <v>5</v>
      </c>
    </row>
    <row r="7627" spans="28:50" x14ac:dyDescent="0.3">
      <c r="AB7627" s="160">
        <v>40067</v>
      </c>
      <c r="AC7627">
        <v>8</v>
      </c>
      <c r="AD7627">
        <v>37</v>
      </c>
      <c r="AE7627" t="s">
        <v>1106</v>
      </c>
      <c r="AF7627">
        <v>4</v>
      </c>
      <c r="AH7627" s="160">
        <v>38606</v>
      </c>
      <c r="AI7627">
        <v>8</v>
      </c>
      <c r="AJ7627">
        <v>91</v>
      </c>
      <c r="AK7627" s="160" t="s">
        <v>1106</v>
      </c>
      <c r="AL7627" s="28">
        <f t="shared" si="229"/>
        <v>9</v>
      </c>
      <c r="AN7627" s="160">
        <v>37510</v>
      </c>
      <c r="AO7627">
        <v>8</v>
      </c>
      <c r="AP7627">
        <v>154</v>
      </c>
      <c r="AQ7627" s="160" t="s">
        <v>1106</v>
      </c>
      <c r="AR7627" s="28">
        <f t="shared" si="230"/>
        <v>15</v>
      </c>
      <c r="AT7627" s="160">
        <v>36780</v>
      </c>
      <c r="AU7627">
        <v>8</v>
      </c>
      <c r="AV7627">
        <v>56</v>
      </c>
      <c r="AW7627" s="160" t="s">
        <v>1106</v>
      </c>
      <c r="AX7627" s="28">
        <f t="shared" si="231"/>
        <v>6</v>
      </c>
    </row>
    <row r="7628" spans="28:50" x14ac:dyDescent="0.3">
      <c r="AB7628" s="160">
        <v>40067</v>
      </c>
      <c r="AC7628">
        <v>9</v>
      </c>
      <c r="AD7628">
        <v>70</v>
      </c>
      <c r="AE7628" t="s">
        <v>1106</v>
      </c>
      <c r="AF7628">
        <v>7</v>
      </c>
      <c r="AH7628" s="160">
        <v>38606</v>
      </c>
      <c r="AI7628">
        <v>9</v>
      </c>
      <c r="AJ7628">
        <v>110</v>
      </c>
      <c r="AK7628" s="160" t="s">
        <v>1106</v>
      </c>
      <c r="AL7628" s="28">
        <f t="shared" si="229"/>
        <v>11</v>
      </c>
      <c r="AN7628" s="160">
        <v>37510</v>
      </c>
      <c r="AO7628">
        <v>9</v>
      </c>
      <c r="AP7628">
        <v>170</v>
      </c>
      <c r="AQ7628" s="160" t="s">
        <v>1106</v>
      </c>
      <c r="AR7628" s="28">
        <f t="shared" si="230"/>
        <v>17</v>
      </c>
      <c r="AT7628" s="160">
        <v>36780</v>
      </c>
      <c r="AU7628">
        <v>9</v>
      </c>
      <c r="AV7628">
        <v>67</v>
      </c>
      <c r="AW7628" s="160" t="s">
        <v>1106</v>
      </c>
      <c r="AX7628" s="28">
        <f t="shared" si="231"/>
        <v>7</v>
      </c>
    </row>
    <row r="7629" spans="28:50" x14ac:dyDescent="0.3">
      <c r="AB7629" s="160">
        <v>40067</v>
      </c>
      <c r="AC7629">
        <v>10</v>
      </c>
      <c r="AD7629">
        <v>94</v>
      </c>
      <c r="AE7629" t="s">
        <v>1106</v>
      </c>
      <c r="AF7629">
        <v>9</v>
      </c>
      <c r="AH7629" s="160">
        <v>38606</v>
      </c>
      <c r="AI7629">
        <v>10</v>
      </c>
      <c r="AJ7629">
        <v>119</v>
      </c>
      <c r="AK7629" s="160" t="s">
        <v>1106</v>
      </c>
      <c r="AL7629" s="28">
        <f t="shared" si="229"/>
        <v>12</v>
      </c>
      <c r="AN7629" s="160">
        <v>37510</v>
      </c>
      <c r="AO7629">
        <v>10</v>
      </c>
      <c r="AP7629">
        <v>170</v>
      </c>
      <c r="AQ7629" s="160" t="s">
        <v>1106</v>
      </c>
      <c r="AR7629" s="28">
        <f t="shared" si="230"/>
        <v>17</v>
      </c>
      <c r="AT7629" s="160">
        <v>36780</v>
      </c>
      <c r="AU7629">
        <v>10</v>
      </c>
      <c r="AV7629">
        <v>82</v>
      </c>
      <c r="AW7629" s="160" t="s">
        <v>1106</v>
      </c>
      <c r="AX7629" s="28">
        <f t="shared" si="231"/>
        <v>8</v>
      </c>
    </row>
    <row r="7630" spans="28:50" x14ac:dyDescent="0.3">
      <c r="AB7630" s="160">
        <v>40067</v>
      </c>
      <c r="AC7630">
        <v>11</v>
      </c>
      <c r="AD7630">
        <v>124</v>
      </c>
      <c r="AE7630" t="s">
        <v>1106</v>
      </c>
      <c r="AF7630">
        <v>12</v>
      </c>
      <c r="AH7630" s="160">
        <v>38606</v>
      </c>
      <c r="AI7630">
        <v>11</v>
      </c>
      <c r="AJ7630">
        <v>134</v>
      </c>
      <c r="AK7630" s="160" t="s">
        <v>1106</v>
      </c>
      <c r="AL7630" s="28">
        <f t="shared" si="229"/>
        <v>13</v>
      </c>
      <c r="AN7630" s="160">
        <v>37510</v>
      </c>
      <c r="AO7630">
        <v>11</v>
      </c>
      <c r="AP7630">
        <v>178</v>
      </c>
      <c r="AQ7630" s="160" t="s">
        <v>1106</v>
      </c>
      <c r="AR7630" s="28">
        <f t="shared" si="230"/>
        <v>18</v>
      </c>
      <c r="AT7630" s="160">
        <v>36780</v>
      </c>
      <c r="AU7630">
        <v>11</v>
      </c>
      <c r="AV7630">
        <v>83</v>
      </c>
      <c r="AW7630" s="160" t="s">
        <v>1106</v>
      </c>
      <c r="AX7630" s="28">
        <f t="shared" si="231"/>
        <v>8</v>
      </c>
    </row>
    <row r="7631" spans="28:50" x14ac:dyDescent="0.3">
      <c r="AB7631" s="160">
        <v>40067</v>
      </c>
      <c r="AC7631">
        <v>12</v>
      </c>
      <c r="AD7631">
        <v>144</v>
      </c>
      <c r="AE7631" t="s">
        <v>1106</v>
      </c>
      <c r="AF7631">
        <v>14</v>
      </c>
      <c r="AH7631" s="160">
        <v>38606</v>
      </c>
      <c r="AI7631">
        <v>12</v>
      </c>
      <c r="AJ7631">
        <v>132</v>
      </c>
      <c r="AK7631" s="160" t="s">
        <v>1106</v>
      </c>
      <c r="AL7631" s="28">
        <f t="shared" si="229"/>
        <v>13</v>
      </c>
      <c r="AN7631" s="160">
        <v>37510</v>
      </c>
      <c r="AO7631">
        <v>12</v>
      </c>
      <c r="AP7631">
        <v>180</v>
      </c>
      <c r="AQ7631" s="160" t="s">
        <v>1106</v>
      </c>
      <c r="AR7631" s="28">
        <f t="shared" si="230"/>
        <v>18</v>
      </c>
      <c r="AT7631" s="160">
        <v>36780</v>
      </c>
      <c r="AU7631">
        <v>12</v>
      </c>
      <c r="AV7631">
        <v>93</v>
      </c>
      <c r="AW7631" s="160" t="s">
        <v>1106</v>
      </c>
      <c r="AX7631" s="28">
        <f t="shared" si="231"/>
        <v>9</v>
      </c>
    </row>
    <row r="7632" spans="28:50" x14ac:dyDescent="0.3">
      <c r="AB7632" s="160">
        <v>40067</v>
      </c>
      <c r="AC7632">
        <v>13</v>
      </c>
      <c r="AD7632">
        <v>158</v>
      </c>
      <c r="AE7632" t="s">
        <v>1106</v>
      </c>
      <c r="AF7632">
        <v>16</v>
      </c>
      <c r="AH7632" s="160">
        <v>38606</v>
      </c>
      <c r="AI7632">
        <v>13</v>
      </c>
      <c r="AJ7632">
        <v>139</v>
      </c>
      <c r="AK7632" s="160" t="s">
        <v>1106</v>
      </c>
      <c r="AL7632" s="28">
        <f t="shared" si="229"/>
        <v>14</v>
      </c>
      <c r="AN7632" s="160">
        <v>37510</v>
      </c>
      <c r="AO7632">
        <v>13</v>
      </c>
      <c r="AP7632">
        <v>170</v>
      </c>
      <c r="AQ7632" s="160" t="s">
        <v>1106</v>
      </c>
      <c r="AR7632" s="28">
        <f t="shared" si="230"/>
        <v>17</v>
      </c>
      <c r="AT7632" s="160">
        <v>36780</v>
      </c>
      <c r="AU7632">
        <v>13</v>
      </c>
      <c r="AV7632">
        <v>90</v>
      </c>
      <c r="AW7632" s="160" t="s">
        <v>1106</v>
      </c>
      <c r="AX7632" s="28">
        <f t="shared" si="231"/>
        <v>9</v>
      </c>
    </row>
    <row r="7633" spans="28:50" x14ac:dyDescent="0.3">
      <c r="AB7633" s="160">
        <v>40067</v>
      </c>
      <c r="AC7633">
        <v>14</v>
      </c>
      <c r="AD7633">
        <v>165</v>
      </c>
      <c r="AE7633" t="s">
        <v>1106</v>
      </c>
      <c r="AF7633">
        <v>17</v>
      </c>
      <c r="AH7633" s="160">
        <v>38606</v>
      </c>
      <c r="AI7633">
        <v>14</v>
      </c>
      <c r="AJ7633">
        <v>141</v>
      </c>
      <c r="AK7633" s="160" t="s">
        <v>1106</v>
      </c>
      <c r="AL7633" s="28">
        <f t="shared" si="229"/>
        <v>14</v>
      </c>
      <c r="AN7633" s="160">
        <v>37510</v>
      </c>
      <c r="AO7633">
        <v>14</v>
      </c>
      <c r="AP7633">
        <v>129</v>
      </c>
      <c r="AQ7633" s="160" t="s">
        <v>1106</v>
      </c>
      <c r="AR7633" s="28">
        <f t="shared" si="230"/>
        <v>13</v>
      </c>
      <c r="AT7633" s="160">
        <v>36780</v>
      </c>
      <c r="AU7633">
        <v>14</v>
      </c>
      <c r="AV7633">
        <v>90</v>
      </c>
      <c r="AW7633" s="160" t="s">
        <v>1106</v>
      </c>
      <c r="AX7633" s="28">
        <f t="shared" si="231"/>
        <v>9</v>
      </c>
    </row>
    <row r="7634" spans="28:50" x14ac:dyDescent="0.3">
      <c r="AB7634" s="160">
        <v>40067</v>
      </c>
      <c r="AC7634">
        <v>15</v>
      </c>
      <c r="AD7634">
        <v>168</v>
      </c>
      <c r="AE7634" t="s">
        <v>1106</v>
      </c>
      <c r="AF7634">
        <v>17</v>
      </c>
      <c r="AH7634" s="160">
        <v>38606</v>
      </c>
      <c r="AI7634">
        <v>15</v>
      </c>
      <c r="AJ7634">
        <v>115</v>
      </c>
      <c r="AK7634" s="160" t="s">
        <v>1106</v>
      </c>
      <c r="AL7634" s="28">
        <f t="shared" si="229"/>
        <v>12</v>
      </c>
      <c r="AN7634" s="160">
        <v>37510</v>
      </c>
      <c r="AO7634">
        <v>15</v>
      </c>
      <c r="AP7634">
        <v>140</v>
      </c>
      <c r="AQ7634" s="160" t="s">
        <v>1106</v>
      </c>
      <c r="AR7634" s="28">
        <f t="shared" si="230"/>
        <v>14</v>
      </c>
      <c r="AT7634" s="160">
        <v>36780</v>
      </c>
      <c r="AU7634">
        <v>15</v>
      </c>
      <c r="AV7634">
        <v>82</v>
      </c>
      <c r="AW7634" s="160" t="s">
        <v>1106</v>
      </c>
      <c r="AX7634" s="28">
        <f t="shared" si="231"/>
        <v>8</v>
      </c>
    </row>
    <row r="7635" spans="28:50" x14ac:dyDescent="0.3">
      <c r="AB7635" s="160">
        <v>40067</v>
      </c>
      <c r="AC7635">
        <v>16</v>
      </c>
      <c r="AD7635">
        <v>164</v>
      </c>
      <c r="AE7635" t="s">
        <v>1106</v>
      </c>
      <c r="AF7635">
        <v>16</v>
      </c>
      <c r="AH7635" s="160">
        <v>38606</v>
      </c>
      <c r="AI7635">
        <v>16</v>
      </c>
      <c r="AJ7635">
        <v>111</v>
      </c>
      <c r="AK7635" s="160" t="s">
        <v>1106</v>
      </c>
      <c r="AL7635" s="28">
        <f t="shared" si="229"/>
        <v>11</v>
      </c>
      <c r="AN7635" s="160">
        <v>37510</v>
      </c>
      <c r="AO7635">
        <v>16</v>
      </c>
      <c r="AP7635">
        <v>140</v>
      </c>
      <c r="AQ7635" s="160" t="s">
        <v>1106</v>
      </c>
      <c r="AR7635" s="28">
        <f t="shared" si="230"/>
        <v>14</v>
      </c>
      <c r="AT7635" s="160">
        <v>36780</v>
      </c>
      <c r="AU7635">
        <v>16</v>
      </c>
      <c r="AV7635">
        <v>69</v>
      </c>
      <c r="AW7635" s="160" t="s">
        <v>1106</v>
      </c>
      <c r="AX7635" s="28">
        <f t="shared" si="231"/>
        <v>7</v>
      </c>
    </row>
    <row r="7636" spans="28:50" x14ac:dyDescent="0.3">
      <c r="AB7636" s="160">
        <v>40067</v>
      </c>
      <c r="AC7636">
        <v>17</v>
      </c>
      <c r="AD7636">
        <v>154</v>
      </c>
      <c r="AE7636" t="s">
        <v>1106</v>
      </c>
      <c r="AF7636">
        <v>15</v>
      </c>
      <c r="AH7636" s="160">
        <v>38606</v>
      </c>
      <c r="AI7636">
        <v>17</v>
      </c>
      <c r="AJ7636">
        <v>105</v>
      </c>
      <c r="AK7636" s="160" t="s">
        <v>1106</v>
      </c>
      <c r="AL7636" s="28">
        <f t="shared" si="229"/>
        <v>11</v>
      </c>
      <c r="AN7636" s="160">
        <v>37510</v>
      </c>
      <c r="AO7636">
        <v>17</v>
      </c>
      <c r="AP7636">
        <v>131</v>
      </c>
      <c r="AQ7636" s="160" t="s">
        <v>1106</v>
      </c>
      <c r="AR7636" s="28">
        <f t="shared" si="230"/>
        <v>13</v>
      </c>
      <c r="AT7636" s="160">
        <v>36780</v>
      </c>
      <c r="AU7636">
        <v>17</v>
      </c>
      <c r="AV7636">
        <v>67</v>
      </c>
      <c r="AW7636" s="160" t="s">
        <v>1106</v>
      </c>
      <c r="AX7636" s="28">
        <f t="shared" si="231"/>
        <v>7</v>
      </c>
    </row>
    <row r="7637" spans="28:50" x14ac:dyDescent="0.3">
      <c r="AB7637" s="160">
        <v>40067</v>
      </c>
      <c r="AC7637">
        <v>18</v>
      </c>
      <c r="AD7637">
        <v>138</v>
      </c>
      <c r="AE7637" t="s">
        <v>1106</v>
      </c>
      <c r="AF7637">
        <v>14</v>
      </c>
      <c r="AH7637" s="160">
        <v>38606</v>
      </c>
      <c r="AI7637">
        <v>18</v>
      </c>
      <c r="AJ7637">
        <v>101</v>
      </c>
      <c r="AK7637" s="160" t="s">
        <v>1106</v>
      </c>
      <c r="AL7637" s="28">
        <f t="shared" si="229"/>
        <v>10</v>
      </c>
      <c r="AN7637" s="160">
        <v>37510</v>
      </c>
      <c r="AO7637">
        <v>18</v>
      </c>
      <c r="AP7637">
        <v>130</v>
      </c>
      <c r="AQ7637" s="160" t="s">
        <v>1106</v>
      </c>
      <c r="AR7637" s="28">
        <f t="shared" si="230"/>
        <v>13</v>
      </c>
      <c r="AT7637" s="160">
        <v>36780</v>
      </c>
      <c r="AU7637">
        <v>18</v>
      </c>
      <c r="AV7637">
        <v>61</v>
      </c>
      <c r="AW7637" s="160" t="s">
        <v>1106</v>
      </c>
      <c r="AX7637" s="28">
        <f t="shared" si="231"/>
        <v>6</v>
      </c>
    </row>
    <row r="7638" spans="28:50" x14ac:dyDescent="0.3">
      <c r="AB7638" s="160">
        <v>40067</v>
      </c>
      <c r="AC7638">
        <v>19</v>
      </c>
      <c r="AD7638">
        <v>127</v>
      </c>
      <c r="AE7638" t="s">
        <v>1106</v>
      </c>
      <c r="AF7638">
        <v>13</v>
      </c>
      <c r="AH7638" s="160">
        <v>38606</v>
      </c>
      <c r="AI7638">
        <v>19</v>
      </c>
      <c r="AJ7638">
        <v>93</v>
      </c>
      <c r="AK7638" s="160" t="s">
        <v>1106</v>
      </c>
      <c r="AL7638" s="28">
        <f t="shared" si="229"/>
        <v>9</v>
      </c>
      <c r="AN7638" s="160">
        <v>37510</v>
      </c>
      <c r="AO7638">
        <v>19</v>
      </c>
      <c r="AP7638">
        <v>130</v>
      </c>
      <c r="AQ7638" s="160" t="s">
        <v>1106</v>
      </c>
      <c r="AR7638" s="28">
        <f t="shared" si="230"/>
        <v>13</v>
      </c>
      <c r="AT7638" s="160">
        <v>36780</v>
      </c>
      <c r="AU7638">
        <v>19</v>
      </c>
      <c r="AV7638">
        <v>53</v>
      </c>
      <c r="AW7638" s="160" t="s">
        <v>1106</v>
      </c>
      <c r="AX7638" s="28">
        <f t="shared" si="231"/>
        <v>5</v>
      </c>
    </row>
    <row r="7639" spans="28:50" x14ac:dyDescent="0.3">
      <c r="AB7639" s="160">
        <v>40067</v>
      </c>
      <c r="AC7639">
        <v>20</v>
      </c>
      <c r="AD7639">
        <v>106</v>
      </c>
      <c r="AE7639" t="s">
        <v>1106</v>
      </c>
      <c r="AF7639">
        <v>11</v>
      </c>
      <c r="AH7639" s="160">
        <v>38606</v>
      </c>
      <c r="AI7639">
        <v>20</v>
      </c>
      <c r="AJ7639">
        <v>91</v>
      </c>
      <c r="AK7639" s="160" t="s">
        <v>1106</v>
      </c>
      <c r="AL7639" s="28">
        <f t="shared" si="229"/>
        <v>9</v>
      </c>
      <c r="AN7639" s="160">
        <v>37510</v>
      </c>
      <c r="AO7639">
        <v>20</v>
      </c>
      <c r="AP7639">
        <v>127</v>
      </c>
      <c r="AQ7639" s="160" t="s">
        <v>1106</v>
      </c>
      <c r="AR7639" s="28">
        <f t="shared" si="230"/>
        <v>13</v>
      </c>
      <c r="AT7639" s="160">
        <v>36780</v>
      </c>
      <c r="AU7639">
        <v>20</v>
      </c>
      <c r="AV7639">
        <v>48</v>
      </c>
      <c r="AW7639" s="160" t="s">
        <v>1106</v>
      </c>
      <c r="AX7639" s="28">
        <f t="shared" si="231"/>
        <v>5</v>
      </c>
    </row>
    <row r="7640" spans="28:50" x14ac:dyDescent="0.3">
      <c r="AB7640" s="160">
        <v>40067</v>
      </c>
      <c r="AC7640">
        <v>21</v>
      </c>
      <c r="AD7640">
        <v>115</v>
      </c>
      <c r="AE7640" t="s">
        <v>1106</v>
      </c>
      <c r="AF7640">
        <v>12</v>
      </c>
      <c r="AH7640" s="160">
        <v>38606</v>
      </c>
      <c r="AI7640">
        <v>21</v>
      </c>
      <c r="AJ7640">
        <v>85</v>
      </c>
      <c r="AK7640" s="160" t="s">
        <v>1106</v>
      </c>
      <c r="AL7640" s="28">
        <f t="shared" si="229"/>
        <v>9</v>
      </c>
      <c r="AN7640" s="160">
        <v>37510</v>
      </c>
      <c r="AO7640">
        <v>21</v>
      </c>
      <c r="AP7640">
        <v>130</v>
      </c>
      <c r="AQ7640" s="160" t="s">
        <v>1106</v>
      </c>
      <c r="AR7640" s="28">
        <f t="shared" si="230"/>
        <v>13</v>
      </c>
      <c r="AT7640" s="160">
        <v>36780</v>
      </c>
      <c r="AU7640">
        <v>21</v>
      </c>
      <c r="AV7640">
        <v>47</v>
      </c>
      <c r="AW7640" s="160" t="s">
        <v>1106</v>
      </c>
      <c r="AX7640" s="28">
        <f t="shared" si="231"/>
        <v>5</v>
      </c>
    </row>
    <row r="7641" spans="28:50" x14ac:dyDescent="0.3">
      <c r="AB7641" s="160">
        <v>40067</v>
      </c>
      <c r="AC7641">
        <v>22</v>
      </c>
      <c r="AD7641">
        <v>111</v>
      </c>
      <c r="AE7641" t="s">
        <v>1106</v>
      </c>
      <c r="AF7641">
        <v>11</v>
      </c>
      <c r="AH7641" s="160">
        <v>38606</v>
      </c>
      <c r="AI7641">
        <v>22</v>
      </c>
      <c r="AJ7641">
        <v>80</v>
      </c>
      <c r="AK7641" s="160" t="s">
        <v>1106</v>
      </c>
      <c r="AL7641" s="28">
        <f t="shared" si="229"/>
        <v>8</v>
      </c>
      <c r="AN7641" s="160">
        <v>37510</v>
      </c>
      <c r="AO7641">
        <v>22</v>
      </c>
      <c r="AP7641">
        <v>130</v>
      </c>
      <c r="AQ7641" s="160" t="s">
        <v>1106</v>
      </c>
      <c r="AR7641" s="28">
        <f t="shared" si="230"/>
        <v>13</v>
      </c>
      <c r="AT7641" s="160">
        <v>36780</v>
      </c>
      <c r="AU7641">
        <v>22</v>
      </c>
      <c r="AV7641">
        <v>48</v>
      </c>
      <c r="AW7641" s="160" t="s">
        <v>1106</v>
      </c>
      <c r="AX7641" s="28">
        <f t="shared" si="231"/>
        <v>5</v>
      </c>
    </row>
    <row r="7642" spans="28:50" x14ac:dyDescent="0.3">
      <c r="AB7642" s="160">
        <v>40067</v>
      </c>
      <c r="AC7642">
        <v>23</v>
      </c>
      <c r="AD7642">
        <v>71</v>
      </c>
      <c r="AE7642" t="s">
        <v>1106</v>
      </c>
      <c r="AF7642">
        <v>7</v>
      </c>
      <c r="AH7642" s="160">
        <v>38606</v>
      </c>
      <c r="AI7642">
        <v>23</v>
      </c>
      <c r="AJ7642">
        <v>79</v>
      </c>
      <c r="AK7642" s="160" t="s">
        <v>1106</v>
      </c>
      <c r="AL7642" s="28">
        <f t="shared" si="229"/>
        <v>8</v>
      </c>
      <c r="AN7642" s="160">
        <v>37510</v>
      </c>
      <c r="AO7642">
        <v>23</v>
      </c>
      <c r="AP7642">
        <v>125</v>
      </c>
      <c r="AQ7642" s="160" t="s">
        <v>1106</v>
      </c>
      <c r="AR7642" s="28">
        <f t="shared" si="230"/>
        <v>13</v>
      </c>
      <c r="AT7642" s="160">
        <v>36780</v>
      </c>
      <c r="AU7642">
        <v>23</v>
      </c>
      <c r="AV7642">
        <v>47</v>
      </c>
      <c r="AW7642" s="160" t="s">
        <v>1106</v>
      </c>
      <c r="AX7642" s="28">
        <f t="shared" si="231"/>
        <v>5</v>
      </c>
    </row>
    <row r="7643" spans="28:50" x14ac:dyDescent="0.3">
      <c r="AB7643" s="160">
        <v>40068</v>
      </c>
      <c r="AC7643">
        <v>0</v>
      </c>
      <c r="AD7643">
        <v>79</v>
      </c>
      <c r="AE7643" t="s">
        <v>1106</v>
      </c>
      <c r="AF7643">
        <v>8</v>
      </c>
      <c r="AH7643" s="160">
        <v>38607</v>
      </c>
      <c r="AI7643">
        <v>0</v>
      </c>
      <c r="AJ7643">
        <v>80</v>
      </c>
      <c r="AK7643" s="160" t="s">
        <v>1106</v>
      </c>
      <c r="AL7643" s="28">
        <f t="shared" si="229"/>
        <v>8</v>
      </c>
      <c r="AN7643" s="160">
        <v>37511</v>
      </c>
      <c r="AO7643">
        <v>0</v>
      </c>
      <c r="AP7643">
        <v>120</v>
      </c>
      <c r="AQ7643" s="160" t="s">
        <v>1106</v>
      </c>
      <c r="AR7643" s="28">
        <f t="shared" si="230"/>
        <v>12</v>
      </c>
      <c r="AT7643" s="160">
        <v>36781</v>
      </c>
      <c r="AU7643">
        <v>0</v>
      </c>
      <c r="AV7643">
        <v>34</v>
      </c>
      <c r="AW7643" s="160" t="s">
        <v>1106</v>
      </c>
      <c r="AX7643" s="28">
        <f t="shared" si="231"/>
        <v>3</v>
      </c>
    </row>
    <row r="7644" spans="28:50" x14ac:dyDescent="0.3">
      <c r="AB7644" s="160">
        <v>40068</v>
      </c>
      <c r="AC7644">
        <v>1</v>
      </c>
      <c r="AD7644">
        <v>56</v>
      </c>
      <c r="AE7644" t="s">
        <v>1106</v>
      </c>
      <c r="AF7644">
        <v>6</v>
      </c>
      <c r="AH7644" s="160">
        <v>38607</v>
      </c>
      <c r="AI7644">
        <v>1</v>
      </c>
      <c r="AJ7644">
        <v>80</v>
      </c>
      <c r="AK7644" s="160" t="s">
        <v>1106</v>
      </c>
      <c r="AL7644" s="28">
        <f t="shared" si="229"/>
        <v>8</v>
      </c>
      <c r="AN7644" s="160">
        <v>37511</v>
      </c>
      <c r="AO7644">
        <v>1</v>
      </c>
      <c r="AP7644">
        <v>120</v>
      </c>
      <c r="AQ7644" s="160" t="s">
        <v>1106</v>
      </c>
      <c r="AR7644" s="28">
        <f t="shared" si="230"/>
        <v>12</v>
      </c>
      <c r="AT7644" s="160">
        <v>36781</v>
      </c>
      <c r="AU7644">
        <v>1</v>
      </c>
      <c r="AV7644">
        <v>36</v>
      </c>
      <c r="AW7644" s="160" t="s">
        <v>1106</v>
      </c>
      <c r="AX7644" s="28">
        <f t="shared" si="231"/>
        <v>4</v>
      </c>
    </row>
    <row r="7645" spans="28:50" x14ac:dyDescent="0.3">
      <c r="AB7645" s="160">
        <v>40068</v>
      </c>
      <c r="AC7645">
        <v>2</v>
      </c>
      <c r="AD7645">
        <v>114</v>
      </c>
      <c r="AE7645" t="s">
        <v>1106</v>
      </c>
      <c r="AF7645">
        <v>11</v>
      </c>
      <c r="AH7645" s="160">
        <v>38607</v>
      </c>
      <c r="AI7645">
        <v>2</v>
      </c>
      <c r="AJ7645">
        <v>78</v>
      </c>
      <c r="AK7645" s="160" t="s">
        <v>1106</v>
      </c>
      <c r="AL7645" s="28">
        <f t="shared" si="229"/>
        <v>8</v>
      </c>
      <c r="AN7645" s="160">
        <v>37511</v>
      </c>
      <c r="AO7645">
        <v>2</v>
      </c>
      <c r="AP7645">
        <v>129</v>
      </c>
      <c r="AQ7645" s="160" t="s">
        <v>1106</v>
      </c>
      <c r="AR7645" s="28">
        <f t="shared" si="230"/>
        <v>13</v>
      </c>
      <c r="AT7645" s="160">
        <v>36781</v>
      </c>
      <c r="AU7645">
        <v>2</v>
      </c>
      <c r="AV7645">
        <v>39</v>
      </c>
      <c r="AW7645" s="160" t="s">
        <v>1106</v>
      </c>
      <c r="AX7645" s="28">
        <f t="shared" si="231"/>
        <v>4</v>
      </c>
    </row>
    <row r="7646" spans="28:50" x14ac:dyDescent="0.3">
      <c r="AB7646" s="160">
        <v>40068</v>
      </c>
      <c r="AC7646">
        <v>3</v>
      </c>
      <c r="AD7646">
        <v>104</v>
      </c>
      <c r="AE7646" t="s">
        <v>1106</v>
      </c>
      <c r="AF7646">
        <v>10</v>
      </c>
      <c r="AH7646" s="160">
        <v>38607</v>
      </c>
      <c r="AI7646">
        <v>3</v>
      </c>
      <c r="AJ7646">
        <v>75</v>
      </c>
      <c r="AK7646" s="160" t="s">
        <v>1106</v>
      </c>
      <c r="AL7646" s="28">
        <f t="shared" si="229"/>
        <v>8</v>
      </c>
      <c r="AN7646" s="160">
        <v>37511</v>
      </c>
      <c r="AO7646">
        <v>3</v>
      </c>
      <c r="AP7646">
        <v>120</v>
      </c>
      <c r="AQ7646" s="160" t="s">
        <v>1106</v>
      </c>
      <c r="AR7646" s="28">
        <f t="shared" si="230"/>
        <v>12</v>
      </c>
      <c r="AT7646" s="160">
        <v>36781</v>
      </c>
      <c r="AU7646">
        <v>3</v>
      </c>
      <c r="AV7646">
        <v>24</v>
      </c>
      <c r="AW7646" s="160" t="s">
        <v>1106</v>
      </c>
      <c r="AX7646" s="28">
        <f t="shared" si="231"/>
        <v>2</v>
      </c>
    </row>
    <row r="7647" spans="28:50" x14ac:dyDescent="0.3">
      <c r="AB7647" s="160">
        <v>40068</v>
      </c>
      <c r="AC7647">
        <v>4</v>
      </c>
      <c r="AD7647">
        <v>106</v>
      </c>
      <c r="AE7647" t="s">
        <v>1106</v>
      </c>
      <c r="AF7647">
        <v>11</v>
      </c>
      <c r="AH7647" s="160">
        <v>38607</v>
      </c>
      <c r="AI7647">
        <v>4</v>
      </c>
      <c r="AJ7647">
        <v>75</v>
      </c>
      <c r="AK7647" s="160" t="s">
        <v>1106</v>
      </c>
      <c r="AL7647" s="28">
        <f t="shared" si="229"/>
        <v>8</v>
      </c>
      <c r="AN7647" s="160">
        <v>37511</v>
      </c>
      <c r="AO7647">
        <v>4</v>
      </c>
      <c r="AP7647">
        <v>120</v>
      </c>
      <c r="AQ7647" s="160" t="s">
        <v>1106</v>
      </c>
      <c r="AR7647" s="28">
        <f t="shared" si="230"/>
        <v>12</v>
      </c>
      <c r="AT7647" s="160">
        <v>36781</v>
      </c>
      <c r="AU7647">
        <v>4</v>
      </c>
      <c r="AV7647">
        <v>25</v>
      </c>
      <c r="AW7647" s="160" t="s">
        <v>1106</v>
      </c>
      <c r="AX7647" s="28">
        <f t="shared" si="231"/>
        <v>3</v>
      </c>
    </row>
    <row r="7648" spans="28:50" x14ac:dyDescent="0.3">
      <c r="AB7648" s="160">
        <v>40068</v>
      </c>
      <c r="AC7648">
        <v>5</v>
      </c>
      <c r="AD7648">
        <v>97</v>
      </c>
      <c r="AE7648" t="s">
        <v>1106</v>
      </c>
      <c r="AF7648">
        <v>10</v>
      </c>
      <c r="AH7648" s="160">
        <v>38607</v>
      </c>
      <c r="AI7648">
        <v>5</v>
      </c>
      <c r="AJ7648">
        <v>74</v>
      </c>
      <c r="AK7648" s="160" t="s">
        <v>1106</v>
      </c>
      <c r="AL7648" s="28">
        <f t="shared" si="229"/>
        <v>7</v>
      </c>
      <c r="AN7648" s="160">
        <v>37511</v>
      </c>
      <c r="AO7648">
        <v>5</v>
      </c>
      <c r="AP7648">
        <v>116</v>
      </c>
      <c r="AQ7648" s="160" t="s">
        <v>1106</v>
      </c>
      <c r="AR7648" s="28">
        <f t="shared" si="230"/>
        <v>12</v>
      </c>
      <c r="AT7648" s="160">
        <v>36781</v>
      </c>
      <c r="AU7648">
        <v>5</v>
      </c>
      <c r="AV7648">
        <v>13</v>
      </c>
      <c r="AW7648" s="160" t="s">
        <v>1106</v>
      </c>
      <c r="AX7648" s="28">
        <f t="shared" si="231"/>
        <v>1</v>
      </c>
    </row>
    <row r="7649" spans="28:50" x14ac:dyDescent="0.3">
      <c r="AB7649" s="160">
        <v>40068</v>
      </c>
      <c r="AC7649">
        <v>6</v>
      </c>
      <c r="AD7649">
        <v>93</v>
      </c>
      <c r="AE7649" t="s">
        <v>1106</v>
      </c>
      <c r="AF7649">
        <v>9</v>
      </c>
      <c r="AH7649" s="160">
        <v>38607</v>
      </c>
      <c r="AI7649">
        <v>6</v>
      </c>
      <c r="AJ7649">
        <v>76</v>
      </c>
      <c r="AK7649" s="160" t="s">
        <v>1106</v>
      </c>
      <c r="AL7649" s="28">
        <f t="shared" si="229"/>
        <v>8</v>
      </c>
      <c r="AN7649" s="160">
        <v>37511</v>
      </c>
      <c r="AO7649">
        <v>6</v>
      </c>
      <c r="AP7649">
        <v>110</v>
      </c>
      <c r="AQ7649" s="160" t="s">
        <v>1106</v>
      </c>
      <c r="AR7649" s="28">
        <f t="shared" si="230"/>
        <v>11</v>
      </c>
      <c r="AT7649" s="160">
        <v>36781</v>
      </c>
      <c r="AU7649">
        <v>6</v>
      </c>
      <c r="AV7649">
        <v>8</v>
      </c>
      <c r="AW7649" s="160" t="s">
        <v>1106</v>
      </c>
      <c r="AX7649" s="28">
        <f t="shared" si="231"/>
        <v>1</v>
      </c>
    </row>
    <row r="7650" spans="28:50" x14ac:dyDescent="0.3">
      <c r="AB7650" s="160">
        <v>40068</v>
      </c>
      <c r="AC7650">
        <v>7</v>
      </c>
      <c r="AD7650">
        <v>70</v>
      </c>
      <c r="AE7650" t="s">
        <v>1106</v>
      </c>
      <c r="AF7650">
        <v>7</v>
      </c>
      <c r="AH7650" s="160">
        <v>38607</v>
      </c>
      <c r="AI7650">
        <v>7</v>
      </c>
      <c r="AJ7650">
        <v>77</v>
      </c>
      <c r="AK7650" s="160" t="s">
        <v>1106</v>
      </c>
      <c r="AL7650" s="28">
        <f t="shared" si="229"/>
        <v>8</v>
      </c>
      <c r="AN7650" s="160">
        <v>37511</v>
      </c>
      <c r="AO7650">
        <v>7</v>
      </c>
      <c r="AP7650">
        <v>110</v>
      </c>
      <c r="AQ7650" s="160" t="s">
        <v>1106</v>
      </c>
      <c r="AR7650" s="28">
        <f t="shared" si="230"/>
        <v>11</v>
      </c>
      <c r="AT7650" s="160">
        <v>36781</v>
      </c>
      <c r="AU7650">
        <v>7</v>
      </c>
      <c r="AV7650">
        <v>31</v>
      </c>
      <c r="AW7650" s="160" t="s">
        <v>1106</v>
      </c>
      <c r="AX7650" s="28">
        <f t="shared" si="231"/>
        <v>3</v>
      </c>
    </row>
    <row r="7651" spans="28:50" x14ac:dyDescent="0.3">
      <c r="AB7651" s="160">
        <v>40068</v>
      </c>
      <c r="AC7651">
        <v>8</v>
      </c>
      <c r="AD7651">
        <v>99</v>
      </c>
      <c r="AE7651" t="s">
        <v>1106</v>
      </c>
      <c r="AF7651">
        <v>10</v>
      </c>
      <c r="AH7651" s="160">
        <v>38607</v>
      </c>
      <c r="AI7651">
        <v>8</v>
      </c>
      <c r="AJ7651">
        <v>82</v>
      </c>
      <c r="AK7651" s="160" t="s">
        <v>1106</v>
      </c>
      <c r="AL7651" s="28">
        <f t="shared" si="229"/>
        <v>8</v>
      </c>
      <c r="AN7651" s="160">
        <v>37511</v>
      </c>
      <c r="AO7651">
        <v>8</v>
      </c>
      <c r="AP7651">
        <v>115</v>
      </c>
      <c r="AQ7651" s="160" t="s">
        <v>1106</v>
      </c>
      <c r="AR7651" s="28">
        <f t="shared" si="230"/>
        <v>12</v>
      </c>
      <c r="AT7651" s="160">
        <v>36781</v>
      </c>
      <c r="AU7651">
        <v>8</v>
      </c>
      <c r="AV7651">
        <v>58</v>
      </c>
      <c r="AW7651" s="160" t="s">
        <v>1106</v>
      </c>
      <c r="AX7651" s="28">
        <f t="shared" si="231"/>
        <v>6</v>
      </c>
    </row>
    <row r="7652" spans="28:50" x14ac:dyDescent="0.3">
      <c r="AB7652" s="160">
        <v>40068</v>
      </c>
      <c r="AC7652">
        <v>9</v>
      </c>
      <c r="AD7652">
        <v>149</v>
      </c>
      <c r="AE7652" t="s">
        <v>1106</v>
      </c>
      <c r="AF7652">
        <v>15</v>
      </c>
      <c r="AH7652" s="160">
        <v>38607</v>
      </c>
      <c r="AI7652">
        <v>9</v>
      </c>
      <c r="AJ7652">
        <v>86</v>
      </c>
      <c r="AK7652" s="160" t="s">
        <v>1106</v>
      </c>
      <c r="AL7652" s="28">
        <f t="shared" si="229"/>
        <v>9</v>
      </c>
      <c r="AN7652" s="160">
        <v>37511</v>
      </c>
      <c r="AO7652">
        <v>9</v>
      </c>
      <c r="AP7652">
        <v>130</v>
      </c>
      <c r="AQ7652" s="160" t="s">
        <v>1106</v>
      </c>
      <c r="AR7652" s="28">
        <f t="shared" si="230"/>
        <v>13</v>
      </c>
      <c r="AT7652" s="160">
        <v>36781</v>
      </c>
      <c r="AU7652">
        <v>9</v>
      </c>
      <c r="AV7652">
        <v>76</v>
      </c>
      <c r="AW7652" s="160" t="s">
        <v>1106</v>
      </c>
      <c r="AX7652" s="28">
        <f t="shared" si="231"/>
        <v>8</v>
      </c>
    </row>
    <row r="7653" spans="28:50" x14ac:dyDescent="0.3">
      <c r="AB7653" s="160">
        <v>40068</v>
      </c>
      <c r="AC7653">
        <v>10</v>
      </c>
      <c r="AD7653">
        <v>173</v>
      </c>
      <c r="AE7653" t="s">
        <v>1106</v>
      </c>
      <c r="AF7653">
        <v>17</v>
      </c>
      <c r="AH7653" s="160">
        <v>38607</v>
      </c>
      <c r="AI7653">
        <v>10</v>
      </c>
      <c r="AJ7653">
        <v>92</v>
      </c>
      <c r="AK7653" s="160" t="s">
        <v>1106</v>
      </c>
      <c r="AL7653" s="28">
        <f t="shared" si="229"/>
        <v>9</v>
      </c>
      <c r="AN7653" s="160">
        <v>37511</v>
      </c>
      <c r="AO7653">
        <v>10</v>
      </c>
      <c r="AP7653">
        <v>140</v>
      </c>
      <c r="AQ7653" s="160" t="s">
        <v>1106</v>
      </c>
      <c r="AR7653" s="28">
        <f t="shared" si="230"/>
        <v>14</v>
      </c>
      <c r="AT7653" s="160">
        <v>36781</v>
      </c>
      <c r="AU7653">
        <v>10</v>
      </c>
      <c r="AV7653">
        <v>73</v>
      </c>
      <c r="AW7653" s="160" t="s">
        <v>1106</v>
      </c>
      <c r="AX7653" s="28">
        <f t="shared" si="231"/>
        <v>7</v>
      </c>
    </row>
    <row r="7654" spans="28:50" x14ac:dyDescent="0.3">
      <c r="AB7654" s="160">
        <v>40068</v>
      </c>
      <c r="AC7654">
        <v>11</v>
      </c>
      <c r="AD7654">
        <v>187</v>
      </c>
      <c r="AE7654" t="s">
        <v>1106</v>
      </c>
      <c r="AF7654">
        <v>19</v>
      </c>
      <c r="AH7654" s="160">
        <v>38607</v>
      </c>
      <c r="AI7654">
        <v>11</v>
      </c>
      <c r="AJ7654">
        <v>110</v>
      </c>
      <c r="AK7654" s="160" t="s">
        <v>1106</v>
      </c>
      <c r="AL7654" s="28">
        <f t="shared" si="229"/>
        <v>11</v>
      </c>
      <c r="AN7654" s="160">
        <v>37511</v>
      </c>
      <c r="AO7654">
        <v>11</v>
      </c>
      <c r="AP7654">
        <v>132</v>
      </c>
      <c r="AQ7654" s="160" t="s">
        <v>1106</v>
      </c>
      <c r="AR7654" s="28">
        <f t="shared" si="230"/>
        <v>13</v>
      </c>
      <c r="AT7654" s="160">
        <v>36781</v>
      </c>
      <c r="AU7654">
        <v>11</v>
      </c>
      <c r="AV7654">
        <v>72</v>
      </c>
      <c r="AW7654" s="160" t="s">
        <v>1106</v>
      </c>
      <c r="AX7654" s="28">
        <f t="shared" si="231"/>
        <v>7</v>
      </c>
    </row>
    <row r="7655" spans="28:50" x14ac:dyDescent="0.3">
      <c r="AB7655" s="160">
        <v>40068</v>
      </c>
      <c r="AC7655">
        <v>12</v>
      </c>
      <c r="AD7655">
        <v>196</v>
      </c>
      <c r="AE7655" t="s">
        <v>1106</v>
      </c>
      <c r="AF7655">
        <v>20</v>
      </c>
      <c r="AH7655" s="160">
        <v>38607</v>
      </c>
      <c r="AI7655">
        <v>12</v>
      </c>
      <c r="AJ7655">
        <v>123</v>
      </c>
      <c r="AK7655" s="160" t="s">
        <v>1106</v>
      </c>
      <c r="AL7655" s="28">
        <f t="shared" si="229"/>
        <v>12</v>
      </c>
      <c r="AN7655" s="160">
        <v>37511</v>
      </c>
      <c r="AO7655">
        <v>12</v>
      </c>
      <c r="AP7655">
        <v>130</v>
      </c>
      <c r="AQ7655" s="160" t="s">
        <v>1106</v>
      </c>
      <c r="AR7655" s="28">
        <f t="shared" si="230"/>
        <v>13</v>
      </c>
      <c r="AT7655" s="160">
        <v>36781</v>
      </c>
      <c r="AU7655">
        <v>12</v>
      </c>
      <c r="AV7655">
        <v>81</v>
      </c>
      <c r="AW7655" s="160" t="s">
        <v>1106</v>
      </c>
      <c r="AX7655" s="28">
        <f t="shared" si="231"/>
        <v>8</v>
      </c>
    </row>
    <row r="7656" spans="28:50" x14ac:dyDescent="0.3">
      <c r="AB7656" s="160">
        <v>40068</v>
      </c>
      <c r="AC7656">
        <v>13</v>
      </c>
      <c r="AD7656">
        <v>207</v>
      </c>
      <c r="AE7656" t="s">
        <v>1106</v>
      </c>
      <c r="AF7656">
        <v>21</v>
      </c>
      <c r="AH7656" s="160">
        <v>38607</v>
      </c>
      <c r="AI7656">
        <v>13</v>
      </c>
      <c r="AJ7656">
        <v>130</v>
      </c>
      <c r="AK7656" s="160" t="s">
        <v>1106</v>
      </c>
      <c r="AL7656" s="28">
        <f t="shared" si="229"/>
        <v>13</v>
      </c>
      <c r="AN7656" s="160">
        <v>37511</v>
      </c>
      <c r="AO7656">
        <v>13</v>
      </c>
      <c r="AP7656">
        <v>130</v>
      </c>
      <c r="AQ7656" s="160" t="s">
        <v>1106</v>
      </c>
      <c r="AR7656" s="28">
        <f t="shared" si="230"/>
        <v>13</v>
      </c>
      <c r="AT7656" s="160">
        <v>36781</v>
      </c>
      <c r="AU7656">
        <v>13</v>
      </c>
      <c r="AV7656">
        <v>80</v>
      </c>
      <c r="AW7656" s="160" t="s">
        <v>1106</v>
      </c>
      <c r="AX7656" s="28">
        <f t="shared" si="231"/>
        <v>8</v>
      </c>
    </row>
    <row r="7657" spans="28:50" x14ac:dyDescent="0.3">
      <c r="AB7657" s="160">
        <v>40068</v>
      </c>
      <c r="AC7657">
        <v>14</v>
      </c>
      <c r="AD7657">
        <v>213</v>
      </c>
      <c r="AE7657" t="s">
        <v>1106</v>
      </c>
      <c r="AF7657">
        <v>21</v>
      </c>
      <c r="AH7657" s="160">
        <v>38607</v>
      </c>
      <c r="AI7657">
        <v>14</v>
      </c>
      <c r="AJ7657">
        <v>130</v>
      </c>
      <c r="AK7657" s="160" t="s">
        <v>1106</v>
      </c>
      <c r="AL7657" s="28">
        <f t="shared" si="229"/>
        <v>13</v>
      </c>
      <c r="AN7657" s="160">
        <v>37511</v>
      </c>
      <c r="AO7657">
        <v>14</v>
      </c>
      <c r="AP7657">
        <v>122</v>
      </c>
      <c r="AQ7657" s="160" t="s">
        <v>1106</v>
      </c>
      <c r="AR7657" s="28">
        <f t="shared" si="230"/>
        <v>12</v>
      </c>
      <c r="AT7657" s="160">
        <v>36781</v>
      </c>
      <c r="AU7657">
        <v>14</v>
      </c>
      <c r="AV7657">
        <v>79</v>
      </c>
      <c r="AW7657" s="160" t="s">
        <v>1106</v>
      </c>
      <c r="AX7657" s="28">
        <f t="shared" si="231"/>
        <v>8</v>
      </c>
    </row>
    <row r="7658" spans="28:50" x14ac:dyDescent="0.3">
      <c r="AB7658" s="160">
        <v>40068</v>
      </c>
      <c r="AC7658">
        <v>15</v>
      </c>
      <c r="AD7658">
        <v>218</v>
      </c>
      <c r="AE7658" t="s">
        <v>1106</v>
      </c>
      <c r="AF7658">
        <v>22</v>
      </c>
      <c r="AH7658" s="160">
        <v>38607</v>
      </c>
      <c r="AI7658">
        <v>15</v>
      </c>
      <c r="AJ7658">
        <v>124</v>
      </c>
      <c r="AK7658" s="160" t="s">
        <v>1106</v>
      </c>
      <c r="AL7658" s="28">
        <f t="shared" si="229"/>
        <v>12</v>
      </c>
      <c r="AN7658" s="160">
        <v>37511</v>
      </c>
      <c r="AO7658">
        <v>15</v>
      </c>
      <c r="AP7658">
        <v>110</v>
      </c>
      <c r="AQ7658" s="160" t="s">
        <v>1106</v>
      </c>
      <c r="AR7658" s="28">
        <f t="shared" si="230"/>
        <v>11</v>
      </c>
      <c r="AT7658" s="160">
        <v>36781</v>
      </c>
      <c r="AU7658">
        <v>15</v>
      </c>
      <c r="AV7658">
        <v>73</v>
      </c>
      <c r="AW7658" s="160" t="s">
        <v>1106</v>
      </c>
      <c r="AX7658" s="28">
        <f t="shared" si="231"/>
        <v>7</v>
      </c>
    </row>
    <row r="7659" spans="28:50" x14ac:dyDescent="0.3">
      <c r="AB7659" s="160">
        <v>40068</v>
      </c>
      <c r="AC7659">
        <v>16</v>
      </c>
      <c r="AD7659">
        <v>214</v>
      </c>
      <c r="AE7659" t="s">
        <v>1106</v>
      </c>
      <c r="AF7659">
        <v>21</v>
      </c>
      <c r="AH7659" s="160">
        <v>38607</v>
      </c>
      <c r="AI7659">
        <v>16</v>
      </c>
      <c r="AJ7659">
        <v>120</v>
      </c>
      <c r="AK7659" s="160" t="s">
        <v>1106</v>
      </c>
      <c r="AL7659" s="28">
        <f t="shared" si="229"/>
        <v>12</v>
      </c>
      <c r="AN7659" s="160">
        <v>37511</v>
      </c>
      <c r="AO7659">
        <v>16</v>
      </c>
      <c r="AP7659">
        <v>100</v>
      </c>
      <c r="AQ7659" s="160" t="s">
        <v>1106</v>
      </c>
      <c r="AR7659" s="28">
        <f t="shared" si="230"/>
        <v>10</v>
      </c>
      <c r="AT7659" s="160">
        <v>36781</v>
      </c>
      <c r="AU7659">
        <v>16</v>
      </c>
      <c r="AV7659">
        <v>71</v>
      </c>
      <c r="AW7659" s="160" t="s">
        <v>1106</v>
      </c>
      <c r="AX7659" s="28">
        <f t="shared" si="231"/>
        <v>7</v>
      </c>
    </row>
    <row r="7660" spans="28:50" x14ac:dyDescent="0.3">
      <c r="AB7660" s="160">
        <v>40068</v>
      </c>
      <c r="AC7660">
        <v>17</v>
      </c>
      <c r="AD7660">
        <v>209</v>
      </c>
      <c r="AE7660" t="s">
        <v>1106</v>
      </c>
      <c r="AF7660">
        <v>21</v>
      </c>
      <c r="AH7660" s="160">
        <v>38607</v>
      </c>
      <c r="AI7660">
        <v>17</v>
      </c>
      <c r="AJ7660">
        <v>119</v>
      </c>
      <c r="AK7660" s="160" t="s">
        <v>1106</v>
      </c>
      <c r="AL7660" s="28">
        <f t="shared" si="229"/>
        <v>12</v>
      </c>
      <c r="AN7660" s="160">
        <v>37511</v>
      </c>
      <c r="AO7660">
        <v>17</v>
      </c>
      <c r="AP7660">
        <v>93</v>
      </c>
      <c r="AQ7660" s="160" t="s">
        <v>1106</v>
      </c>
      <c r="AR7660" s="28">
        <f t="shared" si="230"/>
        <v>9</v>
      </c>
      <c r="AT7660" s="160">
        <v>36781</v>
      </c>
      <c r="AU7660">
        <v>17</v>
      </c>
      <c r="AV7660">
        <v>65</v>
      </c>
      <c r="AW7660" s="160" t="s">
        <v>1106</v>
      </c>
      <c r="AX7660" s="28">
        <f t="shared" si="231"/>
        <v>7</v>
      </c>
    </row>
    <row r="7661" spans="28:50" x14ac:dyDescent="0.3">
      <c r="AB7661" s="160">
        <v>40068</v>
      </c>
      <c r="AC7661">
        <v>18</v>
      </c>
      <c r="AD7661">
        <v>182</v>
      </c>
      <c r="AE7661" t="s">
        <v>1106</v>
      </c>
      <c r="AF7661">
        <v>18</v>
      </c>
      <c r="AH7661" s="160">
        <v>38607</v>
      </c>
      <c r="AI7661">
        <v>18</v>
      </c>
      <c r="AJ7661">
        <v>117</v>
      </c>
      <c r="AK7661" s="160" t="s">
        <v>1106</v>
      </c>
      <c r="AL7661" s="28">
        <f t="shared" si="229"/>
        <v>12</v>
      </c>
      <c r="AN7661" s="160">
        <v>37511</v>
      </c>
      <c r="AO7661">
        <v>18</v>
      </c>
      <c r="AP7661">
        <v>100</v>
      </c>
      <c r="AQ7661" s="160" t="s">
        <v>1106</v>
      </c>
      <c r="AR7661" s="28">
        <f t="shared" si="230"/>
        <v>10</v>
      </c>
      <c r="AT7661" s="160">
        <v>36781</v>
      </c>
      <c r="AU7661">
        <v>18</v>
      </c>
      <c r="AV7661">
        <v>64</v>
      </c>
      <c r="AW7661" s="160" t="s">
        <v>1106</v>
      </c>
      <c r="AX7661" s="28">
        <f t="shared" si="231"/>
        <v>6</v>
      </c>
    </row>
    <row r="7662" spans="28:50" x14ac:dyDescent="0.3">
      <c r="AB7662" s="160">
        <v>40068</v>
      </c>
      <c r="AC7662">
        <v>19</v>
      </c>
      <c r="AD7662">
        <v>170</v>
      </c>
      <c r="AE7662" t="s">
        <v>1106</v>
      </c>
      <c r="AF7662">
        <v>17</v>
      </c>
      <c r="AH7662" s="160">
        <v>38607</v>
      </c>
      <c r="AI7662">
        <v>19</v>
      </c>
      <c r="AJ7662">
        <v>112</v>
      </c>
      <c r="AK7662" s="160" t="s">
        <v>1106</v>
      </c>
      <c r="AL7662" s="28">
        <f t="shared" si="229"/>
        <v>11</v>
      </c>
      <c r="AN7662" s="160">
        <v>37511</v>
      </c>
      <c r="AO7662">
        <v>19</v>
      </c>
      <c r="AP7662">
        <v>90</v>
      </c>
      <c r="AQ7662" s="160" t="s">
        <v>1106</v>
      </c>
      <c r="AR7662" s="28">
        <f t="shared" si="230"/>
        <v>9</v>
      </c>
      <c r="AT7662" s="160">
        <v>36781</v>
      </c>
      <c r="AU7662">
        <v>19</v>
      </c>
      <c r="AV7662">
        <v>65</v>
      </c>
      <c r="AW7662" s="160" t="s">
        <v>1106</v>
      </c>
      <c r="AX7662" s="28">
        <f t="shared" si="231"/>
        <v>7</v>
      </c>
    </row>
    <row r="7663" spans="28:50" x14ac:dyDescent="0.3">
      <c r="AB7663" s="160">
        <v>40068</v>
      </c>
      <c r="AC7663">
        <v>20</v>
      </c>
      <c r="AD7663">
        <v>121</v>
      </c>
      <c r="AE7663" t="s">
        <v>1106</v>
      </c>
      <c r="AF7663">
        <v>12</v>
      </c>
      <c r="AH7663" s="160">
        <v>38607</v>
      </c>
      <c r="AI7663">
        <v>20</v>
      </c>
      <c r="AJ7663">
        <v>113</v>
      </c>
      <c r="AK7663" s="160" t="s">
        <v>1106</v>
      </c>
      <c r="AL7663" s="28">
        <f t="shared" si="229"/>
        <v>11</v>
      </c>
      <c r="AN7663" s="160">
        <v>37511</v>
      </c>
      <c r="AO7663">
        <v>20</v>
      </c>
      <c r="AP7663">
        <v>95</v>
      </c>
      <c r="AQ7663" s="160" t="s">
        <v>1106</v>
      </c>
      <c r="AR7663" s="28">
        <f t="shared" si="230"/>
        <v>10</v>
      </c>
      <c r="AT7663" s="160">
        <v>36781</v>
      </c>
      <c r="AU7663">
        <v>20</v>
      </c>
      <c r="AV7663">
        <v>66</v>
      </c>
      <c r="AW7663" s="160" t="s">
        <v>1106</v>
      </c>
      <c r="AX7663" s="28">
        <f t="shared" si="231"/>
        <v>7</v>
      </c>
    </row>
    <row r="7664" spans="28:50" x14ac:dyDescent="0.3">
      <c r="AB7664" s="160">
        <v>40068</v>
      </c>
      <c r="AC7664">
        <v>21</v>
      </c>
      <c r="AD7664">
        <v>96</v>
      </c>
      <c r="AE7664" t="s">
        <v>1106</v>
      </c>
      <c r="AF7664">
        <v>10</v>
      </c>
      <c r="AH7664" s="160">
        <v>38607</v>
      </c>
      <c r="AI7664">
        <v>21</v>
      </c>
      <c r="AJ7664">
        <v>109</v>
      </c>
      <c r="AK7664" s="160" t="s">
        <v>1106</v>
      </c>
      <c r="AL7664" s="28">
        <f t="shared" si="229"/>
        <v>11</v>
      </c>
      <c r="AN7664" s="160">
        <v>37511</v>
      </c>
      <c r="AO7664">
        <v>21</v>
      </c>
      <c r="AP7664">
        <v>90</v>
      </c>
      <c r="AQ7664" s="160" t="s">
        <v>1106</v>
      </c>
      <c r="AR7664" s="28">
        <f t="shared" si="230"/>
        <v>9</v>
      </c>
      <c r="AT7664" s="160">
        <v>36781</v>
      </c>
      <c r="AU7664">
        <v>21</v>
      </c>
      <c r="AV7664">
        <v>68</v>
      </c>
      <c r="AW7664" s="160" t="s">
        <v>1106</v>
      </c>
      <c r="AX7664" s="28">
        <f t="shared" si="231"/>
        <v>7</v>
      </c>
    </row>
    <row r="7665" spans="28:50" x14ac:dyDescent="0.3">
      <c r="AB7665" s="160">
        <v>40068</v>
      </c>
      <c r="AC7665">
        <v>22</v>
      </c>
      <c r="AD7665">
        <v>86</v>
      </c>
      <c r="AE7665" t="s">
        <v>1106</v>
      </c>
      <c r="AF7665">
        <v>9</v>
      </c>
      <c r="AH7665" s="160">
        <v>38607</v>
      </c>
      <c r="AI7665">
        <v>22</v>
      </c>
      <c r="AJ7665">
        <v>95</v>
      </c>
      <c r="AK7665" s="160" t="s">
        <v>1106</v>
      </c>
      <c r="AL7665" s="28">
        <f t="shared" si="229"/>
        <v>10</v>
      </c>
      <c r="AN7665" s="160">
        <v>37511</v>
      </c>
      <c r="AO7665">
        <v>22</v>
      </c>
      <c r="AP7665">
        <v>90</v>
      </c>
      <c r="AQ7665" s="160" t="s">
        <v>1106</v>
      </c>
      <c r="AR7665" s="28">
        <f t="shared" si="230"/>
        <v>9</v>
      </c>
      <c r="AT7665" s="160">
        <v>36781</v>
      </c>
      <c r="AU7665">
        <v>22</v>
      </c>
      <c r="AV7665">
        <v>68</v>
      </c>
      <c r="AW7665" s="160" t="s">
        <v>1106</v>
      </c>
      <c r="AX7665" s="28">
        <f t="shared" si="231"/>
        <v>7</v>
      </c>
    </row>
    <row r="7666" spans="28:50" x14ac:dyDescent="0.3">
      <c r="AB7666" s="160">
        <v>40068</v>
      </c>
      <c r="AC7666">
        <v>23</v>
      </c>
      <c r="AD7666">
        <v>84</v>
      </c>
      <c r="AE7666" t="s">
        <v>1106</v>
      </c>
      <c r="AF7666">
        <v>8</v>
      </c>
      <c r="AH7666" s="160">
        <v>38607</v>
      </c>
      <c r="AI7666">
        <v>23</v>
      </c>
      <c r="AJ7666">
        <v>90</v>
      </c>
      <c r="AK7666" s="160" t="s">
        <v>1106</v>
      </c>
      <c r="AL7666" s="28">
        <f t="shared" si="229"/>
        <v>9</v>
      </c>
      <c r="AN7666" s="160">
        <v>37511</v>
      </c>
      <c r="AO7666">
        <v>23</v>
      </c>
      <c r="AP7666">
        <v>94</v>
      </c>
      <c r="AQ7666" s="160" t="s">
        <v>1106</v>
      </c>
      <c r="AR7666" s="28">
        <f t="shared" si="230"/>
        <v>9</v>
      </c>
      <c r="AT7666" s="160">
        <v>36781</v>
      </c>
      <c r="AU7666">
        <v>23</v>
      </c>
      <c r="AV7666">
        <v>65</v>
      </c>
      <c r="AW7666" s="160" t="s">
        <v>1106</v>
      </c>
      <c r="AX7666" s="28">
        <f t="shared" si="231"/>
        <v>7</v>
      </c>
    </row>
    <row r="7667" spans="28:50" x14ac:dyDescent="0.3">
      <c r="AB7667" s="160">
        <v>40069</v>
      </c>
      <c r="AC7667">
        <v>0</v>
      </c>
      <c r="AD7667">
        <v>74</v>
      </c>
      <c r="AE7667" t="s">
        <v>1106</v>
      </c>
      <c r="AF7667">
        <v>7</v>
      </c>
      <c r="AH7667" s="160">
        <v>38608</v>
      </c>
      <c r="AI7667">
        <v>0</v>
      </c>
      <c r="AJ7667">
        <v>92</v>
      </c>
      <c r="AK7667" s="160" t="s">
        <v>1106</v>
      </c>
      <c r="AL7667" s="28">
        <f t="shared" si="229"/>
        <v>9</v>
      </c>
      <c r="AN7667" s="160">
        <v>37512</v>
      </c>
      <c r="AO7667">
        <v>0</v>
      </c>
      <c r="AP7667">
        <v>110</v>
      </c>
      <c r="AQ7667" s="160" t="s">
        <v>1106</v>
      </c>
      <c r="AR7667" s="28">
        <f t="shared" si="230"/>
        <v>11</v>
      </c>
      <c r="AT7667" s="160">
        <v>36782</v>
      </c>
      <c r="AU7667">
        <v>0</v>
      </c>
      <c r="AV7667">
        <v>66</v>
      </c>
      <c r="AW7667" s="160" t="s">
        <v>1106</v>
      </c>
      <c r="AX7667" s="28">
        <f t="shared" si="231"/>
        <v>7</v>
      </c>
    </row>
    <row r="7668" spans="28:50" x14ac:dyDescent="0.3">
      <c r="AB7668" s="160">
        <v>40069</v>
      </c>
      <c r="AC7668">
        <v>1</v>
      </c>
      <c r="AD7668">
        <v>68</v>
      </c>
      <c r="AE7668" t="s">
        <v>1106</v>
      </c>
      <c r="AF7668">
        <v>7</v>
      </c>
      <c r="AH7668" s="160">
        <v>38608</v>
      </c>
      <c r="AI7668">
        <v>1</v>
      </c>
      <c r="AJ7668">
        <v>89</v>
      </c>
      <c r="AK7668" s="160" t="s">
        <v>1106</v>
      </c>
      <c r="AL7668" s="28">
        <f t="shared" si="229"/>
        <v>9</v>
      </c>
      <c r="AN7668" s="160">
        <v>37512</v>
      </c>
      <c r="AO7668">
        <v>1</v>
      </c>
      <c r="AP7668">
        <v>110</v>
      </c>
      <c r="AQ7668" s="160" t="s">
        <v>1106</v>
      </c>
      <c r="AR7668" s="28">
        <f t="shared" si="230"/>
        <v>11</v>
      </c>
      <c r="AT7668" s="160">
        <v>36782</v>
      </c>
      <c r="AU7668">
        <v>1</v>
      </c>
      <c r="AV7668">
        <v>61</v>
      </c>
      <c r="AW7668" s="160" t="s">
        <v>1106</v>
      </c>
      <c r="AX7668" s="28">
        <f t="shared" si="231"/>
        <v>6</v>
      </c>
    </row>
    <row r="7669" spans="28:50" x14ac:dyDescent="0.3">
      <c r="AB7669" s="160">
        <v>40069</v>
      </c>
      <c r="AC7669">
        <v>2</v>
      </c>
      <c r="AD7669">
        <v>50</v>
      </c>
      <c r="AE7669" t="s">
        <v>1106</v>
      </c>
      <c r="AF7669">
        <v>5</v>
      </c>
      <c r="AH7669" s="160">
        <v>38608</v>
      </c>
      <c r="AI7669">
        <v>2</v>
      </c>
      <c r="AJ7669">
        <v>89</v>
      </c>
      <c r="AK7669" s="160" t="s">
        <v>1106</v>
      </c>
      <c r="AL7669" s="28">
        <f t="shared" si="229"/>
        <v>9</v>
      </c>
      <c r="AN7669" s="160">
        <v>37512</v>
      </c>
      <c r="AO7669">
        <v>2</v>
      </c>
      <c r="AP7669">
        <v>111</v>
      </c>
      <c r="AQ7669" s="160" t="s">
        <v>1106</v>
      </c>
      <c r="AR7669" s="28">
        <f t="shared" si="230"/>
        <v>11</v>
      </c>
      <c r="AT7669" s="160">
        <v>36782</v>
      </c>
      <c r="AU7669">
        <v>2</v>
      </c>
      <c r="AV7669">
        <v>62</v>
      </c>
      <c r="AW7669" s="160" t="s">
        <v>1106</v>
      </c>
      <c r="AX7669" s="28">
        <f t="shared" si="231"/>
        <v>6</v>
      </c>
    </row>
    <row r="7670" spans="28:50" x14ac:dyDescent="0.3">
      <c r="AB7670" s="160">
        <v>40069</v>
      </c>
      <c r="AC7670">
        <v>3</v>
      </c>
      <c r="AD7670">
        <v>72</v>
      </c>
      <c r="AE7670" t="s">
        <v>1106</v>
      </c>
      <c r="AF7670">
        <v>7</v>
      </c>
      <c r="AH7670" s="160">
        <v>38608</v>
      </c>
      <c r="AI7670">
        <v>3</v>
      </c>
      <c r="AJ7670">
        <v>86</v>
      </c>
      <c r="AK7670" s="160" t="s">
        <v>1106</v>
      </c>
      <c r="AL7670" s="28">
        <f t="shared" si="229"/>
        <v>9</v>
      </c>
      <c r="AN7670" s="160">
        <v>37512</v>
      </c>
      <c r="AO7670">
        <v>3</v>
      </c>
      <c r="AP7670">
        <v>110</v>
      </c>
      <c r="AQ7670" s="160" t="s">
        <v>1106</v>
      </c>
      <c r="AR7670" s="28">
        <f t="shared" si="230"/>
        <v>11</v>
      </c>
      <c r="AT7670" s="160">
        <v>36782</v>
      </c>
      <c r="AU7670">
        <v>3</v>
      </c>
      <c r="AV7670">
        <v>59</v>
      </c>
      <c r="AW7670" s="160" t="s">
        <v>1106</v>
      </c>
      <c r="AX7670" s="28">
        <f t="shared" si="231"/>
        <v>6</v>
      </c>
    </row>
    <row r="7671" spans="28:50" x14ac:dyDescent="0.3">
      <c r="AB7671" s="160">
        <v>40069</v>
      </c>
      <c r="AC7671">
        <v>4</v>
      </c>
      <c r="AD7671">
        <v>102</v>
      </c>
      <c r="AE7671" t="s">
        <v>1106</v>
      </c>
      <c r="AF7671">
        <v>10</v>
      </c>
      <c r="AH7671" s="160">
        <v>38608</v>
      </c>
      <c r="AI7671">
        <v>4</v>
      </c>
      <c r="AJ7671">
        <v>80</v>
      </c>
      <c r="AK7671" s="160" t="s">
        <v>1106</v>
      </c>
      <c r="AL7671" s="28">
        <f t="shared" si="229"/>
        <v>8</v>
      </c>
      <c r="AN7671" s="160">
        <v>37512</v>
      </c>
      <c r="AO7671">
        <v>4</v>
      </c>
      <c r="AP7671">
        <v>110</v>
      </c>
      <c r="AQ7671" s="160" t="s">
        <v>1106</v>
      </c>
      <c r="AR7671" s="28">
        <f t="shared" si="230"/>
        <v>11</v>
      </c>
      <c r="AT7671" s="160">
        <v>36782</v>
      </c>
      <c r="AU7671">
        <v>4</v>
      </c>
      <c r="AV7671">
        <v>58</v>
      </c>
      <c r="AW7671" s="160" t="s">
        <v>1106</v>
      </c>
      <c r="AX7671" s="28">
        <f t="shared" si="231"/>
        <v>6</v>
      </c>
    </row>
    <row r="7672" spans="28:50" x14ac:dyDescent="0.3">
      <c r="AB7672" s="160">
        <v>40069</v>
      </c>
      <c r="AC7672">
        <v>5</v>
      </c>
      <c r="AD7672">
        <v>95</v>
      </c>
      <c r="AE7672" t="s">
        <v>1106</v>
      </c>
      <c r="AF7672">
        <v>10</v>
      </c>
      <c r="AH7672" s="160">
        <v>38608</v>
      </c>
      <c r="AI7672">
        <v>5</v>
      </c>
      <c r="AJ7672">
        <v>76</v>
      </c>
      <c r="AK7672" s="160" t="s">
        <v>1106</v>
      </c>
      <c r="AL7672" s="28">
        <f t="shared" si="229"/>
        <v>8</v>
      </c>
      <c r="AN7672" s="160">
        <v>37512</v>
      </c>
      <c r="AO7672">
        <v>5</v>
      </c>
      <c r="AP7672">
        <v>107</v>
      </c>
      <c r="AQ7672" s="160" t="s">
        <v>1106</v>
      </c>
      <c r="AR7672" s="28">
        <f t="shared" si="230"/>
        <v>11</v>
      </c>
      <c r="AT7672" s="160">
        <v>36782</v>
      </c>
      <c r="AU7672">
        <v>5</v>
      </c>
      <c r="AV7672">
        <v>61</v>
      </c>
      <c r="AW7672" s="160" t="s">
        <v>1106</v>
      </c>
      <c r="AX7672" s="28">
        <f t="shared" si="231"/>
        <v>6</v>
      </c>
    </row>
    <row r="7673" spans="28:50" x14ac:dyDescent="0.3">
      <c r="AB7673" s="160">
        <v>40069</v>
      </c>
      <c r="AC7673">
        <v>6</v>
      </c>
      <c r="AD7673">
        <v>126</v>
      </c>
      <c r="AE7673" t="s">
        <v>1106</v>
      </c>
      <c r="AF7673">
        <v>13</v>
      </c>
      <c r="AH7673" s="160">
        <v>38608</v>
      </c>
      <c r="AI7673">
        <v>6</v>
      </c>
      <c r="AJ7673">
        <v>75</v>
      </c>
      <c r="AK7673" s="160" t="s">
        <v>1106</v>
      </c>
      <c r="AL7673" s="28">
        <f t="shared" si="229"/>
        <v>8</v>
      </c>
      <c r="AN7673" s="160">
        <v>37512</v>
      </c>
      <c r="AO7673">
        <v>6</v>
      </c>
      <c r="AP7673">
        <v>110</v>
      </c>
      <c r="AQ7673" s="160" t="s">
        <v>1106</v>
      </c>
      <c r="AR7673" s="28">
        <f t="shared" si="230"/>
        <v>11</v>
      </c>
      <c r="AT7673" s="160">
        <v>36782</v>
      </c>
      <c r="AU7673">
        <v>6</v>
      </c>
      <c r="AV7673">
        <v>60</v>
      </c>
      <c r="AW7673" s="160" t="s">
        <v>1106</v>
      </c>
      <c r="AX7673" s="28">
        <f t="shared" si="231"/>
        <v>6</v>
      </c>
    </row>
    <row r="7674" spans="28:50" x14ac:dyDescent="0.3">
      <c r="AB7674" s="160">
        <v>40069</v>
      </c>
      <c r="AC7674">
        <v>7</v>
      </c>
      <c r="AD7674">
        <v>114</v>
      </c>
      <c r="AE7674" t="s">
        <v>1106</v>
      </c>
      <c r="AF7674">
        <v>11</v>
      </c>
      <c r="AH7674" s="160">
        <v>38608</v>
      </c>
      <c r="AI7674">
        <v>7</v>
      </c>
      <c r="AJ7674">
        <v>76</v>
      </c>
      <c r="AK7674" s="160" t="s">
        <v>1106</v>
      </c>
      <c r="AL7674" s="28">
        <f t="shared" si="229"/>
        <v>8</v>
      </c>
      <c r="AN7674" s="160">
        <v>37512</v>
      </c>
      <c r="AO7674">
        <v>7</v>
      </c>
      <c r="AP7674">
        <v>120</v>
      </c>
      <c r="AQ7674" s="160" t="s">
        <v>1106</v>
      </c>
      <c r="AR7674" s="28">
        <f t="shared" si="230"/>
        <v>12</v>
      </c>
      <c r="AT7674" s="160">
        <v>36782</v>
      </c>
      <c r="AU7674">
        <v>7</v>
      </c>
      <c r="AV7674">
        <v>64</v>
      </c>
      <c r="AW7674" s="160" t="s">
        <v>1106</v>
      </c>
      <c r="AX7674" s="28">
        <f t="shared" si="231"/>
        <v>6</v>
      </c>
    </row>
    <row r="7675" spans="28:50" x14ac:dyDescent="0.3">
      <c r="AB7675" s="160">
        <v>40069</v>
      </c>
      <c r="AC7675">
        <v>8</v>
      </c>
      <c r="AD7675">
        <v>158</v>
      </c>
      <c r="AE7675" t="s">
        <v>1106</v>
      </c>
      <c r="AF7675">
        <v>16</v>
      </c>
      <c r="AH7675" s="160">
        <v>38608</v>
      </c>
      <c r="AI7675">
        <v>8</v>
      </c>
      <c r="AJ7675">
        <v>95</v>
      </c>
      <c r="AK7675" s="160" t="s">
        <v>1106</v>
      </c>
      <c r="AL7675" s="28">
        <f t="shared" ref="AL7675:AL7738" si="232">ROUND(AJ7675/10,0)</f>
        <v>10</v>
      </c>
      <c r="AN7675" s="160">
        <v>37512</v>
      </c>
      <c r="AO7675">
        <v>8</v>
      </c>
      <c r="AP7675">
        <v>131</v>
      </c>
      <c r="AQ7675" s="160" t="s">
        <v>1106</v>
      </c>
      <c r="AR7675" s="28">
        <f t="shared" ref="AR7675:AR7738" si="233">ROUND(AP7675/10,0)</f>
        <v>13</v>
      </c>
      <c r="AT7675" s="160">
        <v>36782</v>
      </c>
      <c r="AU7675">
        <v>8</v>
      </c>
      <c r="AV7675">
        <v>66</v>
      </c>
      <c r="AW7675" s="160" t="s">
        <v>1106</v>
      </c>
      <c r="AX7675" s="28">
        <f t="shared" ref="AX7675:AX7738" si="234">ROUND(AV7675/10,0)</f>
        <v>7</v>
      </c>
    </row>
    <row r="7676" spans="28:50" x14ac:dyDescent="0.3">
      <c r="AB7676" s="160">
        <v>40069</v>
      </c>
      <c r="AC7676">
        <v>9</v>
      </c>
      <c r="AD7676">
        <v>177</v>
      </c>
      <c r="AE7676" t="s">
        <v>1106</v>
      </c>
      <c r="AF7676">
        <v>18</v>
      </c>
      <c r="AH7676" s="160">
        <v>38608</v>
      </c>
      <c r="AI7676">
        <v>9</v>
      </c>
      <c r="AJ7676">
        <v>108</v>
      </c>
      <c r="AK7676" s="160" t="s">
        <v>1106</v>
      </c>
      <c r="AL7676" s="28">
        <f t="shared" si="232"/>
        <v>11</v>
      </c>
      <c r="AN7676" s="160">
        <v>37512</v>
      </c>
      <c r="AO7676">
        <v>9</v>
      </c>
      <c r="AP7676">
        <v>140</v>
      </c>
      <c r="AQ7676" s="160" t="s">
        <v>1106</v>
      </c>
      <c r="AR7676" s="28">
        <f t="shared" si="233"/>
        <v>14</v>
      </c>
      <c r="AT7676" s="160">
        <v>36782</v>
      </c>
      <c r="AU7676">
        <v>9</v>
      </c>
      <c r="AV7676">
        <v>69</v>
      </c>
      <c r="AW7676" s="160" t="s">
        <v>1106</v>
      </c>
      <c r="AX7676" s="28">
        <f t="shared" si="234"/>
        <v>7</v>
      </c>
    </row>
    <row r="7677" spans="28:50" x14ac:dyDescent="0.3">
      <c r="AB7677" s="160">
        <v>40069</v>
      </c>
      <c r="AC7677">
        <v>10</v>
      </c>
      <c r="AD7677">
        <v>191</v>
      </c>
      <c r="AE7677" t="s">
        <v>1106</v>
      </c>
      <c r="AF7677">
        <v>19</v>
      </c>
      <c r="AH7677" s="160">
        <v>38608</v>
      </c>
      <c r="AI7677">
        <v>10</v>
      </c>
      <c r="AJ7677">
        <v>126</v>
      </c>
      <c r="AK7677" s="160" t="s">
        <v>1106</v>
      </c>
      <c r="AL7677" s="28">
        <f t="shared" si="232"/>
        <v>13</v>
      </c>
      <c r="AN7677" s="160">
        <v>37512</v>
      </c>
      <c r="AO7677">
        <v>10</v>
      </c>
      <c r="AP7677">
        <v>140</v>
      </c>
      <c r="AQ7677" s="160" t="s">
        <v>1106</v>
      </c>
      <c r="AR7677" s="28">
        <f t="shared" si="233"/>
        <v>14</v>
      </c>
      <c r="AT7677" s="160">
        <v>36782</v>
      </c>
      <c r="AU7677">
        <v>10</v>
      </c>
      <c r="AV7677">
        <v>70</v>
      </c>
      <c r="AW7677" s="160" t="s">
        <v>1106</v>
      </c>
      <c r="AX7677" s="28">
        <f t="shared" si="234"/>
        <v>7</v>
      </c>
    </row>
    <row r="7678" spans="28:50" x14ac:dyDescent="0.3">
      <c r="AB7678" s="160">
        <v>40069</v>
      </c>
      <c r="AC7678">
        <v>11</v>
      </c>
      <c r="AD7678">
        <v>202</v>
      </c>
      <c r="AE7678" t="s">
        <v>1106</v>
      </c>
      <c r="AF7678">
        <v>20</v>
      </c>
      <c r="AH7678" s="160">
        <v>38608</v>
      </c>
      <c r="AI7678">
        <v>11</v>
      </c>
      <c r="AJ7678">
        <v>124</v>
      </c>
      <c r="AK7678" s="160" t="s">
        <v>1106</v>
      </c>
      <c r="AL7678" s="28">
        <f t="shared" si="232"/>
        <v>12</v>
      </c>
      <c r="AN7678" s="160">
        <v>37512</v>
      </c>
      <c r="AO7678">
        <v>11</v>
      </c>
      <c r="AP7678">
        <v>144</v>
      </c>
      <c r="AQ7678" s="160" t="s">
        <v>1106</v>
      </c>
      <c r="AR7678" s="28">
        <f t="shared" si="233"/>
        <v>14</v>
      </c>
      <c r="AT7678" s="160">
        <v>36782</v>
      </c>
      <c r="AU7678">
        <v>11</v>
      </c>
      <c r="AV7678">
        <v>77</v>
      </c>
      <c r="AW7678" s="160" t="s">
        <v>1106</v>
      </c>
      <c r="AX7678" s="28">
        <f t="shared" si="234"/>
        <v>8</v>
      </c>
    </row>
    <row r="7679" spans="28:50" x14ac:dyDescent="0.3">
      <c r="AB7679" s="160">
        <v>40069</v>
      </c>
      <c r="AC7679">
        <v>12</v>
      </c>
      <c r="AD7679">
        <v>216</v>
      </c>
      <c r="AE7679" t="s">
        <v>1106</v>
      </c>
      <c r="AF7679">
        <v>22</v>
      </c>
      <c r="AH7679" s="160">
        <v>38608</v>
      </c>
      <c r="AI7679">
        <v>12</v>
      </c>
      <c r="AJ7679">
        <v>133</v>
      </c>
      <c r="AK7679" s="160" t="s">
        <v>1106</v>
      </c>
      <c r="AL7679" s="28">
        <f t="shared" si="232"/>
        <v>13</v>
      </c>
      <c r="AN7679" s="160">
        <v>37512</v>
      </c>
      <c r="AO7679">
        <v>12</v>
      </c>
      <c r="AP7679">
        <v>140</v>
      </c>
      <c r="AQ7679" s="160" t="s">
        <v>1106</v>
      </c>
      <c r="AR7679" s="28">
        <f t="shared" si="233"/>
        <v>14</v>
      </c>
      <c r="AT7679" s="160">
        <v>36782</v>
      </c>
      <c r="AU7679">
        <v>12</v>
      </c>
      <c r="AV7679">
        <v>77</v>
      </c>
      <c r="AW7679" s="160" t="s">
        <v>1106</v>
      </c>
      <c r="AX7679" s="28">
        <f t="shared" si="234"/>
        <v>8</v>
      </c>
    </row>
    <row r="7680" spans="28:50" x14ac:dyDescent="0.3">
      <c r="AB7680" s="160">
        <v>40069</v>
      </c>
      <c r="AC7680">
        <v>13</v>
      </c>
      <c r="AD7680">
        <v>237</v>
      </c>
      <c r="AE7680" t="s">
        <v>1106</v>
      </c>
      <c r="AF7680">
        <v>24</v>
      </c>
      <c r="AH7680" s="160">
        <v>38608</v>
      </c>
      <c r="AI7680">
        <v>13</v>
      </c>
      <c r="AJ7680">
        <v>132</v>
      </c>
      <c r="AK7680" s="160" t="s">
        <v>1106</v>
      </c>
      <c r="AL7680" s="28">
        <f t="shared" si="232"/>
        <v>13</v>
      </c>
      <c r="AN7680" s="160">
        <v>37512</v>
      </c>
      <c r="AO7680">
        <v>13</v>
      </c>
      <c r="AP7680">
        <v>140</v>
      </c>
      <c r="AQ7680" s="160" t="s">
        <v>1106</v>
      </c>
      <c r="AR7680" s="28">
        <f t="shared" si="233"/>
        <v>14</v>
      </c>
      <c r="AT7680" s="160">
        <v>36782</v>
      </c>
      <c r="AU7680">
        <v>13</v>
      </c>
      <c r="AV7680">
        <v>89</v>
      </c>
      <c r="AW7680" s="160" t="s">
        <v>1106</v>
      </c>
      <c r="AX7680" s="28">
        <f t="shared" si="234"/>
        <v>9</v>
      </c>
    </row>
    <row r="7681" spans="28:50" x14ac:dyDescent="0.3">
      <c r="AB7681" s="160">
        <v>40069</v>
      </c>
      <c r="AC7681">
        <v>14</v>
      </c>
      <c r="AD7681">
        <v>241</v>
      </c>
      <c r="AE7681" t="s">
        <v>1106</v>
      </c>
      <c r="AF7681">
        <v>24</v>
      </c>
      <c r="AH7681" s="160">
        <v>38608</v>
      </c>
      <c r="AI7681">
        <v>14</v>
      </c>
      <c r="AJ7681">
        <v>138</v>
      </c>
      <c r="AK7681" s="160" t="s">
        <v>1106</v>
      </c>
      <c r="AL7681" s="28">
        <f t="shared" si="232"/>
        <v>14</v>
      </c>
      <c r="AN7681" s="160">
        <v>37512</v>
      </c>
      <c r="AO7681">
        <v>14</v>
      </c>
      <c r="AP7681">
        <v>137</v>
      </c>
      <c r="AQ7681" s="160" t="s">
        <v>1106</v>
      </c>
      <c r="AR7681" s="28">
        <f t="shared" si="233"/>
        <v>14</v>
      </c>
      <c r="AT7681" s="160">
        <v>36782</v>
      </c>
      <c r="AU7681">
        <v>14</v>
      </c>
      <c r="AV7681">
        <v>90</v>
      </c>
      <c r="AW7681" s="160" t="s">
        <v>1106</v>
      </c>
      <c r="AX7681" s="28">
        <f t="shared" si="234"/>
        <v>9</v>
      </c>
    </row>
    <row r="7682" spans="28:50" x14ac:dyDescent="0.3">
      <c r="AB7682" s="160">
        <v>40069</v>
      </c>
      <c r="AC7682">
        <v>15</v>
      </c>
      <c r="AD7682">
        <v>244</v>
      </c>
      <c r="AE7682" t="s">
        <v>1106</v>
      </c>
      <c r="AF7682">
        <v>24</v>
      </c>
      <c r="AH7682" s="160">
        <v>38608</v>
      </c>
      <c r="AI7682">
        <v>15</v>
      </c>
      <c r="AJ7682">
        <v>143</v>
      </c>
      <c r="AK7682" s="160" t="s">
        <v>1106</v>
      </c>
      <c r="AL7682" s="28">
        <f t="shared" si="232"/>
        <v>14</v>
      </c>
      <c r="AN7682" s="160">
        <v>37512</v>
      </c>
      <c r="AO7682">
        <v>15</v>
      </c>
      <c r="AP7682">
        <v>140</v>
      </c>
      <c r="AQ7682" s="160" t="s">
        <v>1106</v>
      </c>
      <c r="AR7682" s="28">
        <f t="shared" si="233"/>
        <v>14</v>
      </c>
      <c r="AT7682" s="160">
        <v>36782</v>
      </c>
      <c r="AU7682">
        <v>15</v>
      </c>
      <c r="AV7682">
        <v>83</v>
      </c>
      <c r="AW7682" s="160" t="s">
        <v>1106</v>
      </c>
      <c r="AX7682" s="28">
        <f t="shared" si="234"/>
        <v>8</v>
      </c>
    </row>
    <row r="7683" spans="28:50" x14ac:dyDescent="0.3">
      <c r="AB7683" s="160">
        <v>40069</v>
      </c>
      <c r="AC7683">
        <v>16</v>
      </c>
      <c r="AD7683">
        <v>241</v>
      </c>
      <c r="AE7683" t="s">
        <v>1106</v>
      </c>
      <c r="AF7683">
        <v>24</v>
      </c>
      <c r="AH7683" s="160">
        <v>38608</v>
      </c>
      <c r="AI7683">
        <v>16</v>
      </c>
      <c r="AJ7683">
        <v>140</v>
      </c>
      <c r="AK7683" s="160" t="s">
        <v>1106</v>
      </c>
      <c r="AL7683" s="28">
        <f t="shared" si="232"/>
        <v>14</v>
      </c>
      <c r="AN7683" s="160">
        <v>37512</v>
      </c>
      <c r="AO7683">
        <v>16</v>
      </c>
      <c r="AP7683">
        <v>130</v>
      </c>
      <c r="AQ7683" s="160" t="s">
        <v>1106</v>
      </c>
      <c r="AR7683" s="28">
        <f t="shared" si="233"/>
        <v>13</v>
      </c>
      <c r="AT7683" s="160">
        <v>36782</v>
      </c>
      <c r="AU7683">
        <v>16</v>
      </c>
      <c r="AV7683">
        <v>76</v>
      </c>
      <c r="AW7683" s="160" t="s">
        <v>1106</v>
      </c>
      <c r="AX7683" s="28">
        <f t="shared" si="234"/>
        <v>8</v>
      </c>
    </row>
    <row r="7684" spans="28:50" x14ac:dyDescent="0.3">
      <c r="AB7684" s="160">
        <v>40069</v>
      </c>
      <c r="AC7684">
        <v>17</v>
      </c>
      <c r="AD7684">
        <v>232</v>
      </c>
      <c r="AE7684" t="s">
        <v>1106</v>
      </c>
      <c r="AF7684">
        <v>23</v>
      </c>
      <c r="AH7684" s="160">
        <v>38608</v>
      </c>
      <c r="AI7684">
        <v>17</v>
      </c>
      <c r="AJ7684">
        <v>144</v>
      </c>
      <c r="AK7684" s="160" t="s">
        <v>1106</v>
      </c>
      <c r="AL7684" s="28">
        <f t="shared" si="232"/>
        <v>14</v>
      </c>
      <c r="AN7684" s="160">
        <v>37512</v>
      </c>
      <c r="AO7684">
        <v>17</v>
      </c>
      <c r="AP7684">
        <v>130</v>
      </c>
      <c r="AQ7684" s="160" t="s">
        <v>1106</v>
      </c>
      <c r="AR7684" s="28">
        <f t="shared" si="233"/>
        <v>13</v>
      </c>
      <c r="AT7684" s="160">
        <v>36782</v>
      </c>
      <c r="AU7684">
        <v>17</v>
      </c>
      <c r="AV7684">
        <v>69</v>
      </c>
      <c r="AW7684" s="160" t="s">
        <v>1106</v>
      </c>
      <c r="AX7684" s="28">
        <f t="shared" si="234"/>
        <v>7</v>
      </c>
    </row>
    <row r="7685" spans="28:50" x14ac:dyDescent="0.3">
      <c r="AB7685" s="160">
        <v>40069</v>
      </c>
      <c r="AC7685">
        <v>18</v>
      </c>
      <c r="AD7685">
        <v>215</v>
      </c>
      <c r="AE7685" t="s">
        <v>1106</v>
      </c>
      <c r="AF7685">
        <v>22</v>
      </c>
      <c r="AH7685" s="160">
        <v>38608</v>
      </c>
      <c r="AI7685">
        <v>18</v>
      </c>
      <c r="AJ7685">
        <v>138</v>
      </c>
      <c r="AK7685" s="160" t="s">
        <v>1106</v>
      </c>
      <c r="AL7685" s="28">
        <f t="shared" si="232"/>
        <v>14</v>
      </c>
      <c r="AN7685" s="160">
        <v>37512</v>
      </c>
      <c r="AO7685">
        <v>18</v>
      </c>
      <c r="AP7685">
        <v>120</v>
      </c>
      <c r="AQ7685" s="160" t="s">
        <v>1106</v>
      </c>
      <c r="AR7685" s="28">
        <f t="shared" si="233"/>
        <v>12</v>
      </c>
      <c r="AT7685" s="160">
        <v>36782</v>
      </c>
      <c r="AU7685">
        <v>18</v>
      </c>
      <c r="AV7685">
        <v>67</v>
      </c>
      <c r="AW7685" s="160" t="s">
        <v>1106</v>
      </c>
      <c r="AX7685" s="28">
        <f t="shared" si="234"/>
        <v>7</v>
      </c>
    </row>
    <row r="7686" spans="28:50" x14ac:dyDescent="0.3">
      <c r="AB7686" s="160">
        <v>40069</v>
      </c>
      <c r="AC7686">
        <v>19</v>
      </c>
      <c r="AD7686">
        <v>213</v>
      </c>
      <c r="AE7686" t="s">
        <v>1106</v>
      </c>
      <c r="AF7686">
        <v>21</v>
      </c>
      <c r="AH7686" s="160">
        <v>38608</v>
      </c>
      <c r="AI7686">
        <v>19</v>
      </c>
      <c r="AJ7686">
        <v>122</v>
      </c>
      <c r="AK7686" s="160" t="s">
        <v>1106</v>
      </c>
      <c r="AL7686" s="28">
        <f t="shared" si="232"/>
        <v>12</v>
      </c>
      <c r="AN7686" s="160">
        <v>37512</v>
      </c>
      <c r="AO7686">
        <v>19</v>
      </c>
      <c r="AP7686">
        <v>120</v>
      </c>
      <c r="AQ7686" s="160" t="s">
        <v>1106</v>
      </c>
      <c r="AR7686" s="28">
        <f t="shared" si="233"/>
        <v>12</v>
      </c>
      <c r="AT7686" s="160">
        <v>36782</v>
      </c>
      <c r="AU7686">
        <v>19</v>
      </c>
      <c r="AV7686">
        <v>65</v>
      </c>
      <c r="AW7686" s="160" t="s">
        <v>1106</v>
      </c>
      <c r="AX7686" s="28">
        <f t="shared" si="234"/>
        <v>7</v>
      </c>
    </row>
    <row r="7687" spans="28:50" x14ac:dyDescent="0.3">
      <c r="AB7687" s="160">
        <v>40069</v>
      </c>
      <c r="AC7687">
        <v>20</v>
      </c>
      <c r="AD7687">
        <v>200</v>
      </c>
      <c r="AE7687" t="s">
        <v>1106</v>
      </c>
      <c r="AF7687">
        <v>20</v>
      </c>
      <c r="AH7687" s="160">
        <v>38608</v>
      </c>
      <c r="AI7687">
        <v>20</v>
      </c>
      <c r="AJ7687">
        <v>125</v>
      </c>
      <c r="AK7687" s="160" t="s">
        <v>1106</v>
      </c>
      <c r="AL7687" s="28">
        <f t="shared" si="232"/>
        <v>13</v>
      </c>
      <c r="AN7687" s="160">
        <v>37512</v>
      </c>
      <c r="AO7687">
        <v>20</v>
      </c>
      <c r="AP7687">
        <v>122</v>
      </c>
      <c r="AQ7687" s="160" t="s">
        <v>1106</v>
      </c>
      <c r="AR7687" s="28">
        <f t="shared" si="233"/>
        <v>12</v>
      </c>
      <c r="AT7687" s="160">
        <v>36782</v>
      </c>
      <c r="AU7687">
        <v>20</v>
      </c>
      <c r="AV7687">
        <v>62</v>
      </c>
      <c r="AW7687" s="160" t="s">
        <v>1106</v>
      </c>
      <c r="AX7687" s="28">
        <f t="shared" si="234"/>
        <v>6</v>
      </c>
    </row>
    <row r="7688" spans="28:50" x14ac:dyDescent="0.3">
      <c r="AB7688" s="160">
        <v>40069</v>
      </c>
      <c r="AC7688">
        <v>21</v>
      </c>
      <c r="AD7688">
        <v>188</v>
      </c>
      <c r="AE7688" t="s">
        <v>1106</v>
      </c>
      <c r="AF7688">
        <v>19</v>
      </c>
      <c r="AH7688" s="160">
        <v>38608</v>
      </c>
      <c r="AI7688">
        <v>21</v>
      </c>
      <c r="AJ7688">
        <v>124</v>
      </c>
      <c r="AK7688" s="160" t="s">
        <v>1106</v>
      </c>
      <c r="AL7688" s="28">
        <f t="shared" si="232"/>
        <v>12</v>
      </c>
      <c r="AN7688" s="160">
        <v>37512</v>
      </c>
      <c r="AO7688">
        <v>21</v>
      </c>
      <c r="AP7688">
        <v>130</v>
      </c>
      <c r="AQ7688" s="160" t="s">
        <v>1106</v>
      </c>
      <c r="AR7688" s="28">
        <f t="shared" si="233"/>
        <v>13</v>
      </c>
      <c r="AT7688" s="160">
        <v>36782</v>
      </c>
      <c r="AU7688">
        <v>21</v>
      </c>
      <c r="AV7688">
        <v>61</v>
      </c>
      <c r="AW7688" s="160" t="s">
        <v>1106</v>
      </c>
      <c r="AX7688" s="28">
        <f t="shared" si="234"/>
        <v>6</v>
      </c>
    </row>
    <row r="7689" spans="28:50" x14ac:dyDescent="0.3">
      <c r="AB7689" s="160">
        <v>40069</v>
      </c>
      <c r="AC7689">
        <v>22</v>
      </c>
      <c r="AD7689">
        <v>159</v>
      </c>
      <c r="AE7689" t="s">
        <v>1106</v>
      </c>
      <c r="AF7689">
        <v>16</v>
      </c>
      <c r="AH7689" s="160">
        <v>38608</v>
      </c>
      <c r="AI7689">
        <v>22</v>
      </c>
      <c r="AJ7689">
        <v>124</v>
      </c>
      <c r="AK7689" s="160" t="s">
        <v>1106</v>
      </c>
      <c r="AL7689" s="28">
        <f t="shared" si="232"/>
        <v>12</v>
      </c>
      <c r="AN7689" s="160">
        <v>37512</v>
      </c>
      <c r="AO7689">
        <v>22</v>
      </c>
      <c r="AP7689">
        <v>130</v>
      </c>
      <c r="AQ7689" s="160" t="s">
        <v>1106</v>
      </c>
      <c r="AR7689" s="28">
        <f t="shared" si="233"/>
        <v>13</v>
      </c>
      <c r="AT7689" s="160">
        <v>36782</v>
      </c>
      <c r="AU7689">
        <v>22</v>
      </c>
      <c r="AV7689">
        <v>60</v>
      </c>
      <c r="AW7689" s="160" t="s">
        <v>1106</v>
      </c>
      <c r="AX7689" s="28">
        <f t="shared" si="234"/>
        <v>6</v>
      </c>
    </row>
    <row r="7690" spans="28:50" x14ac:dyDescent="0.3">
      <c r="AB7690" s="160">
        <v>40069</v>
      </c>
      <c r="AC7690">
        <v>23</v>
      </c>
      <c r="AD7690">
        <v>165</v>
      </c>
      <c r="AE7690" t="s">
        <v>1106</v>
      </c>
      <c r="AF7690">
        <v>17</v>
      </c>
      <c r="AH7690" s="160">
        <v>38608</v>
      </c>
      <c r="AI7690">
        <v>23</v>
      </c>
      <c r="AJ7690">
        <v>114</v>
      </c>
      <c r="AK7690" s="160" t="s">
        <v>1106</v>
      </c>
      <c r="AL7690" s="28">
        <f t="shared" si="232"/>
        <v>11</v>
      </c>
      <c r="AN7690" s="160">
        <v>37512</v>
      </c>
      <c r="AO7690">
        <v>23</v>
      </c>
      <c r="AP7690">
        <v>127</v>
      </c>
      <c r="AQ7690" s="160" t="s">
        <v>1106</v>
      </c>
      <c r="AR7690" s="28">
        <f t="shared" si="233"/>
        <v>13</v>
      </c>
      <c r="AT7690" s="160">
        <v>36782</v>
      </c>
      <c r="AU7690">
        <v>23</v>
      </c>
      <c r="AV7690">
        <v>58</v>
      </c>
      <c r="AW7690" s="160" t="s">
        <v>1106</v>
      </c>
      <c r="AX7690" s="28">
        <f t="shared" si="234"/>
        <v>6</v>
      </c>
    </row>
    <row r="7691" spans="28:50" x14ac:dyDescent="0.3">
      <c r="AB7691" s="160">
        <v>40070</v>
      </c>
      <c r="AC7691">
        <v>0</v>
      </c>
      <c r="AD7691">
        <v>165</v>
      </c>
      <c r="AE7691" t="s">
        <v>1106</v>
      </c>
      <c r="AF7691">
        <v>17</v>
      </c>
      <c r="AH7691" s="160">
        <v>38609</v>
      </c>
      <c r="AI7691">
        <v>0</v>
      </c>
      <c r="AJ7691">
        <v>96</v>
      </c>
      <c r="AK7691" s="160" t="s">
        <v>1106</v>
      </c>
      <c r="AL7691" s="28">
        <f t="shared" si="232"/>
        <v>10</v>
      </c>
      <c r="AN7691" s="160">
        <v>37513</v>
      </c>
      <c r="AO7691">
        <v>0</v>
      </c>
      <c r="AP7691">
        <v>110</v>
      </c>
      <c r="AQ7691" s="160" t="s">
        <v>1106</v>
      </c>
      <c r="AR7691" s="28">
        <f t="shared" si="233"/>
        <v>11</v>
      </c>
      <c r="AT7691" s="160">
        <v>36783</v>
      </c>
      <c r="AU7691">
        <v>0</v>
      </c>
      <c r="AV7691">
        <v>61</v>
      </c>
      <c r="AW7691" s="160" t="s">
        <v>1106</v>
      </c>
      <c r="AX7691" s="28">
        <f t="shared" si="234"/>
        <v>6</v>
      </c>
    </row>
    <row r="7692" spans="28:50" x14ac:dyDescent="0.3">
      <c r="AB7692" s="160">
        <v>40070</v>
      </c>
      <c r="AC7692">
        <v>1</v>
      </c>
      <c r="AD7692">
        <v>156</v>
      </c>
      <c r="AE7692" t="s">
        <v>1106</v>
      </c>
      <c r="AF7692">
        <v>16</v>
      </c>
      <c r="AH7692" s="160">
        <v>38609</v>
      </c>
      <c r="AI7692">
        <v>1</v>
      </c>
      <c r="AJ7692">
        <v>91</v>
      </c>
      <c r="AK7692" s="160" t="s">
        <v>1106</v>
      </c>
      <c r="AL7692" s="28">
        <f t="shared" si="232"/>
        <v>9</v>
      </c>
      <c r="AN7692" s="160">
        <v>37513</v>
      </c>
      <c r="AO7692">
        <v>1</v>
      </c>
      <c r="AP7692">
        <v>110</v>
      </c>
      <c r="AQ7692" s="160" t="s">
        <v>1106</v>
      </c>
      <c r="AR7692" s="28">
        <f t="shared" si="233"/>
        <v>11</v>
      </c>
      <c r="AT7692" s="160">
        <v>36783</v>
      </c>
      <c r="AU7692">
        <v>1</v>
      </c>
      <c r="AV7692">
        <v>58</v>
      </c>
      <c r="AW7692" s="160" t="s">
        <v>1106</v>
      </c>
      <c r="AX7692" s="28">
        <f t="shared" si="234"/>
        <v>6</v>
      </c>
    </row>
    <row r="7693" spans="28:50" x14ac:dyDescent="0.3">
      <c r="AB7693" s="160">
        <v>40070</v>
      </c>
      <c r="AC7693">
        <v>2</v>
      </c>
      <c r="AD7693">
        <v>145</v>
      </c>
      <c r="AE7693" t="s">
        <v>1106</v>
      </c>
      <c r="AF7693">
        <v>15</v>
      </c>
      <c r="AH7693" s="160">
        <v>38609</v>
      </c>
      <c r="AI7693">
        <v>2</v>
      </c>
      <c r="AJ7693">
        <v>91</v>
      </c>
      <c r="AK7693" s="160" t="s">
        <v>1106</v>
      </c>
      <c r="AL7693" s="28">
        <f t="shared" si="232"/>
        <v>9</v>
      </c>
      <c r="AN7693" s="160">
        <v>37513</v>
      </c>
      <c r="AO7693">
        <v>2</v>
      </c>
      <c r="AP7693">
        <v>113</v>
      </c>
      <c r="AQ7693" s="160" t="s">
        <v>1106</v>
      </c>
      <c r="AR7693" s="28">
        <f t="shared" si="233"/>
        <v>11</v>
      </c>
      <c r="AT7693" s="160">
        <v>36783</v>
      </c>
      <c r="AU7693">
        <v>2</v>
      </c>
      <c r="AV7693">
        <v>56</v>
      </c>
      <c r="AW7693" s="160" t="s">
        <v>1106</v>
      </c>
      <c r="AX7693" s="28">
        <f t="shared" si="234"/>
        <v>6</v>
      </c>
    </row>
    <row r="7694" spans="28:50" x14ac:dyDescent="0.3">
      <c r="AB7694" s="160">
        <v>40070</v>
      </c>
      <c r="AC7694">
        <v>3</v>
      </c>
      <c r="AD7694">
        <v>139</v>
      </c>
      <c r="AE7694" t="s">
        <v>1106</v>
      </c>
      <c r="AF7694">
        <v>14</v>
      </c>
      <c r="AH7694" s="160">
        <v>38609</v>
      </c>
      <c r="AI7694">
        <v>3</v>
      </c>
      <c r="AJ7694">
        <v>96</v>
      </c>
      <c r="AK7694" s="160" t="s">
        <v>1106</v>
      </c>
      <c r="AL7694" s="28">
        <f t="shared" si="232"/>
        <v>10</v>
      </c>
      <c r="AN7694" s="160">
        <v>37513</v>
      </c>
      <c r="AO7694">
        <v>3</v>
      </c>
      <c r="AP7694">
        <v>110</v>
      </c>
      <c r="AQ7694" s="160" t="s">
        <v>1106</v>
      </c>
      <c r="AR7694" s="28">
        <f t="shared" si="233"/>
        <v>11</v>
      </c>
      <c r="AT7694" s="160">
        <v>36783</v>
      </c>
      <c r="AU7694">
        <v>3</v>
      </c>
      <c r="AV7694">
        <v>53</v>
      </c>
      <c r="AW7694" s="160" t="s">
        <v>1106</v>
      </c>
      <c r="AX7694" s="28">
        <f t="shared" si="234"/>
        <v>5</v>
      </c>
    </row>
    <row r="7695" spans="28:50" x14ac:dyDescent="0.3">
      <c r="AB7695" s="160">
        <v>40070</v>
      </c>
      <c r="AC7695">
        <v>4</v>
      </c>
      <c r="AD7695">
        <v>122</v>
      </c>
      <c r="AE7695" t="s">
        <v>1106</v>
      </c>
      <c r="AF7695">
        <v>12</v>
      </c>
      <c r="AH7695" s="160">
        <v>38609</v>
      </c>
      <c r="AI7695">
        <v>4</v>
      </c>
      <c r="AJ7695">
        <v>92</v>
      </c>
      <c r="AK7695" s="160" t="s">
        <v>1106</v>
      </c>
      <c r="AL7695" s="28">
        <f t="shared" si="232"/>
        <v>9</v>
      </c>
      <c r="AN7695" s="160">
        <v>37513</v>
      </c>
      <c r="AO7695">
        <v>4</v>
      </c>
      <c r="AP7695">
        <v>110</v>
      </c>
      <c r="AQ7695" s="160" t="s">
        <v>1106</v>
      </c>
      <c r="AR7695" s="28">
        <f t="shared" si="233"/>
        <v>11</v>
      </c>
      <c r="AT7695" s="160">
        <v>36783</v>
      </c>
      <c r="AU7695">
        <v>4</v>
      </c>
      <c r="AV7695">
        <v>51</v>
      </c>
      <c r="AW7695" s="160" t="s">
        <v>1106</v>
      </c>
      <c r="AX7695" s="28">
        <f t="shared" si="234"/>
        <v>5</v>
      </c>
    </row>
    <row r="7696" spans="28:50" x14ac:dyDescent="0.3">
      <c r="AB7696" s="160">
        <v>40070</v>
      </c>
      <c r="AC7696">
        <v>5</v>
      </c>
      <c r="AD7696">
        <v>105</v>
      </c>
      <c r="AE7696" t="s">
        <v>1106</v>
      </c>
      <c r="AF7696">
        <v>11</v>
      </c>
      <c r="AH7696" s="160">
        <v>38609</v>
      </c>
      <c r="AI7696">
        <v>5</v>
      </c>
      <c r="AJ7696">
        <v>94</v>
      </c>
      <c r="AK7696" s="160" t="s">
        <v>1106</v>
      </c>
      <c r="AL7696" s="28">
        <f t="shared" si="232"/>
        <v>9</v>
      </c>
      <c r="AN7696" s="160">
        <v>37513</v>
      </c>
      <c r="AO7696">
        <v>5</v>
      </c>
      <c r="AP7696">
        <v>87</v>
      </c>
      <c r="AQ7696" s="160" t="s">
        <v>1106</v>
      </c>
      <c r="AR7696" s="28">
        <f t="shared" si="233"/>
        <v>9</v>
      </c>
      <c r="AT7696" s="160">
        <v>36783</v>
      </c>
      <c r="AU7696">
        <v>5</v>
      </c>
      <c r="AV7696">
        <v>50</v>
      </c>
      <c r="AW7696" s="160" t="s">
        <v>1106</v>
      </c>
      <c r="AX7696" s="28">
        <f t="shared" si="234"/>
        <v>5</v>
      </c>
    </row>
    <row r="7697" spans="28:50" x14ac:dyDescent="0.3">
      <c r="AB7697" s="160">
        <v>40070</v>
      </c>
      <c r="AC7697">
        <v>6</v>
      </c>
      <c r="AD7697">
        <v>97</v>
      </c>
      <c r="AE7697" t="s">
        <v>1106</v>
      </c>
      <c r="AF7697">
        <v>10</v>
      </c>
      <c r="AH7697" s="160">
        <v>38609</v>
      </c>
      <c r="AI7697">
        <v>6</v>
      </c>
      <c r="AJ7697">
        <v>92</v>
      </c>
      <c r="AK7697" s="160" t="s">
        <v>1106</v>
      </c>
      <c r="AL7697" s="28">
        <f t="shared" si="232"/>
        <v>9</v>
      </c>
      <c r="AN7697" s="160">
        <v>37513</v>
      </c>
      <c r="AO7697">
        <v>6</v>
      </c>
      <c r="AP7697">
        <v>80</v>
      </c>
      <c r="AQ7697" s="160" t="s">
        <v>1106</v>
      </c>
      <c r="AR7697" s="28">
        <f t="shared" si="233"/>
        <v>8</v>
      </c>
      <c r="AT7697" s="160">
        <v>36783</v>
      </c>
      <c r="AU7697">
        <v>6</v>
      </c>
      <c r="AV7697">
        <v>51</v>
      </c>
      <c r="AW7697" s="160" t="s">
        <v>1106</v>
      </c>
      <c r="AX7697" s="28">
        <f t="shared" si="234"/>
        <v>5</v>
      </c>
    </row>
    <row r="7698" spans="28:50" x14ac:dyDescent="0.3">
      <c r="AB7698" s="160">
        <v>40070</v>
      </c>
      <c r="AC7698">
        <v>7</v>
      </c>
      <c r="AD7698">
        <v>103</v>
      </c>
      <c r="AE7698" t="s">
        <v>1106</v>
      </c>
      <c r="AF7698">
        <v>10</v>
      </c>
      <c r="AH7698" s="160">
        <v>38609</v>
      </c>
      <c r="AI7698">
        <v>7</v>
      </c>
      <c r="AJ7698">
        <v>89</v>
      </c>
      <c r="AK7698" s="160" t="s">
        <v>1106</v>
      </c>
      <c r="AL7698" s="28">
        <f t="shared" si="232"/>
        <v>9</v>
      </c>
      <c r="AN7698" s="160">
        <v>37513</v>
      </c>
      <c r="AO7698">
        <v>7</v>
      </c>
      <c r="AP7698">
        <v>90</v>
      </c>
      <c r="AQ7698" s="160" t="s">
        <v>1106</v>
      </c>
      <c r="AR7698" s="28">
        <f t="shared" si="233"/>
        <v>9</v>
      </c>
      <c r="AT7698" s="160">
        <v>36783</v>
      </c>
      <c r="AU7698">
        <v>7</v>
      </c>
      <c r="AV7698">
        <v>53</v>
      </c>
      <c r="AW7698" s="160" t="s">
        <v>1106</v>
      </c>
      <c r="AX7698" s="28">
        <f t="shared" si="234"/>
        <v>5</v>
      </c>
    </row>
    <row r="7699" spans="28:50" x14ac:dyDescent="0.3">
      <c r="AB7699" s="160">
        <v>40070</v>
      </c>
      <c r="AC7699">
        <v>8</v>
      </c>
      <c r="AD7699">
        <v>122</v>
      </c>
      <c r="AE7699" t="s">
        <v>1106</v>
      </c>
      <c r="AF7699">
        <v>12</v>
      </c>
      <c r="AH7699" s="160">
        <v>38609</v>
      </c>
      <c r="AI7699">
        <v>8</v>
      </c>
      <c r="AJ7699">
        <v>112</v>
      </c>
      <c r="AK7699" s="160" t="s">
        <v>1106</v>
      </c>
      <c r="AL7699" s="28">
        <f t="shared" si="232"/>
        <v>11</v>
      </c>
      <c r="AN7699" s="160">
        <v>37513</v>
      </c>
      <c r="AO7699">
        <v>8</v>
      </c>
      <c r="AP7699">
        <v>99</v>
      </c>
      <c r="AQ7699" s="160" t="s">
        <v>1106</v>
      </c>
      <c r="AR7699" s="28">
        <f t="shared" si="233"/>
        <v>10</v>
      </c>
      <c r="AT7699" s="160">
        <v>36783</v>
      </c>
      <c r="AU7699">
        <v>8</v>
      </c>
      <c r="AV7699">
        <v>62</v>
      </c>
      <c r="AW7699" s="160" t="s">
        <v>1106</v>
      </c>
      <c r="AX7699" s="28">
        <f t="shared" si="234"/>
        <v>6</v>
      </c>
    </row>
    <row r="7700" spans="28:50" x14ac:dyDescent="0.3">
      <c r="AB7700" s="160">
        <v>40070</v>
      </c>
      <c r="AC7700">
        <v>9</v>
      </c>
      <c r="AD7700">
        <v>143</v>
      </c>
      <c r="AE7700" t="s">
        <v>1106</v>
      </c>
      <c r="AF7700">
        <v>14</v>
      </c>
      <c r="AH7700" s="160">
        <v>38609</v>
      </c>
      <c r="AI7700">
        <v>9</v>
      </c>
      <c r="AJ7700">
        <v>125</v>
      </c>
      <c r="AK7700" s="160" t="s">
        <v>1106</v>
      </c>
      <c r="AL7700" s="28">
        <f t="shared" si="232"/>
        <v>13</v>
      </c>
      <c r="AN7700" s="160">
        <v>37513</v>
      </c>
      <c r="AO7700">
        <v>9</v>
      </c>
      <c r="AP7700">
        <v>110</v>
      </c>
      <c r="AQ7700" s="160" t="s">
        <v>1106</v>
      </c>
      <c r="AR7700" s="28">
        <f t="shared" si="233"/>
        <v>11</v>
      </c>
      <c r="AT7700" s="160">
        <v>36783</v>
      </c>
      <c r="AU7700">
        <v>9</v>
      </c>
      <c r="AV7700">
        <v>68</v>
      </c>
      <c r="AW7700" s="160" t="s">
        <v>1106</v>
      </c>
      <c r="AX7700" s="28">
        <f t="shared" si="234"/>
        <v>7</v>
      </c>
    </row>
    <row r="7701" spans="28:50" x14ac:dyDescent="0.3">
      <c r="AB7701" s="160">
        <v>40070</v>
      </c>
      <c r="AC7701">
        <v>10</v>
      </c>
      <c r="AD7701">
        <v>154</v>
      </c>
      <c r="AE7701" t="s">
        <v>1106</v>
      </c>
      <c r="AF7701">
        <v>15</v>
      </c>
      <c r="AH7701" s="160">
        <v>38609</v>
      </c>
      <c r="AI7701">
        <v>10</v>
      </c>
      <c r="AJ7701">
        <v>134</v>
      </c>
      <c r="AK7701" s="160" t="s">
        <v>1106</v>
      </c>
      <c r="AL7701" s="28">
        <f t="shared" si="232"/>
        <v>13</v>
      </c>
      <c r="AN7701" s="160">
        <v>37513</v>
      </c>
      <c r="AO7701">
        <v>10</v>
      </c>
      <c r="AP7701">
        <v>120</v>
      </c>
      <c r="AQ7701" s="160" t="s">
        <v>1106</v>
      </c>
      <c r="AR7701" s="28">
        <f t="shared" si="233"/>
        <v>12</v>
      </c>
      <c r="AT7701" s="160">
        <v>36783</v>
      </c>
      <c r="AU7701">
        <v>10</v>
      </c>
      <c r="AV7701">
        <v>70</v>
      </c>
      <c r="AW7701" s="160" t="s">
        <v>1106</v>
      </c>
      <c r="AX7701" s="28">
        <f t="shared" si="234"/>
        <v>7</v>
      </c>
    </row>
    <row r="7702" spans="28:50" x14ac:dyDescent="0.3">
      <c r="AB7702" s="160">
        <v>40070</v>
      </c>
      <c r="AC7702">
        <v>11</v>
      </c>
      <c r="AD7702">
        <v>163</v>
      </c>
      <c r="AE7702" t="s">
        <v>1106</v>
      </c>
      <c r="AF7702">
        <v>16</v>
      </c>
      <c r="AH7702" s="160">
        <v>38609</v>
      </c>
      <c r="AI7702">
        <v>11</v>
      </c>
      <c r="AJ7702">
        <v>157</v>
      </c>
      <c r="AK7702" s="160" t="s">
        <v>1106</v>
      </c>
      <c r="AL7702" s="28">
        <f t="shared" si="232"/>
        <v>16</v>
      </c>
      <c r="AN7702" s="160">
        <v>37513</v>
      </c>
      <c r="AO7702">
        <v>11</v>
      </c>
      <c r="AP7702">
        <v>126</v>
      </c>
      <c r="AQ7702" s="160" t="s">
        <v>1106</v>
      </c>
      <c r="AR7702" s="28">
        <f t="shared" si="233"/>
        <v>13</v>
      </c>
      <c r="AT7702" s="160">
        <v>36783</v>
      </c>
      <c r="AU7702">
        <v>11</v>
      </c>
      <c r="AV7702">
        <v>71</v>
      </c>
      <c r="AW7702" s="160" t="s">
        <v>1106</v>
      </c>
      <c r="AX7702" s="28">
        <f t="shared" si="234"/>
        <v>7</v>
      </c>
    </row>
    <row r="7703" spans="28:50" x14ac:dyDescent="0.3">
      <c r="AB7703" s="160">
        <v>40070</v>
      </c>
      <c r="AC7703">
        <v>12</v>
      </c>
      <c r="AD7703">
        <v>177</v>
      </c>
      <c r="AE7703" t="s">
        <v>1106</v>
      </c>
      <c r="AF7703">
        <v>18</v>
      </c>
      <c r="AH7703" s="160">
        <v>38609</v>
      </c>
      <c r="AI7703">
        <v>12</v>
      </c>
      <c r="AJ7703">
        <v>167</v>
      </c>
      <c r="AK7703" s="160" t="s">
        <v>1106</v>
      </c>
      <c r="AL7703" s="28">
        <f t="shared" si="232"/>
        <v>17</v>
      </c>
      <c r="AN7703" s="160">
        <v>37513</v>
      </c>
      <c r="AO7703">
        <v>12</v>
      </c>
      <c r="AP7703">
        <v>130</v>
      </c>
      <c r="AQ7703" s="160" t="s">
        <v>1106</v>
      </c>
      <c r="AR7703" s="28">
        <f t="shared" si="233"/>
        <v>13</v>
      </c>
      <c r="AT7703" s="160">
        <v>36783</v>
      </c>
      <c r="AU7703">
        <v>12</v>
      </c>
      <c r="AV7703">
        <v>75</v>
      </c>
      <c r="AW7703" s="160" t="s">
        <v>1106</v>
      </c>
      <c r="AX7703" s="28">
        <f t="shared" si="234"/>
        <v>8</v>
      </c>
    </row>
    <row r="7704" spans="28:50" x14ac:dyDescent="0.3">
      <c r="AB7704" s="160">
        <v>40070</v>
      </c>
      <c r="AC7704">
        <v>13</v>
      </c>
      <c r="AD7704">
        <v>187</v>
      </c>
      <c r="AE7704" t="s">
        <v>1106</v>
      </c>
      <c r="AF7704">
        <v>19</v>
      </c>
      <c r="AH7704" s="160">
        <v>38609</v>
      </c>
      <c r="AI7704">
        <v>13</v>
      </c>
      <c r="AJ7704">
        <v>177</v>
      </c>
      <c r="AK7704" s="160" t="s">
        <v>1106</v>
      </c>
      <c r="AL7704" s="28">
        <f t="shared" si="232"/>
        <v>18</v>
      </c>
      <c r="AN7704" s="160">
        <v>37513</v>
      </c>
      <c r="AO7704">
        <v>13</v>
      </c>
      <c r="AP7704">
        <v>130</v>
      </c>
      <c r="AQ7704" s="160" t="s">
        <v>1106</v>
      </c>
      <c r="AR7704" s="28">
        <f t="shared" si="233"/>
        <v>13</v>
      </c>
      <c r="AT7704" s="160">
        <v>36783</v>
      </c>
      <c r="AU7704">
        <v>13</v>
      </c>
      <c r="AV7704">
        <v>80</v>
      </c>
      <c r="AW7704" s="160" t="s">
        <v>1106</v>
      </c>
      <c r="AX7704" s="28">
        <f t="shared" si="234"/>
        <v>8</v>
      </c>
    </row>
    <row r="7705" spans="28:50" x14ac:dyDescent="0.3">
      <c r="AB7705" s="160">
        <v>40070</v>
      </c>
      <c r="AC7705">
        <v>14</v>
      </c>
      <c r="AD7705">
        <v>183</v>
      </c>
      <c r="AE7705" t="s">
        <v>1106</v>
      </c>
      <c r="AF7705">
        <v>18</v>
      </c>
      <c r="AH7705" s="160">
        <v>38609</v>
      </c>
      <c r="AI7705">
        <v>14</v>
      </c>
      <c r="AJ7705">
        <v>192</v>
      </c>
      <c r="AK7705" s="160" t="s">
        <v>1106</v>
      </c>
      <c r="AL7705" s="28">
        <f t="shared" si="232"/>
        <v>19</v>
      </c>
      <c r="AN7705" s="160">
        <v>37513</v>
      </c>
      <c r="AO7705">
        <v>14</v>
      </c>
      <c r="AP7705">
        <v>130</v>
      </c>
      <c r="AQ7705" s="160" t="s">
        <v>1106</v>
      </c>
      <c r="AR7705" s="28">
        <f t="shared" si="233"/>
        <v>13</v>
      </c>
      <c r="AT7705" s="160">
        <v>36783</v>
      </c>
      <c r="AU7705">
        <v>14</v>
      </c>
      <c r="AV7705">
        <v>84</v>
      </c>
      <c r="AW7705" s="160" t="s">
        <v>1106</v>
      </c>
      <c r="AX7705" s="28">
        <f t="shared" si="234"/>
        <v>8</v>
      </c>
    </row>
    <row r="7706" spans="28:50" x14ac:dyDescent="0.3">
      <c r="AB7706" s="160">
        <v>40070</v>
      </c>
      <c r="AC7706">
        <v>15</v>
      </c>
      <c r="AD7706">
        <v>182</v>
      </c>
      <c r="AE7706" t="s">
        <v>1106</v>
      </c>
      <c r="AF7706">
        <v>18</v>
      </c>
      <c r="AH7706" s="160">
        <v>38609</v>
      </c>
      <c r="AI7706">
        <v>15</v>
      </c>
      <c r="AJ7706">
        <v>182</v>
      </c>
      <c r="AK7706" s="160" t="s">
        <v>1106</v>
      </c>
      <c r="AL7706" s="28">
        <f t="shared" si="232"/>
        <v>18</v>
      </c>
      <c r="AN7706" s="160">
        <v>37513</v>
      </c>
      <c r="AO7706">
        <v>15</v>
      </c>
      <c r="AP7706">
        <v>130</v>
      </c>
      <c r="AQ7706" s="160" t="s">
        <v>1106</v>
      </c>
      <c r="AR7706" s="28">
        <f t="shared" si="233"/>
        <v>13</v>
      </c>
      <c r="AT7706" s="160">
        <v>36783</v>
      </c>
      <c r="AU7706">
        <v>15</v>
      </c>
      <c r="AV7706">
        <v>77</v>
      </c>
      <c r="AW7706" s="160" t="s">
        <v>1106</v>
      </c>
      <c r="AX7706" s="28">
        <f t="shared" si="234"/>
        <v>8</v>
      </c>
    </row>
    <row r="7707" spans="28:50" x14ac:dyDescent="0.3">
      <c r="AB7707" s="160">
        <v>40070</v>
      </c>
      <c r="AC7707">
        <v>16</v>
      </c>
      <c r="AD7707">
        <v>180</v>
      </c>
      <c r="AE7707" t="s">
        <v>1106</v>
      </c>
      <c r="AF7707">
        <v>18</v>
      </c>
      <c r="AH7707" s="160">
        <v>38609</v>
      </c>
      <c r="AI7707">
        <v>16</v>
      </c>
      <c r="AJ7707">
        <v>149</v>
      </c>
      <c r="AK7707" s="160" t="s">
        <v>1106</v>
      </c>
      <c r="AL7707" s="28">
        <f t="shared" si="232"/>
        <v>15</v>
      </c>
      <c r="AN7707" s="160">
        <v>37513</v>
      </c>
      <c r="AO7707">
        <v>16</v>
      </c>
      <c r="AP7707">
        <v>120</v>
      </c>
      <c r="AQ7707" s="160" t="s">
        <v>1106</v>
      </c>
      <c r="AR7707" s="28">
        <f t="shared" si="233"/>
        <v>12</v>
      </c>
      <c r="AT7707" s="160">
        <v>36783</v>
      </c>
      <c r="AU7707">
        <v>16</v>
      </c>
      <c r="AV7707">
        <v>71</v>
      </c>
      <c r="AW7707" s="160" t="s">
        <v>1106</v>
      </c>
      <c r="AX7707" s="28">
        <f t="shared" si="234"/>
        <v>7</v>
      </c>
    </row>
    <row r="7708" spans="28:50" x14ac:dyDescent="0.3">
      <c r="AB7708" s="160">
        <v>40070</v>
      </c>
      <c r="AC7708">
        <v>17</v>
      </c>
      <c r="AD7708">
        <v>168</v>
      </c>
      <c r="AE7708" t="s">
        <v>1106</v>
      </c>
      <c r="AF7708">
        <v>17</v>
      </c>
      <c r="AH7708" s="160">
        <v>38609</v>
      </c>
      <c r="AI7708">
        <v>17</v>
      </c>
      <c r="AJ7708">
        <v>145</v>
      </c>
      <c r="AK7708" s="160" t="s">
        <v>1106</v>
      </c>
      <c r="AL7708" s="28">
        <f t="shared" si="232"/>
        <v>15</v>
      </c>
      <c r="AN7708" s="160">
        <v>37513</v>
      </c>
      <c r="AO7708">
        <v>17</v>
      </c>
      <c r="AP7708">
        <v>107</v>
      </c>
      <c r="AQ7708" s="160" t="s">
        <v>1106</v>
      </c>
      <c r="AR7708" s="28">
        <f t="shared" si="233"/>
        <v>11</v>
      </c>
      <c r="AT7708" s="160">
        <v>36783</v>
      </c>
      <c r="AU7708">
        <v>17</v>
      </c>
      <c r="AV7708">
        <v>66</v>
      </c>
      <c r="AW7708" s="160" t="s">
        <v>1106</v>
      </c>
      <c r="AX7708" s="28">
        <f t="shared" si="234"/>
        <v>7</v>
      </c>
    </row>
    <row r="7709" spans="28:50" x14ac:dyDescent="0.3">
      <c r="AB7709" s="160">
        <v>40070</v>
      </c>
      <c r="AC7709">
        <v>18</v>
      </c>
      <c r="AD7709">
        <v>139</v>
      </c>
      <c r="AE7709" t="s">
        <v>1106</v>
      </c>
      <c r="AF7709">
        <v>14</v>
      </c>
      <c r="AH7709" s="160">
        <v>38609</v>
      </c>
      <c r="AI7709">
        <v>18</v>
      </c>
      <c r="AJ7709">
        <v>139</v>
      </c>
      <c r="AK7709" s="160" t="s">
        <v>1106</v>
      </c>
      <c r="AL7709" s="28">
        <f t="shared" si="232"/>
        <v>14</v>
      </c>
      <c r="AN7709" s="160">
        <v>37513</v>
      </c>
      <c r="AO7709">
        <v>18</v>
      </c>
      <c r="AP7709">
        <v>100</v>
      </c>
      <c r="AQ7709" s="160" t="s">
        <v>1106</v>
      </c>
      <c r="AR7709" s="28">
        <f t="shared" si="233"/>
        <v>10</v>
      </c>
      <c r="AT7709" s="160">
        <v>36783</v>
      </c>
      <c r="AU7709">
        <v>18</v>
      </c>
      <c r="AV7709">
        <v>61</v>
      </c>
      <c r="AW7709" s="160" t="s">
        <v>1106</v>
      </c>
      <c r="AX7709" s="28">
        <f t="shared" si="234"/>
        <v>6</v>
      </c>
    </row>
    <row r="7710" spans="28:50" x14ac:dyDescent="0.3">
      <c r="AB7710" s="160">
        <v>40070</v>
      </c>
      <c r="AC7710">
        <v>19</v>
      </c>
      <c r="AD7710">
        <v>112</v>
      </c>
      <c r="AE7710" t="s">
        <v>1106</v>
      </c>
      <c r="AF7710">
        <v>11</v>
      </c>
      <c r="AH7710" s="160">
        <v>38609</v>
      </c>
      <c r="AI7710">
        <v>19</v>
      </c>
      <c r="AJ7710">
        <v>134</v>
      </c>
      <c r="AK7710" s="160" t="s">
        <v>1106</v>
      </c>
      <c r="AL7710" s="28">
        <f t="shared" si="232"/>
        <v>13</v>
      </c>
      <c r="AN7710" s="160">
        <v>37513</v>
      </c>
      <c r="AO7710">
        <v>19</v>
      </c>
      <c r="AP7710">
        <v>100</v>
      </c>
      <c r="AQ7710" s="160" t="s">
        <v>1106</v>
      </c>
      <c r="AR7710" s="28">
        <f t="shared" si="233"/>
        <v>10</v>
      </c>
      <c r="AT7710" s="160">
        <v>36783</v>
      </c>
      <c r="AU7710">
        <v>19</v>
      </c>
      <c r="AV7710">
        <v>61</v>
      </c>
      <c r="AW7710" s="160" t="s">
        <v>1106</v>
      </c>
      <c r="AX7710" s="28">
        <f t="shared" si="234"/>
        <v>6</v>
      </c>
    </row>
    <row r="7711" spans="28:50" x14ac:dyDescent="0.3">
      <c r="AB7711" s="160">
        <v>40070</v>
      </c>
      <c r="AC7711">
        <v>20</v>
      </c>
      <c r="AD7711">
        <v>103</v>
      </c>
      <c r="AE7711" t="s">
        <v>1106</v>
      </c>
      <c r="AF7711">
        <v>10</v>
      </c>
      <c r="AH7711" s="160">
        <v>38609</v>
      </c>
      <c r="AI7711">
        <v>20</v>
      </c>
      <c r="AJ7711">
        <v>135</v>
      </c>
      <c r="AK7711" s="160" t="s">
        <v>1106</v>
      </c>
      <c r="AL7711" s="28">
        <f t="shared" si="232"/>
        <v>14</v>
      </c>
      <c r="AN7711" s="160">
        <v>37513</v>
      </c>
      <c r="AO7711">
        <v>20</v>
      </c>
      <c r="AP7711">
        <v>97</v>
      </c>
      <c r="AQ7711" s="160" t="s">
        <v>1106</v>
      </c>
      <c r="AR7711" s="28">
        <f t="shared" si="233"/>
        <v>10</v>
      </c>
      <c r="AT7711" s="160">
        <v>36783</v>
      </c>
      <c r="AU7711">
        <v>20</v>
      </c>
      <c r="AV7711">
        <v>60</v>
      </c>
      <c r="AW7711" s="160" t="s">
        <v>1106</v>
      </c>
      <c r="AX7711" s="28">
        <f t="shared" si="234"/>
        <v>6</v>
      </c>
    </row>
    <row r="7712" spans="28:50" x14ac:dyDescent="0.3">
      <c r="AB7712" s="160">
        <v>40070</v>
      </c>
      <c r="AC7712">
        <v>21</v>
      </c>
      <c r="AD7712">
        <v>96</v>
      </c>
      <c r="AE7712" t="s">
        <v>1106</v>
      </c>
      <c r="AF7712">
        <v>10</v>
      </c>
      <c r="AH7712" s="160">
        <v>38609</v>
      </c>
      <c r="AI7712">
        <v>21</v>
      </c>
      <c r="AJ7712">
        <v>128</v>
      </c>
      <c r="AK7712" s="160" t="s">
        <v>1106</v>
      </c>
      <c r="AL7712" s="28">
        <f t="shared" si="232"/>
        <v>13</v>
      </c>
      <c r="AN7712" s="160">
        <v>37513</v>
      </c>
      <c r="AO7712">
        <v>21</v>
      </c>
      <c r="AP7712">
        <v>90</v>
      </c>
      <c r="AQ7712" s="160" t="s">
        <v>1106</v>
      </c>
      <c r="AR7712" s="28">
        <f t="shared" si="233"/>
        <v>9</v>
      </c>
      <c r="AT7712" s="160">
        <v>36783</v>
      </c>
      <c r="AU7712">
        <v>21</v>
      </c>
      <c r="AV7712">
        <v>60</v>
      </c>
      <c r="AW7712" s="160" t="s">
        <v>1106</v>
      </c>
      <c r="AX7712" s="28">
        <f t="shared" si="234"/>
        <v>6</v>
      </c>
    </row>
    <row r="7713" spans="28:50" x14ac:dyDescent="0.3">
      <c r="AB7713" s="160">
        <v>40070</v>
      </c>
      <c r="AC7713">
        <v>22</v>
      </c>
      <c r="AD7713">
        <v>86</v>
      </c>
      <c r="AE7713" t="s">
        <v>1106</v>
      </c>
      <c r="AF7713">
        <v>9</v>
      </c>
      <c r="AH7713" s="160">
        <v>38609</v>
      </c>
      <c r="AI7713">
        <v>22</v>
      </c>
      <c r="AJ7713">
        <v>126</v>
      </c>
      <c r="AK7713" s="160" t="s">
        <v>1106</v>
      </c>
      <c r="AL7713" s="28">
        <f t="shared" si="232"/>
        <v>13</v>
      </c>
      <c r="AN7713" s="160">
        <v>37513</v>
      </c>
      <c r="AO7713">
        <v>22</v>
      </c>
      <c r="AP7713">
        <v>90</v>
      </c>
      <c r="AQ7713" s="160" t="s">
        <v>1106</v>
      </c>
      <c r="AR7713" s="28">
        <f t="shared" si="233"/>
        <v>9</v>
      </c>
      <c r="AT7713" s="160">
        <v>36783</v>
      </c>
      <c r="AU7713">
        <v>22</v>
      </c>
      <c r="AV7713">
        <v>59</v>
      </c>
      <c r="AW7713" s="160" t="s">
        <v>1106</v>
      </c>
      <c r="AX7713" s="28">
        <f t="shared" si="234"/>
        <v>6</v>
      </c>
    </row>
    <row r="7714" spans="28:50" x14ac:dyDescent="0.3">
      <c r="AB7714" s="160">
        <v>40070</v>
      </c>
      <c r="AC7714">
        <v>23</v>
      </c>
      <c r="AD7714">
        <v>90</v>
      </c>
      <c r="AE7714" t="s">
        <v>1106</v>
      </c>
      <c r="AF7714">
        <v>9</v>
      </c>
      <c r="AH7714" s="160">
        <v>38609</v>
      </c>
      <c r="AI7714">
        <v>23</v>
      </c>
      <c r="AJ7714">
        <v>119</v>
      </c>
      <c r="AK7714" s="160" t="s">
        <v>1106</v>
      </c>
      <c r="AL7714" s="28">
        <f t="shared" si="232"/>
        <v>12</v>
      </c>
      <c r="AN7714" s="160">
        <v>37513</v>
      </c>
      <c r="AO7714">
        <v>23</v>
      </c>
      <c r="AP7714">
        <v>57</v>
      </c>
      <c r="AQ7714" s="160" t="s">
        <v>1106</v>
      </c>
      <c r="AR7714" s="28">
        <f t="shared" si="233"/>
        <v>6</v>
      </c>
      <c r="AT7714" s="160">
        <v>36783</v>
      </c>
      <c r="AU7714">
        <v>23</v>
      </c>
      <c r="AV7714">
        <v>55</v>
      </c>
      <c r="AW7714" s="160" t="s">
        <v>1106</v>
      </c>
      <c r="AX7714" s="28">
        <f t="shared" si="234"/>
        <v>6</v>
      </c>
    </row>
    <row r="7715" spans="28:50" x14ac:dyDescent="0.3">
      <c r="AB7715" s="160">
        <v>40071</v>
      </c>
      <c r="AC7715">
        <v>0</v>
      </c>
      <c r="AD7715">
        <v>95</v>
      </c>
      <c r="AE7715" t="s">
        <v>1106</v>
      </c>
      <c r="AF7715">
        <v>10</v>
      </c>
      <c r="AH7715" s="160">
        <v>38610</v>
      </c>
      <c r="AI7715">
        <v>0</v>
      </c>
      <c r="AJ7715">
        <v>113</v>
      </c>
      <c r="AK7715" s="160" t="s">
        <v>1106</v>
      </c>
      <c r="AL7715" s="28">
        <f t="shared" si="232"/>
        <v>11</v>
      </c>
      <c r="AN7715" s="160">
        <v>37514</v>
      </c>
      <c r="AO7715">
        <v>0</v>
      </c>
      <c r="AP7715">
        <v>60</v>
      </c>
      <c r="AQ7715" s="160" t="s">
        <v>1106</v>
      </c>
      <c r="AR7715" s="28">
        <f t="shared" si="233"/>
        <v>6</v>
      </c>
      <c r="AT7715" s="160">
        <v>36784</v>
      </c>
      <c r="AU7715">
        <v>0</v>
      </c>
      <c r="AV7715">
        <v>56</v>
      </c>
      <c r="AW7715" s="160" t="s">
        <v>1106</v>
      </c>
      <c r="AX7715" s="28">
        <f t="shared" si="234"/>
        <v>6</v>
      </c>
    </row>
    <row r="7716" spans="28:50" x14ac:dyDescent="0.3">
      <c r="AB7716" s="160">
        <v>40071</v>
      </c>
      <c r="AC7716">
        <v>1</v>
      </c>
      <c r="AD7716">
        <v>96</v>
      </c>
      <c r="AE7716" t="s">
        <v>1106</v>
      </c>
      <c r="AF7716">
        <v>10</v>
      </c>
      <c r="AH7716" s="160">
        <v>38610</v>
      </c>
      <c r="AI7716">
        <v>1</v>
      </c>
      <c r="AJ7716">
        <v>110</v>
      </c>
      <c r="AK7716" s="160" t="s">
        <v>1106</v>
      </c>
      <c r="AL7716" s="28">
        <f t="shared" si="232"/>
        <v>11</v>
      </c>
      <c r="AN7716" s="160">
        <v>37514</v>
      </c>
      <c r="AO7716">
        <v>1</v>
      </c>
      <c r="AP7716">
        <v>60</v>
      </c>
      <c r="AQ7716" s="160" t="s">
        <v>1106</v>
      </c>
      <c r="AR7716" s="28">
        <f t="shared" si="233"/>
        <v>6</v>
      </c>
      <c r="AT7716" s="160">
        <v>36784</v>
      </c>
      <c r="AU7716">
        <v>1</v>
      </c>
      <c r="AV7716">
        <v>57</v>
      </c>
      <c r="AW7716" s="160" t="s">
        <v>1106</v>
      </c>
      <c r="AX7716" s="28">
        <f t="shared" si="234"/>
        <v>6</v>
      </c>
    </row>
    <row r="7717" spans="28:50" x14ac:dyDescent="0.3">
      <c r="AB7717" s="160">
        <v>40071</v>
      </c>
      <c r="AC7717">
        <v>2</v>
      </c>
      <c r="AD7717">
        <v>101</v>
      </c>
      <c r="AE7717" t="s">
        <v>1106</v>
      </c>
      <c r="AF7717">
        <v>10</v>
      </c>
      <c r="AH7717" s="160">
        <v>38610</v>
      </c>
      <c r="AI7717">
        <v>2</v>
      </c>
      <c r="AJ7717">
        <v>103</v>
      </c>
      <c r="AK7717" s="160" t="s">
        <v>1106</v>
      </c>
      <c r="AL7717" s="28">
        <f t="shared" si="232"/>
        <v>10</v>
      </c>
      <c r="AN7717" s="160">
        <v>37514</v>
      </c>
      <c r="AO7717">
        <v>2</v>
      </c>
      <c r="AP7717">
        <v>69</v>
      </c>
      <c r="AQ7717" s="160" t="s">
        <v>1106</v>
      </c>
      <c r="AR7717" s="28">
        <f t="shared" si="233"/>
        <v>7</v>
      </c>
      <c r="AT7717" s="160">
        <v>36784</v>
      </c>
      <c r="AU7717">
        <v>2</v>
      </c>
      <c r="AV7717">
        <v>58</v>
      </c>
      <c r="AW7717" s="160" t="s">
        <v>1106</v>
      </c>
      <c r="AX7717" s="28">
        <f t="shared" si="234"/>
        <v>6</v>
      </c>
    </row>
    <row r="7718" spans="28:50" x14ac:dyDescent="0.3">
      <c r="AB7718" s="160">
        <v>40071</v>
      </c>
      <c r="AC7718">
        <v>3</v>
      </c>
      <c r="AD7718">
        <v>102</v>
      </c>
      <c r="AE7718" t="s">
        <v>1106</v>
      </c>
      <c r="AF7718">
        <v>10</v>
      </c>
      <c r="AH7718" s="160">
        <v>38610</v>
      </c>
      <c r="AI7718">
        <v>3</v>
      </c>
      <c r="AJ7718">
        <v>92</v>
      </c>
      <c r="AK7718" s="160" t="s">
        <v>1106</v>
      </c>
      <c r="AL7718" s="28">
        <f t="shared" si="232"/>
        <v>9</v>
      </c>
      <c r="AN7718" s="160">
        <v>37514</v>
      </c>
      <c r="AO7718">
        <v>3</v>
      </c>
      <c r="AP7718">
        <v>80</v>
      </c>
      <c r="AQ7718" s="160" t="s">
        <v>1106</v>
      </c>
      <c r="AR7718" s="28">
        <f t="shared" si="233"/>
        <v>8</v>
      </c>
      <c r="AT7718" s="160">
        <v>36784</v>
      </c>
      <c r="AU7718">
        <v>3</v>
      </c>
      <c r="AV7718">
        <v>57</v>
      </c>
      <c r="AW7718" s="160" t="s">
        <v>1106</v>
      </c>
      <c r="AX7718" s="28">
        <f t="shared" si="234"/>
        <v>6</v>
      </c>
    </row>
    <row r="7719" spans="28:50" x14ac:dyDescent="0.3">
      <c r="AB7719" s="160">
        <v>40071</v>
      </c>
      <c r="AC7719">
        <v>4</v>
      </c>
      <c r="AD7719">
        <v>96</v>
      </c>
      <c r="AE7719" t="s">
        <v>1106</v>
      </c>
      <c r="AF7719">
        <v>10</v>
      </c>
      <c r="AH7719" s="160">
        <v>38610</v>
      </c>
      <c r="AI7719">
        <v>4</v>
      </c>
      <c r="AJ7719">
        <v>90</v>
      </c>
      <c r="AK7719" s="160" t="s">
        <v>1106</v>
      </c>
      <c r="AL7719" s="28">
        <f t="shared" si="232"/>
        <v>9</v>
      </c>
      <c r="AN7719" s="160">
        <v>37514</v>
      </c>
      <c r="AO7719">
        <v>4</v>
      </c>
      <c r="AP7719">
        <v>80</v>
      </c>
      <c r="AQ7719" s="160" t="s">
        <v>1106</v>
      </c>
      <c r="AR7719" s="28">
        <f t="shared" si="233"/>
        <v>8</v>
      </c>
      <c r="AT7719" s="160">
        <v>36784</v>
      </c>
      <c r="AU7719">
        <v>4</v>
      </c>
      <c r="AV7719">
        <v>56</v>
      </c>
      <c r="AW7719" s="160" t="s">
        <v>1106</v>
      </c>
      <c r="AX7719" s="28">
        <f t="shared" si="234"/>
        <v>6</v>
      </c>
    </row>
    <row r="7720" spans="28:50" x14ac:dyDescent="0.3">
      <c r="AB7720" s="160">
        <v>40071</v>
      </c>
      <c r="AC7720">
        <v>5</v>
      </c>
      <c r="AD7720">
        <v>70</v>
      </c>
      <c r="AE7720" t="s">
        <v>1106</v>
      </c>
      <c r="AF7720">
        <v>7</v>
      </c>
      <c r="AH7720" s="160">
        <v>38610</v>
      </c>
      <c r="AI7720">
        <v>5</v>
      </c>
      <c r="AJ7720">
        <v>90</v>
      </c>
      <c r="AK7720" s="160" t="s">
        <v>1106</v>
      </c>
      <c r="AL7720" s="28">
        <f t="shared" si="232"/>
        <v>9</v>
      </c>
      <c r="AN7720" s="160">
        <v>37514</v>
      </c>
      <c r="AO7720">
        <v>5</v>
      </c>
      <c r="AP7720">
        <v>80</v>
      </c>
      <c r="AQ7720" s="160" t="s">
        <v>1106</v>
      </c>
      <c r="AR7720" s="28">
        <f t="shared" si="233"/>
        <v>8</v>
      </c>
      <c r="AT7720" s="160">
        <v>36784</v>
      </c>
      <c r="AU7720">
        <v>5</v>
      </c>
      <c r="AV7720">
        <v>54</v>
      </c>
      <c r="AW7720" s="160" t="s">
        <v>1106</v>
      </c>
      <c r="AX7720" s="28">
        <f t="shared" si="234"/>
        <v>5</v>
      </c>
    </row>
    <row r="7721" spans="28:50" x14ac:dyDescent="0.3">
      <c r="AB7721" s="160">
        <v>40071</v>
      </c>
      <c r="AC7721">
        <v>6</v>
      </c>
      <c r="AD7721">
        <v>62</v>
      </c>
      <c r="AE7721" t="s">
        <v>1106</v>
      </c>
      <c r="AF7721">
        <v>6</v>
      </c>
      <c r="AH7721" s="160">
        <v>38610</v>
      </c>
      <c r="AI7721">
        <v>6</v>
      </c>
      <c r="AJ7721">
        <v>95</v>
      </c>
      <c r="AK7721" s="160" t="s">
        <v>1106</v>
      </c>
      <c r="AL7721" s="28">
        <f t="shared" si="232"/>
        <v>10</v>
      </c>
      <c r="AN7721" s="160">
        <v>37514</v>
      </c>
      <c r="AO7721">
        <v>6</v>
      </c>
      <c r="AP7721">
        <v>110</v>
      </c>
      <c r="AQ7721" s="160" t="s">
        <v>1106</v>
      </c>
      <c r="AR7721" s="28">
        <f t="shared" si="233"/>
        <v>11</v>
      </c>
      <c r="AT7721" s="160">
        <v>36784</v>
      </c>
      <c r="AU7721">
        <v>6</v>
      </c>
      <c r="AV7721">
        <v>55</v>
      </c>
      <c r="AW7721" s="160" t="s">
        <v>1106</v>
      </c>
      <c r="AX7721" s="28">
        <f t="shared" si="234"/>
        <v>6</v>
      </c>
    </row>
    <row r="7722" spans="28:50" x14ac:dyDescent="0.3">
      <c r="AB7722" s="160">
        <v>40071</v>
      </c>
      <c r="AC7722">
        <v>7</v>
      </c>
      <c r="AD7722">
        <v>64</v>
      </c>
      <c r="AE7722" t="s">
        <v>1106</v>
      </c>
      <c r="AF7722">
        <v>6</v>
      </c>
      <c r="AH7722" s="160">
        <v>38610</v>
      </c>
      <c r="AI7722">
        <v>7</v>
      </c>
      <c r="AJ7722">
        <v>98</v>
      </c>
      <c r="AK7722" s="160" t="s">
        <v>1106</v>
      </c>
      <c r="AL7722" s="28">
        <f t="shared" si="232"/>
        <v>10</v>
      </c>
      <c r="AN7722" s="160">
        <v>37514</v>
      </c>
      <c r="AO7722">
        <v>7</v>
      </c>
      <c r="AP7722">
        <v>110</v>
      </c>
      <c r="AQ7722" s="160" t="s">
        <v>1106</v>
      </c>
      <c r="AR7722" s="28">
        <f t="shared" si="233"/>
        <v>11</v>
      </c>
      <c r="AT7722" s="160">
        <v>36784</v>
      </c>
      <c r="AU7722">
        <v>7</v>
      </c>
      <c r="AV7722">
        <v>62</v>
      </c>
      <c r="AW7722" s="160" t="s">
        <v>1106</v>
      </c>
      <c r="AX7722" s="28">
        <f t="shared" si="234"/>
        <v>6</v>
      </c>
    </row>
    <row r="7723" spans="28:50" x14ac:dyDescent="0.3">
      <c r="AB7723" s="160">
        <v>40071</v>
      </c>
      <c r="AC7723">
        <v>8</v>
      </c>
      <c r="AD7723">
        <v>100</v>
      </c>
      <c r="AE7723" t="s">
        <v>1106</v>
      </c>
      <c r="AF7723">
        <v>10</v>
      </c>
      <c r="AH7723" s="160">
        <v>38610</v>
      </c>
      <c r="AI7723">
        <v>8</v>
      </c>
      <c r="AJ7723">
        <v>115</v>
      </c>
      <c r="AK7723" s="160" t="s">
        <v>1106</v>
      </c>
      <c r="AL7723" s="28">
        <f t="shared" si="232"/>
        <v>12</v>
      </c>
      <c r="AN7723" s="160">
        <v>37514</v>
      </c>
      <c r="AO7723">
        <v>8</v>
      </c>
      <c r="AP7723">
        <v>121</v>
      </c>
      <c r="AQ7723" s="160" t="s">
        <v>1106</v>
      </c>
      <c r="AR7723" s="28">
        <f t="shared" si="233"/>
        <v>12</v>
      </c>
      <c r="AT7723" s="160">
        <v>36784</v>
      </c>
      <c r="AU7723">
        <v>8</v>
      </c>
      <c r="AV7723">
        <v>72</v>
      </c>
      <c r="AW7723" s="160" t="s">
        <v>1106</v>
      </c>
      <c r="AX7723" s="28">
        <f t="shared" si="234"/>
        <v>7</v>
      </c>
    </row>
    <row r="7724" spans="28:50" x14ac:dyDescent="0.3">
      <c r="AB7724" s="160">
        <v>40071</v>
      </c>
      <c r="AC7724">
        <v>9</v>
      </c>
      <c r="AD7724">
        <v>125</v>
      </c>
      <c r="AE7724" t="s">
        <v>1106</v>
      </c>
      <c r="AF7724">
        <v>13</v>
      </c>
      <c r="AH7724" s="160">
        <v>38610</v>
      </c>
      <c r="AI7724">
        <v>9</v>
      </c>
      <c r="AJ7724">
        <v>129</v>
      </c>
      <c r="AK7724" s="160" t="s">
        <v>1106</v>
      </c>
      <c r="AL7724" s="28">
        <f t="shared" si="232"/>
        <v>13</v>
      </c>
      <c r="AN7724" s="160">
        <v>37514</v>
      </c>
      <c r="AO7724">
        <v>9</v>
      </c>
      <c r="AP7724">
        <v>120</v>
      </c>
      <c r="AQ7724" s="160" t="s">
        <v>1106</v>
      </c>
      <c r="AR7724" s="28">
        <f t="shared" si="233"/>
        <v>12</v>
      </c>
      <c r="AT7724" s="160">
        <v>36784</v>
      </c>
      <c r="AU7724">
        <v>9</v>
      </c>
      <c r="AV7724">
        <v>82</v>
      </c>
      <c r="AW7724" s="160" t="s">
        <v>1106</v>
      </c>
      <c r="AX7724" s="28">
        <f t="shared" si="234"/>
        <v>8</v>
      </c>
    </row>
    <row r="7725" spans="28:50" x14ac:dyDescent="0.3">
      <c r="AB7725" s="160">
        <v>40071</v>
      </c>
      <c r="AC7725">
        <v>10</v>
      </c>
      <c r="AD7725">
        <v>146</v>
      </c>
      <c r="AE7725" t="s">
        <v>1106</v>
      </c>
      <c r="AF7725">
        <v>15</v>
      </c>
      <c r="AH7725" s="160">
        <v>38610</v>
      </c>
      <c r="AI7725">
        <v>10</v>
      </c>
      <c r="AJ7725">
        <v>141</v>
      </c>
      <c r="AK7725" s="160" t="s">
        <v>1106</v>
      </c>
      <c r="AL7725" s="28">
        <f t="shared" si="232"/>
        <v>14</v>
      </c>
      <c r="AN7725" s="160">
        <v>37514</v>
      </c>
      <c r="AO7725">
        <v>10</v>
      </c>
      <c r="AP7725">
        <v>140</v>
      </c>
      <c r="AQ7725" s="160" t="s">
        <v>1106</v>
      </c>
      <c r="AR7725" s="28">
        <f t="shared" si="233"/>
        <v>14</v>
      </c>
      <c r="AT7725" s="160">
        <v>36784</v>
      </c>
      <c r="AU7725">
        <v>10</v>
      </c>
      <c r="AV7725">
        <v>93</v>
      </c>
      <c r="AW7725" s="160" t="s">
        <v>1106</v>
      </c>
      <c r="AX7725" s="28">
        <f t="shared" si="234"/>
        <v>9</v>
      </c>
    </row>
    <row r="7726" spans="28:50" x14ac:dyDescent="0.3">
      <c r="AB7726" s="160">
        <v>40071</v>
      </c>
      <c r="AC7726">
        <v>11</v>
      </c>
      <c r="AD7726">
        <v>158</v>
      </c>
      <c r="AE7726" t="s">
        <v>1106</v>
      </c>
      <c r="AF7726">
        <v>16</v>
      </c>
      <c r="AH7726" s="160">
        <v>38610</v>
      </c>
      <c r="AI7726">
        <v>11</v>
      </c>
      <c r="AJ7726">
        <v>151</v>
      </c>
      <c r="AK7726" s="160" t="s">
        <v>1106</v>
      </c>
      <c r="AL7726" s="28">
        <f t="shared" si="232"/>
        <v>15</v>
      </c>
      <c r="AN7726" s="160">
        <v>37514</v>
      </c>
      <c r="AO7726">
        <v>11</v>
      </c>
      <c r="AP7726">
        <v>140</v>
      </c>
      <c r="AQ7726" s="160" t="s">
        <v>1106</v>
      </c>
      <c r="AR7726" s="28">
        <f t="shared" si="233"/>
        <v>14</v>
      </c>
      <c r="AT7726" s="160">
        <v>36784</v>
      </c>
      <c r="AU7726">
        <v>11</v>
      </c>
      <c r="AV7726">
        <v>98</v>
      </c>
      <c r="AW7726" s="160" t="s">
        <v>1106</v>
      </c>
      <c r="AX7726" s="28">
        <f t="shared" si="234"/>
        <v>10</v>
      </c>
    </row>
    <row r="7727" spans="28:50" x14ac:dyDescent="0.3">
      <c r="AB7727" s="160">
        <v>40071</v>
      </c>
      <c r="AC7727">
        <v>12</v>
      </c>
      <c r="AD7727">
        <v>166</v>
      </c>
      <c r="AE7727" t="s">
        <v>1106</v>
      </c>
      <c r="AF7727">
        <v>17</v>
      </c>
      <c r="AH7727" s="160">
        <v>38610</v>
      </c>
      <c r="AI7727">
        <v>12</v>
      </c>
      <c r="AJ7727">
        <v>166</v>
      </c>
      <c r="AK7727" s="160" t="s">
        <v>1106</v>
      </c>
      <c r="AL7727" s="28">
        <f t="shared" si="232"/>
        <v>17</v>
      </c>
      <c r="AN7727" s="160">
        <v>37514</v>
      </c>
      <c r="AO7727">
        <v>12</v>
      </c>
      <c r="AP7727">
        <v>140</v>
      </c>
      <c r="AQ7727" s="160" t="s">
        <v>1106</v>
      </c>
      <c r="AR7727" s="28">
        <f t="shared" si="233"/>
        <v>14</v>
      </c>
      <c r="AT7727" s="160">
        <v>36784</v>
      </c>
      <c r="AU7727">
        <v>12</v>
      </c>
      <c r="AV7727">
        <v>103</v>
      </c>
      <c r="AW7727" s="160" t="s">
        <v>1106</v>
      </c>
      <c r="AX7727" s="28">
        <f t="shared" si="234"/>
        <v>10</v>
      </c>
    </row>
    <row r="7728" spans="28:50" x14ac:dyDescent="0.3">
      <c r="AB7728" s="160">
        <v>40071</v>
      </c>
      <c r="AC7728">
        <v>13</v>
      </c>
      <c r="AD7728">
        <v>164</v>
      </c>
      <c r="AE7728" t="s">
        <v>1106</v>
      </c>
      <c r="AF7728">
        <v>16</v>
      </c>
      <c r="AH7728" s="160">
        <v>38610</v>
      </c>
      <c r="AI7728">
        <v>13</v>
      </c>
      <c r="AJ7728">
        <v>136</v>
      </c>
      <c r="AK7728" s="160" t="s">
        <v>1106</v>
      </c>
      <c r="AL7728" s="28">
        <f t="shared" si="232"/>
        <v>14</v>
      </c>
      <c r="AN7728" s="160">
        <v>37514</v>
      </c>
      <c r="AO7728">
        <v>13</v>
      </c>
      <c r="AP7728">
        <v>150</v>
      </c>
      <c r="AQ7728" s="160" t="s">
        <v>1106</v>
      </c>
      <c r="AR7728" s="28">
        <f t="shared" si="233"/>
        <v>15</v>
      </c>
      <c r="AT7728" s="160">
        <v>36784</v>
      </c>
      <c r="AU7728">
        <v>13</v>
      </c>
      <c r="AV7728">
        <v>102</v>
      </c>
      <c r="AW7728" s="160" t="s">
        <v>1106</v>
      </c>
      <c r="AX7728" s="28">
        <f t="shared" si="234"/>
        <v>10</v>
      </c>
    </row>
    <row r="7729" spans="28:50" x14ac:dyDescent="0.3">
      <c r="AB7729" s="160">
        <v>40071</v>
      </c>
      <c r="AC7729">
        <v>14</v>
      </c>
      <c r="AD7729">
        <v>175</v>
      </c>
      <c r="AE7729" t="s">
        <v>1106</v>
      </c>
      <c r="AF7729">
        <v>18</v>
      </c>
      <c r="AH7729" s="160">
        <v>38610</v>
      </c>
      <c r="AI7729">
        <v>14</v>
      </c>
      <c r="AJ7729">
        <v>145</v>
      </c>
      <c r="AK7729" s="160" t="s">
        <v>1106</v>
      </c>
      <c r="AL7729" s="28">
        <f t="shared" si="232"/>
        <v>15</v>
      </c>
      <c r="AN7729" s="160">
        <v>37514</v>
      </c>
      <c r="AO7729">
        <v>14</v>
      </c>
      <c r="AP7729">
        <v>150</v>
      </c>
      <c r="AQ7729" s="160" t="s">
        <v>1106</v>
      </c>
      <c r="AR7729" s="28">
        <f t="shared" si="233"/>
        <v>15</v>
      </c>
      <c r="AT7729" s="160">
        <v>36784</v>
      </c>
      <c r="AU7729">
        <v>14</v>
      </c>
      <c r="AV7729">
        <v>101</v>
      </c>
      <c r="AW7729" s="160" t="s">
        <v>1106</v>
      </c>
      <c r="AX7729" s="28">
        <f t="shared" si="234"/>
        <v>10</v>
      </c>
    </row>
    <row r="7730" spans="28:50" x14ac:dyDescent="0.3">
      <c r="AB7730" s="160">
        <v>40071</v>
      </c>
      <c r="AC7730">
        <v>15</v>
      </c>
      <c r="AD7730">
        <v>175</v>
      </c>
      <c r="AE7730" t="s">
        <v>1106</v>
      </c>
      <c r="AF7730">
        <v>18</v>
      </c>
      <c r="AH7730" s="160">
        <v>38610</v>
      </c>
      <c r="AI7730">
        <v>15</v>
      </c>
      <c r="AJ7730">
        <v>131</v>
      </c>
      <c r="AK7730" s="160" t="s">
        <v>1106</v>
      </c>
      <c r="AL7730" s="28">
        <f t="shared" si="232"/>
        <v>13</v>
      </c>
      <c r="AN7730" s="160">
        <v>37514</v>
      </c>
      <c r="AO7730">
        <v>15</v>
      </c>
      <c r="AP7730">
        <v>140</v>
      </c>
      <c r="AQ7730" s="160" t="s">
        <v>1106</v>
      </c>
      <c r="AR7730" s="28">
        <f t="shared" si="233"/>
        <v>14</v>
      </c>
      <c r="AT7730" s="160">
        <v>36784</v>
      </c>
      <c r="AU7730">
        <v>15</v>
      </c>
      <c r="AV7730">
        <v>94</v>
      </c>
      <c r="AW7730" s="160" t="s">
        <v>1106</v>
      </c>
      <c r="AX7730" s="28">
        <f t="shared" si="234"/>
        <v>9</v>
      </c>
    </row>
    <row r="7731" spans="28:50" x14ac:dyDescent="0.3">
      <c r="AB7731" s="160">
        <v>40071</v>
      </c>
      <c r="AC7731">
        <v>16</v>
      </c>
      <c r="AD7731">
        <v>170</v>
      </c>
      <c r="AE7731" t="s">
        <v>1106</v>
      </c>
      <c r="AF7731">
        <v>17</v>
      </c>
      <c r="AH7731" s="160">
        <v>38610</v>
      </c>
      <c r="AI7731">
        <v>16</v>
      </c>
      <c r="AJ7731">
        <v>143</v>
      </c>
      <c r="AK7731" s="160" t="s">
        <v>1106</v>
      </c>
      <c r="AL7731" s="28">
        <f t="shared" si="232"/>
        <v>14</v>
      </c>
      <c r="AN7731" s="160">
        <v>37514</v>
      </c>
      <c r="AO7731">
        <v>16</v>
      </c>
      <c r="AP7731">
        <v>130</v>
      </c>
      <c r="AQ7731" s="160" t="s">
        <v>1106</v>
      </c>
      <c r="AR7731" s="28">
        <f t="shared" si="233"/>
        <v>13</v>
      </c>
      <c r="AT7731" s="160">
        <v>36784</v>
      </c>
      <c r="AU7731">
        <v>16</v>
      </c>
      <c r="AV7731">
        <v>86</v>
      </c>
      <c r="AW7731" s="160" t="s">
        <v>1106</v>
      </c>
      <c r="AX7731" s="28">
        <f t="shared" si="234"/>
        <v>9</v>
      </c>
    </row>
    <row r="7732" spans="28:50" x14ac:dyDescent="0.3">
      <c r="AB7732" s="160">
        <v>40071</v>
      </c>
      <c r="AC7732">
        <v>17</v>
      </c>
      <c r="AD7732">
        <v>157</v>
      </c>
      <c r="AE7732" t="s">
        <v>1106</v>
      </c>
      <c r="AF7732">
        <v>16</v>
      </c>
      <c r="AH7732" s="160">
        <v>38610</v>
      </c>
      <c r="AI7732">
        <v>17</v>
      </c>
      <c r="AJ7732">
        <v>146</v>
      </c>
      <c r="AK7732" s="160" t="s">
        <v>1106</v>
      </c>
      <c r="AL7732" s="28">
        <f t="shared" si="232"/>
        <v>15</v>
      </c>
      <c r="AN7732" s="160">
        <v>37514</v>
      </c>
      <c r="AO7732">
        <v>17</v>
      </c>
      <c r="AP7732">
        <v>130</v>
      </c>
      <c r="AQ7732" s="160" t="s">
        <v>1106</v>
      </c>
      <c r="AR7732" s="28">
        <f t="shared" si="233"/>
        <v>13</v>
      </c>
      <c r="AT7732" s="160">
        <v>36784</v>
      </c>
      <c r="AU7732">
        <v>17</v>
      </c>
      <c r="AV7732">
        <v>81</v>
      </c>
      <c r="AW7732" s="160" t="s">
        <v>1106</v>
      </c>
      <c r="AX7732" s="28">
        <f t="shared" si="234"/>
        <v>8</v>
      </c>
    </row>
    <row r="7733" spans="28:50" x14ac:dyDescent="0.3">
      <c r="AB7733" s="160">
        <v>40071</v>
      </c>
      <c r="AC7733">
        <v>18</v>
      </c>
      <c r="AD7733">
        <v>135</v>
      </c>
      <c r="AE7733" t="s">
        <v>1106</v>
      </c>
      <c r="AF7733">
        <v>14</v>
      </c>
      <c r="AH7733" s="160">
        <v>38610</v>
      </c>
      <c r="AI7733">
        <v>18</v>
      </c>
      <c r="AJ7733">
        <v>141</v>
      </c>
      <c r="AK7733" s="160" t="s">
        <v>1106</v>
      </c>
      <c r="AL7733" s="28">
        <f t="shared" si="232"/>
        <v>14</v>
      </c>
      <c r="AN7733" s="160">
        <v>37514</v>
      </c>
      <c r="AO7733">
        <v>18</v>
      </c>
      <c r="AP7733">
        <v>120</v>
      </c>
      <c r="AQ7733" s="160" t="s">
        <v>1106</v>
      </c>
      <c r="AR7733" s="28">
        <f t="shared" si="233"/>
        <v>12</v>
      </c>
      <c r="AT7733" s="160">
        <v>36784</v>
      </c>
      <c r="AU7733">
        <v>18</v>
      </c>
      <c r="AV7733">
        <v>82</v>
      </c>
      <c r="AW7733" s="160" t="s">
        <v>1106</v>
      </c>
      <c r="AX7733" s="28">
        <f t="shared" si="234"/>
        <v>8</v>
      </c>
    </row>
    <row r="7734" spans="28:50" x14ac:dyDescent="0.3">
      <c r="AB7734" s="160">
        <v>40071</v>
      </c>
      <c r="AC7734">
        <v>19</v>
      </c>
      <c r="AD7734">
        <v>125</v>
      </c>
      <c r="AE7734" t="s">
        <v>1106</v>
      </c>
      <c r="AF7734">
        <v>13</v>
      </c>
      <c r="AH7734" s="160">
        <v>38610</v>
      </c>
      <c r="AI7734">
        <v>19</v>
      </c>
      <c r="AJ7734">
        <v>127</v>
      </c>
      <c r="AK7734" s="160" t="s">
        <v>1106</v>
      </c>
      <c r="AL7734" s="28">
        <f t="shared" si="232"/>
        <v>13</v>
      </c>
      <c r="AN7734" s="160">
        <v>37514</v>
      </c>
      <c r="AO7734">
        <v>19</v>
      </c>
      <c r="AP7734">
        <v>120</v>
      </c>
      <c r="AQ7734" s="160" t="s">
        <v>1106</v>
      </c>
      <c r="AR7734" s="28">
        <f t="shared" si="233"/>
        <v>12</v>
      </c>
      <c r="AT7734" s="160">
        <v>36784</v>
      </c>
      <c r="AU7734">
        <v>19</v>
      </c>
      <c r="AV7734">
        <v>82</v>
      </c>
      <c r="AW7734" s="160" t="s">
        <v>1106</v>
      </c>
      <c r="AX7734" s="28">
        <f t="shared" si="234"/>
        <v>8</v>
      </c>
    </row>
    <row r="7735" spans="28:50" x14ac:dyDescent="0.3">
      <c r="AB7735" s="160">
        <v>40071</v>
      </c>
      <c r="AC7735">
        <v>20</v>
      </c>
      <c r="AD7735">
        <v>109</v>
      </c>
      <c r="AE7735" t="s">
        <v>1106</v>
      </c>
      <c r="AF7735">
        <v>11</v>
      </c>
      <c r="AH7735" s="160">
        <v>38610</v>
      </c>
      <c r="AI7735">
        <v>20</v>
      </c>
      <c r="AJ7735">
        <v>121</v>
      </c>
      <c r="AK7735" s="160" t="s">
        <v>1106</v>
      </c>
      <c r="AL7735" s="28">
        <f t="shared" si="232"/>
        <v>12</v>
      </c>
      <c r="AN7735" s="160">
        <v>37514</v>
      </c>
      <c r="AO7735">
        <v>20</v>
      </c>
      <c r="AP7735">
        <v>120</v>
      </c>
      <c r="AQ7735" s="160" t="s">
        <v>1106</v>
      </c>
      <c r="AR7735" s="28">
        <f t="shared" si="233"/>
        <v>12</v>
      </c>
      <c r="AT7735" s="160">
        <v>36784</v>
      </c>
      <c r="AU7735">
        <v>20</v>
      </c>
      <c r="AV7735">
        <v>80</v>
      </c>
      <c r="AW7735" s="160" t="s">
        <v>1106</v>
      </c>
      <c r="AX7735" s="28">
        <f t="shared" si="234"/>
        <v>8</v>
      </c>
    </row>
    <row r="7736" spans="28:50" x14ac:dyDescent="0.3">
      <c r="AB7736" s="160">
        <v>40071</v>
      </c>
      <c r="AC7736">
        <v>21</v>
      </c>
      <c r="AD7736">
        <v>81</v>
      </c>
      <c r="AE7736" t="s">
        <v>1106</v>
      </c>
      <c r="AF7736">
        <v>8</v>
      </c>
      <c r="AH7736" s="160">
        <v>38610</v>
      </c>
      <c r="AI7736">
        <v>21</v>
      </c>
      <c r="AJ7736">
        <v>113</v>
      </c>
      <c r="AK7736" s="160" t="s">
        <v>1106</v>
      </c>
      <c r="AL7736" s="28">
        <f t="shared" si="232"/>
        <v>11</v>
      </c>
      <c r="AN7736" s="160">
        <v>37514</v>
      </c>
      <c r="AO7736">
        <v>21</v>
      </c>
      <c r="AP7736">
        <v>130</v>
      </c>
      <c r="AQ7736" s="160" t="s">
        <v>1106</v>
      </c>
      <c r="AR7736" s="28">
        <f t="shared" si="233"/>
        <v>13</v>
      </c>
      <c r="AT7736" s="160">
        <v>36784</v>
      </c>
      <c r="AU7736">
        <v>21</v>
      </c>
      <c r="AV7736">
        <v>74</v>
      </c>
      <c r="AW7736" s="160" t="s">
        <v>1106</v>
      </c>
      <c r="AX7736" s="28">
        <f t="shared" si="234"/>
        <v>7</v>
      </c>
    </row>
    <row r="7737" spans="28:50" x14ac:dyDescent="0.3">
      <c r="AB7737" s="160">
        <v>40071</v>
      </c>
      <c r="AC7737">
        <v>22</v>
      </c>
      <c r="AD7737">
        <v>67</v>
      </c>
      <c r="AE7737" t="s">
        <v>1106</v>
      </c>
      <c r="AF7737">
        <v>7</v>
      </c>
      <c r="AH7737" s="160">
        <v>38610</v>
      </c>
      <c r="AI7737">
        <v>22</v>
      </c>
      <c r="AJ7737">
        <v>107</v>
      </c>
      <c r="AK7737" s="160" t="s">
        <v>1106</v>
      </c>
      <c r="AL7737" s="28">
        <f t="shared" si="232"/>
        <v>11</v>
      </c>
      <c r="AN7737" s="160">
        <v>37514</v>
      </c>
      <c r="AO7737">
        <v>22</v>
      </c>
      <c r="AP7737">
        <v>130</v>
      </c>
      <c r="AQ7737" s="160" t="s">
        <v>1106</v>
      </c>
      <c r="AR7737" s="28">
        <f t="shared" si="233"/>
        <v>13</v>
      </c>
      <c r="AT7737" s="160">
        <v>36784</v>
      </c>
      <c r="AU7737">
        <v>22</v>
      </c>
      <c r="AV7737">
        <v>66</v>
      </c>
      <c r="AW7737" s="160" t="s">
        <v>1106</v>
      </c>
      <c r="AX7737" s="28">
        <f t="shared" si="234"/>
        <v>7</v>
      </c>
    </row>
    <row r="7738" spans="28:50" x14ac:dyDescent="0.3">
      <c r="AB7738" s="160">
        <v>40071</v>
      </c>
      <c r="AC7738">
        <v>23</v>
      </c>
      <c r="AD7738">
        <v>51</v>
      </c>
      <c r="AE7738" t="s">
        <v>1106</v>
      </c>
      <c r="AF7738">
        <v>5</v>
      </c>
      <c r="AH7738" s="160">
        <v>38610</v>
      </c>
      <c r="AI7738">
        <v>23</v>
      </c>
      <c r="AJ7738">
        <v>104</v>
      </c>
      <c r="AK7738" s="160" t="s">
        <v>1106</v>
      </c>
      <c r="AL7738" s="28">
        <f t="shared" si="232"/>
        <v>10</v>
      </c>
      <c r="AN7738" s="160">
        <v>37514</v>
      </c>
      <c r="AO7738">
        <v>23</v>
      </c>
      <c r="AP7738">
        <v>130</v>
      </c>
      <c r="AQ7738" s="160" t="s">
        <v>1106</v>
      </c>
      <c r="AR7738" s="28">
        <f t="shared" si="233"/>
        <v>13</v>
      </c>
      <c r="AT7738" s="160">
        <v>36784</v>
      </c>
      <c r="AU7738">
        <v>23</v>
      </c>
      <c r="AV7738">
        <v>59</v>
      </c>
      <c r="AW7738" s="160" t="s">
        <v>1106</v>
      </c>
      <c r="AX7738" s="28">
        <f t="shared" si="234"/>
        <v>6</v>
      </c>
    </row>
    <row r="7739" spans="28:50" x14ac:dyDescent="0.3">
      <c r="AB7739" s="160">
        <v>40072</v>
      </c>
      <c r="AC7739">
        <v>0</v>
      </c>
      <c r="AD7739">
        <v>38</v>
      </c>
      <c r="AE7739" t="s">
        <v>1106</v>
      </c>
      <c r="AF7739">
        <v>4</v>
      </c>
      <c r="AH7739" s="160">
        <v>38611</v>
      </c>
      <c r="AI7739">
        <v>0</v>
      </c>
      <c r="AJ7739">
        <v>94</v>
      </c>
      <c r="AK7739" s="160" t="s">
        <v>1106</v>
      </c>
      <c r="AL7739" s="28">
        <f t="shared" ref="AL7739:AL7802" si="235">ROUND(AJ7739/10,0)</f>
        <v>9</v>
      </c>
      <c r="AN7739" s="160">
        <v>37515</v>
      </c>
      <c r="AO7739">
        <v>0</v>
      </c>
      <c r="AP7739">
        <v>130</v>
      </c>
      <c r="AQ7739" s="160" t="s">
        <v>1106</v>
      </c>
      <c r="AR7739" s="28">
        <f t="shared" ref="AR7739:AR7802" si="236">ROUND(AP7739/10,0)</f>
        <v>13</v>
      </c>
      <c r="AT7739" s="160">
        <v>36785</v>
      </c>
      <c r="AU7739">
        <v>0</v>
      </c>
      <c r="AV7739">
        <v>54</v>
      </c>
      <c r="AW7739" s="160" t="s">
        <v>1106</v>
      </c>
      <c r="AX7739" s="28">
        <f t="shared" ref="AX7739:AX7802" si="237">ROUND(AV7739/10,0)</f>
        <v>5</v>
      </c>
    </row>
    <row r="7740" spans="28:50" x14ac:dyDescent="0.3">
      <c r="AB7740" s="160">
        <v>40072</v>
      </c>
      <c r="AC7740">
        <v>1</v>
      </c>
      <c r="AD7740">
        <v>43</v>
      </c>
      <c r="AE7740" t="s">
        <v>1106</v>
      </c>
      <c r="AF7740">
        <v>4</v>
      </c>
      <c r="AH7740" s="160">
        <v>38611</v>
      </c>
      <c r="AI7740">
        <v>1</v>
      </c>
      <c r="AJ7740">
        <v>83</v>
      </c>
      <c r="AK7740" s="160" t="s">
        <v>1106</v>
      </c>
      <c r="AL7740" s="28">
        <f t="shared" si="235"/>
        <v>8</v>
      </c>
      <c r="AN7740" s="160">
        <v>37515</v>
      </c>
      <c r="AO7740">
        <v>1</v>
      </c>
      <c r="AP7740">
        <v>130</v>
      </c>
      <c r="AQ7740" s="160" t="s">
        <v>1106</v>
      </c>
      <c r="AR7740" s="28">
        <f t="shared" si="236"/>
        <v>13</v>
      </c>
      <c r="AT7740" s="160">
        <v>36785</v>
      </c>
      <c r="AU7740">
        <v>1</v>
      </c>
      <c r="AV7740">
        <v>45</v>
      </c>
      <c r="AW7740" s="160" t="s">
        <v>1106</v>
      </c>
      <c r="AX7740" s="28">
        <f t="shared" si="237"/>
        <v>5</v>
      </c>
    </row>
    <row r="7741" spans="28:50" x14ac:dyDescent="0.3">
      <c r="AB7741" s="160">
        <v>40072</v>
      </c>
      <c r="AC7741">
        <v>2</v>
      </c>
      <c r="AD7741">
        <v>36</v>
      </c>
      <c r="AE7741" t="s">
        <v>1106</v>
      </c>
      <c r="AF7741">
        <v>4</v>
      </c>
      <c r="AH7741" s="160">
        <v>38611</v>
      </c>
      <c r="AI7741">
        <v>2</v>
      </c>
      <c r="AJ7741">
        <v>72</v>
      </c>
      <c r="AK7741" s="160" t="s">
        <v>1106</v>
      </c>
      <c r="AL7741" s="28">
        <f t="shared" si="235"/>
        <v>7</v>
      </c>
      <c r="AN7741" s="160">
        <v>37515</v>
      </c>
      <c r="AO7741">
        <v>2</v>
      </c>
      <c r="AP7741">
        <v>130</v>
      </c>
      <c r="AQ7741" s="160" t="s">
        <v>1106</v>
      </c>
      <c r="AR7741" s="28">
        <f t="shared" si="236"/>
        <v>13</v>
      </c>
      <c r="AT7741" s="160">
        <v>36785</v>
      </c>
      <c r="AU7741">
        <v>2</v>
      </c>
      <c r="AV7741">
        <v>35</v>
      </c>
      <c r="AW7741" s="160" t="s">
        <v>1106</v>
      </c>
      <c r="AX7741" s="28">
        <f t="shared" si="237"/>
        <v>4</v>
      </c>
    </row>
    <row r="7742" spans="28:50" x14ac:dyDescent="0.3">
      <c r="AB7742" s="160">
        <v>40072</v>
      </c>
      <c r="AC7742">
        <v>3</v>
      </c>
      <c r="AD7742">
        <v>30</v>
      </c>
      <c r="AE7742" t="s">
        <v>1106</v>
      </c>
      <c r="AF7742">
        <v>3</v>
      </c>
      <c r="AH7742" s="160">
        <v>38611</v>
      </c>
      <c r="AI7742">
        <v>3</v>
      </c>
      <c r="AJ7742">
        <v>70</v>
      </c>
      <c r="AK7742" s="160" t="s">
        <v>1106</v>
      </c>
      <c r="AL7742" s="28">
        <f t="shared" si="235"/>
        <v>7</v>
      </c>
      <c r="AN7742" s="160">
        <v>37515</v>
      </c>
      <c r="AO7742">
        <v>3</v>
      </c>
      <c r="AP7742">
        <v>130</v>
      </c>
      <c r="AQ7742" s="160" t="s">
        <v>1106</v>
      </c>
      <c r="AR7742" s="28">
        <f t="shared" si="236"/>
        <v>13</v>
      </c>
      <c r="AT7742" s="160">
        <v>36785</v>
      </c>
      <c r="AU7742">
        <v>3</v>
      </c>
      <c r="AV7742">
        <v>32</v>
      </c>
      <c r="AW7742" s="160" t="s">
        <v>1106</v>
      </c>
      <c r="AX7742" s="28">
        <f t="shared" si="237"/>
        <v>3</v>
      </c>
    </row>
    <row r="7743" spans="28:50" x14ac:dyDescent="0.3">
      <c r="AB7743" s="160">
        <v>40072</v>
      </c>
      <c r="AC7743">
        <v>4</v>
      </c>
      <c r="AD7743">
        <v>20</v>
      </c>
      <c r="AE7743" t="s">
        <v>1106</v>
      </c>
      <c r="AF7743">
        <v>2</v>
      </c>
      <c r="AH7743" s="160">
        <v>38611</v>
      </c>
      <c r="AI7743">
        <v>4</v>
      </c>
      <c r="AJ7743">
        <v>60</v>
      </c>
      <c r="AK7743" s="160" t="s">
        <v>1106</v>
      </c>
      <c r="AL7743" s="28">
        <f t="shared" si="235"/>
        <v>6</v>
      </c>
      <c r="AN7743" s="160">
        <v>37515</v>
      </c>
      <c r="AO7743">
        <v>4</v>
      </c>
      <c r="AP7743">
        <v>120</v>
      </c>
      <c r="AQ7743" s="160" t="s">
        <v>1106</v>
      </c>
      <c r="AR7743" s="28">
        <f t="shared" si="236"/>
        <v>12</v>
      </c>
      <c r="AT7743" s="160">
        <v>36785</v>
      </c>
      <c r="AU7743">
        <v>4</v>
      </c>
      <c r="AV7743">
        <v>37</v>
      </c>
      <c r="AW7743" s="160" t="s">
        <v>1106</v>
      </c>
      <c r="AX7743" s="28">
        <f t="shared" si="237"/>
        <v>4</v>
      </c>
    </row>
    <row r="7744" spans="28:50" x14ac:dyDescent="0.3">
      <c r="AB7744" s="160">
        <v>40072</v>
      </c>
      <c r="AC7744">
        <v>5</v>
      </c>
      <c r="AD7744">
        <v>12</v>
      </c>
      <c r="AE7744" t="s">
        <v>1106</v>
      </c>
      <c r="AF7744">
        <v>1</v>
      </c>
      <c r="AH7744" s="160">
        <v>38611</v>
      </c>
      <c r="AI7744">
        <v>5</v>
      </c>
      <c r="AJ7744">
        <v>55</v>
      </c>
      <c r="AK7744" s="160" t="s">
        <v>1106</v>
      </c>
      <c r="AL7744" s="28">
        <f t="shared" si="235"/>
        <v>6</v>
      </c>
      <c r="AN7744" s="160">
        <v>37515</v>
      </c>
      <c r="AO7744">
        <v>5</v>
      </c>
      <c r="AP7744">
        <v>120</v>
      </c>
      <c r="AQ7744" s="160" t="s">
        <v>1106</v>
      </c>
      <c r="AR7744" s="28">
        <f t="shared" si="236"/>
        <v>12</v>
      </c>
      <c r="AT7744" s="160">
        <v>36785</v>
      </c>
      <c r="AU7744">
        <v>5</v>
      </c>
      <c r="AV7744">
        <v>44</v>
      </c>
      <c r="AW7744" s="160" t="s">
        <v>1106</v>
      </c>
      <c r="AX7744" s="28">
        <f t="shared" si="237"/>
        <v>4</v>
      </c>
    </row>
    <row r="7745" spans="28:50" x14ac:dyDescent="0.3">
      <c r="AB7745" s="160">
        <v>40072</v>
      </c>
      <c r="AC7745">
        <v>6</v>
      </c>
      <c r="AD7745">
        <v>14</v>
      </c>
      <c r="AE7745" t="s">
        <v>1106</v>
      </c>
      <c r="AF7745">
        <v>1</v>
      </c>
      <c r="AH7745" s="160">
        <v>38611</v>
      </c>
      <c r="AI7745">
        <v>6</v>
      </c>
      <c r="AJ7745">
        <v>54</v>
      </c>
      <c r="AK7745" s="160" t="s">
        <v>1106</v>
      </c>
      <c r="AL7745" s="28">
        <f t="shared" si="235"/>
        <v>5</v>
      </c>
      <c r="AN7745" s="160">
        <v>37515</v>
      </c>
      <c r="AO7745">
        <v>6</v>
      </c>
      <c r="AP7745">
        <v>130</v>
      </c>
      <c r="AQ7745" s="160" t="s">
        <v>1106</v>
      </c>
      <c r="AR7745" s="28">
        <f t="shared" si="236"/>
        <v>13</v>
      </c>
      <c r="AT7745" s="160">
        <v>36785</v>
      </c>
      <c r="AU7745">
        <v>6</v>
      </c>
      <c r="AV7745">
        <v>55</v>
      </c>
      <c r="AW7745" s="160" t="s">
        <v>1106</v>
      </c>
      <c r="AX7745" s="28">
        <f t="shared" si="237"/>
        <v>6</v>
      </c>
    </row>
    <row r="7746" spans="28:50" x14ac:dyDescent="0.3">
      <c r="AB7746" s="160">
        <v>40072</v>
      </c>
      <c r="AC7746">
        <v>7</v>
      </c>
      <c r="AD7746">
        <v>30</v>
      </c>
      <c r="AE7746" t="s">
        <v>1106</v>
      </c>
      <c r="AF7746">
        <v>3</v>
      </c>
      <c r="AH7746" s="160">
        <v>38611</v>
      </c>
      <c r="AI7746">
        <v>7</v>
      </c>
      <c r="AJ7746">
        <v>55</v>
      </c>
      <c r="AK7746" s="160" t="s">
        <v>1106</v>
      </c>
      <c r="AL7746" s="28">
        <f t="shared" si="235"/>
        <v>6</v>
      </c>
      <c r="AN7746" s="160">
        <v>37515</v>
      </c>
      <c r="AO7746">
        <v>7</v>
      </c>
      <c r="AP7746">
        <v>130</v>
      </c>
      <c r="AQ7746" s="160" t="s">
        <v>1106</v>
      </c>
      <c r="AR7746" s="28">
        <f t="shared" si="236"/>
        <v>13</v>
      </c>
      <c r="AT7746" s="160">
        <v>36785</v>
      </c>
      <c r="AU7746">
        <v>7</v>
      </c>
      <c r="AV7746">
        <v>70</v>
      </c>
      <c r="AW7746" s="160" t="s">
        <v>1106</v>
      </c>
      <c r="AX7746" s="28">
        <f t="shared" si="237"/>
        <v>7</v>
      </c>
    </row>
    <row r="7747" spans="28:50" x14ac:dyDescent="0.3">
      <c r="AB7747" s="160">
        <v>40072</v>
      </c>
      <c r="AC7747">
        <v>8</v>
      </c>
      <c r="AD7747">
        <v>65</v>
      </c>
      <c r="AE7747" t="s">
        <v>1106</v>
      </c>
      <c r="AF7747">
        <v>7</v>
      </c>
      <c r="AH7747" s="160">
        <v>38611</v>
      </c>
      <c r="AI7747">
        <v>8</v>
      </c>
      <c r="AJ7747">
        <v>76</v>
      </c>
      <c r="AK7747" s="160" t="s">
        <v>1106</v>
      </c>
      <c r="AL7747" s="28">
        <f t="shared" si="235"/>
        <v>8</v>
      </c>
      <c r="AN7747" s="160">
        <v>37515</v>
      </c>
      <c r="AO7747">
        <v>8</v>
      </c>
      <c r="AP7747">
        <v>138</v>
      </c>
      <c r="AQ7747" s="160" t="s">
        <v>1106</v>
      </c>
      <c r="AR7747" s="28">
        <f t="shared" si="236"/>
        <v>14</v>
      </c>
      <c r="AT7747" s="160">
        <v>36785</v>
      </c>
      <c r="AU7747">
        <v>8</v>
      </c>
      <c r="AV7747">
        <v>102</v>
      </c>
      <c r="AW7747" s="160" t="s">
        <v>1106</v>
      </c>
      <c r="AX7747" s="28">
        <f t="shared" si="237"/>
        <v>10</v>
      </c>
    </row>
    <row r="7748" spans="28:50" x14ac:dyDescent="0.3">
      <c r="AB7748" s="160">
        <v>40072</v>
      </c>
      <c r="AC7748">
        <v>9</v>
      </c>
      <c r="AD7748">
        <v>116</v>
      </c>
      <c r="AE7748" t="s">
        <v>1106</v>
      </c>
      <c r="AF7748">
        <v>12</v>
      </c>
      <c r="AH7748" s="160">
        <v>38611</v>
      </c>
      <c r="AI7748">
        <v>9</v>
      </c>
      <c r="AJ7748">
        <v>117</v>
      </c>
      <c r="AK7748" s="160" t="s">
        <v>1106</v>
      </c>
      <c r="AL7748" s="28">
        <f t="shared" si="235"/>
        <v>12</v>
      </c>
      <c r="AN7748" s="160">
        <v>37515</v>
      </c>
      <c r="AO7748">
        <v>9</v>
      </c>
      <c r="AP7748">
        <v>150</v>
      </c>
      <c r="AQ7748" s="160" t="s">
        <v>1106</v>
      </c>
      <c r="AR7748" s="28">
        <f t="shared" si="236"/>
        <v>15</v>
      </c>
      <c r="AT7748" s="160">
        <v>36785</v>
      </c>
      <c r="AU7748">
        <v>9</v>
      </c>
      <c r="AV7748">
        <v>113</v>
      </c>
      <c r="AW7748" s="160" t="s">
        <v>1106</v>
      </c>
      <c r="AX7748" s="28">
        <f t="shared" si="237"/>
        <v>11</v>
      </c>
    </row>
    <row r="7749" spans="28:50" x14ac:dyDescent="0.3">
      <c r="AB7749" s="160">
        <v>40072</v>
      </c>
      <c r="AC7749">
        <v>10</v>
      </c>
      <c r="AD7749">
        <v>146</v>
      </c>
      <c r="AE7749" t="s">
        <v>1106</v>
      </c>
      <c r="AF7749">
        <v>15</v>
      </c>
      <c r="AH7749" s="160">
        <v>38611</v>
      </c>
      <c r="AI7749">
        <v>10</v>
      </c>
      <c r="AJ7749">
        <v>135</v>
      </c>
      <c r="AK7749" s="160" t="s">
        <v>1106</v>
      </c>
      <c r="AL7749" s="28">
        <f t="shared" si="235"/>
        <v>14</v>
      </c>
      <c r="AN7749" s="160">
        <v>37515</v>
      </c>
      <c r="AO7749">
        <v>10</v>
      </c>
      <c r="AP7749">
        <v>150</v>
      </c>
      <c r="AQ7749" s="160" t="s">
        <v>1106</v>
      </c>
      <c r="AR7749" s="28">
        <f t="shared" si="236"/>
        <v>15</v>
      </c>
      <c r="AT7749" s="160">
        <v>36785</v>
      </c>
      <c r="AU7749">
        <v>10</v>
      </c>
      <c r="AV7749">
        <v>124</v>
      </c>
      <c r="AW7749" s="160" t="s">
        <v>1106</v>
      </c>
      <c r="AX7749" s="28">
        <f t="shared" si="237"/>
        <v>12</v>
      </c>
    </row>
    <row r="7750" spans="28:50" x14ac:dyDescent="0.3">
      <c r="AB7750" s="160">
        <v>40072</v>
      </c>
      <c r="AC7750">
        <v>11</v>
      </c>
      <c r="AD7750">
        <v>174</v>
      </c>
      <c r="AE7750" t="s">
        <v>1106</v>
      </c>
      <c r="AF7750">
        <v>17</v>
      </c>
      <c r="AH7750" s="160">
        <v>38611</v>
      </c>
      <c r="AI7750">
        <v>11</v>
      </c>
      <c r="AJ7750">
        <v>147</v>
      </c>
      <c r="AK7750" s="160" t="s">
        <v>1106</v>
      </c>
      <c r="AL7750" s="28">
        <f t="shared" si="235"/>
        <v>15</v>
      </c>
      <c r="AN7750" s="160">
        <v>37515</v>
      </c>
      <c r="AO7750">
        <v>11</v>
      </c>
      <c r="AP7750">
        <v>150</v>
      </c>
      <c r="AQ7750" s="160" t="s">
        <v>1106</v>
      </c>
      <c r="AR7750" s="28">
        <f t="shared" si="236"/>
        <v>15</v>
      </c>
      <c r="AT7750" s="160">
        <v>36785</v>
      </c>
      <c r="AU7750">
        <v>11</v>
      </c>
      <c r="AV7750">
        <v>116</v>
      </c>
      <c r="AW7750" s="160" t="s">
        <v>1106</v>
      </c>
      <c r="AX7750" s="28">
        <f t="shared" si="237"/>
        <v>12</v>
      </c>
    </row>
    <row r="7751" spans="28:50" x14ac:dyDescent="0.3">
      <c r="AB7751" s="160">
        <v>40072</v>
      </c>
      <c r="AC7751">
        <v>12</v>
      </c>
      <c r="AD7751">
        <v>195</v>
      </c>
      <c r="AE7751" t="s">
        <v>1106</v>
      </c>
      <c r="AF7751">
        <v>20</v>
      </c>
      <c r="AH7751" s="160">
        <v>38611</v>
      </c>
      <c r="AI7751">
        <v>12</v>
      </c>
      <c r="AJ7751">
        <v>148</v>
      </c>
      <c r="AK7751" s="160" t="s">
        <v>1106</v>
      </c>
      <c r="AL7751" s="28">
        <f t="shared" si="235"/>
        <v>15</v>
      </c>
      <c r="AN7751" s="160">
        <v>37515</v>
      </c>
      <c r="AO7751">
        <v>12</v>
      </c>
      <c r="AP7751">
        <v>160</v>
      </c>
      <c r="AQ7751" s="160" t="s">
        <v>1106</v>
      </c>
      <c r="AR7751" s="28">
        <f t="shared" si="236"/>
        <v>16</v>
      </c>
      <c r="AT7751" s="160">
        <v>36785</v>
      </c>
      <c r="AU7751">
        <v>12</v>
      </c>
      <c r="AV7751">
        <v>126</v>
      </c>
      <c r="AW7751" s="160" t="s">
        <v>1106</v>
      </c>
      <c r="AX7751" s="28">
        <f t="shared" si="237"/>
        <v>13</v>
      </c>
    </row>
    <row r="7752" spans="28:50" x14ac:dyDescent="0.3">
      <c r="AB7752" s="160">
        <v>40072</v>
      </c>
      <c r="AC7752">
        <v>13</v>
      </c>
      <c r="AD7752">
        <v>212</v>
      </c>
      <c r="AE7752" t="s">
        <v>1106</v>
      </c>
      <c r="AF7752">
        <v>21</v>
      </c>
      <c r="AH7752" s="160">
        <v>38611</v>
      </c>
      <c r="AI7752">
        <v>13</v>
      </c>
      <c r="AJ7752">
        <v>143</v>
      </c>
      <c r="AK7752" s="160" t="s">
        <v>1106</v>
      </c>
      <c r="AL7752" s="28">
        <f t="shared" si="235"/>
        <v>14</v>
      </c>
      <c r="AN7752" s="160">
        <v>37515</v>
      </c>
      <c r="AO7752">
        <v>13</v>
      </c>
      <c r="AP7752">
        <v>160</v>
      </c>
      <c r="AQ7752" s="160" t="s">
        <v>1106</v>
      </c>
      <c r="AR7752" s="28">
        <f t="shared" si="236"/>
        <v>16</v>
      </c>
      <c r="AT7752" s="160">
        <v>36785</v>
      </c>
      <c r="AU7752">
        <v>13</v>
      </c>
      <c r="AV7752">
        <v>126</v>
      </c>
      <c r="AW7752" s="160" t="s">
        <v>1106</v>
      </c>
      <c r="AX7752" s="28">
        <f t="shared" si="237"/>
        <v>13</v>
      </c>
    </row>
    <row r="7753" spans="28:50" x14ac:dyDescent="0.3">
      <c r="AB7753" s="160">
        <v>40072</v>
      </c>
      <c r="AC7753">
        <v>14</v>
      </c>
      <c r="AD7753">
        <v>222</v>
      </c>
      <c r="AE7753" t="s">
        <v>1106</v>
      </c>
      <c r="AF7753">
        <v>22</v>
      </c>
      <c r="AH7753" s="160">
        <v>38611</v>
      </c>
      <c r="AI7753">
        <v>14</v>
      </c>
      <c r="AJ7753">
        <v>151</v>
      </c>
      <c r="AK7753" s="160" t="s">
        <v>1106</v>
      </c>
      <c r="AL7753" s="28">
        <f t="shared" si="235"/>
        <v>15</v>
      </c>
      <c r="AN7753" s="160">
        <v>37515</v>
      </c>
      <c r="AO7753">
        <v>14</v>
      </c>
      <c r="AP7753">
        <v>150</v>
      </c>
      <c r="AQ7753" s="160" t="s">
        <v>1106</v>
      </c>
      <c r="AR7753" s="28">
        <f t="shared" si="236"/>
        <v>15</v>
      </c>
      <c r="AT7753" s="160">
        <v>36785</v>
      </c>
      <c r="AU7753">
        <v>14</v>
      </c>
      <c r="AV7753">
        <v>132</v>
      </c>
      <c r="AW7753" s="160" t="s">
        <v>1106</v>
      </c>
      <c r="AX7753" s="28">
        <f t="shared" si="237"/>
        <v>13</v>
      </c>
    </row>
    <row r="7754" spans="28:50" x14ac:dyDescent="0.3">
      <c r="AB7754" s="160">
        <v>40072</v>
      </c>
      <c r="AC7754">
        <v>15</v>
      </c>
      <c r="AD7754">
        <v>228</v>
      </c>
      <c r="AE7754" t="s">
        <v>1106</v>
      </c>
      <c r="AF7754">
        <v>23</v>
      </c>
      <c r="AH7754" s="160">
        <v>38611</v>
      </c>
      <c r="AI7754">
        <v>15</v>
      </c>
      <c r="AJ7754">
        <v>154</v>
      </c>
      <c r="AK7754" s="160" t="s">
        <v>1106</v>
      </c>
      <c r="AL7754" s="28">
        <f t="shared" si="235"/>
        <v>15</v>
      </c>
      <c r="AN7754" s="160">
        <v>37515</v>
      </c>
      <c r="AO7754">
        <v>15</v>
      </c>
      <c r="AP7754">
        <v>150</v>
      </c>
      <c r="AQ7754" s="160" t="s">
        <v>1106</v>
      </c>
      <c r="AR7754" s="28">
        <f t="shared" si="236"/>
        <v>15</v>
      </c>
      <c r="AT7754" s="160">
        <v>36785</v>
      </c>
      <c r="AU7754">
        <v>15</v>
      </c>
      <c r="AV7754">
        <v>129</v>
      </c>
      <c r="AW7754" s="160" t="s">
        <v>1106</v>
      </c>
      <c r="AX7754" s="28">
        <f t="shared" si="237"/>
        <v>13</v>
      </c>
    </row>
    <row r="7755" spans="28:50" x14ac:dyDescent="0.3">
      <c r="AB7755" s="160">
        <v>40072</v>
      </c>
      <c r="AC7755">
        <v>16</v>
      </c>
      <c r="AD7755">
        <v>230</v>
      </c>
      <c r="AE7755" t="s">
        <v>1106</v>
      </c>
      <c r="AF7755">
        <v>23</v>
      </c>
      <c r="AH7755" s="160">
        <v>38611</v>
      </c>
      <c r="AI7755">
        <v>16</v>
      </c>
      <c r="AJ7755">
        <v>150</v>
      </c>
      <c r="AK7755" s="160" t="s">
        <v>1106</v>
      </c>
      <c r="AL7755" s="28">
        <f t="shared" si="235"/>
        <v>15</v>
      </c>
      <c r="AN7755" s="160">
        <v>37515</v>
      </c>
      <c r="AO7755">
        <v>16</v>
      </c>
      <c r="AP7755">
        <v>140</v>
      </c>
      <c r="AQ7755" s="160" t="s">
        <v>1106</v>
      </c>
      <c r="AR7755" s="28">
        <f t="shared" si="236"/>
        <v>14</v>
      </c>
      <c r="AT7755" s="160">
        <v>36785</v>
      </c>
      <c r="AU7755">
        <v>16</v>
      </c>
      <c r="AV7755">
        <v>123</v>
      </c>
      <c r="AW7755" s="160" t="s">
        <v>1106</v>
      </c>
      <c r="AX7755" s="28">
        <f t="shared" si="237"/>
        <v>12</v>
      </c>
    </row>
    <row r="7756" spans="28:50" x14ac:dyDescent="0.3">
      <c r="AB7756" s="160">
        <v>40072</v>
      </c>
      <c r="AC7756">
        <v>17</v>
      </c>
      <c r="AD7756">
        <v>212</v>
      </c>
      <c r="AE7756" t="s">
        <v>1106</v>
      </c>
      <c r="AF7756">
        <v>21</v>
      </c>
      <c r="AH7756" s="160">
        <v>38611</v>
      </c>
      <c r="AI7756">
        <v>17</v>
      </c>
      <c r="AJ7756">
        <v>122</v>
      </c>
      <c r="AK7756" s="160" t="s">
        <v>1106</v>
      </c>
      <c r="AL7756" s="28">
        <f t="shared" si="235"/>
        <v>12</v>
      </c>
      <c r="AN7756" s="160">
        <v>37515</v>
      </c>
      <c r="AO7756">
        <v>17</v>
      </c>
      <c r="AP7756">
        <v>140</v>
      </c>
      <c r="AQ7756" s="160" t="s">
        <v>1106</v>
      </c>
      <c r="AR7756" s="28">
        <f t="shared" si="236"/>
        <v>14</v>
      </c>
      <c r="AT7756" s="160">
        <v>36785</v>
      </c>
      <c r="AU7756">
        <v>17</v>
      </c>
      <c r="AV7756">
        <v>112</v>
      </c>
      <c r="AW7756" s="160" t="s">
        <v>1106</v>
      </c>
      <c r="AX7756" s="28">
        <f t="shared" si="237"/>
        <v>11</v>
      </c>
    </row>
    <row r="7757" spans="28:50" x14ac:dyDescent="0.3">
      <c r="AB7757" s="160">
        <v>40072</v>
      </c>
      <c r="AC7757">
        <v>18</v>
      </c>
      <c r="AD7757">
        <v>188</v>
      </c>
      <c r="AE7757" t="s">
        <v>1106</v>
      </c>
      <c r="AF7757">
        <v>19</v>
      </c>
      <c r="AH7757" s="160">
        <v>38611</v>
      </c>
      <c r="AI7757">
        <v>18</v>
      </c>
      <c r="AJ7757">
        <v>119</v>
      </c>
      <c r="AK7757" s="160" t="s">
        <v>1106</v>
      </c>
      <c r="AL7757" s="28">
        <f t="shared" si="235"/>
        <v>12</v>
      </c>
      <c r="AN7757" s="160">
        <v>37515</v>
      </c>
      <c r="AO7757">
        <v>18</v>
      </c>
      <c r="AP7757">
        <v>130</v>
      </c>
      <c r="AQ7757" s="160" t="s">
        <v>1106</v>
      </c>
      <c r="AR7757" s="28">
        <f t="shared" si="236"/>
        <v>13</v>
      </c>
      <c r="AT7757" s="160">
        <v>36785</v>
      </c>
      <c r="AU7757">
        <v>18</v>
      </c>
      <c r="AV7757">
        <v>106</v>
      </c>
      <c r="AW7757" s="160" t="s">
        <v>1106</v>
      </c>
      <c r="AX7757" s="28">
        <f t="shared" si="237"/>
        <v>11</v>
      </c>
    </row>
    <row r="7758" spans="28:50" x14ac:dyDescent="0.3">
      <c r="AB7758" s="160">
        <v>40072</v>
      </c>
      <c r="AC7758">
        <v>19</v>
      </c>
      <c r="AD7758">
        <v>173</v>
      </c>
      <c r="AE7758" t="s">
        <v>1106</v>
      </c>
      <c r="AF7758">
        <v>17</v>
      </c>
      <c r="AH7758" s="160">
        <v>38611</v>
      </c>
      <c r="AI7758">
        <v>19</v>
      </c>
      <c r="AJ7758">
        <v>101</v>
      </c>
      <c r="AK7758" s="160" t="s">
        <v>1106</v>
      </c>
      <c r="AL7758" s="28">
        <f t="shared" si="235"/>
        <v>10</v>
      </c>
      <c r="AN7758" s="160">
        <v>37515</v>
      </c>
      <c r="AO7758">
        <v>19</v>
      </c>
      <c r="AP7758">
        <v>130</v>
      </c>
      <c r="AQ7758" s="160" t="s">
        <v>1106</v>
      </c>
      <c r="AR7758" s="28">
        <f t="shared" si="236"/>
        <v>13</v>
      </c>
      <c r="AT7758" s="160">
        <v>36785</v>
      </c>
      <c r="AU7758">
        <v>19</v>
      </c>
      <c r="AV7758">
        <v>101</v>
      </c>
      <c r="AW7758" s="160" t="s">
        <v>1106</v>
      </c>
      <c r="AX7758" s="28">
        <f t="shared" si="237"/>
        <v>10</v>
      </c>
    </row>
    <row r="7759" spans="28:50" x14ac:dyDescent="0.3">
      <c r="AB7759" s="160">
        <v>40072</v>
      </c>
      <c r="AC7759">
        <v>20</v>
      </c>
      <c r="AD7759">
        <v>161</v>
      </c>
      <c r="AE7759" t="s">
        <v>1106</v>
      </c>
      <c r="AF7759">
        <v>16</v>
      </c>
      <c r="AH7759" s="160">
        <v>38611</v>
      </c>
      <c r="AI7759">
        <v>20</v>
      </c>
      <c r="AJ7759">
        <v>97</v>
      </c>
      <c r="AK7759" s="160" t="s">
        <v>1106</v>
      </c>
      <c r="AL7759" s="28">
        <f t="shared" si="235"/>
        <v>10</v>
      </c>
      <c r="AN7759" s="160">
        <v>37515</v>
      </c>
      <c r="AO7759">
        <v>20</v>
      </c>
      <c r="AP7759">
        <v>130</v>
      </c>
      <c r="AQ7759" s="160" t="s">
        <v>1106</v>
      </c>
      <c r="AR7759" s="28">
        <f t="shared" si="236"/>
        <v>13</v>
      </c>
      <c r="AT7759" s="160">
        <v>36785</v>
      </c>
      <c r="AU7759">
        <v>20</v>
      </c>
      <c r="AV7759">
        <v>97</v>
      </c>
      <c r="AW7759" s="160" t="s">
        <v>1106</v>
      </c>
      <c r="AX7759" s="28">
        <f t="shared" si="237"/>
        <v>10</v>
      </c>
    </row>
    <row r="7760" spans="28:50" x14ac:dyDescent="0.3">
      <c r="AB7760" s="160">
        <v>40072</v>
      </c>
      <c r="AC7760">
        <v>21</v>
      </c>
      <c r="AD7760">
        <v>144</v>
      </c>
      <c r="AE7760" t="s">
        <v>1106</v>
      </c>
      <c r="AF7760">
        <v>14</v>
      </c>
      <c r="AH7760" s="160">
        <v>38611</v>
      </c>
      <c r="AI7760">
        <v>21</v>
      </c>
      <c r="AJ7760">
        <v>97</v>
      </c>
      <c r="AK7760" s="160" t="s">
        <v>1106</v>
      </c>
      <c r="AL7760" s="28">
        <f t="shared" si="235"/>
        <v>10</v>
      </c>
      <c r="AN7760" s="160">
        <v>37515</v>
      </c>
      <c r="AO7760">
        <v>21</v>
      </c>
      <c r="AP7760">
        <v>130</v>
      </c>
      <c r="AQ7760" s="160" t="s">
        <v>1106</v>
      </c>
      <c r="AR7760" s="28">
        <f t="shared" si="236"/>
        <v>13</v>
      </c>
      <c r="AT7760" s="160">
        <v>36785</v>
      </c>
      <c r="AU7760">
        <v>21</v>
      </c>
      <c r="AV7760">
        <v>100</v>
      </c>
      <c r="AW7760" s="160" t="s">
        <v>1106</v>
      </c>
      <c r="AX7760" s="28">
        <f t="shared" si="237"/>
        <v>10</v>
      </c>
    </row>
    <row r="7761" spans="28:50" x14ac:dyDescent="0.3">
      <c r="AB7761" s="160">
        <v>40072</v>
      </c>
      <c r="AC7761">
        <v>22</v>
      </c>
      <c r="AD7761">
        <v>128</v>
      </c>
      <c r="AE7761" t="s">
        <v>1106</v>
      </c>
      <c r="AF7761">
        <v>13</v>
      </c>
      <c r="AH7761" s="160">
        <v>38611</v>
      </c>
      <c r="AI7761">
        <v>22</v>
      </c>
      <c r="AJ7761">
        <v>92</v>
      </c>
      <c r="AK7761" s="160" t="s">
        <v>1106</v>
      </c>
      <c r="AL7761" s="28">
        <f t="shared" si="235"/>
        <v>9</v>
      </c>
      <c r="AN7761" s="160">
        <v>37515</v>
      </c>
      <c r="AO7761">
        <v>22</v>
      </c>
      <c r="AP7761">
        <v>130</v>
      </c>
      <c r="AQ7761" s="160" t="s">
        <v>1106</v>
      </c>
      <c r="AR7761" s="28">
        <f t="shared" si="236"/>
        <v>13</v>
      </c>
      <c r="AT7761" s="160">
        <v>36785</v>
      </c>
      <c r="AU7761">
        <v>22</v>
      </c>
      <c r="AV7761">
        <v>98</v>
      </c>
      <c r="AW7761" s="160" t="s">
        <v>1106</v>
      </c>
      <c r="AX7761" s="28">
        <f t="shared" si="237"/>
        <v>10</v>
      </c>
    </row>
    <row r="7762" spans="28:50" x14ac:dyDescent="0.3">
      <c r="AB7762" s="160">
        <v>40072</v>
      </c>
      <c r="AC7762">
        <v>23</v>
      </c>
      <c r="AD7762">
        <v>116</v>
      </c>
      <c r="AE7762" t="s">
        <v>1106</v>
      </c>
      <c r="AF7762">
        <v>12</v>
      </c>
      <c r="AH7762" s="160">
        <v>38611</v>
      </c>
      <c r="AI7762">
        <v>23</v>
      </c>
      <c r="AJ7762">
        <v>92</v>
      </c>
      <c r="AK7762" s="160" t="s">
        <v>1106</v>
      </c>
      <c r="AL7762" s="28">
        <f t="shared" si="235"/>
        <v>9</v>
      </c>
      <c r="AN7762" s="160">
        <v>37515</v>
      </c>
      <c r="AO7762">
        <v>23</v>
      </c>
      <c r="AP7762">
        <v>130</v>
      </c>
      <c r="AQ7762" s="160" t="s">
        <v>1106</v>
      </c>
      <c r="AR7762" s="28">
        <f t="shared" si="236"/>
        <v>13</v>
      </c>
      <c r="AT7762" s="160">
        <v>36785</v>
      </c>
      <c r="AU7762">
        <v>23</v>
      </c>
      <c r="AV7762">
        <v>100</v>
      </c>
      <c r="AW7762" s="160" t="s">
        <v>1106</v>
      </c>
      <c r="AX7762" s="28">
        <f t="shared" si="237"/>
        <v>10</v>
      </c>
    </row>
    <row r="7763" spans="28:50" x14ac:dyDescent="0.3">
      <c r="AB7763" s="160">
        <v>40073</v>
      </c>
      <c r="AC7763">
        <v>0</v>
      </c>
      <c r="AD7763">
        <v>108</v>
      </c>
      <c r="AE7763" t="s">
        <v>1106</v>
      </c>
      <c r="AF7763">
        <v>11</v>
      </c>
      <c r="AH7763" s="160">
        <v>38612</v>
      </c>
      <c r="AI7763">
        <v>0</v>
      </c>
      <c r="AJ7763">
        <v>88</v>
      </c>
      <c r="AK7763" s="160" t="s">
        <v>1106</v>
      </c>
      <c r="AL7763" s="28">
        <f t="shared" si="235"/>
        <v>9</v>
      </c>
      <c r="AN7763" s="160">
        <v>37516</v>
      </c>
      <c r="AO7763">
        <v>0</v>
      </c>
      <c r="AP7763">
        <v>130</v>
      </c>
      <c r="AQ7763" s="160" t="s">
        <v>1106</v>
      </c>
      <c r="AR7763" s="28">
        <f t="shared" si="236"/>
        <v>13</v>
      </c>
      <c r="AT7763" s="160">
        <v>36786</v>
      </c>
      <c r="AU7763">
        <v>0</v>
      </c>
      <c r="AV7763">
        <v>99</v>
      </c>
      <c r="AW7763" s="160" t="s">
        <v>1106</v>
      </c>
      <c r="AX7763" s="28">
        <f t="shared" si="237"/>
        <v>10</v>
      </c>
    </row>
    <row r="7764" spans="28:50" x14ac:dyDescent="0.3">
      <c r="AB7764" s="160">
        <v>40073</v>
      </c>
      <c r="AC7764">
        <v>1</v>
      </c>
      <c r="AD7764">
        <v>95</v>
      </c>
      <c r="AE7764" t="s">
        <v>1106</v>
      </c>
      <c r="AF7764">
        <v>10</v>
      </c>
      <c r="AH7764" s="160">
        <v>38612</v>
      </c>
      <c r="AI7764">
        <v>1</v>
      </c>
      <c r="AJ7764">
        <v>83</v>
      </c>
      <c r="AK7764" s="160" t="s">
        <v>1106</v>
      </c>
      <c r="AL7764" s="28">
        <f t="shared" si="235"/>
        <v>8</v>
      </c>
      <c r="AN7764" s="160">
        <v>37516</v>
      </c>
      <c r="AO7764">
        <v>1</v>
      </c>
      <c r="AP7764">
        <v>130</v>
      </c>
      <c r="AQ7764" s="160" t="s">
        <v>1106</v>
      </c>
      <c r="AR7764" s="28">
        <f t="shared" si="236"/>
        <v>13</v>
      </c>
      <c r="AT7764" s="160">
        <v>36786</v>
      </c>
      <c r="AU7764">
        <v>1</v>
      </c>
      <c r="AV7764">
        <v>95</v>
      </c>
      <c r="AW7764" s="160" t="s">
        <v>1106</v>
      </c>
      <c r="AX7764" s="28">
        <f t="shared" si="237"/>
        <v>10</v>
      </c>
    </row>
    <row r="7765" spans="28:50" x14ac:dyDescent="0.3">
      <c r="AB7765" s="160">
        <v>40073</v>
      </c>
      <c r="AC7765">
        <v>2</v>
      </c>
      <c r="AD7765">
        <v>88</v>
      </c>
      <c r="AE7765" t="s">
        <v>1106</v>
      </c>
      <c r="AF7765">
        <v>9</v>
      </c>
      <c r="AH7765" s="160">
        <v>38612</v>
      </c>
      <c r="AI7765">
        <v>2</v>
      </c>
      <c r="AJ7765">
        <v>80</v>
      </c>
      <c r="AK7765" s="160" t="s">
        <v>1106</v>
      </c>
      <c r="AL7765" s="28">
        <f t="shared" si="235"/>
        <v>8</v>
      </c>
      <c r="AN7765" s="160">
        <v>37516</v>
      </c>
      <c r="AO7765">
        <v>2</v>
      </c>
      <c r="AP7765">
        <v>130</v>
      </c>
      <c r="AQ7765" s="160" t="s">
        <v>1106</v>
      </c>
      <c r="AR7765" s="28">
        <f t="shared" si="236"/>
        <v>13</v>
      </c>
      <c r="AT7765" s="160">
        <v>36786</v>
      </c>
      <c r="AU7765">
        <v>2</v>
      </c>
      <c r="AV7765">
        <v>97</v>
      </c>
      <c r="AW7765" s="160" t="s">
        <v>1106</v>
      </c>
      <c r="AX7765" s="28">
        <f t="shared" si="237"/>
        <v>10</v>
      </c>
    </row>
    <row r="7766" spans="28:50" x14ac:dyDescent="0.3">
      <c r="AB7766" s="160">
        <v>40073</v>
      </c>
      <c r="AC7766">
        <v>3</v>
      </c>
      <c r="AD7766">
        <v>93</v>
      </c>
      <c r="AE7766" t="s">
        <v>1106</v>
      </c>
      <c r="AF7766">
        <v>9</v>
      </c>
      <c r="AH7766" s="160">
        <v>38612</v>
      </c>
      <c r="AI7766">
        <v>3</v>
      </c>
      <c r="AJ7766">
        <v>85</v>
      </c>
      <c r="AK7766" s="160" t="s">
        <v>1106</v>
      </c>
      <c r="AL7766" s="28">
        <f t="shared" si="235"/>
        <v>9</v>
      </c>
      <c r="AN7766" s="160">
        <v>37516</v>
      </c>
      <c r="AO7766">
        <v>3</v>
      </c>
      <c r="AP7766">
        <v>130</v>
      </c>
      <c r="AQ7766" s="160" t="s">
        <v>1106</v>
      </c>
      <c r="AR7766" s="28">
        <f t="shared" si="236"/>
        <v>13</v>
      </c>
      <c r="AT7766" s="160">
        <v>36786</v>
      </c>
      <c r="AU7766">
        <v>3</v>
      </c>
      <c r="AV7766">
        <v>97</v>
      </c>
      <c r="AW7766" s="160" t="s">
        <v>1106</v>
      </c>
      <c r="AX7766" s="28">
        <f t="shared" si="237"/>
        <v>10</v>
      </c>
    </row>
    <row r="7767" spans="28:50" x14ac:dyDescent="0.3">
      <c r="AB7767" s="160">
        <v>40073</v>
      </c>
      <c r="AC7767">
        <v>4</v>
      </c>
      <c r="AD7767">
        <v>82</v>
      </c>
      <c r="AE7767" t="s">
        <v>1106</v>
      </c>
      <c r="AF7767">
        <v>8</v>
      </c>
      <c r="AH7767" s="160">
        <v>38612</v>
      </c>
      <c r="AI7767">
        <v>4</v>
      </c>
      <c r="AJ7767">
        <v>85</v>
      </c>
      <c r="AK7767" s="160" t="s">
        <v>1106</v>
      </c>
      <c r="AL7767" s="28">
        <f t="shared" si="235"/>
        <v>9</v>
      </c>
      <c r="AN7767" s="160">
        <v>37516</v>
      </c>
      <c r="AO7767">
        <v>4</v>
      </c>
      <c r="AP7767">
        <v>130</v>
      </c>
      <c r="AQ7767" s="160" t="s">
        <v>1106</v>
      </c>
      <c r="AR7767" s="28">
        <f t="shared" si="236"/>
        <v>13</v>
      </c>
      <c r="AT7767" s="160">
        <v>36786</v>
      </c>
      <c r="AU7767">
        <v>4</v>
      </c>
      <c r="AV7767">
        <v>95</v>
      </c>
      <c r="AW7767" s="160" t="s">
        <v>1106</v>
      </c>
      <c r="AX7767" s="28">
        <f t="shared" si="237"/>
        <v>10</v>
      </c>
    </row>
    <row r="7768" spans="28:50" x14ac:dyDescent="0.3">
      <c r="AB7768" s="160">
        <v>40073</v>
      </c>
      <c r="AC7768">
        <v>5</v>
      </c>
      <c r="AD7768">
        <v>84</v>
      </c>
      <c r="AE7768" t="s">
        <v>1106</v>
      </c>
      <c r="AF7768">
        <v>8</v>
      </c>
      <c r="AH7768" s="160">
        <v>38612</v>
      </c>
      <c r="AI7768">
        <v>5</v>
      </c>
      <c r="AJ7768">
        <v>77</v>
      </c>
      <c r="AK7768" s="160" t="s">
        <v>1106</v>
      </c>
      <c r="AL7768" s="28">
        <f t="shared" si="235"/>
        <v>8</v>
      </c>
      <c r="AN7768" s="160">
        <v>37516</v>
      </c>
      <c r="AO7768">
        <v>5</v>
      </c>
      <c r="AP7768">
        <v>130</v>
      </c>
      <c r="AQ7768" s="160" t="s">
        <v>1106</v>
      </c>
      <c r="AR7768" s="28">
        <f t="shared" si="236"/>
        <v>13</v>
      </c>
      <c r="AT7768" s="160">
        <v>36786</v>
      </c>
      <c r="AU7768">
        <v>5</v>
      </c>
      <c r="AV7768">
        <v>91</v>
      </c>
      <c r="AW7768" s="160" t="s">
        <v>1106</v>
      </c>
      <c r="AX7768" s="28">
        <f t="shared" si="237"/>
        <v>9</v>
      </c>
    </row>
    <row r="7769" spans="28:50" x14ac:dyDescent="0.3">
      <c r="AB7769" s="160">
        <v>40073</v>
      </c>
      <c r="AC7769">
        <v>6</v>
      </c>
      <c r="AD7769">
        <v>74</v>
      </c>
      <c r="AE7769" t="s">
        <v>1106</v>
      </c>
      <c r="AF7769">
        <v>7</v>
      </c>
      <c r="AH7769" s="160">
        <v>38612</v>
      </c>
      <c r="AI7769">
        <v>6</v>
      </c>
      <c r="AJ7769">
        <v>80</v>
      </c>
      <c r="AK7769" s="160" t="s">
        <v>1106</v>
      </c>
      <c r="AL7769" s="28">
        <f t="shared" si="235"/>
        <v>8</v>
      </c>
      <c r="AN7769" s="160">
        <v>37516</v>
      </c>
      <c r="AO7769">
        <v>6</v>
      </c>
      <c r="AP7769">
        <v>130</v>
      </c>
      <c r="AQ7769" s="160" t="s">
        <v>1106</v>
      </c>
      <c r="AR7769" s="28">
        <f t="shared" si="236"/>
        <v>13</v>
      </c>
      <c r="AT7769" s="160">
        <v>36786</v>
      </c>
      <c r="AU7769">
        <v>6</v>
      </c>
      <c r="AV7769">
        <v>88</v>
      </c>
      <c r="AW7769" s="160" t="s">
        <v>1106</v>
      </c>
      <c r="AX7769" s="28">
        <f t="shared" si="237"/>
        <v>9</v>
      </c>
    </row>
    <row r="7770" spans="28:50" x14ac:dyDescent="0.3">
      <c r="AB7770" s="160">
        <v>40073</v>
      </c>
      <c r="AC7770">
        <v>7</v>
      </c>
      <c r="AD7770">
        <v>75</v>
      </c>
      <c r="AE7770" t="s">
        <v>1106</v>
      </c>
      <c r="AF7770">
        <v>8</v>
      </c>
      <c r="AH7770" s="160">
        <v>38612</v>
      </c>
      <c r="AI7770">
        <v>7</v>
      </c>
      <c r="AJ7770">
        <v>81</v>
      </c>
      <c r="AK7770" s="160" t="s">
        <v>1106</v>
      </c>
      <c r="AL7770" s="28">
        <f t="shared" si="235"/>
        <v>8</v>
      </c>
      <c r="AN7770" s="160">
        <v>37516</v>
      </c>
      <c r="AO7770">
        <v>7</v>
      </c>
      <c r="AP7770">
        <v>140</v>
      </c>
      <c r="AQ7770" s="160" t="s">
        <v>1106</v>
      </c>
      <c r="AR7770" s="28">
        <f t="shared" si="236"/>
        <v>14</v>
      </c>
      <c r="AT7770" s="160">
        <v>36786</v>
      </c>
      <c r="AU7770">
        <v>7</v>
      </c>
      <c r="AV7770">
        <v>89</v>
      </c>
      <c r="AW7770" s="160" t="s">
        <v>1106</v>
      </c>
      <c r="AX7770" s="28">
        <f t="shared" si="237"/>
        <v>9</v>
      </c>
    </row>
    <row r="7771" spans="28:50" x14ac:dyDescent="0.3">
      <c r="AB7771" s="160">
        <v>40073</v>
      </c>
      <c r="AC7771">
        <v>8</v>
      </c>
      <c r="AD7771">
        <v>91</v>
      </c>
      <c r="AE7771" t="s">
        <v>1106</v>
      </c>
      <c r="AF7771">
        <v>9</v>
      </c>
      <c r="AH7771" s="160">
        <v>38612</v>
      </c>
      <c r="AI7771">
        <v>8</v>
      </c>
      <c r="AJ7771">
        <v>86</v>
      </c>
      <c r="AK7771" s="160" t="s">
        <v>1106</v>
      </c>
      <c r="AL7771" s="28">
        <f t="shared" si="235"/>
        <v>9</v>
      </c>
      <c r="AN7771" s="160">
        <v>37516</v>
      </c>
      <c r="AO7771">
        <v>8</v>
      </c>
      <c r="AP7771">
        <v>140</v>
      </c>
      <c r="AQ7771" s="160" t="s">
        <v>1106</v>
      </c>
      <c r="AR7771" s="28">
        <f t="shared" si="236"/>
        <v>14</v>
      </c>
      <c r="AT7771" s="160">
        <v>36786</v>
      </c>
      <c r="AU7771">
        <v>8</v>
      </c>
      <c r="AV7771">
        <v>103</v>
      </c>
      <c r="AW7771" s="160" t="s">
        <v>1106</v>
      </c>
      <c r="AX7771" s="28">
        <f t="shared" si="237"/>
        <v>10</v>
      </c>
    </row>
    <row r="7772" spans="28:50" x14ac:dyDescent="0.3">
      <c r="AB7772" s="160">
        <v>40073</v>
      </c>
      <c r="AC7772">
        <v>9</v>
      </c>
      <c r="AD7772">
        <v>134</v>
      </c>
      <c r="AE7772" t="s">
        <v>1106</v>
      </c>
      <c r="AF7772">
        <v>13</v>
      </c>
      <c r="AH7772" s="160">
        <v>38612</v>
      </c>
      <c r="AI7772">
        <v>9</v>
      </c>
      <c r="AJ7772">
        <v>96</v>
      </c>
      <c r="AK7772" s="160" t="s">
        <v>1106</v>
      </c>
      <c r="AL7772" s="28">
        <f t="shared" si="235"/>
        <v>10</v>
      </c>
      <c r="AN7772" s="160">
        <v>37516</v>
      </c>
      <c r="AO7772">
        <v>9</v>
      </c>
      <c r="AP7772">
        <v>140</v>
      </c>
      <c r="AQ7772" s="160" t="s">
        <v>1106</v>
      </c>
      <c r="AR7772" s="28">
        <f t="shared" si="236"/>
        <v>14</v>
      </c>
      <c r="AT7772" s="160">
        <v>36786</v>
      </c>
      <c r="AU7772">
        <v>9</v>
      </c>
      <c r="AV7772">
        <v>110</v>
      </c>
      <c r="AW7772" s="160" t="s">
        <v>1106</v>
      </c>
      <c r="AX7772" s="28">
        <f t="shared" si="237"/>
        <v>11</v>
      </c>
    </row>
    <row r="7773" spans="28:50" x14ac:dyDescent="0.3">
      <c r="AB7773" s="160">
        <v>40073</v>
      </c>
      <c r="AC7773">
        <v>10</v>
      </c>
      <c r="AD7773">
        <v>168</v>
      </c>
      <c r="AE7773" t="s">
        <v>1106</v>
      </c>
      <c r="AF7773">
        <v>17</v>
      </c>
      <c r="AH7773" s="160">
        <v>38612</v>
      </c>
      <c r="AI7773">
        <v>10</v>
      </c>
      <c r="AJ7773">
        <v>95</v>
      </c>
      <c r="AK7773" s="160" t="s">
        <v>1106</v>
      </c>
      <c r="AL7773" s="28">
        <f t="shared" si="235"/>
        <v>10</v>
      </c>
      <c r="AN7773" s="160">
        <v>37516</v>
      </c>
      <c r="AO7773">
        <v>10</v>
      </c>
      <c r="AP7773">
        <v>150</v>
      </c>
      <c r="AQ7773" s="160" t="s">
        <v>1106</v>
      </c>
      <c r="AR7773" s="28">
        <f t="shared" si="236"/>
        <v>15</v>
      </c>
      <c r="AT7773" s="160">
        <v>36786</v>
      </c>
      <c r="AU7773">
        <v>10</v>
      </c>
      <c r="AV7773">
        <v>110</v>
      </c>
      <c r="AW7773" s="160" t="s">
        <v>1106</v>
      </c>
      <c r="AX7773" s="28">
        <f t="shared" si="237"/>
        <v>11</v>
      </c>
    </row>
    <row r="7774" spans="28:50" x14ac:dyDescent="0.3">
      <c r="AB7774" s="160">
        <v>40073</v>
      </c>
      <c r="AC7774">
        <v>11</v>
      </c>
      <c r="AD7774">
        <v>196</v>
      </c>
      <c r="AE7774" t="s">
        <v>1106</v>
      </c>
      <c r="AF7774">
        <v>20</v>
      </c>
      <c r="AH7774" s="160">
        <v>38612</v>
      </c>
      <c r="AI7774">
        <v>11</v>
      </c>
      <c r="AJ7774">
        <v>100</v>
      </c>
      <c r="AK7774" s="160" t="s">
        <v>1106</v>
      </c>
      <c r="AL7774" s="28">
        <f t="shared" si="235"/>
        <v>10</v>
      </c>
      <c r="AN7774" s="160">
        <v>37516</v>
      </c>
      <c r="AO7774">
        <v>11</v>
      </c>
      <c r="AP7774">
        <v>152</v>
      </c>
      <c r="AQ7774" s="160" t="s">
        <v>1106</v>
      </c>
      <c r="AR7774" s="28">
        <f t="shared" si="236"/>
        <v>15</v>
      </c>
      <c r="AT7774" s="160">
        <v>36786</v>
      </c>
      <c r="AU7774">
        <v>11</v>
      </c>
      <c r="AV7774">
        <v>117</v>
      </c>
      <c r="AW7774" s="160" t="s">
        <v>1106</v>
      </c>
      <c r="AX7774" s="28">
        <f t="shared" si="237"/>
        <v>12</v>
      </c>
    </row>
    <row r="7775" spans="28:50" x14ac:dyDescent="0.3">
      <c r="AB7775" s="160">
        <v>40073</v>
      </c>
      <c r="AC7775">
        <v>12</v>
      </c>
      <c r="AD7775">
        <v>212</v>
      </c>
      <c r="AE7775" t="s">
        <v>1106</v>
      </c>
      <c r="AF7775">
        <v>21</v>
      </c>
      <c r="AH7775" s="160">
        <v>38612</v>
      </c>
      <c r="AI7775">
        <v>12</v>
      </c>
      <c r="AJ7775">
        <v>127</v>
      </c>
      <c r="AK7775" s="160" t="s">
        <v>1106</v>
      </c>
      <c r="AL7775" s="28">
        <f t="shared" si="235"/>
        <v>13</v>
      </c>
      <c r="AN7775" s="160">
        <v>37516</v>
      </c>
      <c r="AO7775">
        <v>12</v>
      </c>
      <c r="AP7775">
        <v>150</v>
      </c>
      <c r="AQ7775" s="160" t="s">
        <v>1106</v>
      </c>
      <c r="AR7775" s="28">
        <f t="shared" si="236"/>
        <v>15</v>
      </c>
      <c r="AT7775" s="160">
        <v>36786</v>
      </c>
      <c r="AU7775">
        <v>12</v>
      </c>
      <c r="AV7775">
        <v>124</v>
      </c>
      <c r="AW7775" s="160" t="s">
        <v>1106</v>
      </c>
      <c r="AX7775" s="28">
        <f t="shared" si="237"/>
        <v>12</v>
      </c>
    </row>
    <row r="7776" spans="28:50" x14ac:dyDescent="0.3">
      <c r="AB7776" s="160">
        <v>40073</v>
      </c>
      <c r="AC7776">
        <v>13</v>
      </c>
      <c r="AD7776">
        <v>216</v>
      </c>
      <c r="AE7776" t="s">
        <v>1106</v>
      </c>
      <c r="AF7776">
        <v>22</v>
      </c>
      <c r="AH7776" s="160">
        <v>38612</v>
      </c>
      <c r="AI7776">
        <v>13</v>
      </c>
      <c r="AJ7776">
        <v>128</v>
      </c>
      <c r="AK7776" s="160" t="s">
        <v>1106</v>
      </c>
      <c r="AL7776" s="28">
        <f t="shared" si="235"/>
        <v>13</v>
      </c>
      <c r="AN7776" s="160">
        <v>37516</v>
      </c>
      <c r="AO7776">
        <v>13</v>
      </c>
      <c r="AP7776">
        <v>150</v>
      </c>
      <c r="AQ7776" s="160" t="s">
        <v>1106</v>
      </c>
      <c r="AR7776" s="28">
        <f t="shared" si="236"/>
        <v>15</v>
      </c>
      <c r="AT7776" s="160">
        <v>36786</v>
      </c>
      <c r="AU7776">
        <v>13</v>
      </c>
      <c r="AV7776">
        <v>122</v>
      </c>
      <c r="AW7776" s="160" t="s">
        <v>1106</v>
      </c>
      <c r="AX7776" s="28">
        <f t="shared" si="237"/>
        <v>12</v>
      </c>
    </row>
    <row r="7777" spans="28:50" x14ac:dyDescent="0.3">
      <c r="AB7777" s="160">
        <v>40073</v>
      </c>
      <c r="AC7777">
        <v>14</v>
      </c>
      <c r="AD7777">
        <v>206</v>
      </c>
      <c r="AE7777" t="s">
        <v>1106</v>
      </c>
      <c r="AF7777">
        <v>21</v>
      </c>
      <c r="AH7777" s="160">
        <v>38612</v>
      </c>
      <c r="AI7777">
        <v>14</v>
      </c>
      <c r="AJ7777">
        <v>121</v>
      </c>
      <c r="AK7777" s="160" t="s">
        <v>1106</v>
      </c>
      <c r="AL7777" s="28">
        <f t="shared" si="235"/>
        <v>12</v>
      </c>
      <c r="AN7777" s="160">
        <v>37516</v>
      </c>
      <c r="AO7777">
        <v>14</v>
      </c>
      <c r="AP7777">
        <v>145</v>
      </c>
      <c r="AQ7777" s="160" t="s">
        <v>1106</v>
      </c>
      <c r="AR7777" s="28">
        <f t="shared" si="236"/>
        <v>15</v>
      </c>
      <c r="AT7777" s="160">
        <v>36786</v>
      </c>
      <c r="AU7777">
        <v>14</v>
      </c>
      <c r="AV7777">
        <v>120</v>
      </c>
      <c r="AW7777" s="160" t="s">
        <v>1106</v>
      </c>
      <c r="AX7777" s="28">
        <f t="shared" si="237"/>
        <v>12</v>
      </c>
    </row>
    <row r="7778" spans="28:50" x14ac:dyDescent="0.3">
      <c r="AB7778" s="160">
        <v>40073</v>
      </c>
      <c r="AC7778">
        <v>15</v>
      </c>
      <c r="AD7778">
        <v>215</v>
      </c>
      <c r="AE7778" t="s">
        <v>1106</v>
      </c>
      <c r="AF7778">
        <v>22</v>
      </c>
      <c r="AH7778" s="160">
        <v>38612</v>
      </c>
      <c r="AI7778">
        <v>15</v>
      </c>
      <c r="AJ7778">
        <v>129</v>
      </c>
      <c r="AK7778" s="160" t="s">
        <v>1106</v>
      </c>
      <c r="AL7778" s="28">
        <f t="shared" si="235"/>
        <v>13</v>
      </c>
      <c r="AN7778" s="160">
        <v>37516</v>
      </c>
      <c r="AO7778">
        <v>15</v>
      </c>
      <c r="AP7778">
        <v>150</v>
      </c>
      <c r="AQ7778" s="160" t="s">
        <v>1106</v>
      </c>
      <c r="AR7778" s="28">
        <f t="shared" si="236"/>
        <v>15</v>
      </c>
      <c r="AT7778" s="160">
        <v>36786</v>
      </c>
      <c r="AU7778">
        <v>15</v>
      </c>
      <c r="AV7778">
        <v>112</v>
      </c>
      <c r="AW7778" s="160" t="s">
        <v>1106</v>
      </c>
      <c r="AX7778" s="28">
        <f t="shared" si="237"/>
        <v>11</v>
      </c>
    </row>
    <row r="7779" spans="28:50" x14ac:dyDescent="0.3">
      <c r="AB7779" s="160">
        <v>40073</v>
      </c>
      <c r="AC7779">
        <v>16</v>
      </c>
      <c r="AD7779">
        <v>205</v>
      </c>
      <c r="AE7779" t="s">
        <v>1106</v>
      </c>
      <c r="AF7779">
        <v>21</v>
      </c>
      <c r="AH7779" s="160">
        <v>38612</v>
      </c>
      <c r="AI7779">
        <v>16</v>
      </c>
      <c r="AJ7779">
        <v>116</v>
      </c>
      <c r="AK7779" s="160" t="s">
        <v>1106</v>
      </c>
      <c r="AL7779" s="28">
        <f t="shared" si="235"/>
        <v>12</v>
      </c>
      <c r="AN7779" s="160">
        <v>37516</v>
      </c>
      <c r="AO7779">
        <v>16</v>
      </c>
      <c r="AP7779">
        <v>140</v>
      </c>
      <c r="AQ7779" s="160" t="s">
        <v>1106</v>
      </c>
      <c r="AR7779" s="28">
        <f t="shared" si="236"/>
        <v>14</v>
      </c>
      <c r="AT7779" s="160">
        <v>36786</v>
      </c>
      <c r="AU7779">
        <v>16</v>
      </c>
      <c r="AV7779">
        <v>114</v>
      </c>
      <c r="AW7779" s="160" t="s">
        <v>1106</v>
      </c>
      <c r="AX7779" s="28">
        <f t="shared" si="237"/>
        <v>11</v>
      </c>
    </row>
    <row r="7780" spans="28:50" x14ac:dyDescent="0.3">
      <c r="AB7780" s="160">
        <v>40073</v>
      </c>
      <c r="AC7780">
        <v>17</v>
      </c>
      <c r="AD7780">
        <v>198</v>
      </c>
      <c r="AE7780" t="s">
        <v>1106</v>
      </c>
      <c r="AF7780">
        <v>20</v>
      </c>
      <c r="AH7780" s="160">
        <v>38612</v>
      </c>
      <c r="AI7780">
        <v>17</v>
      </c>
      <c r="AJ7780">
        <v>120</v>
      </c>
      <c r="AK7780" s="160" t="s">
        <v>1106</v>
      </c>
      <c r="AL7780" s="28">
        <f t="shared" si="235"/>
        <v>12</v>
      </c>
      <c r="AN7780" s="160">
        <v>37516</v>
      </c>
      <c r="AO7780">
        <v>17</v>
      </c>
      <c r="AP7780">
        <v>135</v>
      </c>
      <c r="AQ7780" s="160" t="s">
        <v>1106</v>
      </c>
      <c r="AR7780" s="28">
        <f t="shared" si="236"/>
        <v>14</v>
      </c>
      <c r="AT7780" s="160">
        <v>36786</v>
      </c>
      <c r="AU7780">
        <v>17</v>
      </c>
      <c r="AV7780">
        <v>100</v>
      </c>
      <c r="AW7780" s="160" t="s">
        <v>1106</v>
      </c>
      <c r="AX7780" s="28">
        <f t="shared" si="237"/>
        <v>10</v>
      </c>
    </row>
    <row r="7781" spans="28:50" x14ac:dyDescent="0.3">
      <c r="AB7781" s="160">
        <v>40073</v>
      </c>
      <c r="AC7781">
        <v>18</v>
      </c>
      <c r="AD7781">
        <v>175</v>
      </c>
      <c r="AE7781" t="s">
        <v>1106</v>
      </c>
      <c r="AF7781">
        <v>18</v>
      </c>
      <c r="AH7781" s="160">
        <v>38612</v>
      </c>
      <c r="AI7781">
        <v>18</v>
      </c>
      <c r="AJ7781">
        <v>115</v>
      </c>
      <c r="AK7781" s="160" t="s">
        <v>1106</v>
      </c>
      <c r="AL7781" s="28">
        <f t="shared" si="235"/>
        <v>12</v>
      </c>
      <c r="AN7781" s="160">
        <v>37516</v>
      </c>
      <c r="AO7781">
        <v>18</v>
      </c>
      <c r="AP7781">
        <v>140</v>
      </c>
      <c r="AQ7781" s="160" t="s">
        <v>1106</v>
      </c>
      <c r="AR7781" s="28">
        <f t="shared" si="236"/>
        <v>14</v>
      </c>
      <c r="AT7781" s="160">
        <v>36786</v>
      </c>
      <c r="AU7781">
        <v>18</v>
      </c>
      <c r="AV7781">
        <v>94</v>
      </c>
      <c r="AW7781" s="160" t="s">
        <v>1106</v>
      </c>
      <c r="AX7781" s="28">
        <f t="shared" si="237"/>
        <v>9</v>
      </c>
    </row>
    <row r="7782" spans="28:50" x14ac:dyDescent="0.3">
      <c r="AB7782" s="160">
        <v>40073</v>
      </c>
      <c r="AC7782">
        <v>19</v>
      </c>
      <c r="AD7782">
        <v>144</v>
      </c>
      <c r="AE7782" t="s">
        <v>1106</v>
      </c>
      <c r="AF7782">
        <v>14</v>
      </c>
      <c r="AH7782" s="160">
        <v>38612</v>
      </c>
      <c r="AI7782">
        <v>19</v>
      </c>
      <c r="AJ7782">
        <v>108</v>
      </c>
      <c r="AK7782" s="160" t="s">
        <v>1106</v>
      </c>
      <c r="AL7782" s="28">
        <f t="shared" si="235"/>
        <v>11</v>
      </c>
      <c r="AN7782" s="160">
        <v>37516</v>
      </c>
      <c r="AO7782">
        <v>19</v>
      </c>
      <c r="AP7782">
        <v>130</v>
      </c>
      <c r="AQ7782" s="160" t="s">
        <v>1106</v>
      </c>
      <c r="AR7782" s="28">
        <f t="shared" si="236"/>
        <v>13</v>
      </c>
      <c r="AT7782" s="160">
        <v>36786</v>
      </c>
      <c r="AU7782">
        <v>19</v>
      </c>
      <c r="AV7782">
        <v>94</v>
      </c>
      <c r="AW7782" s="160" t="s">
        <v>1106</v>
      </c>
      <c r="AX7782" s="28">
        <f t="shared" si="237"/>
        <v>9</v>
      </c>
    </row>
    <row r="7783" spans="28:50" x14ac:dyDescent="0.3">
      <c r="AB7783" s="160">
        <v>40073</v>
      </c>
      <c r="AC7783">
        <v>20</v>
      </c>
      <c r="AD7783">
        <v>124</v>
      </c>
      <c r="AE7783" t="s">
        <v>1106</v>
      </c>
      <c r="AF7783">
        <v>12</v>
      </c>
      <c r="AH7783" s="160">
        <v>38612</v>
      </c>
      <c r="AI7783">
        <v>20</v>
      </c>
      <c r="AJ7783">
        <v>101</v>
      </c>
      <c r="AK7783" s="160" t="s">
        <v>1106</v>
      </c>
      <c r="AL7783" s="28">
        <f t="shared" si="235"/>
        <v>10</v>
      </c>
      <c r="AN7783" s="160">
        <v>37516</v>
      </c>
      <c r="AO7783">
        <v>20</v>
      </c>
      <c r="AP7783">
        <v>126</v>
      </c>
      <c r="AQ7783" s="160" t="s">
        <v>1106</v>
      </c>
      <c r="AR7783" s="28">
        <f t="shared" si="236"/>
        <v>13</v>
      </c>
      <c r="AT7783" s="160">
        <v>36786</v>
      </c>
      <c r="AU7783">
        <v>20</v>
      </c>
      <c r="AV7783">
        <v>94</v>
      </c>
      <c r="AW7783" s="160" t="s">
        <v>1106</v>
      </c>
      <c r="AX7783" s="28">
        <f t="shared" si="237"/>
        <v>9</v>
      </c>
    </row>
    <row r="7784" spans="28:50" x14ac:dyDescent="0.3">
      <c r="AB7784" s="160">
        <v>40073</v>
      </c>
      <c r="AC7784">
        <v>21</v>
      </c>
      <c r="AD7784">
        <v>116</v>
      </c>
      <c r="AE7784" t="s">
        <v>1106</v>
      </c>
      <c r="AF7784">
        <v>12</v>
      </c>
      <c r="AH7784" s="160">
        <v>38612</v>
      </c>
      <c r="AI7784">
        <v>21</v>
      </c>
      <c r="AJ7784">
        <v>94</v>
      </c>
      <c r="AK7784" s="160" t="s">
        <v>1106</v>
      </c>
      <c r="AL7784" s="28">
        <f t="shared" si="235"/>
        <v>9</v>
      </c>
      <c r="AN7784" s="160">
        <v>37516</v>
      </c>
      <c r="AO7784">
        <v>21</v>
      </c>
      <c r="AP7784">
        <v>120</v>
      </c>
      <c r="AQ7784" s="160" t="s">
        <v>1106</v>
      </c>
      <c r="AR7784" s="28">
        <f t="shared" si="236"/>
        <v>12</v>
      </c>
      <c r="AT7784" s="160">
        <v>36786</v>
      </c>
      <c r="AU7784">
        <v>21</v>
      </c>
      <c r="AV7784">
        <v>88</v>
      </c>
      <c r="AW7784" s="160" t="s">
        <v>1106</v>
      </c>
      <c r="AX7784" s="28">
        <f t="shared" si="237"/>
        <v>9</v>
      </c>
    </row>
    <row r="7785" spans="28:50" x14ac:dyDescent="0.3">
      <c r="AB7785" s="160">
        <v>40073</v>
      </c>
      <c r="AC7785">
        <v>22</v>
      </c>
      <c r="AD7785">
        <v>127</v>
      </c>
      <c r="AE7785" t="s">
        <v>1106</v>
      </c>
      <c r="AF7785">
        <v>13</v>
      </c>
      <c r="AH7785" s="160">
        <v>38612</v>
      </c>
      <c r="AI7785">
        <v>22</v>
      </c>
      <c r="AJ7785">
        <v>87</v>
      </c>
      <c r="AK7785" s="160" t="s">
        <v>1106</v>
      </c>
      <c r="AL7785" s="28">
        <f t="shared" si="235"/>
        <v>9</v>
      </c>
      <c r="AN7785" s="160">
        <v>37516</v>
      </c>
      <c r="AO7785">
        <v>22</v>
      </c>
      <c r="AP7785">
        <v>130</v>
      </c>
      <c r="AQ7785" s="160" t="s">
        <v>1106</v>
      </c>
      <c r="AR7785" s="28">
        <f t="shared" si="236"/>
        <v>13</v>
      </c>
      <c r="AT7785" s="160">
        <v>36786</v>
      </c>
      <c r="AU7785">
        <v>22</v>
      </c>
      <c r="AV7785">
        <v>79</v>
      </c>
      <c r="AW7785" s="160" t="s">
        <v>1106</v>
      </c>
      <c r="AX7785" s="28">
        <f t="shared" si="237"/>
        <v>8</v>
      </c>
    </row>
    <row r="7786" spans="28:50" x14ac:dyDescent="0.3">
      <c r="AB7786" s="160">
        <v>40073</v>
      </c>
      <c r="AC7786">
        <v>23</v>
      </c>
      <c r="AD7786">
        <v>126</v>
      </c>
      <c r="AE7786" t="s">
        <v>1106</v>
      </c>
      <c r="AF7786">
        <v>13</v>
      </c>
      <c r="AH7786" s="160">
        <v>38612</v>
      </c>
      <c r="AI7786">
        <v>23</v>
      </c>
      <c r="AJ7786">
        <v>87</v>
      </c>
      <c r="AK7786" s="160" t="s">
        <v>1106</v>
      </c>
      <c r="AL7786" s="28">
        <f t="shared" si="235"/>
        <v>9</v>
      </c>
      <c r="AN7786" s="160">
        <v>37516</v>
      </c>
      <c r="AO7786">
        <v>23</v>
      </c>
      <c r="AP7786">
        <v>123</v>
      </c>
      <c r="AQ7786" s="160" t="s">
        <v>1106</v>
      </c>
      <c r="AR7786" s="28">
        <f t="shared" si="236"/>
        <v>12</v>
      </c>
      <c r="AT7786" s="160">
        <v>36786</v>
      </c>
      <c r="AU7786">
        <v>23</v>
      </c>
      <c r="AV7786">
        <v>70</v>
      </c>
      <c r="AW7786" s="160" t="s">
        <v>1106</v>
      </c>
      <c r="AX7786" s="28">
        <f t="shared" si="237"/>
        <v>7</v>
      </c>
    </row>
    <row r="7787" spans="28:50" x14ac:dyDescent="0.3">
      <c r="AB7787" s="160">
        <v>40074</v>
      </c>
      <c r="AC7787">
        <v>0</v>
      </c>
      <c r="AD7787">
        <v>124</v>
      </c>
      <c r="AE7787" t="s">
        <v>1106</v>
      </c>
      <c r="AF7787">
        <v>12</v>
      </c>
      <c r="AH7787" s="160">
        <v>38613</v>
      </c>
      <c r="AI7787">
        <v>0</v>
      </c>
      <c r="AJ7787">
        <v>87</v>
      </c>
      <c r="AK7787" s="160" t="s">
        <v>1106</v>
      </c>
      <c r="AL7787" s="28">
        <f t="shared" si="235"/>
        <v>9</v>
      </c>
      <c r="AN7787" s="160">
        <v>37517</v>
      </c>
      <c r="AO7787">
        <v>0</v>
      </c>
      <c r="AP7787">
        <v>120</v>
      </c>
      <c r="AQ7787" s="160" t="s">
        <v>1106</v>
      </c>
      <c r="AR7787" s="28">
        <f t="shared" si="236"/>
        <v>12</v>
      </c>
      <c r="AT7787" s="160">
        <v>36787</v>
      </c>
      <c r="AU7787">
        <v>0</v>
      </c>
      <c r="AV7787">
        <v>73</v>
      </c>
      <c r="AW7787" s="160" t="s">
        <v>1106</v>
      </c>
      <c r="AX7787" s="28">
        <f t="shared" si="237"/>
        <v>7</v>
      </c>
    </row>
    <row r="7788" spans="28:50" x14ac:dyDescent="0.3">
      <c r="AB7788" s="160">
        <v>40074</v>
      </c>
      <c r="AC7788">
        <v>1</v>
      </c>
      <c r="AD7788">
        <v>127</v>
      </c>
      <c r="AE7788" t="s">
        <v>1106</v>
      </c>
      <c r="AF7788">
        <v>13</v>
      </c>
      <c r="AH7788" s="160">
        <v>38613</v>
      </c>
      <c r="AI7788">
        <v>1</v>
      </c>
      <c r="AJ7788">
        <v>89</v>
      </c>
      <c r="AK7788" s="160" t="s">
        <v>1106</v>
      </c>
      <c r="AL7788" s="28">
        <f t="shared" si="235"/>
        <v>9</v>
      </c>
      <c r="AN7788" s="160">
        <v>37517</v>
      </c>
      <c r="AO7788">
        <v>1</v>
      </c>
      <c r="AP7788">
        <v>120</v>
      </c>
      <c r="AQ7788" s="160" t="s">
        <v>1106</v>
      </c>
      <c r="AR7788" s="28">
        <f t="shared" si="236"/>
        <v>12</v>
      </c>
      <c r="AT7788" s="160">
        <v>36787</v>
      </c>
      <c r="AU7788">
        <v>1</v>
      </c>
      <c r="AV7788">
        <v>78</v>
      </c>
      <c r="AW7788" s="160" t="s">
        <v>1106</v>
      </c>
      <c r="AX7788" s="28">
        <f t="shared" si="237"/>
        <v>8</v>
      </c>
    </row>
    <row r="7789" spans="28:50" x14ac:dyDescent="0.3">
      <c r="AB7789" s="160">
        <v>40074</v>
      </c>
      <c r="AC7789">
        <v>2</v>
      </c>
      <c r="AD7789">
        <v>129</v>
      </c>
      <c r="AE7789" t="s">
        <v>1106</v>
      </c>
      <c r="AF7789">
        <v>13</v>
      </c>
      <c r="AH7789" s="160">
        <v>38613</v>
      </c>
      <c r="AI7789">
        <v>2</v>
      </c>
      <c r="AJ7789">
        <v>88</v>
      </c>
      <c r="AK7789" s="160" t="s">
        <v>1106</v>
      </c>
      <c r="AL7789" s="28">
        <f t="shared" si="235"/>
        <v>9</v>
      </c>
      <c r="AN7789" s="160">
        <v>37517</v>
      </c>
      <c r="AO7789">
        <v>2</v>
      </c>
      <c r="AP7789">
        <v>115</v>
      </c>
      <c r="AQ7789" s="160" t="s">
        <v>1106</v>
      </c>
      <c r="AR7789" s="28">
        <f t="shared" si="236"/>
        <v>12</v>
      </c>
      <c r="AT7789" s="160">
        <v>36787</v>
      </c>
      <c r="AU7789">
        <v>2</v>
      </c>
      <c r="AV7789">
        <v>76</v>
      </c>
      <c r="AW7789" s="160" t="s">
        <v>1106</v>
      </c>
      <c r="AX7789" s="28">
        <f t="shared" si="237"/>
        <v>8</v>
      </c>
    </row>
    <row r="7790" spans="28:50" x14ac:dyDescent="0.3">
      <c r="AB7790" s="160">
        <v>40074</v>
      </c>
      <c r="AC7790">
        <v>3</v>
      </c>
      <c r="AD7790">
        <v>126</v>
      </c>
      <c r="AE7790" t="s">
        <v>1106</v>
      </c>
      <c r="AF7790">
        <v>13</v>
      </c>
      <c r="AH7790" s="160">
        <v>38613</v>
      </c>
      <c r="AI7790">
        <v>3</v>
      </c>
      <c r="AJ7790">
        <v>87</v>
      </c>
      <c r="AK7790" s="160" t="s">
        <v>1106</v>
      </c>
      <c r="AL7790" s="28">
        <f t="shared" si="235"/>
        <v>9</v>
      </c>
      <c r="AN7790" s="160">
        <v>37517</v>
      </c>
      <c r="AO7790">
        <v>3</v>
      </c>
      <c r="AP7790">
        <v>120</v>
      </c>
      <c r="AQ7790" s="160" t="s">
        <v>1106</v>
      </c>
      <c r="AR7790" s="28">
        <f t="shared" si="236"/>
        <v>12</v>
      </c>
      <c r="AT7790" s="160">
        <v>36787</v>
      </c>
      <c r="AU7790">
        <v>3</v>
      </c>
      <c r="AV7790">
        <v>70</v>
      </c>
      <c r="AW7790" s="160" t="s">
        <v>1106</v>
      </c>
      <c r="AX7790" s="28">
        <f t="shared" si="237"/>
        <v>7</v>
      </c>
    </row>
    <row r="7791" spans="28:50" x14ac:dyDescent="0.3">
      <c r="AB7791" s="160">
        <v>40074</v>
      </c>
      <c r="AC7791">
        <v>4</v>
      </c>
      <c r="AD7791">
        <v>123</v>
      </c>
      <c r="AE7791" t="s">
        <v>1106</v>
      </c>
      <c r="AF7791">
        <v>12</v>
      </c>
      <c r="AH7791" s="160">
        <v>38613</v>
      </c>
      <c r="AI7791">
        <v>4</v>
      </c>
      <c r="AJ7791">
        <v>86</v>
      </c>
      <c r="AK7791" s="160" t="s">
        <v>1106</v>
      </c>
      <c r="AL7791" s="28">
        <f t="shared" si="235"/>
        <v>9</v>
      </c>
      <c r="AN7791" s="160">
        <v>37517</v>
      </c>
      <c r="AO7791">
        <v>4</v>
      </c>
      <c r="AP7791">
        <v>110</v>
      </c>
      <c r="AQ7791" s="160" t="s">
        <v>1106</v>
      </c>
      <c r="AR7791" s="28">
        <f t="shared" si="236"/>
        <v>11</v>
      </c>
      <c r="AT7791" s="160">
        <v>36787</v>
      </c>
      <c r="AU7791">
        <v>4</v>
      </c>
      <c r="AV7791">
        <v>82</v>
      </c>
      <c r="AW7791" s="160" t="s">
        <v>1106</v>
      </c>
      <c r="AX7791" s="28">
        <f t="shared" si="237"/>
        <v>8</v>
      </c>
    </row>
    <row r="7792" spans="28:50" x14ac:dyDescent="0.3">
      <c r="AB7792" s="160">
        <v>40074</v>
      </c>
      <c r="AC7792">
        <v>5</v>
      </c>
      <c r="AD7792">
        <v>120</v>
      </c>
      <c r="AE7792" t="s">
        <v>1106</v>
      </c>
      <c r="AF7792">
        <v>12</v>
      </c>
      <c r="AH7792" s="160">
        <v>38613</v>
      </c>
      <c r="AI7792">
        <v>5</v>
      </c>
      <c r="AJ7792">
        <v>81</v>
      </c>
      <c r="AK7792" s="160" t="s">
        <v>1106</v>
      </c>
      <c r="AL7792" s="28">
        <f t="shared" si="235"/>
        <v>8</v>
      </c>
      <c r="AN7792" s="160">
        <v>37517</v>
      </c>
      <c r="AO7792">
        <v>5</v>
      </c>
      <c r="AP7792">
        <v>117</v>
      </c>
      <c r="AQ7792" s="160" t="s">
        <v>1106</v>
      </c>
      <c r="AR7792" s="28">
        <f t="shared" si="236"/>
        <v>12</v>
      </c>
      <c r="AT7792" s="160">
        <v>36787</v>
      </c>
      <c r="AU7792">
        <v>5</v>
      </c>
      <c r="AV7792">
        <v>90</v>
      </c>
      <c r="AW7792" s="160" t="s">
        <v>1106</v>
      </c>
      <c r="AX7792" s="28">
        <f t="shared" si="237"/>
        <v>9</v>
      </c>
    </row>
    <row r="7793" spans="28:50" x14ac:dyDescent="0.3">
      <c r="AB7793" s="160">
        <v>40074</v>
      </c>
      <c r="AC7793">
        <v>6</v>
      </c>
      <c r="AD7793">
        <v>107</v>
      </c>
      <c r="AE7793" t="s">
        <v>1106</v>
      </c>
      <c r="AF7793">
        <v>11</v>
      </c>
      <c r="AH7793" s="160">
        <v>38613</v>
      </c>
      <c r="AI7793">
        <v>6</v>
      </c>
      <c r="AJ7793">
        <v>82</v>
      </c>
      <c r="AK7793" s="160" t="s">
        <v>1106</v>
      </c>
      <c r="AL7793" s="28">
        <f t="shared" si="235"/>
        <v>8</v>
      </c>
      <c r="AN7793" s="160">
        <v>37517</v>
      </c>
      <c r="AO7793">
        <v>6</v>
      </c>
      <c r="AP7793">
        <v>120</v>
      </c>
      <c r="AQ7793" s="160" t="s">
        <v>1106</v>
      </c>
      <c r="AR7793" s="28">
        <f t="shared" si="236"/>
        <v>12</v>
      </c>
      <c r="AT7793" s="160">
        <v>36787</v>
      </c>
      <c r="AU7793">
        <v>6</v>
      </c>
      <c r="AV7793">
        <v>86</v>
      </c>
      <c r="AW7793" s="160" t="s">
        <v>1106</v>
      </c>
      <c r="AX7793" s="28">
        <f t="shared" si="237"/>
        <v>9</v>
      </c>
    </row>
    <row r="7794" spans="28:50" x14ac:dyDescent="0.3">
      <c r="AB7794" s="160">
        <v>40074</v>
      </c>
      <c r="AC7794">
        <v>7</v>
      </c>
      <c r="AD7794">
        <v>116</v>
      </c>
      <c r="AE7794" t="s">
        <v>1106</v>
      </c>
      <c r="AF7794">
        <v>12</v>
      </c>
      <c r="AH7794" s="160">
        <v>38613</v>
      </c>
      <c r="AI7794">
        <v>7</v>
      </c>
      <c r="AJ7794">
        <v>82</v>
      </c>
      <c r="AK7794" s="160" t="s">
        <v>1106</v>
      </c>
      <c r="AL7794" s="28">
        <f t="shared" si="235"/>
        <v>8</v>
      </c>
      <c r="AN7794" s="160">
        <v>37517</v>
      </c>
      <c r="AO7794">
        <v>7</v>
      </c>
      <c r="AP7794">
        <v>120</v>
      </c>
      <c r="AQ7794" s="160" t="s">
        <v>1106</v>
      </c>
      <c r="AR7794" s="28">
        <f t="shared" si="236"/>
        <v>12</v>
      </c>
      <c r="AT7794" s="160">
        <v>36787</v>
      </c>
      <c r="AU7794">
        <v>7</v>
      </c>
      <c r="AV7794">
        <v>99</v>
      </c>
      <c r="AW7794" s="160" t="s">
        <v>1106</v>
      </c>
      <c r="AX7794" s="28">
        <f t="shared" si="237"/>
        <v>10</v>
      </c>
    </row>
    <row r="7795" spans="28:50" x14ac:dyDescent="0.3">
      <c r="AB7795" s="160">
        <v>40074</v>
      </c>
      <c r="AC7795">
        <v>8</v>
      </c>
      <c r="AD7795">
        <v>127</v>
      </c>
      <c r="AE7795" t="s">
        <v>1106</v>
      </c>
      <c r="AF7795">
        <v>13</v>
      </c>
      <c r="AH7795" s="160">
        <v>38613</v>
      </c>
      <c r="AI7795">
        <v>8</v>
      </c>
      <c r="AJ7795">
        <v>100</v>
      </c>
      <c r="AK7795" s="160" t="s">
        <v>1106</v>
      </c>
      <c r="AL7795" s="28">
        <f t="shared" si="235"/>
        <v>10</v>
      </c>
      <c r="AN7795" s="160">
        <v>37517</v>
      </c>
      <c r="AO7795">
        <v>8</v>
      </c>
      <c r="AP7795">
        <v>131</v>
      </c>
      <c r="AQ7795" s="160" t="s">
        <v>1106</v>
      </c>
      <c r="AR7795" s="28">
        <f t="shared" si="236"/>
        <v>13</v>
      </c>
      <c r="AT7795" s="160">
        <v>36787</v>
      </c>
      <c r="AU7795">
        <v>8</v>
      </c>
      <c r="AV7795">
        <v>121</v>
      </c>
      <c r="AW7795" s="160" t="s">
        <v>1106</v>
      </c>
      <c r="AX7795" s="28">
        <f t="shared" si="237"/>
        <v>12</v>
      </c>
    </row>
    <row r="7796" spans="28:50" x14ac:dyDescent="0.3">
      <c r="AB7796" s="160">
        <v>40074</v>
      </c>
      <c r="AC7796">
        <v>9</v>
      </c>
      <c r="AD7796">
        <v>147</v>
      </c>
      <c r="AE7796" t="s">
        <v>1106</v>
      </c>
      <c r="AF7796">
        <v>15</v>
      </c>
      <c r="AH7796" s="160">
        <v>38613</v>
      </c>
      <c r="AI7796">
        <v>9</v>
      </c>
      <c r="AJ7796">
        <v>117</v>
      </c>
      <c r="AK7796" s="160" t="s">
        <v>1106</v>
      </c>
      <c r="AL7796" s="28">
        <f t="shared" si="235"/>
        <v>12</v>
      </c>
      <c r="AN7796" s="160">
        <v>37517</v>
      </c>
      <c r="AO7796">
        <v>9</v>
      </c>
      <c r="AP7796">
        <v>140</v>
      </c>
      <c r="AQ7796" s="160" t="s">
        <v>1106</v>
      </c>
      <c r="AR7796" s="28">
        <f t="shared" si="236"/>
        <v>14</v>
      </c>
      <c r="AT7796" s="160">
        <v>36787</v>
      </c>
      <c r="AU7796">
        <v>9</v>
      </c>
      <c r="AV7796">
        <v>150</v>
      </c>
      <c r="AW7796" s="160" t="s">
        <v>1106</v>
      </c>
      <c r="AX7796" s="28">
        <f t="shared" si="237"/>
        <v>15</v>
      </c>
    </row>
    <row r="7797" spans="28:50" x14ac:dyDescent="0.3">
      <c r="AB7797" s="160">
        <v>40074</v>
      </c>
      <c r="AC7797">
        <v>10</v>
      </c>
      <c r="AD7797">
        <v>163</v>
      </c>
      <c r="AE7797" t="s">
        <v>1106</v>
      </c>
      <c r="AF7797">
        <v>16</v>
      </c>
      <c r="AH7797" s="160">
        <v>38613</v>
      </c>
      <c r="AI7797">
        <v>10</v>
      </c>
      <c r="AJ7797">
        <v>129</v>
      </c>
      <c r="AK7797" s="160" t="s">
        <v>1106</v>
      </c>
      <c r="AL7797" s="28">
        <f t="shared" si="235"/>
        <v>13</v>
      </c>
      <c r="AN7797" s="160">
        <v>37517</v>
      </c>
      <c r="AO7797">
        <v>10</v>
      </c>
      <c r="AP7797">
        <v>150</v>
      </c>
      <c r="AQ7797" s="160" t="s">
        <v>1106</v>
      </c>
      <c r="AR7797" s="28">
        <f t="shared" si="236"/>
        <v>15</v>
      </c>
      <c r="AT7797" s="160">
        <v>36787</v>
      </c>
      <c r="AU7797">
        <v>10</v>
      </c>
      <c r="AV7797">
        <v>172</v>
      </c>
      <c r="AW7797" s="160" t="s">
        <v>1106</v>
      </c>
      <c r="AX7797" s="28">
        <f t="shared" si="237"/>
        <v>17</v>
      </c>
    </row>
    <row r="7798" spans="28:50" x14ac:dyDescent="0.3">
      <c r="AB7798" s="160">
        <v>40074</v>
      </c>
      <c r="AC7798">
        <v>11</v>
      </c>
      <c r="AD7798">
        <v>172</v>
      </c>
      <c r="AE7798" t="s">
        <v>1106</v>
      </c>
      <c r="AF7798">
        <v>17</v>
      </c>
      <c r="AH7798" s="160">
        <v>38613</v>
      </c>
      <c r="AI7798">
        <v>11</v>
      </c>
      <c r="AJ7798">
        <v>132</v>
      </c>
      <c r="AK7798" s="160" t="s">
        <v>1106</v>
      </c>
      <c r="AL7798" s="28">
        <f t="shared" si="235"/>
        <v>13</v>
      </c>
      <c r="AN7798" s="160">
        <v>37517</v>
      </c>
      <c r="AO7798">
        <v>11</v>
      </c>
      <c r="AP7798">
        <v>151</v>
      </c>
      <c r="AQ7798" s="160" t="s">
        <v>1106</v>
      </c>
      <c r="AR7798" s="28">
        <f t="shared" si="236"/>
        <v>15</v>
      </c>
      <c r="AT7798" s="160">
        <v>36787</v>
      </c>
      <c r="AU7798">
        <v>11</v>
      </c>
      <c r="AV7798">
        <v>186</v>
      </c>
      <c r="AW7798" s="160" t="s">
        <v>1106</v>
      </c>
      <c r="AX7798" s="28">
        <f t="shared" si="237"/>
        <v>19</v>
      </c>
    </row>
    <row r="7799" spans="28:50" x14ac:dyDescent="0.3">
      <c r="AB7799" s="160">
        <v>40074</v>
      </c>
      <c r="AC7799">
        <v>12</v>
      </c>
      <c r="AD7799">
        <v>177</v>
      </c>
      <c r="AE7799" t="s">
        <v>1106</v>
      </c>
      <c r="AF7799">
        <v>18</v>
      </c>
      <c r="AH7799" s="160">
        <v>38613</v>
      </c>
      <c r="AI7799">
        <v>12</v>
      </c>
      <c r="AJ7799">
        <v>141</v>
      </c>
      <c r="AK7799" s="160" t="s">
        <v>1106</v>
      </c>
      <c r="AL7799" s="28">
        <f t="shared" si="235"/>
        <v>14</v>
      </c>
      <c r="AN7799" s="160">
        <v>37517</v>
      </c>
      <c r="AO7799">
        <v>12</v>
      </c>
      <c r="AP7799">
        <v>150</v>
      </c>
      <c r="AQ7799" s="160" t="s">
        <v>1106</v>
      </c>
      <c r="AR7799" s="28">
        <f t="shared" si="236"/>
        <v>15</v>
      </c>
      <c r="AT7799" s="160">
        <v>36787</v>
      </c>
      <c r="AU7799">
        <v>12</v>
      </c>
      <c r="AV7799">
        <v>196</v>
      </c>
      <c r="AW7799" s="160" t="s">
        <v>1106</v>
      </c>
      <c r="AX7799" s="28">
        <f t="shared" si="237"/>
        <v>20</v>
      </c>
    </row>
    <row r="7800" spans="28:50" x14ac:dyDescent="0.3">
      <c r="AB7800" s="160">
        <v>40074</v>
      </c>
      <c r="AC7800">
        <v>13</v>
      </c>
      <c r="AD7800">
        <v>183</v>
      </c>
      <c r="AE7800" t="s">
        <v>1106</v>
      </c>
      <c r="AF7800">
        <v>18</v>
      </c>
      <c r="AH7800" s="160">
        <v>38613</v>
      </c>
      <c r="AI7800">
        <v>13</v>
      </c>
      <c r="AJ7800">
        <v>152</v>
      </c>
      <c r="AK7800" s="160" t="s">
        <v>1106</v>
      </c>
      <c r="AL7800" s="28">
        <f t="shared" si="235"/>
        <v>15</v>
      </c>
      <c r="AN7800" s="160">
        <v>37517</v>
      </c>
      <c r="AO7800">
        <v>13</v>
      </c>
      <c r="AP7800">
        <v>160</v>
      </c>
      <c r="AQ7800" s="160" t="s">
        <v>1106</v>
      </c>
      <c r="AR7800" s="28">
        <f t="shared" si="236"/>
        <v>16</v>
      </c>
      <c r="AT7800" s="160">
        <v>36787</v>
      </c>
      <c r="AU7800">
        <v>13</v>
      </c>
      <c r="AV7800">
        <v>209</v>
      </c>
      <c r="AW7800" s="160" t="s">
        <v>1106</v>
      </c>
      <c r="AX7800" s="28">
        <f t="shared" si="237"/>
        <v>21</v>
      </c>
    </row>
    <row r="7801" spans="28:50" x14ac:dyDescent="0.3">
      <c r="AB7801" s="160">
        <v>40074</v>
      </c>
      <c r="AC7801">
        <v>14</v>
      </c>
      <c r="AD7801">
        <v>194</v>
      </c>
      <c r="AE7801" t="s">
        <v>1106</v>
      </c>
      <c r="AF7801">
        <v>19</v>
      </c>
      <c r="AH7801" s="160">
        <v>38613</v>
      </c>
      <c r="AI7801">
        <v>14</v>
      </c>
      <c r="AJ7801">
        <v>162</v>
      </c>
      <c r="AK7801" s="160" t="s">
        <v>1106</v>
      </c>
      <c r="AL7801" s="28">
        <f t="shared" si="235"/>
        <v>16</v>
      </c>
      <c r="AN7801" s="160">
        <v>37517</v>
      </c>
      <c r="AO7801">
        <v>14</v>
      </c>
      <c r="AP7801">
        <v>149</v>
      </c>
      <c r="AQ7801" s="160" t="s">
        <v>1106</v>
      </c>
      <c r="AR7801" s="28">
        <f t="shared" si="236"/>
        <v>15</v>
      </c>
      <c r="AT7801" s="160">
        <v>36787</v>
      </c>
      <c r="AU7801">
        <v>14</v>
      </c>
      <c r="AV7801">
        <v>199</v>
      </c>
      <c r="AW7801" s="160" t="s">
        <v>1106</v>
      </c>
      <c r="AX7801" s="28">
        <f t="shared" si="237"/>
        <v>20</v>
      </c>
    </row>
    <row r="7802" spans="28:50" x14ac:dyDescent="0.3">
      <c r="AB7802" s="160">
        <v>40074</v>
      </c>
      <c r="AC7802">
        <v>15</v>
      </c>
      <c r="AD7802">
        <v>184</v>
      </c>
      <c r="AE7802" t="s">
        <v>1106</v>
      </c>
      <c r="AF7802">
        <v>18</v>
      </c>
      <c r="AH7802" s="160">
        <v>38613</v>
      </c>
      <c r="AI7802">
        <v>15</v>
      </c>
      <c r="AJ7802">
        <v>176</v>
      </c>
      <c r="AK7802" s="160" t="s">
        <v>1106</v>
      </c>
      <c r="AL7802" s="28">
        <f t="shared" si="235"/>
        <v>18</v>
      </c>
      <c r="AN7802" s="160">
        <v>37517</v>
      </c>
      <c r="AO7802">
        <v>15</v>
      </c>
      <c r="AP7802">
        <v>150</v>
      </c>
      <c r="AQ7802" s="160" t="s">
        <v>1106</v>
      </c>
      <c r="AR7802" s="28">
        <f t="shared" si="236"/>
        <v>15</v>
      </c>
      <c r="AT7802" s="160">
        <v>36787</v>
      </c>
      <c r="AU7802">
        <v>15</v>
      </c>
      <c r="AV7802">
        <v>193</v>
      </c>
      <c r="AW7802" s="160" t="s">
        <v>1106</v>
      </c>
      <c r="AX7802" s="28">
        <f t="shared" si="237"/>
        <v>19</v>
      </c>
    </row>
    <row r="7803" spans="28:50" x14ac:dyDescent="0.3">
      <c r="AB7803" s="160">
        <v>40074</v>
      </c>
      <c r="AC7803">
        <v>16</v>
      </c>
      <c r="AD7803">
        <v>177</v>
      </c>
      <c r="AE7803" t="s">
        <v>1106</v>
      </c>
      <c r="AF7803">
        <v>18</v>
      </c>
      <c r="AH7803" s="160">
        <v>38613</v>
      </c>
      <c r="AI7803">
        <v>16</v>
      </c>
      <c r="AJ7803">
        <v>178</v>
      </c>
      <c r="AK7803" s="160" t="s">
        <v>1106</v>
      </c>
      <c r="AL7803" s="28">
        <f t="shared" ref="AL7803:AL7866" si="238">ROUND(AJ7803/10,0)</f>
        <v>18</v>
      </c>
      <c r="AN7803" s="160">
        <v>37517</v>
      </c>
      <c r="AO7803">
        <v>16</v>
      </c>
      <c r="AP7803">
        <v>160</v>
      </c>
      <c r="AQ7803" s="160" t="s">
        <v>1106</v>
      </c>
      <c r="AR7803" s="28">
        <f t="shared" ref="AR7803:AR7866" si="239">ROUND(AP7803/10,0)</f>
        <v>16</v>
      </c>
      <c r="AT7803" s="160">
        <v>36787</v>
      </c>
      <c r="AU7803">
        <v>16</v>
      </c>
      <c r="AV7803">
        <v>189</v>
      </c>
      <c r="AW7803" s="160" t="s">
        <v>1106</v>
      </c>
      <c r="AX7803" s="28">
        <f t="shared" ref="AX7803:AX7866" si="240">ROUND(AV7803/10,0)</f>
        <v>19</v>
      </c>
    </row>
    <row r="7804" spans="28:50" x14ac:dyDescent="0.3">
      <c r="AB7804" s="160">
        <v>40074</v>
      </c>
      <c r="AC7804">
        <v>17</v>
      </c>
      <c r="AD7804">
        <v>176</v>
      </c>
      <c r="AE7804" t="s">
        <v>1106</v>
      </c>
      <c r="AF7804">
        <v>18</v>
      </c>
      <c r="AH7804" s="160">
        <v>38613</v>
      </c>
      <c r="AI7804">
        <v>17</v>
      </c>
      <c r="AJ7804">
        <v>171</v>
      </c>
      <c r="AK7804" s="160" t="s">
        <v>1106</v>
      </c>
      <c r="AL7804" s="28">
        <f t="shared" si="238"/>
        <v>17</v>
      </c>
      <c r="AN7804" s="160">
        <v>37517</v>
      </c>
      <c r="AO7804">
        <v>17</v>
      </c>
      <c r="AP7804">
        <v>137</v>
      </c>
      <c r="AQ7804" s="160" t="s">
        <v>1106</v>
      </c>
      <c r="AR7804" s="28">
        <f t="shared" si="239"/>
        <v>14</v>
      </c>
      <c r="AT7804" s="160">
        <v>36787</v>
      </c>
      <c r="AU7804">
        <v>17</v>
      </c>
      <c r="AV7804">
        <v>182</v>
      </c>
      <c r="AW7804" s="160" t="s">
        <v>1106</v>
      </c>
      <c r="AX7804" s="28">
        <f t="shared" si="240"/>
        <v>18</v>
      </c>
    </row>
    <row r="7805" spans="28:50" x14ac:dyDescent="0.3">
      <c r="AB7805" s="160">
        <v>40074</v>
      </c>
      <c r="AC7805">
        <v>18</v>
      </c>
      <c r="AD7805">
        <v>166</v>
      </c>
      <c r="AE7805" t="s">
        <v>1106</v>
      </c>
      <c r="AF7805">
        <v>17</v>
      </c>
      <c r="AH7805" s="160">
        <v>38613</v>
      </c>
      <c r="AI7805">
        <v>18</v>
      </c>
      <c r="AJ7805">
        <v>162</v>
      </c>
      <c r="AK7805" s="160" t="s">
        <v>1106</v>
      </c>
      <c r="AL7805" s="28">
        <f t="shared" si="238"/>
        <v>16</v>
      </c>
      <c r="AN7805" s="160">
        <v>37517</v>
      </c>
      <c r="AO7805">
        <v>18</v>
      </c>
      <c r="AP7805">
        <v>120</v>
      </c>
      <c r="AQ7805" s="160" t="s">
        <v>1106</v>
      </c>
      <c r="AR7805" s="28">
        <f t="shared" si="239"/>
        <v>12</v>
      </c>
      <c r="AT7805" s="160">
        <v>36787</v>
      </c>
      <c r="AU7805">
        <v>18</v>
      </c>
      <c r="AV7805">
        <v>150</v>
      </c>
      <c r="AW7805" s="160" t="s">
        <v>1106</v>
      </c>
      <c r="AX7805" s="28">
        <f t="shared" si="240"/>
        <v>15</v>
      </c>
    </row>
    <row r="7806" spans="28:50" x14ac:dyDescent="0.3">
      <c r="AB7806" s="160">
        <v>40074</v>
      </c>
      <c r="AC7806">
        <v>19</v>
      </c>
      <c r="AD7806">
        <v>149</v>
      </c>
      <c r="AE7806" t="s">
        <v>1106</v>
      </c>
      <c r="AF7806">
        <v>15</v>
      </c>
      <c r="AH7806" s="160">
        <v>38613</v>
      </c>
      <c r="AI7806">
        <v>19</v>
      </c>
      <c r="AJ7806">
        <v>148</v>
      </c>
      <c r="AK7806" s="160" t="s">
        <v>1106</v>
      </c>
      <c r="AL7806" s="28">
        <f t="shared" si="238"/>
        <v>15</v>
      </c>
      <c r="AN7806" s="160">
        <v>37517</v>
      </c>
      <c r="AO7806">
        <v>19</v>
      </c>
      <c r="AP7806">
        <v>120</v>
      </c>
      <c r="AQ7806" s="160" t="s">
        <v>1106</v>
      </c>
      <c r="AR7806" s="28">
        <f t="shared" si="239"/>
        <v>12</v>
      </c>
      <c r="AT7806" s="160">
        <v>36787</v>
      </c>
      <c r="AU7806">
        <v>19</v>
      </c>
      <c r="AV7806">
        <v>133</v>
      </c>
      <c r="AW7806" s="160" t="s">
        <v>1106</v>
      </c>
      <c r="AX7806" s="28">
        <f t="shared" si="240"/>
        <v>13</v>
      </c>
    </row>
    <row r="7807" spans="28:50" x14ac:dyDescent="0.3">
      <c r="AB7807" s="160">
        <v>40074</v>
      </c>
      <c r="AC7807">
        <v>20</v>
      </c>
      <c r="AD7807">
        <v>134</v>
      </c>
      <c r="AE7807" t="s">
        <v>1106</v>
      </c>
      <c r="AF7807">
        <v>13</v>
      </c>
      <c r="AH7807" s="160">
        <v>38613</v>
      </c>
      <c r="AI7807">
        <v>20</v>
      </c>
      <c r="AJ7807">
        <v>144</v>
      </c>
      <c r="AK7807" s="160" t="s">
        <v>1106</v>
      </c>
      <c r="AL7807" s="28">
        <f t="shared" si="238"/>
        <v>14</v>
      </c>
      <c r="AN7807" s="160">
        <v>37517</v>
      </c>
      <c r="AO7807">
        <v>20</v>
      </c>
      <c r="AP7807">
        <v>134</v>
      </c>
      <c r="AQ7807" s="160" t="s">
        <v>1106</v>
      </c>
      <c r="AR7807" s="28">
        <f t="shared" si="239"/>
        <v>13</v>
      </c>
      <c r="AT7807" s="160">
        <v>36787</v>
      </c>
      <c r="AU7807">
        <v>20</v>
      </c>
      <c r="AV7807">
        <v>110</v>
      </c>
      <c r="AW7807" s="160" t="s">
        <v>1106</v>
      </c>
      <c r="AX7807" s="28">
        <f t="shared" si="240"/>
        <v>11</v>
      </c>
    </row>
    <row r="7808" spans="28:50" x14ac:dyDescent="0.3">
      <c r="AB7808" s="160">
        <v>40074</v>
      </c>
      <c r="AC7808">
        <v>21</v>
      </c>
      <c r="AD7808">
        <v>120</v>
      </c>
      <c r="AE7808" t="s">
        <v>1106</v>
      </c>
      <c r="AF7808">
        <v>12</v>
      </c>
      <c r="AH7808" s="160">
        <v>38613</v>
      </c>
      <c r="AI7808">
        <v>21</v>
      </c>
      <c r="AJ7808">
        <v>137</v>
      </c>
      <c r="AK7808" s="160" t="s">
        <v>1106</v>
      </c>
      <c r="AL7808" s="28">
        <f t="shared" si="238"/>
        <v>14</v>
      </c>
      <c r="AN7808" s="160">
        <v>37517</v>
      </c>
      <c r="AO7808">
        <v>21</v>
      </c>
      <c r="AP7808">
        <v>130</v>
      </c>
      <c r="AQ7808" s="160" t="s">
        <v>1106</v>
      </c>
      <c r="AR7808" s="28">
        <f t="shared" si="239"/>
        <v>13</v>
      </c>
      <c r="AT7808" s="160">
        <v>36787</v>
      </c>
      <c r="AU7808">
        <v>21</v>
      </c>
      <c r="AV7808">
        <v>98</v>
      </c>
      <c r="AW7808" s="160" t="s">
        <v>1106</v>
      </c>
      <c r="AX7808" s="28">
        <f t="shared" si="240"/>
        <v>10</v>
      </c>
    </row>
    <row r="7809" spans="28:50" x14ac:dyDescent="0.3">
      <c r="AB7809" s="160">
        <v>40074</v>
      </c>
      <c r="AC7809">
        <v>22</v>
      </c>
      <c r="AD7809">
        <v>114</v>
      </c>
      <c r="AE7809" t="s">
        <v>1106</v>
      </c>
      <c r="AF7809">
        <v>11</v>
      </c>
      <c r="AH7809" s="160">
        <v>38613</v>
      </c>
      <c r="AI7809">
        <v>22</v>
      </c>
      <c r="AJ7809">
        <v>128</v>
      </c>
      <c r="AK7809" s="160" t="s">
        <v>1106</v>
      </c>
      <c r="AL7809" s="28">
        <f t="shared" si="238"/>
        <v>13</v>
      </c>
      <c r="AN7809" s="160">
        <v>37517</v>
      </c>
      <c r="AO7809">
        <v>22</v>
      </c>
      <c r="AP7809">
        <v>140</v>
      </c>
      <c r="AQ7809" s="160" t="s">
        <v>1106</v>
      </c>
      <c r="AR7809" s="28">
        <f t="shared" si="239"/>
        <v>14</v>
      </c>
      <c r="AT7809" s="160">
        <v>36787</v>
      </c>
      <c r="AU7809">
        <v>22</v>
      </c>
      <c r="AV7809">
        <v>140</v>
      </c>
      <c r="AW7809" s="160" t="s">
        <v>1106</v>
      </c>
      <c r="AX7809" s="28">
        <f t="shared" si="240"/>
        <v>14</v>
      </c>
    </row>
    <row r="7810" spans="28:50" x14ac:dyDescent="0.3">
      <c r="AB7810" s="160">
        <v>40074</v>
      </c>
      <c r="AC7810">
        <v>23</v>
      </c>
      <c r="AD7810">
        <v>108</v>
      </c>
      <c r="AE7810" t="s">
        <v>1106</v>
      </c>
      <c r="AF7810">
        <v>11</v>
      </c>
      <c r="AH7810" s="160">
        <v>38613</v>
      </c>
      <c r="AI7810">
        <v>23</v>
      </c>
      <c r="AJ7810">
        <v>123</v>
      </c>
      <c r="AK7810" s="160" t="s">
        <v>1106</v>
      </c>
      <c r="AL7810" s="28">
        <f t="shared" si="238"/>
        <v>12</v>
      </c>
      <c r="AN7810" s="160">
        <v>37517</v>
      </c>
      <c r="AO7810">
        <v>23</v>
      </c>
      <c r="AP7810">
        <v>141</v>
      </c>
      <c r="AQ7810" s="160" t="s">
        <v>1106</v>
      </c>
      <c r="AR7810" s="28">
        <f t="shared" si="239"/>
        <v>14</v>
      </c>
      <c r="AT7810" s="160">
        <v>36787</v>
      </c>
      <c r="AU7810">
        <v>23</v>
      </c>
      <c r="AV7810">
        <v>107</v>
      </c>
      <c r="AW7810" s="160" t="s">
        <v>1106</v>
      </c>
      <c r="AX7810" s="28">
        <f t="shared" si="240"/>
        <v>11</v>
      </c>
    </row>
    <row r="7811" spans="28:50" x14ac:dyDescent="0.3">
      <c r="AB7811" s="160">
        <v>40075</v>
      </c>
      <c r="AC7811">
        <v>0</v>
      </c>
      <c r="AD7811">
        <v>99</v>
      </c>
      <c r="AE7811" t="s">
        <v>1106</v>
      </c>
      <c r="AF7811">
        <v>10</v>
      </c>
      <c r="AH7811" s="160">
        <v>38614</v>
      </c>
      <c r="AI7811">
        <v>0</v>
      </c>
      <c r="AJ7811">
        <v>121</v>
      </c>
      <c r="AK7811" s="160" t="s">
        <v>1106</v>
      </c>
      <c r="AL7811" s="28">
        <f t="shared" si="238"/>
        <v>12</v>
      </c>
      <c r="AN7811" s="160">
        <v>37518</v>
      </c>
      <c r="AO7811">
        <v>0</v>
      </c>
      <c r="AP7811">
        <v>140</v>
      </c>
      <c r="AQ7811" s="160" t="s">
        <v>1106</v>
      </c>
      <c r="AR7811" s="28">
        <f t="shared" si="239"/>
        <v>14</v>
      </c>
      <c r="AT7811" s="160">
        <v>36788</v>
      </c>
      <c r="AU7811">
        <v>0</v>
      </c>
      <c r="AV7811">
        <v>88</v>
      </c>
      <c r="AW7811" s="160" t="s">
        <v>1106</v>
      </c>
      <c r="AX7811" s="28">
        <f t="shared" si="240"/>
        <v>9</v>
      </c>
    </row>
    <row r="7812" spans="28:50" x14ac:dyDescent="0.3">
      <c r="AB7812" s="160">
        <v>40075</v>
      </c>
      <c r="AC7812">
        <v>1</v>
      </c>
      <c r="AD7812">
        <v>103</v>
      </c>
      <c r="AE7812" t="s">
        <v>1106</v>
      </c>
      <c r="AF7812">
        <v>10</v>
      </c>
      <c r="AH7812" s="160">
        <v>38614</v>
      </c>
      <c r="AI7812">
        <v>1</v>
      </c>
      <c r="AJ7812">
        <v>114</v>
      </c>
      <c r="AK7812" s="160" t="s">
        <v>1106</v>
      </c>
      <c r="AL7812" s="28">
        <f t="shared" si="238"/>
        <v>11</v>
      </c>
      <c r="AN7812" s="160">
        <v>37518</v>
      </c>
      <c r="AO7812">
        <v>1</v>
      </c>
      <c r="AP7812">
        <v>140</v>
      </c>
      <c r="AQ7812" s="160" t="s">
        <v>1106</v>
      </c>
      <c r="AR7812" s="28">
        <f t="shared" si="239"/>
        <v>14</v>
      </c>
      <c r="AT7812" s="160">
        <v>36788</v>
      </c>
      <c r="AU7812">
        <v>1</v>
      </c>
      <c r="AV7812">
        <v>88</v>
      </c>
      <c r="AW7812" s="160" t="s">
        <v>1106</v>
      </c>
      <c r="AX7812" s="28">
        <f t="shared" si="240"/>
        <v>9</v>
      </c>
    </row>
    <row r="7813" spans="28:50" x14ac:dyDescent="0.3">
      <c r="AB7813" s="160">
        <v>40075</v>
      </c>
      <c r="AC7813">
        <v>2</v>
      </c>
      <c r="AD7813">
        <v>98</v>
      </c>
      <c r="AE7813" t="s">
        <v>1106</v>
      </c>
      <c r="AF7813">
        <v>10</v>
      </c>
      <c r="AH7813" s="160">
        <v>38614</v>
      </c>
      <c r="AI7813">
        <v>2</v>
      </c>
      <c r="AJ7813">
        <v>116</v>
      </c>
      <c r="AK7813" s="160" t="s">
        <v>1106</v>
      </c>
      <c r="AL7813" s="28">
        <f t="shared" si="238"/>
        <v>12</v>
      </c>
      <c r="AN7813" s="160">
        <v>37518</v>
      </c>
      <c r="AO7813">
        <v>2</v>
      </c>
      <c r="AP7813">
        <v>145</v>
      </c>
      <c r="AQ7813" s="160" t="s">
        <v>1106</v>
      </c>
      <c r="AR7813" s="28">
        <f t="shared" si="239"/>
        <v>15</v>
      </c>
      <c r="AT7813" s="160">
        <v>36788</v>
      </c>
      <c r="AU7813">
        <v>2</v>
      </c>
      <c r="AV7813">
        <v>84</v>
      </c>
      <c r="AW7813" s="160" t="s">
        <v>1106</v>
      </c>
      <c r="AX7813" s="28">
        <f t="shared" si="240"/>
        <v>8</v>
      </c>
    </row>
    <row r="7814" spans="28:50" x14ac:dyDescent="0.3">
      <c r="AB7814" s="160">
        <v>40075</v>
      </c>
      <c r="AC7814">
        <v>3</v>
      </c>
      <c r="AD7814">
        <v>95</v>
      </c>
      <c r="AE7814" t="s">
        <v>1106</v>
      </c>
      <c r="AF7814">
        <v>10</v>
      </c>
      <c r="AH7814" s="160">
        <v>38614</v>
      </c>
      <c r="AI7814">
        <v>3</v>
      </c>
      <c r="AJ7814">
        <v>116</v>
      </c>
      <c r="AK7814" s="160" t="s">
        <v>1106</v>
      </c>
      <c r="AL7814" s="28">
        <f t="shared" si="238"/>
        <v>12</v>
      </c>
      <c r="AN7814" s="160">
        <v>37518</v>
      </c>
      <c r="AO7814">
        <v>3</v>
      </c>
      <c r="AP7814">
        <v>140</v>
      </c>
      <c r="AQ7814" s="160" t="s">
        <v>1106</v>
      </c>
      <c r="AR7814" s="28">
        <f t="shared" si="239"/>
        <v>14</v>
      </c>
      <c r="AT7814" s="160">
        <v>36788</v>
      </c>
      <c r="AU7814">
        <v>3</v>
      </c>
      <c r="AV7814">
        <v>78</v>
      </c>
      <c r="AW7814" s="160" t="s">
        <v>1106</v>
      </c>
      <c r="AX7814" s="28">
        <f t="shared" si="240"/>
        <v>8</v>
      </c>
    </row>
    <row r="7815" spans="28:50" x14ac:dyDescent="0.3">
      <c r="AB7815" s="160">
        <v>40075</v>
      </c>
      <c r="AC7815">
        <v>4</v>
      </c>
      <c r="AD7815">
        <v>92</v>
      </c>
      <c r="AE7815" t="s">
        <v>1106</v>
      </c>
      <c r="AF7815">
        <v>9</v>
      </c>
      <c r="AH7815" s="160">
        <v>38614</v>
      </c>
      <c r="AI7815">
        <v>4</v>
      </c>
      <c r="AJ7815">
        <v>118</v>
      </c>
      <c r="AK7815" s="160" t="s">
        <v>1106</v>
      </c>
      <c r="AL7815" s="28">
        <f t="shared" si="238"/>
        <v>12</v>
      </c>
      <c r="AN7815" s="160">
        <v>37518</v>
      </c>
      <c r="AO7815">
        <v>4</v>
      </c>
      <c r="AP7815">
        <v>140</v>
      </c>
      <c r="AQ7815" s="160" t="s">
        <v>1106</v>
      </c>
      <c r="AR7815" s="28">
        <f t="shared" si="239"/>
        <v>14</v>
      </c>
      <c r="AT7815" s="160">
        <v>36788</v>
      </c>
      <c r="AU7815">
        <v>4</v>
      </c>
      <c r="AV7815">
        <v>84</v>
      </c>
      <c r="AW7815" s="160" t="s">
        <v>1106</v>
      </c>
      <c r="AX7815" s="28">
        <f t="shared" si="240"/>
        <v>8</v>
      </c>
    </row>
    <row r="7816" spans="28:50" x14ac:dyDescent="0.3">
      <c r="AB7816" s="160">
        <v>40075</v>
      </c>
      <c r="AC7816">
        <v>5</v>
      </c>
      <c r="AD7816">
        <v>88</v>
      </c>
      <c r="AE7816" t="s">
        <v>1106</v>
      </c>
      <c r="AF7816">
        <v>9</v>
      </c>
      <c r="AH7816" s="160">
        <v>38614</v>
      </c>
      <c r="AI7816">
        <v>5</v>
      </c>
      <c r="AJ7816">
        <v>114</v>
      </c>
      <c r="AK7816" s="160" t="s">
        <v>1106</v>
      </c>
      <c r="AL7816" s="28">
        <f t="shared" si="238"/>
        <v>11</v>
      </c>
      <c r="AN7816" s="160">
        <v>37518</v>
      </c>
      <c r="AO7816">
        <v>5</v>
      </c>
      <c r="AP7816">
        <v>137</v>
      </c>
      <c r="AQ7816" s="160" t="s">
        <v>1106</v>
      </c>
      <c r="AR7816" s="28">
        <f t="shared" si="239"/>
        <v>14</v>
      </c>
      <c r="AT7816" s="160">
        <v>36788</v>
      </c>
      <c r="AU7816">
        <v>5</v>
      </c>
      <c r="AV7816">
        <v>97</v>
      </c>
      <c r="AW7816" s="160" t="s">
        <v>1106</v>
      </c>
      <c r="AX7816" s="28">
        <f t="shared" si="240"/>
        <v>10</v>
      </c>
    </row>
    <row r="7817" spans="28:50" x14ac:dyDescent="0.3">
      <c r="AB7817" s="160">
        <v>40075</v>
      </c>
      <c r="AC7817">
        <v>6</v>
      </c>
      <c r="AD7817">
        <v>87</v>
      </c>
      <c r="AE7817" t="s">
        <v>1106</v>
      </c>
      <c r="AF7817">
        <v>9</v>
      </c>
      <c r="AH7817" s="160">
        <v>38614</v>
      </c>
      <c r="AI7817">
        <v>6</v>
      </c>
      <c r="AJ7817">
        <v>109</v>
      </c>
      <c r="AK7817" s="160" t="s">
        <v>1106</v>
      </c>
      <c r="AL7817" s="28">
        <f t="shared" si="238"/>
        <v>11</v>
      </c>
      <c r="AN7817" s="160">
        <v>37518</v>
      </c>
      <c r="AO7817">
        <v>6</v>
      </c>
      <c r="AP7817">
        <v>140</v>
      </c>
      <c r="AQ7817" s="160" t="s">
        <v>1106</v>
      </c>
      <c r="AR7817" s="28">
        <f t="shared" si="239"/>
        <v>14</v>
      </c>
      <c r="AT7817" s="160">
        <v>36788</v>
      </c>
      <c r="AU7817">
        <v>6</v>
      </c>
      <c r="AV7817">
        <v>74</v>
      </c>
      <c r="AW7817" s="160" t="s">
        <v>1106</v>
      </c>
      <c r="AX7817" s="28">
        <f t="shared" si="240"/>
        <v>7</v>
      </c>
    </row>
    <row r="7818" spans="28:50" x14ac:dyDescent="0.3">
      <c r="AB7818" s="160">
        <v>40075</v>
      </c>
      <c r="AC7818">
        <v>7</v>
      </c>
      <c r="AD7818">
        <v>89</v>
      </c>
      <c r="AE7818" t="s">
        <v>1106</v>
      </c>
      <c r="AF7818">
        <v>9</v>
      </c>
      <c r="AH7818" s="160">
        <v>38614</v>
      </c>
      <c r="AI7818">
        <v>7</v>
      </c>
      <c r="AJ7818">
        <v>112</v>
      </c>
      <c r="AK7818" s="160" t="s">
        <v>1106</v>
      </c>
      <c r="AL7818" s="28">
        <f t="shared" si="238"/>
        <v>11</v>
      </c>
      <c r="AN7818" s="160">
        <v>37518</v>
      </c>
      <c r="AO7818">
        <v>7</v>
      </c>
      <c r="AP7818">
        <v>140</v>
      </c>
      <c r="AQ7818" s="160" t="s">
        <v>1106</v>
      </c>
      <c r="AR7818" s="28">
        <f t="shared" si="239"/>
        <v>14</v>
      </c>
      <c r="AT7818" s="160">
        <v>36788</v>
      </c>
      <c r="AU7818">
        <v>7</v>
      </c>
      <c r="AV7818">
        <v>100</v>
      </c>
      <c r="AW7818" s="160" t="s">
        <v>1106</v>
      </c>
      <c r="AX7818" s="28">
        <f t="shared" si="240"/>
        <v>10</v>
      </c>
    </row>
    <row r="7819" spans="28:50" x14ac:dyDescent="0.3">
      <c r="AB7819" s="160">
        <v>40075</v>
      </c>
      <c r="AC7819">
        <v>8</v>
      </c>
      <c r="AD7819">
        <v>97</v>
      </c>
      <c r="AE7819" t="s">
        <v>1106</v>
      </c>
      <c r="AF7819">
        <v>10</v>
      </c>
      <c r="AH7819" s="160">
        <v>38614</v>
      </c>
      <c r="AI7819">
        <v>8</v>
      </c>
      <c r="AJ7819">
        <v>122</v>
      </c>
      <c r="AK7819" s="160" t="s">
        <v>1106</v>
      </c>
      <c r="AL7819" s="28">
        <f t="shared" si="238"/>
        <v>12</v>
      </c>
      <c r="AN7819" s="160">
        <v>37518</v>
      </c>
      <c r="AO7819">
        <v>8</v>
      </c>
      <c r="AP7819">
        <v>147</v>
      </c>
      <c r="AQ7819" s="160" t="s">
        <v>1106</v>
      </c>
      <c r="AR7819" s="28">
        <f t="shared" si="239"/>
        <v>15</v>
      </c>
      <c r="AT7819" s="160">
        <v>36788</v>
      </c>
      <c r="AU7819">
        <v>8</v>
      </c>
      <c r="AV7819">
        <v>172</v>
      </c>
      <c r="AW7819" s="160" t="s">
        <v>1106</v>
      </c>
      <c r="AX7819" s="28">
        <f t="shared" si="240"/>
        <v>17</v>
      </c>
    </row>
    <row r="7820" spans="28:50" x14ac:dyDescent="0.3">
      <c r="AB7820" s="160">
        <v>40075</v>
      </c>
      <c r="AC7820">
        <v>9</v>
      </c>
      <c r="AD7820">
        <v>112</v>
      </c>
      <c r="AE7820" t="s">
        <v>1106</v>
      </c>
      <c r="AF7820">
        <v>11</v>
      </c>
      <c r="AH7820" s="160">
        <v>38614</v>
      </c>
      <c r="AI7820">
        <v>9</v>
      </c>
      <c r="AJ7820">
        <v>127</v>
      </c>
      <c r="AK7820" s="160" t="s">
        <v>1106</v>
      </c>
      <c r="AL7820" s="28">
        <f t="shared" si="238"/>
        <v>13</v>
      </c>
      <c r="AN7820" s="160">
        <v>37518</v>
      </c>
      <c r="AO7820">
        <v>9</v>
      </c>
      <c r="AP7820">
        <v>160</v>
      </c>
      <c r="AQ7820" s="160" t="s">
        <v>1106</v>
      </c>
      <c r="AR7820" s="28">
        <f t="shared" si="239"/>
        <v>16</v>
      </c>
      <c r="AT7820" s="160">
        <v>36788</v>
      </c>
      <c r="AU7820">
        <v>9</v>
      </c>
      <c r="AV7820">
        <v>184</v>
      </c>
      <c r="AW7820" s="160" t="s">
        <v>1106</v>
      </c>
      <c r="AX7820" s="28">
        <f t="shared" si="240"/>
        <v>18</v>
      </c>
    </row>
    <row r="7821" spans="28:50" x14ac:dyDescent="0.3">
      <c r="AB7821" s="160">
        <v>40075</v>
      </c>
      <c r="AC7821">
        <v>10</v>
      </c>
      <c r="AD7821">
        <v>135</v>
      </c>
      <c r="AE7821" t="s">
        <v>1106</v>
      </c>
      <c r="AF7821">
        <v>14</v>
      </c>
      <c r="AH7821" s="160">
        <v>38614</v>
      </c>
      <c r="AI7821">
        <v>10</v>
      </c>
      <c r="AJ7821">
        <v>139</v>
      </c>
      <c r="AK7821" s="160" t="s">
        <v>1106</v>
      </c>
      <c r="AL7821" s="28">
        <f t="shared" si="238"/>
        <v>14</v>
      </c>
      <c r="AN7821" s="160">
        <v>37518</v>
      </c>
      <c r="AO7821">
        <v>10</v>
      </c>
      <c r="AP7821">
        <v>170</v>
      </c>
      <c r="AQ7821" s="160" t="s">
        <v>1106</v>
      </c>
      <c r="AR7821" s="28">
        <f t="shared" si="239"/>
        <v>17</v>
      </c>
      <c r="AT7821" s="160">
        <v>36788</v>
      </c>
      <c r="AU7821">
        <v>10</v>
      </c>
      <c r="AV7821">
        <v>193</v>
      </c>
      <c r="AW7821" s="160" t="s">
        <v>1106</v>
      </c>
      <c r="AX7821" s="28">
        <f t="shared" si="240"/>
        <v>19</v>
      </c>
    </row>
    <row r="7822" spans="28:50" x14ac:dyDescent="0.3">
      <c r="AB7822" s="160">
        <v>40075</v>
      </c>
      <c r="AC7822">
        <v>11</v>
      </c>
      <c r="AD7822">
        <v>149</v>
      </c>
      <c r="AE7822" t="s">
        <v>1106</v>
      </c>
      <c r="AF7822">
        <v>15</v>
      </c>
      <c r="AH7822" s="160">
        <v>38614</v>
      </c>
      <c r="AI7822">
        <v>11</v>
      </c>
      <c r="AJ7822">
        <v>159</v>
      </c>
      <c r="AK7822" s="160" t="s">
        <v>1106</v>
      </c>
      <c r="AL7822" s="28">
        <f t="shared" si="238"/>
        <v>16</v>
      </c>
      <c r="AN7822" s="160">
        <v>37518</v>
      </c>
      <c r="AO7822">
        <v>11</v>
      </c>
      <c r="AP7822">
        <v>180</v>
      </c>
      <c r="AQ7822" s="160" t="s">
        <v>1106</v>
      </c>
      <c r="AR7822" s="28">
        <f t="shared" si="239"/>
        <v>18</v>
      </c>
      <c r="AT7822" s="160">
        <v>36788</v>
      </c>
      <c r="AU7822">
        <v>11</v>
      </c>
      <c r="AV7822">
        <v>202</v>
      </c>
      <c r="AW7822" s="160" t="s">
        <v>1106</v>
      </c>
      <c r="AX7822" s="28">
        <f t="shared" si="240"/>
        <v>20</v>
      </c>
    </row>
    <row r="7823" spans="28:50" x14ac:dyDescent="0.3">
      <c r="AB7823" s="160">
        <v>40075</v>
      </c>
      <c r="AC7823">
        <v>12</v>
      </c>
      <c r="AD7823">
        <v>170</v>
      </c>
      <c r="AE7823" t="s">
        <v>1106</v>
      </c>
      <c r="AF7823">
        <v>17</v>
      </c>
      <c r="AH7823" s="160">
        <v>38614</v>
      </c>
      <c r="AI7823">
        <v>12</v>
      </c>
      <c r="AJ7823">
        <v>177</v>
      </c>
      <c r="AK7823" s="160" t="s">
        <v>1106</v>
      </c>
      <c r="AL7823" s="28">
        <f t="shared" si="238"/>
        <v>18</v>
      </c>
      <c r="AN7823" s="160">
        <v>37518</v>
      </c>
      <c r="AO7823">
        <v>12</v>
      </c>
      <c r="AP7823">
        <v>170</v>
      </c>
      <c r="AQ7823" s="160" t="s">
        <v>1106</v>
      </c>
      <c r="AR7823" s="28">
        <f t="shared" si="239"/>
        <v>17</v>
      </c>
      <c r="AT7823" s="160">
        <v>36788</v>
      </c>
      <c r="AU7823">
        <v>12</v>
      </c>
      <c r="AV7823">
        <v>212</v>
      </c>
      <c r="AW7823" s="160" t="s">
        <v>1106</v>
      </c>
      <c r="AX7823" s="28">
        <f t="shared" si="240"/>
        <v>21</v>
      </c>
    </row>
    <row r="7824" spans="28:50" x14ac:dyDescent="0.3">
      <c r="AB7824" s="160">
        <v>40075</v>
      </c>
      <c r="AC7824">
        <v>13</v>
      </c>
      <c r="AD7824">
        <v>179</v>
      </c>
      <c r="AE7824" t="s">
        <v>1106</v>
      </c>
      <c r="AF7824">
        <v>18</v>
      </c>
      <c r="AH7824" s="160">
        <v>38614</v>
      </c>
      <c r="AI7824">
        <v>13</v>
      </c>
      <c r="AJ7824">
        <v>158</v>
      </c>
      <c r="AK7824" s="160" t="s">
        <v>1106</v>
      </c>
      <c r="AL7824" s="28">
        <f t="shared" si="238"/>
        <v>16</v>
      </c>
      <c r="AN7824" s="160">
        <v>37518</v>
      </c>
      <c r="AO7824">
        <v>13</v>
      </c>
      <c r="AP7824">
        <v>160</v>
      </c>
      <c r="AQ7824" s="160" t="s">
        <v>1106</v>
      </c>
      <c r="AR7824" s="28">
        <f t="shared" si="239"/>
        <v>16</v>
      </c>
      <c r="AT7824" s="160">
        <v>36788</v>
      </c>
      <c r="AU7824">
        <v>13</v>
      </c>
      <c r="AV7824">
        <v>214</v>
      </c>
      <c r="AW7824" s="160" t="s">
        <v>1106</v>
      </c>
      <c r="AX7824" s="28">
        <f t="shared" si="240"/>
        <v>21</v>
      </c>
    </row>
    <row r="7825" spans="28:50" x14ac:dyDescent="0.3">
      <c r="AB7825" s="160">
        <v>40075</v>
      </c>
      <c r="AC7825">
        <v>14</v>
      </c>
      <c r="AD7825">
        <v>184</v>
      </c>
      <c r="AE7825" t="s">
        <v>1106</v>
      </c>
      <c r="AF7825">
        <v>18</v>
      </c>
      <c r="AH7825" s="160">
        <v>38614</v>
      </c>
      <c r="AI7825">
        <v>14</v>
      </c>
      <c r="AJ7825">
        <v>172</v>
      </c>
      <c r="AK7825" s="160" t="s">
        <v>1106</v>
      </c>
      <c r="AL7825" s="28">
        <f t="shared" si="238"/>
        <v>17</v>
      </c>
      <c r="AN7825" s="160">
        <v>37518</v>
      </c>
      <c r="AO7825">
        <v>14</v>
      </c>
      <c r="AP7825">
        <v>158</v>
      </c>
      <c r="AQ7825" s="160" t="s">
        <v>1106</v>
      </c>
      <c r="AR7825" s="28">
        <f t="shared" si="239"/>
        <v>16</v>
      </c>
      <c r="AT7825" s="160">
        <v>36788</v>
      </c>
      <c r="AU7825">
        <v>14</v>
      </c>
      <c r="AV7825">
        <v>209</v>
      </c>
      <c r="AW7825" s="160" t="s">
        <v>1106</v>
      </c>
      <c r="AX7825" s="28">
        <f t="shared" si="240"/>
        <v>21</v>
      </c>
    </row>
    <row r="7826" spans="28:50" x14ac:dyDescent="0.3">
      <c r="AB7826" s="160">
        <v>40075</v>
      </c>
      <c r="AC7826">
        <v>15</v>
      </c>
      <c r="AD7826">
        <v>196</v>
      </c>
      <c r="AE7826" t="s">
        <v>1106</v>
      </c>
      <c r="AF7826">
        <v>20</v>
      </c>
      <c r="AH7826" s="160">
        <v>38614</v>
      </c>
      <c r="AI7826">
        <v>15</v>
      </c>
      <c r="AJ7826">
        <v>168</v>
      </c>
      <c r="AK7826" s="160" t="s">
        <v>1106</v>
      </c>
      <c r="AL7826" s="28">
        <f t="shared" si="238"/>
        <v>17</v>
      </c>
      <c r="AN7826" s="160">
        <v>37518</v>
      </c>
      <c r="AO7826">
        <v>15</v>
      </c>
      <c r="AP7826">
        <v>160</v>
      </c>
      <c r="AQ7826" s="160" t="s">
        <v>1106</v>
      </c>
      <c r="AR7826" s="28">
        <f t="shared" si="239"/>
        <v>16</v>
      </c>
      <c r="AT7826" s="160">
        <v>36788</v>
      </c>
      <c r="AU7826">
        <v>15</v>
      </c>
      <c r="AV7826">
        <v>207</v>
      </c>
      <c r="AW7826" s="160" t="s">
        <v>1106</v>
      </c>
      <c r="AX7826" s="28">
        <f t="shared" si="240"/>
        <v>21</v>
      </c>
    </row>
    <row r="7827" spans="28:50" x14ac:dyDescent="0.3">
      <c r="AB7827" s="160">
        <v>40075</v>
      </c>
      <c r="AC7827">
        <v>16</v>
      </c>
      <c r="AD7827">
        <v>183</v>
      </c>
      <c r="AE7827" t="s">
        <v>1106</v>
      </c>
      <c r="AF7827">
        <v>18</v>
      </c>
      <c r="AH7827" s="160">
        <v>38614</v>
      </c>
      <c r="AI7827">
        <v>16</v>
      </c>
      <c r="AJ7827">
        <v>168</v>
      </c>
      <c r="AK7827" s="160" t="s">
        <v>1106</v>
      </c>
      <c r="AL7827" s="28">
        <f t="shared" si="238"/>
        <v>17</v>
      </c>
      <c r="AN7827" s="160">
        <v>37518</v>
      </c>
      <c r="AO7827">
        <v>16</v>
      </c>
      <c r="AP7827">
        <v>160</v>
      </c>
      <c r="AQ7827" s="160" t="s">
        <v>1106</v>
      </c>
      <c r="AR7827" s="28">
        <f t="shared" si="239"/>
        <v>16</v>
      </c>
      <c r="AT7827" s="160">
        <v>36788</v>
      </c>
      <c r="AU7827">
        <v>16</v>
      </c>
      <c r="AV7827">
        <v>200</v>
      </c>
      <c r="AW7827" s="160" t="s">
        <v>1106</v>
      </c>
      <c r="AX7827" s="28">
        <f t="shared" si="240"/>
        <v>20</v>
      </c>
    </row>
    <row r="7828" spans="28:50" x14ac:dyDescent="0.3">
      <c r="AB7828" s="160">
        <v>40075</v>
      </c>
      <c r="AC7828">
        <v>17</v>
      </c>
      <c r="AD7828">
        <v>173</v>
      </c>
      <c r="AE7828" t="s">
        <v>1106</v>
      </c>
      <c r="AF7828">
        <v>17</v>
      </c>
      <c r="AH7828" s="160">
        <v>38614</v>
      </c>
      <c r="AI7828">
        <v>17</v>
      </c>
      <c r="AJ7828">
        <v>162</v>
      </c>
      <c r="AK7828" s="160" t="s">
        <v>1106</v>
      </c>
      <c r="AL7828" s="28">
        <f t="shared" si="238"/>
        <v>16</v>
      </c>
      <c r="AN7828" s="160">
        <v>37518</v>
      </c>
      <c r="AO7828">
        <v>17</v>
      </c>
      <c r="AP7828">
        <v>149</v>
      </c>
      <c r="AQ7828" s="160" t="s">
        <v>1106</v>
      </c>
      <c r="AR7828" s="28">
        <f t="shared" si="239"/>
        <v>15</v>
      </c>
      <c r="AT7828" s="160">
        <v>36788</v>
      </c>
      <c r="AU7828">
        <v>17</v>
      </c>
      <c r="AV7828">
        <v>186</v>
      </c>
      <c r="AW7828" s="160" t="s">
        <v>1106</v>
      </c>
      <c r="AX7828" s="28">
        <f t="shared" si="240"/>
        <v>19</v>
      </c>
    </row>
    <row r="7829" spans="28:50" x14ac:dyDescent="0.3">
      <c r="AB7829" s="160">
        <v>40075</v>
      </c>
      <c r="AC7829">
        <v>18</v>
      </c>
      <c r="AD7829">
        <v>162</v>
      </c>
      <c r="AE7829" t="s">
        <v>1106</v>
      </c>
      <c r="AF7829">
        <v>16</v>
      </c>
      <c r="AH7829" s="160">
        <v>38614</v>
      </c>
      <c r="AI7829">
        <v>18</v>
      </c>
      <c r="AJ7829">
        <v>159</v>
      </c>
      <c r="AK7829" s="160" t="s">
        <v>1106</v>
      </c>
      <c r="AL7829" s="28">
        <f t="shared" si="238"/>
        <v>16</v>
      </c>
      <c r="AN7829" s="160">
        <v>37518</v>
      </c>
      <c r="AO7829">
        <v>18</v>
      </c>
      <c r="AP7829">
        <v>150</v>
      </c>
      <c r="AQ7829" s="160" t="s">
        <v>1106</v>
      </c>
      <c r="AR7829" s="28">
        <f t="shared" si="239"/>
        <v>15</v>
      </c>
      <c r="AT7829" s="160">
        <v>36788</v>
      </c>
      <c r="AU7829">
        <v>18</v>
      </c>
      <c r="AV7829">
        <v>182</v>
      </c>
      <c r="AW7829" s="160" t="s">
        <v>1106</v>
      </c>
      <c r="AX7829" s="28">
        <f t="shared" si="240"/>
        <v>18</v>
      </c>
    </row>
    <row r="7830" spans="28:50" x14ac:dyDescent="0.3">
      <c r="AB7830" s="160">
        <v>40075</v>
      </c>
      <c r="AC7830">
        <v>19</v>
      </c>
      <c r="AD7830">
        <v>153</v>
      </c>
      <c r="AE7830" t="s">
        <v>1106</v>
      </c>
      <c r="AF7830">
        <v>15</v>
      </c>
      <c r="AH7830" s="160">
        <v>38614</v>
      </c>
      <c r="AI7830">
        <v>19</v>
      </c>
      <c r="AJ7830">
        <v>149</v>
      </c>
      <c r="AK7830" s="160" t="s">
        <v>1106</v>
      </c>
      <c r="AL7830" s="28">
        <f t="shared" si="238"/>
        <v>15</v>
      </c>
      <c r="AN7830" s="160">
        <v>37518</v>
      </c>
      <c r="AO7830">
        <v>19</v>
      </c>
      <c r="AP7830">
        <v>140</v>
      </c>
      <c r="AQ7830" s="160" t="s">
        <v>1106</v>
      </c>
      <c r="AR7830" s="28">
        <f t="shared" si="239"/>
        <v>14</v>
      </c>
      <c r="AT7830" s="160">
        <v>36788</v>
      </c>
      <c r="AU7830">
        <v>19</v>
      </c>
      <c r="AV7830">
        <v>176</v>
      </c>
      <c r="AW7830" s="160" t="s">
        <v>1106</v>
      </c>
      <c r="AX7830" s="28">
        <f t="shared" si="240"/>
        <v>18</v>
      </c>
    </row>
    <row r="7831" spans="28:50" x14ac:dyDescent="0.3">
      <c r="AB7831" s="160">
        <v>40075</v>
      </c>
      <c r="AC7831">
        <v>20</v>
      </c>
      <c r="AD7831">
        <v>145</v>
      </c>
      <c r="AE7831" t="s">
        <v>1106</v>
      </c>
      <c r="AF7831">
        <v>15</v>
      </c>
      <c r="AH7831" s="160">
        <v>38614</v>
      </c>
      <c r="AI7831">
        <v>20</v>
      </c>
      <c r="AJ7831">
        <v>129</v>
      </c>
      <c r="AK7831" s="160" t="s">
        <v>1106</v>
      </c>
      <c r="AL7831" s="28">
        <f t="shared" si="238"/>
        <v>13</v>
      </c>
      <c r="AN7831" s="160">
        <v>37518</v>
      </c>
      <c r="AO7831">
        <v>20</v>
      </c>
      <c r="AP7831">
        <v>143</v>
      </c>
      <c r="AQ7831" s="160" t="s">
        <v>1106</v>
      </c>
      <c r="AR7831" s="28">
        <f t="shared" si="239"/>
        <v>14</v>
      </c>
      <c r="AT7831" s="160">
        <v>36788</v>
      </c>
      <c r="AU7831">
        <v>20</v>
      </c>
      <c r="AV7831">
        <v>171</v>
      </c>
      <c r="AW7831" s="160" t="s">
        <v>1106</v>
      </c>
      <c r="AX7831" s="28">
        <f t="shared" si="240"/>
        <v>17</v>
      </c>
    </row>
    <row r="7832" spans="28:50" x14ac:dyDescent="0.3">
      <c r="AB7832" s="160">
        <v>40075</v>
      </c>
      <c r="AC7832">
        <v>21</v>
      </c>
      <c r="AD7832">
        <v>148</v>
      </c>
      <c r="AE7832" t="s">
        <v>1106</v>
      </c>
      <c r="AF7832">
        <v>15</v>
      </c>
      <c r="AH7832" s="160">
        <v>38614</v>
      </c>
      <c r="AI7832">
        <v>21</v>
      </c>
      <c r="AJ7832">
        <v>123</v>
      </c>
      <c r="AK7832" s="160" t="s">
        <v>1106</v>
      </c>
      <c r="AL7832" s="28">
        <f t="shared" si="238"/>
        <v>12</v>
      </c>
      <c r="AN7832" s="160">
        <v>37518</v>
      </c>
      <c r="AO7832">
        <v>21</v>
      </c>
      <c r="AP7832">
        <v>140</v>
      </c>
      <c r="AQ7832" s="160" t="s">
        <v>1106</v>
      </c>
      <c r="AR7832" s="28">
        <f t="shared" si="239"/>
        <v>14</v>
      </c>
      <c r="AT7832" s="160">
        <v>36788</v>
      </c>
      <c r="AU7832">
        <v>21</v>
      </c>
      <c r="AV7832">
        <v>168</v>
      </c>
      <c r="AW7832" s="160" t="s">
        <v>1106</v>
      </c>
      <c r="AX7832" s="28">
        <f t="shared" si="240"/>
        <v>17</v>
      </c>
    </row>
    <row r="7833" spans="28:50" x14ac:dyDescent="0.3">
      <c r="AB7833" s="160">
        <v>40075</v>
      </c>
      <c r="AC7833">
        <v>22</v>
      </c>
      <c r="AD7833">
        <v>129</v>
      </c>
      <c r="AE7833" t="s">
        <v>1106</v>
      </c>
      <c r="AF7833">
        <v>13</v>
      </c>
      <c r="AH7833" s="160">
        <v>38614</v>
      </c>
      <c r="AI7833">
        <v>22</v>
      </c>
      <c r="AJ7833">
        <v>115</v>
      </c>
      <c r="AK7833" s="160" t="s">
        <v>1106</v>
      </c>
      <c r="AL7833" s="28">
        <f t="shared" si="238"/>
        <v>12</v>
      </c>
      <c r="AN7833" s="160">
        <v>37518</v>
      </c>
      <c r="AO7833">
        <v>22</v>
      </c>
      <c r="AP7833">
        <v>140</v>
      </c>
      <c r="AQ7833" s="160" t="s">
        <v>1106</v>
      </c>
      <c r="AR7833" s="28">
        <f t="shared" si="239"/>
        <v>14</v>
      </c>
      <c r="AT7833" s="160">
        <v>36788</v>
      </c>
      <c r="AU7833">
        <v>22</v>
      </c>
      <c r="AV7833">
        <v>163</v>
      </c>
      <c r="AW7833" s="160" t="s">
        <v>1106</v>
      </c>
      <c r="AX7833" s="28">
        <f t="shared" si="240"/>
        <v>16</v>
      </c>
    </row>
    <row r="7834" spans="28:50" x14ac:dyDescent="0.3">
      <c r="AB7834" s="160">
        <v>40075</v>
      </c>
      <c r="AC7834">
        <v>23</v>
      </c>
      <c r="AD7834">
        <v>109</v>
      </c>
      <c r="AE7834" t="s">
        <v>1106</v>
      </c>
      <c r="AF7834">
        <v>11</v>
      </c>
      <c r="AH7834" s="160">
        <v>38614</v>
      </c>
      <c r="AI7834">
        <v>23</v>
      </c>
      <c r="AJ7834">
        <v>116</v>
      </c>
      <c r="AK7834" s="160" t="s">
        <v>1106</v>
      </c>
      <c r="AL7834" s="28">
        <f t="shared" si="238"/>
        <v>12</v>
      </c>
      <c r="AN7834" s="160">
        <v>37518</v>
      </c>
      <c r="AO7834">
        <v>23</v>
      </c>
      <c r="AP7834">
        <v>128</v>
      </c>
      <c r="AQ7834" s="160" t="s">
        <v>1106</v>
      </c>
      <c r="AR7834" s="28">
        <f t="shared" si="239"/>
        <v>13</v>
      </c>
      <c r="AT7834" s="160">
        <v>36788</v>
      </c>
      <c r="AU7834">
        <v>23</v>
      </c>
      <c r="AV7834">
        <v>158</v>
      </c>
      <c r="AW7834" s="160" t="s">
        <v>1106</v>
      </c>
      <c r="AX7834" s="28">
        <f t="shared" si="240"/>
        <v>16</v>
      </c>
    </row>
    <row r="7835" spans="28:50" x14ac:dyDescent="0.3">
      <c r="AB7835" s="160">
        <v>40076</v>
      </c>
      <c r="AC7835">
        <v>0</v>
      </c>
      <c r="AD7835">
        <v>96</v>
      </c>
      <c r="AE7835" t="s">
        <v>1106</v>
      </c>
      <c r="AF7835">
        <v>10</v>
      </c>
      <c r="AH7835" s="160">
        <v>38615</v>
      </c>
      <c r="AI7835">
        <v>0</v>
      </c>
      <c r="AJ7835">
        <v>117</v>
      </c>
      <c r="AK7835" s="160" t="s">
        <v>1106</v>
      </c>
      <c r="AL7835" s="28">
        <f t="shared" si="238"/>
        <v>12</v>
      </c>
      <c r="AN7835" s="160">
        <v>37519</v>
      </c>
      <c r="AO7835">
        <v>0</v>
      </c>
      <c r="AP7835">
        <v>120</v>
      </c>
      <c r="AQ7835" s="160" t="s">
        <v>1106</v>
      </c>
      <c r="AR7835" s="28">
        <f t="shared" si="239"/>
        <v>12</v>
      </c>
      <c r="AT7835" s="160">
        <v>36789</v>
      </c>
      <c r="AU7835">
        <v>0</v>
      </c>
      <c r="AV7835">
        <v>155</v>
      </c>
      <c r="AW7835" s="160" t="s">
        <v>1106</v>
      </c>
      <c r="AX7835" s="28">
        <f t="shared" si="240"/>
        <v>16</v>
      </c>
    </row>
    <row r="7836" spans="28:50" x14ac:dyDescent="0.3">
      <c r="AB7836" s="160">
        <v>40076</v>
      </c>
      <c r="AC7836">
        <v>1</v>
      </c>
      <c r="AD7836">
        <v>86</v>
      </c>
      <c r="AE7836" t="s">
        <v>1106</v>
      </c>
      <c r="AF7836">
        <v>9</v>
      </c>
      <c r="AH7836" s="160">
        <v>38615</v>
      </c>
      <c r="AI7836">
        <v>1</v>
      </c>
      <c r="AJ7836">
        <v>109</v>
      </c>
      <c r="AK7836" s="160" t="s">
        <v>1106</v>
      </c>
      <c r="AL7836" s="28">
        <f t="shared" si="238"/>
        <v>11</v>
      </c>
      <c r="AN7836" s="160">
        <v>37519</v>
      </c>
      <c r="AO7836">
        <v>1</v>
      </c>
      <c r="AP7836">
        <v>110</v>
      </c>
      <c r="AQ7836" s="160" t="s">
        <v>1106</v>
      </c>
      <c r="AR7836" s="28">
        <f t="shared" si="239"/>
        <v>11</v>
      </c>
      <c r="AT7836" s="160">
        <v>36789</v>
      </c>
      <c r="AU7836">
        <v>1</v>
      </c>
      <c r="AV7836">
        <v>157</v>
      </c>
      <c r="AW7836" s="160" t="s">
        <v>1106</v>
      </c>
      <c r="AX7836" s="28">
        <f t="shared" si="240"/>
        <v>16</v>
      </c>
    </row>
    <row r="7837" spans="28:50" x14ac:dyDescent="0.3">
      <c r="AB7837" s="160">
        <v>40076</v>
      </c>
      <c r="AC7837">
        <v>2</v>
      </c>
      <c r="AD7837">
        <v>69</v>
      </c>
      <c r="AE7837" t="s">
        <v>1106</v>
      </c>
      <c r="AF7837">
        <v>7</v>
      </c>
      <c r="AH7837" s="160">
        <v>38615</v>
      </c>
      <c r="AI7837">
        <v>2</v>
      </c>
      <c r="AJ7837">
        <v>102</v>
      </c>
      <c r="AK7837" s="160" t="s">
        <v>1106</v>
      </c>
      <c r="AL7837" s="28">
        <f t="shared" si="238"/>
        <v>10</v>
      </c>
      <c r="AN7837" s="160">
        <v>37519</v>
      </c>
      <c r="AO7837">
        <v>2</v>
      </c>
      <c r="AP7837">
        <v>123</v>
      </c>
      <c r="AQ7837" s="160" t="s">
        <v>1106</v>
      </c>
      <c r="AR7837" s="28">
        <f t="shared" si="239"/>
        <v>12</v>
      </c>
      <c r="AT7837" s="160">
        <v>36789</v>
      </c>
      <c r="AU7837">
        <v>2</v>
      </c>
      <c r="AV7837">
        <v>144</v>
      </c>
      <c r="AW7837" s="160" t="s">
        <v>1106</v>
      </c>
      <c r="AX7837" s="28">
        <f t="shared" si="240"/>
        <v>14</v>
      </c>
    </row>
    <row r="7838" spans="28:50" x14ac:dyDescent="0.3">
      <c r="AB7838" s="160">
        <v>40076</v>
      </c>
      <c r="AC7838">
        <v>3</v>
      </c>
      <c r="AD7838">
        <v>63</v>
      </c>
      <c r="AE7838" t="s">
        <v>1106</v>
      </c>
      <c r="AF7838">
        <v>6</v>
      </c>
      <c r="AH7838" s="160">
        <v>38615</v>
      </c>
      <c r="AI7838">
        <v>3</v>
      </c>
      <c r="AJ7838">
        <v>101</v>
      </c>
      <c r="AK7838" s="160" t="s">
        <v>1106</v>
      </c>
      <c r="AL7838" s="28">
        <f t="shared" si="238"/>
        <v>10</v>
      </c>
      <c r="AN7838" s="160">
        <v>37519</v>
      </c>
      <c r="AO7838">
        <v>3</v>
      </c>
      <c r="AP7838">
        <v>120</v>
      </c>
      <c r="AQ7838" s="160" t="s">
        <v>1106</v>
      </c>
      <c r="AR7838" s="28">
        <f t="shared" si="239"/>
        <v>12</v>
      </c>
      <c r="AT7838" s="160">
        <v>36789</v>
      </c>
      <c r="AU7838">
        <v>3</v>
      </c>
      <c r="AV7838">
        <v>140</v>
      </c>
      <c r="AW7838" s="160" t="s">
        <v>1106</v>
      </c>
      <c r="AX7838" s="28">
        <f t="shared" si="240"/>
        <v>14</v>
      </c>
    </row>
    <row r="7839" spans="28:50" x14ac:dyDescent="0.3">
      <c r="AB7839" s="160">
        <v>40076</v>
      </c>
      <c r="AC7839">
        <v>4</v>
      </c>
      <c r="AD7839">
        <v>55</v>
      </c>
      <c r="AE7839" t="s">
        <v>1106</v>
      </c>
      <c r="AF7839">
        <v>6</v>
      </c>
      <c r="AH7839" s="160">
        <v>38615</v>
      </c>
      <c r="AI7839">
        <v>4</v>
      </c>
      <c r="AJ7839">
        <v>98</v>
      </c>
      <c r="AK7839" s="160" t="s">
        <v>1106</v>
      </c>
      <c r="AL7839" s="28">
        <f t="shared" si="238"/>
        <v>10</v>
      </c>
      <c r="AN7839" s="160">
        <v>37519</v>
      </c>
      <c r="AO7839">
        <v>4</v>
      </c>
      <c r="AP7839">
        <v>120</v>
      </c>
      <c r="AQ7839" s="160" t="s">
        <v>1106</v>
      </c>
      <c r="AR7839" s="28">
        <f t="shared" si="239"/>
        <v>12</v>
      </c>
      <c r="AT7839" s="160">
        <v>36789</v>
      </c>
      <c r="AU7839">
        <v>4</v>
      </c>
      <c r="AV7839">
        <v>135</v>
      </c>
      <c r="AW7839" s="160" t="s">
        <v>1106</v>
      </c>
      <c r="AX7839" s="28">
        <f t="shared" si="240"/>
        <v>14</v>
      </c>
    </row>
    <row r="7840" spans="28:50" x14ac:dyDescent="0.3">
      <c r="AB7840" s="160">
        <v>40076</v>
      </c>
      <c r="AC7840">
        <v>5</v>
      </c>
      <c r="AD7840">
        <v>57</v>
      </c>
      <c r="AE7840" t="s">
        <v>1106</v>
      </c>
      <c r="AF7840">
        <v>6</v>
      </c>
      <c r="AH7840" s="160">
        <v>38615</v>
      </c>
      <c r="AI7840">
        <v>5</v>
      </c>
      <c r="AJ7840">
        <v>101</v>
      </c>
      <c r="AK7840" s="160" t="s">
        <v>1106</v>
      </c>
      <c r="AL7840" s="28">
        <f t="shared" si="238"/>
        <v>10</v>
      </c>
      <c r="AN7840" s="160">
        <v>37519</v>
      </c>
      <c r="AO7840">
        <v>5</v>
      </c>
      <c r="AP7840">
        <v>117</v>
      </c>
      <c r="AQ7840" s="160" t="s">
        <v>1106</v>
      </c>
      <c r="AR7840" s="28">
        <f t="shared" si="239"/>
        <v>12</v>
      </c>
      <c r="AT7840" s="160">
        <v>36789</v>
      </c>
      <c r="AU7840">
        <v>5</v>
      </c>
      <c r="AV7840">
        <v>124</v>
      </c>
      <c r="AW7840" s="160" t="s">
        <v>1106</v>
      </c>
      <c r="AX7840" s="28">
        <f t="shared" si="240"/>
        <v>12</v>
      </c>
    </row>
    <row r="7841" spans="28:50" x14ac:dyDescent="0.3">
      <c r="AB7841" s="160">
        <v>40076</v>
      </c>
      <c r="AC7841">
        <v>6</v>
      </c>
      <c r="AD7841">
        <v>45</v>
      </c>
      <c r="AE7841" t="s">
        <v>1106</v>
      </c>
      <c r="AF7841">
        <v>5</v>
      </c>
      <c r="AH7841" s="160">
        <v>38615</v>
      </c>
      <c r="AI7841">
        <v>6</v>
      </c>
      <c r="AJ7841">
        <v>103</v>
      </c>
      <c r="AK7841" s="160" t="s">
        <v>1106</v>
      </c>
      <c r="AL7841" s="28">
        <f t="shared" si="238"/>
        <v>10</v>
      </c>
      <c r="AN7841" s="160">
        <v>37519</v>
      </c>
      <c r="AO7841">
        <v>6</v>
      </c>
      <c r="AP7841">
        <v>110</v>
      </c>
      <c r="AQ7841" s="160" t="s">
        <v>1106</v>
      </c>
      <c r="AR7841" s="28">
        <f t="shared" si="239"/>
        <v>11</v>
      </c>
      <c r="AT7841" s="160">
        <v>36789</v>
      </c>
      <c r="AU7841">
        <v>6</v>
      </c>
      <c r="AV7841">
        <v>124</v>
      </c>
      <c r="AW7841" s="160" t="s">
        <v>1106</v>
      </c>
      <c r="AX7841" s="28">
        <f t="shared" si="240"/>
        <v>12</v>
      </c>
    </row>
    <row r="7842" spans="28:50" x14ac:dyDescent="0.3">
      <c r="AB7842" s="160">
        <v>40076</v>
      </c>
      <c r="AC7842">
        <v>7</v>
      </c>
      <c r="AD7842">
        <v>63</v>
      </c>
      <c r="AE7842" t="s">
        <v>1106</v>
      </c>
      <c r="AF7842">
        <v>6</v>
      </c>
      <c r="AH7842" s="160">
        <v>38615</v>
      </c>
      <c r="AI7842">
        <v>7</v>
      </c>
      <c r="AJ7842">
        <v>108</v>
      </c>
      <c r="AK7842" s="160" t="s">
        <v>1106</v>
      </c>
      <c r="AL7842" s="28">
        <f t="shared" si="238"/>
        <v>11</v>
      </c>
      <c r="AN7842" s="160">
        <v>37519</v>
      </c>
      <c r="AO7842">
        <v>7</v>
      </c>
      <c r="AP7842">
        <v>110</v>
      </c>
      <c r="AQ7842" s="160" t="s">
        <v>1106</v>
      </c>
      <c r="AR7842" s="28">
        <f t="shared" si="239"/>
        <v>11</v>
      </c>
      <c r="AT7842" s="160">
        <v>36789</v>
      </c>
      <c r="AU7842">
        <v>7</v>
      </c>
      <c r="AV7842">
        <v>119</v>
      </c>
      <c r="AW7842" s="160" t="s">
        <v>1106</v>
      </c>
      <c r="AX7842" s="28">
        <f t="shared" si="240"/>
        <v>12</v>
      </c>
    </row>
    <row r="7843" spans="28:50" x14ac:dyDescent="0.3">
      <c r="AB7843" s="160">
        <v>40076</v>
      </c>
      <c r="AC7843">
        <v>8</v>
      </c>
      <c r="AD7843">
        <v>93</v>
      </c>
      <c r="AE7843" t="s">
        <v>1106</v>
      </c>
      <c r="AF7843">
        <v>9</v>
      </c>
      <c r="AH7843" s="160">
        <v>38615</v>
      </c>
      <c r="AI7843">
        <v>8</v>
      </c>
      <c r="AJ7843">
        <v>114</v>
      </c>
      <c r="AK7843" s="160" t="s">
        <v>1106</v>
      </c>
      <c r="AL7843" s="28">
        <f t="shared" si="238"/>
        <v>11</v>
      </c>
      <c r="AN7843" s="160">
        <v>37519</v>
      </c>
      <c r="AO7843">
        <v>8</v>
      </c>
      <c r="AP7843">
        <v>139</v>
      </c>
      <c r="AQ7843" s="160" t="s">
        <v>1106</v>
      </c>
      <c r="AR7843" s="28">
        <f t="shared" si="239"/>
        <v>14</v>
      </c>
      <c r="AT7843" s="160">
        <v>36789</v>
      </c>
      <c r="AU7843">
        <v>8</v>
      </c>
      <c r="AV7843">
        <v>140</v>
      </c>
      <c r="AW7843" s="160" t="s">
        <v>1106</v>
      </c>
      <c r="AX7843" s="28">
        <f t="shared" si="240"/>
        <v>14</v>
      </c>
    </row>
    <row r="7844" spans="28:50" x14ac:dyDescent="0.3">
      <c r="AB7844" s="160">
        <v>40076</v>
      </c>
      <c r="AC7844">
        <v>9</v>
      </c>
      <c r="AD7844">
        <v>140</v>
      </c>
      <c r="AE7844" t="s">
        <v>1106</v>
      </c>
      <c r="AF7844">
        <v>14</v>
      </c>
      <c r="AH7844" s="160">
        <v>38615</v>
      </c>
      <c r="AI7844">
        <v>9</v>
      </c>
      <c r="AJ7844">
        <v>126</v>
      </c>
      <c r="AK7844" s="160" t="s">
        <v>1106</v>
      </c>
      <c r="AL7844" s="28">
        <f t="shared" si="238"/>
        <v>13</v>
      </c>
      <c r="AN7844" s="160">
        <v>37519</v>
      </c>
      <c r="AO7844">
        <v>9</v>
      </c>
      <c r="AP7844">
        <v>140</v>
      </c>
      <c r="AQ7844" s="160" t="s">
        <v>1106</v>
      </c>
      <c r="AR7844" s="28">
        <f t="shared" si="239"/>
        <v>14</v>
      </c>
      <c r="AT7844" s="160">
        <v>36789</v>
      </c>
      <c r="AU7844">
        <v>9</v>
      </c>
      <c r="AV7844">
        <v>131</v>
      </c>
      <c r="AW7844" s="160" t="s">
        <v>1106</v>
      </c>
      <c r="AX7844" s="28">
        <f t="shared" si="240"/>
        <v>13</v>
      </c>
    </row>
    <row r="7845" spans="28:50" x14ac:dyDescent="0.3">
      <c r="AB7845" s="160">
        <v>40076</v>
      </c>
      <c r="AC7845">
        <v>10</v>
      </c>
      <c r="AD7845">
        <v>165</v>
      </c>
      <c r="AE7845" t="s">
        <v>1106</v>
      </c>
      <c r="AF7845">
        <v>17</v>
      </c>
      <c r="AH7845" s="160">
        <v>38615</v>
      </c>
      <c r="AI7845">
        <v>10</v>
      </c>
      <c r="AJ7845">
        <v>135</v>
      </c>
      <c r="AK7845" s="160" t="s">
        <v>1106</v>
      </c>
      <c r="AL7845" s="28">
        <f t="shared" si="238"/>
        <v>14</v>
      </c>
      <c r="AN7845" s="160">
        <v>37519</v>
      </c>
      <c r="AO7845">
        <v>10</v>
      </c>
      <c r="AP7845">
        <v>110</v>
      </c>
      <c r="AQ7845" s="160" t="s">
        <v>1106</v>
      </c>
      <c r="AR7845" s="28">
        <f t="shared" si="239"/>
        <v>11</v>
      </c>
      <c r="AT7845" s="160">
        <v>36789</v>
      </c>
      <c r="AU7845">
        <v>10</v>
      </c>
      <c r="AV7845">
        <v>127</v>
      </c>
      <c r="AW7845" s="160" t="s">
        <v>1106</v>
      </c>
      <c r="AX7845" s="28">
        <f t="shared" si="240"/>
        <v>13</v>
      </c>
    </row>
    <row r="7846" spans="28:50" x14ac:dyDescent="0.3">
      <c r="AB7846" s="160">
        <v>40076</v>
      </c>
      <c r="AC7846">
        <v>11</v>
      </c>
      <c r="AD7846">
        <v>186</v>
      </c>
      <c r="AE7846" t="s">
        <v>1106</v>
      </c>
      <c r="AF7846">
        <v>19</v>
      </c>
      <c r="AH7846" s="160">
        <v>38615</v>
      </c>
      <c r="AI7846">
        <v>11</v>
      </c>
      <c r="AJ7846">
        <v>147</v>
      </c>
      <c r="AK7846" s="160" t="s">
        <v>1106</v>
      </c>
      <c r="AL7846" s="28">
        <f t="shared" si="238"/>
        <v>15</v>
      </c>
      <c r="AN7846" s="160">
        <v>37519</v>
      </c>
      <c r="AO7846">
        <v>11</v>
      </c>
      <c r="AP7846">
        <v>141</v>
      </c>
      <c r="AQ7846" s="160" t="s">
        <v>1106</v>
      </c>
      <c r="AR7846" s="28">
        <f t="shared" si="239"/>
        <v>14</v>
      </c>
      <c r="AT7846" s="160">
        <v>36789</v>
      </c>
      <c r="AU7846">
        <v>11</v>
      </c>
      <c r="AV7846">
        <v>130</v>
      </c>
      <c r="AW7846" s="160" t="s">
        <v>1106</v>
      </c>
      <c r="AX7846" s="28">
        <f t="shared" si="240"/>
        <v>13</v>
      </c>
    </row>
    <row r="7847" spans="28:50" x14ac:dyDescent="0.3">
      <c r="AB7847" s="160">
        <v>40076</v>
      </c>
      <c r="AC7847">
        <v>12</v>
      </c>
      <c r="AD7847">
        <v>200</v>
      </c>
      <c r="AE7847" t="s">
        <v>1106</v>
      </c>
      <c r="AF7847">
        <v>20</v>
      </c>
      <c r="AH7847" s="160">
        <v>38615</v>
      </c>
      <c r="AI7847">
        <v>12</v>
      </c>
      <c r="AJ7847">
        <v>152</v>
      </c>
      <c r="AK7847" s="160" t="s">
        <v>1106</v>
      </c>
      <c r="AL7847" s="28">
        <f t="shared" si="238"/>
        <v>15</v>
      </c>
      <c r="AN7847" s="160">
        <v>37519</v>
      </c>
      <c r="AO7847">
        <v>12</v>
      </c>
      <c r="AP7847">
        <v>130</v>
      </c>
      <c r="AQ7847" s="160" t="s">
        <v>1106</v>
      </c>
      <c r="AR7847" s="28">
        <f t="shared" si="239"/>
        <v>13</v>
      </c>
      <c r="AT7847" s="160">
        <v>36789</v>
      </c>
      <c r="AU7847">
        <v>12</v>
      </c>
      <c r="AV7847">
        <v>142</v>
      </c>
      <c r="AW7847" s="160" t="s">
        <v>1106</v>
      </c>
      <c r="AX7847" s="28">
        <f t="shared" si="240"/>
        <v>14</v>
      </c>
    </row>
    <row r="7848" spans="28:50" x14ac:dyDescent="0.3">
      <c r="AB7848" s="160">
        <v>40076</v>
      </c>
      <c r="AC7848">
        <v>13</v>
      </c>
      <c r="AD7848">
        <v>212</v>
      </c>
      <c r="AE7848" t="s">
        <v>1106</v>
      </c>
      <c r="AF7848">
        <v>21</v>
      </c>
      <c r="AH7848" s="160">
        <v>38615</v>
      </c>
      <c r="AI7848">
        <v>13</v>
      </c>
      <c r="AJ7848">
        <v>149</v>
      </c>
      <c r="AK7848" s="160" t="s">
        <v>1106</v>
      </c>
      <c r="AL7848" s="28">
        <f t="shared" si="238"/>
        <v>15</v>
      </c>
      <c r="AN7848" s="160">
        <v>37519</v>
      </c>
      <c r="AO7848">
        <v>13</v>
      </c>
      <c r="AP7848">
        <v>140</v>
      </c>
      <c r="AQ7848" s="160" t="s">
        <v>1106</v>
      </c>
      <c r="AR7848" s="28">
        <f t="shared" si="239"/>
        <v>14</v>
      </c>
      <c r="AT7848" s="160">
        <v>36789</v>
      </c>
      <c r="AU7848">
        <v>13</v>
      </c>
      <c r="AV7848">
        <v>122</v>
      </c>
      <c r="AW7848" s="160" t="s">
        <v>1106</v>
      </c>
      <c r="AX7848" s="28">
        <f t="shared" si="240"/>
        <v>12</v>
      </c>
    </row>
    <row r="7849" spans="28:50" x14ac:dyDescent="0.3">
      <c r="AB7849" s="160">
        <v>40076</v>
      </c>
      <c r="AC7849">
        <v>14</v>
      </c>
      <c r="AD7849">
        <v>221</v>
      </c>
      <c r="AE7849" t="s">
        <v>1106</v>
      </c>
      <c r="AF7849">
        <v>22</v>
      </c>
      <c r="AH7849" s="160">
        <v>38615</v>
      </c>
      <c r="AI7849">
        <v>14</v>
      </c>
      <c r="AJ7849">
        <v>162</v>
      </c>
      <c r="AK7849" s="160" t="s">
        <v>1106</v>
      </c>
      <c r="AL7849" s="28">
        <f t="shared" si="238"/>
        <v>16</v>
      </c>
      <c r="AN7849" s="160">
        <v>37519</v>
      </c>
      <c r="AO7849">
        <v>14</v>
      </c>
      <c r="AP7849">
        <v>123</v>
      </c>
      <c r="AQ7849" s="160" t="s">
        <v>1106</v>
      </c>
      <c r="AR7849" s="28">
        <f t="shared" si="239"/>
        <v>12</v>
      </c>
      <c r="AT7849" s="160">
        <v>36789</v>
      </c>
      <c r="AU7849">
        <v>14</v>
      </c>
      <c r="AV7849">
        <v>112</v>
      </c>
      <c r="AW7849" s="160" t="s">
        <v>1106</v>
      </c>
      <c r="AX7849" s="28">
        <f t="shared" si="240"/>
        <v>11</v>
      </c>
    </row>
    <row r="7850" spans="28:50" x14ac:dyDescent="0.3">
      <c r="AB7850" s="160">
        <v>40076</v>
      </c>
      <c r="AC7850">
        <v>15</v>
      </c>
      <c r="AD7850">
        <v>204</v>
      </c>
      <c r="AE7850" t="s">
        <v>1106</v>
      </c>
      <c r="AF7850">
        <v>20</v>
      </c>
      <c r="AH7850" s="160">
        <v>38615</v>
      </c>
      <c r="AI7850">
        <v>15</v>
      </c>
      <c r="AJ7850">
        <v>155</v>
      </c>
      <c r="AK7850" s="160" t="s">
        <v>1106</v>
      </c>
      <c r="AL7850" s="28">
        <f t="shared" si="238"/>
        <v>16</v>
      </c>
      <c r="AN7850" s="160">
        <v>37519</v>
      </c>
      <c r="AO7850">
        <v>15</v>
      </c>
      <c r="AP7850">
        <v>120</v>
      </c>
      <c r="AQ7850" s="160" t="s">
        <v>1106</v>
      </c>
      <c r="AR7850" s="28">
        <f t="shared" si="239"/>
        <v>12</v>
      </c>
      <c r="AT7850" s="160">
        <v>36789</v>
      </c>
      <c r="AU7850">
        <v>15</v>
      </c>
      <c r="AV7850">
        <v>107</v>
      </c>
      <c r="AW7850" s="160" t="s">
        <v>1106</v>
      </c>
      <c r="AX7850" s="28">
        <f t="shared" si="240"/>
        <v>11</v>
      </c>
    </row>
    <row r="7851" spans="28:50" x14ac:dyDescent="0.3">
      <c r="AB7851" s="160">
        <v>40076</v>
      </c>
      <c r="AC7851">
        <v>16</v>
      </c>
      <c r="AD7851">
        <v>187</v>
      </c>
      <c r="AE7851" t="s">
        <v>1106</v>
      </c>
      <c r="AF7851">
        <v>19</v>
      </c>
      <c r="AH7851" s="160">
        <v>38615</v>
      </c>
      <c r="AI7851">
        <v>16</v>
      </c>
      <c r="AJ7851">
        <v>155</v>
      </c>
      <c r="AK7851" s="160" t="s">
        <v>1106</v>
      </c>
      <c r="AL7851" s="28">
        <f t="shared" si="238"/>
        <v>16</v>
      </c>
      <c r="AN7851" s="160">
        <v>37519</v>
      </c>
      <c r="AO7851">
        <v>16</v>
      </c>
      <c r="AP7851">
        <v>100</v>
      </c>
      <c r="AQ7851" s="160" t="s">
        <v>1106</v>
      </c>
      <c r="AR7851" s="28">
        <f t="shared" si="239"/>
        <v>10</v>
      </c>
      <c r="AT7851" s="160">
        <v>36789</v>
      </c>
      <c r="AU7851">
        <v>16</v>
      </c>
      <c r="AV7851">
        <v>89</v>
      </c>
      <c r="AW7851" s="160" t="s">
        <v>1106</v>
      </c>
      <c r="AX7851" s="28">
        <f t="shared" si="240"/>
        <v>9</v>
      </c>
    </row>
    <row r="7852" spans="28:50" x14ac:dyDescent="0.3">
      <c r="AB7852" s="160">
        <v>40076</v>
      </c>
      <c r="AC7852">
        <v>17</v>
      </c>
      <c r="AD7852">
        <v>185</v>
      </c>
      <c r="AE7852" t="s">
        <v>1106</v>
      </c>
      <c r="AF7852">
        <v>19</v>
      </c>
      <c r="AH7852" s="160">
        <v>38615</v>
      </c>
      <c r="AI7852">
        <v>17</v>
      </c>
      <c r="AJ7852">
        <v>146</v>
      </c>
      <c r="AK7852" s="160" t="s">
        <v>1106</v>
      </c>
      <c r="AL7852" s="28">
        <f t="shared" si="238"/>
        <v>15</v>
      </c>
      <c r="AN7852" s="160">
        <v>37519</v>
      </c>
      <c r="AO7852">
        <v>17</v>
      </c>
      <c r="AP7852">
        <v>101</v>
      </c>
      <c r="AQ7852" s="160" t="s">
        <v>1106</v>
      </c>
      <c r="AR7852" s="28">
        <f t="shared" si="239"/>
        <v>10</v>
      </c>
      <c r="AT7852" s="160">
        <v>36789</v>
      </c>
      <c r="AU7852">
        <v>17</v>
      </c>
      <c r="AV7852">
        <v>92</v>
      </c>
      <c r="AW7852" s="160" t="s">
        <v>1106</v>
      </c>
      <c r="AX7852" s="28">
        <f t="shared" si="240"/>
        <v>9</v>
      </c>
    </row>
    <row r="7853" spans="28:50" x14ac:dyDescent="0.3">
      <c r="AB7853" s="160">
        <v>40076</v>
      </c>
      <c r="AC7853">
        <v>18</v>
      </c>
      <c r="AD7853">
        <v>169</v>
      </c>
      <c r="AE7853" t="s">
        <v>1106</v>
      </c>
      <c r="AF7853">
        <v>17</v>
      </c>
      <c r="AH7853" s="160">
        <v>38615</v>
      </c>
      <c r="AI7853">
        <v>18</v>
      </c>
      <c r="AJ7853">
        <v>143</v>
      </c>
      <c r="AK7853" s="160" t="s">
        <v>1106</v>
      </c>
      <c r="AL7853" s="28">
        <f t="shared" si="238"/>
        <v>14</v>
      </c>
      <c r="AN7853" s="160">
        <v>37519</v>
      </c>
      <c r="AO7853">
        <v>18</v>
      </c>
      <c r="AP7853">
        <v>100</v>
      </c>
      <c r="AQ7853" s="160" t="s">
        <v>1106</v>
      </c>
      <c r="AR7853" s="28">
        <f t="shared" si="239"/>
        <v>10</v>
      </c>
      <c r="AT7853" s="160">
        <v>36789</v>
      </c>
      <c r="AU7853">
        <v>18</v>
      </c>
      <c r="AV7853">
        <v>87</v>
      </c>
      <c r="AW7853" s="160" t="s">
        <v>1106</v>
      </c>
      <c r="AX7853" s="28">
        <f t="shared" si="240"/>
        <v>9</v>
      </c>
    </row>
    <row r="7854" spans="28:50" x14ac:dyDescent="0.3">
      <c r="AB7854" s="160">
        <v>40076</v>
      </c>
      <c r="AC7854">
        <v>19</v>
      </c>
      <c r="AD7854">
        <v>150</v>
      </c>
      <c r="AE7854" t="s">
        <v>1106</v>
      </c>
      <c r="AF7854">
        <v>15</v>
      </c>
      <c r="AH7854" s="160">
        <v>38615</v>
      </c>
      <c r="AI7854">
        <v>19</v>
      </c>
      <c r="AJ7854">
        <v>132</v>
      </c>
      <c r="AK7854" s="160" t="s">
        <v>1106</v>
      </c>
      <c r="AL7854" s="28">
        <f t="shared" si="238"/>
        <v>13</v>
      </c>
      <c r="AN7854" s="160">
        <v>37519</v>
      </c>
      <c r="AO7854">
        <v>19</v>
      </c>
      <c r="AP7854">
        <v>90</v>
      </c>
      <c r="AQ7854" s="160" t="s">
        <v>1106</v>
      </c>
      <c r="AR7854" s="28">
        <f t="shared" si="239"/>
        <v>9</v>
      </c>
      <c r="AT7854" s="160">
        <v>36789</v>
      </c>
      <c r="AU7854">
        <v>19</v>
      </c>
      <c r="AV7854">
        <v>87</v>
      </c>
      <c r="AW7854" s="160" t="s">
        <v>1106</v>
      </c>
      <c r="AX7854" s="28">
        <f t="shared" si="240"/>
        <v>9</v>
      </c>
    </row>
    <row r="7855" spans="28:50" x14ac:dyDescent="0.3">
      <c r="AB7855" s="160">
        <v>40076</v>
      </c>
      <c r="AC7855">
        <v>20</v>
      </c>
      <c r="AD7855">
        <v>129</v>
      </c>
      <c r="AE7855" t="s">
        <v>1106</v>
      </c>
      <c r="AF7855">
        <v>13</v>
      </c>
      <c r="AH7855" s="160">
        <v>38615</v>
      </c>
      <c r="AI7855">
        <v>20</v>
      </c>
      <c r="AJ7855">
        <v>134</v>
      </c>
      <c r="AK7855" s="160" t="s">
        <v>1106</v>
      </c>
      <c r="AL7855" s="28">
        <f t="shared" si="238"/>
        <v>13</v>
      </c>
      <c r="AN7855" s="160">
        <v>37519</v>
      </c>
      <c r="AO7855">
        <v>20</v>
      </c>
      <c r="AP7855">
        <v>102</v>
      </c>
      <c r="AQ7855" s="160" t="s">
        <v>1106</v>
      </c>
      <c r="AR7855" s="28">
        <f t="shared" si="239"/>
        <v>10</v>
      </c>
      <c r="AT7855" s="160">
        <v>36789</v>
      </c>
      <c r="AU7855">
        <v>20</v>
      </c>
      <c r="AV7855">
        <v>89</v>
      </c>
      <c r="AW7855" s="160" t="s">
        <v>1106</v>
      </c>
      <c r="AX7855" s="28">
        <f t="shared" si="240"/>
        <v>9</v>
      </c>
    </row>
    <row r="7856" spans="28:50" x14ac:dyDescent="0.3">
      <c r="AB7856" s="160">
        <v>40076</v>
      </c>
      <c r="AC7856">
        <v>21</v>
      </c>
      <c r="AD7856">
        <v>122</v>
      </c>
      <c r="AE7856" t="s">
        <v>1106</v>
      </c>
      <c r="AF7856">
        <v>12</v>
      </c>
      <c r="AH7856" s="160">
        <v>38615</v>
      </c>
      <c r="AI7856">
        <v>21</v>
      </c>
      <c r="AJ7856">
        <v>127</v>
      </c>
      <c r="AK7856" s="160" t="s">
        <v>1106</v>
      </c>
      <c r="AL7856" s="28">
        <f t="shared" si="238"/>
        <v>13</v>
      </c>
      <c r="AN7856" s="160">
        <v>37519</v>
      </c>
      <c r="AO7856">
        <v>21</v>
      </c>
      <c r="AP7856">
        <v>100</v>
      </c>
      <c r="AQ7856" s="160" t="s">
        <v>1106</v>
      </c>
      <c r="AR7856" s="28">
        <f t="shared" si="239"/>
        <v>10</v>
      </c>
      <c r="AT7856" s="160">
        <v>36789</v>
      </c>
      <c r="AU7856">
        <v>21</v>
      </c>
      <c r="AV7856">
        <v>79</v>
      </c>
      <c r="AW7856" s="160" t="s">
        <v>1106</v>
      </c>
      <c r="AX7856" s="28">
        <f t="shared" si="240"/>
        <v>8</v>
      </c>
    </row>
    <row r="7857" spans="28:50" x14ac:dyDescent="0.3">
      <c r="AB7857" s="160">
        <v>40076</v>
      </c>
      <c r="AC7857">
        <v>22</v>
      </c>
      <c r="AD7857">
        <v>100</v>
      </c>
      <c r="AE7857" t="s">
        <v>1106</v>
      </c>
      <c r="AF7857">
        <v>10</v>
      </c>
      <c r="AH7857" s="160">
        <v>38615</v>
      </c>
      <c r="AI7857">
        <v>22</v>
      </c>
      <c r="AJ7857">
        <v>122</v>
      </c>
      <c r="AK7857" s="160" t="s">
        <v>1106</v>
      </c>
      <c r="AL7857" s="28">
        <f t="shared" si="238"/>
        <v>12</v>
      </c>
      <c r="AN7857" s="160">
        <v>37519</v>
      </c>
      <c r="AO7857">
        <v>22</v>
      </c>
      <c r="AP7857">
        <v>110</v>
      </c>
      <c r="AQ7857" s="160" t="s">
        <v>1106</v>
      </c>
      <c r="AR7857" s="28">
        <f t="shared" si="239"/>
        <v>11</v>
      </c>
      <c r="AT7857" s="160">
        <v>36789</v>
      </c>
      <c r="AU7857">
        <v>22</v>
      </c>
      <c r="AV7857">
        <v>76</v>
      </c>
      <c r="AW7857" s="160" t="s">
        <v>1106</v>
      </c>
      <c r="AX7857" s="28">
        <f t="shared" si="240"/>
        <v>8</v>
      </c>
    </row>
    <row r="7858" spans="28:50" x14ac:dyDescent="0.3">
      <c r="AB7858" s="160">
        <v>40076</v>
      </c>
      <c r="AC7858">
        <v>23</v>
      </c>
      <c r="AD7858">
        <v>94</v>
      </c>
      <c r="AE7858" t="s">
        <v>1106</v>
      </c>
      <c r="AF7858">
        <v>9</v>
      </c>
      <c r="AH7858" s="160">
        <v>38615</v>
      </c>
      <c r="AI7858">
        <v>23</v>
      </c>
      <c r="AJ7858">
        <v>116</v>
      </c>
      <c r="AK7858" s="160" t="s">
        <v>1106</v>
      </c>
      <c r="AL7858" s="28">
        <f t="shared" si="238"/>
        <v>12</v>
      </c>
      <c r="AN7858" s="160">
        <v>37519</v>
      </c>
      <c r="AO7858">
        <v>23</v>
      </c>
      <c r="AP7858">
        <v>98</v>
      </c>
      <c r="AQ7858" s="160" t="s">
        <v>1106</v>
      </c>
      <c r="AR7858" s="28">
        <f t="shared" si="239"/>
        <v>10</v>
      </c>
      <c r="AT7858" s="160">
        <v>36789</v>
      </c>
      <c r="AU7858">
        <v>23</v>
      </c>
      <c r="AV7858">
        <v>68</v>
      </c>
      <c r="AW7858" s="160" t="s">
        <v>1106</v>
      </c>
      <c r="AX7858" s="28">
        <f t="shared" si="240"/>
        <v>7</v>
      </c>
    </row>
    <row r="7859" spans="28:50" x14ac:dyDescent="0.3">
      <c r="AB7859" s="160">
        <v>40077</v>
      </c>
      <c r="AC7859">
        <v>0</v>
      </c>
      <c r="AD7859">
        <v>88</v>
      </c>
      <c r="AE7859" t="s">
        <v>1106</v>
      </c>
      <c r="AF7859">
        <v>9</v>
      </c>
      <c r="AH7859" s="160">
        <v>38616</v>
      </c>
      <c r="AI7859">
        <v>0</v>
      </c>
      <c r="AJ7859">
        <v>108</v>
      </c>
      <c r="AK7859" s="160" t="s">
        <v>1106</v>
      </c>
      <c r="AL7859" s="28">
        <f t="shared" si="238"/>
        <v>11</v>
      </c>
      <c r="AN7859" s="160">
        <v>37520</v>
      </c>
      <c r="AO7859">
        <v>0</v>
      </c>
      <c r="AP7859">
        <v>100</v>
      </c>
      <c r="AQ7859" s="160" t="s">
        <v>1106</v>
      </c>
      <c r="AR7859" s="28">
        <f t="shared" si="239"/>
        <v>10</v>
      </c>
      <c r="AT7859" s="160">
        <v>36790</v>
      </c>
      <c r="AU7859">
        <v>0</v>
      </c>
      <c r="AV7859">
        <v>68</v>
      </c>
      <c r="AW7859" s="160" t="s">
        <v>1106</v>
      </c>
      <c r="AX7859" s="28">
        <f t="shared" si="240"/>
        <v>7</v>
      </c>
    </row>
    <row r="7860" spans="28:50" x14ac:dyDescent="0.3">
      <c r="AB7860" s="160">
        <v>40077</v>
      </c>
      <c r="AC7860">
        <v>1</v>
      </c>
      <c r="AD7860">
        <v>80</v>
      </c>
      <c r="AE7860" t="s">
        <v>1106</v>
      </c>
      <c r="AF7860">
        <v>8</v>
      </c>
      <c r="AH7860" s="160">
        <v>38616</v>
      </c>
      <c r="AI7860">
        <v>1</v>
      </c>
      <c r="AJ7860">
        <v>103</v>
      </c>
      <c r="AK7860" s="160" t="s">
        <v>1106</v>
      </c>
      <c r="AL7860" s="28">
        <f t="shared" si="238"/>
        <v>10</v>
      </c>
      <c r="AN7860" s="160">
        <v>37520</v>
      </c>
      <c r="AO7860">
        <v>1</v>
      </c>
      <c r="AP7860">
        <v>100</v>
      </c>
      <c r="AQ7860" s="160" t="s">
        <v>1106</v>
      </c>
      <c r="AR7860" s="28">
        <f t="shared" si="239"/>
        <v>10</v>
      </c>
      <c r="AT7860" s="160">
        <v>36790</v>
      </c>
      <c r="AU7860">
        <v>1</v>
      </c>
      <c r="AV7860">
        <v>62</v>
      </c>
      <c r="AW7860" s="160" t="s">
        <v>1106</v>
      </c>
      <c r="AX7860" s="28">
        <f t="shared" si="240"/>
        <v>6</v>
      </c>
    </row>
    <row r="7861" spans="28:50" x14ac:dyDescent="0.3">
      <c r="AB7861" s="160">
        <v>40077</v>
      </c>
      <c r="AC7861">
        <v>2</v>
      </c>
      <c r="AD7861">
        <v>43</v>
      </c>
      <c r="AE7861" t="s">
        <v>1106</v>
      </c>
      <c r="AF7861">
        <v>4</v>
      </c>
      <c r="AH7861" s="160">
        <v>38616</v>
      </c>
      <c r="AI7861">
        <v>2</v>
      </c>
      <c r="AJ7861">
        <v>98</v>
      </c>
      <c r="AK7861" s="160" t="s">
        <v>1106</v>
      </c>
      <c r="AL7861" s="28">
        <f t="shared" si="238"/>
        <v>10</v>
      </c>
      <c r="AN7861" s="160">
        <v>37520</v>
      </c>
      <c r="AO7861">
        <v>2</v>
      </c>
      <c r="AP7861">
        <v>97</v>
      </c>
      <c r="AQ7861" s="160" t="s">
        <v>1106</v>
      </c>
      <c r="AR7861" s="28">
        <f t="shared" si="239"/>
        <v>10</v>
      </c>
      <c r="AT7861" s="160">
        <v>36790</v>
      </c>
      <c r="AU7861">
        <v>2</v>
      </c>
      <c r="AV7861">
        <v>58</v>
      </c>
      <c r="AW7861" s="160" t="s">
        <v>1106</v>
      </c>
      <c r="AX7861" s="28">
        <f t="shared" si="240"/>
        <v>6</v>
      </c>
    </row>
    <row r="7862" spans="28:50" x14ac:dyDescent="0.3">
      <c r="AB7862" s="160">
        <v>40077</v>
      </c>
      <c r="AC7862">
        <v>3</v>
      </c>
      <c r="AD7862">
        <v>47</v>
      </c>
      <c r="AE7862" t="s">
        <v>1106</v>
      </c>
      <c r="AF7862">
        <v>5</v>
      </c>
      <c r="AH7862" s="160">
        <v>38616</v>
      </c>
      <c r="AI7862">
        <v>3</v>
      </c>
      <c r="AJ7862">
        <v>88</v>
      </c>
      <c r="AK7862" s="160" t="s">
        <v>1106</v>
      </c>
      <c r="AL7862" s="28">
        <f t="shared" si="238"/>
        <v>9</v>
      </c>
      <c r="AN7862" s="160">
        <v>37520</v>
      </c>
      <c r="AO7862">
        <v>3</v>
      </c>
      <c r="AP7862">
        <v>100</v>
      </c>
      <c r="AQ7862" s="160" t="s">
        <v>1106</v>
      </c>
      <c r="AR7862" s="28">
        <f t="shared" si="239"/>
        <v>10</v>
      </c>
      <c r="AT7862" s="160">
        <v>36790</v>
      </c>
      <c r="AU7862">
        <v>3</v>
      </c>
      <c r="AV7862">
        <v>54</v>
      </c>
      <c r="AW7862" s="160" t="s">
        <v>1106</v>
      </c>
      <c r="AX7862" s="28">
        <f t="shared" si="240"/>
        <v>5</v>
      </c>
    </row>
    <row r="7863" spans="28:50" x14ac:dyDescent="0.3">
      <c r="AB7863" s="160">
        <v>40077</v>
      </c>
      <c r="AC7863">
        <v>4</v>
      </c>
      <c r="AD7863">
        <v>34</v>
      </c>
      <c r="AE7863" t="s">
        <v>1106</v>
      </c>
      <c r="AF7863">
        <v>3</v>
      </c>
      <c r="AH7863" s="160">
        <v>38616</v>
      </c>
      <c r="AI7863">
        <v>4</v>
      </c>
      <c r="AJ7863">
        <v>83</v>
      </c>
      <c r="AK7863" s="160" t="s">
        <v>1106</v>
      </c>
      <c r="AL7863" s="28">
        <f t="shared" si="238"/>
        <v>8</v>
      </c>
      <c r="AN7863" s="160">
        <v>37520</v>
      </c>
      <c r="AO7863">
        <v>4</v>
      </c>
      <c r="AP7863">
        <v>110</v>
      </c>
      <c r="AQ7863" s="160" t="s">
        <v>1106</v>
      </c>
      <c r="AR7863" s="28">
        <f t="shared" si="239"/>
        <v>11</v>
      </c>
      <c r="AT7863" s="160">
        <v>36790</v>
      </c>
      <c r="AU7863">
        <v>4</v>
      </c>
      <c r="AV7863">
        <v>58</v>
      </c>
      <c r="AW7863" s="160" t="s">
        <v>1106</v>
      </c>
      <c r="AX7863" s="28">
        <f t="shared" si="240"/>
        <v>6</v>
      </c>
    </row>
    <row r="7864" spans="28:50" x14ac:dyDescent="0.3">
      <c r="AB7864" s="160">
        <v>40077</v>
      </c>
      <c r="AC7864">
        <v>5</v>
      </c>
      <c r="AD7864">
        <v>42</v>
      </c>
      <c r="AE7864" t="s">
        <v>1106</v>
      </c>
      <c r="AF7864">
        <v>4</v>
      </c>
      <c r="AH7864" s="160">
        <v>38616</v>
      </c>
      <c r="AI7864">
        <v>5</v>
      </c>
      <c r="AJ7864">
        <v>78</v>
      </c>
      <c r="AK7864" s="160" t="s">
        <v>1106</v>
      </c>
      <c r="AL7864" s="28">
        <f t="shared" si="238"/>
        <v>8</v>
      </c>
      <c r="AN7864" s="160">
        <v>37520</v>
      </c>
      <c r="AO7864">
        <v>5</v>
      </c>
      <c r="AP7864">
        <v>106</v>
      </c>
      <c r="AQ7864" s="160" t="s">
        <v>1106</v>
      </c>
      <c r="AR7864" s="28">
        <f t="shared" si="239"/>
        <v>11</v>
      </c>
      <c r="AT7864" s="160">
        <v>36790</v>
      </c>
      <c r="AU7864">
        <v>5</v>
      </c>
      <c r="AV7864">
        <v>44</v>
      </c>
      <c r="AW7864" s="160" t="s">
        <v>1106</v>
      </c>
      <c r="AX7864" s="28">
        <f t="shared" si="240"/>
        <v>4</v>
      </c>
    </row>
    <row r="7865" spans="28:50" x14ac:dyDescent="0.3">
      <c r="AB7865" s="160">
        <v>40077</v>
      </c>
      <c r="AC7865">
        <v>6</v>
      </c>
      <c r="AD7865">
        <v>26</v>
      </c>
      <c r="AE7865" t="s">
        <v>1106</v>
      </c>
      <c r="AF7865">
        <v>3</v>
      </c>
      <c r="AH7865" s="160">
        <v>38616</v>
      </c>
      <c r="AI7865">
        <v>6</v>
      </c>
      <c r="AJ7865">
        <v>75</v>
      </c>
      <c r="AK7865" s="160" t="s">
        <v>1106</v>
      </c>
      <c r="AL7865" s="28">
        <f t="shared" si="238"/>
        <v>8</v>
      </c>
      <c r="AN7865" s="160">
        <v>37520</v>
      </c>
      <c r="AO7865">
        <v>6</v>
      </c>
      <c r="AP7865">
        <v>110</v>
      </c>
      <c r="AQ7865" s="160" t="s">
        <v>1106</v>
      </c>
      <c r="AR7865" s="28">
        <f t="shared" si="239"/>
        <v>11</v>
      </c>
      <c r="AT7865" s="160">
        <v>36790</v>
      </c>
      <c r="AU7865">
        <v>6</v>
      </c>
      <c r="AV7865">
        <v>43</v>
      </c>
      <c r="AW7865" s="160" t="s">
        <v>1106</v>
      </c>
      <c r="AX7865" s="28">
        <f t="shared" si="240"/>
        <v>4</v>
      </c>
    </row>
    <row r="7866" spans="28:50" x14ac:dyDescent="0.3">
      <c r="AB7866" s="160">
        <v>40077</v>
      </c>
      <c r="AC7866">
        <v>7</v>
      </c>
      <c r="AD7866">
        <v>43</v>
      </c>
      <c r="AE7866" t="s">
        <v>1106</v>
      </c>
      <c r="AF7866">
        <v>4</v>
      </c>
      <c r="AH7866" s="160">
        <v>38616</v>
      </c>
      <c r="AI7866">
        <v>7</v>
      </c>
      <c r="AJ7866">
        <v>76</v>
      </c>
      <c r="AK7866" s="160" t="s">
        <v>1106</v>
      </c>
      <c r="AL7866" s="28">
        <f t="shared" si="238"/>
        <v>8</v>
      </c>
      <c r="AN7866" s="160">
        <v>37520</v>
      </c>
      <c r="AO7866">
        <v>7</v>
      </c>
      <c r="AP7866">
        <v>110</v>
      </c>
      <c r="AQ7866" s="160" t="s">
        <v>1106</v>
      </c>
      <c r="AR7866" s="28">
        <f t="shared" si="239"/>
        <v>11</v>
      </c>
      <c r="AT7866" s="160">
        <v>36790</v>
      </c>
      <c r="AU7866">
        <v>7</v>
      </c>
      <c r="AV7866">
        <v>83</v>
      </c>
      <c r="AW7866" s="160" t="s">
        <v>1106</v>
      </c>
      <c r="AX7866" s="28">
        <f t="shared" si="240"/>
        <v>8</v>
      </c>
    </row>
    <row r="7867" spans="28:50" x14ac:dyDescent="0.3">
      <c r="AB7867" s="160">
        <v>40077</v>
      </c>
      <c r="AC7867">
        <v>8</v>
      </c>
      <c r="AD7867">
        <v>81</v>
      </c>
      <c r="AE7867" t="s">
        <v>1106</v>
      </c>
      <c r="AF7867">
        <v>8</v>
      </c>
      <c r="AH7867" s="160">
        <v>38616</v>
      </c>
      <c r="AI7867">
        <v>8</v>
      </c>
      <c r="AJ7867">
        <v>91</v>
      </c>
      <c r="AK7867" s="160" t="s">
        <v>1106</v>
      </c>
      <c r="AL7867" s="28">
        <f t="shared" ref="AL7867:AL7930" si="241">ROUND(AJ7867/10,0)</f>
        <v>9</v>
      </c>
      <c r="AN7867" s="160">
        <v>37520</v>
      </c>
      <c r="AO7867">
        <v>8</v>
      </c>
      <c r="AP7867">
        <v>113</v>
      </c>
      <c r="AQ7867" s="160" t="s">
        <v>1106</v>
      </c>
      <c r="AR7867" s="28">
        <f t="shared" ref="AR7867:AR7930" si="242">ROUND(AP7867/10,0)</f>
        <v>11</v>
      </c>
      <c r="AT7867" s="160">
        <v>36790</v>
      </c>
      <c r="AU7867">
        <v>8</v>
      </c>
      <c r="AV7867">
        <v>112</v>
      </c>
      <c r="AW7867" s="160" t="s">
        <v>1106</v>
      </c>
      <c r="AX7867" s="28">
        <f t="shared" ref="AX7867:AX7930" si="243">ROUND(AV7867/10,0)</f>
        <v>11</v>
      </c>
    </row>
    <row r="7868" spans="28:50" x14ac:dyDescent="0.3">
      <c r="AB7868" s="160">
        <v>40077</v>
      </c>
      <c r="AC7868">
        <v>9</v>
      </c>
      <c r="AD7868">
        <v>115</v>
      </c>
      <c r="AE7868" t="s">
        <v>1106</v>
      </c>
      <c r="AF7868">
        <v>12</v>
      </c>
      <c r="AH7868" s="160">
        <v>38616</v>
      </c>
      <c r="AI7868">
        <v>9</v>
      </c>
      <c r="AJ7868">
        <v>114</v>
      </c>
      <c r="AK7868" s="160" t="s">
        <v>1106</v>
      </c>
      <c r="AL7868" s="28">
        <f t="shared" si="241"/>
        <v>11</v>
      </c>
      <c r="AN7868" s="160">
        <v>37520</v>
      </c>
      <c r="AO7868">
        <v>9</v>
      </c>
      <c r="AP7868">
        <v>130</v>
      </c>
      <c r="AQ7868" s="160" t="s">
        <v>1106</v>
      </c>
      <c r="AR7868" s="28">
        <f t="shared" si="242"/>
        <v>13</v>
      </c>
      <c r="AT7868" s="160">
        <v>36790</v>
      </c>
      <c r="AU7868">
        <v>9</v>
      </c>
      <c r="AV7868">
        <v>113</v>
      </c>
      <c r="AW7868" s="160" t="s">
        <v>1106</v>
      </c>
      <c r="AX7868" s="28">
        <f t="shared" si="243"/>
        <v>11</v>
      </c>
    </row>
    <row r="7869" spans="28:50" x14ac:dyDescent="0.3">
      <c r="AB7869" s="160">
        <v>40077</v>
      </c>
      <c r="AC7869">
        <v>10</v>
      </c>
      <c r="AD7869">
        <v>140</v>
      </c>
      <c r="AE7869" t="s">
        <v>1106</v>
      </c>
      <c r="AF7869">
        <v>14</v>
      </c>
      <c r="AH7869" s="160">
        <v>38616</v>
      </c>
      <c r="AI7869">
        <v>10</v>
      </c>
      <c r="AJ7869">
        <v>160</v>
      </c>
      <c r="AK7869" s="160" t="s">
        <v>1106</v>
      </c>
      <c r="AL7869" s="28">
        <f t="shared" si="241"/>
        <v>16</v>
      </c>
      <c r="AN7869" s="160">
        <v>37520</v>
      </c>
      <c r="AO7869">
        <v>10</v>
      </c>
      <c r="AP7869">
        <v>130</v>
      </c>
      <c r="AQ7869" s="160" t="s">
        <v>1106</v>
      </c>
      <c r="AR7869" s="28">
        <f t="shared" si="242"/>
        <v>13</v>
      </c>
      <c r="AT7869" s="160">
        <v>36790</v>
      </c>
      <c r="AU7869">
        <v>10</v>
      </c>
      <c r="AV7869">
        <v>125</v>
      </c>
      <c r="AW7869" s="160" t="s">
        <v>1106</v>
      </c>
      <c r="AX7869" s="28">
        <f t="shared" si="243"/>
        <v>13</v>
      </c>
    </row>
    <row r="7870" spans="28:50" x14ac:dyDescent="0.3">
      <c r="AB7870" s="160">
        <v>40077</v>
      </c>
      <c r="AC7870">
        <v>11</v>
      </c>
      <c r="AD7870">
        <v>162</v>
      </c>
      <c r="AE7870" t="s">
        <v>1106</v>
      </c>
      <c r="AF7870">
        <v>16</v>
      </c>
      <c r="AH7870" s="160">
        <v>38616</v>
      </c>
      <c r="AI7870">
        <v>11</v>
      </c>
      <c r="AJ7870">
        <v>171</v>
      </c>
      <c r="AK7870" s="160" t="s">
        <v>1106</v>
      </c>
      <c r="AL7870" s="28">
        <f t="shared" si="241"/>
        <v>17</v>
      </c>
      <c r="AN7870" s="160">
        <v>37520</v>
      </c>
      <c r="AO7870">
        <v>11</v>
      </c>
      <c r="AP7870">
        <v>131</v>
      </c>
      <c r="AQ7870" s="160" t="s">
        <v>1106</v>
      </c>
      <c r="AR7870" s="28">
        <f t="shared" si="242"/>
        <v>13</v>
      </c>
      <c r="AT7870" s="160">
        <v>36790</v>
      </c>
      <c r="AU7870">
        <v>11</v>
      </c>
      <c r="AV7870">
        <v>140</v>
      </c>
      <c r="AW7870" s="160" t="s">
        <v>1106</v>
      </c>
      <c r="AX7870" s="28">
        <f t="shared" si="243"/>
        <v>14</v>
      </c>
    </row>
    <row r="7871" spans="28:50" x14ac:dyDescent="0.3">
      <c r="AB7871" s="160">
        <v>40077</v>
      </c>
      <c r="AC7871">
        <v>12</v>
      </c>
      <c r="AD7871">
        <v>170</v>
      </c>
      <c r="AE7871" t="s">
        <v>1106</v>
      </c>
      <c r="AF7871">
        <v>17</v>
      </c>
      <c r="AH7871" s="160">
        <v>38616</v>
      </c>
      <c r="AI7871">
        <v>12</v>
      </c>
      <c r="AJ7871">
        <v>183</v>
      </c>
      <c r="AK7871" s="160" t="s">
        <v>1106</v>
      </c>
      <c r="AL7871" s="28">
        <f t="shared" si="241"/>
        <v>18</v>
      </c>
      <c r="AN7871" s="160">
        <v>37520</v>
      </c>
      <c r="AO7871">
        <v>12</v>
      </c>
      <c r="AP7871">
        <v>140</v>
      </c>
      <c r="AQ7871" s="160" t="s">
        <v>1106</v>
      </c>
      <c r="AR7871" s="28">
        <f t="shared" si="242"/>
        <v>14</v>
      </c>
      <c r="AT7871" s="160">
        <v>36790</v>
      </c>
      <c r="AU7871">
        <v>12</v>
      </c>
      <c r="AV7871">
        <v>140</v>
      </c>
      <c r="AW7871" s="160" t="s">
        <v>1106</v>
      </c>
      <c r="AX7871" s="28">
        <f t="shared" si="243"/>
        <v>14</v>
      </c>
    </row>
    <row r="7872" spans="28:50" x14ac:dyDescent="0.3">
      <c r="AB7872" s="160">
        <v>40077</v>
      </c>
      <c r="AC7872">
        <v>13</v>
      </c>
      <c r="AD7872">
        <v>187</v>
      </c>
      <c r="AE7872" t="s">
        <v>1106</v>
      </c>
      <c r="AF7872">
        <v>19</v>
      </c>
      <c r="AH7872" s="160">
        <v>38616</v>
      </c>
      <c r="AI7872">
        <v>13</v>
      </c>
      <c r="AJ7872">
        <v>194</v>
      </c>
      <c r="AK7872" s="160" t="s">
        <v>1106</v>
      </c>
      <c r="AL7872" s="28">
        <f t="shared" si="241"/>
        <v>19</v>
      </c>
      <c r="AN7872" s="160">
        <v>37520</v>
      </c>
      <c r="AO7872">
        <v>13</v>
      </c>
      <c r="AP7872">
        <v>140</v>
      </c>
      <c r="AQ7872" s="160" t="s">
        <v>1106</v>
      </c>
      <c r="AR7872" s="28">
        <f t="shared" si="242"/>
        <v>14</v>
      </c>
      <c r="AT7872" s="160">
        <v>36790</v>
      </c>
      <c r="AU7872">
        <v>13</v>
      </c>
      <c r="AV7872">
        <v>140</v>
      </c>
      <c r="AW7872" s="160" t="s">
        <v>1106</v>
      </c>
      <c r="AX7872" s="28">
        <f t="shared" si="243"/>
        <v>14</v>
      </c>
    </row>
    <row r="7873" spans="28:50" x14ac:dyDescent="0.3">
      <c r="AB7873" s="160">
        <v>40077</v>
      </c>
      <c r="AC7873">
        <v>14</v>
      </c>
      <c r="AD7873">
        <v>192</v>
      </c>
      <c r="AE7873" t="s">
        <v>1106</v>
      </c>
      <c r="AF7873">
        <v>19</v>
      </c>
      <c r="AH7873" s="160">
        <v>38616</v>
      </c>
      <c r="AI7873">
        <v>14</v>
      </c>
      <c r="AJ7873">
        <v>198</v>
      </c>
      <c r="AK7873" s="160" t="s">
        <v>1106</v>
      </c>
      <c r="AL7873" s="28">
        <f t="shared" si="241"/>
        <v>20</v>
      </c>
      <c r="AN7873" s="160">
        <v>37520</v>
      </c>
      <c r="AO7873">
        <v>14</v>
      </c>
      <c r="AP7873">
        <v>131</v>
      </c>
      <c r="AQ7873" s="160" t="s">
        <v>1106</v>
      </c>
      <c r="AR7873" s="28">
        <f t="shared" si="242"/>
        <v>13</v>
      </c>
      <c r="AT7873" s="160">
        <v>36790</v>
      </c>
      <c r="AU7873">
        <v>14</v>
      </c>
      <c r="AV7873">
        <v>128</v>
      </c>
      <c r="AW7873" s="160" t="s">
        <v>1106</v>
      </c>
      <c r="AX7873" s="28">
        <f t="shared" si="243"/>
        <v>13</v>
      </c>
    </row>
    <row r="7874" spans="28:50" x14ac:dyDescent="0.3">
      <c r="AB7874" s="160">
        <v>40077</v>
      </c>
      <c r="AC7874">
        <v>15</v>
      </c>
      <c r="AD7874">
        <v>190</v>
      </c>
      <c r="AE7874" t="s">
        <v>1106</v>
      </c>
      <c r="AF7874">
        <v>19</v>
      </c>
      <c r="AH7874" s="160">
        <v>38616</v>
      </c>
      <c r="AI7874">
        <v>15</v>
      </c>
      <c r="AJ7874">
        <v>203</v>
      </c>
      <c r="AK7874" s="160" t="s">
        <v>1106</v>
      </c>
      <c r="AL7874" s="28">
        <f t="shared" si="241"/>
        <v>20</v>
      </c>
      <c r="AN7874" s="160">
        <v>37520</v>
      </c>
      <c r="AO7874">
        <v>15</v>
      </c>
      <c r="AP7874">
        <v>130</v>
      </c>
      <c r="AQ7874" s="160" t="s">
        <v>1106</v>
      </c>
      <c r="AR7874" s="28">
        <f t="shared" si="242"/>
        <v>13</v>
      </c>
      <c r="AT7874" s="160">
        <v>36790</v>
      </c>
      <c r="AU7874">
        <v>15</v>
      </c>
      <c r="AV7874">
        <v>116</v>
      </c>
      <c r="AW7874" s="160" t="s">
        <v>1106</v>
      </c>
      <c r="AX7874" s="28">
        <f t="shared" si="243"/>
        <v>12</v>
      </c>
    </row>
    <row r="7875" spans="28:50" x14ac:dyDescent="0.3">
      <c r="AB7875" s="160">
        <v>40077</v>
      </c>
      <c r="AC7875">
        <v>16</v>
      </c>
      <c r="AD7875">
        <v>184</v>
      </c>
      <c r="AE7875" t="s">
        <v>1106</v>
      </c>
      <c r="AF7875">
        <v>18</v>
      </c>
      <c r="AH7875" s="160">
        <v>38616</v>
      </c>
      <c r="AI7875">
        <v>16</v>
      </c>
      <c r="AJ7875">
        <v>203</v>
      </c>
      <c r="AK7875" s="160" t="s">
        <v>1106</v>
      </c>
      <c r="AL7875" s="28">
        <f t="shared" si="241"/>
        <v>20</v>
      </c>
      <c r="AN7875" s="160">
        <v>37520</v>
      </c>
      <c r="AO7875">
        <v>16</v>
      </c>
      <c r="AP7875">
        <v>130</v>
      </c>
      <c r="AQ7875" s="160" t="s">
        <v>1106</v>
      </c>
      <c r="AR7875" s="28">
        <f t="shared" si="242"/>
        <v>13</v>
      </c>
      <c r="AT7875" s="160">
        <v>36790</v>
      </c>
      <c r="AU7875">
        <v>16</v>
      </c>
      <c r="AV7875">
        <v>111</v>
      </c>
      <c r="AW7875" s="160" t="s">
        <v>1106</v>
      </c>
      <c r="AX7875" s="28">
        <f t="shared" si="243"/>
        <v>11</v>
      </c>
    </row>
    <row r="7876" spans="28:50" x14ac:dyDescent="0.3">
      <c r="AB7876" s="160">
        <v>40077</v>
      </c>
      <c r="AC7876">
        <v>17</v>
      </c>
      <c r="AD7876">
        <v>177</v>
      </c>
      <c r="AE7876" t="s">
        <v>1106</v>
      </c>
      <c r="AF7876">
        <v>18</v>
      </c>
      <c r="AH7876" s="160">
        <v>38616</v>
      </c>
      <c r="AI7876">
        <v>17</v>
      </c>
      <c r="AJ7876">
        <v>197</v>
      </c>
      <c r="AK7876" s="160" t="s">
        <v>1106</v>
      </c>
      <c r="AL7876" s="28">
        <f t="shared" si="241"/>
        <v>20</v>
      </c>
      <c r="AN7876" s="160">
        <v>37520</v>
      </c>
      <c r="AO7876">
        <v>17</v>
      </c>
      <c r="AP7876">
        <v>119</v>
      </c>
      <c r="AQ7876" s="160" t="s">
        <v>1106</v>
      </c>
      <c r="AR7876" s="28">
        <f t="shared" si="242"/>
        <v>12</v>
      </c>
      <c r="AT7876" s="160">
        <v>36790</v>
      </c>
      <c r="AU7876">
        <v>17</v>
      </c>
      <c r="AV7876">
        <v>106</v>
      </c>
      <c r="AW7876" s="160" t="s">
        <v>1106</v>
      </c>
      <c r="AX7876" s="28">
        <f t="shared" si="243"/>
        <v>11</v>
      </c>
    </row>
    <row r="7877" spans="28:50" x14ac:dyDescent="0.3">
      <c r="AB7877" s="160">
        <v>40077</v>
      </c>
      <c r="AC7877">
        <v>18</v>
      </c>
      <c r="AD7877">
        <v>168</v>
      </c>
      <c r="AE7877" t="s">
        <v>1106</v>
      </c>
      <c r="AF7877">
        <v>17</v>
      </c>
      <c r="AH7877" s="160">
        <v>38616</v>
      </c>
      <c r="AI7877">
        <v>18</v>
      </c>
      <c r="AJ7877">
        <v>188</v>
      </c>
      <c r="AK7877" s="160" t="s">
        <v>1106</v>
      </c>
      <c r="AL7877" s="28">
        <f t="shared" si="241"/>
        <v>19</v>
      </c>
      <c r="AN7877" s="160">
        <v>37520</v>
      </c>
      <c r="AO7877">
        <v>18</v>
      </c>
      <c r="AP7877">
        <v>110</v>
      </c>
      <c r="AQ7877" s="160" t="s">
        <v>1106</v>
      </c>
      <c r="AR7877" s="28">
        <f t="shared" si="242"/>
        <v>11</v>
      </c>
      <c r="AT7877" s="160">
        <v>36790</v>
      </c>
      <c r="AU7877">
        <v>18</v>
      </c>
      <c r="AV7877">
        <v>99</v>
      </c>
      <c r="AW7877" s="160" t="s">
        <v>1106</v>
      </c>
      <c r="AX7877" s="28">
        <f t="shared" si="243"/>
        <v>10</v>
      </c>
    </row>
    <row r="7878" spans="28:50" x14ac:dyDescent="0.3">
      <c r="AB7878" s="160">
        <v>40077</v>
      </c>
      <c r="AC7878">
        <v>19</v>
      </c>
      <c r="AD7878">
        <v>163</v>
      </c>
      <c r="AE7878" t="s">
        <v>1106</v>
      </c>
      <c r="AF7878">
        <v>16</v>
      </c>
      <c r="AH7878" s="160">
        <v>38616</v>
      </c>
      <c r="AI7878">
        <v>19</v>
      </c>
      <c r="AJ7878">
        <v>176</v>
      </c>
      <c r="AK7878" s="160" t="s">
        <v>1106</v>
      </c>
      <c r="AL7878" s="28">
        <f t="shared" si="241"/>
        <v>18</v>
      </c>
      <c r="AN7878" s="160">
        <v>37520</v>
      </c>
      <c r="AO7878">
        <v>19</v>
      </c>
      <c r="AP7878">
        <v>110</v>
      </c>
      <c r="AQ7878" s="160" t="s">
        <v>1106</v>
      </c>
      <c r="AR7878" s="28">
        <f t="shared" si="242"/>
        <v>11</v>
      </c>
      <c r="AT7878" s="160">
        <v>36790</v>
      </c>
      <c r="AU7878">
        <v>19</v>
      </c>
      <c r="AV7878">
        <v>99</v>
      </c>
      <c r="AW7878" s="160" t="s">
        <v>1106</v>
      </c>
      <c r="AX7878" s="28">
        <f t="shared" si="243"/>
        <v>10</v>
      </c>
    </row>
    <row r="7879" spans="28:50" x14ac:dyDescent="0.3">
      <c r="AB7879" s="160">
        <v>40077</v>
      </c>
      <c r="AC7879">
        <v>20</v>
      </c>
      <c r="AD7879">
        <v>144</v>
      </c>
      <c r="AE7879" t="s">
        <v>1106</v>
      </c>
      <c r="AF7879">
        <v>14</v>
      </c>
      <c r="AH7879" s="160">
        <v>38616</v>
      </c>
      <c r="AI7879">
        <v>20</v>
      </c>
      <c r="AJ7879">
        <v>168</v>
      </c>
      <c r="AK7879" s="160" t="s">
        <v>1106</v>
      </c>
      <c r="AL7879" s="28">
        <f t="shared" si="241"/>
        <v>17</v>
      </c>
      <c r="AN7879" s="160">
        <v>37520</v>
      </c>
      <c r="AO7879">
        <v>20</v>
      </c>
      <c r="AP7879">
        <v>112</v>
      </c>
      <c r="AQ7879" s="160" t="s">
        <v>1106</v>
      </c>
      <c r="AR7879" s="28">
        <f t="shared" si="242"/>
        <v>11</v>
      </c>
      <c r="AT7879" s="160">
        <v>36790</v>
      </c>
      <c r="AU7879">
        <v>20</v>
      </c>
      <c r="AV7879">
        <v>98</v>
      </c>
      <c r="AW7879" s="160" t="s">
        <v>1106</v>
      </c>
      <c r="AX7879" s="28">
        <f t="shared" si="243"/>
        <v>10</v>
      </c>
    </row>
    <row r="7880" spans="28:50" x14ac:dyDescent="0.3">
      <c r="AB7880" s="160">
        <v>40077</v>
      </c>
      <c r="AC7880">
        <v>21</v>
      </c>
      <c r="AD7880">
        <v>140</v>
      </c>
      <c r="AE7880" t="s">
        <v>1106</v>
      </c>
      <c r="AF7880">
        <v>14</v>
      </c>
      <c r="AH7880" s="160">
        <v>38616</v>
      </c>
      <c r="AI7880">
        <v>21</v>
      </c>
      <c r="AJ7880">
        <v>164</v>
      </c>
      <c r="AK7880" s="160" t="s">
        <v>1106</v>
      </c>
      <c r="AL7880" s="28">
        <f t="shared" si="241"/>
        <v>16</v>
      </c>
      <c r="AN7880" s="160">
        <v>37520</v>
      </c>
      <c r="AO7880">
        <v>21</v>
      </c>
      <c r="AP7880">
        <v>110</v>
      </c>
      <c r="AQ7880" s="160" t="s">
        <v>1106</v>
      </c>
      <c r="AR7880" s="28">
        <f t="shared" si="242"/>
        <v>11</v>
      </c>
      <c r="AT7880" s="160">
        <v>36790</v>
      </c>
      <c r="AU7880">
        <v>21</v>
      </c>
      <c r="AV7880">
        <v>94</v>
      </c>
      <c r="AW7880" s="160" t="s">
        <v>1106</v>
      </c>
      <c r="AX7880" s="28">
        <f t="shared" si="243"/>
        <v>9</v>
      </c>
    </row>
    <row r="7881" spans="28:50" x14ac:dyDescent="0.3">
      <c r="AB7881" s="160">
        <v>40077</v>
      </c>
      <c r="AC7881">
        <v>22</v>
      </c>
      <c r="AD7881">
        <v>133</v>
      </c>
      <c r="AE7881" t="s">
        <v>1106</v>
      </c>
      <c r="AF7881">
        <v>13</v>
      </c>
      <c r="AH7881" s="160">
        <v>38616</v>
      </c>
      <c r="AI7881">
        <v>22</v>
      </c>
      <c r="AJ7881">
        <v>164</v>
      </c>
      <c r="AK7881" s="160" t="s">
        <v>1106</v>
      </c>
      <c r="AL7881" s="28">
        <f t="shared" si="241"/>
        <v>16</v>
      </c>
      <c r="AN7881" s="160">
        <v>37520</v>
      </c>
      <c r="AO7881">
        <v>22</v>
      </c>
      <c r="AP7881">
        <v>110</v>
      </c>
      <c r="AQ7881" s="160" t="s">
        <v>1106</v>
      </c>
      <c r="AR7881" s="28">
        <f t="shared" si="242"/>
        <v>11</v>
      </c>
      <c r="AT7881" s="160">
        <v>36790</v>
      </c>
      <c r="AU7881">
        <v>22</v>
      </c>
      <c r="AV7881">
        <v>106</v>
      </c>
      <c r="AW7881" s="160" t="s">
        <v>1106</v>
      </c>
      <c r="AX7881" s="28">
        <f t="shared" si="243"/>
        <v>11</v>
      </c>
    </row>
    <row r="7882" spans="28:50" x14ac:dyDescent="0.3">
      <c r="AB7882" s="160">
        <v>40077</v>
      </c>
      <c r="AC7882">
        <v>23</v>
      </c>
      <c r="AD7882">
        <v>126</v>
      </c>
      <c r="AE7882" t="s">
        <v>1106</v>
      </c>
      <c r="AF7882">
        <v>13</v>
      </c>
      <c r="AH7882" s="160">
        <v>38616</v>
      </c>
      <c r="AI7882">
        <v>23</v>
      </c>
      <c r="AJ7882">
        <v>156</v>
      </c>
      <c r="AK7882" s="160" t="s">
        <v>1106</v>
      </c>
      <c r="AL7882" s="28">
        <f t="shared" si="241"/>
        <v>16</v>
      </c>
      <c r="AN7882" s="160">
        <v>37520</v>
      </c>
      <c r="AO7882">
        <v>23</v>
      </c>
      <c r="AP7882">
        <v>113</v>
      </c>
      <c r="AQ7882" s="160" t="s">
        <v>1106</v>
      </c>
      <c r="AR7882" s="28">
        <f t="shared" si="242"/>
        <v>11</v>
      </c>
      <c r="AT7882" s="160">
        <v>36790</v>
      </c>
      <c r="AU7882">
        <v>23</v>
      </c>
      <c r="AV7882">
        <v>110</v>
      </c>
      <c r="AW7882" s="160" t="s">
        <v>1106</v>
      </c>
      <c r="AX7882" s="28">
        <f t="shared" si="243"/>
        <v>11</v>
      </c>
    </row>
    <row r="7883" spans="28:50" x14ac:dyDescent="0.3">
      <c r="AB7883" s="160">
        <v>40078</v>
      </c>
      <c r="AC7883">
        <v>0</v>
      </c>
      <c r="AD7883">
        <v>122</v>
      </c>
      <c r="AE7883" t="s">
        <v>1106</v>
      </c>
      <c r="AF7883">
        <v>12</v>
      </c>
      <c r="AH7883" s="160">
        <v>38617</v>
      </c>
      <c r="AI7883">
        <v>0</v>
      </c>
      <c r="AJ7883">
        <v>158</v>
      </c>
      <c r="AK7883" s="160" t="s">
        <v>1106</v>
      </c>
      <c r="AL7883" s="28">
        <f t="shared" si="241"/>
        <v>16</v>
      </c>
      <c r="AN7883" s="160">
        <v>37521</v>
      </c>
      <c r="AO7883">
        <v>0</v>
      </c>
      <c r="AP7883">
        <v>100</v>
      </c>
      <c r="AQ7883" s="160" t="s">
        <v>1106</v>
      </c>
      <c r="AR7883" s="28">
        <f t="shared" si="242"/>
        <v>10</v>
      </c>
      <c r="AT7883" s="160">
        <v>36791</v>
      </c>
      <c r="AU7883">
        <v>0</v>
      </c>
      <c r="AV7883">
        <v>130</v>
      </c>
      <c r="AW7883" s="160" t="s">
        <v>1106</v>
      </c>
      <c r="AX7883" s="28">
        <f t="shared" si="243"/>
        <v>13</v>
      </c>
    </row>
    <row r="7884" spans="28:50" x14ac:dyDescent="0.3">
      <c r="AB7884" s="160">
        <v>40078</v>
      </c>
      <c r="AC7884">
        <v>1</v>
      </c>
      <c r="AD7884">
        <v>125</v>
      </c>
      <c r="AE7884" t="s">
        <v>1106</v>
      </c>
      <c r="AF7884">
        <v>13</v>
      </c>
      <c r="AH7884" s="160">
        <v>38617</v>
      </c>
      <c r="AI7884">
        <v>1</v>
      </c>
      <c r="AJ7884">
        <v>155</v>
      </c>
      <c r="AK7884" s="160" t="s">
        <v>1106</v>
      </c>
      <c r="AL7884" s="28">
        <f t="shared" si="241"/>
        <v>16</v>
      </c>
      <c r="AN7884" s="160">
        <v>37521</v>
      </c>
      <c r="AO7884">
        <v>1</v>
      </c>
      <c r="AP7884">
        <v>80</v>
      </c>
      <c r="AQ7884" s="160" t="s">
        <v>1106</v>
      </c>
      <c r="AR7884" s="28">
        <f t="shared" si="242"/>
        <v>8</v>
      </c>
      <c r="AT7884" s="160">
        <v>36791</v>
      </c>
      <c r="AU7884">
        <v>1</v>
      </c>
      <c r="AV7884">
        <v>109</v>
      </c>
      <c r="AW7884" s="160" t="s">
        <v>1106</v>
      </c>
      <c r="AX7884" s="28">
        <f t="shared" si="243"/>
        <v>11</v>
      </c>
    </row>
    <row r="7885" spans="28:50" x14ac:dyDescent="0.3">
      <c r="AB7885" s="160">
        <v>40078</v>
      </c>
      <c r="AC7885">
        <v>2</v>
      </c>
      <c r="AD7885">
        <v>127</v>
      </c>
      <c r="AE7885" t="s">
        <v>1106</v>
      </c>
      <c r="AF7885">
        <v>13</v>
      </c>
      <c r="AH7885" s="160">
        <v>38617</v>
      </c>
      <c r="AI7885">
        <v>2</v>
      </c>
      <c r="AJ7885">
        <v>153</v>
      </c>
      <c r="AK7885" s="160" t="s">
        <v>1106</v>
      </c>
      <c r="AL7885" s="28">
        <f t="shared" si="241"/>
        <v>15</v>
      </c>
      <c r="AN7885" s="160">
        <v>37521</v>
      </c>
      <c r="AO7885">
        <v>2</v>
      </c>
      <c r="AP7885">
        <v>96</v>
      </c>
      <c r="AQ7885" s="160" t="s">
        <v>1106</v>
      </c>
      <c r="AR7885" s="28">
        <f t="shared" si="242"/>
        <v>10</v>
      </c>
      <c r="AT7885" s="160">
        <v>36791</v>
      </c>
      <c r="AU7885">
        <v>2</v>
      </c>
      <c r="AV7885">
        <v>99</v>
      </c>
      <c r="AW7885" s="160" t="s">
        <v>1106</v>
      </c>
      <c r="AX7885" s="28">
        <f t="shared" si="243"/>
        <v>10</v>
      </c>
    </row>
    <row r="7886" spans="28:50" x14ac:dyDescent="0.3">
      <c r="AB7886" s="160">
        <v>40078</v>
      </c>
      <c r="AC7886">
        <v>3</v>
      </c>
      <c r="AD7886">
        <v>122</v>
      </c>
      <c r="AE7886" t="s">
        <v>1106</v>
      </c>
      <c r="AF7886">
        <v>12</v>
      </c>
      <c r="AH7886" s="160">
        <v>38617</v>
      </c>
      <c r="AI7886">
        <v>3</v>
      </c>
      <c r="AJ7886">
        <v>151</v>
      </c>
      <c r="AK7886" s="160" t="s">
        <v>1106</v>
      </c>
      <c r="AL7886" s="28">
        <f t="shared" si="241"/>
        <v>15</v>
      </c>
      <c r="AN7886" s="160">
        <v>37521</v>
      </c>
      <c r="AO7886">
        <v>3</v>
      </c>
      <c r="AP7886">
        <v>90</v>
      </c>
      <c r="AQ7886" s="160" t="s">
        <v>1106</v>
      </c>
      <c r="AR7886" s="28">
        <f t="shared" si="242"/>
        <v>9</v>
      </c>
      <c r="AT7886" s="160">
        <v>36791</v>
      </c>
      <c r="AU7886">
        <v>3</v>
      </c>
      <c r="AV7886">
        <v>105</v>
      </c>
      <c r="AW7886" s="160" t="s">
        <v>1106</v>
      </c>
      <c r="AX7886" s="28">
        <f t="shared" si="243"/>
        <v>11</v>
      </c>
    </row>
    <row r="7887" spans="28:50" x14ac:dyDescent="0.3">
      <c r="AB7887" s="160">
        <v>40078</v>
      </c>
      <c r="AC7887">
        <v>4</v>
      </c>
      <c r="AD7887">
        <v>123</v>
      </c>
      <c r="AE7887" t="s">
        <v>1106</v>
      </c>
      <c r="AF7887">
        <v>12</v>
      </c>
      <c r="AH7887" s="160">
        <v>38617</v>
      </c>
      <c r="AI7887">
        <v>4</v>
      </c>
      <c r="AJ7887">
        <v>141</v>
      </c>
      <c r="AK7887" s="160" t="s">
        <v>1106</v>
      </c>
      <c r="AL7887" s="28">
        <f t="shared" si="241"/>
        <v>14</v>
      </c>
      <c r="AN7887" s="160">
        <v>37521</v>
      </c>
      <c r="AO7887">
        <v>4</v>
      </c>
      <c r="AP7887">
        <v>80</v>
      </c>
      <c r="AQ7887" s="160" t="s">
        <v>1106</v>
      </c>
      <c r="AR7887" s="28">
        <f t="shared" si="242"/>
        <v>8</v>
      </c>
      <c r="AT7887" s="160">
        <v>36791</v>
      </c>
      <c r="AU7887">
        <v>4</v>
      </c>
      <c r="AV7887">
        <v>94</v>
      </c>
      <c r="AW7887" s="160" t="s">
        <v>1106</v>
      </c>
      <c r="AX7887" s="28">
        <f t="shared" si="243"/>
        <v>9</v>
      </c>
    </row>
    <row r="7888" spans="28:50" x14ac:dyDescent="0.3">
      <c r="AB7888" s="160">
        <v>40078</v>
      </c>
      <c r="AC7888">
        <v>5</v>
      </c>
      <c r="AD7888">
        <v>148</v>
      </c>
      <c r="AE7888" t="s">
        <v>1106</v>
      </c>
      <c r="AF7888">
        <v>15</v>
      </c>
      <c r="AH7888" s="160">
        <v>38617</v>
      </c>
      <c r="AI7888">
        <v>5</v>
      </c>
      <c r="AJ7888">
        <v>137</v>
      </c>
      <c r="AK7888" s="160" t="s">
        <v>1106</v>
      </c>
      <c r="AL7888" s="28">
        <f t="shared" si="241"/>
        <v>14</v>
      </c>
      <c r="AN7888" s="160">
        <v>37521</v>
      </c>
      <c r="AO7888">
        <v>5</v>
      </c>
      <c r="AP7888">
        <v>85</v>
      </c>
      <c r="AQ7888" s="160" t="s">
        <v>1106</v>
      </c>
      <c r="AR7888" s="28">
        <f t="shared" si="242"/>
        <v>9</v>
      </c>
      <c r="AT7888" s="160">
        <v>36791</v>
      </c>
      <c r="AU7888">
        <v>5</v>
      </c>
      <c r="AV7888">
        <v>95</v>
      </c>
      <c r="AW7888" s="160" t="s">
        <v>1106</v>
      </c>
      <c r="AX7888" s="28">
        <f t="shared" si="243"/>
        <v>10</v>
      </c>
    </row>
    <row r="7889" spans="28:50" x14ac:dyDescent="0.3">
      <c r="AB7889" s="160">
        <v>40078</v>
      </c>
      <c r="AC7889">
        <v>6</v>
      </c>
      <c r="AD7889">
        <v>152</v>
      </c>
      <c r="AE7889" t="s">
        <v>1106</v>
      </c>
      <c r="AF7889">
        <v>15</v>
      </c>
      <c r="AH7889" s="160">
        <v>38617</v>
      </c>
      <c r="AI7889">
        <v>6</v>
      </c>
      <c r="AJ7889">
        <v>134</v>
      </c>
      <c r="AK7889" s="160" t="s">
        <v>1106</v>
      </c>
      <c r="AL7889" s="28">
        <f t="shared" si="241"/>
        <v>13</v>
      </c>
      <c r="AN7889" s="160">
        <v>37521</v>
      </c>
      <c r="AO7889">
        <v>6</v>
      </c>
      <c r="AP7889">
        <v>100</v>
      </c>
      <c r="AQ7889" s="160" t="s">
        <v>1106</v>
      </c>
      <c r="AR7889" s="28">
        <f t="shared" si="242"/>
        <v>10</v>
      </c>
      <c r="AT7889" s="160">
        <v>36791</v>
      </c>
      <c r="AU7889">
        <v>6</v>
      </c>
      <c r="AV7889">
        <v>97</v>
      </c>
      <c r="AW7889" s="160" t="s">
        <v>1106</v>
      </c>
      <c r="AX7889" s="28">
        <f t="shared" si="243"/>
        <v>10</v>
      </c>
    </row>
    <row r="7890" spans="28:50" x14ac:dyDescent="0.3">
      <c r="AB7890" s="160">
        <v>40078</v>
      </c>
      <c r="AC7890">
        <v>7</v>
      </c>
      <c r="AD7890">
        <v>157</v>
      </c>
      <c r="AE7890" t="s">
        <v>1106</v>
      </c>
      <c r="AF7890">
        <v>16</v>
      </c>
      <c r="AH7890" s="160">
        <v>38617</v>
      </c>
      <c r="AI7890">
        <v>7</v>
      </c>
      <c r="AJ7890">
        <v>136</v>
      </c>
      <c r="AK7890" s="160" t="s">
        <v>1106</v>
      </c>
      <c r="AL7890" s="28">
        <f t="shared" si="241"/>
        <v>14</v>
      </c>
      <c r="AN7890" s="160">
        <v>37521</v>
      </c>
      <c r="AO7890">
        <v>7</v>
      </c>
      <c r="AP7890">
        <v>110</v>
      </c>
      <c r="AQ7890" s="160" t="s">
        <v>1106</v>
      </c>
      <c r="AR7890" s="28">
        <f t="shared" si="242"/>
        <v>11</v>
      </c>
      <c r="AT7890" s="160">
        <v>36791</v>
      </c>
      <c r="AU7890">
        <v>7</v>
      </c>
      <c r="AV7890">
        <v>99</v>
      </c>
      <c r="AW7890" s="160" t="s">
        <v>1106</v>
      </c>
      <c r="AX7890" s="28">
        <f t="shared" si="243"/>
        <v>10</v>
      </c>
    </row>
    <row r="7891" spans="28:50" x14ac:dyDescent="0.3">
      <c r="AB7891" s="160">
        <v>40078</v>
      </c>
      <c r="AC7891">
        <v>8</v>
      </c>
      <c r="AD7891">
        <v>163</v>
      </c>
      <c r="AE7891" t="s">
        <v>1106</v>
      </c>
      <c r="AF7891">
        <v>16</v>
      </c>
      <c r="AH7891" s="160">
        <v>38617</v>
      </c>
      <c r="AI7891">
        <v>8</v>
      </c>
      <c r="AJ7891">
        <v>155</v>
      </c>
      <c r="AK7891" s="160" t="s">
        <v>1106</v>
      </c>
      <c r="AL7891" s="28">
        <f t="shared" si="241"/>
        <v>16</v>
      </c>
      <c r="AN7891" s="160">
        <v>37521</v>
      </c>
      <c r="AO7891">
        <v>8</v>
      </c>
      <c r="AP7891">
        <v>111</v>
      </c>
      <c r="AQ7891" s="160" t="s">
        <v>1106</v>
      </c>
      <c r="AR7891" s="28">
        <f t="shared" si="242"/>
        <v>11</v>
      </c>
      <c r="AT7891" s="160">
        <v>36791</v>
      </c>
      <c r="AU7891">
        <v>8</v>
      </c>
      <c r="AV7891">
        <v>120</v>
      </c>
      <c r="AW7891" s="160" t="s">
        <v>1106</v>
      </c>
      <c r="AX7891" s="28">
        <f t="shared" si="243"/>
        <v>12</v>
      </c>
    </row>
    <row r="7892" spans="28:50" x14ac:dyDescent="0.3">
      <c r="AB7892" s="160">
        <v>40078</v>
      </c>
      <c r="AC7892">
        <v>9</v>
      </c>
      <c r="AD7892">
        <v>171</v>
      </c>
      <c r="AE7892" t="s">
        <v>1106</v>
      </c>
      <c r="AF7892">
        <v>17</v>
      </c>
      <c r="AH7892" s="160">
        <v>38617</v>
      </c>
      <c r="AI7892">
        <v>9</v>
      </c>
      <c r="AJ7892">
        <v>174</v>
      </c>
      <c r="AK7892" s="160" t="s">
        <v>1106</v>
      </c>
      <c r="AL7892" s="28">
        <f t="shared" si="241"/>
        <v>17</v>
      </c>
      <c r="AN7892" s="160">
        <v>37521</v>
      </c>
      <c r="AO7892">
        <v>9</v>
      </c>
      <c r="AP7892">
        <v>140</v>
      </c>
      <c r="AQ7892" s="160" t="s">
        <v>1106</v>
      </c>
      <c r="AR7892" s="28">
        <f t="shared" si="242"/>
        <v>14</v>
      </c>
      <c r="AT7892" s="160">
        <v>36791</v>
      </c>
      <c r="AU7892">
        <v>9</v>
      </c>
      <c r="AV7892">
        <v>124</v>
      </c>
      <c r="AW7892" s="160" t="s">
        <v>1106</v>
      </c>
      <c r="AX7892" s="28">
        <f t="shared" si="243"/>
        <v>12</v>
      </c>
    </row>
    <row r="7893" spans="28:50" x14ac:dyDescent="0.3">
      <c r="AB7893" s="160">
        <v>40078</v>
      </c>
      <c r="AC7893">
        <v>10</v>
      </c>
      <c r="AD7893">
        <v>179</v>
      </c>
      <c r="AE7893" t="s">
        <v>1106</v>
      </c>
      <c r="AF7893">
        <v>18</v>
      </c>
      <c r="AH7893" s="160">
        <v>38617</v>
      </c>
      <c r="AI7893">
        <v>10</v>
      </c>
      <c r="AJ7893">
        <v>181</v>
      </c>
      <c r="AK7893" s="160" t="s">
        <v>1106</v>
      </c>
      <c r="AL7893" s="28">
        <f t="shared" si="241"/>
        <v>18</v>
      </c>
      <c r="AN7893" s="160">
        <v>37521</v>
      </c>
      <c r="AO7893">
        <v>10</v>
      </c>
      <c r="AP7893">
        <v>140</v>
      </c>
      <c r="AQ7893" s="160" t="s">
        <v>1106</v>
      </c>
      <c r="AR7893" s="28">
        <f t="shared" si="242"/>
        <v>14</v>
      </c>
      <c r="AT7893" s="160">
        <v>36791</v>
      </c>
      <c r="AU7893">
        <v>10</v>
      </c>
      <c r="AV7893">
        <v>134</v>
      </c>
      <c r="AW7893" s="160" t="s">
        <v>1106</v>
      </c>
      <c r="AX7893" s="28">
        <f t="shared" si="243"/>
        <v>13</v>
      </c>
    </row>
    <row r="7894" spans="28:50" x14ac:dyDescent="0.3">
      <c r="AB7894" s="160">
        <v>40078</v>
      </c>
      <c r="AC7894">
        <v>11</v>
      </c>
      <c r="AD7894">
        <v>189</v>
      </c>
      <c r="AE7894" t="s">
        <v>1106</v>
      </c>
      <c r="AF7894">
        <v>19</v>
      </c>
      <c r="AH7894" s="160">
        <v>38617</v>
      </c>
      <c r="AI7894">
        <v>11</v>
      </c>
      <c r="AJ7894">
        <v>182</v>
      </c>
      <c r="AK7894" s="160" t="s">
        <v>1106</v>
      </c>
      <c r="AL7894" s="28">
        <f t="shared" si="241"/>
        <v>18</v>
      </c>
      <c r="AN7894" s="160">
        <v>37521</v>
      </c>
      <c r="AO7894">
        <v>11</v>
      </c>
      <c r="AP7894">
        <v>128</v>
      </c>
      <c r="AQ7894" s="160" t="s">
        <v>1106</v>
      </c>
      <c r="AR7894" s="28">
        <f t="shared" si="242"/>
        <v>13</v>
      </c>
      <c r="AT7894" s="160">
        <v>36791</v>
      </c>
      <c r="AU7894">
        <v>11</v>
      </c>
      <c r="AV7894">
        <v>137</v>
      </c>
      <c r="AW7894" s="160" t="s">
        <v>1106</v>
      </c>
      <c r="AX7894" s="28">
        <f t="shared" si="243"/>
        <v>14</v>
      </c>
    </row>
    <row r="7895" spans="28:50" x14ac:dyDescent="0.3">
      <c r="AB7895" s="160">
        <v>40078</v>
      </c>
      <c r="AC7895">
        <v>12</v>
      </c>
      <c r="AD7895">
        <v>193</v>
      </c>
      <c r="AE7895" t="s">
        <v>1106</v>
      </c>
      <c r="AF7895">
        <v>19</v>
      </c>
      <c r="AH7895" s="160">
        <v>38617</v>
      </c>
      <c r="AI7895">
        <v>12</v>
      </c>
      <c r="AJ7895">
        <v>190</v>
      </c>
      <c r="AK7895" s="160" t="s">
        <v>1106</v>
      </c>
      <c r="AL7895" s="28">
        <f t="shared" si="241"/>
        <v>19</v>
      </c>
      <c r="AN7895" s="160">
        <v>37521</v>
      </c>
      <c r="AO7895">
        <v>12</v>
      </c>
      <c r="AP7895">
        <v>150</v>
      </c>
      <c r="AQ7895" s="160" t="s">
        <v>1106</v>
      </c>
      <c r="AR7895" s="28">
        <f t="shared" si="242"/>
        <v>15</v>
      </c>
      <c r="AT7895" s="160">
        <v>36791</v>
      </c>
      <c r="AU7895">
        <v>12</v>
      </c>
      <c r="AV7895">
        <v>139</v>
      </c>
      <c r="AW7895" s="160" t="s">
        <v>1106</v>
      </c>
      <c r="AX7895" s="28">
        <f t="shared" si="243"/>
        <v>14</v>
      </c>
    </row>
    <row r="7896" spans="28:50" x14ac:dyDescent="0.3">
      <c r="AB7896" s="160">
        <v>40078</v>
      </c>
      <c r="AC7896">
        <v>13</v>
      </c>
      <c r="AD7896">
        <v>188</v>
      </c>
      <c r="AE7896" t="s">
        <v>1106</v>
      </c>
      <c r="AF7896">
        <v>19</v>
      </c>
      <c r="AH7896" s="160">
        <v>38617</v>
      </c>
      <c r="AI7896">
        <v>13</v>
      </c>
      <c r="AJ7896">
        <v>200</v>
      </c>
      <c r="AK7896" s="160" t="s">
        <v>1106</v>
      </c>
      <c r="AL7896" s="28">
        <f t="shared" si="241"/>
        <v>20</v>
      </c>
      <c r="AN7896" s="160">
        <v>37521</v>
      </c>
      <c r="AO7896">
        <v>13</v>
      </c>
      <c r="AP7896">
        <v>160</v>
      </c>
      <c r="AQ7896" s="160" t="s">
        <v>1106</v>
      </c>
      <c r="AR7896" s="28">
        <f t="shared" si="242"/>
        <v>16</v>
      </c>
      <c r="AT7896" s="160">
        <v>36791</v>
      </c>
      <c r="AU7896">
        <v>13</v>
      </c>
      <c r="AV7896">
        <v>142</v>
      </c>
      <c r="AW7896" s="160" t="s">
        <v>1106</v>
      </c>
      <c r="AX7896" s="28">
        <f t="shared" si="243"/>
        <v>14</v>
      </c>
    </row>
    <row r="7897" spans="28:50" x14ac:dyDescent="0.3">
      <c r="AB7897" s="160">
        <v>40078</v>
      </c>
      <c r="AC7897">
        <v>14</v>
      </c>
      <c r="AD7897">
        <v>197</v>
      </c>
      <c r="AE7897" t="s">
        <v>1106</v>
      </c>
      <c r="AF7897">
        <v>20</v>
      </c>
      <c r="AH7897" s="160">
        <v>38617</v>
      </c>
      <c r="AI7897">
        <v>14</v>
      </c>
      <c r="AJ7897">
        <v>200</v>
      </c>
      <c r="AK7897" s="160" t="s">
        <v>1106</v>
      </c>
      <c r="AL7897" s="28">
        <f t="shared" si="241"/>
        <v>20</v>
      </c>
      <c r="AN7897" s="160">
        <v>37521</v>
      </c>
      <c r="AO7897">
        <v>14</v>
      </c>
      <c r="AP7897">
        <v>151</v>
      </c>
      <c r="AQ7897" s="160" t="s">
        <v>1106</v>
      </c>
      <c r="AR7897" s="28">
        <f t="shared" si="242"/>
        <v>15</v>
      </c>
      <c r="AT7897" s="160">
        <v>36791</v>
      </c>
      <c r="AU7897">
        <v>14</v>
      </c>
      <c r="AV7897">
        <v>144</v>
      </c>
      <c r="AW7897" s="160" t="s">
        <v>1106</v>
      </c>
      <c r="AX7897" s="28">
        <f t="shared" si="243"/>
        <v>14</v>
      </c>
    </row>
    <row r="7898" spans="28:50" x14ac:dyDescent="0.3">
      <c r="AB7898" s="160">
        <v>40078</v>
      </c>
      <c r="AC7898">
        <v>15</v>
      </c>
      <c r="AD7898">
        <v>206</v>
      </c>
      <c r="AE7898" t="s">
        <v>1106</v>
      </c>
      <c r="AF7898">
        <v>21</v>
      </c>
      <c r="AH7898" s="160">
        <v>38617</v>
      </c>
      <c r="AI7898">
        <v>15</v>
      </c>
      <c r="AJ7898">
        <v>199</v>
      </c>
      <c r="AK7898" s="160" t="s">
        <v>1106</v>
      </c>
      <c r="AL7898" s="28">
        <f t="shared" si="241"/>
        <v>20</v>
      </c>
      <c r="AN7898" s="160">
        <v>37521</v>
      </c>
      <c r="AO7898">
        <v>15</v>
      </c>
      <c r="AP7898">
        <v>150</v>
      </c>
      <c r="AQ7898" s="160" t="s">
        <v>1106</v>
      </c>
      <c r="AR7898" s="28">
        <f t="shared" si="242"/>
        <v>15</v>
      </c>
      <c r="AT7898" s="160">
        <v>36791</v>
      </c>
      <c r="AU7898">
        <v>15</v>
      </c>
      <c r="AV7898">
        <v>137</v>
      </c>
      <c r="AW7898" s="160" t="s">
        <v>1106</v>
      </c>
      <c r="AX7898" s="28">
        <f t="shared" si="243"/>
        <v>14</v>
      </c>
    </row>
    <row r="7899" spans="28:50" x14ac:dyDescent="0.3">
      <c r="AB7899" s="160">
        <v>40078</v>
      </c>
      <c r="AC7899">
        <v>16</v>
      </c>
      <c r="AD7899">
        <v>209</v>
      </c>
      <c r="AE7899" t="s">
        <v>1106</v>
      </c>
      <c r="AF7899">
        <v>21</v>
      </c>
      <c r="AH7899" s="160">
        <v>38617</v>
      </c>
      <c r="AI7899">
        <v>16</v>
      </c>
      <c r="AJ7899">
        <v>190</v>
      </c>
      <c r="AK7899" s="160" t="s">
        <v>1106</v>
      </c>
      <c r="AL7899" s="28">
        <f t="shared" si="241"/>
        <v>19</v>
      </c>
      <c r="AN7899" s="160">
        <v>37521</v>
      </c>
      <c r="AO7899">
        <v>16</v>
      </c>
      <c r="AP7899">
        <v>150</v>
      </c>
      <c r="AQ7899" s="160" t="s">
        <v>1106</v>
      </c>
      <c r="AR7899" s="28">
        <f t="shared" si="242"/>
        <v>15</v>
      </c>
      <c r="AT7899" s="160">
        <v>36791</v>
      </c>
      <c r="AU7899">
        <v>16</v>
      </c>
      <c r="AV7899">
        <v>135</v>
      </c>
      <c r="AW7899" s="160" t="s">
        <v>1106</v>
      </c>
      <c r="AX7899" s="28">
        <f t="shared" si="243"/>
        <v>14</v>
      </c>
    </row>
    <row r="7900" spans="28:50" x14ac:dyDescent="0.3">
      <c r="AB7900" s="160">
        <v>40078</v>
      </c>
      <c r="AC7900">
        <v>17</v>
      </c>
      <c r="AD7900">
        <v>201</v>
      </c>
      <c r="AE7900" t="s">
        <v>1106</v>
      </c>
      <c r="AF7900">
        <v>20</v>
      </c>
      <c r="AH7900" s="160">
        <v>38617</v>
      </c>
      <c r="AI7900">
        <v>17</v>
      </c>
      <c r="AJ7900">
        <v>184</v>
      </c>
      <c r="AK7900" s="160" t="s">
        <v>1106</v>
      </c>
      <c r="AL7900" s="28">
        <f t="shared" si="241"/>
        <v>18</v>
      </c>
      <c r="AN7900" s="160">
        <v>37521</v>
      </c>
      <c r="AO7900">
        <v>17</v>
      </c>
      <c r="AP7900">
        <v>140</v>
      </c>
      <c r="AQ7900" s="160" t="s">
        <v>1106</v>
      </c>
      <c r="AR7900" s="28">
        <f t="shared" si="242"/>
        <v>14</v>
      </c>
      <c r="AT7900" s="160">
        <v>36791</v>
      </c>
      <c r="AU7900">
        <v>17</v>
      </c>
      <c r="AV7900">
        <v>110</v>
      </c>
      <c r="AW7900" s="160" t="s">
        <v>1106</v>
      </c>
      <c r="AX7900" s="28">
        <f t="shared" si="243"/>
        <v>11</v>
      </c>
    </row>
    <row r="7901" spans="28:50" x14ac:dyDescent="0.3">
      <c r="AB7901" s="160">
        <v>40078</v>
      </c>
      <c r="AC7901">
        <v>18</v>
      </c>
      <c r="AD7901">
        <v>180</v>
      </c>
      <c r="AE7901" t="s">
        <v>1106</v>
      </c>
      <c r="AF7901">
        <v>18</v>
      </c>
      <c r="AH7901" s="160">
        <v>38617</v>
      </c>
      <c r="AI7901">
        <v>18</v>
      </c>
      <c r="AJ7901">
        <v>182</v>
      </c>
      <c r="AK7901" s="160" t="s">
        <v>1106</v>
      </c>
      <c r="AL7901" s="28">
        <f t="shared" si="241"/>
        <v>18</v>
      </c>
      <c r="AN7901" s="160">
        <v>37521</v>
      </c>
      <c r="AO7901">
        <v>18</v>
      </c>
      <c r="AP7901">
        <v>120</v>
      </c>
      <c r="AQ7901" s="160" t="s">
        <v>1106</v>
      </c>
      <c r="AR7901" s="28">
        <f t="shared" si="242"/>
        <v>12</v>
      </c>
      <c r="AT7901" s="160">
        <v>36791</v>
      </c>
      <c r="AU7901">
        <v>18</v>
      </c>
      <c r="AV7901">
        <v>106</v>
      </c>
      <c r="AW7901" s="160" t="s">
        <v>1106</v>
      </c>
      <c r="AX7901" s="28">
        <f t="shared" si="243"/>
        <v>11</v>
      </c>
    </row>
    <row r="7902" spans="28:50" x14ac:dyDescent="0.3">
      <c r="AB7902" s="160">
        <v>40078</v>
      </c>
      <c r="AC7902">
        <v>19</v>
      </c>
      <c r="AD7902">
        <v>165</v>
      </c>
      <c r="AE7902" t="s">
        <v>1106</v>
      </c>
      <c r="AF7902">
        <v>17</v>
      </c>
      <c r="AH7902" s="160">
        <v>38617</v>
      </c>
      <c r="AI7902">
        <v>19</v>
      </c>
      <c r="AJ7902">
        <v>180</v>
      </c>
      <c r="AK7902" s="160" t="s">
        <v>1106</v>
      </c>
      <c r="AL7902" s="28">
        <f t="shared" si="241"/>
        <v>18</v>
      </c>
      <c r="AN7902" s="160">
        <v>37521</v>
      </c>
      <c r="AO7902">
        <v>19</v>
      </c>
      <c r="AP7902">
        <v>120</v>
      </c>
      <c r="AQ7902" s="160" t="s">
        <v>1106</v>
      </c>
      <c r="AR7902" s="28">
        <f t="shared" si="242"/>
        <v>12</v>
      </c>
      <c r="AT7902" s="160">
        <v>36791</v>
      </c>
      <c r="AU7902">
        <v>19</v>
      </c>
      <c r="AV7902">
        <v>102</v>
      </c>
      <c r="AW7902" s="160" t="s">
        <v>1106</v>
      </c>
      <c r="AX7902" s="28">
        <f t="shared" si="243"/>
        <v>10</v>
      </c>
    </row>
    <row r="7903" spans="28:50" x14ac:dyDescent="0.3">
      <c r="AB7903" s="160">
        <v>40078</v>
      </c>
      <c r="AC7903">
        <v>20</v>
      </c>
      <c r="AD7903">
        <v>131</v>
      </c>
      <c r="AE7903" t="s">
        <v>1106</v>
      </c>
      <c r="AF7903">
        <v>13</v>
      </c>
      <c r="AH7903" s="160">
        <v>38617</v>
      </c>
      <c r="AI7903">
        <v>20</v>
      </c>
      <c r="AJ7903">
        <v>165</v>
      </c>
      <c r="AK7903" s="160" t="s">
        <v>1106</v>
      </c>
      <c r="AL7903" s="28">
        <f t="shared" si="241"/>
        <v>17</v>
      </c>
      <c r="AN7903" s="160">
        <v>37521</v>
      </c>
      <c r="AO7903">
        <v>20</v>
      </c>
      <c r="AP7903">
        <v>122</v>
      </c>
      <c r="AQ7903" s="160" t="s">
        <v>1106</v>
      </c>
      <c r="AR7903" s="28">
        <f t="shared" si="242"/>
        <v>12</v>
      </c>
      <c r="AT7903" s="160">
        <v>36791</v>
      </c>
      <c r="AU7903">
        <v>20</v>
      </c>
      <c r="AV7903">
        <v>97</v>
      </c>
      <c r="AW7903" s="160" t="s">
        <v>1106</v>
      </c>
      <c r="AX7903" s="28">
        <f t="shared" si="243"/>
        <v>10</v>
      </c>
    </row>
    <row r="7904" spans="28:50" x14ac:dyDescent="0.3">
      <c r="AB7904" s="160">
        <v>40078</v>
      </c>
      <c r="AC7904">
        <v>21</v>
      </c>
      <c r="AD7904">
        <v>137</v>
      </c>
      <c r="AE7904" t="s">
        <v>1106</v>
      </c>
      <c r="AF7904">
        <v>14</v>
      </c>
      <c r="AH7904" s="160">
        <v>38617</v>
      </c>
      <c r="AI7904">
        <v>21</v>
      </c>
      <c r="AJ7904">
        <v>159</v>
      </c>
      <c r="AK7904" s="160" t="s">
        <v>1106</v>
      </c>
      <c r="AL7904" s="28">
        <f t="shared" si="241"/>
        <v>16</v>
      </c>
      <c r="AN7904" s="160">
        <v>37521</v>
      </c>
      <c r="AO7904">
        <v>21</v>
      </c>
      <c r="AP7904">
        <v>110</v>
      </c>
      <c r="AQ7904" s="160" t="s">
        <v>1106</v>
      </c>
      <c r="AR7904" s="28">
        <f t="shared" si="242"/>
        <v>11</v>
      </c>
      <c r="AT7904" s="160">
        <v>36791</v>
      </c>
      <c r="AU7904">
        <v>21</v>
      </c>
      <c r="AV7904">
        <v>96</v>
      </c>
      <c r="AW7904" s="160" t="s">
        <v>1106</v>
      </c>
      <c r="AX7904" s="28">
        <f t="shared" si="243"/>
        <v>10</v>
      </c>
    </row>
    <row r="7905" spans="28:50" x14ac:dyDescent="0.3">
      <c r="AB7905" s="160">
        <v>40078</v>
      </c>
      <c r="AC7905">
        <v>22</v>
      </c>
      <c r="AD7905">
        <v>135</v>
      </c>
      <c r="AE7905" t="s">
        <v>1106</v>
      </c>
      <c r="AF7905">
        <v>14</v>
      </c>
      <c r="AH7905" s="160">
        <v>38617</v>
      </c>
      <c r="AI7905">
        <v>22</v>
      </c>
      <c r="AJ7905">
        <v>158</v>
      </c>
      <c r="AK7905" s="160" t="s">
        <v>1106</v>
      </c>
      <c r="AL7905" s="28">
        <f t="shared" si="241"/>
        <v>16</v>
      </c>
      <c r="AN7905" s="160">
        <v>37521</v>
      </c>
      <c r="AO7905">
        <v>22</v>
      </c>
      <c r="AP7905">
        <v>110</v>
      </c>
      <c r="AQ7905" s="160" t="s">
        <v>1106</v>
      </c>
      <c r="AR7905" s="28">
        <f t="shared" si="242"/>
        <v>11</v>
      </c>
      <c r="AT7905" s="160">
        <v>36791</v>
      </c>
      <c r="AU7905">
        <v>22</v>
      </c>
      <c r="AV7905">
        <v>100</v>
      </c>
      <c r="AW7905" s="160" t="s">
        <v>1106</v>
      </c>
      <c r="AX7905" s="28">
        <f t="shared" si="243"/>
        <v>10</v>
      </c>
    </row>
    <row r="7906" spans="28:50" x14ac:dyDescent="0.3">
      <c r="AB7906" s="160">
        <v>40078</v>
      </c>
      <c r="AC7906">
        <v>23</v>
      </c>
      <c r="AD7906">
        <v>132</v>
      </c>
      <c r="AE7906" t="s">
        <v>1106</v>
      </c>
      <c r="AF7906">
        <v>13</v>
      </c>
      <c r="AH7906" s="160">
        <v>38617</v>
      </c>
      <c r="AI7906">
        <v>23</v>
      </c>
      <c r="AJ7906">
        <v>168</v>
      </c>
      <c r="AK7906" s="160" t="s">
        <v>1106</v>
      </c>
      <c r="AL7906" s="28">
        <f t="shared" si="241"/>
        <v>17</v>
      </c>
      <c r="AN7906" s="160">
        <v>37521</v>
      </c>
      <c r="AO7906">
        <v>23</v>
      </c>
      <c r="AP7906">
        <v>121</v>
      </c>
      <c r="AQ7906" s="160" t="s">
        <v>1106</v>
      </c>
      <c r="AR7906" s="28">
        <f t="shared" si="242"/>
        <v>12</v>
      </c>
      <c r="AT7906" s="160">
        <v>36791</v>
      </c>
      <c r="AU7906">
        <v>23</v>
      </c>
      <c r="AV7906">
        <v>95</v>
      </c>
      <c r="AW7906" s="160" t="s">
        <v>1106</v>
      </c>
      <c r="AX7906" s="28">
        <f t="shared" si="243"/>
        <v>10</v>
      </c>
    </row>
    <row r="7907" spans="28:50" x14ac:dyDescent="0.3">
      <c r="AB7907" s="160">
        <v>40079</v>
      </c>
      <c r="AC7907">
        <v>0</v>
      </c>
      <c r="AD7907">
        <v>132</v>
      </c>
      <c r="AE7907" t="s">
        <v>1106</v>
      </c>
      <c r="AF7907">
        <v>13</v>
      </c>
      <c r="AH7907" s="160">
        <v>38618</v>
      </c>
      <c r="AI7907">
        <v>0</v>
      </c>
      <c r="AJ7907">
        <v>165</v>
      </c>
      <c r="AK7907" s="160" t="s">
        <v>1106</v>
      </c>
      <c r="AL7907" s="28">
        <f t="shared" si="241"/>
        <v>17</v>
      </c>
      <c r="AN7907" s="160">
        <v>37522</v>
      </c>
      <c r="AO7907">
        <v>0</v>
      </c>
      <c r="AP7907">
        <v>120</v>
      </c>
      <c r="AQ7907" s="160" t="s">
        <v>1106</v>
      </c>
      <c r="AR7907" s="28">
        <f t="shared" si="242"/>
        <v>12</v>
      </c>
      <c r="AT7907" s="160">
        <v>36792</v>
      </c>
      <c r="AU7907">
        <v>0</v>
      </c>
      <c r="AV7907">
        <v>97</v>
      </c>
      <c r="AW7907" s="160" t="s">
        <v>1106</v>
      </c>
      <c r="AX7907" s="28">
        <f t="shared" si="243"/>
        <v>10</v>
      </c>
    </row>
    <row r="7908" spans="28:50" x14ac:dyDescent="0.3">
      <c r="AB7908" s="160">
        <v>40079</v>
      </c>
      <c r="AC7908">
        <v>1</v>
      </c>
      <c r="AD7908">
        <v>130</v>
      </c>
      <c r="AE7908" t="s">
        <v>1106</v>
      </c>
      <c r="AF7908">
        <v>13</v>
      </c>
      <c r="AH7908" s="160">
        <v>38618</v>
      </c>
      <c r="AI7908">
        <v>1</v>
      </c>
      <c r="AJ7908">
        <v>163</v>
      </c>
      <c r="AK7908" s="160" t="s">
        <v>1106</v>
      </c>
      <c r="AL7908" s="28">
        <f t="shared" si="241"/>
        <v>16</v>
      </c>
      <c r="AN7908" s="160">
        <v>37522</v>
      </c>
      <c r="AO7908">
        <v>1</v>
      </c>
      <c r="AP7908">
        <v>130</v>
      </c>
      <c r="AQ7908" s="160" t="s">
        <v>1106</v>
      </c>
      <c r="AR7908" s="28">
        <f t="shared" si="242"/>
        <v>13</v>
      </c>
      <c r="AT7908" s="160">
        <v>36792</v>
      </c>
      <c r="AU7908">
        <v>1</v>
      </c>
      <c r="AV7908">
        <v>97</v>
      </c>
      <c r="AW7908" s="160" t="s">
        <v>1106</v>
      </c>
      <c r="AX7908" s="28">
        <f t="shared" si="243"/>
        <v>10</v>
      </c>
    </row>
    <row r="7909" spans="28:50" x14ac:dyDescent="0.3">
      <c r="AB7909" s="160">
        <v>40079</v>
      </c>
      <c r="AC7909">
        <v>2</v>
      </c>
      <c r="AD7909">
        <v>152</v>
      </c>
      <c r="AE7909" t="s">
        <v>1106</v>
      </c>
      <c r="AF7909">
        <v>15</v>
      </c>
      <c r="AH7909" s="160">
        <v>38618</v>
      </c>
      <c r="AI7909">
        <v>2</v>
      </c>
      <c r="AJ7909">
        <v>164</v>
      </c>
      <c r="AK7909" s="160" t="s">
        <v>1106</v>
      </c>
      <c r="AL7909" s="28">
        <f t="shared" si="241"/>
        <v>16</v>
      </c>
      <c r="AN7909" s="160">
        <v>37522</v>
      </c>
      <c r="AO7909">
        <v>2</v>
      </c>
      <c r="AP7909">
        <v>133</v>
      </c>
      <c r="AQ7909" s="160" t="s">
        <v>1106</v>
      </c>
      <c r="AR7909" s="28">
        <f t="shared" si="242"/>
        <v>13</v>
      </c>
      <c r="AT7909" s="160">
        <v>36792</v>
      </c>
      <c r="AU7909">
        <v>2</v>
      </c>
      <c r="AV7909">
        <v>95</v>
      </c>
      <c r="AW7909" s="160" t="s">
        <v>1106</v>
      </c>
      <c r="AX7909" s="28">
        <f t="shared" si="243"/>
        <v>10</v>
      </c>
    </row>
    <row r="7910" spans="28:50" x14ac:dyDescent="0.3">
      <c r="AB7910" s="160">
        <v>40079</v>
      </c>
      <c r="AC7910">
        <v>3</v>
      </c>
      <c r="AD7910">
        <v>126</v>
      </c>
      <c r="AE7910" t="s">
        <v>1106</v>
      </c>
      <c r="AF7910">
        <v>13</v>
      </c>
      <c r="AH7910" s="160">
        <v>38618</v>
      </c>
      <c r="AI7910">
        <v>3</v>
      </c>
      <c r="AJ7910">
        <v>154</v>
      </c>
      <c r="AK7910" s="160" t="s">
        <v>1106</v>
      </c>
      <c r="AL7910" s="28">
        <f t="shared" si="241"/>
        <v>15</v>
      </c>
      <c r="AN7910" s="160">
        <v>37522</v>
      </c>
      <c r="AO7910">
        <v>3</v>
      </c>
      <c r="AP7910">
        <v>130</v>
      </c>
      <c r="AQ7910" s="160" t="s">
        <v>1106</v>
      </c>
      <c r="AR7910" s="28">
        <f t="shared" si="242"/>
        <v>13</v>
      </c>
      <c r="AT7910" s="160">
        <v>36792</v>
      </c>
      <c r="AU7910">
        <v>3</v>
      </c>
      <c r="AV7910">
        <v>97</v>
      </c>
      <c r="AW7910" s="160" t="s">
        <v>1106</v>
      </c>
      <c r="AX7910" s="28">
        <f t="shared" si="243"/>
        <v>10</v>
      </c>
    </row>
    <row r="7911" spans="28:50" x14ac:dyDescent="0.3">
      <c r="AB7911" s="160">
        <v>40079</v>
      </c>
      <c r="AC7911">
        <v>4</v>
      </c>
      <c r="AD7911">
        <v>116</v>
      </c>
      <c r="AE7911" t="s">
        <v>1106</v>
      </c>
      <c r="AF7911">
        <v>12</v>
      </c>
      <c r="AH7911" s="160">
        <v>38618</v>
      </c>
      <c r="AI7911">
        <v>4</v>
      </c>
      <c r="AJ7911">
        <v>152</v>
      </c>
      <c r="AK7911" s="160" t="s">
        <v>1106</v>
      </c>
      <c r="AL7911" s="28">
        <f t="shared" si="241"/>
        <v>15</v>
      </c>
      <c r="AN7911" s="160">
        <v>37522</v>
      </c>
      <c r="AO7911">
        <v>4</v>
      </c>
      <c r="AP7911">
        <v>130</v>
      </c>
      <c r="AQ7911" s="160" t="s">
        <v>1106</v>
      </c>
      <c r="AR7911" s="28">
        <f t="shared" si="242"/>
        <v>13</v>
      </c>
      <c r="AT7911" s="160">
        <v>36792</v>
      </c>
      <c r="AU7911">
        <v>4</v>
      </c>
      <c r="AV7911">
        <v>90</v>
      </c>
      <c r="AW7911" s="160" t="s">
        <v>1106</v>
      </c>
      <c r="AX7911" s="28">
        <f t="shared" si="243"/>
        <v>9</v>
      </c>
    </row>
    <row r="7912" spans="28:50" x14ac:dyDescent="0.3">
      <c r="AB7912" s="160">
        <v>40079</v>
      </c>
      <c r="AC7912">
        <v>5</v>
      </c>
      <c r="AD7912">
        <v>91</v>
      </c>
      <c r="AE7912" t="s">
        <v>1106</v>
      </c>
      <c r="AF7912">
        <v>9</v>
      </c>
      <c r="AH7912" s="160">
        <v>38618</v>
      </c>
      <c r="AI7912">
        <v>5</v>
      </c>
      <c r="AJ7912">
        <v>152</v>
      </c>
      <c r="AK7912" s="160" t="s">
        <v>1106</v>
      </c>
      <c r="AL7912" s="28">
        <f t="shared" si="241"/>
        <v>15</v>
      </c>
      <c r="AN7912" s="160">
        <v>37522</v>
      </c>
      <c r="AO7912">
        <v>5</v>
      </c>
      <c r="AP7912">
        <v>130</v>
      </c>
      <c r="AQ7912" s="160" t="s">
        <v>1106</v>
      </c>
      <c r="AR7912" s="28">
        <f t="shared" si="242"/>
        <v>13</v>
      </c>
      <c r="AT7912" s="160">
        <v>36792</v>
      </c>
      <c r="AU7912">
        <v>5</v>
      </c>
      <c r="AV7912">
        <v>112</v>
      </c>
      <c r="AW7912" s="160" t="s">
        <v>1106</v>
      </c>
      <c r="AX7912" s="28">
        <f t="shared" si="243"/>
        <v>11</v>
      </c>
    </row>
    <row r="7913" spans="28:50" x14ac:dyDescent="0.3">
      <c r="AB7913" s="160">
        <v>40079</v>
      </c>
      <c r="AC7913">
        <v>6</v>
      </c>
      <c r="AD7913">
        <v>87</v>
      </c>
      <c r="AE7913" t="s">
        <v>1106</v>
      </c>
      <c r="AF7913">
        <v>9</v>
      </c>
      <c r="AH7913" s="160">
        <v>38618</v>
      </c>
      <c r="AI7913">
        <v>6</v>
      </c>
      <c r="AJ7913">
        <v>156</v>
      </c>
      <c r="AK7913" s="160" t="s">
        <v>1106</v>
      </c>
      <c r="AL7913" s="28">
        <f t="shared" si="241"/>
        <v>16</v>
      </c>
      <c r="AN7913" s="160">
        <v>37522</v>
      </c>
      <c r="AO7913">
        <v>6</v>
      </c>
      <c r="AP7913">
        <v>130</v>
      </c>
      <c r="AQ7913" s="160" t="s">
        <v>1106</v>
      </c>
      <c r="AR7913" s="28">
        <f t="shared" si="242"/>
        <v>13</v>
      </c>
      <c r="AT7913" s="160">
        <v>36792</v>
      </c>
      <c r="AU7913">
        <v>6</v>
      </c>
      <c r="AV7913">
        <v>119</v>
      </c>
      <c r="AW7913" s="160" t="s">
        <v>1106</v>
      </c>
      <c r="AX7913" s="28">
        <f t="shared" si="243"/>
        <v>12</v>
      </c>
    </row>
    <row r="7914" spans="28:50" x14ac:dyDescent="0.3">
      <c r="AB7914" s="160">
        <v>40079</v>
      </c>
      <c r="AC7914">
        <v>7</v>
      </c>
      <c r="AD7914">
        <v>78</v>
      </c>
      <c r="AE7914" t="s">
        <v>1106</v>
      </c>
      <c r="AF7914">
        <v>8</v>
      </c>
      <c r="AH7914" s="160">
        <v>38618</v>
      </c>
      <c r="AI7914">
        <v>7</v>
      </c>
      <c r="AJ7914">
        <v>158</v>
      </c>
      <c r="AK7914" s="160" t="s">
        <v>1106</v>
      </c>
      <c r="AL7914" s="28">
        <f t="shared" si="241"/>
        <v>16</v>
      </c>
      <c r="AN7914" s="160">
        <v>37522</v>
      </c>
      <c r="AO7914">
        <v>7</v>
      </c>
      <c r="AP7914">
        <v>140</v>
      </c>
      <c r="AQ7914" s="160" t="s">
        <v>1106</v>
      </c>
      <c r="AR7914" s="28">
        <f t="shared" si="242"/>
        <v>14</v>
      </c>
      <c r="AT7914" s="160">
        <v>36792</v>
      </c>
      <c r="AU7914">
        <v>7</v>
      </c>
      <c r="AV7914">
        <v>143</v>
      </c>
      <c r="AW7914" s="160" t="s">
        <v>1106</v>
      </c>
      <c r="AX7914" s="28">
        <f t="shared" si="243"/>
        <v>14</v>
      </c>
    </row>
    <row r="7915" spans="28:50" x14ac:dyDescent="0.3">
      <c r="AB7915" s="160">
        <v>40079</v>
      </c>
      <c r="AC7915">
        <v>8</v>
      </c>
      <c r="AD7915">
        <v>84</v>
      </c>
      <c r="AE7915" t="s">
        <v>1106</v>
      </c>
      <c r="AF7915">
        <v>8</v>
      </c>
      <c r="AH7915" s="160">
        <v>38618</v>
      </c>
      <c r="AI7915">
        <v>8</v>
      </c>
      <c r="AJ7915">
        <v>167</v>
      </c>
      <c r="AK7915" s="160" t="s">
        <v>1106</v>
      </c>
      <c r="AL7915" s="28">
        <f t="shared" si="241"/>
        <v>17</v>
      </c>
      <c r="AN7915" s="160">
        <v>37522</v>
      </c>
      <c r="AO7915">
        <v>8</v>
      </c>
      <c r="AP7915">
        <v>151</v>
      </c>
      <c r="AQ7915" s="160" t="s">
        <v>1106</v>
      </c>
      <c r="AR7915" s="28">
        <f t="shared" si="242"/>
        <v>15</v>
      </c>
      <c r="AT7915" s="160">
        <v>36792</v>
      </c>
      <c r="AU7915">
        <v>8</v>
      </c>
      <c r="AV7915">
        <v>147</v>
      </c>
      <c r="AW7915" s="160" t="s">
        <v>1106</v>
      </c>
      <c r="AX7915" s="28">
        <f t="shared" si="243"/>
        <v>15</v>
      </c>
    </row>
    <row r="7916" spans="28:50" x14ac:dyDescent="0.3">
      <c r="AB7916" s="160">
        <v>40079</v>
      </c>
      <c r="AC7916">
        <v>9</v>
      </c>
      <c r="AD7916">
        <v>84</v>
      </c>
      <c r="AE7916" t="s">
        <v>1106</v>
      </c>
      <c r="AF7916">
        <v>8</v>
      </c>
      <c r="AH7916" s="160">
        <v>38618</v>
      </c>
      <c r="AI7916">
        <v>9</v>
      </c>
      <c r="AJ7916">
        <v>172</v>
      </c>
      <c r="AK7916" s="160" t="s">
        <v>1106</v>
      </c>
      <c r="AL7916" s="28">
        <f t="shared" si="241"/>
        <v>17</v>
      </c>
      <c r="AN7916" s="160">
        <v>37522</v>
      </c>
      <c r="AO7916">
        <v>9</v>
      </c>
      <c r="AP7916">
        <v>160</v>
      </c>
      <c r="AQ7916" s="160" t="s">
        <v>1106</v>
      </c>
      <c r="AR7916" s="28">
        <f t="shared" si="242"/>
        <v>16</v>
      </c>
      <c r="AT7916" s="160">
        <v>36792</v>
      </c>
      <c r="AU7916">
        <v>9</v>
      </c>
      <c r="AV7916">
        <v>167</v>
      </c>
      <c r="AW7916" s="160" t="s">
        <v>1106</v>
      </c>
      <c r="AX7916" s="28">
        <f t="shared" si="243"/>
        <v>17</v>
      </c>
    </row>
    <row r="7917" spans="28:50" x14ac:dyDescent="0.3">
      <c r="AB7917" s="160">
        <v>40079</v>
      </c>
      <c r="AC7917">
        <v>10</v>
      </c>
      <c r="AD7917">
        <v>90</v>
      </c>
      <c r="AE7917" t="s">
        <v>1106</v>
      </c>
      <c r="AF7917">
        <v>9</v>
      </c>
      <c r="AH7917" s="160">
        <v>38618</v>
      </c>
      <c r="AI7917">
        <v>10</v>
      </c>
      <c r="AJ7917">
        <v>177</v>
      </c>
      <c r="AK7917" s="160" t="s">
        <v>1106</v>
      </c>
      <c r="AL7917" s="28">
        <f t="shared" si="241"/>
        <v>18</v>
      </c>
      <c r="AN7917" s="160">
        <v>37522</v>
      </c>
      <c r="AO7917">
        <v>10</v>
      </c>
      <c r="AP7917">
        <v>170</v>
      </c>
      <c r="AQ7917" s="160" t="s">
        <v>1106</v>
      </c>
      <c r="AR7917" s="28">
        <f t="shared" si="242"/>
        <v>17</v>
      </c>
      <c r="AT7917" s="160">
        <v>36792</v>
      </c>
      <c r="AU7917">
        <v>10</v>
      </c>
      <c r="AV7917">
        <v>164</v>
      </c>
      <c r="AW7917" s="160" t="s">
        <v>1106</v>
      </c>
      <c r="AX7917" s="28">
        <f t="shared" si="243"/>
        <v>16</v>
      </c>
    </row>
    <row r="7918" spans="28:50" x14ac:dyDescent="0.3">
      <c r="AB7918" s="160">
        <v>40079</v>
      </c>
      <c r="AC7918">
        <v>11</v>
      </c>
      <c r="AD7918">
        <v>114</v>
      </c>
      <c r="AE7918" t="s">
        <v>1106</v>
      </c>
      <c r="AF7918">
        <v>11</v>
      </c>
      <c r="AH7918" s="160">
        <v>38618</v>
      </c>
      <c r="AI7918">
        <v>11</v>
      </c>
      <c r="AJ7918">
        <v>183</v>
      </c>
      <c r="AK7918" s="160" t="s">
        <v>1106</v>
      </c>
      <c r="AL7918" s="28">
        <f t="shared" si="241"/>
        <v>18</v>
      </c>
      <c r="AN7918" s="160">
        <v>37522</v>
      </c>
      <c r="AO7918">
        <v>11</v>
      </c>
      <c r="AP7918">
        <v>168</v>
      </c>
      <c r="AQ7918" s="160" t="s">
        <v>1106</v>
      </c>
      <c r="AR7918" s="28">
        <f t="shared" si="242"/>
        <v>17</v>
      </c>
      <c r="AT7918" s="160">
        <v>36792</v>
      </c>
      <c r="AU7918">
        <v>11</v>
      </c>
      <c r="AV7918">
        <v>128</v>
      </c>
      <c r="AW7918" s="160" t="s">
        <v>1106</v>
      </c>
      <c r="AX7918" s="28">
        <f t="shared" si="243"/>
        <v>13</v>
      </c>
    </row>
    <row r="7919" spans="28:50" x14ac:dyDescent="0.3">
      <c r="AB7919" s="160">
        <v>40079</v>
      </c>
      <c r="AC7919">
        <v>12</v>
      </c>
      <c r="AD7919">
        <v>136</v>
      </c>
      <c r="AE7919" t="s">
        <v>1106</v>
      </c>
      <c r="AF7919">
        <v>14</v>
      </c>
      <c r="AH7919" s="160">
        <v>38618</v>
      </c>
      <c r="AI7919">
        <v>12</v>
      </c>
      <c r="AJ7919">
        <v>187</v>
      </c>
      <c r="AK7919" s="160" t="s">
        <v>1106</v>
      </c>
      <c r="AL7919" s="28">
        <f t="shared" si="241"/>
        <v>19</v>
      </c>
      <c r="AN7919" s="160">
        <v>37522</v>
      </c>
      <c r="AO7919">
        <v>12</v>
      </c>
      <c r="AP7919">
        <v>170</v>
      </c>
      <c r="AQ7919" s="160" t="s">
        <v>1106</v>
      </c>
      <c r="AR7919" s="28">
        <f t="shared" si="242"/>
        <v>17</v>
      </c>
      <c r="AT7919" s="160">
        <v>36792</v>
      </c>
      <c r="AU7919">
        <v>12</v>
      </c>
      <c r="AV7919">
        <v>126</v>
      </c>
      <c r="AW7919" s="160" t="s">
        <v>1106</v>
      </c>
      <c r="AX7919" s="28">
        <f t="shared" si="243"/>
        <v>13</v>
      </c>
    </row>
    <row r="7920" spans="28:50" x14ac:dyDescent="0.3">
      <c r="AB7920" s="160">
        <v>40079</v>
      </c>
      <c r="AC7920">
        <v>13</v>
      </c>
      <c r="AD7920">
        <v>129</v>
      </c>
      <c r="AE7920" t="s">
        <v>1106</v>
      </c>
      <c r="AF7920">
        <v>13</v>
      </c>
      <c r="AH7920" s="160">
        <v>38618</v>
      </c>
      <c r="AI7920">
        <v>13</v>
      </c>
      <c r="AJ7920">
        <v>194</v>
      </c>
      <c r="AK7920" s="160" t="s">
        <v>1106</v>
      </c>
      <c r="AL7920" s="28">
        <f t="shared" si="241"/>
        <v>19</v>
      </c>
      <c r="AN7920" s="160">
        <v>37522</v>
      </c>
      <c r="AO7920">
        <v>13</v>
      </c>
      <c r="AP7920">
        <v>170</v>
      </c>
      <c r="AQ7920" s="160" t="s">
        <v>1106</v>
      </c>
      <c r="AR7920" s="28">
        <f t="shared" si="242"/>
        <v>17</v>
      </c>
      <c r="AT7920" s="160">
        <v>36792</v>
      </c>
      <c r="AU7920">
        <v>13</v>
      </c>
      <c r="AV7920">
        <v>112</v>
      </c>
      <c r="AW7920" s="160" t="s">
        <v>1106</v>
      </c>
      <c r="AX7920" s="28">
        <f t="shared" si="243"/>
        <v>11</v>
      </c>
    </row>
    <row r="7921" spans="28:50" x14ac:dyDescent="0.3">
      <c r="AB7921" s="160">
        <v>40079</v>
      </c>
      <c r="AC7921">
        <v>14</v>
      </c>
      <c r="AD7921">
        <v>124</v>
      </c>
      <c r="AE7921" t="s">
        <v>1106</v>
      </c>
      <c r="AF7921">
        <v>12</v>
      </c>
      <c r="AH7921" s="160">
        <v>38618</v>
      </c>
      <c r="AI7921">
        <v>14</v>
      </c>
      <c r="AJ7921">
        <v>197</v>
      </c>
      <c r="AK7921" s="160" t="s">
        <v>1106</v>
      </c>
      <c r="AL7921" s="28">
        <f t="shared" si="241"/>
        <v>20</v>
      </c>
      <c r="AN7921" s="160">
        <v>37522</v>
      </c>
      <c r="AO7921">
        <v>14</v>
      </c>
      <c r="AP7921">
        <v>174</v>
      </c>
      <c r="AQ7921" s="160" t="s">
        <v>1106</v>
      </c>
      <c r="AR7921" s="28">
        <f t="shared" si="242"/>
        <v>17</v>
      </c>
      <c r="AT7921" s="160">
        <v>36792</v>
      </c>
      <c r="AU7921">
        <v>14</v>
      </c>
      <c r="AV7921">
        <v>96</v>
      </c>
      <c r="AW7921" s="160" t="s">
        <v>1106</v>
      </c>
      <c r="AX7921" s="28">
        <f t="shared" si="243"/>
        <v>10</v>
      </c>
    </row>
    <row r="7922" spans="28:50" x14ac:dyDescent="0.3">
      <c r="AB7922" s="160">
        <v>40079</v>
      </c>
      <c r="AC7922">
        <v>15</v>
      </c>
      <c r="AD7922">
        <v>136</v>
      </c>
      <c r="AE7922" t="s">
        <v>1106</v>
      </c>
      <c r="AF7922">
        <v>14</v>
      </c>
      <c r="AH7922" s="160">
        <v>38618</v>
      </c>
      <c r="AI7922">
        <v>15</v>
      </c>
      <c r="AJ7922">
        <v>187</v>
      </c>
      <c r="AK7922" s="160" t="s">
        <v>1106</v>
      </c>
      <c r="AL7922" s="28">
        <f t="shared" si="241"/>
        <v>19</v>
      </c>
      <c r="AN7922" s="160">
        <v>37522</v>
      </c>
      <c r="AO7922">
        <v>15</v>
      </c>
      <c r="AP7922">
        <v>170</v>
      </c>
      <c r="AQ7922" s="160" t="s">
        <v>1106</v>
      </c>
      <c r="AR7922" s="28">
        <f t="shared" si="242"/>
        <v>17</v>
      </c>
      <c r="AT7922" s="160">
        <v>36792</v>
      </c>
      <c r="AU7922">
        <v>15</v>
      </c>
      <c r="AV7922">
        <v>96</v>
      </c>
      <c r="AW7922" s="160" t="s">
        <v>1106</v>
      </c>
      <c r="AX7922" s="28">
        <f t="shared" si="243"/>
        <v>10</v>
      </c>
    </row>
    <row r="7923" spans="28:50" x14ac:dyDescent="0.3">
      <c r="AB7923" s="160">
        <v>40079</v>
      </c>
      <c r="AC7923">
        <v>16</v>
      </c>
      <c r="AD7923">
        <v>134</v>
      </c>
      <c r="AE7923" t="s">
        <v>1106</v>
      </c>
      <c r="AF7923">
        <v>13</v>
      </c>
      <c r="AH7923" s="160">
        <v>38618</v>
      </c>
      <c r="AI7923">
        <v>16</v>
      </c>
      <c r="AJ7923">
        <v>195</v>
      </c>
      <c r="AK7923" s="160" t="s">
        <v>1106</v>
      </c>
      <c r="AL7923" s="28">
        <f t="shared" si="241"/>
        <v>20</v>
      </c>
      <c r="AN7923" s="160">
        <v>37522</v>
      </c>
      <c r="AO7923">
        <v>16</v>
      </c>
      <c r="AP7923">
        <v>170</v>
      </c>
      <c r="AQ7923" s="160" t="s">
        <v>1106</v>
      </c>
      <c r="AR7923" s="28">
        <f t="shared" si="242"/>
        <v>17</v>
      </c>
      <c r="AT7923" s="160">
        <v>36792</v>
      </c>
      <c r="AU7923">
        <v>16</v>
      </c>
      <c r="AV7923">
        <v>107</v>
      </c>
      <c r="AW7923" s="160" t="s">
        <v>1106</v>
      </c>
      <c r="AX7923" s="28">
        <f t="shared" si="243"/>
        <v>11</v>
      </c>
    </row>
    <row r="7924" spans="28:50" x14ac:dyDescent="0.3">
      <c r="AB7924" s="160">
        <v>40079</v>
      </c>
      <c r="AC7924">
        <v>17</v>
      </c>
      <c r="AD7924">
        <v>132</v>
      </c>
      <c r="AE7924" t="s">
        <v>1106</v>
      </c>
      <c r="AF7924">
        <v>13</v>
      </c>
      <c r="AH7924" s="160">
        <v>38618</v>
      </c>
      <c r="AI7924">
        <v>17</v>
      </c>
      <c r="AJ7924">
        <v>185</v>
      </c>
      <c r="AK7924" s="160" t="s">
        <v>1106</v>
      </c>
      <c r="AL7924" s="28">
        <f t="shared" si="241"/>
        <v>19</v>
      </c>
      <c r="AN7924" s="160">
        <v>37522</v>
      </c>
      <c r="AO7924">
        <v>17</v>
      </c>
      <c r="AP7924">
        <v>154</v>
      </c>
      <c r="AQ7924" s="160" t="s">
        <v>1106</v>
      </c>
      <c r="AR7924" s="28">
        <f t="shared" si="242"/>
        <v>15</v>
      </c>
      <c r="AT7924" s="160">
        <v>36792</v>
      </c>
      <c r="AU7924">
        <v>17</v>
      </c>
      <c r="AV7924">
        <v>105</v>
      </c>
      <c r="AW7924" s="160" t="s">
        <v>1106</v>
      </c>
      <c r="AX7924" s="28">
        <f t="shared" si="243"/>
        <v>11</v>
      </c>
    </row>
    <row r="7925" spans="28:50" x14ac:dyDescent="0.3">
      <c r="AB7925" s="160">
        <v>40079</v>
      </c>
      <c r="AC7925">
        <v>18</v>
      </c>
      <c r="AD7925">
        <v>123</v>
      </c>
      <c r="AE7925" t="s">
        <v>1106</v>
      </c>
      <c r="AF7925">
        <v>12</v>
      </c>
      <c r="AH7925" s="160">
        <v>38618</v>
      </c>
      <c r="AI7925">
        <v>18</v>
      </c>
      <c r="AJ7925">
        <v>178</v>
      </c>
      <c r="AK7925" s="160" t="s">
        <v>1106</v>
      </c>
      <c r="AL7925" s="28">
        <f t="shared" si="241"/>
        <v>18</v>
      </c>
      <c r="AN7925" s="160">
        <v>37522</v>
      </c>
      <c r="AO7925">
        <v>18</v>
      </c>
      <c r="AP7925">
        <v>140</v>
      </c>
      <c r="AQ7925" s="160" t="s">
        <v>1106</v>
      </c>
      <c r="AR7925" s="28">
        <f t="shared" si="242"/>
        <v>14</v>
      </c>
      <c r="AT7925" s="160">
        <v>36792</v>
      </c>
      <c r="AU7925">
        <v>18</v>
      </c>
      <c r="AV7925">
        <v>92</v>
      </c>
      <c r="AW7925" s="160" t="s">
        <v>1106</v>
      </c>
      <c r="AX7925" s="28">
        <f t="shared" si="243"/>
        <v>9</v>
      </c>
    </row>
    <row r="7926" spans="28:50" x14ac:dyDescent="0.3">
      <c r="AB7926" s="160">
        <v>40079</v>
      </c>
      <c r="AC7926">
        <v>19</v>
      </c>
      <c r="AD7926">
        <v>122</v>
      </c>
      <c r="AE7926" t="s">
        <v>1106</v>
      </c>
      <c r="AF7926">
        <v>12</v>
      </c>
      <c r="AH7926" s="160">
        <v>38618</v>
      </c>
      <c r="AI7926">
        <v>19</v>
      </c>
      <c r="AJ7926">
        <v>177</v>
      </c>
      <c r="AK7926" s="160" t="s">
        <v>1106</v>
      </c>
      <c r="AL7926" s="28">
        <f t="shared" si="241"/>
        <v>18</v>
      </c>
      <c r="AN7926" s="160">
        <v>37522</v>
      </c>
      <c r="AO7926">
        <v>19</v>
      </c>
      <c r="AP7926">
        <v>130</v>
      </c>
      <c r="AQ7926" s="160" t="s">
        <v>1106</v>
      </c>
      <c r="AR7926" s="28">
        <f t="shared" si="242"/>
        <v>13</v>
      </c>
      <c r="AT7926" s="160">
        <v>36792</v>
      </c>
      <c r="AU7926">
        <v>19</v>
      </c>
      <c r="AV7926">
        <v>80</v>
      </c>
      <c r="AW7926" s="160" t="s">
        <v>1106</v>
      </c>
      <c r="AX7926" s="28">
        <f t="shared" si="243"/>
        <v>8</v>
      </c>
    </row>
    <row r="7927" spans="28:50" x14ac:dyDescent="0.3">
      <c r="AB7927" s="160">
        <v>40079</v>
      </c>
      <c r="AC7927">
        <v>20</v>
      </c>
      <c r="AD7927">
        <v>111</v>
      </c>
      <c r="AE7927" t="s">
        <v>1106</v>
      </c>
      <c r="AF7927">
        <v>11</v>
      </c>
      <c r="AH7927" s="160">
        <v>38618</v>
      </c>
      <c r="AI7927">
        <v>20</v>
      </c>
      <c r="AJ7927">
        <v>171</v>
      </c>
      <c r="AK7927" s="160" t="s">
        <v>1106</v>
      </c>
      <c r="AL7927" s="28">
        <f t="shared" si="241"/>
        <v>17</v>
      </c>
      <c r="AN7927" s="160">
        <v>37522</v>
      </c>
      <c r="AO7927">
        <v>20</v>
      </c>
      <c r="AP7927">
        <v>123</v>
      </c>
      <c r="AQ7927" s="160" t="s">
        <v>1106</v>
      </c>
      <c r="AR7927" s="28">
        <f t="shared" si="242"/>
        <v>12</v>
      </c>
      <c r="AT7927" s="160">
        <v>36792</v>
      </c>
      <c r="AU7927">
        <v>20</v>
      </c>
      <c r="AV7927">
        <v>78</v>
      </c>
      <c r="AW7927" s="160" t="s">
        <v>1106</v>
      </c>
      <c r="AX7927" s="28">
        <f t="shared" si="243"/>
        <v>8</v>
      </c>
    </row>
    <row r="7928" spans="28:50" x14ac:dyDescent="0.3">
      <c r="AB7928" s="160">
        <v>40079</v>
      </c>
      <c r="AC7928">
        <v>21</v>
      </c>
      <c r="AD7928">
        <v>110</v>
      </c>
      <c r="AE7928" t="s">
        <v>1106</v>
      </c>
      <c r="AF7928">
        <v>11</v>
      </c>
      <c r="AH7928" s="160">
        <v>38618</v>
      </c>
      <c r="AI7928">
        <v>21</v>
      </c>
      <c r="AJ7928">
        <v>153</v>
      </c>
      <c r="AK7928" s="160" t="s">
        <v>1106</v>
      </c>
      <c r="AL7928" s="28">
        <f t="shared" si="241"/>
        <v>15</v>
      </c>
      <c r="AN7928" s="160">
        <v>37522</v>
      </c>
      <c r="AO7928">
        <v>21</v>
      </c>
      <c r="AP7928">
        <v>120</v>
      </c>
      <c r="AQ7928" s="160" t="s">
        <v>1106</v>
      </c>
      <c r="AR7928" s="28">
        <f t="shared" si="242"/>
        <v>12</v>
      </c>
      <c r="AT7928" s="160">
        <v>36792</v>
      </c>
      <c r="AU7928">
        <v>21</v>
      </c>
      <c r="AV7928">
        <v>72</v>
      </c>
      <c r="AW7928" s="160" t="s">
        <v>1106</v>
      </c>
      <c r="AX7928" s="28">
        <f t="shared" si="243"/>
        <v>7</v>
      </c>
    </row>
    <row r="7929" spans="28:50" x14ac:dyDescent="0.3">
      <c r="AB7929" s="160">
        <v>40079</v>
      </c>
      <c r="AC7929">
        <v>22</v>
      </c>
      <c r="AD7929">
        <v>109</v>
      </c>
      <c r="AE7929" t="s">
        <v>1106</v>
      </c>
      <c r="AF7929">
        <v>11</v>
      </c>
      <c r="AH7929" s="160">
        <v>38618</v>
      </c>
      <c r="AI7929">
        <v>22</v>
      </c>
      <c r="AJ7929">
        <v>147</v>
      </c>
      <c r="AK7929" s="160" t="s">
        <v>1106</v>
      </c>
      <c r="AL7929" s="28">
        <f t="shared" si="241"/>
        <v>15</v>
      </c>
      <c r="AN7929" s="160">
        <v>37522</v>
      </c>
      <c r="AO7929">
        <v>22</v>
      </c>
      <c r="AP7929">
        <v>120</v>
      </c>
      <c r="AQ7929" s="160" t="s">
        <v>1106</v>
      </c>
      <c r="AR7929" s="28">
        <f t="shared" si="242"/>
        <v>12</v>
      </c>
      <c r="AT7929" s="160">
        <v>36792</v>
      </c>
      <c r="AU7929">
        <v>22</v>
      </c>
      <c r="AV7929">
        <v>65</v>
      </c>
      <c r="AW7929" s="160" t="s">
        <v>1106</v>
      </c>
      <c r="AX7929" s="28">
        <f t="shared" si="243"/>
        <v>7</v>
      </c>
    </row>
    <row r="7930" spans="28:50" x14ac:dyDescent="0.3">
      <c r="AB7930" s="160">
        <v>40079</v>
      </c>
      <c r="AC7930">
        <v>23</v>
      </c>
      <c r="AD7930">
        <v>109</v>
      </c>
      <c r="AE7930" t="s">
        <v>1106</v>
      </c>
      <c r="AF7930">
        <v>11</v>
      </c>
      <c r="AH7930" s="160">
        <v>38618</v>
      </c>
      <c r="AI7930">
        <v>23</v>
      </c>
      <c r="AJ7930">
        <v>142</v>
      </c>
      <c r="AK7930" s="160" t="s">
        <v>1106</v>
      </c>
      <c r="AL7930" s="28">
        <f t="shared" si="241"/>
        <v>14</v>
      </c>
      <c r="AN7930" s="160">
        <v>37522</v>
      </c>
      <c r="AO7930">
        <v>23</v>
      </c>
      <c r="AP7930">
        <v>109</v>
      </c>
      <c r="AQ7930" s="160" t="s">
        <v>1106</v>
      </c>
      <c r="AR7930" s="28">
        <f t="shared" si="242"/>
        <v>11</v>
      </c>
      <c r="AT7930" s="160">
        <v>36792</v>
      </c>
      <c r="AU7930">
        <v>23</v>
      </c>
      <c r="AV7930">
        <v>59</v>
      </c>
      <c r="AW7930" s="160" t="s">
        <v>1106</v>
      </c>
      <c r="AX7930" s="28">
        <f t="shared" si="243"/>
        <v>6</v>
      </c>
    </row>
    <row r="7931" spans="28:50" x14ac:dyDescent="0.3">
      <c r="AB7931" s="160">
        <v>40080</v>
      </c>
      <c r="AC7931">
        <v>0</v>
      </c>
      <c r="AD7931">
        <v>107</v>
      </c>
      <c r="AE7931" t="s">
        <v>1106</v>
      </c>
      <c r="AF7931">
        <v>11</v>
      </c>
      <c r="AH7931" s="160">
        <v>38619</v>
      </c>
      <c r="AI7931">
        <v>0</v>
      </c>
      <c r="AJ7931">
        <v>140</v>
      </c>
      <c r="AK7931" s="160" t="s">
        <v>1106</v>
      </c>
      <c r="AL7931" s="28">
        <f t="shared" ref="AL7931:AL7994" si="244">ROUND(AJ7931/10,0)</f>
        <v>14</v>
      </c>
      <c r="AN7931" s="160">
        <v>37523</v>
      </c>
      <c r="AO7931">
        <v>0</v>
      </c>
      <c r="AP7931">
        <v>100</v>
      </c>
      <c r="AQ7931" s="160" t="s">
        <v>1106</v>
      </c>
      <c r="AR7931" s="28">
        <f t="shared" ref="AR7931:AR7994" si="245">ROUND(AP7931/10,0)</f>
        <v>10</v>
      </c>
      <c r="AT7931" s="160">
        <v>36793</v>
      </c>
      <c r="AU7931">
        <v>0</v>
      </c>
      <c r="AV7931">
        <v>56</v>
      </c>
      <c r="AW7931" s="160" t="s">
        <v>1106</v>
      </c>
      <c r="AX7931" s="28">
        <f t="shared" ref="AX7931:AX7994" si="246">ROUND(AV7931/10,0)</f>
        <v>6</v>
      </c>
    </row>
    <row r="7932" spans="28:50" x14ac:dyDescent="0.3">
      <c r="AB7932" s="160">
        <v>40080</v>
      </c>
      <c r="AC7932">
        <v>1</v>
      </c>
      <c r="AD7932">
        <v>107</v>
      </c>
      <c r="AE7932" t="s">
        <v>1106</v>
      </c>
      <c r="AF7932">
        <v>11</v>
      </c>
      <c r="AH7932" s="160">
        <v>38619</v>
      </c>
      <c r="AI7932">
        <v>1</v>
      </c>
      <c r="AJ7932">
        <v>139</v>
      </c>
      <c r="AK7932" s="160" t="s">
        <v>1106</v>
      </c>
      <c r="AL7932" s="28">
        <f t="shared" si="244"/>
        <v>14</v>
      </c>
      <c r="AN7932" s="160">
        <v>37523</v>
      </c>
      <c r="AO7932">
        <v>1</v>
      </c>
      <c r="AP7932">
        <v>110</v>
      </c>
      <c r="AQ7932" s="160" t="s">
        <v>1106</v>
      </c>
      <c r="AR7932" s="28">
        <f t="shared" si="245"/>
        <v>11</v>
      </c>
      <c r="AT7932" s="160">
        <v>36793</v>
      </c>
      <c r="AU7932">
        <v>1</v>
      </c>
      <c r="AV7932">
        <v>51</v>
      </c>
      <c r="AW7932" s="160" t="s">
        <v>1106</v>
      </c>
      <c r="AX7932" s="28">
        <f t="shared" si="246"/>
        <v>5</v>
      </c>
    </row>
    <row r="7933" spans="28:50" x14ac:dyDescent="0.3">
      <c r="AB7933" s="160">
        <v>40080</v>
      </c>
      <c r="AC7933">
        <v>2</v>
      </c>
      <c r="AD7933">
        <v>102</v>
      </c>
      <c r="AE7933" t="s">
        <v>1106</v>
      </c>
      <c r="AF7933">
        <v>10</v>
      </c>
      <c r="AH7933" s="160">
        <v>38619</v>
      </c>
      <c r="AI7933">
        <v>2</v>
      </c>
      <c r="AJ7933">
        <v>138</v>
      </c>
      <c r="AK7933" s="160" t="s">
        <v>1106</v>
      </c>
      <c r="AL7933" s="28">
        <f t="shared" si="244"/>
        <v>14</v>
      </c>
      <c r="AN7933" s="160">
        <v>37523</v>
      </c>
      <c r="AO7933">
        <v>2</v>
      </c>
      <c r="AP7933">
        <v>111</v>
      </c>
      <c r="AQ7933" s="160" t="s">
        <v>1106</v>
      </c>
      <c r="AR7933" s="28">
        <f t="shared" si="245"/>
        <v>11</v>
      </c>
      <c r="AT7933" s="160">
        <v>36793</v>
      </c>
      <c r="AU7933">
        <v>2</v>
      </c>
      <c r="AV7933">
        <v>38</v>
      </c>
      <c r="AW7933" s="160" t="s">
        <v>1106</v>
      </c>
      <c r="AX7933" s="28">
        <f t="shared" si="246"/>
        <v>4</v>
      </c>
    </row>
    <row r="7934" spans="28:50" x14ac:dyDescent="0.3">
      <c r="AB7934" s="160">
        <v>40080</v>
      </c>
      <c r="AC7934">
        <v>3</v>
      </c>
      <c r="AD7934">
        <v>99</v>
      </c>
      <c r="AE7934" t="s">
        <v>1106</v>
      </c>
      <c r="AF7934">
        <v>10</v>
      </c>
      <c r="AH7934" s="160">
        <v>38619</v>
      </c>
      <c r="AI7934">
        <v>3</v>
      </c>
      <c r="AJ7934">
        <v>134</v>
      </c>
      <c r="AK7934" s="160" t="s">
        <v>1106</v>
      </c>
      <c r="AL7934" s="28">
        <f t="shared" si="244"/>
        <v>13</v>
      </c>
      <c r="AN7934" s="160">
        <v>37523</v>
      </c>
      <c r="AO7934">
        <v>3</v>
      </c>
      <c r="AP7934">
        <v>120</v>
      </c>
      <c r="AQ7934" s="160" t="s">
        <v>1106</v>
      </c>
      <c r="AR7934" s="28">
        <f t="shared" si="245"/>
        <v>12</v>
      </c>
      <c r="AT7934" s="160">
        <v>36793</v>
      </c>
      <c r="AU7934">
        <v>3</v>
      </c>
      <c r="AV7934">
        <v>42</v>
      </c>
      <c r="AW7934" s="160" t="s">
        <v>1106</v>
      </c>
      <c r="AX7934" s="28">
        <f t="shared" si="246"/>
        <v>4</v>
      </c>
    </row>
    <row r="7935" spans="28:50" x14ac:dyDescent="0.3">
      <c r="AB7935" s="160">
        <v>40080</v>
      </c>
      <c r="AC7935">
        <v>4</v>
      </c>
      <c r="AD7935">
        <v>95</v>
      </c>
      <c r="AE7935" t="s">
        <v>1106</v>
      </c>
      <c r="AF7935">
        <v>10</v>
      </c>
      <c r="AH7935" s="160">
        <v>38619</v>
      </c>
      <c r="AI7935">
        <v>4</v>
      </c>
      <c r="AJ7935">
        <v>135</v>
      </c>
      <c r="AK7935" s="160" t="s">
        <v>1106</v>
      </c>
      <c r="AL7935" s="28">
        <f t="shared" si="244"/>
        <v>14</v>
      </c>
      <c r="AN7935" s="160">
        <v>37523</v>
      </c>
      <c r="AO7935">
        <v>4</v>
      </c>
      <c r="AP7935">
        <v>120</v>
      </c>
      <c r="AQ7935" s="160" t="s">
        <v>1106</v>
      </c>
      <c r="AR7935" s="28">
        <f t="shared" si="245"/>
        <v>12</v>
      </c>
      <c r="AT7935" s="160">
        <v>36793</v>
      </c>
      <c r="AU7935">
        <v>4</v>
      </c>
      <c r="AV7935">
        <v>43</v>
      </c>
      <c r="AW7935" s="160" t="s">
        <v>1106</v>
      </c>
      <c r="AX7935" s="28">
        <f t="shared" si="246"/>
        <v>4</v>
      </c>
    </row>
    <row r="7936" spans="28:50" x14ac:dyDescent="0.3">
      <c r="AB7936" s="160">
        <v>40080</v>
      </c>
      <c r="AC7936">
        <v>5</v>
      </c>
      <c r="AD7936">
        <v>93</v>
      </c>
      <c r="AE7936" t="s">
        <v>1106</v>
      </c>
      <c r="AF7936">
        <v>9</v>
      </c>
      <c r="AH7936" s="160">
        <v>38619</v>
      </c>
      <c r="AI7936">
        <v>5</v>
      </c>
      <c r="AJ7936">
        <v>133</v>
      </c>
      <c r="AK7936" s="160" t="s">
        <v>1106</v>
      </c>
      <c r="AL7936" s="28">
        <f t="shared" si="244"/>
        <v>13</v>
      </c>
      <c r="AN7936" s="160">
        <v>37523</v>
      </c>
      <c r="AO7936">
        <v>5</v>
      </c>
      <c r="AP7936">
        <v>117</v>
      </c>
      <c r="AQ7936" s="160" t="s">
        <v>1106</v>
      </c>
      <c r="AR7936" s="28">
        <f t="shared" si="245"/>
        <v>12</v>
      </c>
      <c r="AT7936" s="160">
        <v>36793</v>
      </c>
      <c r="AU7936">
        <v>5</v>
      </c>
      <c r="AV7936">
        <v>43</v>
      </c>
      <c r="AW7936" s="160" t="s">
        <v>1106</v>
      </c>
      <c r="AX7936" s="28">
        <f t="shared" si="246"/>
        <v>4</v>
      </c>
    </row>
    <row r="7937" spans="28:50" x14ac:dyDescent="0.3">
      <c r="AB7937" s="160">
        <v>40080</v>
      </c>
      <c r="AC7937">
        <v>6</v>
      </c>
      <c r="AD7937">
        <v>87</v>
      </c>
      <c r="AE7937" t="s">
        <v>1106</v>
      </c>
      <c r="AF7937">
        <v>9</v>
      </c>
      <c r="AH7937" s="160">
        <v>38619</v>
      </c>
      <c r="AI7937">
        <v>6</v>
      </c>
      <c r="AJ7937">
        <v>126</v>
      </c>
      <c r="AK7937" s="160" t="s">
        <v>1106</v>
      </c>
      <c r="AL7937" s="28">
        <f t="shared" si="244"/>
        <v>13</v>
      </c>
      <c r="AN7937" s="160">
        <v>37523</v>
      </c>
      <c r="AO7937">
        <v>6</v>
      </c>
      <c r="AP7937">
        <v>130</v>
      </c>
      <c r="AQ7937" s="160" t="s">
        <v>1106</v>
      </c>
      <c r="AR7937" s="28">
        <f t="shared" si="245"/>
        <v>13</v>
      </c>
      <c r="AT7937" s="160">
        <v>36793</v>
      </c>
      <c r="AU7937">
        <v>6</v>
      </c>
      <c r="AV7937">
        <v>47</v>
      </c>
      <c r="AW7937" s="160" t="s">
        <v>1106</v>
      </c>
      <c r="AX7937" s="28">
        <f t="shared" si="246"/>
        <v>5</v>
      </c>
    </row>
    <row r="7938" spans="28:50" x14ac:dyDescent="0.3">
      <c r="AB7938" s="160">
        <v>40080</v>
      </c>
      <c r="AC7938">
        <v>7</v>
      </c>
      <c r="AD7938">
        <v>101</v>
      </c>
      <c r="AE7938" t="s">
        <v>1106</v>
      </c>
      <c r="AF7938">
        <v>10</v>
      </c>
      <c r="AH7938" s="160">
        <v>38619</v>
      </c>
      <c r="AI7938">
        <v>7</v>
      </c>
      <c r="AJ7938">
        <v>127</v>
      </c>
      <c r="AK7938" s="160" t="s">
        <v>1106</v>
      </c>
      <c r="AL7938" s="28">
        <f t="shared" si="244"/>
        <v>13</v>
      </c>
      <c r="AN7938" s="160">
        <v>37523</v>
      </c>
      <c r="AO7938">
        <v>7</v>
      </c>
      <c r="AP7938">
        <v>140</v>
      </c>
      <c r="AQ7938" s="160" t="s">
        <v>1106</v>
      </c>
      <c r="AR7938" s="28">
        <f t="shared" si="245"/>
        <v>14</v>
      </c>
      <c r="AT7938" s="160">
        <v>36793</v>
      </c>
      <c r="AU7938">
        <v>7</v>
      </c>
      <c r="AV7938">
        <v>70</v>
      </c>
      <c r="AW7938" s="160" t="s">
        <v>1106</v>
      </c>
      <c r="AX7938" s="28">
        <f t="shared" si="246"/>
        <v>7</v>
      </c>
    </row>
    <row r="7939" spans="28:50" x14ac:dyDescent="0.3">
      <c r="AB7939" s="160">
        <v>40080</v>
      </c>
      <c r="AC7939">
        <v>8</v>
      </c>
      <c r="AD7939">
        <v>113</v>
      </c>
      <c r="AE7939" t="s">
        <v>1106</v>
      </c>
      <c r="AF7939">
        <v>11</v>
      </c>
      <c r="AH7939" s="160">
        <v>38619</v>
      </c>
      <c r="AI7939">
        <v>8</v>
      </c>
      <c r="AJ7939">
        <v>131</v>
      </c>
      <c r="AK7939" s="160" t="s">
        <v>1106</v>
      </c>
      <c r="AL7939" s="28">
        <f t="shared" si="244"/>
        <v>13</v>
      </c>
      <c r="AN7939" s="160">
        <v>37523</v>
      </c>
      <c r="AO7939">
        <v>8</v>
      </c>
      <c r="AP7939">
        <v>152</v>
      </c>
      <c r="AQ7939" s="160" t="s">
        <v>1106</v>
      </c>
      <c r="AR7939" s="28">
        <f t="shared" si="245"/>
        <v>15</v>
      </c>
      <c r="AT7939" s="160">
        <v>36793</v>
      </c>
      <c r="AU7939">
        <v>8</v>
      </c>
      <c r="AV7939">
        <v>75</v>
      </c>
      <c r="AW7939" s="160" t="s">
        <v>1106</v>
      </c>
      <c r="AX7939" s="28">
        <f t="shared" si="246"/>
        <v>8</v>
      </c>
    </row>
    <row r="7940" spans="28:50" x14ac:dyDescent="0.3">
      <c r="AB7940" s="160">
        <v>40080</v>
      </c>
      <c r="AC7940">
        <v>9</v>
      </c>
      <c r="AD7940">
        <v>126</v>
      </c>
      <c r="AE7940" t="s">
        <v>1106</v>
      </c>
      <c r="AF7940">
        <v>13</v>
      </c>
      <c r="AH7940" s="160">
        <v>38619</v>
      </c>
      <c r="AI7940">
        <v>9</v>
      </c>
      <c r="AJ7940">
        <v>134</v>
      </c>
      <c r="AK7940" s="160" t="s">
        <v>1106</v>
      </c>
      <c r="AL7940" s="28">
        <f t="shared" si="244"/>
        <v>13</v>
      </c>
      <c r="AN7940" s="160">
        <v>37523</v>
      </c>
      <c r="AO7940">
        <v>9</v>
      </c>
      <c r="AP7940">
        <v>170</v>
      </c>
      <c r="AQ7940" s="160" t="s">
        <v>1106</v>
      </c>
      <c r="AR7940" s="28">
        <f t="shared" si="245"/>
        <v>17</v>
      </c>
      <c r="AT7940" s="160">
        <v>36793</v>
      </c>
      <c r="AU7940">
        <v>9</v>
      </c>
      <c r="AV7940">
        <v>82</v>
      </c>
      <c r="AW7940" s="160" t="s">
        <v>1106</v>
      </c>
      <c r="AX7940" s="28">
        <f t="shared" si="246"/>
        <v>8</v>
      </c>
    </row>
    <row r="7941" spans="28:50" x14ac:dyDescent="0.3">
      <c r="AB7941" s="160">
        <v>40080</v>
      </c>
      <c r="AC7941">
        <v>10</v>
      </c>
      <c r="AD7941">
        <v>131</v>
      </c>
      <c r="AE7941" t="s">
        <v>1106</v>
      </c>
      <c r="AF7941">
        <v>13</v>
      </c>
      <c r="AH7941" s="160">
        <v>38619</v>
      </c>
      <c r="AI7941">
        <v>10</v>
      </c>
      <c r="AJ7941">
        <v>138</v>
      </c>
      <c r="AK7941" s="160" t="s">
        <v>1106</v>
      </c>
      <c r="AL7941" s="28">
        <f t="shared" si="244"/>
        <v>14</v>
      </c>
      <c r="AN7941" s="160">
        <v>37523</v>
      </c>
      <c r="AO7941">
        <v>10</v>
      </c>
      <c r="AP7941">
        <v>170</v>
      </c>
      <c r="AQ7941" s="160" t="s">
        <v>1106</v>
      </c>
      <c r="AR7941" s="28">
        <f t="shared" si="245"/>
        <v>17</v>
      </c>
      <c r="AT7941" s="160">
        <v>36793</v>
      </c>
      <c r="AU7941">
        <v>10</v>
      </c>
      <c r="AV7941">
        <v>93</v>
      </c>
      <c r="AW7941" s="160" t="s">
        <v>1106</v>
      </c>
      <c r="AX7941" s="28">
        <f t="shared" si="246"/>
        <v>9</v>
      </c>
    </row>
    <row r="7942" spans="28:50" x14ac:dyDescent="0.3">
      <c r="AB7942" s="160">
        <v>40080</v>
      </c>
      <c r="AC7942">
        <v>11</v>
      </c>
      <c r="AD7942">
        <v>137</v>
      </c>
      <c r="AE7942" t="s">
        <v>1106</v>
      </c>
      <c r="AF7942">
        <v>14</v>
      </c>
      <c r="AH7942" s="160">
        <v>38619</v>
      </c>
      <c r="AI7942">
        <v>11</v>
      </c>
      <c r="AJ7942">
        <v>149</v>
      </c>
      <c r="AK7942" s="160" t="s">
        <v>1106</v>
      </c>
      <c r="AL7942" s="28">
        <f t="shared" si="244"/>
        <v>15</v>
      </c>
      <c r="AN7942" s="160">
        <v>37523</v>
      </c>
      <c r="AO7942">
        <v>11</v>
      </c>
      <c r="AP7942">
        <v>180</v>
      </c>
      <c r="AQ7942" s="160" t="s">
        <v>1106</v>
      </c>
      <c r="AR7942" s="28">
        <f t="shared" si="245"/>
        <v>18</v>
      </c>
      <c r="AT7942" s="160">
        <v>36793</v>
      </c>
      <c r="AU7942">
        <v>11</v>
      </c>
      <c r="AV7942">
        <v>82</v>
      </c>
      <c r="AW7942" s="160" t="s">
        <v>1106</v>
      </c>
      <c r="AX7942" s="28">
        <f t="shared" si="246"/>
        <v>8</v>
      </c>
    </row>
    <row r="7943" spans="28:50" x14ac:dyDescent="0.3">
      <c r="AB7943" s="160">
        <v>40080</v>
      </c>
      <c r="AC7943">
        <v>12</v>
      </c>
      <c r="AD7943">
        <v>139</v>
      </c>
      <c r="AE7943" t="s">
        <v>1106</v>
      </c>
      <c r="AF7943">
        <v>14</v>
      </c>
      <c r="AH7943" s="160">
        <v>38619</v>
      </c>
      <c r="AI7943">
        <v>12</v>
      </c>
      <c r="AJ7943">
        <v>146</v>
      </c>
      <c r="AK7943" s="160" t="s">
        <v>1106</v>
      </c>
      <c r="AL7943" s="28">
        <f t="shared" si="244"/>
        <v>15</v>
      </c>
      <c r="AN7943" s="160">
        <v>37523</v>
      </c>
      <c r="AO7943">
        <v>12</v>
      </c>
      <c r="AP7943">
        <v>180</v>
      </c>
      <c r="AQ7943" s="160" t="s">
        <v>1106</v>
      </c>
      <c r="AR7943" s="28">
        <f t="shared" si="245"/>
        <v>18</v>
      </c>
      <c r="AT7943" s="160">
        <v>36793</v>
      </c>
      <c r="AU7943">
        <v>12</v>
      </c>
      <c r="AV7943">
        <v>91</v>
      </c>
      <c r="AW7943" s="160" t="s">
        <v>1106</v>
      </c>
      <c r="AX7943" s="28">
        <f t="shared" si="246"/>
        <v>9</v>
      </c>
    </row>
    <row r="7944" spans="28:50" x14ac:dyDescent="0.3">
      <c r="AB7944" s="160">
        <v>40080</v>
      </c>
      <c r="AC7944">
        <v>13</v>
      </c>
      <c r="AD7944">
        <v>146</v>
      </c>
      <c r="AE7944" t="s">
        <v>1106</v>
      </c>
      <c r="AF7944">
        <v>15</v>
      </c>
      <c r="AH7944" s="160">
        <v>38619</v>
      </c>
      <c r="AI7944">
        <v>13</v>
      </c>
      <c r="AJ7944">
        <v>147</v>
      </c>
      <c r="AK7944" s="160" t="s">
        <v>1106</v>
      </c>
      <c r="AL7944" s="28">
        <f t="shared" si="244"/>
        <v>15</v>
      </c>
      <c r="AN7944" s="160">
        <v>37523</v>
      </c>
      <c r="AO7944">
        <v>13</v>
      </c>
      <c r="AP7944">
        <v>170</v>
      </c>
      <c r="AQ7944" s="160" t="s">
        <v>1106</v>
      </c>
      <c r="AR7944" s="28">
        <f t="shared" si="245"/>
        <v>17</v>
      </c>
      <c r="AT7944" s="160">
        <v>36793</v>
      </c>
      <c r="AU7944">
        <v>13</v>
      </c>
      <c r="AV7944">
        <v>67</v>
      </c>
      <c r="AW7944" s="160" t="s">
        <v>1106</v>
      </c>
      <c r="AX7944" s="28">
        <f t="shared" si="246"/>
        <v>7</v>
      </c>
    </row>
    <row r="7945" spans="28:50" x14ac:dyDescent="0.3">
      <c r="AB7945" s="160">
        <v>40080</v>
      </c>
      <c r="AC7945">
        <v>14</v>
      </c>
      <c r="AD7945">
        <v>151</v>
      </c>
      <c r="AE7945" t="s">
        <v>1106</v>
      </c>
      <c r="AF7945">
        <v>15</v>
      </c>
      <c r="AH7945" s="160">
        <v>38619</v>
      </c>
      <c r="AI7945">
        <v>14</v>
      </c>
      <c r="AJ7945">
        <v>150</v>
      </c>
      <c r="AK7945" s="160" t="s">
        <v>1106</v>
      </c>
      <c r="AL7945" s="28">
        <f t="shared" si="244"/>
        <v>15</v>
      </c>
      <c r="AN7945" s="160">
        <v>37523</v>
      </c>
      <c r="AO7945">
        <v>14</v>
      </c>
      <c r="AP7945">
        <v>160</v>
      </c>
      <c r="AQ7945" s="160" t="s">
        <v>1106</v>
      </c>
      <c r="AR7945" s="28">
        <f t="shared" si="245"/>
        <v>16</v>
      </c>
      <c r="AT7945" s="160">
        <v>36793</v>
      </c>
      <c r="AU7945">
        <v>14</v>
      </c>
      <c r="AV7945">
        <v>47</v>
      </c>
      <c r="AW7945" s="160" t="s">
        <v>1106</v>
      </c>
      <c r="AX7945" s="28">
        <f t="shared" si="246"/>
        <v>5</v>
      </c>
    </row>
    <row r="7946" spans="28:50" x14ac:dyDescent="0.3">
      <c r="AB7946" s="160">
        <v>40080</v>
      </c>
      <c r="AC7946">
        <v>15</v>
      </c>
      <c r="AD7946">
        <v>152</v>
      </c>
      <c r="AE7946" t="s">
        <v>1106</v>
      </c>
      <c r="AF7946">
        <v>15</v>
      </c>
      <c r="AH7946" s="160">
        <v>38619</v>
      </c>
      <c r="AI7946">
        <v>15</v>
      </c>
      <c r="AJ7946">
        <v>148</v>
      </c>
      <c r="AK7946" s="160" t="s">
        <v>1106</v>
      </c>
      <c r="AL7946" s="28">
        <f t="shared" si="244"/>
        <v>15</v>
      </c>
      <c r="AN7946" s="160">
        <v>37523</v>
      </c>
      <c r="AO7946">
        <v>15</v>
      </c>
      <c r="AP7946">
        <v>160</v>
      </c>
      <c r="AQ7946" s="160" t="s">
        <v>1106</v>
      </c>
      <c r="AR7946" s="28">
        <f t="shared" si="245"/>
        <v>16</v>
      </c>
      <c r="AT7946" s="160">
        <v>36793</v>
      </c>
      <c r="AU7946">
        <v>15</v>
      </c>
      <c r="AV7946">
        <v>50</v>
      </c>
      <c r="AW7946" s="160" t="s">
        <v>1106</v>
      </c>
      <c r="AX7946" s="28">
        <f t="shared" si="246"/>
        <v>5</v>
      </c>
    </row>
    <row r="7947" spans="28:50" x14ac:dyDescent="0.3">
      <c r="AB7947" s="160">
        <v>40080</v>
      </c>
      <c r="AC7947">
        <v>16</v>
      </c>
      <c r="AD7947">
        <v>146</v>
      </c>
      <c r="AE7947" t="s">
        <v>1106</v>
      </c>
      <c r="AF7947">
        <v>15</v>
      </c>
      <c r="AH7947" s="160">
        <v>38619</v>
      </c>
      <c r="AI7947">
        <v>16</v>
      </c>
      <c r="AJ7947">
        <v>142</v>
      </c>
      <c r="AK7947" s="160" t="s">
        <v>1106</v>
      </c>
      <c r="AL7947" s="28">
        <f t="shared" si="244"/>
        <v>14</v>
      </c>
      <c r="AN7947" s="160">
        <v>37523</v>
      </c>
      <c r="AO7947">
        <v>16</v>
      </c>
      <c r="AP7947">
        <v>150</v>
      </c>
      <c r="AQ7947" s="160" t="s">
        <v>1106</v>
      </c>
      <c r="AR7947" s="28">
        <f t="shared" si="245"/>
        <v>15</v>
      </c>
      <c r="AT7947" s="160">
        <v>36793</v>
      </c>
      <c r="AU7947">
        <v>16</v>
      </c>
      <c r="AV7947">
        <v>54</v>
      </c>
      <c r="AW7947" s="160" t="s">
        <v>1106</v>
      </c>
      <c r="AX7947" s="28">
        <f t="shared" si="246"/>
        <v>5</v>
      </c>
    </row>
    <row r="7948" spans="28:50" x14ac:dyDescent="0.3">
      <c r="AB7948" s="160">
        <v>40080</v>
      </c>
      <c r="AC7948">
        <v>17</v>
      </c>
      <c r="AD7948">
        <v>135</v>
      </c>
      <c r="AE7948" t="s">
        <v>1106</v>
      </c>
      <c r="AF7948">
        <v>14</v>
      </c>
      <c r="AH7948" s="160">
        <v>38619</v>
      </c>
      <c r="AI7948">
        <v>17</v>
      </c>
      <c r="AJ7948">
        <v>137</v>
      </c>
      <c r="AK7948" s="160" t="s">
        <v>1106</v>
      </c>
      <c r="AL7948" s="28">
        <f t="shared" si="244"/>
        <v>14</v>
      </c>
      <c r="AN7948" s="160">
        <v>37523</v>
      </c>
      <c r="AO7948">
        <v>17</v>
      </c>
      <c r="AP7948">
        <v>150</v>
      </c>
      <c r="AQ7948" s="160" t="s">
        <v>1106</v>
      </c>
      <c r="AR7948" s="28">
        <f t="shared" si="245"/>
        <v>15</v>
      </c>
      <c r="AT7948" s="160">
        <v>36793</v>
      </c>
      <c r="AU7948">
        <v>17</v>
      </c>
      <c r="AV7948">
        <v>34</v>
      </c>
      <c r="AW7948" s="160" t="s">
        <v>1106</v>
      </c>
      <c r="AX7948" s="28">
        <f t="shared" si="246"/>
        <v>3</v>
      </c>
    </row>
    <row r="7949" spans="28:50" x14ac:dyDescent="0.3">
      <c r="AB7949" s="160">
        <v>40080</v>
      </c>
      <c r="AC7949">
        <v>18</v>
      </c>
      <c r="AD7949">
        <v>124</v>
      </c>
      <c r="AE7949" t="s">
        <v>1106</v>
      </c>
      <c r="AF7949">
        <v>12</v>
      </c>
      <c r="AH7949" s="160">
        <v>38619</v>
      </c>
      <c r="AI7949">
        <v>18</v>
      </c>
      <c r="AJ7949">
        <v>132</v>
      </c>
      <c r="AK7949" s="160" t="s">
        <v>1106</v>
      </c>
      <c r="AL7949" s="28">
        <f t="shared" si="244"/>
        <v>13</v>
      </c>
      <c r="AN7949" s="160">
        <v>37523</v>
      </c>
      <c r="AO7949">
        <v>18</v>
      </c>
      <c r="AP7949">
        <v>140</v>
      </c>
      <c r="AQ7949" s="160" t="s">
        <v>1106</v>
      </c>
      <c r="AR7949" s="28">
        <f t="shared" si="245"/>
        <v>14</v>
      </c>
      <c r="AT7949" s="160">
        <v>36793</v>
      </c>
      <c r="AU7949">
        <v>18</v>
      </c>
      <c r="AV7949">
        <v>33</v>
      </c>
      <c r="AW7949" s="160" t="s">
        <v>1106</v>
      </c>
      <c r="AX7949" s="28">
        <f t="shared" si="246"/>
        <v>3</v>
      </c>
    </row>
    <row r="7950" spans="28:50" x14ac:dyDescent="0.3">
      <c r="AB7950" s="160">
        <v>40080</v>
      </c>
      <c r="AC7950">
        <v>19</v>
      </c>
      <c r="AD7950">
        <v>121</v>
      </c>
      <c r="AE7950" t="s">
        <v>1106</v>
      </c>
      <c r="AF7950">
        <v>12</v>
      </c>
      <c r="AH7950" s="160">
        <v>38619</v>
      </c>
      <c r="AI7950">
        <v>19</v>
      </c>
      <c r="AJ7950">
        <v>129</v>
      </c>
      <c r="AK7950" s="160" t="s">
        <v>1106</v>
      </c>
      <c r="AL7950" s="28">
        <f t="shared" si="244"/>
        <v>13</v>
      </c>
      <c r="AN7950" s="160">
        <v>37523</v>
      </c>
      <c r="AO7950">
        <v>19</v>
      </c>
      <c r="AP7950">
        <v>120</v>
      </c>
      <c r="AQ7950" s="160" t="s">
        <v>1106</v>
      </c>
      <c r="AR7950" s="28">
        <f t="shared" si="245"/>
        <v>12</v>
      </c>
      <c r="AT7950" s="160">
        <v>36793</v>
      </c>
      <c r="AU7950">
        <v>19</v>
      </c>
      <c r="AV7950">
        <v>33</v>
      </c>
      <c r="AW7950" s="160" t="s">
        <v>1106</v>
      </c>
      <c r="AX7950" s="28">
        <f t="shared" si="246"/>
        <v>3</v>
      </c>
    </row>
    <row r="7951" spans="28:50" x14ac:dyDescent="0.3">
      <c r="AB7951" s="160">
        <v>40080</v>
      </c>
      <c r="AC7951">
        <v>20</v>
      </c>
      <c r="AD7951">
        <v>114</v>
      </c>
      <c r="AE7951" t="s">
        <v>1106</v>
      </c>
      <c r="AF7951">
        <v>11</v>
      </c>
      <c r="AH7951" s="160">
        <v>38619</v>
      </c>
      <c r="AI7951">
        <v>20</v>
      </c>
      <c r="AJ7951">
        <v>129</v>
      </c>
      <c r="AK7951" s="160" t="s">
        <v>1106</v>
      </c>
      <c r="AL7951" s="28">
        <f t="shared" si="244"/>
        <v>13</v>
      </c>
      <c r="AN7951" s="160">
        <v>37523</v>
      </c>
      <c r="AO7951">
        <v>20</v>
      </c>
      <c r="AP7951">
        <v>120</v>
      </c>
      <c r="AQ7951" s="160" t="s">
        <v>1106</v>
      </c>
      <c r="AR7951" s="28">
        <f t="shared" si="245"/>
        <v>12</v>
      </c>
      <c r="AT7951" s="160">
        <v>36793</v>
      </c>
      <c r="AU7951">
        <v>20</v>
      </c>
      <c r="AV7951">
        <v>34</v>
      </c>
      <c r="AW7951" s="160" t="s">
        <v>1106</v>
      </c>
      <c r="AX7951" s="28">
        <f t="shared" si="246"/>
        <v>3</v>
      </c>
    </row>
    <row r="7952" spans="28:50" x14ac:dyDescent="0.3">
      <c r="AB7952" s="160">
        <v>40080</v>
      </c>
      <c r="AC7952">
        <v>21</v>
      </c>
      <c r="AD7952">
        <v>105</v>
      </c>
      <c r="AE7952" t="s">
        <v>1106</v>
      </c>
      <c r="AF7952">
        <v>11</v>
      </c>
      <c r="AH7952" s="160">
        <v>38619</v>
      </c>
      <c r="AI7952">
        <v>21</v>
      </c>
      <c r="AJ7952">
        <v>125</v>
      </c>
      <c r="AK7952" s="160" t="s">
        <v>1106</v>
      </c>
      <c r="AL7952" s="28">
        <f t="shared" si="244"/>
        <v>13</v>
      </c>
      <c r="AN7952" s="160">
        <v>37523</v>
      </c>
      <c r="AO7952">
        <v>21</v>
      </c>
      <c r="AP7952">
        <v>130</v>
      </c>
      <c r="AQ7952" s="160" t="s">
        <v>1106</v>
      </c>
      <c r="AR7952" s="28">
        <f t="shared" si="245"/>
        <v>13</v>
      </c>
      <c r="AT7952" s="160">
        <v>36793</v>
      </c>
      <c r="AU7952">
        <v>21</v>
      </c>
      <c r="AV7952">
        <v>54</v>
      </c>
      <c r="AW7952" s="160" t="s">
        <v>1106</v>
      </c>
      <c r="AX7952" s="28">
        <f t="shared" si="246"/>
        <v>5</v>
      </c>
    </row>
    <row r="7953" spans="28:50" x14ac:dyDescent="0.3">
      <c r="AB7953" s="160">
        <v>40080</v>
      </c>
      <c r="AC7953">
        <v>22</v>
      </c>
      <c r="AD7953">
        <v>99</v>
      </c>
      <c r="AE7953" t="s">
        <v>1106</v>
      </c>
      <c r="AF7953">
        <v>10</v>
      </c>
      <c r="AH7953" s="160">
        <v>38619</v>
      </c>
      <c r="AI7953">
        <v>22</v>
      </c>
      <c r="AJ7953">
        <v>124</v>
      </c>
      <c r="AK7953" s="160" t="s">
        <v>1106</v>
      </c>
      <c r="AL7953" s="28">
        <f t="shared" si="244"/>
        <v>12</v>
      </c>
      <c r="AN7953" s="160">
        <v>37523</v>
      </c>
      <c r="AO7953">
        <v>22</v>
      </c>
      <c r="AP7953">
        <v>110</v>
      </c>
      <c r="AQ7953" s="160" t="s">
        <v>1106</v>
      </c>
      <c r="AR7953" s="28">
        <f t="shared" si="245"/>
        <v>11</v>
      </c>
      <c r="AT7953" s="160">
        <v>36793</v>
      </c>
      <c r="AU7953">
        <v>22</v>
      </c>
      <c r="AV7953">
        <v>50</v>
      </c>
      <c r="AW7953" s="160" t="s">
        <v>1106</v>
      </c>
      <c r="AX7953" s="28">
        <f t="shared" si="246"/>
        <v>5</v>
      </c>
    </row>
    <row r="7954" spans="28:50" x14ac:dyDescent="0.3">
      <c r="AB7954" s="160">
        <v>40080</v>
      </c>
      <c r="AC7954">
        <v>23</v>
      </c>
      <c r="AD7954">
        <v>93</v>
      </c>
      <c r="AE7954" t="s">
        <v>1106</v>
      </c>
      <c r="AF7954">
        <v>9</v>
      </c>
      <c r="AH7954" s="160">
        <v>38619</v>
      </c>
      <c r="AI7954">
        <v>23</v>
      </c>
      <c r="AJ7954">
        <v>124</v>
      </c>
      <c r="AK7954" s="160" t="s">
        <v>1106</v>
      </c>
      <c r="AL7954" s="28">
        <f t="shared" si="244"/>
        <v>12</v>
      </c>
      <c r="AN7954" s="160">
        <v>37523</v>
      </c>
      <c r="AO7954">
        <v>23</v>
      </c>
      <c r="AP7954">
        <v>120</v>
      </c>
      <c r="AQ7954" s="160" t="s">
        <v>1106</v>
      </c>
      <c r="AR7954" s="28">
        <f t="shared" si="245"/>
        <v>12</v>
      </c>
      <c r="AT7954" s="160">
        <v>36793</v>
      </c>
      <c r="AU7954">
        <v>23</v>
      </c>
      <c r="AV7954">
        <v>37</v>
      </c>
      <c r="AW7954" s="160" t="s">
        <v>1106</v>
      </c>
      <c r="AX7954" s="28">
        <f t="shared" si="246"/>
        <v>4</v>
      </c>
    </row>
    <row r="7955" spans="28:50" x14ac:dyDescent="0.3">
      <c r="AB7955" s="160">
        <v>40081</v>
      </c>
      <c r="AC7955">
        <v>0</v>
      </c>
      <c r="AD7955">
        <v>76</v>
      </c>
      <c r="AE7955" t="s">
        <v>1106</v>
      </c>
      <c r="AF7955">
        <v>8</v>
      </c>
      <c r="AH7955" s="160">
        <v>38620</v>
      </c>
      <c r="AI7955">
        <v>0</v>
      </c>
      <c r="AJ7955">
        <v>125</v>
      </c>
      <c r="AK7955" s="160" t="s">
        <v>1106</v>
      </c>
      <c r="AL7955" s="28">
        <f t="shared" si="244"/>
        <v>13</v>
      </c>
      <c r="AN7955" s="160">
        <v>37524</v>
      </c>
      <c r="AO7955">
        <v>0</v>
      </c>
      <c r="AP7955">
        <v>130</v>
      </c>
      <c r="AQ7955" s="160" t="s">
        <v>1106</v>
      </c>
      <c r="AR7955" s="28">
        <f t="shared" si="245"/>
        <v>13</v>
      </c>
      <c r="AT7955" s="160">
        <v>36794</v>
      </c>
      <c r="AU7955">
        <v>0</v>
      </c>
      <c r="AV7955">
        <v>29</v>
      </c>
      <c r="AW7955" s="160" t="s">
        <v>1106</v>
      </c>
      <c r="AX7955" s="28">
        <f t="shared" si="246"/>
        <v>3</v>
      </c>
    </row>
    <row r="7956" spans="28:50" x14ac:dyDescent="0.3">
      <c r="AB7956" s="160">
        <v>40081</v>
      </c>
      <c r="AC7956">
        <v>1</v>
      </c>
      <c r="AD7956">
        <v>73</v>
      </c>
      <c r="AE7956" t="s">
        <v>1106</v>
      </c>
      <c r="AF7956">
        <v>7</v>
      </c>
      <c r="AH7956" s="160">
        <v>38620</v>
      </c>
      <c r="AI7956">
        <v>1</v>
      </c>
      <c r="AJ7956">
        <v>122</v>
      </c>
      <c r="AK7956" s="160" t="s">
        <v>1106</v>
      </c>
      <c r="AL7956" s="28">
        <f t="shared" si="244"/>
        <v>12</v>
      </c>
      <c r="AN7956" s="160">
        <v>37524</v>
      </c>
      <c r="AO7956">
        <v>1</v>
      </c>
      <c r="AP7956">
        <v>130</v>
      </c>
      <c r="AQ7956" s="160" t="s">
        <v>1106</v>
      </c>
      <c r="AR7956" s="28">
        <f t="shared" si="245"/>
        <v>13</v>
      </c>
      <c r="AT7956" s="160">
        <v>36794</v>
      </c>
      <c r="AU7956">
        <v>1</v>
      </c>
      <c r="AV7956">
        <v>29</v>
      </c>
      <c r="AW7956" s="160" t="s">
        <v>1106</v>
      </c>
      <c r="AX7956" s="28">
        <f t="shared" si="246"/>
        <v>3</v>
      </c>
    </row>
    <row r="7957" spans="28:50" x14ac:dyDescent="0.3">
      <c r="AB7957" s="160">
        <v>40081</v>
      </c>
      <c r="AC7957">
        <v>2</v>
      </c>
      <c r="AD7957">
        <v>74</v>
      </c>
      <c r="AE7957" t="s">
        <v>1106</v>
      </c>
      <c r="AF7957">
        <v>7</v>
      </c>
      <c r="AH7957" s="160">
        <v>38620</v>
      </c>
      <c r="AI7957">
        <v>2</v>
      </c>
      <c r="AJ7957">
        <v>119</v>
      </c>
      <c r="AK7957" s="160" t="s">
        <v>1106</v>
      </c>
      <c r="AL7957" s="28">
        <f t="shared" si="244"/>
        <v>12</v>
      </c>
      <c r="AN7957" s="160">
        <v>37524</v>
      </c>
      <c r="AO7957">
        <v>2</v>
      </c>
      <c r="AP7957">
        <v>140</v>
      </c>
      <c r="AQ7957" s="160" t="s">
        <v>1106</v>
      </c>
      <c r="AR7957" s="28">
        <f t="shared" si="245"/>
        <v>14</v>
      </c>
      <c r="AT7957" s="160">
        <v>36794</v>
      </c>
      <c r="AU7957">
        <v>2</v>
      </c>
      <c r="AV7957">
        <v>21</v>
      </c>
      <c r="AW7957" s="160" t="s">
        <v>1106</v>
      </c>
      <c r="AX7957" s="28">
        <f t="shared" si="246"/>
        <v>2</v>
      </c>
    </row>
    <row r="7958" spans="28:50" x14ac:dyDescent="0.3">
      <c r="AB7958" s="160">
        <v>40081</v>
      </c>
      <c r="AC7958">
        <v>3</v>
      </c>
      <c r="AD7958">
        <v>54</v>
      </c>
      <c r="AE7958" t="s">
        <v>1106</v>
      </c>
      <c r="AF7958">
        <v>5</v>
      </c>
      <c r="AH7958" s="160">
        <v>38620</v>
      </c>
      <c r="AI7958">
        <v>3</v>
      </c>
      <c r="AJ7958">
        <v>117</v>
      </c>
      <c r="AK7958" s="160" t="s">
        <v>1106</v>
      </c>
      <c r="AL7958" s="28">
        <f t="shared" si="244"/>
        <v>12</v>
      </c>
      <c r="AN7958" s="160">
        <v>37524</v>
      </c>
      <c r="AO7958">
        <v>3</v>
      </c>
      <c r="AP7958">
        <v>140</v>
      </c>
      <c r="AQ7958" s="160" t="s">
        <v>1106</v>
      </c>
      <c r="AR7958" s="28">
        <f t="shared" si="245"/>
        <v>14</v>
      </c>
      <c r="AT7958" s="160">
        <v>36794</v>
      </c>
      <c r="AU7958">
        <v>3</v>
      </c>
      <c r="AV7958">
        <v>15</v>
      </c>
      <c r="AW7958" s="160" t="s">
        <v>1106</v>
      </c>
      <c r="AX7958" s="28">
        <f t="shared" si="246"/>
        <v>2</v>
      </c>
    </row>
    <row r="7959" spans="28:50" x14ac:dyDescent="0.3">
      <c r="AB7959" s="160">
        <v>40081</v>
      </c>
      <c r="AC7959">
        <v>4</v>
      </c>
      <c r="AD7959">
        <v>45</v>
      </c>
      <c r="AE7959" t="s">
        <v>1106</v>
      </c>
      <c r="AF7959">
        <v>5</v>
      </c>
      <c r="AH7959" s="160">
        <v>38620</v>
      </c>
      <c r="AI7959">
        <v>4</v>
      </c>
      <c r="AJ7959">
        <v>115</v>
      </c>
      <c r="AK7959" s="160" t="s">
        <v>1106</v>
      </c>
      <c r="AL7959" s="28">
        <f t="shared" si="244"/>
        <v>12</v>
      </c>
      <c r="AN7959" s="160">
        <v>37524</v>
      </c>
      <c r="AO7959">
        <v>4</v>
      </c>
      <c r="AP7959">
        <v>110</v>
      </c>
      <c r="AQ7959" s="160" t="s">
        <v>1106</v>
      </c>
      <c r="AR7959" s="28">
        <f t="shared" si="245"/>
        <v>11</v>
      </c>
      <c r="AT7959" s="160">
        <v>36794</v>
      </c>
      <c r="AU7959">
        <v>4</v>
      </c>
      <c r="AV7959">
        <v>10</v>
      </c>
      <c r="AW7959" s="160" t="s">
        <v>1106</v>
      </c>
      <c r="AX7959" s="28">
        <f t="shared" si="246"/>
        <v>1</v>
      </c>
    </row>
    <row r="7960" spans="28:50" x14ac:dyDescent="0.3">
      <c r="AB7960" s="160">
        <v>40081</v>
      </c>
      <c r="AC7960">
        <v>5</v>
      </c>
      <c r="AD7960">
        <v>41</v>
      </c>
      <c r="AE7960" t="s">
        <v>1106</v>
      </c>
      <c r="AF7960">
        <v>4</v>
      </c>
      <c r="AH7960" s="160">
        <v>38620</v>
      </c>
      <c r="AI7960">
        <v>5</v>
      </c>
      <c r="AJ7960">
        <v>113</v>
      </c>
      <c r="AK7960" s="160" t="s">
        <v>1106</v>
      </c>
      <c r="AL7960" s="28">
        <f t="shared" si="244"/>
        <v>11</v>
      </c>
      <c r="AN7960" s="160">
        <v>37524</v>
      </c>
      <c r="AO7960">
        <v>5</v>
      </c>
      <c r="AP7960">
        <v>120</v>
      </c>
      <c r="AQ7960" s="160" t="s">
        <v>1106</v>
      </c>
      <c r="AR7960" s="28">
        <f t="shared" si="245"/>
        <v>12</v>
      </c>
      <c r="AT7960" s="160">
        <v>36794</v>
      </c>
      <c r="AU7960">
        <v>5</v>
      </c>
      <c r="AV7960">
        <v>8</v>
      </c>
      <c r="AW7960" s="160" t="s">
        <v>1106</v>
      </c>
      <c r="AX7960" s="28">
        <f t="shared" si="246"/>
        <v>1</v>
      </c>
    </row>
    <row r="7961" spans="28:50" x14ac:dyDescent="0.3">
      <c r="AB7961" s="160">
        <v>40081</v>
      </c>
      <c r="AC7961">
        <v>6</v>
      </c>
      <c r="AD7961">
        <v>40</v>
      </c>
      <c r="AE7961" t="s">
        <v>1106</v>
      </c>
      <c r="AF7961">
        <v>4</v>
      </c>
      <c r="AH7961" s="160">
        <v>38620</v>
      </c>
      <c r="AI7961">
        <v>6</v>
      </c>
      <c r="AJ7961">
        <v>113</v>
      </c>
      <c r="AK7961" s="160" t="s">
        <v>1106</v>
      </c>
      <c r="AL7961" s="28">
        <f t="shared" si="244"/>
        <v>11</v>
      </c>
      <c r="AN7961" s="160">
        <v>37524</v>
      </c>
      <c r="AO7961">
        <v>6</v>
      </c>
      <c r="AP7961">
        <v>120</v>
      </c>
      <c r="AQ7961" s="160" t="s">
        <v>1106</v>
      </c>
      <c r="AR7961" s="28">
        <f t="shared" si="245"/>
        <v>12</v>
      </c>
      <c r="AT7961" s="160">
        <v>36794</v>
      </c>
      <c r="AU7961">
        <v>6</v>
      </c>
      <c r="AV7961">
        <v>13</v>
      </c>
      <c r="AW7961" s="160" t="s">
        <v>1106</v>
      </c>
      <c r="AX7961" s="28">
        <f t="shared" si="246"/>
        <v>1</v>
      </c>
    </row>
    <row r="7962" spans="28:50" x14ac:dyDescent="0.3">
      <c r="AB7962" s="160">
        <v>40081</v>
      </c>
      <c r="AC7962">
        <v>7</v>
      </c>
      <c r="AD7962">
        <v>60</v>
      </c>
      <c r="AE7962" t="s">
        <v>1106</v>
      </c>
      <c r="AF7962">
        <v>6</v>
      </c>
      <c r="AH7962" s="160">
        <v>38620</v>
      </c>
      <c r="AI7962">
        <v>7</v>
      </c>
      <c r="AJ7962">
        <v>118</v>
      </c>
      <c r="AK7962" s="160" t="s">
        <v>1106</v>
      </c>
      <c r="AL7962" s="28">
        <f t="shared" si="244"/>
        <v>12</v>
      </c>
      <c r="AN7962" s="160">
        <v>37524</v>
      </c>
      <c r="AO7962">
        <v>7</v>
      </c>
      <c r="AP7962">
        <v>120</v>
      </c>
      <c r="AQ7962" s="160" t="s">
        <v>1106</v>
      </c>
      <c r="AR7962" s="28">
        <f t="shared" si="245"/>
        <v>12</v>
      </c>
      <c r="AT7962" s="160">
        <v>36794</v>
      </c>
      <c r="AU7962">
        <v>7</v>
      </c>
      <c r="AV7962">
        <v>42</v>
      </c>
      <c r="AW7962" s="160" t="s">
        <v>1106</v>
      </c>
      <c r="AX7962" s="28">
        <f t="shared" si="246"/>
        <v>4</v>
      </c>
    </row>
    <row r="7963" spans="28:50" x14ac:dyDescent="0.3">
      <c r="AB7963" s="160">
        <v>40081</v>
      </c>
      <c r="AC7963">
        <v>8</v>
      </c>
      <c r="AD7963">
        <v>99</v>
      </c>
      <c r="AE7963" t="s">
        <v>1106</v>
      </c>
      <c r="AF7963">
        <v>10</v>
      </c>
      <c r="AH7963" s="160">
        <v>38620</v>
      </c>
      <c r="AI7963">
        <v>8</v>
      </c>
      <c r="AJ7963">
        <v>130</v>
      </c>
      <c r="AK7963" s="160" t="s">
        <v>1106</v>
      </c>
      <c r="AL7963" s="28">
        <f t="shared" si="244"/>
        <v>13</v>
      </c>
      <c r="AN7963" s="160">
        <v>37524</v>
      </c>
      <c r="AO7963">
        <v>8</v>
      </c>
      <c r="AP7963">
        <v>136</v>
      </c>
      <c r="AQ7963" s="160" t="s">
        <v>1106</v>
      </c>
      <c r="AR7963" s="28">
        <f t="shared" si="245"/>
        <v>14</v>
      </c>
      <c r="AT7963" s="160">
        <v>36794</v>
      </c>
      <c r="AU7963">
        <v>8</v>
      </c>
      <c r="AV7963">
        <v>63</v>
      </c>
      <c r="AW7963" s="160" t="s">
        <v>1106</v>
      </c>
      <c r="AX7963" s="28">
        <f t="shared" si="246"/>
        <v>6</v>
      </c>
    </row>
    <row r="7964" spans="28:50" x14ac:dyDescent="0.3">
      <c r="AB7964" s="160">
        <v>40081</v>
      </c>
      <c r="AC7964">
        <v>9</v>
      </c>
      <c r="AD7964">
        <v>124</v>
      </c>
      <c r="AE7964" t="s">
        <v>1106</v>
      </c>
      <c r="AF7964">
        <v>12</v>
      </c>
      <c r="AH7964" s="160">
        <v>38620</v>
      </c>
      <c r="AI7964">
        <v>9</v>
      </c>
      <c r="AJ7964">
        <v>137</v>
      </c>
      <c r="AK7964" s="160" t="s">
        <v>1106</v>
      </c>
      <c r="AL7964" s="28">
        <f t="shared" si="244"/>
        <v>14</v>
      </c>
      <c r="AN7964" s="160">
        <v>37524</v>
      </c>
      <c r="AO7964">
        <v>9</v>
      </c>
      <c r="AP7964">
        <v>150</v>
      </c>
      <c r="AQ7964" s="160" t="s">
        <v>1106</v>
      </c>
      <c r="AR7964" s="28">
        <f t="shared" si="245"/>
        <v>15</v>
      </c>
      <c r="AT7964" s="160">
        <v>36794</v>
      </c>
      <c r="AU7964">
        <v>9</v>
      </c>
      <c r="AV7964">
        <v>73</v>
      </c>
      <c r="AW7964" s="160" t="s">
        <v>1106</v>
      </c>
      <c r="AX7964" s="28">
        <f t="shared" si="246"/>
        <v>7</v>
      </c>
    </row>
    <row r="7965" spans="28:50" x14ac:dyDescent="0.3">
      <c r="AB7965" s="160">
        <v>40081</v>
      </c>
      <c r="AC7965">
        <v>10</v>
      </c>
      <c r="AD7965">
        <v>140</v>
      </c>
      <c r="AE7965" t="s">
        <v>1106</v>
      </c>
      <c r="AF7965">
        <v>14</v>
      </c>
      <c r="AH7965" s="160">
        <v>38620</v>
      </c>
      <c r="AI7965">
        <v>10</v>
      </c>
      <c r="AJ7965">
        <v>147</v>
      </c>
      <c r="AK7965" s="160" t="s">
        <v>1106</v>
      </c>
      <c r="AL7965" s="28">
        <f t="shared" si="244"/>
        <v>15</v>
      </c>
      <c r="AN7965" s="160">
        <v>37524</v>
      </c>
      <c r="AO7965">
        <v>10</v>
      </c>
      <c r="AP7965">
        <v>140</v>
      </c>
      <c r="AQ7965" s="160" t="s">
        <v>1106</v>
      </c>
      <c r="AR7965" s="28">
        <f t="shared" si="245"/>
        <v>14</v>
      </c>
      <c r="AT7965" s="160">
        <v>36794</v>
      </c>
      <c r="AU7965">
        <v>10</v>
      </c>
      <c r="AV7965">
        <v>81</v>
      </c>
      <c r="AW7965" s="160" t="s">
        <v>1106</v>
      </c>
      <c r="AX7965" s="28">
        <f t="shared" si="246"/>
        <v>8</v>
      </c>
    </row>
    <row r="7966" spans="28:50" x14ac:dyDescent="0.3">
      <c r="AB7966" s="160">
        <v>40081</v>
      </c>
      <c r="AC7966">
        <v>11</v>
      </c>
      <c r="AD7966">
        <v>159</v>
      </c>
      <c r="AE7966" t="s">
        <v>1106</v>
      </c>
      <c r="AF7966">
        <v>16</v>
      </c>
      <c r="AH7966" s="160">
        <v>38620</v>
      </c>
      <c r="AI7966">
        <v>11</v>
      </c>
      <c r="AJ7966">
        <v>154</v>
      </c>
      <c r="AK7966" s="160" t="s">
        <v>1106</v>
      </c>
      <c r="AL7966" s="28">
        <f t="shared" si="244"/>
        <v>15</v>
      </c>
      <c r="AN7966" s="160">
        <v>37524</v>
      </c>
      <c r="AO7966">
        <v>11</v>
      </c>
      <c r="AP7966">
        <v>140</v>
      </c>
      <c r="AQ7966" s="160" t="s">
        <v>1106</v>
      </c>
      <c r="AR7966" s="28">
        <f t="shared" si="245"/>
        <v>14</v>
      </c>
      <c r="AT7966" s="160">
        <v>36794</v>
      </c>
      <c r="AU7966">
        <v>11</v>
      </c>
      <c r="AV7966">
        <v>86</v>
      </c>
      <c r="AW7966" s="160" t="s">
        <v>1106</v>
      </c>
      <c r="AX7966" s="28">
        <f t="shared" si="246"/>
        <v>9</v>
      </c>
    </row>
    <row r="7967" spans="28:50" x14ac:dyDescent="0.3">
      <c r="AB7967" s="160">
        <v>40081</v>
      </c>
      <c r="AC7967">
        <v>12</v>
      </c>
      <c r="AD7967">
        <v>172</v>
      </c>
      <c r="AE7967" t="s">
        <v>1106</v>
      </c>
      <c r="AF7967">
        <v>17</v>
      </c>
      <c r="AH7967" s="160">
        <v>38620</v>
      </c>
      <c r="AI7967">
        <v>12</v>
      </c>
      <c r="AJ7967">
        <v>158</v>
      </c>
      <c r="AK7967" s="160" t="s">
        <v>1106</v>
      </c>
      <c r="AL7967" s="28">
        <f t="shared" si="244"/>
        <v>16</v>
      </c>
      <c r="AN7967" s="160">
        <v>37524</v>
      </c>
      <c r="AO7967">
        <v>12</v>
      </c>
      <c r="AP7967">
        <v>140</v>
      </c>
      <c r="AQ7967" s="160" t="s">
        <v>1106</v>
      </c>
      <c r="AR7967" s="28">
        <f t="shared" si="245"/>
        <v>14</v>
      </c>
      <c r="AT7967" s="160">
        <v>36794</v>
      </c>
      <c r="AU7967">
        <v>12</v>
      </c>
      <c r="AV7967">
        <v>90</v>
      </c>
      <c r="AW7967" s="160" t="s">
        <v>1106</v>
      </c>
      <c r="AX7967" s="28">
        <f t="shared" si="246"/>
        <v>9</v>
      </c>
    </row>
    <row r="7968" spans="28:50" x14ac:dyDescent="0.3">
      <c r="AB7968" s="160">
        <v>40081</v>
      </c>
      <c r="AC7968">
        <v>13</v>
      </c>
      <c r="AD7968">
        <v>178</v>
      </c>
      <c r="AE7968" t="s">
        <v>1106</v>
      </c>
      <c r="AF7968">
        <v>18</v>
      </c>
      <c r="AH7968" s="160">
        <v>38620</v>
      </c>
      <c r="AI7968">
        <v>13</v>
      </c>
      <c r="AJ7968">
        <v>162</v>
      </c>
      <c r="AK7968" s="160" t="s">
        <v>1106</v>
      </c>
      <c r="AL7968" s="28">
        <f t="shared" si="244"/>
        <v>16</v>
      </c>
      <c r="AN7968" s="160">
        <v>37524</v>
      </c>
      <c r="AO7968">
        <v>13</v>
      </c>
      <c r="AP7968">
        <v>130</v>
      </c>
      <c r="AQ7968" s="160" t="s">
        <v>1106</v>
      </c>
      <c r="AR7968" s="28">
        <f t="shared" si="245"/>
        <v>13</v>
      </c>
      <c r="AT7968" s="160">
        <v>36794</v>
      </c>
      <c r="AU7968">
        <v>13</v>
      </c>
      <c r="AV7968">
        <v>95</v>
      </c>
      <c r="AW7968" s="160" t="s">
        <v>1106</v>
      </c>
      <c r="AX7968" s="28">
        <f t="shared" si="246"/>
        <v>10</v>
      </c>
    </row>
    <row r="7969" spans="28:50" x14ac:dyDescent="0.3">
      <c r="AB7969" s="160">
        <v>40081</v>
      </c>
      <c r="AC7969">
        <v>14</v>
      </c>
      <c r="AD7969">
        <v>184</v>
      </c>
      <c r="AE7969" t="s">
        <v>1106</v>
      </c>
      <c r="AF7969">
        <v>18</v>
      </c>
      <c r="AH7969" s="160">
        <v>38620</v>
      </c>
      <c r="AI7969">
        <v>14</v>
      </c>
      <c r="AJ7969">
        <v>170</v>
      </c>
      <c r="AK7969" s="160" t="s">
        <v>1106</v>
      </c>
      <c r="AL7969" s="28">
        <f t="shared" si="244"/>
        <v>17</v>
      </c>
      <c r="AN7969" s="160">
        <v>37524</v>
      </c>
      <c r="AO7969">
        <v>14</v>
      </c>
      <c r="AP7969">
        <v>120</v>
      </c>
      <c r="AQ7969" s="160" t="s">
        <v>1106</v>
      </c>
      <c r="AR7969" s="28">
        <f t="shared" si="245"/>
        <v>12</v>
      </c>
      <c r="AT7969" s="160">
        <v>36794</v>
      </c>
      <c r="AU7969">
        <v>14</v>
      </c>
      <c r="AV7969">
        <v>100</v>
      </c>
      <c r="AW7969" s="160" t="s">
        <v>1106</v>
      </c>
      <c r="AX7969" s="28">
        <f t="shared" si="246"/>
        <v>10</v>
      </c>
    </row>
    <row r="7970" spans="28:50" x14ac:dyDescent="0.3">
      <c r="AB7970" s="160">
        <v>40081</v>
      </c>
      <c r="AC7970">
        <v>15</v>
      </c>
      <c r="AD7970">
        <v>193</v>
      </c>
      <c r="AE7970" t="s">
        <v>1106</v>
      </c>
      <c r="AF7970">
        <v>19</v>
      </c>
      <c r="AH7970" s="160">
        <v>38620</v>
      </c>
      <c r="AI7970">
        <v>15</v>
      </c>
      <c r="AJ7970">
        <v>154</v>
      </c>
      <c r="AK7970" s="160" t="s">
        <v>1106</v>
      </c>
      <c r="AL7970" s="28">
        <f t="shared" si="244"/>
        <v>15</v>
      </c>
      <c r="AN7970" s="160">
        <v>37524</v>
      </c>
      <c r="AO7970">
        <v>15</v>
      </c>
      <c r="AP7970">
        <v>120</v>
      </c>
      <c r="AQ7970" s="160" t="s">
        <v>1106</v>
      </c>
      <c r="AR7970" s="28">
        <f t="shared" si="245"/>
        <v>12</v>
      </c>
      <c r="AT7970" s="160">
        <v>36794</v>
      </c>
      <c r="AU7970">
        <v>15</v>
      </c>
      <c r="AV7970">
        <v>90</v>
      </c>
      <c r="AW7970" s="160" t="s">
        <v>1106</v>
      </c>
      <c r="AX7970" s="28">
        <f t="shared" si="246"/>
        <v>9</v>
      </c>
    </row>
    <row r="7971" spans="28:50" x14ac:dyDescent="0.3">
      <c r="AB7971" s="160">
        <v>40081</v>
      </c>
      <c r="AC7971">
        <v>16</v>
      </c>
      <c r="AD7971">
        <v>196</v>
      </c>
      <c r="AE7971" t="s">
        <v>1106</v>
      </c>
      <c r="AF7971">
        <v>20</v>
      </c>
      <c r="AH7971" s="160">
        <v>38620</v>
      </c>
      <c r="AI7971">
        <v>16</v>
      </c>
      <c r="AJ7971">
        <v>149</v>
      </c>
      <c r="AK7971" s="160" t="s">
        <v>1106</v>
      </c>
      <c r="AL7971" s="28">
        <f t="shared" si="244"/>
        <v>15</v>
      </c>
      <c r="AN7971" s="160">
        <v>37524</v>
      </c>
      <c r="AO7971">
        <v>16</v>
      </c>
      <c r="AP7971">
        <v>120</v>
      </c>
      <c r="AQ7971" s="160" t="s">
        <v>1106</v>
      </c>
      <c r="AR7971" s="28">
        <f t="shared" si="245"/>
        <v>12</v>
      </c>
      <c r="AT7971" s="160">
        <v>36794</v>
      </c>
      <c r="AU7971">
        <v>16</v>
      </c>
      <c r="AV7971">
        <v>95</v>
      </c>
      <c r="AW7971" s="160" t="s">
        <v>1106</v>
      </c>
      <c r="AX7971" s="28">
        <f t="shared" si="246"/>
        <v>10</v>
      </c>
    </row>
    <row r="7972" spans="28:50" x14ac:dyDescent="0.3">
      <c r="AB7972" s="160">
        <v>40081</v>
      </c>
      <c r="AC7972">
        <v>17</v>
      </c>
      <c r="AD7972">
        <v>185</v>
      </c>
      <c r="AE7972" t="s">
        <v>1106</v>
      </c>
      <c r="AF7972">
        <v>19</v>
      </c>
      <c r="AH7972" s="160">
        <v>38620</v>
      </c>
      <c r="AI7972">
        <v>17</v>
      </c>
      <c r="AJ7972">
        <v>143</v>
      </c>
      <c r="AK7972" s="160" t="s">
        <v>1106</v>
      </c>
      <c r="AL7972" s="28">
        <f t="shared" si="244"/>
        <v>14</v>
      </c>
      <c r="AN7972" s="160">
        <v>37524</v>
      </c>
      <c r="AO7972">
        <v>17</v>
      </c>
      <c r="AP7972">
        <v>110</v>
      </c>
      <c r="AQ7972" s="160" t="s">
        <v>1106</v>
      </c>
      <c r="AR7972" s="28">
        <f t="shared" si="245"/>
        <v>11</v>
      </c>
      <c r="AT7972" s="160">
        <v>36794</v>
      </c>
      <c r="AU7972">
        <v>17</v>
      </c>
      <c r="AV7972">
        <v>56</v>
      </c>
      <c r="AW7972" s="160" t="s">
        <v>1106</v>
      </c>
      <c r="AX7972" s="28">
        <f t="shared" si="246"/>
        <v>6</v>
      </c>
    </row>
    <row r="7973" spans="28:50" x14ac:dyDescent="0.3">
      <c r="AB7973" s="160">
        <v>40081</v>
      </c>
      <c r="AC7973">
        <v>18</v>
      </c>
      <c r="AD7973">
        <v>176</v>
      </c>
      <c r="AE7973" t="s">
        <v>1106</v>
      </c>
      <c r="AF7973">
        <v>18</v>
      </c>
      <c r="AH7973" s="160">
        <v>38620</v>
      </c>
      <c r="AI7973">
        <v>18</v>
      </c>
      <c r="AJ7973">
        <v>141</v>
      </c>
      <c r="AK7973" s="160" t="s">
        <v>1106</v>
      </c>
      <c r="AL7973" s="28">
        <f t="shared" si="244"/>
        <v>14</v>
      </c>
      <c r="AN7973" s="160">
        <v>37524</v>
      </c>
      <c r="AO7973">
        <v>18</v>
      </c>
      <c r="AP7973">
        <v>100</v>
      </c>
      <c r="AQ7973" s="160" t="s">
        <v>1106</v>
      </c>
      <c r="AR7973" s="28">
        <f t="shared" si="245"/>
        <v>10</v>
      </c>
      <c r="AT7973" s="160">
        <v>36794</v>
      </c>
      <c r="AU7973">
        <v>18</v>
      </c>
      <c r="AV7973">
        <v>52</v>
      </c>
      <c r="AW7973" s="160" t="s">
        <v>1106</v>
      </c>
      <c r="AX7973" s="28">
        <f t="shared" si="246"/>
        <v>5</v>
      </c>
    </row>
    <row r="7974" spans="28:50" x14ac:dyDescent="0.3">
      <c r="AB7974" s="160">
        <v>40081</v>
      </c>
      <c r="AC7974">
        <v>19</v>
      </c>
      <c r="AD7974">
        <v>172</v>
      </c>
      <c r="AE7974" t="s">
        <v>1106</v>
      </c>
      <c r="AF7974">
        <v>17</v>
      </c>
      <c r="AH7974" s="160">
        <v>38620</v>
      </c>
      <c r="AI7974">
        <v>19</v>
      </c>
      <c r="AJ7974">
        <v>145</v>
      </c>
      <c r="AK7974" s="160" t="s">
        <v>1106</v>
      </c>
      <c r="AL7974" s="28">
        <f t="shared" si="244"/>
        <v>15</v>
      </c>
      <c r="AN7974" s="160">
        <v>37524</v>
      </c>
      <c r="AO7974">
        <v>19</v>
      </c>
      <c r="AP7974">
        <v>100</v>
      </c>
      <c r="AQ7974" s="160" t="s">
        <v>1106</v>
      </c>
      <c r="AR7974" s="28">
        <f t="shared" si="245"/>
        <v>10</v>
      </c>
      <c r="AT7974" s="160">
        <v>36794</v>
      </c>
      <c r="AU7974">
        <v>19</v>
      </c>
      <c r="AV7974">
        <v>47</v>
      </c>
      <c r="AW7974" s="160" t="s">
        <v>1106</v>
      </c>
      <c r="AX7974" s="28">
        <f t="shared" si="246"/>
        <v>5</v>
      </c>
    </row>
    <row r="7975" spans="28:50" x14ac:dyDescent="0.3">
      <c r="AB7975" s="160">
        <v>40081</v>
      </c>
      <c r="AC7975">
        <v>20</v>
      </c>
      <c r="AD7975">
        <v>166</v>
      </c>
      <c r="AE7975" t="s">
        <v>1106</v>
      </c>
      <c r="AF7975">
        <v>17</v>
      </c>
      <c r="AH7975" s="160">
        <v>38620</v>
      </c>
      <c r="AI7975">
        <v>20</v>
      </c>
      <c r="AJ7975">
        <v>138</v>
      </c>
      <c r="AK7975" s="160" t="s">
        <v>1106</v>
      </c>
      <c r="AL7975" s="28">
        <f t="shared" si="244"/>
        <v>14</v>
      </c>
      <c r="AN7975" s="160">
        <v>37524</v>
      </c>
      <c r="AO7975">
        <v>20</v>
      </c>
      <c r="AP7975">
        <v>90</v>
      </c>
      <c r="AQ7975" s="160" t="s">
        <v>1106</v>
      </c>
      <c r="AR7975" s="28">
        <f t="shared" si="245"/>
        <v>9</v>
      </c>
      <c r="AT7975" s="160">
        <v>36794</v>
      </c>
      <c r="AU7975">
        <v>20</v>
      </c>
      <c r="AV7975">
        <v>51</v>
      </c>
      <c r="AW7975" s="160" t="s">
        <v>1106</v>
      </c>
      <c r="AX7975" s="28">
        <f t="shared" si="246"/>
        <v>5</v>
      </c>
    </row>
    <row r="7976" spans="28:50" x14ac:dyDescent="0.3">
      <c r="AB7976" s="160">
        <v>40081</v>
      </c>
      <c r="AC7976">
        <v>21</v>
      </c>
      <c r="AD7976">
        <v>168</v>
      </c>
      <c r="AE7976" t="s">
        <v>1106</v>
      </c>
      <c r="AF7976">
        <v>17</v>
      </c>
      <c r="AH7976" s="160">
        <v>38620</v>
      </c>
      <c r="AI7976">
        <v>21</v>
      </c>
      <c r="AJ7976">
        <v>134</v>
      </c>
      <c r="AK7976" s="160" t="s">
        <v>1106</v>
      </c>
      <c r="AL7976" s="28">
        <f t="shared" si="244"/>
        <v>13</v>
      </c>
      <c r="AN7976" s="160">
        <v>37524</v>
      </c>
      <c r="AO7976">
        <v>21</v>
      </c>
      <c r="AP7976">
        <v>80</v>
      </c>
      <c r="AQ7976" s="160" t="s">
        <v>1106</v>
      </c>
      <c r="AR7976" s="28">
        <f t="shared" si="245"/>
        <v>8</v>
      </c>
      <c r="AT7976" s="160">
        <v>36794</v>
      </c>
      <c r="AU7976">
        <v>21</v>
      </c>
      <c r="AV7976">
        <v>45</v>
      </c>
      <c r="AW7976" s="160" t="s">
        <v>1106</v>
      </c>
      <c r="AX7976" s="28">
        <f t="shared" si="246"/>
        <v>5</v>
      </c>
    </row>
    <row r="7977" spans="28:50" x14ac:dyDescent="0.3">
      <c r="AB7977" s="160">
        <v>40081</v>
      </c>
      <c r="AC7977">
        <v>22</v>
      </c>
      <c r="AD7977">
        <v>139</v>
      </c>
      <c r="AE7977" t="s">
        <v>1106</v>
      </c>
      <c r="AF7977">
        <v>14</v>
      </c>
      <c r="AH7977" s="160">
        <v>38620</v>
      </c>
      <c r="AI7977">
        <v>22</v>
      </c>
      <c r="AJ7977">
        <v>132</v>
      </c>
      <c r="AK7977" s="160" t="s">
        <v>1106</v>
      </c>
      <c r="AL7977" s="28">
        <f t="shared" si="244"/>
        <v>13</v>
      </c>
      <c r="AN7977" s="160">
        <v>37524</v>
      </c>
      <c r="AO7977">
        <v>22</v>
      </c>
      <c r="AP7977">
        <v>80</v>
      </c>
      <c r="AQ7977" s="160" t="s">
        <v>1106</v>
      </c>
      <c r="AR7977" s="28">
        <f t="shared" si="245"/>
        <v>8</v>
      </c>
      <c r="AT7977" s="160">
        <v>36794</v>
      </c>
      <c r="AU7977">
        <v>22</v>
      </c>
      <c r="AV7977">
        <v>45</v>
      </c>
      <c r="AW7977" s="160" t="s">
        <v>1106</v>
      </c>
      <c r="AX7977" s="28">
        <f t="shared" si="246"/>
        <v>5</v>
      </c>
    </row>
    <row r="7978" spans="28:50" x14ac:dyDescent="0.3">
      <c r="AB7978" s="160">
        <v>40081</v>
      </c>
      <c r="AC7978">
        <v>23</v>
      </c>
      <c r="AD7978">
        <v>144</v>
      </c>
      <c r="AE7978" t="s">
        <v>1106</v>
      </c>
      <c r="AF7978">
        <v>14</v>
      </c>
      <c r="AH7978" s="160">
        <v>38620</v>
      </c>
      <c r="AI7978">
        <v>23</v>
      </c>
      <c r="AJ7978">
        <v>130</v>
      </c>
      <c r="AK7978" s="160" t="s">
        <v>1106</v>
      </c>
      <c r="AL7978" s="28">
        <f t="shared" si="244"/>
        <v>13</v>
      </c>
      <c r="AN7978" s="160">
        <v>37524</v>
      </c>
      <c r="AO7978">
        <v>23</v>
      </c>
      <c r="AP7978">
        <v>70</v>
      </c>
      <c r="AQ7978" s="160" t="s">
        <v>1106</v>
      </c>
      <c r="AR7978" s="28">
        <f t="shared" si="245"/>
        <v>7</v>
      </c>
      <c r="AT7978" s="160">
        <v>36794</v>
      </c>
      <c r="AU7978">
        <v>23</v>
      </c>
      <c r="AV7978">
        <v>42</v>
      </c>
      <c r="AW7978" s="160" t="s">
        <v>1106</v>
      </c>
      <c r="AX7978" s="28">
        <f t="shared" si="246"/>
        <v>4</v>
      </c>
    </row>
    <row r="7979" spans="28:50" x14ac:dyDescent="0.3">
      <c r="AB7979" s="160">
        <v>40082</v>
      </c>
      <c r="AC7979">
        <v>0</v>
      </c>
      <c r="AD7979">
        <v>164</v>
      </c>
      <c r="AE7979" t="s">
        <v>1106</v>
      </c>
      <c r="AF7979">
        <v>16</v>
      </c>
      <c r="AH7979" s="160">
        <v>38621</v>
      </c>
      <c r="AI7979">
        <v>0</v>
      </c>
      <c r="AJ7979">
        <v>128</v>
      </c>
      <c r="AK7979" s="160" t="s">
        <v>1106</v>
      </c>
      <c r="AL7979" s="28">
        <f t="shared" si="244"/>
        <v>13</v>
      </c>
      <c r="AN7979" s="160">
        <v>37525</v>
      </c>
      <c r="AO7979">
        <v>0</v>
      </c>
      <c r="AP7979">
        <v>60</v>
      </c>
      <c r="AQ7979" s="160" t="s">
        <v>1106</v>
      </c>
      <c r="AR7979" s="28">
        <f t="shared" si="245"/>
        <v>6</v>
      </c>
      <c r="AT7979" s="160">
        <v>36795</v>
      </c>
      <c r="AU7979">
        <v>0</v>
      </c>
      <c r="AV7979">
        <v>40</v>
      </c>
      <c r="AW7979" s="160" t="s">
        <v>1106</v>
      </c>
      <c r="AX7979" s="28">
        <f t="shared" si="246"/>
        <v>4</v>
      </c>
    </row>
    <row r="7980" spans="28:50" x14ac:dyDescent="0.3">
      <c r="AB7980" s="160">
        <v>40082</v>
      </c>
      <c r="AC7980">
        <v>1</v>
      </c>
      <c r="AD7980">
        <v>132</v>
      </c>
      <c r="AE7980" t="s">
        <v>1106</v>
      </c>
      <c r="AF7980">
        <v>13</v>
      </c>
      <c r="AH7980" s="160">
        <v>38621</v>
      </c>
      <c r="AI7980">
        <v>1</v>
      </c>
      <c r="AJ7980">
        <v>127</v>
      </c>
      <c r="AK7980" s="160" t="s">
        <v>1106</v>
      </c>
      <c r="AL7980" s="28">
        <f t="shared" si="244"/>
        <v>13</v>
      </c>
      <c r="AN7980" s="160">
        <v>37525</v>
      </c>
      <c r="AO7980">
        <v>1</v>
      </c>
      <c r="AP7980">
        <v>50</v>
      </c>
      <c r="AQ7980" s="160" t="s">
        <v>1106</v>
      </c>
      <c r="AR7980" s="28">
        <f t="shared" si="245"/>
        <v>5</v>
      </c>
      <c r="AT7980" s="160">
        <v>36795</v>
      </c>
      <c r="AU7980">
        <v>1</v>
      </c>
      <c r="AV7980">
        <v>35</v>
      </c>
      <c r="AW7980" s="160" t="s">
        <v>1106</v>
      </c>
      <c r="AX7980" s="28">
        <f t="shared" si="246"/>
        <v>4</v>
      </c>
    </row>
    <row r="7981" spans="28:50" x14ac:dyDescent="0.3">
      <c r="AB7981" s="160">
        <v>40082</v>
      </c>
      <c r="AC7981">
        <v>2</v>
      </c>
      <c r="AD7981">
        <v>101</v>
      </c>
      <c r="AE7981" t="s">
        <v>1106</v>
      </c>
      <c r="AF7981">
        <v>10</v>
      </c>
      <c r="AH7981" s="160">
        <v>38621</v>
      </c>
      <c r="AI7981">
        <v>2</v>
      </c>
      <c r="AJ7981">
        <v>122</v>
      </c>
      <c r="AK7981" s="160" t="s">
        <v>1106</v>
      </c>
      <c r="AL7981" s="28">
        <f t="shared" si="244"/>
        <v>12</v>
      </c>
      <c r="AN7981" s="160">
        <v>37525</v>
      </c>
      <c r="AO7981">
        <v>2</v>
      </c>
      <c r="AP7981">
        <v>40</v>
      </c>
      <c r="AQ7981" s="160" t="s">
        <v>1106</v>
      </c>
      <c r="AR7981" s="28">
        <f t="shared" si="245"/>
        <v>4</v>
      </c>
      <c r="AT7981" s="160">
        <v>36795</v>
      </c>
      <c r="AU7981">
        <v>2</v>
      </c>
      <c r="AV7981">
        <v>33</v>
      </c>
      <c r="AW7981" s="160" t="s">
        <v>1106</v>
      </c>
      <c r="AX7981" s="28">
        <f t="shared" si="246"/>
        <v>3</v>
      </c>
    </row>
    <row r="7982" spans="28:50" x14ac:dyDescent="0.3">
      <c r="AB7982" s="160">
        <v>40082</v>
      </c>
      <c r="AC7982">
        <v>3</v>
      </c>
      <c r="AD7982">
        <v>99</v>
      </c>
      <c r="AE7982" t="s">
        <v>1106</v>
      </c>
      <c r="AF7982">
        <v>10</v>
      </c>
      <c r="AH7982" s="160">
        <v>38621</v>
      </c>
      <c r="AI7982">
        <v>3</v>
      </c>
      <c r="AJ7982">
        <v>117</v>
      </c>
      <c r="AK7982" s="160" t="s">
        <v>1106</v>
      </c>
      <c r="AL7982" s="28">
        <f t="shared" si="244"/>
        <v>12</v>
      </c>
      <c r="AN7982" s="160">
        <v>37525</v>
      </c>
      <c r="AO7982">
        <v>3</v>
      </c>
      <c r="AP7982">
        <v>40</v>
      </c>
      <c r="AQ7982" s="160" t="s">
        <v>1106</v>
      </c>
      <c r="AR7982" s="28">
        <f t="shared" si="245"/>
        <v>4</v>
      </c>
      <c r="AT7982" s="160">
        <v>36795</v>
      </c>
      <c r="AU7982">
        <v>3</v>
      </c>
      <c r="AV7982">
        <v>34</v>
      </c>
      <c r="AW7982" s="160" t="s">
        <v>1106</v>
      </c>
      <c r="AX7982" s="28">
        <f t="shared" si="246"/>
        <v>3</v>
      </c>
    </row>
    <row r="7983" spans="28:50" x14ac:dyDescent="0.3">
      <c r="AB7983" s="160">
        <v>40082</v>
      </c>
      <c r="AC7983">
        <v>4</v>
      </c>
      <c r="AD7983">
        <v>87</v>
      </c>
      <c r="AE7983" t="s">
        <v>1106</v>
      </c>
      <c r="AF7983">
        <v>9</v>
      </c>
      <c r="AH7983" s="160">
        <v>38621</v>
      </c>
      <c r="AI7983">
        <v>4</v>
      </c>
      <c r="AJ7983">
        <v>117</v>
      </c>
      <c r="AK7983" s="160" t="s">
        <v>1106</v>
      </c>
      <c r="AL7983" s="28">
        <f t="shared" si="244"/>
        <v>12</v>
      </c>
      <c r="AN7983" s="160">
        <v>37525</v>
      </c>
      <c r="AO7983">
        <v>4</v>
      </c>
      <c r="AP7983">
        <v>30</v>
      </c>
      <c r="AQ7983" s="160" t="s">
        <v>1106</v>
      </c>
      <c r="AR7983" s="28">
        <f t="shared" si="245"/>
        <v>3</v>
      </c>
      <c r="AT7983" s="160">
        <v>36795</v>
      </c>
      <c r="AU7983">
        <v>4</v>
      </c>
      <c r="AV7983">
        <v>34</v>
      </c>
      <c r="AW7983" s="160" t="s">
        <v>1106</v>
      </c>
      <c r="AX7983" s="28">
        <f t="shared" si="246"/>
        <v>3</v>
      </c>
    </row>
    <row r="7984" spans="28:50" x14ac:dyDescent="0.3">
      <c r="AB7984" s="160">
        <v>40082</v>
      </c>
      <c r="AC7984">
        <v>5</v>
      </c>
      <c r="AD7984">
        <v>84</v>
      </c>
      <c r="AE7984" t="s">
        <v>1106</v>
      </c>
      <c r="AF7984">
        <v>8</v>
      </c>
      <c r="AH7984" s="160">
        <v>38621</v>
      </c>
      <c r="AI7984">
        <v>5</v>
      </c>
      <c r="AJ7984">
        <v>117</v>
      </c>
      <c r="AK7984" s="160" t="s">
        <v>1106</v>
      </c>
      <c r="AL7984" s="28">
        <f t="shared" si="244"/>
        <v>12</v>
      </c>
      <c r="AN7984" s="160">
        <v>37525</v>
      </c>
      <c r="AO7984">
        <v>5</v>
      </c>
      <c r="AP7984">
        <v>30</v>
      </c>
      <c r="AQ7984" s="160" t="s">
        <v>1106</v>
      </c>
      <c r="AR7984" s="28">
        <f t="shared" si="245"/>
        <v>3</v>
      </c>
      <c r="AT7984" s="160">
        <v>36795</v>
      </c>
      <c r="AU7984">
        <v>5</v>
      </c>
      <c r="AV7984">
        <v>33</v>
      </c>
      <c r="AW7984" s="160" t="s">
        <v>1106</v>
      </c>
      <c r="AX7984" s="28">
        <f t="shared" si="246"/>
        <v>3</v>
      </c>
    </row>
    <row r="7985" spans="28:50" x14ac:dyDescent="0.3">
      <c r="AB7985" s="160">
        <v>40082</v>
      </c>
      <c r="AC7985">
        <v>6</v>
      </c>
      <c r="AD7985">
        <v>60</v>
      </c>
      <c r="AE7985" t="s">
        <v>1106</v>
      </c>
      <c r="AF7985">
        <v>6</v>
      </c>
      <c r="AH7985" s="160">
        <v>38621</v>
      </c>
      <c r="AI7985">
        <v>6</v>
      </c>
      <c r="AJ7985">
        <v>115</v>
      </c>
      <c r="AK7985" s="160" t="s">
        <v>1106</v>
      </c>
      <c r="AL7985" s="28">
        <f t="shared" si="244"/>
        <v>12</v>
      </c>
      <c r="AN7985" s="160">
        <v>37525</v>
      </c>
      <c r="AO7985">
        <v>6</v>
      </c>
      <c r="AP7985">
        <v>40</v>
      </c>
      <c r="AQ7985" s="160" t="s">
        <v>1106</v>
      </c>
      <c r="AR7985" s="28">
        <f t="shared" si="245"/>
        <v>4</v>
      </c>
      <c r="AT7985" s="160">
        <v>36795</v>
      </c>
      <c r="AU7985">
        <v>6</v>
      </c>
      <c r="AV7985">
        <v>36</v>
      </c>
      <c r="AW7985" s="160" t="s">
        <v>1106</v>
      </c>
      <c r="AX7985" s="28">
        <f t="shared" si="246"/>
        <v>4</v>
      </c>
    </row>
    <row r="7986" spans="28:50" x14ac:dyDescent="0.3">
      <c r="AB7986" s="160">
        <v>40082</v>
      </c>
      <c r="AC7986">
        <v>7</v>
      </c>
      <c r="AD7986">
        <v>61</v>
      </c>
      <c r="AE7986" t="s">
        <v>1106</v>
      </c>
      <c r="AF7986">
        <v>6</v>
      </c>
      <c r="AH7986" s="160">
        <v>38621</v>
      </c>
      <c r="AI7986">
        <v>7</v>
      </c>
      <c r="AJ7986">
        <v>125</v>
      </c>
      <c r="AK7986" s="160" t="s">
        <v>1106</v>
      </c>
      <c r="AL7986" s="28">
        <f t="shared" si="244"/>
        <v>13</v>
      </c>
      <c r="AN7986" s="160">
        <v>37525</v>
      </c>
      <c r="AO7986">
        <v>7</v>
      </c>
      <c r="AP7986">
        <v>100</v>
      </c>
      <c r="AQ7986" s="160" t="s">
        <v>1106</v>
      </c>
      <c r="AR7986" s="28">
        <f t="shared" si="245"/>
        <v>10</v>
      </c>
      <c r="AT7986" s="160">
        <v>36795</v>
      </c>
      <c r="AU7986">
        <v>7</v>
      </c>
      <c r="AV7986">
        <v>51</v>
      </c>
      <c r="AW7986" s="160" t="s">
        <v>1106</v>
      </c>
      <c r="AX7986" s="28">
        <f t="shared" si="246"/>
        <v>5</v>
      </c>
    </row>
    <row r="7987" spans="28:50" x14ac:dyDescent="0.3">
      <c r="AB7987" s="160">
        <v>40082</v>
      </c>
      <c r="AC7987">
        <v>8</v>
      </c>
      <c r="AD7987">
        <v>70</v>
      </c>
      <c r="AE7987" t="s">
        <v>1106</v>
      </c>
      <c r="AF7987">
        <v>7</v>
      </c>
      <c r="AH7987" s="160">
        <v>38621</v>
      </c>
      <c r="AI7987">
        <v>8</v>
      </c>
      <c r="AJ7987">
        <v>129</v>
      </c>
      <c r="AK7987" s="160" t="s">
        <v>1106</v>
      </c>
      <c r="AL7987" s="28">
        <f t="shared" si="244"/>
        <v>13</v>
      </c>
      <c r="AN7987" s="160">
        <v>37525</v>
      </c>
      <c r="AO7987">
        <v>8</v>
      </c>
      <c r="AP7987">
        <v>115</v>
      </c>
      <c r="AQ7987" s="160" t="s">
        <v>1106</v>
      </c>
      <c r="AR7987" s="28">
        <f t="shared" si="245"/>
        <v>12</v>
      </c>
      <c r="AT7987" s="160">
        <v>36795</v>
      </c>
      <c r="AU7987">
        <v>8</v>
      </c>
      <c r="AV7987">
        <v>71</v>
      </c>
      <c r="AW7987" s="160" t="s">
        <v>1106</v>
      </c>
      <c r="AX7987" s="28">
        <f t="shared" si="246"/>
        <v>7</v>
      </c>
    </row>
    <row r="7988" spans="28:50" x14ac:dyDescent="0.3">
      <c r="AB7988" s="160">
        <v>40082</v>
      </c>
      <c r="AC7988">
        <v>9</v>
      </c>
      <c r="AD7988">
        <v>70</v>
      </c>
      <c r="AE7988" t="s">
        <v>1106</v>
      </c>
      <c r="AF7988">
        <v>7</v>
      </c>
      <c r="AH7988" s="160">
        <v>38621</v>
      </c>
      <c r="AI7988">
        <v>9</v>
      </c>
      <c r="AJ7988">
        <v>134</v>
      </c>
      <c r="AK7988" s="160" t="s">
        <v>1106</v>
      </c>
      <c r="AL7988" s="28">
        <f t="shared" si="244"/>
        <v>13</v>
      </c>
      <c r="AN7988" s="160">
        <v>37525</v>
      </c>
      <c r="AO7988">
        <v>9</v>
      </c>
      <c r="AP7988">
        <v>130</v>
      </c>
      <c r="AQ7988" s="160" t="s">
        <v>1106</v>
      </c>
      <c r="AR7988" s="28">
        <f t="shared" si="245"/>
        <v>13</v>
      </c>
      <c r="AT7988" s="160">
        <v>36795</v>
      </c>
      <c r="AU7988">
        <v>9</v>
      </c>
      <c r="AV7988">
        <v>87</v>
      </c>
      <c r="AW7988" s="160" t="s">
        <v>1106</v>
      </c>
      <c r="AX7988" s="28">
        <f t="shared" si="246"/>
        <v>9</v>
      </c>
    </row>
    <row r="7989" spans="28:50" x14ac:dyDescent="0.3">
      <c r="AB7989" s="160">
        <v>40082</v>
      </c>
      <c r="AC7989">
        <v>10</v>
      </c>
      <c r="AD7989">
        <v>75</v>
      </c>
      <c r="AE7989" t="s">
        <v>1106</v>
      </c>
      <c r="AF7989">
        <v>8</v>
      </c>
      <c r="AH7989" s="160">
        <v>38621</v>
      </c>
      <c r="AI7989">
        <v>10</v>
      </c>
      <c r="AJ7989">
        <v>138</v>
      </c>
      <c r="AK7989" s="160" t="s">
        <v>1106</v>
      </c>
      <c r="AL7989" s="28">
        <f t="shared" si="244"/>
        <v>14</v>
      </c>
      <c r="AN7989" s="160">
        <v>37525</v>
      </c>
      <c r="AO7989">
        <v>10</v>
      </c>
      <c r="AP7989">
        <v>140</v>
      </c>
      <c r="AQ7989" s="160" t="s">
        <v>1106</v>
      </c>
      <c r="AR7989" s="28">
        <f t="shared" si="245"/>
        <v>14</v>
      </c>
      <c r="AT7989" s="160">
        <v>36795</v>
      </c>
      <c r="AU7989">
        <v>10</v>
      </c>
      <c r="AV7989">
        <v>97</v>
      </c>
      <c r="AW7989" s="160" t="s">
        <v>1106</v>
      </c>
      <c r="AX7989" s="28">
        <f t="shared" si="246"/>
        <v>10</v>
      </c>
    </row>
    <row r="7990" spans="28:50" x14ac:dyDescent="0.3">
      <c r="AB7990" s="160">
        <v>40082</v>
      </c>
      <c r="AC7990">
        <v>11</v>
      </c>
      <c r="AD7990">
        <v>89</v>
      </c>
      <c r="AE7990" t="s">
        <v>1106</v>
      </c>
      <c r="AF7990">
        <v>9</v>
      </c>
      <c r="AH7990" s="160">
        <v>38621</v>
      </c>
      <c r="AI7990">
        <v>11</v>
      </c>
      <c r="AJ7990">
        <v>137</v>
      </c>
      <c r="AK7990" s="160" t="s">
        <v>1106</v>
      </c>
      <c r="AL7990" s="28">
        <f t="shared" si="244"/>
        <v>14</v>
      </c>
      <c r="AN7990" s="160">
        <v>37525</v>
      </c>
      <c r="AO7990">
        <v>11</v>
      </c>
      <c r="AP7990">
        <v>150</v>
      </c>
      <c r="AQ7990" s="160" t="s">
        <v>1106</v>
      </c>
      <c r="AR7990" s="28">
        <f t="shared" si="245"/>
        <v>15</v>
      </c>
      <c r="AT7990" s="160">
        <v>36795</v>
      </c>
      <c r="AU7990">
        <v>11</v>
      </c>
      <c r="AV7990">
        <v>101</v>
      </c>
      <c r="AW7990" s="160" t="s">
        <v>1106</v>
      </c>
      <c r="AX7990" s="28">
        <f t="shared" si="246"/>
        <v>10</v>
      </c>
    </row>
    <row r="7991" spans="28:50" x14ac:dyDescent="0.3">
      <c r="AB7991" s="160">
        <v>40082</v>
      </c>
      <c r="AC7991">
        <v>12</v>
      </c>
      <c r="AD7991">
        <v>95</v>
      </c>
      <c r="AE7991" t="s">
        <v>1106</v>
      </c>
      <c r="AF7991">
        <v>10</v>
      </c>
      <c r="AH7991" s="160">
        <v>38621</v>
      </c>
      <c r="AI7991">
        <v>12</v>
      </c>
      <c r="AJ7991">
        <v>138</v>
      </c>
      <c r="AK7991" s="160" t="s">
        <v>1106</v>
      </c>
      <c r="AL7991" s="28">
        <f t="shared" si="244"/>
        <v>14</v>
      </c>
      <c r="AN7991" s="160">
        <v>37525</v>
      </c>
      <c r="AO7991">
        <v>12</v>
      </c>
      <c r="AP7991">
        <v>160</v>
      </c>
      <c r="AQ7991" s="160" t="s">
        <v>1106</v>
      </c>
      <c r="AR7991" s="28">
        <f t="shared" si="245"/>
        <v>16</v>
      </c>
      <c r="AT7991" s="160">
        <v>36795</v>
      </c>
      <c r="AU7991">
        <v>12</v>
      </c>
      <c r="AV7991">
        <v>112</v>
      </c>
      <c r="AW7991" s="160" t="s">
        <v>1106</v>
      </c>
      <c r="AX7991" s="28">
        <f t="shared" si="246"/>
        <v>11</v>
      </c>
    </row>
    <row r="7992" spans="28:50" x14ac:dyDescent="0.3">
      <c r="AB7992" s="160">
        <v>40082</v>
      </c>
      <c r="AC7992">
        <v>13</v>
      </c>
      <c r="AD7992">
        <v>85</v>
      </c>
      <c r="AE7992" t="s">
        <v>1106</v>
      </c>
      <c r="AF7992">
        <v>9</v>
      </c>
      <c r="AH7992" s="160">
        <v>38621</v>
      </c>
      <c r="AI7992">
        <v>13</v>
      </c>
      <c r="AJ7992">
        <v>135</v>
      </c>
      <c r="AK7992" s="160" t="s">
        <v>1106</v>
      </c>
      <c r="AL7992" s="28">
        <f t="shared" si="244"/>
        <v>14</v>
      </c>
      <c r="AN7992" s="160">
        <v>37525</v>
      </c>
      <c r="AO7992">
        <v>13</v>
      </c>
      <c r="AP7992">
        <v>160</v>
      </c>
      <c r="AQ7992" s="160" t="s">
        <v>1106</v>
      </c>
      <c r="AR7992" s="28">
        <f t="shared" si="245"/>
        <v>16</v>
      </c>
      <c r="AT7992" s="160">
        <v>36795</v>
      </c>
      <c r="AU7992">
        <v>13</v>
      </c>
      <c r="AV7992">
        <v>119</v>
      </c>
      <c r="AW7992" s="160" t="s">
        <v>1106</v>
      </c>
      <c r="AX7992" s="28">
        <f t="shared" si="246"/>
        <v>12</v>
      </c>
    </row>
    <row r="7993" spans="28:50" x14ac:dyDescent="0.3">
      <c r="AB7993" s="160">
        <v>40082</v>
      </c>
      <c r="AC7993">
        <v>14</v>
      </c>
      <c r="AD7993">
        <v>68</v>
      </c>
      <c r="AE7993" t="s">
        <v>1106</v>
      </c>
      <c r="AF7993">
        <v>7</v>
      </c>
      <c r="AH7993" s="160">
        <v>38621</v>
      </c>
      <c r="AI7993">
        <v>14</v>
      </c>
      <c r="AJ7993">
        <v>134</v>
      </c>
      <c r="AK7993" s="160" t="s">
        <v>1106</v>
      </c>
      <c r="AL7993" s="28">
        <f t="shared" si="244"/>
        <v>13</v>
      </c>
      <c r="AN7993" s="160">
        <v>37525</v>
      </c>
      <c r="AO7993">
        <v>14</v>
      </c>
      <c r="AP7993">
        <v>170</v>
      </c>
      <c r="AQ7993" s="160" t="s">
        <v>1106</v>
      </c>
      <c r="AR7993" s="28">
        <f t="shared" si="245"/>
        <v>17</v>
      </c>
      <c r="AT7993" s="160">
        <v>36795</v>
      </c>
      <c r="AU7993">
        <v>14</v>
      </c>
      <c r="AV7993">
        <v>118</v>
      </c>
      <c r="AW7993" s="160" t="s">
        <v>1106</v>
      </c>
      <c r="AX7993" s="28">
        <f t="shared" si="246"/>
        <v>12</v>
      </c>
    </row>
    <row r="7994" spans="28:50" x14ac:dyDescent="0.3">
      <c r="AB7994" s="160">
        <v>40082</v>
      </c>
      <c r="AC7994">
        <v>15</v>
      </c>
      <c r="AD7994">
        <v>66</v>
      </c>
      <c r="AE7994" t="s">
        <v>1106</v>
      </c>
      <c r="AF7994">
        <v>7</v>
      </c>
      <c r="AH7994" s="160">
        <v>38621</v>
      </c>
      <c r="AI7994">
        <v>15</v>
      </c>
      <c r="AJ7994">
        <v>144</v>
      </c>
      <c r="AK7994" s="160" t="s">
        <v>1106</v>
      </c>
      <c r="AL7994" s="28">
        <f t="shared" si="244"/>
        <v>14</v>
      </c>
      <c r="AN7994" s="160">
        <v>37525</v>
      </c>
      <c r="AO7994">
        <v>15</v>
      </c>
      <c r="AP7994">
        <v>150</v>
      </c>
      <c r="AQ7994" s="160" t="s">
        <v>1106</v>
      </c>
      <c r="AR7994" s="28">
        <f t="shared" si="245"/>
        <v>15</v>
      </c>
      <c r="AT7994" s="160">
        <v>36795</v>
      </c>
      <c r="AU7994">
        <v>15</v>
      </c>
      <c r="AV7994">
        <v>110</v>
      </c>
      <c r="AW7994" s="160" t="s">
        <v>1106</v>
      </c>
      <c r="AX7994" s="28">
        <f t="shared" si="246"/>
        <v>11</v>
      </c>
    </row>
    <row r="7995" spans="28:50" x14ac:dyDescent="0.3">
      <c r="AB7995" s="160">
        <v>40082</v>
      </c>
      <c r="AC7995">
        <v>16</v>
      </c>
      <c r="AD7995">
        <v>78</v>
      </c>
      <c r="AE7995" t="s">
        <v>1106</v>
      </c>
      <c r="AF7995">
        <v>8</v>
      </c>
      <c r="AH7995" s="160">
        <v>38621</v>
      </c>
      <c r="AI7995">
        <v>16</v>
      </c>
      <c r="AJ7995">
        <v>139</v>
      </c>
      <c r="AK7995" s="160" t="s">
        <v>1106</v>
      </c>
      <c r="AL7995" s="28">
        <f t="shared" ref="AL7995:AL8058" si="247">ROUND(AJ7995/10,0)</f>
        <v>14</v>
      </c>
      <c r="AN7995" s="160">
        <v>37525</v>
      </c>
      <c r="AO7995">
        <v>16</v>
      </c>
      <c r="AP7995">
        <v>140</v>
      </c>
      <c r="AQ7995" s="160" t="s">
        <v>1106</v>
      </c>
      <c r="AR7995" s="28">
        <f t="shared" ref="AR7995:AR8058" si="248">ROUND(AP7995/10,0)</f>
        <v>14</v>
      </c>
      <c r="AT7995" s="160">
        <v>36795</v>
      </c>
      <c r="AU7995">
        <v>16</v>
      </c>
      <c r="AV7995">
        <v>95</v>
      </c>
      <c r="AW7995" s="160" t="s">
        <v>1106</v>
      </c>
      <c r="AX7995" s="28">
        <f t="shared" ref="AX7995:AX8058" si="249">ROUND(AV7995/10,0)</f>
        <v>10</v>
      </c>
    </row>
    <row r="7996" spans="28:50" x14ac:dyDescent="0.3">
      <c r="AB7996" s="160">
        <v>40082</v>
      </c>
      <c r="AC7996">
        <v>17</v>
      </c>
      <c r="AD7996">
        <v>68</v>
      </c>
      <c r="AE7996" t="s">
        <v>1106</v>
      </c>
      <c r="AF7996">
        <v>7</v>
      </c>
      <c r="AH7996" s="160">
        <v>38621</v>
      </c>
      <c r="AI7996">
        <v>17</v>
      </c>
      <c r="AJ7996">
        <v>142</v>
      </c>
      <c r="AK7996" s="160" t="s">
        <v>1106</v>
      </c>
      <c r="AL7996" s="28">
        <f t="shared" si="247"/>
        <v>14</v>
      </c>
      <c r="AN7996" s="160">
        <v>37525</v>
      </c>
      <c r="AO7996">
        <v>17</v>
      </c>
      <c r="AP7996">
        <v>130</v>
      </c>
      <c r="AQ7996" s="160" t="s">
        <v>1106</v>
      </c>
      <c r="AR7996" s="28">
        <f t="shared" si="248"/>
        <v>13</v>
      </c>
      <c r="AT7996" s="160">
        <v>36795</v>
      </c>
      <c r="AU7996">
        <v>17</v>
      </c>
      <c r="AV7996">
        <v>90</v>
      </c>
      <c r="AW7996" s="160" t="s">
        <v>1106</v>
      </c>
      <c r="AX7996" s="28">
        <f t="shared" si="249"/>
        <v>9</v>
      </c>
    </row>
    <row r="7997" spans="28:50" x14ac:dyDescent="0.3">
      <c r="AB7997" s="160">
        <v>40082</v>
      </c>
      <c r="AC7997">
        <v>18</v>
      </c>
      <c r="AD7997">
        <v>64</v>
      </c>
      <c r="AE7997" t="s">
        <v>1106</v>
      </c>
      <c r="AF7997">
        <v>6</v>
      </c>
      <c r="AH7997" s="160">
        <v>38621</v>
      </c>
      <c r="AI7997">
        <v>18</v>
      </c>
      <c r="AJ7997">
        <v>132</v>
      </c>
      <c r="AK7997" s="160" t="s">
        <v>1106</v>
      </c>
      <c r="AL7997" s="28">
        <f t="shared" si="247"/>
        <v>13</v>
      </c>
      <c r="AN7997" s="160">
        <v>37525</v>
      </c>
      <c r="AO7997">
        <v>18</v>
      </c>
      <c r="AP7997">
        <v>130</v>
      </c>
      <c r="AQ7997" s="160" t="s">
        <v>1106</v>
      </c>
      <c r="AR7997" s="28">
        <f t="shared" si="248"/>
        <v>13</v>
      </c>
      <c r="AT7997" s="160">
        <v>36795</v>
      </c>
      <c r="AU7997">
        <v>18</v>
      </c>
      <c r="AV7997">
        <v>82</v>
      </c>
      <c r="AW7997" s="160" t="s">
        <v>1106</v>
      </c>
      <c r="AX7997" s="28">
        <f t="shared" si="249"/>
        <v>8</v>
      </c>
    </row>
    <row r="7998" spans="28:50" x14ac:dyDescent="0.3">
      <c r="AB7998" s="160">
        <v>40082</v>
      </c>
      <c r="AC7998">
        <v>19</v>
      </c>
      <c r="AD7998">
        <v>56</v>
      </c>
      <c r="AE7998" t="s">
        <v>1106</v>
      </c>
      <c r="AF7998">
        <v>6</v>
      </c>
      <c r="AH7998" s="160">
        <v>38621</v>
      </c>
      <c r="AI7998">
        <v>19</v>
      </c>
      <c r="AJ7998">
        <v>126</v>
      </c>
      <c r="AK7998" s="160" t="s">
        <v>1106</v>
      </c>
      <c r="AL7998" s="28">
        <f t="shared" si="247"/>
        <v>13</v>
      </c>
      <c r="AN7998" s="160">
        <v>37525</v>
      </c>
      <c r="AO7998">
        <v>19</v>
      </c>
      <c r="AP7998">
        <v>130</v>
      </c>
      <c r="AQ7998" s="160" t="s">
        <v>1106</v>
      </c>
      <c r="AR7998" s="28">
        <f t="shared" si="248"/>
        <v>13</v>
      </c>
      <c r="AT7998" s="160">
        <v>36795</v>
      </c>
      <c r="AU7998">
        <v>19</v>
      </c>
      <c r="AV7998">
        <v>77</v>
      </c>
      <c r="AW7998" s="160" t="s">
        <v>1106</v>
      </c>
      <c r="AX7998" s="28">
        <f t="shared" si="249"/>
        <v>8</v>
      </c>
    </row>
    <row r="7999" spans="28:50" x14ac:dyDescent="0.3">
      <c r="AB7999" s="160">
        <v>40082</v>
      </c>
      <c r="AC7999">
        <v>20</v>
      </c>
      <c r="AD7999">
        <v>59</v>
      </c>
      <c r="AE7999" t="s">
        <v>1106</v>
      </c>
      <c r="AF7999">
        <v>6</v>
      </c>
      <c r="AH7999" s="160">
        <v>38621</v>
      </c>
      <c r="AI7999">
        <v>20</v>
      </c>
      <c r="AJ7999">
        <v>125</v>
      </c>
      <c r="AK7999" s="160" t="s">
        <v>1106</v>
      </c>
      <c r="AL7999" s="28">
        <f t="shared" si="247"/>
        <v>13</v>
      </c>
      <c r="AN7999" s="160">
        <v>37525</v>
      </c>
      <c r="AO7999">
        <v>20</v>
      </c>
      <c r="AP7999">
        <v>130</v>
      </c>
      <c r="AQ7999" s="160" t="s">
        <v>1106</v>
      </c>
      <c r="AR7999" s="28">
        <f t="shared" si="248"/>
        <v>13</v>
      </c>
      <c r="AT7999" s="160">
        <v>36795</v>
      </c>
      <c r="AU7999">
        <v>20</v>
      </c>
      <c r="AV7999">
        <v>71</v>
      </c>
      <c r="AW7999" s="160" t="s">
        <v>1106</v>
      </c>
      <c r="AX7999" s="28">
        <f t="shared" si="249"/>
        <v>7</v>
      </c>
    </row>
    <row r="8000" spans="28:50" x14ac:dyDescent="0.3">
      <c r="AB8000" s="160">
        <v>40082</v>
      </c>
      <c r="AC8000">
        <v>21</v>
      </c>
      <c r="AD8000">
        <v>58</v>
      </c>
      <c r="AE8000" t="s">
        <v>1106</v>
      </c>
      <c r="AF8000">
        <v>6</v>
      </c>
      <c r="AH8000" s="160">
        <v>38621</v>
      </c>
      <c r="AI8000">
        <v>21</v>
      </c>
      <c r="AJ8000">
        <v>125</v>
      </c>
      <c r="AK8000" s="160" t="s">
        <v>1106</v>
      </c>
      <c r="AL8000" s="28">
        <f t="shared" si="247"/>
        <v>13</v>
      </c>
      <c r="AN8000" s="160">
        <v>37525</v>
      </c>
      <c r="AO8000">
        <v>21</v>
      </c>
      <c r="AP8000">
        <v>140</v>
      </c>
      <c r="AQ8000" s="160" t="s">
        <v>1106</v>
      </c>
      <c r="AR8000" s="28">
        <f t="shared" si="248"/>
        <v>14</v>
      </c>
      <c r="AT8000" s="160">
        <v>36795</v>
      </c>
      <c r="AU8000">
        <v>21</v>
      </c>
      <c r="AV8000">
        <v>68</v>
      </c>
      <c r="AW8000" s="160" t="s">
        <v>1106</v>
      </c>
      <c r="AX8000" s="28">
        <f t="shared" si="249"/>
        <v>7</v>
      </c>
    </row>
    <row r="8001" spans="28:50" x14ac:dyDescent="0.3">
      <c r="AB8001" s="160">
        <v>40082</v>
      </c>
      <c r="AC8001">
        <v>22</v>
      </c>
      <c r="AD8001">
        <v>54</v>
      </c>
      <c r="AE8001" t="s">
        <v>1106</v>
      </c>
      <c r="AF8001">
        <v>5</v>
      </c>
      <c r="AH8001" s="160">
        <v>38621</v>
      </c>
      <c r="AI8001">
        <v>22</v>
      </c>
      <c r="AJ8001">
        <v>126</v>
      </c>
      <c r="AK8001" s="160" t="s">
        <v>1106</v>
      </c>
      <c r="AL8001" s="28">
        <f t="shared" si="247"/>
        <v>13</v>
      </c>
      <c r="AN8001" s="160">
        <v>37525</v>
      </c>
      <c r="AO8001">
        <v>22</v>
      </c>
      <c r="AP8001">
        <v>140</v>
      </c>
      <c r="AQ8001" s="160" t="s">
        <v>1106</v>
      </c>
      <c r="AR8001" s="28">
        <f t="shared" si="248"/>
        <v>14</v>
      </c>
      <c r="AT8001" s="160">
        <v>36795</v>
      </c>
      <c r="AU8001">
        <v>22</v>
      </c>
      <c r="AV8001">
        <v>67</v>
      </c>
      <c r="AW8001" s="160" t="s">
        <v>1106</v>
      </c>
      <c r="AX8001" s="28">
        <f t="shared" si="249"/>
        <v>7</v>
      </c>
    </row>
    <row r="8002" spans="28:50" x14ac:dyDescent="0.3">
      <c r="AB8002" s="160">
        <v>40082</v>
      </c>
      <c r="AC8002">
        <v>23</v>
      </c>
      <c r="AD8002">
        <v>55</v>
      </c>
      <c r="AE8002" t="s">
        <v>1106</v>
      </c>
      <c r="AF8002">
        <v>6</v>
      </c>
      <c r="AH8002" s="160">
        <v>38621</v>
      </c>
      <c r="AI8002">
        <v>23</v>
      </c>
      <c r="AJ8002">
        <v>122</v>
      </c>
      <c r="AK8002" s="160" t="s">
        <v>1106</v>
      </c>
      <c r="AL8002" s="28">
        <f t="shared" si="247"/>
        <v>12</v>
      </c>
      <c r="AN8002" s="160">
        <v>37525</v>
      </c>
      <c r="AO8002">
        <v>23</v>
      </c>
      <c r="AP8002">
        <v>140</v>
      </c>
      <c r="AQ8002" s="160" t="s">
        <v>1106</v>
      </c>
      <c r="AR8002" s="28">
        <f t="shared" si="248"/>
        <v>14</v>
      </c>
      <c r="AT8002" s="160">
        <v>36795</v>
      </c>
      <c r="AU8002">
        <v>23</v>
      </c>
      <c r="AV8002">
        <v>70</v>
      </c>
      <c r="AW8002" s="160" t="s">
        <v>1106</v>
      </c>
      <c r="AX8002" s="28">
        <f t="shared" si="249"/>
        <v>7</v>
      </c>
    </row>
    <row r="8003" spans="28:50" x14ac:dyDescent="0.3">
      <c r="AB8003" s="160">
        <v>40083</v>
      </c>
      <c r="AC8003">
        <v>0</v>
      </c>
      <c r="AD8003">
        <v>44</v>
      </c>
      <c r="AE8003" t="s">
        <v>1106</v>
      </c>
      <c r="AF8003">
        <v>4</v>
      </c>
      <c r="AH8003" s="160">
        <v>38622</v>
      </c>
      <c r="AI8003">
        <v>0</v>
      </c>
      <c r="AJ8003">
        <v>120</v>
      </c>
      <c r="AK8003" s="160" t="s">
        <v>1106</v>
      </c>
      <c r="AL8003" s="28">
        <f t="shared" si="247"/>
        <v>12</v>
      </c>
      <c r="AN8003" s="160">
        <v>37526</v>
      </c>
      <c r="AO8003">
        <v>0</v>
      </c>
      <c r="AP8003">
        <v>140</v>
      </c>
      <c r="AQ8003" s="160" t="s">
        <v>1106</v>
      </c>
      <c r="AR8003" s="28">
        <f t="shared" si="248"/>
        <v>14</v>
      </c>
      <c r="AT8003" s="160">
        <v>36796</v>
      </c>
      <c r="AU8003">
        <v>0</v>
      </c>
      <c r="AV8003">
        <v>67</v>
      </c>
      <c r="AW8003" s="160" t="s">
        <v>1106</v>
      </c>
      <c r="AX8003" s="28">
        <f t="shared" si="249"/>
        <v>7</v>
      </c>
    </row>
    <row r="8004" spans="28:50" x14ac:dyDescent="0.3">
      <c r="AB8004" s="160">
        <v>40083</v>
      </c>
      <c r="AC8004">
        <v>1</v>
      </c>
      <c r="AD8004">
        <v>47</v>
      </c>
      <c r="AE8004" t="s">
        <v>1106</v>
      </c>
      <c r="AF8004">
        <v>5</v>
      </c>
      <c r="AH8004" s="160">
        <v>38622</v>
      </c>
      <c r="AI8004">
        <v>1</v>
      </c>
      <c r="AJ8004">
        <v>112</v>
      </c>
      <c r="AK8004" s="160" t="s">
        <v>1106</v>
      </c>
      <c r="AL8004" s="28">
        <f t="shared" si="247"/>
        <v>11</v>
      </c>
      <c r="AN8004" s="160">
        <v>37526</v>
      </c>
      <c r="AO8004">
        <v>1</v>
      </c>
      <c r="AP8004">
        <v>140</v>
      </c>
      <c r="AQ8004" s="160" t="s">
        <v>1106</v>
      </c>
      <c r="AR8004" s="28">
        <f t="shared" si="248"/>
        <v>14</v>
      </c>
      <c r="AT8004" s="160">
        <v>36796</v>
      </c>
      <c r="AU8004">
        <v>1</v>
      </c>
      <c r="AV8004">
        <v>65</v>
      </c>
      <c r="AW8004" s="160" t="s">
        <v>1106</v>
      </c>
      <c r="AX8004" s="28">
        <f t="shared" si="249"/>
        <v>7</v>
      </c>
    </row>
    <row r="8005" spans="28:50" x14ac:dyDescent="0.3">
      <c r="AB8005" s="160">
        <v>40083</v>
      </c>
      <c r="AC8005">
        <v>2</v>
      </c>
      <c r="AD8005">
        <v>44</v>
      </c>
      <c r="AE8005" t="s">
        <v>1106</v>
      </c>
      <c r="AF8005">
        <v>4</v>
      </c>
      <c r="AH8005" s="160">
        <v>38622</v>
      </c>
      <c r="AI8005">
        <v>2</v>
      </c>
      <c r="AJ8005">
        <v>108</v>
      </c>
      <c r="AK8005" s="160" t="s">
        <v>1106</v>
      </c>
      <c r="AL8005" s="28">
        <f t="shared" si="247"/>
        <v>11</v>
      </c>
      <c r="AN8005" s="160">
        <v>37526</v>
      </c>
      <c r="AO8005">
        <v>2</v>
      </c>
      <c r="AP8005">
        <v>150</v>
      </c>
      <c r="AQ8005" s="160" t="s">
        <v>1106</v>
      </c>
      <c r="AR8005" s="28">
        <f t="shared" si="248"/>
        <v>15</v>
      </c>
      <c r="AT8005" s="160">
        <v>36796</v>
      </c>
      <c r="AU8005">
        <v>2</v>
      </c>
      <c r="AV8005">
        <v>61</v>
      </c>
      <c r="AW8005" s="160" t="s">
        <v>1106</v>
      </c>
      <c r="AX8005" s="28">
        <f t="shared" si="249"/>
        <v>6</v>
      </c>
    </row>
    <row r="8006" spans="28:50" x14ac:dyDescent="0.3">
      <c r="AB8006" s="160">
        <v>40083</v>
      </c>
      <c r="AC8006">
        <v>3</v>
      </c>
      <c r="AD8006">
        <v>36</v>
      </c>
      <c r="AE8006" t="s">
        <v>1106</v>
      </c>
      <c r="AF8006">
        <v>4</v>
      </c>
      <c r="AH8006" s="160">
        <v>38622</v>
      </c>
      <c r="AI8006">
        <v>3</v>
      </c>
      <c r="AJ8006">
        <v>100</v>
      </c>
      <c r="AK8006" s="160" t="s">
        <v>1106</v>
      </c>
      <c r="AL8006" s="28">
        <f t="shared" si="247"/>
        <v>10</v>
      </c>
      <c r="AN8006" s="160">
        <v>37526</v>
      </c>
      <c r="AO8006">
        <v>3</v>
      </c>
      <c r="AP8006">
        <v>150</v>
      </c>
      <c r="AQ8006" s="160" t="s">
        <v>1106</v>
      </c>
      <c r="AR8006" s="28">
        <f t="shared" si="248"/>
        <v>15</v>
      </c>
      <c r="AT8006" s="160">
        <v>36796</v>
      </c>
      <c r="AU8006">
        <v>3</v>
      </c>
      <c r="AV8006">
        <v>64</v>
      </c>
      <c r="AW8006" s="160" t="s">
        <v>1106</v>
      </c>
      <c r="AX8006" s="28">
        <f t="shared" si="249"/>
        <v>6</v>
      </c>
    </row>
    <row r="8007" spans="28:50" x14ac:dyDescent="0.3">
      <c r="AB8007" s="160">
        <v>40083</v>
      </c>
      <c r="AC8007">
        <v>4</v>
      </c>
      <c r="AD8007">
        <v>39</v>
      </c>
      <c r="AE8007" t="s">
        <v>1106</v>
      </c>
      <c r="AF8007">
        <v>4</v>
      </c>
      <c r="AH8007" s="160">
        <v>38622</v>
      </c>
      <c r="AI8007">
        <v>4</v>
      </c>
      <c r="AJ8007">
        <v>90</v>
      </c>
      <c r="AK8007" s="160" t="s">
        <v>1106</v>
      </c>
      <c r="AL8007" s="28">
        <f t="shared" si="247"/>
        <v>9</v>
      </c>
      <c r="AN8007" s="160">
        <v>37526</v>
      </c>
      <c r="AO8007">
        <v>4</v>
      </c>
      <c r="AP8007">
        <v>140</v>
      </c>
      <c r="AQ8007" s="160" t="s">
        <v>1106</v>
      </c>
      <c r="AR8007" s="28">
        <f t="shared" si="248"/>
        <v>14</v>
      </c>
      <c r="AT8007" s="160">
        <v>36796</v>
      </c>
      <c r="AU8007">
        <v>4</v>
      </c>
      <c r="AV8007">
        <v>57</v>
      </c>
      <c r="AW8007" s="160" t="s">
        <v>1106</v>
      </c>
      <c r="AX8007" s="28">
        <f t="shared" si="249"/>
        <v>6</v>
      </c>
    </row>
    <row r="8008" spans="28:50" x14ac:dyDescent="0.3">
      <c r="AB8008" s="160">
        <v>40083</v>
      </c>
      <c r="AC8008">
        <v>5</v>
      </c>
      <c r="AD8008">
        <v>33</v>
      </c>
      <c r="AE8008" t="s">
        <v>1106</v>
      </c>
      <c r="AF8008">
        <v>3</v>
      </c>
      <c r="AH8008" s="160">
        <v>38622</v>
      </c>
      <c r="AI8008">
        <v>5</v>
      </c>
      <c r="AJ8008">
        <v>86</v>
      </c>
      <c r="AK8008" s="160" t="s">
        <v>1106</v>
      </c>
      <c r="AL8008" s="28">
        <f t="shared" si="247"/>
        <v>9</v>
      </c>
      <c r="AN8008" s="160">
        <v>37526</v>
      </c>
      <c r="AO8008">
        <v>5</v>
      </c>
      <c r="AP8008">
        <v>130</v>
      </c>
      <c r="AQ8008" s="160" t="s">
        <v>1106</v>
      </c>
      <c r="AR8008" s="28">
        <f t="shared" si="248"/>
        <v>13</v>
      </c>
      <c r="AT8008" s="160">
        <v>36796</v>
      </c>
      <c r="AU8008">
        <v>5</v>
      </c>
      <c r="AV8008">
        <v>57</v>
      </c>
      <c r="AW8008" s="160" t="s">
        <v>1106</v>
      </c>
      <c r="AX8008" s="28">
        <f t="shared" si="249"/>
        <v>6</v>
      </c>
    </row>
    <row r="8009" spans="28:50" x14ac:dyDescent="0.3">
      <c r="AB8009" s="160">
        <v>40083</v>
      </c>
      <c r="AC8009">
        <v>6</v>
      </c>
      <c r="AD8009">
        <v>37</v>
      </c>
      <c r="AE8009" t="s">
        <v>1106</v>
      </c>
      <c r="AF8009">
        <v>4</v>
      </c>
      <c r="AH8009" s="160">
        <v>38622</v>
      </c>
      <c r="AI8009">
        <v>6</v>
      </c>
      <c r="AJ8009">
        <v>84</v>
      </c>
      <c r="AK8009" s="160" t="s">
        <v>1106</v>
      </c>
      <c r="AL8009" s="28">
        <f t="shared" si="247"/>
        <v>8</v>
      </c>
      <c r="AN8009" s="160">
        <v>37526</v>
      </c>
      <c r="AO8009">
        <v>6</v>
      </c>
      <c r="AP8009">
        <v>130</v>
      </c>
      <c r="AQ8009" s="160" t="s">
        <v>1106</v>
      </c>
      <c r="AR8009" s="28">
        <f t="shared" si="248"/>
        <v>13</v>
      </c>
      <c r="AT8009" s="160">
        <v>36796</v>
      </c>
      <c r="AU8009">
        <v>6</v>
      </c>
      <c r="AV8009">
        <v>62</v>
      </c>
      <c r="AW8009" s="160" t="s">
        <v>1106</v>
      </c>
      <c r="AX8009" s="28">
        <f t="shared" si="249"/>
        <v>6</v>
      </c>
    </row>
    <row r="8010" spans="28:50" x14ac:dyDescent="0.3">
      <c r="AB8010" s="160">
        <v>40083</v>
      </c>
      <c r="AC8010">
        <v>7</v>
      </c>
      <c r="AD8010">
        <v>49</v>
      </c>
      <c r="AE8010" t="s">
        <v>1106</v>
      </c>
      <c r="AF8010">
        <v>5</v>
      </c>
      <c r="AH8010" s="160">
        <v>38622</v>
      </c>
      <c r="AI8010">
        <v>7</v>
      </c>
      <c r="AJ8010">
        <v>98</v>
      </c>
      <c r="AK8010" s="160" t="s">
        <v>1106</v>
      </c>
      <c r="AL8010" s="28">
        <f t="shared" si="247"/>
        <v>10</v>
      </c>
      <c r="AN8010" s="160">
        <v>37526</v>
      </c>
      <c r="AO8010">
        <v>7</v>
      </c>
      <c r="AP8010">
        <v>130</v>
      </c>
      <c r="AQ8010" s="160" t="s">
        <v>1106</v>
      </c>
      <c r="AR8010" s="28">
        <f t="shared" si="248"/>
        <v>13</v>
      </c>
      <c r="AT8010" s="160">
        <v>36796</v>
      </c>
      <c r="AU8010">
        <v>7</v>
      </c>
      <c r="AV8010">
        <v>76</v>
      </c>
      <c r="AW8010" s="160" t="s">
        <v>1106</v>
      </c>
      <c r="AX8010" s="28">
        <f t="shared" si="249"/>
        <v>8</v>
      </c>
    </row>
    <row r="8011" spans="28:50" x14ac:dyDescent="0.3">
      <c r="AB8011" s="160">
        <v>40083</v>
      </c>
      <c r="AC8011">
        <v>8</v>
      </c>
      <c r="AD8011">
        <v>49</v>
      </c>
      <c r="AE8011" t="s">
        <v>1106</v>
      </c>
      <c r="AF8011">
        <v>5</v>
      </c>
      <c r="AH8011" s="160">
        <v>38622</v>
      </c>
      <c r="AI8011">
        <v>8</v>
      </c>
      <c r="AJ8011">
        <v>122</v>
      </c>
      <c r="AK8011" s="160" t="s">
        <v>1106</v>
      </c>
      <c r="AL8011" s="28">
        <f t="shared" si="247"/>
        <v>12</v>
      </c>
      <c r="AN8011" s="160">
        <v>37526</v>
      </c>
      <c r="AO8011">
        <v>8</v>
      </c>
      <c r="AP8011">
        <v>145</v>
      </c>
      <c r="AQ8011" s="160" t="s">
        <v>1106</v>
      </c>
      <c r="AR8011" s="28">
        <f t="shared" si="248"/>
        <v>15</v>
      </c>
      <c r="AT8011" s="160">
        <v>36796</v>
      </c>
      <c r="AU8011">
        <v>8</v>
      </c>
      <c r="AV8011">
        <v>93</v>
      </c>
      <c r="AW8011" s="160" t="s">
        <v>1106</v>
      </c>
      <c r="AX8011" s="28">
        <f t="shared" si="249"/>
        <v>9</v>
      </c>
    </row>
    <row r="8012" spans="28:50" x14ac:dyDescent="0.3">
      <c r="AB8012" s="160">
        <v>40083</v>
      </c>
      <c r="AC8012">
        <v>9</v>
      </c>
      <c r="AD8012">
        <v>46</v>
      </c>
      <c r="AE8012" t="s">
        <v>1106</v>
      </c>
      <c r="AF8012">
        <v>5</v>
      </c>
      <c r="AH8012" s="160">
        <v>38622</v>
      </c>
      <c r="AI8012">
        <v>9</v>
      </c>
      <c r="AJ8012">
        <v>139</v>
      </c>
      <c r="AK8012" s="160" t="s">
        <v>1106</v>
      </c>
      <c r="AL8012" s="28">
        <f t="shared" si="247"/>
        <v>14</v>
      </c>
      <c r="AN8012" s="160">
        <v>37526</v>
      </c>
      <c r="AO8012">
        <v>9</v>
      </c>
      <c r="AP8012">
        <v>150</v>
      </c>
      <c r="AQ8012" s="160" t="s">
        <v>1106</v>
      </c>
      <c r="AR8012" s="28">
        <f t="shared" si="248"/>
        <v>15</v>
      </c>
      <c r="AT8012" s="160">
        <v>36796</v>
      </c>
      <c r="AU8012">
        <v>9</v>
      </c>
      <c r="AV8012">
        <v>100</v>
      </c>
      <c r="AW8012" s="160" t="s">
        <v>1106</v>
      </c>
      <c r="AX8012" s="28">
        <f t="shared" si="249"/>
        <v>10</v>
      </c>
    </row>
    <row r="8013" spans="28:50" x14ac:dyDescent="0.3">
      <c r="AB8013" s="160">
        <v>40083</v>
      </c>
      <c r="AC8013">
        <v>10</v>
      </c>
      <c r="AD8013">
        <v>70</v>
      </c>
      <c r="AE8013" t="s">
        <v>1106</v>
      </c>
      <c r="AF8013">
        <v>7</v>
      </c>
      <c r="AH8013" s="160">
        <v>38622</v>
      </c>
      <c r="AI8013">
        <v>10</v>
      </c>
      <c r="AJ8013">
        <v>149</v>
      </c>
      <c r="AK8013" s="160" t="s">
        <v>1106</v>
      </c>
      <c r="AL8013" s="28">
        <f t="shared" si="247"/>
        <v>15</v>
      </c>
      <c r="AN8013" s="160">
        <v>37526</v>
      </c>
      <c r="AO8013">
        <v>10</v>
      </c>
      <c r="AP8013">
        <v>160</v>
      </c>
      <c r="AQ8013" s="160" t="s">
        <v>1106</v>
      </c>
      <c r="AR8013" s="28">
        <f t="shared" si="248"/>
        <v>16</v>
      </c>
      <c r="AT8013" s="160">
        <v>36796</v>
      </c>
      <c r="AU8013">
        <v>10</v>
      </c>
      <c r="AV8013">
        <v>96</v>
      </c>
      <c r="AW8013" s="160" t="s">
        <v>1106</v>
      </c>
      <c r="AX8013" s="28">
        <f t="shared" si="249"/>
        <v>10</v>
      </c>
    </row>
    <row r="8014" spans="28:50" x14ac:dyDescent="0.3">
      <c r="AB8014" s="160">
        <v>40083</v>
      </c>
      <c r="AC8014">
        <v>11</v>
      </c>
      <c r="AD8014">
        <v>51</v>
      </c>
      <c r="AE8014" t="s">
        <v>1106</v>
      </c>
      <c r="AF8014">
        <v>5</v>
      </c>
      <c r="AH8014" s="160">
        <v>38622</v>
      </c>
      <c r="AI8014">
        <v>11</v>
      </c>
      <c r="AJ8014">
        <v>165</v>
      </c>
      <c r="AK8014" s="160" t="s">
        <v>1106</v>
      </c>
      <c r="AL8014" s="28">
        <f t="shared" si="247"/>
        <v>17</v>
      </c>
      <c r="AN8014" s="160">
        <v>37526</v>
      </c>
      <c r="AO8014">
        <v>11</v>
      </c>
      <c r="AP8014">
        <v>165</v>
      </c>
      <c r="AQ8014" s="160" t="s">
        <v>1106</v>
      </c>
      <c r="AR8014" s="28">
        <f t="shared" si="248"/>
        <v>17</v>
      </c>
      <c r="AT8014" s="160">
        <v>36796</v>
      </c>
      <c r="AU8014">
        <v>11</v>
      </c>
      <c r="AV8014">
        <v>106</v>
      </c>
      <c r="AW8014" s="160" t="s">
        <v>1106</v>
      </c>
      <c r="AX8014" s="28">
        <f t="shared" si="249"/>
        <v>11</v>
      </c>
    </row>
    <row r="8015" spans="28:50" x14ac:dyDescent="0.3">
      <c r="AB8015" s="160">
        <v>40083</v>
      </c>
      <c r="AC8015">
        <v>12</v>
      </c>
      <c r="AD8015">
        <v>58</v>
      </c>
      <c r="AE8015" t="s">
        <v>1106</v>
      </c>
      <c r="AF8015">
        <v>6</v>
      </c>
      <c r="AH8015" s="160">
        <v>38622</v>
      </c>
      <c r="AI8015">
        <v>12</v>
      </c>
      <c r="AJ8015">
        <v>172</v>
      </c>
      <c r="AK8015" s="160" t="s">
        <v>1106</v>
      </c>
      <c r="AL8015" s="28">
        <f t="shared" si="247"/>
        <v>17</v>
      </c>
      <c r="AN8015" s="160">
        <v>37526</v>
      </c>
      <c r="AO8015">
        <v>12</v>
      </c>
      <c r="AP8015">
        <v>160</v>
      </c>
      <c r="AQ8015" s="160" t="s">
        <v>1106</v>
      </c>
      <c r="AR8015" s="28">
        <f t="shared" si="248"/>
        <v>16</v>
      </c>
      <c r="AT8015" s="160">
        <v>36796</v>
      </c>
      <c r="AU8015">
        <v>12</v>
      </c>
      <c r="AV8015">
        <v>117</v>
      </c>
      <c r="AW8015" s="160" t="s">
        <v>1106</v>
      </c>
      <c r="AX8015" s="28">
        <f t="shared" si="249"/>
        <v>12</v>
      </c>
    </row>
    <row r="8016" spans="28:50" x14ac:dyDescent="0.3">
      <c r="AB8016" s="160">
        <v>40083</v>
      </c>
      <c r="AC8016">
        <v>13</v>
      </c>
      <c r="AD8016">
        <v>65</v>
      </c>
      <c r="AE8016" t="s">
        <v>1106</v>
      </c>
      <c r="AF8016">
        <v>7</v>
      </c>
      <c r="AH8016" s="160">
        <v>38622</v>
      </c>
      <c r="AI8016">
        <v>13</v>
      </c>
      <c r="AJ8016">
        <v>175</v>
      </c>
      <c r="AK8016" s="160" t="s">
        <v>1106</v>
      </c>
      <c r="AL8016" s="28">
        <f t="shared" si="247"/>
        <v>18</v>
      </c>
      <c r="AN8016" s="160">
        <v>37526</v>
      </c>
      <c r="AO8016">
        <v>13</v>
      </c>
      <c r="AP8016">
        <v>160</v>
      </c>
      <c r="AQ8016" s="160" t="s">
        <v>1106</v>
      </c>
      <c r="AR8016" s="28">
        <f t="shared" si="248"/>
        <v>16</v>
      </c>
      <c r="AT8016" s="160">
        <v>36796</v>
      </c>
      <c r="AU8016">
        <v>13</v>
      </c>
      <c r="AV8016">
        <v>117</v>
      </c>
      <c r="AW8016" s="160" t="s">
        <v>1106</v>
      </c>
      <c r="AX8016" s="28">
        <f t="shared" si="249"/>
        <v>12</v>
      </c>
    </row>
    <row r="8017" spans="28:50" x14ac:dyDescent="0.3">
      <c r="AB8017" s="160">
        <v>40083</v>
      </c>
      <c r="AC8017">
        <v>14</v>
      </c>
      <c r="AD8017">
        <v>63</v>
      </c>
      <c r="AE8017" t="s">
        <v>1106</v>
      </c>
      <c r="AF8017">
        <v>6</v>
      </c>
      <c r="AH8017" s="160">
        <v>38622</v>
      </c>
      <c r="AI8017">
        <v>14</v>
      </c>
      <c r="AJ8017">
        <v>177</v>
      </c>
      <c r="AK8017" s="160" t="s">
        <v>1106</v>
      </c>
      <c r="AL8017" s="28">
        <f t="shared" si="247"/>
        <v>18</v>
      </c>
      <c r="AN8017" s="160">
        <v>37526</v>
      </c>
      <c r="AO8017">
        <v>14</v>
      </c>
      <c r="AP8017">
        <v>159</v>
      </c>
      <c r="AQ8017" s="160" t="s">
        <v>1106</v>
      </c>
      <c r="AR8017" s="28">
        <f t="shared" si="248"/>
        <v>16</v>
      </c>
      <c r="AT8017" s="160">
        <v>36796</v>
      </c>
      <c r="AU8017">
        <v>14</v>
      </c>
      <c r="AV8017">
        <v>113</v>
      </c>
      <c r="AW8017" s="160" t="s">
        <v>1106</v>
      </c>
      <c r="AX8017" s="28">
        <f t="shared" si="249"/>
        <v>11</v>
      </c>
    </row>
    <row r="8018" spans="28:50" x14ac:dyDescent="0.3">
      <c r="AB8018" s="160">
        <v>40083</v>
      </c>
      <c r="AC8018">
        <v>15</v>
      </c>
      <c r="AD8018">
        <v>74</v>
      </c>
      <c r="AE8018" t="s">
        <v>1106</v>
      </c>
      <c r="AF8018">
        <v>7</v>
      </c>
      <c r="AH8018" s="160">
        <v>38622</v>
      </c>
      <c r="AI8018">
        <v>15</v>
      </c>
      <c r="AJ8018">
        <v>178</v>
      </c>
      <c r="AK8018" s="160" t="s">
        <v>1106</v>
      </c>
      <c r="AL8018" s="28">
        <f t="shared" si="247"/>
        <v>18</v>
      </c>
      <c r="AN8018" s="160">
        <v>37526</v>
      </c>
      <c r="AO8018">
        <v>15</v>
      </c>
      <c r="AP8018">
        <v>160</v>
      </c>
      <c r="AQ8018" s="160" t="s">
        <v>1106</v>
      </c>
      <c r="AR8018" s="28">
        <f t="shared" si="248"/>
        <v>16</v>
      </c>
      <c r="AT8018" s="160">
        <v>36796</v>
      </c>
      <c r="AU8018">
        <v>15</v>
      </c>
      <c r="AV8018">
        <v>100</v>
      </c>
      <c r="AW8018" s="160" t="s">
        <v>1106</v>
      </c>
      <c r="AX8018" s="28">
        <f t="shared" si="249"/>
        <v>10</v>
      </c>
    </row>
    <row r="8019" spans="28:50" x14ac:dyDescent="0.3">
      <c r="AB8019" s="160">
        <v>40083</v>
      </c>
      <c r="AC8019">
        <v>16</v>
      </c>
      <c r="AD8019">
        <v>70</v>
      </c>
      <c r="AE8019" t="s">
        <v>1106</v>
      </c>
      <c r="AF8019">
        <v>7</v>
      </c>
      <c r="AH8019" s="160">
        <v>38622</v>
      </c>
      <c r="AI8019">
        <v>16</v>
      </c>
      <c r="AJ8019">
        <v>173</v>
      </c>
      <c r="AK8019" s="160" t="s">
        <v>1106</v>
      </c>
      <c r="AL8019" s="28">
        <f t="shared" si="247"/>
        <v>17</v>
      </c>
      <c r="AN8019" s="160">
        <v>37526</v>
      </c>
      <c r="AO8019">
        <v>16</v>
      </c>
      <c r="AP8019">
        <v>150</v>
      </c>
      <c r="AQ8019" s="160" t="s">
        <v>1106</v>
      </c>
      <c r="AR8019" s="28">
        <f t="shared" si="248"/>
        <v>15</v>
      </c>
      <c r="AT8019" s="160">
        <v>36796</v>
      </c>
      <c r="AU8019">
        <v>16</v>
      </c>
      <c r="AV8019">
        <v>103</v>
      </c>
      <c r="AW8019" s="160" t="s">
        <v>1106</v>
      </c>
      <c r="AX8019" s="28">
        <f t="shared" si="249"/>
        <v>10</v>
      </c>
    </row>
    <row r="8020" spans="28:50" x14ac:dyDescent="0.3">
      <c r="AB8020" s="160">
        <v>40083</v>
      </c>
      <c r="AC8020">
        <v>17</v>
      </c>
      <c r="AD8020">
        <v>75</v>
      </c>
      <c r="AE8020" t="s">
        <v>1106</v>
      </c>
      <c r="AF8020">
        <v>8</v>
      </c>
      <c r="AH8020" s="160">
        <v>38622</v>
      </c>
      <c r="AI8020">
        <v>17</v>
      </c>
      <c r="AJ8020">
        <v>171</v>
      </c>
      <c r="AK8020" s="160" t="s">
        <v>1106</v>
      </c>
      <c r="AL8020" s="28">
        <f t="shared" si="247"/>
        <v>17</v>
      </c>
      <c r="AN8020" s="160">
        <v>37526</v>
      </c>
      <c r="AO8020">
        <v>17</v>
      </c>
      <c r="AP8020">
        <v>139</v>
      </c>
      <c r="AQ8020" s="160" t="s">
        <v>1106</v>
      </c>
      <c r="AR8020" s="28">
        <f t="shared" si="248"/>
        <v>14</v>
      </c>
      <c r="AT8020" s="160">
        <v>36796</v>
      </c>
      <c r="AU8020">
        <v>17</v>
      </c>
      <c r="AV8020">
        <v>104</v>
      </c>
      <c r="AW8020" s="160" t="s">
        <v>1106</v>
      </c>
      <c r="AX8020" s="28">
        <f t="shared" si="249"/>
        <v>10</v>
      </c>
    </row>
    <row r="8021" spans="28:50" x14ac:dyDescent="0.3">
      <c r="AB8021" s="160">
        <v>40083</v>
      </c>
      <c r="AC8021">
        <v>18</v>
      </c>
      <c r="AD8021">
        <v>66</v>
      </c>
      <c r="AE8021" t="s">
        <v>1106</v>
      </c>
      <c r="AF8021">
        <v>7</v>
      </c>
      <c r="AH8021" s="160">
        <v>38622</v>
      </c>
      <c r="AI8021">
        <v>18</v>
      </c>
      <c r="AJ8021">
        <v>153</v>
      </c>
      <c r="AK8021" s="160" t="s">
        <v>1106</v>
      </c>
      <c r="AL8021" s="28">
        <f t="shared" si="247"/>
        <v>15</v>
      </c>
      <c r="AN8021" s="160">
        <v>37526</v>
      </c>
      <c r="AO8021">
        <v>18</v>
      </c>
      <c r="AP8021">
        <v>130</v>
      </c>
      <c r="AQ8021" s="160" t="s">
        <v>1106</v>
      </c>
      <c r="AR8021" s="28">
        <f t="shared" si="248"/>
        <v>13</v>
      </c>
      <c r="AT8021" s="160">
        <v>36796</v>
      </c>
      <c r="AU8021">
        <v>18</v>
      </c>
      <c r="AV8021">
        <v>97</v>
      </c>
      <c r="AW8021" s="160" t="s">
        <v>1106</v>
      </c>
      <c r="AX8021" s="28">
        <f t="shared" si="249"/>
        <v>10</v>
      </c>
    </row>
    <row r="8022" spans="28:50" x14ac:dyDescent="0.3">
      <c r="AB8022" s="160">
        <v>40083</v>
      </c>
      <c r="AC8022">
        <v>19</v>
      </c>
      <c r="AD8022">
        <v>71</v>
      </c>
      <c r="AE8022" t="s">
        <v>1106</v>
      </c>
      <c r="AF8022">
        <v>7</v>
      </c>
      <c r="AH8022" s="160">
        <v>38622</v>
      </c>
      <c r="AI8022">
        <v>19</v>
      </c>
      <c r="AJ8022">
        <v>148</v>
      </c>
      <c r="AK8022" s="160" t="s">
        <v>1106</v>
      </c>
      <c r="AL8022" s="28">
        <f t="shared" si="247"/>
        <v>15</v>
      </c>
      <c r="AN8022" s="160">
        <v>37526</v>
      </c>
      <c r="AO8022">
        <v>19</v>
      </c>
      <c r="AP8022">
        <v>130</v>
      </c>
      <c r="AQ8022" s="160" t="s">
        <v>1106</v>
      </c>
      <c r="AR8022" s="28">
        <f t="shared" si="248"/>
        <v>13</v>
      </c>
      <c r="AT8022" s="160">
        <v>36796</v>
      </c>
      <c r="AU8022">
        <v>19</v>
      </c>
      <c r="AV8022">
        <v>88</v>
      </c>
      <c r="AW8022" s="160" t="s">
        <v>1106</v>
      </c>
      <c r="AX8022" s="28">
        <f t="shared" si="249"/>
        <v>9</v>
      </c>
    </row>
    <row r="8023" spans="28:50" x14ac:dyDescent="0.3">
      <c r="AB8023" s="160">
        <v>40083</v>
      </c>
      <c r="AC8023">
        <v>20</v>
      </c>
      <c r="AD8023">
        <v>77</v>
      </c>
      <c r="AE8023" t="s">
        <v>1106</v>
      </c>
      <c r="AF8023">
        <v>8</v>
      </c>
      <c r="AH8023" s="160">
        <v>38622</v>
      </c>
      <c r="AI8023">
        <v>20</v>
      </c>
      <c r="AJ8023">
        <v>151</v>
      </c>
      <c r="AK8023" s="160" t="s">
        <v>1106</v>
      </c>
      <c r="AL8023" s="28">
        <f t="shared" si="247"/>
        <v>15</v>
      </c>
      <c r="AN8023" s="160">
        <v>37526</v>
      </c>
      <c r="AO8023">
        <v>20</v>
      </c>
      <c r="AP8023">
        <v>136</v>
      </c>
      <c r="AQ8023" s="160" t="s">
        <v>1106</v>
      </c>
      <c r="AR8023" s="28">
        <f t="shared" si="248"/>
        <v>14</v>
      </c>
      <c r="AT8023" s="160">
        <v>36796</v>
      </c>
      <c r="AU8023">
        <v>20</v>
      </c>
      <c r="AV8023">
        <v>77</v>
      </c>
      <c r="AW8023" s="160" t="s">
        <v>1106</v>
      </c>
      <c r="AX8023" s="28">
        <f t="shared" si="249"/>
        <v>8</v>
      </c>
    </row>
    <row r="8024" spans="28:50" x14ac:dyDescent="0.3">
      <c r="AB8024" s="160">
        <v>40083</v>
      </c>
      <c r="AC8024">
        <v>21</v>
      </c>
      <c r="AD8024">
        <v>71</v>
      </c>
      <c r="AE8024" t="s">
        <v>1106</v>
      </c>
      <c r="AF8024">
        <v>7</v>
      </c>
      <c r="AH8024" s="160">
        <v>38622</v>
      </c>
      <c r="AI8024">
        <v>21</v>
      </c>
      <c r="AJ8024">
        <v>136</v>
      </c>
      <c r="AK8024" s="160" t="s">
        <v>1106</v>
      </c>
      <c r="AL8024" s="28">
        <f t="shared" si="247"/>
        <v>14</v>
      </c>
      <c r="AN8024" s="160">
        <v>37526</v>
      </c>
      <c r="AO8024">
        <v>21</v>
      </c>
      <c r="AP8024">
        <v>130</v>
      </c>
      <c r="AQ8024" s="160" t="s">
        <v>1106</v>
      </c>
      <c r="AR8024" s="28">
        <f t="shared" si="248"/>
        <v>13</v>
      </c>
      <c r="AT8024" s="160">
        <v>36796</v>
      </c>
      <c r="AU8024">
        <v>21</v>
      </c>
      <c r="AV8024">
        <v>69</v>
      </c>
      <c r="AW8024" s="160" t="s">
        <v>1106</v>
      </c>
      <c r="AX8024" s="28">
        <f t="shared" si="249"/>
        <v>7</v>
      </c>
    </row>
    <row r="8025" spans="28:50" x14ac:dyDescent="0.3">
      <c r="AB8025" s="160">
        <v>40083</v>
      </c>
      <c r="AC8025">
        <v>22</v>
      </c>
      <c r="AD8025">
        <v>65</v>
      </c>
      <c r="AE8025" t="s">
        <v>1106</v>
      </c>
      <c r="AF8025">
        <v>7</v>
      </c>
      <c r="AH8025" s="160">
        <v>38622</v>
      </c>
      <c r="AI8025">
        <v>22</v>
      </c>
      <c r="AJ8025">
        <v>128</v>
      </c>
      <c r="AK8025" s="160" t="s">
        <v>1106</v>
      </c>
      <c r="AL8025" s="28">
        <f t="shared" si="247"/>
        <v>13</v>
      </c>
      <c r="AN8025" s="160">
        <v>37526</v>
      </c>
      <c r="AO8025">
        <v>22</v>
      </c>
      <c r="AP8025">
        <v>130</v>
      </c>
      <c r="AQ8025" s="160" t="s">
        <v>1106</v>
      </c>
      <c r="AR8025" s="28">
        <f t="shared" si="248"/>
        <v>13</v>
      </c>
      <c r="AT8025" s="160">
        <v>36796</v>
      </c>
      <c r="AU8025">
        <v>22</v>
      </c>
      <c r="AV8025">
        <v>61</v>
      </c>
      <c r="AW8025" s="160" t="s">
        <v>1106</v>
      </c>
      <c r="AX8025" s="28">
        <f t="shared" si="249"/>
        <v>6</v>
      </c>
    </row>
    <row r="8026" spans="28:50" x14ac:dyDescent="0.3">
      <c r="AB8026" s="160">
        <v>40083</v>
      </c>
      <c r="AC8026">
        <v>23</v>
      </c>
      <c r="AD8026">
        <v>65</v>
      </c>
      <c r="AE8026" t="s">
        <v>1106</v>
      </c>
      <c r="AF8026">
        <v>7</v>
      </c>
      <c r="AH8026" s="160">
        <v>38622</v>
      </c>
      <c r="AI8026">
        <v>23</v>
      </c>
      <c r="AJ8026">
        <v>121</v>
      </c>
      <c r="AK8026" s="160" t="s">
        <v>1106</v>
      </c>
      <c r="AL8026" s="28">
        <f t="shared" si="247"/>
        <v>12</v>
      </c>
      <c r="AN8026" s="160">
        <v>37526</v>
      </c>
      <c r="AO8026">
        <v>23</v>
      </c>
      <c r="AP8026">
        <v>131</v>
      </c>
      <c r="AQ8026" s="160" t="s">
        <v>1106</v>
      </c>
      <c r="AR8026" s="28">
        <f t="shared" si="248"/>
        <v>13</v>
      </c>
      <c r="AT8026" s="160">
        <v>36796</v>
      </c>
      <c r="AU8026">
        <v>23</v>
      </c>
      <c r="AV8026">
        <v>42</v>
      </c>
      <c r="AW8026" s="160" t="s">
        <v>1106</v>
      </c>
      <c r="AX8026" s="28">
        <f t="shared" si="249"/>
        <v>4</v>
      </c>
    </row>
    <row r="8027" spans="28:50" x14ac:dyDescent="0.3">
      <c r="AB8027" s="160">
        <v>40084</v>
      </c>
      <c r="AC8027">
        <v>0</v>
      </c>
      <c r="AD8027">
        <v>64</v>
      </c>
      <c r="AE8027" t="s">
        <v>1106</v>
      </c>
      <c r="AF8027">
        <v>6</v>
      </c>
      <c r="AH8027" s="160">
        <v>38623</v>
      </c>
      <c r="AI8027">
        <v>0</v>
      </c>
      <c r="AJ8027">
        <v>105</v>
      </c>
      <c r="AK8027" s="160" t="s">
        <v>1106</v>
      </c>
      <c r="AL8027" s="28">
        <f t="shared" si="247"/>
        <v>11</v>
      </c>
      <c r="AN8027" s="160">
        <v>37527</v>
      </c>
      <c r="AO8027">
        <v>0</v>
      </c>
      <c r="AP8027">
        <v>130</v>
      </c>
      <c r="AQ8027" s="160" t="s">
        <v>1106</v>
      </c>
      <c r="AR8027" s="28">
        <f t="shared" si="248"/>
        <v>13</v>
      </c>
      <c r="AT8027" s="160">
        <v>36797</v>
      </c>
      <c r="AU8027">
        <v>0</v>
      </c>
      <c r="AV8027">
        <v>29</v>
      </c>
      <c r="AW8027" s="160" t="s">
        <v>1106</v>
      </c>
      <c r="AX8027" s="28">
        <f t="shared" si="249"/>
        <v>3</v>
      </c>
    </row>
    <row r="8028" spans="28:50" x14ac:dyDescent="0.3">
      <c r="AB8028" s="160">
        <v>40084</v>
      </c>
      <c r="AC8028">
        <v>1</v>
      </c>
      <c r="AD8028">
        <v>62</v>
      </c>
      <c r="AE8028" t="s">
        <v>1106</v>
      </c>
      <c r="AF8028">
        <v>6</v>
      </c>
      <c r="AH8028" s="160">
        <v>38623</v>
      </c>
      <c r="AI8028">
        <v>1</v>
      </c>
      <c r="AJ8028">
        <v>102</v>
      </c>
      <c r="AK8028" s="160" t="s">
        <v>1106</v>
      </c>
      <c r="AL8028" s="28">
        <f t="shared" si="247"/>
        <v>10</v>
      </c>
      <c r="AN8028" s="160">
        <v>37527</v>
      </c>
      <c r="AO8028">
        <v>1</v>
      </c>
      <c r="AP8028">
        <v>130</v>
      </c>
      <c r="AQ8028" s="160" t="s">
        <v>1106</v>
      </c>
      <c r="AR8028" s="28">
        <f t="shared" si="248"/>
        <v>13</v>
      </c>
      <c r="AT8028" s="160">
        <v>36797</v>
      </c>
      <c r="AU8028">
        <v>1</v>
      </c>
      <c r="AV8028">
        <v>14</v>
      </c>
      <c r="AW8028" s="160" t="s">
        <v>1106</v>
      </c>
      <c r="AX8028" s="28">
        <f t="shared" si="249"/>
        <v>1</v>
      </c>
    </row>
    <row r="8029" spans="28:50" x14ac:dyDescent="0.3">
      <c r="AB8029" s="160">
        <v>40084</v>
      </c>
      <c r="AC8029">
        <v>2</v>
      </c>
      <c r="AD8029">
        <v>57</v>
      </c>
      <c r="AE8029" t="s">
        <v>1106</v>
      </c>
      <c r="AF8029">
        <v>6</v>
      </c>
      <c r="AH8029" s="160">
        <v>38623</v>
      </c>
      <c r="AI8029">
        <v>2</v>
      </c>
      <c r="AJ8029">
        <v>99</v>
      </c>
      <c r="AK8029" s="160" t="s">
        <v>1106</v>
      </c>
      <c r="AL8029" s="28">
        <f t="shared" si="247"/>
        <v>10</v>
      </c>
      <c r="AN8029" s="160">
        <v>37527</v>
      </c>
      <c r="AO8029">
        <v>2</v>
      </c>
      <c r="AP8029">
        <v>128</v>
      </c>
      <c r="AQ8029" s="160" t="s">
        <v>1106</v>
      </c>
      <c r="AR8029" s="28">
        <f t="shared" si="248"/>
        <v>13</v>
      </c>
      <c r="AT8029" s="160">
        <v>36797</v>
      </c>
      <c r="AU8029">
        <v>2</v>
      </c>
      <c r="AV8029">
        <v>9</v>
      </c>
      <c r="AW8029" s="160" t="s">
        <v>1106</v>
      </c>
      <c r="AX8029" s="28">
        <f t="shared" si="249"/>
        <v>1</v>
      </c>
    </row>
    <row r="8030" spans="28:50" x14ac:dyDescent="0.3">
      <c r="AB8030" s="160">
        <v>40084</v>
      </c>
      <c r="AC8030">
        <v>3</v>
      </c>
      <c r="AD8030">
        <v>46</v>
      </c>
      <c r="AE8030" t="s">
        <v>1106</v>
      </c>
      <c r="AF8030">
        <v>5</v>
      </c>
      <c r="AH8030" s="160">
        <v>38623</v>
      </c>
      <c r="AI8030">
        <v>3</v>
      </c>
      <c r="AJ8030">
        <v>100</v>
      </c>
      <c r="AK8030" s="160" t="s">
        <v>1106</v>
      </c>
      <c r="AL8030" s="28">
        <f t="shared" si="247"/>
        <v>10</v>
      </c>
      <c r="AN8030" s="160">
        <v>37527</v>
      </c>
      <c r="AO8030">
        <v>3</v>
      </c>
      <c r="AP8030">
        <v>130</v>
      </c>
      <c r="AQ8030" s="160" t="s">
        <v>1106</v>
      </c>
      <c r="AR8030" s="28">
        <f t="shared" si="248"/>
        <v>13</v>
      </c>
      <c r="AT8030" s="160">
        <v>36797</v>
      </c>
      <c r="AU8030">
        <v>3</v>
      </c>
      <c r="AV8030">
        <v>7</v>
      </c>
      <c r="AW8030" s="160" t="s">
        <v>1106</v>
      </c>
      <c r="AX8030" s="28">
        <f t="shared" si="249"/>
        <v>1</v>
      </c>
    </row>
    <row r="8031" spans="28:50" x14ac:dyDescent="0.3">
      <c r="AB8031" s="160">
        <v>40084</v>
      </c>
      <c r="AC8031">
        <v>4</v>
      </c>
      <c r="AD8031">
        <v>49</v>
      </c>
      <c r="AE8031" t="s">
        <v>1106</v>
      </c>
      <c r="AF8031">
        <v>5</v>
      </c>
      <c r="AH8031" s="160">
        <v>38623</v>
      </c>
      <c r="AI8031">
        <v>4</v>
      </c>
      <c r="AJ8031">
        <v>105</v>
      </c>
      <c r="AK8031" s="160" t="s">
        <v>1106</v>
      </c>
      <c r="AL8031" s="28">
        <f t="shared" si="247"/>
        <v>11</v>
      </c>
      <c r="AN8031" s="160">
        <v>37527</v>
      </c>
      <c r="AO8031">
        <v>4</v>
      </c>
      <c r="AP8031">
        <v>130</v>
      </c>
      <c r="AQ8031" s="160" t="s">
        <v>1106</v>
      </c>
      <c r="AR8031" s="28">
        <f t="shared" si="248"/>
        <v>13</v>
      </c>
      <c r="AT8031" s="160">
        <v>36797</v>
      </c>
      <c r="AU8031">
        <v>4</v>
      </c>
      <c r="AV8031">
        <v>4</v>
      </c>
      <c r="AW8031" s="160" t="s">
        <v>1106</v>
      </c>
      <c r="AX8031" s="28">
        <f t="shared" si="249"/>
        <v>0</v>
      </c>
    </row>
    <row r="8032" spans="28:50" x14ac:dyDescent="0.3">
      <c r="AB8032" s="160">
        <v>40084</v>
      </c>
      <c r="AC8032">
        <v>5</v>
      </c>
      <c r="AD8032">
        <v>46</v>
      </c>
      <c r="AE8032" t="s">
        <v>1106</v>
      </c>
      <c r="AF8032">
        <v>5</v>
      </c>
      <c r="AH8032" s="160">
        <v>38623</v>
      </c>
      <c r="AI8032">
        <v>5</v>
      </c>
      <c r="AJ8032">
        <v>132</v>
      </c>
      <c r="AK8032" s="160" t="s">
        <v>1106</v>
      </c>
      <c r="AL8032" s="28">
        <f t="shared" si="247"/>
        <v>13</v>
      </c>
      <c r="AN8032" s="160">
        <v>37527</v>
      </c>
      <c r="AO8032">
        <v>5</v>
      </c>
      <c r="AP8032">
        <v>129</v>
      </c>
      <c r="AQ8032" s="160" t="s">
        <v>1106</v>
      </c>
      <c r="AR8032" s="28">
        <f t="shared" si="248"/>
        <v>13</v>
      </c>
      <c r="AT8032" s="160">
        <v>36797</v>
      </c>
      <c r="AU8032">
        <v>5</v>
      </c>
      <c r="AV8032">
        <v>4</v>
      </c>
      <c r="AW8032" s="160" t="s">
        <v>1106</v>
      </c>
      <c r="AX8032" s="28">
        <f t="shared" si="249"/>
        <v>0</v>
      </c>
    </row>
    <row r="8033" spans="28:50" x14ac:dyDescent="0.3">
      <c r="AB8033" s="160">
        <v>40084</v>
      </c>
      <c r="AC8033">
        <v>6</v>
      </c>
      <c r="AD8033">
        <v>46</v>
      </c>
      <c r="AE8033" t="s">
        <v>1106</v>
      </c>
      <c r="AF8033">
        <v>5</v>
      </c>
      <c r="AH8033" s="160">
        <v>38623</v>
      </c>
      <c r="AI8033">
        <v>6</v>
      </c>
      <c r="AJ8033">
        <v>148</v>
      </c>
      <c r="AK8033" s="160" t="s">
        <v>1106</v>
      </c>
      <c r="AL8033" s="28">
        <f t="shared" si="247"/>
        <v>15</v>
      </c>
      <c r="AN8033" s="160">
        <v>37527</v>
      </c>
      <c r="AO8033">
        <v>6</v>
      </c>
      <c r="AP8033">
        <v>130</v>
      </c>
      <c r="AQ8033" s="160" t="s">
        <v>1106</v>
      </c>
      <c r="AR8033" s="28">
        <f t="shared" si="248"/>
        <v>13</v>
      </c>
      <c r="AT8033" s="160">
        <v>36797</v>
      </c>
      <c r="AU8033">
        <v>6</v>
      </c>
      <c r="AV8033">
        <v>19</v>
      </c>
      <c r="AW8033" s="160" t="s">
        <v>1106</v>
      </c>
      <c r="AX8033" s="28">
        <f t="shared" si="249"/>
        <v>2</v>
      </c>
    </row>
    <row r="8034" spans="28:50" x14ac:dyDescent="0.3">
      <c r="AB8034" s="160">
        <v>40084</v>
      </c>
      <c r="AC8034">
        <v>7</v>
      </c>
      <c r="AD8034">
        <v>57</v>
      </c>
      <c r="AE8034" t="s">
        <v>1106</v>
      </c>
      <c r="AF8034">
        <v>6</v>
      </c>
      <c r="AH8034" s="160">
        <v>38623</v>
      </c>
      <c r="AI8034">
        <v>7</v>
      </c>
      <c r="AJ8034">
        <v>158</v>
      </c>
      <c r="AK8034" s="160" t="s">
        <v>1106</v>
      </c>
      <c r="AL8034" s="28">
        <f t="shared" si="247"/>
        <v>16</v>
      </c>
      <c r="AN8034" s="160">
        <v>37527</v>
      </c>
      <c r="AO8034">
        <v>7</v>
      </c>
      <c r="AP8034">
        <v>140</v>
      </c>
      <c r="AQ8034" s="160" t="s">
        <v>1106</v>
      </c>
      <c r="AR8034" s="28">
        <f t="shared" si="248"/>
        <v>14</v>
      </c>
      <c r="AT8034" s="160">
        <v>36797</v>
      </c>
      <c r="AU8034">
        <v>7</v>
      </c>
      <c r="AV8034">
        <v>57</v>
      </c>
      <c r="AW8034" s="160" t="s">
        <v>1106</v>
      </c>
      <c r="AX8034" s="28">
        <f t="shared" si="249"/>
        <v>6</v>
      </c>
    </row>
    <row r="8035" spans="28:50" x14ac:dyDescent="0.3">
      <c r="AB8035" s="160">
        <v>40084</v>
      </c>
      <c r="AC8035">
        <v>8</v>
      </c>
      <c r="AD8035">
        <v>70</v>
      </c>
      <c r="AE8035" t="s">
        <v>1106</v>
      </c>
      <c r="AF8035">
        <v>7</v>
      </c>
      <c r="AH8035" s="160">
        <v>38623</v>
      </c>
      <c r="AI8035">
        <v>8</v>
      </c>
      <c r="AJ8035">
        <v>168</v>
      </c>
      <c r="AK8035" s="160" t="s">
        <v>1106</v>
      </c>
      <c r="AL8035" s="28">
        <f t="shared" si="247"/>
        <v>17</v>
      </c>
      <c r="AN8035" s="160">
        <v>37527</v>
      </c>
      <c r="AO8035">
        <v>8</v>
      </c>
      <c r="AP8035">
        <v>151</v>
      </c>
      <c r="AQ8035" s="160" t="s">
        <v>1106</v>
      </c>
      <c r="AR8035" s="28">
        <f t="shared" si="248"/>
        <v>15</v>
      </c>
      <c r="AT8035" s="160">
        <v>36797</v>
      </c>
      <c r="AU8035">
        <v>8</v>
      </c>
      <c r="AV8035">
        <v>101</v>
      </c>
      <c r="AW8035" s="160" t="s">
        <v>1106</v>
      </c>
      <c r="AX8035" s="28">
        <f t="shared" si="249"/>
        <v>10</v>
      </c>
    </row>
    <row r="8036" spans="28:50" x14ac:dyDescent="0.3">
      <c r="AB8036" s="160">
        <v>40084</v>
      </c>
      <c r="AC8036">
        <v>9</v>
      </c>
      <c r="AD8036">
        <v>90</v>
      </c>
      <c r="AE8036" t="s">
        <v>1106</v>
      </c>
      <c r="AF8036">
        <v>9</v>
      </c>
      <c r="AH8036" s="160">
        <v>38623</v>
      </c>
      <c r="AI8036">
        <v>9</v>
      </c>
      <c r="AJ8036">
        <v>170</v>
      </c>
      <c r="AK8036" s="160" t="s">
        <v>1106</v>
      </c>
      <c r="AL8036" s="28">
        <f t="shared" si="247"/>
        <v>17</v>
      </c>
      <c r="AN8036" s="160">
        <v>37527</v>
      </c>
      <c r="AO8036">
        <v>9</v>
      </c>
      <c r="AP8036">
        <v>160</v>
      </c>
      <c r="AQ8036" s="160" t="s">
        <v>1106</v>
      </c>
      <c r="AR8036" s="28">
        <f t="shared" si="248"/>
        <v>16</v>
      </c>
      <c r="AT8036" s="160">
        <v>36797</v>
      </c>
      <c r="AU8036">
        <v>9</v>
      </c>
      <c r="AV8036">
        <v>113</v>
      </c>
      <c r="AW8036" s="160" t="s">
        <v>1106</v>
      </c>
      <c r="AX8036" s="28">
        <f t="shared" si="249"/>
        <v>11</v>
      </c>
    </row>
    <row r="8037" spans="28:50" x14ac:dyDescent="0.3">
      <c r="AB8037" s="160">
        <v>40084</v>
      </c>
      <c r="AC8037">
        <v>10</v>
      </c>
      <c r="AD8037">
        <v>96</v>
      </c>
      <c r="AE8037" t="s">
        <v>1106</v>
      </c>
      <c r="AF8037">
        <v>10</v>
      </c>
      <c r="AH8037" s="160">
        <v>38623</v>
      </c>
      <c r="AI8037">
        <v>10</v>
      </c>
      <c r="AJ8037">
        <v>174</v>
      </c>
      <c r="AK8037" s="160" t="s">
        <v>1106</v>
      </c>
      <c r="AL8037" s="28">
        <f t="shared" si="247"/>
        <v>17</v>
      </c>
      <c r="AN8037" s="160">
        <v>37527</v>
      </c>
      <c r="AO8037">
        <v>10</v>
      </c>
      <c r="AP8037">
        <v>160</v>
      </c>
      <c r="AQ8037" s="160" t="s">
        <v>1106</v>
      </c>
      <c r="AR8037" s="28">
        <f t="shared" si="248"/>
        <v>16</v>
      </c>
      <c r="AT8037" s="160">
        <v>36797</v>
      </c>
      <c r="AU8037">
        <v>10</v>
      </c>
      <c r="AV8037">
        <v>121</v>
      </c>
      <c r="AW8037" s="160" t="s">
        <v>1106</v>
      </c>
      <c r="AX8037" s="28">
        <f t="shared" si="249"/>
        <v>12</v>
      </c>
    </row>
    <row r="8038" spans="28:50" x14ac:dyDescent="0.3">
      <c r="AB8038" s="160">
        <v>40084</v>
      </c>
      <c r="AC8038">
        <v>11</v>
      </c>
      <c r="AD8038">
        <v>120</v>
      </c>
      <c r="AE8038" t="s">
        <v>1106</v>
      </c>
      <c r="AF8038">
        <v>12</v>
      </c>
      <c r="AH8038" s="160">
        <v>38623</v>
      </c>
      <c r="AI8038">
        <v>11</v>
      </c>
      <c r="AJ8038">
        <v>187</v>
      </c>
      <c r="AK8038" s="160" t="s">
        <v>1106</v>
      </c>
      <c r="AL8038" s="28">
        <f t="shared" si="247"/>
        <v>19</v>
      </c>
      <c r="AN8038" s="160">
        <v>37527</v>
      </c>
      <c r="AO8038">
        <v>11</v>
      </c>
      <c r="AP8038">
        <v>168</v>
      </c>
      <c r="AQ8038" s="160" t="s">
        <v>1106</v>
      </c>
      <c r="AR8038" s="28">
        <f t="shared" si="248"/>
        <v>17</v>
      </c>
      <c r="AT8038" s="160">
        <v>36797</v>
      </c>
      <c r="AU8038">
        <v>11</v>
      </c>
      <c r="AV8038">
        <v>127</v>
      </c>
      <c r="AW8038" s="160" t="s">
        <v>1106</v>
      </c>
      <c r="AX8038" s="28">
        <f t="shared" si="249"/>
        <v>13</v>
      </c>
    </row>
    <row r="8039" spans="28:50" x14ac:dyDescent="0.3">
      <c r="AB8039" s="160">
        <v>40084</v>
      </c>
      <c r="AC8039">
        <v>12</v>
      </c>
      <c r="AD8039">
        <v>124</v>
      </c>
      <c r="AE8039" t="s">
        <v>1106</v>
      </c>
      <c r="AF8039">
        <v>12</v>
      </c>
      <c r="AH8039" s="160">
        <v>38623</v>
      </c>
      <c r="AI8039">
        <v>12</v>
      </c>
      <c r="AJ8039">
        <v>172</v>
      </c>
      <c r="AK8039" s="160" t="s">
        <v>1106</v>
      </c>
      <c r="AL8039" s="28">
        <f t="shared" si="247"/>
        <v>17</v>
      </c>
      <c r="AN8039" s="160">
        <v>37527</v>
      </c>
      <c r="AO8039">
        <v>12</v>
      </c>
      <c r="AP8039">
        <v>170</v>
      </c>
      <c r="AQ8039" s="160" t="s">
        <v>1106</v>
      </c>
      <c r="AR8039" s="28">
        <f t="shared" si="248"/>
        <v>17</v>
      </c>
      <c r="AT8039" s="160">
        <v>36797</v>
      </c>
      <c r="AU8039">
        <v>12</v>
      </c>
      <c r="AV8039">
        <v>128</v>
      </c>
      <c r="AW8039" s="160" t="s">
        <v>1106</v>
      </c>
      <c r="AX8039" s="28">
        <f t="shared" si="249"/>
        <v>13</v>
      </c>
    </row>
    <row r="8040" spans="28:50" x14ac:dyDescent="0.3">
      <c r="AB8040" s="160">
        <v>40084</v>
      </c>
      <c r="AC8040">
        <v>13</v>
      </c>
      <c r="AD8040">
        <v>131</v>
      </c>
      <c r="AE8040" t="s">
        <v>1106</v>
      </c>
      <c r="AF8040">
        <v>13</v>
      </c>
      <c r="AH8040" s="160">
        <v>38623</v>
      </c>
      <c r="AI8040">
        <v>13</v>
      </c>
      <c r="AJ8040">
        <v>173</v>
      </c>
      <c r="AK8040" s="160" t="s">
        <v>1106</v>
      </c>
      <c r="AL8040" s="28">
        <f t="shared" si="247"/>
        <v>17</v>
      </c>
      <c r="AN8040" s="160">
        <v>37527</v>
      </c>
      <c r="AO8040">
        <v>13</v>
      </c>
      <c r="AP8040">
        <v>170</v>
      </c>
      <c r="AQ8040" s="160" t="s">
        <v>1106</v>
      </c>
      <c r="AR8040" s="28">
        <f t="shared" si="248"/>
        <v>17</v>
      </c>
      <c r="AT8040" s="160">
        <v>36797</v>
      </c>
      <c r="AU8040">
        <v>13</v>
      </c>
      <c r="AV8040">
        <v>129</v>
      </c>
      <c r="AW8040" s="160" t="s">
        <v>1106</v>
      </c>
      <c r="AX8040" s="28">
        <f t="shared" si="249"/>
        <v>13</v>
      </c>
    </row>
    <row r="8041" spans="28:50" x14ac:dyDescent="0.3">
      <c r="AB8041" s="160">
        <v>40084</v>
      </c>
      <c r="AC8041">
        <v>14</v>
      </c>
      <c r="AD8041">
        <v>135</v>
      </c>
      <c r="AE8041" t="s">
        <v>1106</v>
      </c>
      <c r="AF8041">
        <v>14</v>
      </c>
      <c r="AH8041" s="160">
        <v>38623</v>
      </c>
      <c r="AI8041">
        <v>14</v>
      </c>
      <c r="AJ8041">
        <v>169</v>
      </c>
      <c r="AK8041" s="160" t="s">
        <v>1106</v>
      </c>
      <c r="AL8041" s="28">
        <f t="shared" si="247"/>
        <v>17</v>
      </c>
      <c r="AN8041" s="160">
        <v>37527</v>
      </c>
      <c r="AO8041">
        <v>14</v>
      </c>
      <c r="AP8041">
        <v>163</v>
      </c>
      <c r="AQ8041" s="160" t="s">
        <v>1106</v>
      </c>
      <c r="AR8041" s="28">
        <f t="shared" si="248"/>
        <v>16</v>
      </c>
      <c r="AT8041" s="160">
        <v>36797</v>
      </c>
      <c r="AU8041">
        <v>14</v>
      </c>
      <c r="AV8041">
        <v>127</v>
      </c>
      <c r="AW8041" s="160" t="s">
        <v>1106</v>
      </c>
      <c r="AX8041" s="28">
        <f t="shared" si="249"/>
        <v>13</v>
      </c>
    </row>
    <row r="8042" spans="28:50" x14ac:dyDescent="0.3">
      <c r="AB8042" s="160">
        <v>40084</v>
      </c>
      <c r="AC8042">
        <v>15</v>
      </c>
      <c r="AD8042">
        <v>124</v>
      </c>
      <c r="AE8042" t="s">
        <v>1106</v>
      </c>
      <c r="AF8042">
        <v>12</v>
      </c>
      <c r="AH8042" s="160">
        <v>38623</v>
      </c>
      <c r="AI8042">
        <v>15</v>
      </c>
      <c r="AJ8042">
        <v>174</v>
      </c>
      <c r="AK8042" s="160" t="s">
        <v>1106</v>
      </c>
      <c r="AL8042" s="28">
        <f t="shared" si="247"/>
        <v>17</v>
      </c>
      <c r="AN8042" s="160">
        <v>37527</v>
      </c>
      <c r="AO8042">
        <v>15</v>
      </c>
      <c r="AP8042">
        <v>170</v>
      </c>
      <c r="AQ8042" s="160" t="s">
        <v>1106</v>
      </c>
      <c r="AR8042" s="28">
        <f t="shared" si="248"/>
        <v>17</v>
      </c>
      <c r="AT8042" s="160">
        <v>36797</v>
      </c>
      <c r="AU8042">
        <v>15</v>
      </c>
      <c r="AV8042">
        <v>121</v>
      </c>
      <c r="AW8042" s="160" t="s">
        <v>1106</v>
      </c>
      <c r="AX8042" s="28">
        <f t="shared" si="249"/>
        <v>12</v>
      </c>
    </row>
    <row r="8043" spans="28:50" x14ac:dyDescent="0.3">
      <c r="AB8043" s="160">
        <v>40084</v>
      </c>
      <c r="AC8043">
        <v>16</v>
      </c>
      <c r="AD8043">
        <v>131</v>
      </c>
      <c r="AE8043" t="s">
        <v>1106</v>
      </c>
      <c r="AF8043">
        <v>13</v>
      </c>
      <c r="AH8043" s="160">
        <v>38623</v>
      </c>
      <c r="AI8043">
        <v>16</v>
      </c>
      <c r="AJ8043">
        <v>184</v>
      </c>
      <c r="AK8043" s="160" t="s">
        <v>1106</v>
      </c>
      <c r="AL8043" s="28">
        <f t="shared" si="247"/>
        <v>18</v>
      </c>
      <c r="AN8043" s="160">
        <v>37527</v>
      </c>
      <c r="AO8043">
        <v>16</v>
      </c>
      <c r="AP8043">
        <v>170</v>
      </c>
      <c r="AQ8043" s="160" t="s">
        <v>1106</v>
      </c>
      <c r="AR8043" s="28">
        <f t="shared" si="248"/>
        <v>17</v>
      </c>
      <c r="AT8043" s="160">
        <v>36797</v>
      </c>
      <c r="AU8043">
        <v>16</v>
      </c>
      <c r="AV8043">
        <v>115</v>
      </c>
      <c r="AW8043" s="160" t="s">
        <v>1106</v>
      </c>
      <c r="AX8043" s="28">
        <f t="shared" si="249"/>
        <v>12</v>
      </c>
    </row>
    <row r="8044" spans="28:50" x14ac:dyDescent="0.3">
      <c r="AB8044" s="160">
        <v>40084</v>
      </c>
      <c r="AC8044">
        <v>17</v>
      </c>
      <c r="AD8044">
        <v>130</v>
      </c>
      <c r="AE8044" t="s">
        <v>1106</v>
      </c>
      <c r="AF8044">
        <v>13</v>
      </c>
      <c r="AH8044" s="160">
        <v>38623</v>
      </c>
      <c r="AI8044">
        <v>17</v>
      </c>
      <c r="AJ8044">
        <v>195</v>
      </c>
      <c r="AK8044" s="160" t="s">
        <v>1106</v>
      </c>
      <c r="AL8044" s="28">
        <f t="shared" si="247"/>
        <v>20</v>
      </c>
      <c r="AN8044" s="160">
        <v>37527</v>
      </c>
      <c r="AO8044">
        <v>17</v>
      </c>
      <c r="AP8044">
        <v>154</v>
      </c>
      <c r="AQ8044" s="160" t="s">
        <v>1106</v>
      </c>
      <c r="AR8044" s="28">
        <f t="shared" si="248"/>
        <v>15</v>
      </c>
      <c r="AT8044" s="160">
        <v>36797</v>
      </c>
      <c r="AU8044">
        <v>17</v>
      </c>
      <c r="AV8044">
        <v>109</v>
      </c>
      <c r="AW8044" s="160" t="s">
        <v>1106</v>
      </c>
      <c r="AX8044" s="28">
        <f t="shared" si="249"/>
        <v>11</v>
      </c>
    </row>
    <row r="8045" spans="28:50" x14ac:dyDescent="0.3">
      <c r="AB8045" s="160">
        <v>40084</v>
      </c>
      <c r="AC8045">
        <v>18</v>
      </c>
      <c r="AD8045">
        <v>111</v>
      </c>
      <c r="AE8045" t="s">
        <v>1106</v>
      </c>
      <c r="AF8045">
        <v>11</v>
      </c>
      <c r="AH8045" s="160">
        <v>38623</v>
      </c>
      <c r="AI8045">
        <v>18</v>
      </c>
      <c r="AJ8045">
        <v>189</v>
      </c>
      <c r="AK8045" s="160" t="s">
        <v>1106</v>
      </c>
      <c r="AL8045" s="28">
        <f t="shared" si="247"/>
        <v>19</v>
      </c>
      <c r="AN8045" s="160">
        <v>37527</v>
      </c>
      <c r="AO8045">
        <v>18</v>
      </c>
      <c r="AP8045">
        <v>140</v>
      </c>
      <c r="AQ8045" s="160" t="s">
        <v>1106</v>
      </c>
      <c r="AR8045" s="28">
        <f t="shared" si="248"/>
        <v>14</v>
      </c>
      <c r="AT8045" s="160">
        <v>36797</v>
      </c>
      <c r="AU8045">
        <v>18</v>
      </c>
      <c r="AV8045">
        <v>101</v>
      </c>
      <c r="AW8045" s="160" t="s">
        <v>1106</v>
      </c>
      <c r="AX8045" s="28">
        <f t="shared" si="249"/>
        <v>10</v>
      </c>
    </row>
    <row r="8046" spans="28:50" x14ac:dyDescent="0.3">
      <c r="AB8046" s="160">
        <v>40084</v>
      </c>
      <c r="AC8046">
        <v>19</v>
      </c>
      <c r="AD8046">
        <v>93</v>
      </c>
      <c r="AE8046" t="s">
        <v>1106</v>
      </c>
      <c r="AF8046">
        <v>9</v>
      </c>
      <c r="AH8046" s="160">
        <v>38623</v>
      </c>
      <c r="AI8046">
        <v>19</v>
      </c>
      <c r="AJ8046">
        <v>188</v>
      </c>
      <c r="AK8046" s="160" t="s">
        <v>1106</v>
      </c>
      <c r="AL8046" s="28">
        <f t="shared" si="247"/>
        <v>19</v>
      </c>
      <c r="AN8046" s="160">
        <v>37527</v>
      </c>
      <c r="AO8046">
        <v>19</v>
      </c>
      <c r="AP8046">
        <v>140</v>
      </c>
      <c r="AQ8046" s="160" t="s">
        <v>1106</v>
      </c>
      <c r="AR8046" s="28">
        <f t="shared" si="248"/>
        <v>14</v>
      </c>
      <c r="AT8046" s="160">
        <v>36797</v>
      </c>
      <c r="AU8046">
        <v>19</v>
      </c>
      <c r="AV8046">
        <v>104</v>
      </c>
      <c r="AW8046" s="160" t="s">
        <v>1106</v>
      </c>
      <c r="AX8046" s="28">
        <f t="shared" si="249"/>
        <v>10</v>
      </c>
    </row>
    <row r="8047" spans="28:50" x14ac:dyDescent="0.3">
      <c r="AB8047" s="160">
        <v>40084</v>
      </c>
      <c r="AC8047">
        <v>20</v>
      </c>
      <c r="AD8047">
        <v>89</v>
      </c>
      <c r="AE8047" t="s">
        <v>1106</v>
      </c>
      <c r="AF8047">
        <v>9</v>
      </c>
      <c r="AH8047" s="160">
        <v>38623</v>
      </c>
      <c r="AI8047">
        <v>20</v>
      </c>
      <c r="AJ8047">
        <v>189</v>
      </c>
      <c r="AK8047" s="160" t="s">
        <v>1106</v>
      </c>
      <c r="AL8047" s="28">
        <f t="shared" si="247"/>
        <v>19</v>
      </c>
      <c r="AN8047" s="160">
        <v>37527</v>
      </c>
      <c r="AO8047">
        <v>20</v>
      </c>
      <c r="AP8047">
        <v>134</v>
      </c>
      <c r="AQ8047" s="160" t="s">
        <v>1106</v>
      </c>
      <c r="AR8047" s="28">
        <f t="shared" si="248"/>
        <v>13</v>
      </c>
      <c r="AT8047" s="160">
        <v>36797</v>
      </c>
      <c r="AU8047">
        <v>20</v>
      </c>
      <c r="AV8047">
        <v>102</v>
      </c>
      <c r="AW8047" s="160" t="s">
        <v>1106</v>
      </c>
      <c r="AX8047" s="28">
        <f t="shared" si="249"/>
        <v>10</v>
      </c>
    </row>
    <row r="8048" spans="28:50" x14ac:dyDescent="0.3">
      <c r="AB8048" s="160">
        <v>40084</v>
      </c>
      <c r="AC8048">
        <v>21</v>
      </c>
      <c r="AD8048">
        <v>84</v>
      </c>
      <c r="AE8048" t="s">
        <v>1106</v>
      </c>
      <c r="AF8048">
        <v>8</v>
      </c>
      <c r="AH8048" s="160">
        <v>38623</v>
      </c>
      <c r="AI8048">
        <v>21</v>
      </c>
      <c r="AJ8048">
        <v>134</v>
      </c>
      <c r="AK8048" s="160" t="s">
        <v>1106</v>
      </c>
      <c r="AL8048" s="28">
        <f t="shared" si="247"/>
        <v>13</v>
      </c>
      <c r="AN8048" s="160">
        <v>37527</v>
      </c>
      <c r="AO8048">
        <v>21</v>
      </c>
      <c r="AP8048">
        <v>140</v>
      </c>
      <c r="AQ8048" s="160" t="s">
        <v>1106</v>
      </c>
      <c r="AR8048" s="28">
        <f t="shared" si="248"/>
        <v>14</v>
      </c>
      <c r="AT8048" s="160">
        <v>36797</v>
      </c>
      <c r="AU8048">
        <v>21</v>
      </c>
      <c r="AV8048">
        <v>89</v>
      </c>
      <c r="AW8048" s="160" t="s">
        <v>1106</v>
      </c>
      <c r="AX8048" s="28">
        <f t="shared" si="249"/>
        <v>9</v>
      </c>
    </row>
    <row r="8049" spans="28:50" x14ac:dyDescent="0.3">
      <c r="AB8049" s="160">
        <v>40084</v>
      </c>
      <c r="AC8049">
        <v>22</v>
      </c>
      <c r="AD8049">
        <v>90</v>
      </c>
      <c r="AE8049" t="s">
        <v>1106</v>
      </c>
      <c r="AF8049">
        <v>9</v>
      </c>
      <c r="AH8049" s="160">
        <v>38623</v>
      </c>
      <c r="AI8049">
        <v>22</v>
      </c>
      <c r="AJ8049">
        <v>131</v>
      </c>
      <c r="AK8049" s="160" t="s">
        <v>1106</v>
      </c>
      <c r="AL8049" s="28">
        <f t="shared" si="247"/>
        <v>13</v>
      </c>
      <c r="AN8049" s="160">
        <v>37527</v>
      </c>
      <c r="AO8049">
        <v>22</v>
      </c>
      <c r="AP8049">
        <v>130</v>
      </c>
      <c r="AQ8049" s="160" t="s">
        <v>1106</v>
      </c>
      <c r="AR8049" s="28">
        <f t="shared" si="248"/>
        <v>13</v>
      </c>
      <c r="AT8049" s="160">
        <v>36797</v>
      </c>
      <c r="AU8049">
        <v>22</v>
      </c>
      <c r="AV8049">
        <v>92</v>
      </c>
      <c r="AW8049" s="160" t="s">
        <v>1106</v>
      </c>
      <c r="AX8049" s="28">
        <f t="shared" si="249"/>
        <v>9</v>
      </c>
    </row>
    <row r="8050" spans="28:50" x14ac:dyDescent="0.3">
      <c r="AB8050" s="160">
        <v>40084</v>
      </c>
      <c r="AC8050">
        <v>23</v>
      </c>
      <c r="AD8050">
        <v>96</v>
      </c>
      <c r="AE8050" t="s">
        <v>1106</v>
      </c>
      <c r="AF8050">
        <v>10</v>
      </c>
      <c r="AH8050" s="160">
        <v>38623</v>
      </c>
      <c r="AI8050">
        <v>23</v>
      </c>
      <c r="AJ8050">
        <v>135</v>
      </c>
      <c r="AK8050" s="160" t="s">
        <v>1106</v>
      </c>
      <c r="AL8050" s="28">
        <f t="shared" si="247"/>
        <v>14</v>
      </c>
      <c r="AN8050" s="160">
        <v>37527</v>
      </c>
      <c r="AO8050">
        <v>23</v>
      </c>
      <c r="AP8050">
        <v>122</v>
      </c>
      <c r="AQ8050" s="160" t="s">
        <v>1106</v>
      </c>
      <c r="AR8050" s="28">
        <f t="shared" si="248"/>
        <v>12</v>
      </c>
      <c r="AT8050" s="160">
        <v>36797</v>
      </c>
      <c r="AU8050">
        <v>23</v>
      </c>
      <c r="AV8050">
        <v>81</v>
      </c>
      <c r="AW8050" s="160" t="s">
        <v>1106</v>
      </c>
      <c r="AX8050" s="28">
        <f t="shared" si="249"/>
        <v>8</v>
      </c>
    </row>
    <row r="8051" spans="28:50" x14ac:dyDescent="0.3">
      <c r="AB8051" s="160">
        <v>40085</v>
      </c>
      <c r="AC8051">
        <v>0</v>
      </c>
      <c r="AD8051">
        <v>93</v>
      </c>
      <c r="AE8051" t="s">
        <v>1106</v>
      </c>
      <c r="AF8051">
        <v>9</v>
      </c>
      <c r="AH8051" s="160">
        <v>38624</v>
      </c>
      <c r="AI8051">
        <v>0</v>
      </c>
      <c r="AJ8051">
        <v>125</v>
      </c>
      <c r="AK8051" s="160" t="s">
        <v>1106</v>
      </c>
      <c r="AL8051" s="28">
        <f t="shared" si="247"/>
        <v>13</v>
      </c>
      <c r="AN8051" s="160">
        <v>37528</v>
      </c>
      <c r="AO8051">
        <v>0</v>
      </c>
      <c r="AP8051">
        <v>120</v>
      </c>
      <c r="AQ8051" s="160" t="s">
        <v>1106</v>
      </c>
      <c r="AR8051" s="28">
        <f t="shared" si="248"/>
        <v>12</v>
      </c>
      <c r="AT8051" s="160">
        <v>36798</v>
      </c>
      <c r="AU8051">
        <v>0</v>
      </c>
      <c r="AV8051">
        <v>79</v>
      </c>
      <c r="AW8051" s="160" t="s">
        <v>1106</v>
      </c>
      <c r="AX8051" s="28">
        <f t="shared" si="249"/>
        <v>8</v>
      </c>
    </row>
    <row r="8052" spans="28:50" x14ac:dyDescent="0.3">
      <c r="AB8052" s="160">
        <v>40085</v>
      </c>
      <c r="AC8052">
        <v>1</v>
      </c>
      <c r="AD8052">
        <v>93</v>
      </c>
      <c r="AE8052" t="s">
        <v>1106</v>
      </c>
      <c r="AF8052">
        <v>9</v>
      </c>
      <c r="AH8052" s="160">
        <v>38624</v>
      </c>
      <c r="AI8052">
        <v>1</v>
      </c>
      <c r="AJ8052">
        <v>124</v>
      </c>
      <c r="AK8052" s="160" t="s">
        <v>1106</v>
      </c>
      <c r="AL8052" s="28">
        <f t="shared" si="247"/>
        <v>12</v>
      </c>
      <c r="AN8052" s="160">
        <v>37528</v>
      </c>
      <c r="AO8052">
        <v>1</v>
      </c>
      <c r="AP8052">
        <v>130</v>
      </c>
      <c r="AQ8052" s="160" t="s">
        <v>1106</v>
      </c>
      <c r="AR8052" s="28">
        <f t="shared" si="248"/>
        <v>13</v>
      </c>
      <c r="AT8052" s="160">
        <v>36798</v>
      </c>
      <c r="AU8052">
        <v>1</v>
      </c>
      <c r="AV8052">
        <v>69</v>
      </c>
      <c r="AW8052" s="160" t="s">
        <v>1106</v>
      </c>
      <c r="AX8052" s="28">
        <f t="shared" si="249"/>
        <v>7</v>
      </c>
    </row>
    <row r="8053" spans="28:50" x14ac:dyDescent="0.3">
      <c r="AB8053" s="160">
        <v>40085</v>
      </c>
      <c r="AC8053">
        <v>2</v>
      </c>
      <c r="AD8053">
        <v>91</v>
      </c>
      <c r="AE8053" t="s">
        <v>1106</v>
      </c>
      <c r="AF8053">
        <v>9</v>
      </c>
      <c r="AH8053" s="160">
        <v>38624</v>
      </c>
      <c r="AI8053">
        <v>2</v>
      </c>
      <c r="AJ8053">
        <v>123</v>
      </c>
      <c r="AK8053" s="160" t="s">
        <v>1106</v>
      </c>
      <c r="AL8053" s="28">
        <f t="shared" si="247"/>
        <v>12</v>
      </c>
      <c r="AN8053" s="160">
        <v>37528</v>
      </c>
      <c r="AO8053">
        <v>2</v>
      </c>
      <c r="AP8053">
        <v>129</v>
      </c>
      <c r="AQ8053" s="160" t="s">
        <v>1106</v>
      </c>
      <c r="AR8053" s="28">
        <f t="shared" si="248"/>
        <v>13</v>
      </c>
      <c r="AT8053" s="160">
        <v>36798</v>
      </c>
      <c r="AU8053">
        <v>2</v>
      </c>
      <c r="AV8053">
        <v>94</v>
      </c>
      <c r="AW8053" s="160" t="s">
        <v>1106</v>
      </c>
      <c r="AX8053" s="28">
        <f t="shared" si="249"/>
        <v>9</v>
      </c>
    </row>
    <row r="8054" spans="28:50" x14ac:dyDescent="0.3">
      <c r="AB8054" s="160">
        <v>40085</v>
      </c>
      <c r="AC8054">
        <v>3</v>
      </c>
      <c r="AD8054">
        <v>73</v>
      </c>
      <c r="AE8054" t="s">
        <v>1106</v>
      </c>
      <c r="AF8054">
        <v>7</v>
      </c>
      <c r="AH8054" s="160">
        <v>38624</v>
      </c>
      <c r="AI8054">
        <v>3</v>
      </c>
      <c r="AJ8054">
        <v>121</v>
      </c>
      <c r="AK8054" s="160" t="s">
        <v>1106</v>
      </c>
      <c r="AL8054" s="28">
        <f t="shared" si="247"/>
        <v>12</v>
      </c>
      <c r="AN8054" s="160">
        <v>37528</v>
      </c>
      <c r="AO8054">
        <v>3</v>
      </c>
      <c r="AP8054">
        <v>150</v>
      </c>
      <c r="AQ8054" s="160" t="s">
        <v>1106</v>
      </c>
      <c r="AR8054" s="28">
        <f t="shared" si="248"/>
        <v>15</v>
      </c>
      <c r="AT8054" s="160">
        <v>36798</v>
      </c>
      <c r="AU8054">
        <v>3</v>
      </c>
      <c r="AV8054">
        <v>90</v>
      </c>
      <c r="AW8054" s="160" t="s">
        <v>1106</v>
      </c>
      <c r="AX8054" s="28">
        <f t="shared" si="249"/>
        <v>9</v>
      </c>
    </row>
    <row r="8055" spans="28:50" x14ac:dyDescent="0.3">
      <c r="AB8055" s="160">
        <v>40085</v>
      </c>
      <c r="AC8055">
        <v>4</v>
      </c>
      <c r="AD8055">
        <v>63</v>
      </c>
      <c r="AE8055" t="s">
        <v>1106</v>
      </c>
      <c r="AF8055">
        <v>6</v>
      </c>
      <c r="AH8055" s="160">
        <v>38624</v>
      </c>
      <c r="AI8055">
        <v>4</v>
      </c>
      <c r="AJ8055">
        <v>116</v>
      </c>
      <c r="AK8055" s="160" t="s">
        <v>1106</v>
      </c>
      <c r="AL8055" s="28">
        <f t="shared" si="247"/>
        <v>12</v>
      </c>
      <c r="AN8055" s="160">
        <v>37528</v>
      </c>
      <c r="AO8055">
        <v>4</v>
      </c>
      <c r="AP8055">
        <v>160</v>
      </c>
      <c r="AQ8055" s="160" t="s">
        <v>1106</v>
      </c>
      <c r="AR8055" s="28">
        <f t="shared" si="248"/>
        <v>16</v>
      </c>
      <c r="AT8055" s="160">
        <v>36798</v>
      </c>
      <c r="AU8055">
        <v>4</v>
      </c>
      <c r="AV8055">
        <v>88</v>
      </c>
      <c r="AW8055" s="160" t="s">
        <v>1106</v>
      </c>
      <c r="AX8055" s="28">
        <f t="shared" si="249"/>
        <v>9</v>
      </c>
    </row>
    <row r="8056" spans="28:50" x14ac:dyDescent="0.3">
      <c r="AB8056" s="160">
        <v>40085</v>
      </c>
      <c r="AC8056">
        <v>5</v>
      </c>
      <c r="AD8056">
        <v>57</v>
      </c>
      <c r="AE8056" t="s">
        <v>1106</v>
      </c>
      <c r="AF8056">
        <v>6</v>
      </c>
      <c r="AH8056" s="160">
        <v>38624</v>
      </c>
      <c r="AI8056">
        <v>5</v>
      </c>
      <c r="AJ8056">
        <v>113</v>
      </c>
      <c r="AK8056" s="160" t="s">
        <v>1106</v>
      </c>
      <c r="AL8056" s="28">
        <f t="shared" si="247"/>
        <v>11</v>
      </c>
      <c r="AN8056" s="160">
        <v>37528</v>
      </c>
      <c r="AO8056">
        <v>5</v>
      </c>
      <c r="AP8056">
        <v>154</v>
      </c>
      <c r="AQ8056" s="160" t="s">
        <v>1106</v>
      </c>
      <c r="AR8056" s="28">
        <f t="shared" si="248"/>
        <v>15</v>
      </c>
      <c r="AT8056" s="160">
        <v>36798</v>
      </c>
      <c r="AU8056">
        <v>5</v>
      </c>
      <c r="AV8056">
        <v>93</v>
      </c>
      <c r="AW8056" s="160" t="s">
        <v>1106</v>
      </c>
      <c r="AX8056" s="28">
        <f t="shared" si="249"/>
        <v>9</v>
      </c>
    </row>
    <row r="8057" spans="28:50" x14ac:dyDescent="0.3">
      <c r="AB8057" s="160">
        <v>40085</v>
      </c>
      <c r="AC8057">
        <v>6</v>
      </c>
      <c r="AD8057">
        <v>60</v>
      </c>
      <c r="AE8057" t="s">
        <v>1106</v>
      </c>
      <c r="AF8057">
        <v>6</v>
      </c>
      <c r="AH8057" s="160">
        <v>38624</v>
      </c>
      <c r="AI8057">
        <v>6</v>
      </c>
      <c r="AJ8057">
        <v>109</v>
      </c>
      <c r="AK8057" s="160" t="s">
        <v>1106</v>
      </c>
      <c r="AL8057" s="28">
        <f t="shared" si="247"/>
        <v>11</v>
      </c>
      <c r="AN8057" s="160">
        <v>37528</v>
      </c>
      <c r="AO8057">
        <v>6</v>
      </c>
      <c r="AP8057">
        <v>160</v>
      </c>
      <c r="AQ8057" s="160" t="s">
        <v>1106</v>
      </c>
      <c r="AR8057" s="28">
        <f t="shared" si="248"/>
        <v>16</v>
      </c>
      <c r="AT8057" s="160">
        <v>36798</v>
      </c>
      <c r="AU8057">
        <v>6</v>
      </c>
      <c r="AV8057">
        <v>98</v>
      </c>
      <c r="AW8057" s="160" t="s">
        <v>1106</v>
      </c>
      <c r="AX8057" s="28">
        <f t="shared" si="249"/>
        <v>10</v>
      </c>
    </row>
    <row r="8058" spans="28:50" x14ac:dyDescent="0.3">
      <c r="AB8058" s="160">
        <v>40085</v>
      </c>
      <c r="AC8058">
        <v>7</v>
      </c>
      <c r="AD8058">
        <v>71</v>
      </c>
      <c r="AE8058" t="s">
        <v>1106</v>
      </c>
      <c r="AF8058">
        <v>7</v>
      </c>
      <c r="AH8058" s="160">
        <v>38624</v>
      </c>
      <c r="AI8058">
        <v>7</v>
      </c>
      <c r="AJ8058">
        <v>108</v>
      </c>
      <c r="AK8058" s="160" t="s">
        <v>1106</v>
      </c>
      <c r="AL8058" s="28">
        <f t="shared" si="247"/>
        <v>11</v>
      </c>
      <c r="AN8058" s="160">
        <v>37528</v>
      </c>
      <c r="AO8058">
        <v>7</v>
      </c>
      <c r="AP8058">
        <v>160</v>
      </c>
      <c r="AQ8058" s="160" t="s">
        <v>1106</v>
      </c>
      <c r="AR8058" s="28">
        <f t="shared" si="248"/>
        <v>16</v>
      </c>
      <c r="AT8058" s="160">
        <v>36798</v>
      </c>
      <c r="AU8058">
        <v>7</v>
      </c>
      <c r="AV8058">
        <v>96</v>
      </c>
      <c r="AW8058" s="160" t="s">
        <v>1106</v>
      </c>
      <c r="AX8058" s="28">
        <f t="shared" si="249"/>
        <v>10</v>
      </c>
    </row>
    <row r="8059" spans="28:50" x14ac:dyDescent="0.3">
      <c r="AB8059" s="160">
        <v>40085</v>
      </c>
      <c r="AC8059">
        <v>8</v>
      </c>
      <c r="AD8059">
        <v>80</v>
      </c>
      <c r="AE8059" t="s">
        <v>1106</v>
      </c>
      <c r="AF8059">
        <v>8</v>
      </c>
      <c r="AH8059" s="160">
        <v>38624</v>
      </c>
      <c r="AI8059">
        <v>8</v>
      </c>
      <c r="AJ8059">
        <v>116</v>
      </c>
      <c r="AK8059" s="160" t="s">
        <v>1106</v>
      </c>
      <c r="AL8059" s="28">
        <f t="shared" ref="AL8059:AL8122" si="250">ROUND(AJ8059/10,0)</f>
        <v>12</v>
      </c>
      <c r="AN8059" s="160">
        <v>37528</v>
      </c>
      <c r="AO8059">
        <v>8</v>
      </c>
      <c r="AP8059">
        <v>168</v>
      </c>
      <c r="AQ8059" s="160" t="s">
        <v>1106</v>
      </c>
      <c r="AR8059" s="28">
        <f t="shared" ref="AR8059:AR8122" si="251">ROUND(AP8059/10,0)</f>
        <v>17</v>
      </c>
      <c r="AT8059" s="160">
        <v>36798</v>
      </c>
      <c r="AU8059">
        <v>8</v>
      </c>
      <c r="AV8059">
        <v>112</v>
      </c>
      <c r="AW8059" s="160" t="s">
        <v>1106</v>
      </c>
      <c r="AX8059" s="28">
        <f t="shared" ref="AX8059:AX8122" si="252">ROUND(AV8059/10,0)</f>
        <v>11</v>
      </c>
    </row>
    <row r="8060" spans="28:50" x14ac:dyDescent="0.3">
      <c r="AB8060" s="160">
        <v>40085</v>
      </c>
      <c r="AC8060">
        <v>9</v>
      </c>
      <c r="AD8060">
        <v>96</v>
      </c>
      <c r="AE8060" t="s">
        <v>1106</v>
      </c>
      <c r="AF8060">
        <v>10</v>
      </c>
      <c r="AH8060" s="160">
        <v>38624</v>
      </c>
      <c r="AI8060">
        <v>9</v>
      </c>
      <c r="AJ8060">
        <v>121</v>
      </c>
      <c r="AK8060" s="160" t="s">
        <v>1106</v>
      </c>
      <c r="AL8060" s="28">
        <f t="shared" si="250"/>
        <v>12</v>
      </c>
      <c r="AN8060" s="160">
        <v>37528</v>
      </c>
      <c r="AO8060">
        <v>9</v>
      </c>
      <c r="AP8060">
        <v>180</v>
      </c>
      <c r="AQ8060" s="160" t="s">
        <v>1106</v>
      </c>
      <c r="AR8060" s="28">
        <f t="shared" si="251"/>
        <v>18</v>
      </c>
      <c r="AT8060" s="160">
        <v>36798</v>
      </c>
      <c r="AU8060">
        <v>9</v>
      </c>
      <c r="AV8060">
        <v>128</v>
      </c>
      <c r="AW8060" s="160" t="s">
        <v>1106</v>
      </c>
      <c r="AX8060" s="28">
        <f t="shared" si="252"/>
        <v>13</v>
      </c>
    </row>
    <row r="8061" spans="28:50" x14ac:dyDescent="0.3">
      <c r="AB8061" s="160">
        <v>40085</v>
      </c>
      <c r="AC8061">
        <v>10</v>
      </c>
      <c r="AD8061">
        <v>115</v>
      </c>
      <c r="AE8061" t="s">
        <v>1106</v>
      </c>
      <c r="AF8061">
        <v>12</v>
      </c>
      <c r="AH8061" s="160">
        <v>38624</v>
      </c>
      <c r="AI8061">
        <v>10</v>
      </c>
      <c r="AJ8061">
        <v>141</v>
      </c>
      <c r="AK8061" s="160" t="s">
        <v>1106</v>
      </c>
      <c r="AL8061" s="28">
        <f t="shared" si="250"/>
        <v>14</v>
      </c>
      <c r="AN8061" s="160">
        <v>37528</v>
      </c>
      <c r="AO8061">
        <v>10</v>
      </c>
      <c r="AP8061">
        <v>190</v>
      </c>
      <c r="AQ8061" s="160" t="s">
        <v>1106</v>
      </c>
      <c r="AR8061" s="28">
        <f t="shared" si="251"/>
        <v>19</v>
      </c>
      <c r="AT8061" s="160">
        <v>36798</v>
      </c>
      <c r="AU8061">
        <v>10</v>
      </c>
      <c r="AV8061">
        <v>142</v>
      </c>
      <c r="AW8061" s="160" t="s">
        <v>1106</v>
      </c>
      <c r="AX8061" s="28">
        <f t="shared" si="252"/>
        <v>14</v>
      </c>
    </row>
    <row r="8062" spans="28:50" x14ac:dyDescent="0.3">
      <c r="AB8062" s="160">
        <v>40085</v>
      </c>
      <c r="AC8062">
        <v>11</v>
      </c>
      <c r="AD8062">
        <v>128</v>
      </c>
      <c r="AE8062" t="s">
        <v>1106</v>
      </c>
      <c r="AF8062">
        <v>13</v>
      </c>
      <c r="AH8062" s="160">
        <v>38624</v>
      </c>
      <c r="AI8062">
        <v>11</v>
      </c>
      <c r="AJ8062">
        <v>144</v>
      </c>
      <c r="AK8062" s="160" t="s">
        <v>1106</v>
      </c>
      <c r="AL8062" s="28">
        <f t="shared" si="250"/>
        <v>14</v>
      </c>
      <c r="AN8062" s="160">
        <v>37528</v>
      </c>
      <c r="AO8062">
        <v>11</v>
      </c>
      <c r="AP8062">
        <v>192</v>
      </c>
      <c r="AQ8062" s="160" t="s">
        <v>1106</v>
      </c>
      <c r="AR8062" s="28">
        <f t="shared" si="251"/>
        <v>19</v>
      </c>
      <c r="AT8062" s="160">
        <v>36798</v>
      </c>
      <c r="AU8062">
        <v>11</v>
      </c>
      <c r="AV8062">
        <v>145</v>
      </c>
      <c r="AW8062" s="160" t="s">
        <v>1106</v>
      </c>
      <c r="AX8062" s="28">
        <f t="shared" si="252"/>
        <v>15</v>
      </c>
    </row>
    <row r="8063" spans="28:50" x14ac:dyDescent="0.3">
      <c r="AB8063" s="160">
        <v>40085</v>
      </c>
      <c r="AC8063">
        <v>12</v>
      </c>
      <c r="AD8063">
        <v>137</v>
      </c>
      <c r="AE8063" t="s">
        <v>1106</v>
      </c>
      <c r="AF8063">
        <v>14</v>
      </c>
      <c r="AH8063" s="160">
        <v>38624</v>
      </c>
      <c r="AI8063">
        <v>12</v>
      </c>
      <c r="AJ8063">
        <v>152</v>
      </c>
      <c r="AK8063" s="160" t="s">
        <v>1106</v>
      </c>
      <c r="AL8063" s="28">
        <f t="shared" si="250"/>
        <v>15</v>
      </c>
      <c r="AN8063" s="160">
        <v>37528</v>
      </c>
      <c r="AO8063">
        <v>12</v>
      </c>
      <c r="AP8063">
        <v>190</v>
      </c>
      <c r="AQ8063" s="160" t="s">
        <v>1106</v>
      </c>
      <c r="AR8063" s="28">
        <f t="shared" si="251"/>
        <v>19</v>
      </c>
      <c r="AT8063" s="160">
        <v>36798</v>
      </c>
      <c r="AU8063">
        <v>12</v>
      </c>
      <c r="AV8063">
        <v>161</v>
      </c>
      <c r="AW8063" s="160" t="s">
        <v>1106</v>
      </c>
      <c r="AX8063" s="28">
        <f t="shared" si="252"/>
        <v>16</v>
      </c>
    </row>
    <row r="8064" spans="28:50" x14ac:dyDescent="0.3">
      <c r="AB8064" s="160">
        <v>40085</v>
      </c>
      <c r="AC8064">
        <v>13</v>
      </c>
      <c r="AD8064">
        <v>138</v>
      </c>
      <c r="AE8064" t="s">
        <v>1106</v>
      </c>
      <c r="AF8064">
        <v>14</v>
      </c>
      <c r="AH8064" s="160">
        <v>38624</v>
      </c>
      <c r="AI8064">
        <v>13</v>
      </c>
      <c r="AJ8064">
        <v>164</v>
      </c>
      <c r="AK8064" s="160" t="s">
        <v>1106</v>
      </c>
      <c r="AL8064" s="28">
        <f t="shared" si="250"/>
        <v>16</v>
      </c>
      <c r="AN8064" s="160">
        <v>37528</v>
      </c>
      <c r="AO8064">
        <v>13</v>
      </c>
      <c r="AP8064">
        <v>180</v>
      </c>
      <c r="AQ8064" s="160" t="s">
        <v>1106</v>
      </c>
      <c r="AR8064" s="28">
        <f t="shared" si="251"/>
        <v>18</v>
      </c>
      <c r="AT8064" s="160">
        <v>36798</v>
      </c>
      <c r="AU8064">
        <v>13</v>
      </c>
      <c r="AV8064">
        <v>177</v>
      </c>
      <c r="AW8064" s="160" t="s">
        <v>1106</v>
      </c>
      <c r="AX8064" s="28">
        <f t="shared" si="252"/>
        <v>18</v>
      </c>
    </row>
    <row r="8065" spans="28:50" x14ac:dyDescent="0.3">
      <c r="AB8065" s="160">
        <v>40085</v>
      </c>
      <c r="AC8065">
        <v>14</v>
      </c>
      <c r="AD8065">
        <v>144</v>
      </c>
      <c r="AE8065" t="s">
        <v>1106</v>
      </c>
      <c r="AF8065">
        <v>14</v>
      </c>
      <c r="AH8065" s="160">
        <v>38624</v>
      </c>
      <c r="AI8065">
        <v>14</v>
      </c>
      <c r="AJ8065">
        <v>178</v>
      </c>
      <c r="AK8065" s="160" t="s">
        <v>1106</v>
      </c>
      <c r="AL8065" s="28">
        <f t="shared" si="250"/>
        <v>18</v>
      </c>
      <c r="AN8065" s="160">
        <v>37528</v>
      </c>
      <c r="AO8065">
        <v>14</v>
      </c>
      <c r="AP8065">
        <v>188</v>
      </c>
      <c r="AQ8065" s="160" t="s">
        <v>1106</v>
      </c>
      <c r="AR8065" s="28">
        <f t="shared" si="251"/>
        <v>19</v>
      </c>
      <c r="AT8065" s="160">
        <v>36798</v>
      </c>
      <c r="AU8065">
        <v>14</v>
      </c>
      <c r="AV8065">
        <v>180</v>
      </c>
      <c r="AW8065" s="160" t="s">
        <v>1106</v>
      </c>
      <c r="AX8065" s="28">
        <f t="shared" si="252"/>
        <v>18</v>
      </c>
    </row>
    <row r="8066" spans="28:50" x14ac:dyDescent="0.3">
      <c r="AB8066" s="160">
        <v>40085</v>
      </c>
      <c r="AC8066">
        <v>15</v>
      </c>
      <c r="AD8066">
        <v>146</v>
      </c>
      <c r="AE8066" t="s">
        <v>1106</v>
      </c>
      <c r="AF8066">
        <v>15</v>
      </c>
      <c r="AH8066" s="160">
        <v>38624</v>
      </c>
      <c r="AI8066">
        <v>15</v>
      </c>
      <c r="AJ8066">
        <v>179</v>
      </c>
      <c r="AK8066" s="160" t="s">
        <v>1106</v>
      </c>
      <c r="AL8066" s="28">
        <f t="shared" si="250"/>
        <v>18</v>
      </c>
      <c r="AN8066" s="160">
        <v>37528</v>
      </c>
      <c r="AO8066">
        <v>15</v>
      </c>
      <c r="AP8066">
        <v>180</v>
      </c>
      <c r="AQ8066" s="160" t="s">
        <v>1106</v>
      </c>
      <c r="AR8066" s="28">
        <f t="shared" si="251"/>
        <v>18</v>
      </c>
      <c r="AT8066" s="160">
        <v>36798</v>
      </c>
      <c r="AU8066">
        <v>15</v>
      </c>
      <c r="AV8066">
        <v>133</v>
      </c>
      <c r="AW8066" s="160" t="s">
        <v>1106</v>
      </c>
      <c r="AX8066" s="28">
        <f t="shared" si="252"/>
        <v>13</v>
      </c>
    </row>
    <row r="8067" spans="28:50" x14ac:dyDescent="0.3">
      <c r="AB8067" s="160">
        <v>40085</v>
      </c>
      <c r="AC8067">
        <v>16</v>
      </c>
      <c r="AD8067">
        <v>146</v>
      </c>
      <c r="AE8067" t="s">
        <v>1106</v>
      </c>
      <c r="AF8067">
        <v>15</v>
      </c>
      <c r="AH8067" s="160">
        <v>38624</v>
      </c>
      <c r="AI8067">
        <v>16</v>
      </c>
      <c r="AJ8067">
        <v>173</v>
      </c>
      <c r="AK8067" s="160" t="s">
        <v>1106</v>
      </c>
      <c r="AL8067" s="28">
        <f t="shared" si="250"/>
        <v>17</v>
      </c>
      <c r="AN8067" s="160">
        <v>37528</v>
      </c>
      <c r="AO8067">
        <v>16</v>
      </c>
      <c r="AP8067">
        <v>180</v>
      </c>
      <c r="AQ8067" s="160" t="s">
        <v>1106</v>
      </c>
      <c r="AR8067" s="28">
        <f t="shared" si="251"/>
        <v>18</v>
      </c>
      <c r="AT8067" s="160">
        <v>36798</v>
      </c>
      <c r="AU8067">
        <v>16</v>
      </c>
      <c r="AV8067">
        <v>139</v>
      </c>
      <c r="AW8067" s="160" t="s">
        <v>1106</v>
      </c>
      <c r="AX8067" s="28">
        <f t="shared" si="252"/>
        <v>14</v>
      </c>
    </row>
    <row r="8068" spans="28:50" x14ac:dyDescent="0.3">
      <c r="AB8068" s="160">
        <v>40085</v>
      </c>
      <c r="AC8068">
        <v>17</v>
      </c>
      <c r="AD8068">
        <v>139</v>
      </c>
      <c r="AE8068" t="s">
        <v>1106</v>
      </c>
      <c r="AF8068">
        <v>14</v>
      </c>
      <c r="AH8068" s="160">
        <v>38624</v>
      </c>
      <c r="AI8068">
        <v>17</v>
      </c>
      <c r="AJ8068">
        <v>173</v>
      </c>
      <c r="AK8068" s="160" t="s">
        <v>1106</v>
      </c>
      <c r="AL8068" s="28">
        <f t="shared" si="250"/>
        <v>17</v>
      </c>
      <c r="AN8068" s="160">
        <v>37528</v>
      </c>
      <c r="AO8068">
        <v>17</v>
      </c>
      <c r="AP8068">
        <v>177</v>
      </c>
      <c r="AQ8068" s="160" t="s">
        <v>1106</v>
      </c>
      <c r="AR8068" s="28">
        <f t="shared" si="251"/>
        <v>18</v>
      </c>
      <c r="AT8068" s="160">
        <v>36798</v>
      </c>
      <c r="AU8068">
        <v>17</v>
      </c>
      <c r="AV8068">
        <v>122</v>
      </c>
      <c r="AW8068" s="160" t="s">
        <v>1106</v>
      </c>
      <c r="AX8068" s="28">
        <f t="shared" si="252"/>
        <v>12</v>
      </c>
    </row>
    <row r="8069" spans="28:50" x14ac:dyDescent="0.3">
      <c r="AB8069" s="160">
        <v>40085</v>
      </c>
      <c r="AC8069">
        <v>18</v>
      </c>
      <c r="AD8069">
        <v>117</v>
      </c>
      <c r="AE8069" t="s">
        <v>1106</v>
      </c>
      <c r="AF8069">
        <v>12</v>
      </c>
      <c r="AH8069" s="160">
        <v>38624</v>
      </c>
      <c r="AI8069">
        <v>18</v>
      </c>
      <c r="AJ8069">
        <v>164</v>
      </c>
      <c r="AK8069" s="160" t="s">
        <v>1106</v>
      </c>
      <c r="AL8069" s="28">
        <f t="shared" si="250"/>
        <v>16</v>
      </c>
      <c r="AN8069" s="160">
        <v>37528</v>
      </c>
      <c r="AO8069">
        <v>18</v>
      </c>
      <c r="AP8069">
        <v>180</v>
      </c>
      <c r="AQ8069" s="160" t="s">
        <v>1106</v>
      </c>
      <c r="AR8069" s="28">
        <f t="shared" si="251"/>
        <v>18</v>
      </c>
      <c r="AT8069" s="160">
        <v>36798</v>
      </c>
      <c r="AU8069">
        <v>18</v>
      </c>
      <c r="AV8069">
        <v>115</v>
      </c>
      <c r="AW8069" s="160" t="s">
        <v>1106</v>
      </c>
      <c r="AX8069" s="28">
        <f t="shared" si="252"/>
        <v>12</v>
      </c>
    </row>
    <row r="8070" spans="28:50" x14ac:dyDescent="0.3">
      <c r="AB8070" s="160">
        <v>40085</v>
      </c>
      <c r="AC8070">
        <v>19</v>
      </c>
      <c r="AD8070">
        <v>105</v>
      </c>
      <c r="AE8070" t="s">
        <v>1106</v>
      </c>
      <c r="AF8070">
        <v>11</v>
      </c>
      <c r="AH8070" s="160">
        <v>38624</v>
      </c>
      <c r="AI8070">
        <v>19</v>
      </c>
      <c r="AJ8070">
        <v>160</v>
      </c>
      <c r="AK8070" s="160" t="s">
        <v>1106</v>
      </c>
      <c r="AL8070" s="28">
        <f t="shared" si="250"/>
        <v>16</v>
      </c>
      <c r="AN8070" s="160">
        <v>37528</v>
      </c>
      <c r="AO8070">
        <v>19</v>
      </c>
      <c r="AP8070">
        <v>150</v>
      </c>
      <c r="AQ8070" s="160" t="s">
        <v>1106</v>
      </c>
      <c r="AR8070" s="28">
        <f t="shared" si="251"/>
        <v>15</v>
      </c>
      <c r="AT8070" s="160">
        <v>36798</v>
      </c>
      <c r="AU8070">
        <v>19</v>
      </c>
      <c r="AV8070">
        <v>126</v>
      </c>
      <c r="AW8070" s="160" t="s">
        <v>1106</v>
      </c>
      <c r="AX8070" s="28">
        <f t="shared" si="252"/>
        <v>13</v>
      </c>
    </row>
    <row r="8071" spans="28:50" x14ac:dyDescent="0.3">
      <c r="AB8071" s="160">
        <v>40085</v>
      </c>
      <c r="AC8071">
        <v>20</v>
      </c>
      <c r="AD8071">
        <v>103</v>
      </c>
      <c r="AE8071" t="s">
        <v>1106</v>
      </c>
      <c r="AF8071">
        <v>10</v>
      </c>
      <c r="AH8071" s="160">
        <v>38624</v>
      </c>
      <c r="AI8071">
        <v>20</v>
      </c>
      <c r="AJ8071">
        <v>152</v>
      </c>
      <c r="AK8071" s="160" t="s">
        <v>1106</v>
      </c>
      <c r="AL8071" s="28">
        <f t="shared" si="250"/>
        <v>15</v>
      </c>
      <c r="AN8071" s="160">
        <v>37528</v>
      </c>
      <c r="AO8071">
        <v>20</v>
      </c>
      <c r="AP8071">
        <v>150</v>
      </c>
      <c r="AQ8071" s="160" t="s">
        <v>1106</v>
      </c>
      <c r="AR8071" s="28">
        <f t="shared" si="251"/>
        <v>15</v>
      </c>
      <c r="AT8071" s="160">
        <v>36798</v>
      </c>
      <c r="AU8071">
        <v>20</v>
      </c>
      <c r="AV8071">
        <v>119</v>
      </c>
      <c r="AW8071" s="160" t="s">
        <v>1106</v>
      </c>
      <c r="AX8071" s="28">
        <f t="shared" si="252"/>
        <v>12</v>
      </c>
    </row>
    <row r="8072" spans="28:50" x14ac:dyDescent="0.3">
      <c r="AB8072" s="160">
        <v>40085</v>
      </c>
      <c r="AC8072">
        <v>21</v>
      </c>
      <c r="AD8072">
        <v>85</v>
      </c>
      <c r="AE8072" t="s">
        <v>1106</v>
      </c>
      <c r="AF8072">
        <v>9</v>
      </c>
      <c r="AH8072" s="160">
        <v>38624</v>
      </c>
      <c r="AI8072">
        <v>21</v>
      </c>
      <c r="AJ8072">
        <v>143</v>
      </c>
      <c r="AK8072" s="160" t="s">
        <v>1106</v>
      </c>
      <c r="AL8072" s="28">
        <f t="shared" si="250"/>
        <v>14</v>
      </c>
      <c r="AN8072" s="160">
        <v>37528</v>
      </c>
      <c r="AO8072">
        <v>21</v>
      </c>
      <c r="AP8072">
        <v>150</v>
      </c>
      <c r="AQ8072" s="160" t="s">
        <v>1106</v>
      </c>
      <c r="AR8072" s="28">
        <f t="shared" si="251"/>
        <v>15</v>
      </c>
      <c r="AT8072" s="160">
        <v>36798</v>
      </c>
      <c r="AU8072">
        <v>21</v>
      </c>
      <c r="AV8072">
        <v>114</v>
      </c>
      <c r="AW8072" s="160" t="s">
        <v>1106</v>
      </c>
      <c r="AX8072" s="28">
        <f t="shared" si="252"/>
        <v>11</v>
      </c>
    </row>
    <row r="8073" spans="28:50" x14ac:dyDescent="0.3">
      <c r="AB8073" s="160">
        <v>40085</v>
      </c>
      <c r="AC8073">
        <v>22</v>
      </c>
      <c r="AD8073">
        <v>80</v>
      </c>
      <c r="AE8073" t="s">
        <v>1106</v>
      </c>
      <c r="AF8073">
        <v>8</v>
      </c>
      <c r="AH8073" s="160">
        <v>38624</v>
      </c>
      <c r="AI8073">
        <v>22</v>
      </c>
      <c r="AJ8073">
        <v>138</v>
      </c>
      <c r="AK8073" s="160" t="s">
        <v>1106</v>
      </c>
      <c r="AL8073" s="28">
        <f t="shared" si="250"/>
        <v>14</v>
      </c>
      <c r="AN8073" s="160">
        <v>37528</v>
      </c>
      <c r="AO8073">
        <v>22</v>
      </c>
      <c r="AP8073">
        <v>150</v>
      </c>
      <c r="AQ8073" s="160" t="s">
        <v>1106</v>
      </c>
      <c r="AR8073" s="28">
        <f t="shared" si="251"/>
        <v>15</v>
      </c>
      <c r="AT8073" s="160">
        <v>36798</v>
      </c>
      <c r="AU8073">
        <v>22</v>
      </c>
      <c r="AV8073">
        <v>108</v>
      </c>
      <c r="AW8073" s="160" t="s">
        <v>1106</v>
      </c>
      <c r="AX8073" s="28">
        <f t="shared" si="252"/>
        <v>11</v>
      </c>
    </row>
    <row r="8074" spans="28:50" x14ac:dyDescent="0.3">
      <c r="AB8074" s="160">
        <v>40085</v>
      </c>
      <c r="AC8074">
        <v>23</v>
      </c>
      <c r="AD8074">
        <v>75</v>
      </c>
      <c r="AE8074" t="s">
        <v>1106</v>
      </c>
      <c r="AF8074">
        <v>8</v>
      </c>
      <c r="AH8074" s="160">
        <v>38624</v>
      </c>
      <c r="AI8074">
        <v>23</v>
      </c>
      <c r="AJ8074">
        <v>135</v>
      </c>
      <c r="AK8074" s="160" t="s">
        <v>1106</v>
      </c>
      <c r="AL8074" s="28">
        <f t="shared" si="250"/>
        <v>14</v>
      </c>
      <c r="AN8074" s="160">
        <v>37528</v>
      </c>
      <c r="AO8074">
        <v>23</v>
      </c>
      <c r="AP8074">
        <v>152</v>
      </c>
      <c r="AQ8074" s="160" t="s">
        <v>1106</v>
      </c>
      <c r="AR8074" s="28">
        <f t="shared" si="251"/>
        <v>15</v>
      </c>
      <c r="AT8074" s="160">
        <v>36798</v>
      </c>
      <c r="AU8074">
        <v>23</v>
      </c>
      <c r="AV8074">
        <v>94</v>
      </c>
      <c r="AW8074" s="160" t="s">
        <v>1106</v>
      </c>
      <c r="AX8074" s="28">
        <f t="shared" si="252"/>
        <v>9</v>
      </c>
    </row>
    <row r="8075" spans="28:50" x14ac:dyDescent="0.3">
      <c r="AB8075" s="160">
        <v>40086</v>
      </c>
      <c r="AC8075">
        <v>0</v>
      </c>
      <c r="AD8075">
        <v>66</v>
      </c>
      <c r="AE8075" t="s">
        <v>1106</v>
      </c>
      <c r="AF8075">
        <v>7</v>
      </c>
      <c r="AH8075" s="160">
        <v>38625</v>
      </c>
      <c r="AI8075">
        <v>0</v>
      </c>
      <c r="AJ8075">
        <v>132</v>
      </c>
      <c r="AK8075" s="160" t="s">
        <v>1106</v>
      </c>
      <c r="AL8075" s="28">
        <f t="shared" si="250"/>
        <v>13</v>
      </c>
      <c r="AN8075" s="160">
        <v>37529</v>
      </c>
      <c r="AO8075">
        <v>0</v>
      </c>
      <c r="AP8075">
        <v>150</v>
      </c>
      <c r="AQ8075" s="160" t="s">
        <v>1106</v>
      </c>
      <c r="AR8075" s="28">
        <f t="shared" si="251"/>
        <v>15</v>
      </c>
      <c r="AT8075" s="160">
        <v>36799</v>
      </c>
      <c r="AU8075">
        <v>0</v>
      </c>
      <c r="AV8075">
        <v>80</v>
      </c>
      <c r="AW8075" s="160" t="s">
        <v>1106</v>
      </c>
      <c r="AX8075" s="28">
        <f t="shared" si="252"/>
        <v>8</v>
      </c>
    </row>
    <row r="8076" spans="28:50" x14ac:dyDescent="0.3">
      <c r="AB8076" s="160">
        <v>40086</v>
      </c>
      <c r="AC8076">
        <v>1</v>
      </c>
      <c r="AD8076">
        <v>40</v>
      </c>
      <c r="AE8076" t="s">
        <v>1106</v>
      </c>
      <c r="AF8076">
        <v>4</v>
      </c>
      <c r="AH8076" s="160">
        <v>38625</v>
      </c>
      <c r="AI8076">
        <v>1</v>
      </c>
      <c r="AJ8076">
        <v>120</v>
      </c>
      <c r="AK8076" s="160" t="s">
        <v>1106</v>
      </c>
      <c r="AL8076" s="28">
        <f t="shared" si="250"/>
        <v>12</v>
      </c>
      <c r="AN8076" s="160">
        <v>37529</v>
      </c>
      <c r="AO8076">
        <v>1</v>
      </c>
      <c r="AP8076">
        <v>150</v>
      </c>
      <c r="AQ8076" s="160" t="s">
        <v>1106</v>
      </c>
      <c r="AR8076" s="28">
        <f t="shared" si="251"/>
        <v>15</v>
      </c>
      <c r="AT8076" s="160">
        <v>36799</v>
      </c>
      <c r="AU8076">
        <v>1</v>
      </c>
      <c r="AV8076">
        <v>66</v>
      </c>
      <c r="AW8076" s="160" t="s">
        <v>1106</v>
      </c>
      <c r="AX8076" s="28">
        <f t="shared" si="252"/>
        <v>7</v>
      </c>
    </row>
    <row r="8077" spans="28:50" x14ac:dyDescent="0.3">
      <c r="AB8077" s="160">
        <v>40086</v>
      </c>
      <c r="AC8077">
        <v>2</v>
      </c>
      <c r="AD8077">
        <v>34</v>
      </c>
      <c r="AE8077" t="s">
        <v>1106</v>
      </c>
      <c r="AF8077">
        <v>3</v>
      </c>
      <c r="AH8077" s="160">
        <v>38625</v>
      </c>
      <c r="AI8077">
        <v>2</v>
      </c>
      <c r="AJ8077">
        <v>112</v>
      </c>
      <c r="AK8077" s="160" t="s">
        <v>1106</v>
      </c>
      <c r="AL8077" s="28">
        <f t="shared" si="250"/>
        <v>11</v>
      </c>
      <c r="AN8077" s="160">
        <v>37529</v>
      </c>
      <c r="AO8077">
        <v>2</v>
      </c>
      <c r="AP8077">
        <v>152</v>
      </c>
      <c r="AQ8077" s="160" t="s">
        <v>1106</v>
      </c>
      <c r="AR8077" s="28">
        <f t="shared" si="251"/>
        <v>15</v>
      </c>
      <c r="AT8077" s="160">
        <v>36799</v>
      </c>
      <c r="AU8077">
        <v>2</v>
      </c>
      <c r="AV8077">
        <v>74</v>
      </c>
      <c r="AW8077" s="160" t="s">
        <v>1106</v>
      </c>
      <c r="AX8077" s="28">
        <f t="shared" si="252"/>
        <v>7</v>
      </c>
    </row>
    <row r="8078" spans="28:50" x14ac:dyDescent="0.3">
      <c r="AB8078" s="160">
        <v>40086</v>
      </c>
      <c r="AC8078">
        <v>3</v>
      </c>
      <c r="AD8078">
        <v>20</v>
      </c>
      <c r="AE8078" t="s">
        <v>1106</v>
      </c>
      <c r="AF8078">
        <v>2</v>
      </c>
      <c r="AH8078" s="160">
        <v>38625</v>
      </c>
      <c r="AI8078">
        <v>3</v>
      </c>
      <c r="AJ8078">
        <v>107</v>
      </c>
      <c r="AK8078" s="160" t="s">
        <v>1106</v>
      </c>
      <c r="AL8078" s="28">
        <f t="shared" si="250"/>
        <v>11</v>
      </c>
      <c r="AN8078" s="160">
        <v>37529</v>
      </c>
      <c r="AO8078">
        <v>3</v>
      </c>
      <c r="AP8078">
        <v>150</v>
      </c>
      <c r="AQ8078" s="160" t="s">
        <v>1106</v>
      </c>
      <c r="AR8078" s="28">
        <f t="shared" si="251"/>
        <v>15</v>
      </c>
      <c r="AT8078" s="160">
        <v>36799</v>
      </c>
      <c r="AU8078">
        <v>3</v>
      </c>
      <c r="AV8078">
        <v>85</v>
      </c>
      <c r="AW8078" s="160" t="s">
        <v>1106</v>
      </c>
      <c r="AX8078" s="28">
        <f t="shared" si="252"/>
        <v>9</v>
      </c>
    </row>
    <row r="8079" spans="28:50" x14ac:dyDescent="0.3">
      <c r="AB8079" s="160">
        <v>40086</v>
      </c>
      <c r="AC8079">
        <v>4</v>
      </c>
      <c r="AD8079">
        <v>14</v>
      </c>
      <c r="AE8079" t="s">
        <v>1106</v>
      </c>
      <c r="AF8079">
        <v>1</v>
      </c>
      <c r="AH8079" s="160">
        <v>38625</v>
      </c>
      <c r="AI8079">
        <v>4</v>
      </c>
      <c r="AJ8079">
        <v>104</v>
      </c>
      <c r="AK8079" s="160" t="s">
        <v>1106</v>
      </c>
      <c r="AL8079" s="28">
        <f t="shared" si="250"/>
        <v>10</v>
      </c>
      <c r="AN8079" s="160">
        <v>37529</v>
      </c>
      <c r="AO8079">
        <v>4</v>
      </c>
      <c r="AP8079">
        <v>140</v>
      </c>
      <c r="AQ8079" s="160" t="s">
        <v>1106</v>
      </c>
      <c r="AR8079" s="28">
        <f t="shared" si="251"/>
        <v>14</v>
      </c>
      <c r="AT8079" s="160">
        <v>36799</v>
      </c>
      <c r="AU8079">
        <v>4</v>
      </c>
      <c r="AV8079">
        <v>96</v>
      </c>
      <c r="AW8079" s="160" t="s">
        <v>1106</v>
      </c>
      <c r="AX8079" s="28">
        <f t="shared" si="252"/>
        <v>10</v>
      </c>
    </row>
    <row r="8080" spans="28:50" x14ac:dyDescent="0.3">
      <c r="AB8080" s="160">
        <v>40086</v>
      </c>
      <c r="AC8080">
        <v>5</v>
      </c>
      <c r="AD8080">
        <v>10</v>
      </c>
      <c r="AE8080" t="s">
        <v>1106</v>
      </c>
      <c r="AF8080">
        <v>1</v>
      </c>
      <c r="AH8080" s="160">
        <v>38625</v>
      </c>
      <c r="AI8080">
        <v>5</v>
      </c>
      <c r="AJ8080">
        <v>104</v>
      </c>
      <c r="AK8080" s="160" t="s">
        <v>1106</v>
      </c>
      <c r="AL8080" s="28">
        <f t="shared" si="250"/>
        <v>10</v>
      </c>
      <c r="AN8080" s="160">
        <v>37529</v>
      </c>
      <c r="AO8080">
        <v>5</v>
      </c>
      <c r="AP8080">
        <v>130</v>
      </c>
      <c r="AQ8080" s="160" t="s">
        <v>1106</v>
      </c>
      <c r="AR8080" s="28">
        <f t="shared" si="251"/>
        <v>13</v>
      </c>
      <c r="AT8080" s="160">
        <v>36799</v>
      </c>
      <c r="AU8080">
        <v>5</v>
      </c>
      <c r="AV8080">
        <v>103</v>
      </c>
      <c r="AW8080" s="160" t="s">
        <v>1106</v>
      </c>
      <c r="AX8080" s="28">
        <f t="shared" si="252"/>
        <v>10</v>
      </c>
    </row>
    <row r="8081" spans="28:50" x14ac:dyDescent="0.3">
      <c r="AB8081" s="160">
        <v>40086</v>
      </c>
      <c r="AC8081">
        <v>6</v>
      </c>
      <c r="AD8081">
        <v>8</v>
      </c>
      <c r="AE8081" t="s">
        <v>1106</v>
      </c>
      <c r="AF8081">
        <v>1</v>
      </c>
      <c r="AH8081" s="160">
        <v>38625</v>
      </c>
      <c r="AI8081">
        <v>6</v>
      </c>
      <c r="AJ8081">
        <v>106</v>
      </c>
      <c r="AK8081" s="160" t="s">
        <v>1106</v>
      </c>
      <c r="AL8081" s="28">
        <f t="shared" si="250"/>
        <v>11</v>
      </c>
      <c r="AN8081" s="160">
        <v>37529</v>
      </c>
      <c r="AO8081">
        <v>6</v>
      </c>
      <c r="AP8081">
        <v>130</v>
      </c>
      <c r="AQ8081" s="160" t="s">
        <v>1106</v>
      </c>
      <c r="AR8081" s="28">
        <f t="shared" si="251"/>
        <v>13</v>
      </c>
      <c r="AT8081" s="160">
        <v>36799</v>
      </c>
      <c r="AU8081">
        <v>6</v>
      </c>
      <c r="AV8081">
        <v>104</v>
      </c>
      <c r="AW8081" s="160" t="s">
        <v>1106</v>
      </c>
      <c r="AX8081" s="28">
        <f t="shared" si="252"/>
        <v>10</v>
      </c>
    </row>
    <row r="8082" spans="28:50" x14ac:dyDescent="0.3">
      <c r="AB8082" s="160">
        <v>40086</v>
      </c>
      <c r="AC8082">
        <v>7</v>
      </c>
      <c r="AD8082">
        <v>33</v>
      </c>
      <c r="AE8082" t="s">
        <v>1106</v>
      </c>
      <c r="AF8082">
        <v>3</v>
      </c>
      <c r="AH8082" s="160">
        <v>38625</v>
      </c>
      <c r="AI8082">
        <v>7</v>
      </c>
      <c r="AJ8082">
        <v>116</v>
      </c>
      <c r="AK8082" s="160" t="s">
        <v>1106</v>
      </c>
      <c r="AL8082" s="28">
        <f t="shared" si="250"/>
        <v>12</v>
      </c>
      <c r="AN8082" s="160">
        <v>37529</v>
      </c>
      <c r="AO8082">
        <v>7</v>
      </c>
      <c r="AP8082">
        <v>140</v>
      </c>
      <c r="AQ8082" s="160" t="s">
        <v>1106</v>
      </c>
      <c r="AR8082" s="28">
        <f t="shared" si="251"/>
        <v>14</v>
      </c>
      <c r="AT8082" s="160">
        <v>36799</v>
      </c>
      <c r="AU8082">
        <v>7</v>
      </c>
      <c r="AV8082">
        <v>108</v>
      </c>
      <c r="AW8082" s="160" t="s">
        <v>1106</v>
      </c>
      <c r="AX8082" s="28">
        <f t="shared" si="252"/>
        <v>11</v>
      </c>
    </row>
    <row r="8083" spans="28:50" x14ac:dyDescent="0.3">
      <c r="AB8083" s="160">
        <v>40086</v>
      </c>
      <c r="AC8083">
        <v>8</v>
      </c>
      <c r="AD8083">
        <v>70</v>
      </c>
      <c r="AE8083" t="s">
        <v>1106</v>
      </c>
      <c r="AF8083">
        <v>7</v>
      </c>
      <c r="AH8083" s="160">
        <v>38625</v>
      </c>
      <c r="AI8083">
        <v>8</v>
      </c>
      <c r="AJ8083">
        <v>128</v>
      </c>
      <c r="AK8083" s="160" t="s">
        <v>1106</v>
      </c>
      <c r="AL8083" s="28">
        <f t="shared" si="250"/>
        <v>13</v>
      </c>
      <c r="AN8083" s="160">
        <v>37529</v>
      </c>
      <c r="AO8083">
        <v>8</v>
      </c>
      <c r="AP8083">
        <v>148</v>
      </c>
      <c r="AQ8083" s="160" t="s">
        <v>1106</v>
      </c>
      <c r="AR8083" s="28">
        <f t="shared" si="251"/>
        <v>15</v>
      </c>
      <c r="AT8083" s="160">
        <v>36799</v>
      </c>
      <c r="AU8083">
        <v>8</v>
      </c>
      <c r="AV8083">
        <v>105</v>
      </c>
      <c r="AW8083" s="160" t="s">
        <v>1106</v>
      </c>
      <c r="AX8083" s="28">
        <f t="shared" si="252"/>
        <v>11</v>
      </c>
    </row>
    <row r="8084" spans="28:50" x14ac:dyDescent="0.3">
      <c r="AB8084" s="160">
        <v>40086</v>
      </c>
      <c r="AC8084">
        <v>9</v>
      </c>
      <c r="AD8084">
        <v>114</v>
      </c>
      <c r="AE8084" t="s">
        <v>1106</v>
      </c>
      <c r="AF8084">
        <v>11</v>
      </c>
      <c r="AH8084" s="160">
        <v>38625</v>
      </c>
      <c r="AI8084">
        <v>9</v>
      </c>
      <c r="AJ8084">
        <v>149</v>
      </c>
      <c r="AK8084" s="160" t="s">
        <v>1106</v>
      </c>
      <c r="AL8084" s="28">
        <f t="shared" si="250"/>
        <v>15</v>
      </c>
      <c r="AN8084" s="160">
        <v>37529</v>
      </c>
      <c r="AO8084">
        <v>9</v>
      </c>
      <c r="AP8084">
        <v>140</v>
      </c>
      <c r="AQ8084" s="160" t="s">
        <v>1106</v>
      </c>
      <c r="AR8084" s="28">
        <f t="shared" si="251"/>
        <v>14</v>
      </c>
      <c r="AT8084" s="160">
        <v>36799</v>
      </c>
      <c r="AU8084">
        <v>9</v>
      </c>
      <c r="AV8084">
        <v>105</v>
      </c>
      <c r="AW8084" s="160" t="s">
        <v>1106</v>
      </c>
      <c r="AX8084" s="28">
        <f t="shared" si="252"/>
        <v>11</v>
      </c>
    </row>
    <row r="8085" spans="28:50" x14ac:dyDescent="0.3">
      <c r="AB8085" s="160">
        <v>40086</v>
      </c>
      <c r="AC8085">
        <v>10</v>
      </c>
      <c r="AD8085">
        <v>155</v>
      </c>
      <c r="AE8085" t="s">
        <v>1106</v>
      </c>
      <c r="AF8085">
        <v>16</v>
      </c>
      <c r="AH8085" s="160">
        <v>38625</v>
      </c>
      <c r="AI8085">
        <v>10</v>
      </c>
      <c r="AJ8085">
        <v>155</v>
      </c>
      <c r="AK8085" s="160" t="s">
        <v>1106</v>
      </c>
      <c r="AL8085" s="28">
        <f t="shared" si="250"/>
        <v>16</v>
      </c>
      <c r="AN8085" s="160">
        <v>37529</v>
      </c>
      <c r="AO8085">
        <v>10</v>
      </c>
      <c r="AP8085">
        <v>160</v>
      </c>
      <c r="AQ8085" s="160" t="s">
        <v>1106</v>
      </c>
      <c r="AR8085" s="28">
        <f t="shared" si="251"/>
        <v>16</v>
      </c>
      <c r="AT8085" s="160">
        <v>36799</v>
      </c>
      <c r="AU8085">
        <v>10</v>
      </c>
      <c r="AV8085">
        <v>97</v>
      </c>
      <c r="AW8085" s="160" t="s">
        <v>1106</v>
      </c>
      <c r="AX8085" s="28">
        <f t="shared" si="252"/>
        <v>10</v>
      </c>
    </row>
    <row r="8086" spans="28:50" x14ac:dyDescent="0.3">
      <c r="AB8086" s="160">
        <v>40086</v>
      </c>
      <c r="AC8086">
        <v>11</v>
      </c>
      <c r="AD8086">
        <v>162</v>
      </c>
      <c r="AE8086" t="s">
        <v>1106</v>
      </c>
      <c r="AF8086">
        <v>16</v>
      </c>
      <c r="AH8086" s="160">
        <v>38625</v>
      </c>
      <c r="AI8086">
        <v>11</v>
      </c>
      <c r="AJ8086">
        <v>155</v>
      </c>
      <c r="AK8086" s="160" t="s">
        <v>1106</v>
      </c>
      <c r="AL8086" s="28">
        <f t="shared" si="250"/>
        <v>16</v>
      </c>
      <c r="AN8086" s="160">
        <v>37529</v>
      </c>
      <c r="AO8086">
        <v>11</v>
      </c>
      <c r="AP8086">
        <v>161</v>
      </c>
      <c r="AQ8086" s="160" t="s">
        <v>1106</v>
      </c>
      <c r="AR8086" s="28">
        <f t="shared" si="251"/>
        <v>16</v>
      </c>
      <c r="AT8086" s="160">
        <v>36799</v>
      </c>
      <c r="AU8086">
        <v>11</v>
      </c>
      <c r="AV8086">
        <v>96</v>
      </c>
      <c r="AW8086" s="160" t="s">
        <v>1106</v>
      </c>
      <c r="AX8086" s="28">
        <f t="shared" si="252"/>
        <v>10</v>
      </c>
    </row>
    <row r="8087" spans="28:50" x14ac:dyDescent="0.3">
      <c r="AB8087" s="160">
        <v>40086</v>
      </c>
      <c r="AC8087">
        <v>12</v>
      </c>
      <c r="AD8087">
        <v>168</v>
      </c>
      <c r="AE8087" t="s">
        <v>1106</v>
      </c>
      <c r="AF8087">
        <v>17</v>
      </c>
      <c r="AH8087" s="160">
        <v>38625</v>
      </c>
      <c r="AI8087">
        <v>12</v>
      </c>
      <c r="AJ8087">
        <v>171</v>
      </c>
      <c r="AK8087" s="160" t="s">
        <v>1106</v>
      </c>
      <c r="AL8087" s="28">
        <f t="shared" si="250"/>
        <v>17</v>
      </c>
      <c r="AN8087" s="160">
        <v>37529</v>
      </c>
      <c r="AO8087">
        <v>12</v>
      </c>
      <c r="AP8087">
        <v>150</v>
      </c>
      <c r="AQ8087" s="160" t="s">
        <v>1106</v>
      </c>
      <c r="AR8087" s="28">
        <f t="shared" si="251"/>
        <v>15</v>
      </c>
      <c r="AT8087" s="160">
        <v>36799</v>
      </c>
      <c r="AU8087">
        <v>12</v>
      </c>
      <c r="AV8087">
        <v>100</v>
      </c>
      <c r="AW8087" s="160" t="s">
        <v>1106</v>
      </c>
      <c r="AX8087" s="28">
        <f t="shared" si="252"/>
        <v>10</v>
      </c>
    </row>
    <row r="8088" spans="28:50" x14ac:dyDescent="0.3">
      <c r="AB8088" s="160">
        <v>40086</v>
      </c>
      <c r="AC8088">
        <v>13</v>
      </c>
      <c r="AD8088">
        <v>170</v>
      </c>
      <c r="AE8088" t="s">
        <v>1106</v>
      </c>
      <c r="AF8088">
        <v>17</v>
      </c>
      <c r="AH8088" s="160">
        <v>38625</v>
      </c>
      <c r="AI8088">
        <v>13</v>
      </c>
      <c r="AJ8088">
        <v>185</v>
      </c>
      <c r="AK8088" s="160" t="s">
        <v>1106</v>
      </c>
      <c r="AL8088" s="28">
        <f t="shared" si="250"/>
        <v>19</v>
      </c>
      <c r="AN8088" s="160">
        <v>37529</v>
      </c>
      <c r="AO8088">
        <v>13</v>
      </c>
      <c r="AP8088">
        <v>150</v>
      </c>
      <c r="AQ8088" s="160" t="s">
        <v>1106</v>
      </c>
      <c r="AR8088" s="28">
        <f t="shared" si="251"/>
        <v>15</v>
      </c>
      <c r="AT8088" s="160">
        <v>36799</v>
      </c>
      <c r="AU8088">
        <v>13</v>
      </c>
      <c r="AV8088">
        <v>101</v>
      </c>
      <c r="AW8088" s="160" t="s">
        <v>1106</v>
      </c>
      <c r="AX8088" s="28">
        <f t="shared" si="252"/>
        <v>10</v>
      </c>
    </row>
    <row r="8089" spans="28:50" x14ac:dyDescent="0.3">
      <c r="AB8089" s="160">
        <v>40086</v>
      </c>
      <c r="AC8089">
        <v>14</v>
      </c>
      <c r="AD8089">
        <v>174</v>
      </c>
      <c r="AE8089" t="s">
        <v>1106</v>
      </c>
      <c r="AF8089">
        <v>17</v>
      </c>
      <c r="AH8089" s="160">
        <v>38625</v>
      </c>
      <c r="AI8089">
        <v>14</v>
      </c>
      <c r="AJ8089">
        <v>190</v>
      </c>
      <c r="AK8089" s="160" t="s">
        <v>1106</v>
      </c>
      <c r="AL8089" s="28">
        <f t="shared" si="250"/>
        <v>19</v>
      </c>
      <c r="AN8089" s="160">
        <v>37529</v>
      </c>
      <c r="AO8089">
        <v>14</v>
      </c>
      <c r="AP8089">
        <v>144</v>
      </c>
      <c r="AQ8089" s="160" t="s">
        <v>1106</v>
      </c>
      <c r="AR8089" s="28">
        <f t="shared" si="251"/>
        <v>14</v>
      </c>
      <c r="AT8089" s="160">
        <v>36799</v>
      </c>
      <c r="AU8089">
        <v>14</v>
      </c>
      <c r="AV8089">
        <v>110</v>
      </c>
      <c r="AW8089" s="160" t="s">
        <v>1106</v>
      </c>
      <c r="AX8089" s="28">
        <f t="shared" si="252"/>
        <v>11</v>
      </c>
    </row>
    <row r="8090" spans="28:50" x14ac:dyDescent="0.3">
      <c r="AB8090" s="160">
        <v>40086</v>
      </c>
      <c r="AC8090">
        <v>15</v>
      </c>
      <c r="AD8090">
        <v>185</v>
      </c>
      <c r="AE8090" t="s">
        <v>1106</v>
      </c>
      <c r="AF8090">
        <v>19</v>
      </c>
      <c r="AH8090" s="160">
        <v>38625</v>
      </c>
      <c r="AI8090">
        <v>15</v>
      </c>
      <c r="AJ8090">
        <v>191</v>
      </c>
      <c r="AK8090" s="160" t="s">
        <v>1106</v>
      </c>
      <c r="AL8090" s="28">
        <f t="shared" si="250"/>
        <v>19</v>
      </c>
      <c r="AN8090" s="160">
        <v>37529</v>
      </c>
      <c r="AO8090">
        <v>15</v>
      </c>
      <c r="AP8090">
        <v>140</v>
      </c>
      <c r="AQ8090" s="160" t="s">
        <v>1106</v>
      </c>
      <c r="AR8090" s="28">
        <f t="shared" si="251"/>
        <v>14</v>
      </c>
      <c r="AT8090" s="160">
        <v>36799</v>
      </c>
      <c r="AU8090">
        <v>15</v>
      </c>
      <c r="AV8090">
        <v>103</v>
      </c>
      <c r="AW8090" s="160" t="s">
        <v>1106</v>
      </c>
      <c r="AX8090" s="28">
        <f t="shared" si="252"/>
        <v>10</v>
      </c>
    </row>
    <row r="8091" spans="28:50" x14ac:dyDescent="0.3">
      <c r="AB8091" s="160">
        <v>40086</v>
      </c>
      <c r="AC8091">
        <v>16</v>
      </c>
      <c r="AD8091">
        <v>184</v>
      </c>
      <c r="AE8091" t="s">
        <v>1106</v>
      </c>
      <c r="AF8091">
        <v>18</v>
      </c>
      <c r="AH8091" s="160">
        <v>38625</v>
      </c>
      <c r="AI8091">
        <v>16</v>
      </c>
      <c r="AJ8091">
        <v>190</v>
      </c>
      <c r="AK8091" s="160" t="s">
        <v>1106</v>
      </c>
      <c r="AL8091" s="28">
        <f t="shared" si="250"/>
        <v>19</v>
      </c>
      <c r="AN8091" s="160">
        <v>37529</v>
      </c>
      <c r="AO8091">
        <v>16</v>
      </c>
      <c r="AP8091">
        <v>140</v>
      </c>
      <c r="AQ8091" s="160" t="s">
        <v>1106</v>
      </c>
      <c r="AR8091" s="28">
        <f t="shared" si="251"/>
        <v>14</v>
      </c>
      <c r="AT8091" s="160">
        <v>36799</v>
      </c>
      <c r="AU8091">
        <v>16</v>
      </c>
      <c r="AV8091">
        <v>113</v>
      </c>
      <c r="AW8091" s="160" t="s">
        <v>1106</v>
      </c>
      <c r="AX8091" s="28">
        <f t="shared" si="252"/>
        <v>11</v>
      </c>
    </row>
    <row r="8092" spans="28:50" x14ac:dyDescent="0.3">
      <c r="AB8092" s="160">
        <v>40086</v>
      </c>
      <c r="AC8092">
        <v>17</v>
      </c>
      <c r="AD8092">
        <v>178</v>
      </c>
      <c r="AE8092" t="s">
        <v>1106</v>
      </c>
      <c r="AF8092">
        <v>18</v>
      </c>
      <c r="AH8092" s="160">
        <v>38625</v>
      </c>
      <c r="AI8092">
        <v>17</v>
      </c>
      <c r="AJ8092">
        <v>183</v>
      </c>
      <c r="AK8092" s="160" t="s">
        <v>1106</v>
      </c>
      <c r="AL8092" s="28">
        <f t="shared" si="250"/>
        <v>18</v>
      </c>
      <c r="AN8092" s="160">
        <v>37529</v>
      </c>
      <c r="AO8092">
        <v>17</v>
      </c>
      <c r="AP8092">
        <v>135</v>
      </c>
      <c r="AQ8092" s="160" t="s">
        <v>1106</v>
      </c>
      <c r="AR8092" s="28">
        <f t="shared" si="251"/>
        <v>14</v>
      </c>
      <c r="AT8092" s="160">
        <v>36799</v>
      </c>
      <c r="AU8092">
        <v>17</v>
      </c>
      <c r="AV8092">
        <v>114</v>
      </c>
      <c r="AW8092" s="160" t="s">
        <v>1106</v>
      </c>
      <c r="AX8092" s="28">
        <f t="shared" si="252"/>
        <v>11</v>
      </c>
    </row>
    <row r="8093" spans="28:50" x14ac:dyDescent="0.3">
      <c r="AB8093" s="160">
        <v>40086</v>
      </c>
      <c r="AC8093">
        <v>18</v>
      </c>
      <c r="AD8093">
        <v>163</v>
      </c>
      <c r="AE8093" t="s">
        <v>1106</v>
      </c>
      <c r="AF8093">
        <v>16</v>
      </c>
      <c r="AH8093" s="160">
        <v>38625</v>
      </c>
      <c r="AI8093">
        <v>18</v>
      </c>
      <c r="AJ8093">
        <v>184</v>
      </c>
      <c r="AK8093" s="160" t="s">
        <v>1106</v>
      </c>
      <c r="AL8093" s="28">
        <f t="shared" si="250"/>
        <v>18</v>
      </c>
      <c r="AN8093" s="160">
        <v>37529</v>
      </c>
      <c r="AO8093">
        <v>18</v>
      </c>
      <c r="AP8093">
        <v>130</v>
      </c>
      <c r="AQ8093" s="160" t="s">
        <v>1106</v>
      </c>
      <c r="AR8093" s="28">
        <f t="shared" si="251"/>
        <v>13</v>
      </c>
      <c r="AT8093" s="160">
        <v>36799</v>
      </c>
      <c r="AU8093">
        <v>18</v>
      </c>
      <c r="AV8093">
        <v>102</v>
      </c>
      <c r="AW8093" s="160" t="s">
        <v>1106</v>
      </c>
      <c r="AX8093" s="28">
        <f t="shared" si="252"/>
        <v>10</v>
      </c>
    </row>
    <row r="8094" spans="28:50" x14ac:dyDescent="0.3">
      <c r="AB8094" s="160">
        <v>40086</v>
      </c>
      <c r="AC8094">
        <v>19</v>
      </c>
      <c r="AD8094">
        <v>134</v>
      </c>
      <c r="AE8094" t="s">
        <v>1106</v>
      </c>
      <c r="AF8094">
        <v>13</v>
      </c>
      <c r="AH8094" s="160">
        <v>38625</v>
      </c>
      <c r="AI8094">
        <v>19</v>
      </c>
      <c r="AJ8094">
        <v>179</v>
      </c>
      <c r="AK8094" s="160" t="s">
        <v>1106</v>
      </c>
      <c r="AL8094" s="28">
        <f t="shared" si="250"/>
        <v>18</v>
      </c>
      <c r="AN8094" s="160">
        <v>37529</v>
      </c>
      <c r="AO8094">
        <v>19</v>
      </c>
      <c r="AP8094">
        <v>130</v>
      </c>
      <c r="AQ8094" s="160" t="s">
        <v>1106</v>
      </c>
      <c r="AR8094" s="28">
        <f t="shared" si="251"/>
        <v>13</v>
      </c>
      <c r="AT8094" s="160">
        <v>36799</v>
      </c>
      <c r="AU8094">
        <v>19</v>
      </c>
      <c r="AV8094">
        <v>92</v>
      </c>
      <c r="AW8094" s="160" t="s">
        <v>1106</v>
      </c>
      <c r="AX8094" s="28">
        <f t="shared" si="252"/>
        <v>9</v>
      </c>
    </row>
    <row r="8095" spans="28:50" x14ac:dyDescent="0.3">
      <c r="AB8095" s="160">
        <v>40086</v>
      </c>
      <c r="AC8095">
        <v>20</v>
      </c>
      <c r="AD8095">
        <v>106</v>
      </c>
      <c r="AE8095" t="s">
        <v>1106</v>
      </c>
      <c r="AF8095">
        <v>11</v>
      </c>
      <c r="AH8095" s="160">
        <v>38625</v>
      </c>
      <c r="AI8095">
        <v>20</v>
      </c>
      <c r="AJ8095">
        <v>164</v>
      </c>
      <c r="AK8095" s="160" t="s">
        <v>1106</v>
      </c>
      <c r="AL8095" s="28">
        <f t="shared" si="250"/>
        <v>16</v>
      </c>
      <c r="AN8095" s="160">
        <v>37529</v>
      </c>
      <c r="AO8095">
        <v>20</v>
      </c>
      <c r="AP8095">
        <v>131</v>
      </c>
      <c r="AQ8095" s="160" t="s">
        <v>1106</v>
      </c>
      <c r="AR8095" s="28">
        <f t="shared" si="251"/>
        <v>13</v>
      </c>
      <c r="AT8095" s="160">
        <v>36799</v>
      </c>
      <c r="AU8095">
        <v>20</v>
      </c>
      <c r="AV8095">
        <v>94</v>
      </c>
      <c r="AW8095" s="160" t="s">
        <v>1106</v>
      </c>
      <c r="AX8095" s="28">
        <f t="shared" si="252"/>
        <v>9</v>
      </c>
    </row>
    <row r="8096" spans="28:50" x14ac:dyDescent="0.3">
      <c r="AB8096" s="160">
        <v>40086</v>
      </c>
      <c r="AC8096">
        <v>21</v>
      </c>
      <c r="AD8096">
        <v>84</v>
      </c>
      <c r="AE8096" t="s">
        <v>1106</v>
      </c>
      <c r="AF8096">
        <v>8</v>
      </c>
      <c r="AH8096" s="160">
        <v>38625</v>
      </c>
      <c r="AI8096">
        <v>21</v>
      </c>
      <c r="AJ8096">
        <v>153</v>
      </c>
      <c r="AK8096" s="160" t="s">
        <v>1106</v>
      </c>
      <c r="AL8096" s="28">
        <f t="shared" si="250"/>
        <v>15</v>
      </c>
      <c r="AN8096" s="160">
        <v>37529</v>
      </c>
      <c r="AO8096">
        <v>21</v>
      </c>
      <c r="AP8096">
        <v>130</v>
      </c>
      <c r="AQ8096" s="160" t="s">
        <v>1106</v>
      </c>
      <c r="AR8096" s="28">
        <f t="shared" si="251"/>
        <v>13</v>
      </c>
      <c r="AT8096" s="160">
        <v>36799</v>
      </c>
      <c r="AU8096">
        <v>21</v>
      </c>
      <c r="AV8096">
        <v>95</v>
      </c>
      <c r="AW8096" s="160" t="s">
        <v>1106</v>
      </c>
      <c r="AX8096" s="28">
        <f t="shared" si="252"/>
        <v>10</v>
      </c>
    </row>
    <row r="8097" spans="28:50" x14ac:dyDescent="0.3">
      <c r="AB8097" s="160">
        <v>40086</v>
      </c>
      <c r="AC8097">
        <v>22</v>
      </c>
      <c r="AD8097">
        <v>69</v>
      </c>
      <c r="AE8097" t="s">
        <v>1106</v>
      </c>
      <c r="AF8097">
        <v>7</v>
      </c>
      <c r="AH8097" s="160">
        <v>38625</v>
      </c>
      <c r="AI8097">
        <v>22</v>
      </c>
      <c r="AJ8097">
        <v>149</v>
      </c>
      <c r="AK8097" s="160" t="s">
        <v>1106</v>
      </c>
      <c r="AL8097" s="28">
        <f t="shared" si="250"/>
        <v>15</v>
      </c>
      <c r="AN8097" s="160">
        <v>37529</v>
      </c>
      <c r="AO8097">
        <v>22</v>
      </c>
      <c r="AP8097">
        <v>130</v>
      </c>
      <c r="AQ8097" s="160" t="s">
        <v>1106</v>
      </c>
      <c r="AR8097" s="28">
        <f t="shared" si="251"/>
        <v>13</v>
      </c>
      <c r="AT8097" s="160">
        <v>36799</v>
      </c>
      <c r="AU8097">
        <v>22</v>
      </c>
      <c r="AV8097">
        <v>78</v>
      </c>
      <c r="AW8097" s="160" t="s">
        <v>1106</v>
      </c>
      <c r="AX8097" s="28">
        <f t="shared" si="252"/>
        <v>8</v>
      </c>
    </row>
    <row r="8098" spans="28:50" x14ac:dyDescent="0.3">
      <c r="AB8098" s="160">
        <v>40086</v>
      </c>
      <c r="AC8098">
        <v>23</v>
      </c>
      <c r="AD8098">
        <v>66</v>
      </c>
      <c r="AE8098" t="s">
        <v>1106</v>
      </c>
      <c r="AF8098">
        <v>7</v>
      </c>
      <c r="AH8098" s="160">
        <v>38625</v>
      </c>
      <c r="AI8098">
        <v>23</v>
      </c>
      <c r="AJ8098">
        <v>135</v>
      </c>
      <c r="AK8098" s="160" t="s">
        <v>1106</v>
      </c>
      <c r="AL8098" s="28">
        <f t="shared" si="250"/>
        <v>14</v>
      </c>
      <c r="AN8098" s="160">
        <v>37529</v>
      </c>
      <c r="AO8098">
        <v>23</v>
      </c>
      <c r="AP8098">
        <v>129</v>
      </c>
      <c r="AQ8098" s="160" t="s">
        <v>1106</v>
      </c>
      <c r="AR8098" s="28">
        <f t="shared" si="251"/>
        <v>13</v>
      </c>
      <c r="AT8098" s="160">
        <v>36799</v>
      </c>
      <c r="AU8098">
        <v>23</v>
      </c>
      <c r="AV8098">
        <v>73</v>
      </c>
      <c r="AW8098" s="160" t="s">
        <v>1106</v>
      </c>
      <c r="AX8098" s="28">
        <f t="shared" si="252"/>
        <v>7</v>
      </c>
    </row>
    <row r="8099" spans="28:50" x14ac:dyDescent="0.3">
      <c r="AB8099" s="160">
        <v>35339</v>
      </c>
      <c r="AC8099">
        <v>0</v>
      </c>
      <c r="AD8099">
        <v>83</v>
      </c>
      <c r="AE8099" t="s">
        <v>1107</v>
      </c>
      <c r="AF8099">
        <v>8</v>
      </c>
      <c r="AH8099" s="160">
        <v>35339</v>
      </c>
      <c r="AI8099">
        <v>0</v>
      </c>
      <c r="AJ8099">
        <v>121</v>
      </c>
      <c r="AK8099" s="160" t="s">
        <v>1107</v>
      </c>
      <c r="AL8099" s="28">
        <f t="shared" si="250"/>
        <v>12</v>
      </c>
      <c r="AN8099" s="160">
        <v>37895</v>
      </c>
      <c r="AO8099">
        <v>0</v>
      </c>
      <c r="AP8099">
        <v>100</v>
      </c>
      <c r="AQ8099" s="160" t="s">
        <v>1107</v>
      </c>
      <c r="AR8099" s="28">
        <f t="shared" si="251"/>
        <v>10</v>
      </c>
      <c r="AT8099" s="160">
        <v>36800</v>
      </c>
      <c r="AU8099">
        <v>0</v>
      </c>
      <c r="AV8099">
        <v>56</v>
      </c>
      <c r="AW8099" s="160" t="s">
        <v>1107</v>
      </c>
      <c r="AX8099" s="28">
        <f t="shared" si="252"/>
        <v>6</v>
      </c>
    </row>
    <row r="8100" spans="28:50" x14ac:dyDescent="0.3">
      <c r="AB8100" s="160">
        <v>35339</v>
      </c>
      <c r="AC8100">
        <v>1</v>
      </c>
      <c r="AD8100">
        <v>79</v>
      </c>
      <c r="AE8100" t="s">
        <v>1107</v>
      </c>
      <c r="AF8100">
        <v>8</v>
      </c>
      <c r="AH8100" s="160">
        <v>35339</v>
      </c>
      <c r="AI8100">
        <v>1</v>
      </c>
      <c r="AJ8100">
        <v>107</v>
      </c>
      <c r="AK8100" s="160" t="s">
        <v>1107</v>
      </c>
      <c r="AL8100" s="28">
        <f t="shared" si="250"/>
        <v>11</v>
      </c>
      <c r="AN8100" s="160">
        <v>37895</v>
      </c>
      <c r="AO8100">
        <v>1</v>
      </c>
      <c r="AP8100">
        <v>100</v>
      </c>
      <c r="AQ8100" s="160" t="s">
        <v>1107</v>
      </c>
      <c r="AR8100" s="28">
        <f t="shared" si="251"/>
        <v>10</v>
      </c>
      <c r="AT8100" s="160">
        <v>36800</v>
      </c>
      <c r="AU8100">
        <v>1</v>
      </c>
      <c r="AV8100">
        <v>39</v>
      </c>
      <c r="AW8100" s="160" t="s">
        <v>1107</v>
      </c>
      <c r="AX8100" s="28">
        <f t="shared" si="252"/>
        <v>4</v>
      </c>
    </row>
    <row r="8101" spans="28:50" x14ac:dyDescent="0.3">
      <c r="AB8101" s="160">
        <v>35339</v>
      </c>
      <c r="AC8101">
        <v>2</v>
      </c>
      <c r="AD8101">
        <v>75</v>
      </c>
      <c r="AE8101" t="s">
        <v>1107</v>
      </c>
      <c r="AF8101">
        <v>8</v>
      </c>
      <c r="AH8101" s="160">
        <v>35339</v>
      </c>
      <c r="AI8101">
        <v>2</v>
      </c>
      <c r="AJ8101">
        <v>106</v>
      </c>
      <c r="AK8101" s="160" t="s">
        <v>1107</v>
      </c>
      <c r="AL8101" s="28">
        <f t="shared" si="250"/>
        <v>11</v>
      </c>
      <c r="AN8101" s="160">
        <v>37895</v>
      </c>
      <c r="AO8101">
        <v>2</v>
      </c>
      <c r="AP8101">
        <v>94</v>
      </c>
      <c r="AQ8101" s="160" t="s">
        <v>1107</v>
      </c>
      <c r="AR8101" s="28">
        <f t="shared" si="251"/>
        <v>9</v>
      </c>
      <c r="AT8101" s="160">
        <v>36800</v>
      </c>
      <c r="AU8101">
        <v>2</v>
      </c>
      <c r="AV8101">
        <v>51</v>
      </c>
      <c r="AW8101" s="160" t="s">
        <v>1107</v>
      </c>
      <c r="AX8101" s="28">
        <f t="shared" si="252"/>
        <v>5</v>
      </c>
    </row>
    <row r="8102" spans="28:50" x14ac:dyDescent="0.3">
      <c r="AB8102" s="160">
        <v>35339</v>
      </c>
      <c r="AC8102">
        <v>3</v>
      </c>
      <c r="AD8102">
        <v>71</v>
      </c>
      <c r="AE8102" t="s">
        <v>1107</v>
      </c>
      <c r="AF8102">
        <v>7</v>
      </c>
      <c r="AH8102" s="160">
        <v>35339</v>
      </c>
      <c r="AI8102">
        <v>3</v>
      </c>
      <c r="AJ8102">
        <v>105</v>
      </c>
      <c r="AK8102" s="160" t="s">
        <v>1107</v>
      </c>
      <c r="AL8102" s="28">
        <f t="shared" si="250"/>
        <v>11</v>
      </c>
      <c r="AN8102" s="160">
        <v>37895</v>
      </c>
      <c r="AO8102">
        <v>3</v>
      </c>
      <c r="AP8102">
        <v>90</v>
      </c>
      <c r="AQ8102" s="160" t="s">
        <v>1107</v>
      </c>
      <c r="AR8102" s="28">
        <f t="shared" si="251"/>
        <v>9</v>
      </c>
      <c r="AT8102" s="160">
        <v>36800</v>
      </c>
      <c r="AU8102">
        <v>3</v>
      </c>
      <c r="AV8102">
        <v>42</v>
      </c>
      <c r="AW8102" s="160" t="s">
        <v>1107</v>
      </c>
      <c r="AX8102" s="28">
        <f t="shared" si="252"/>
        <v>4</v>
      </c>
    </row>
    <row r="8103" spans="28:50" x14ac:dyDescent="0.3">
      <c r="AB8103" s="160">
        <v>35339</v>
      </c>
      <c r="AC8103">
        <v>4</v>
      </c>
      <c r="AD8103">
        <v>67</v>
      </c>
      <c r="AE8103" t="s">
        <v>1107</v>
      </c>
      <c r="AF8103">
        <v>7</v>
      </c>
      <c r="AH8103" s="160">
        <v>35339</v>
      </c>
      <c r="AI8103">
        <v>4</v>
      </c>
      <c r="AJ8103">
        <v>105</v>
      </c>
      <c r="AK8103" s="160" t="s">
        <v>1107</v>
      </c>
      <c r="AL8103" s="28">
        <f t="shared" si="250"/>
        <v>11</v>
      </c>
      <c r="AN8103" s="160">
        <v>37895</v>
      </c>
      <c r="AO8103">
        <v>4</v>
      </c>
      <c r="AP8103">
        <v>90</v>
      </c>
      <c r="AQ8103" s="160" t="s">
        <v>1107</v>
      </c>
      <c r="AR8103" s="28">
        <f t="shared" si="251"/>
        <v>9</v>
      </c>
      <c r="AT8103" s="160">
        <v>36800</v>
      </c>
      <c r="AU8103">
        <v>4</v>
      </c>
      <c r="AV8103">
        <v>72</v>
      </c>
      <c r="AW8103" s="160" t="s">
        <v>1107</v>
      </c>
      <c r="AX8103" s="28">
        <f t="shared" si="252"/>
        <v>7</v>
      </c>
    </row>
    <row r="8104" spans="28:50" x14ac:dyDescent="0.3">
      <c r="AB8104" s="160">
        <v>35339</v>
      </c>
      <c r="AC8104">
        <v>5</v>
      </c>
      <c r="AD8104">
        <v>67</v>
      </c>
      <c r="AE8104" t="s">
        <v>1107</v>
      </c>
      <c r="AF8104">
        <v>7</v>
      </c>
      <c r="AH8104" s="160">
        <v>35339</v>
      </c>
      <c r="AI8104">
        <v>5</v>
      </c>
      <c r="AJ8104">
        <v>104</v>
      </c>
      <c r="AK8104" s="160" t="s">
        <v>1107</v>
      </c>
      <c r="AL8104" s="28">
        <f t="shared" si="250"/>
        <v>10</v>
      </c>
      <c r="AN8104" s="160">
        <v>37895</v>
      </c>
      <c r="AO8104">
        <v>5</v>
      </c>
      <c r="AP8104">
        <v>87</v>
      </c>
      <c r="AQ8104" s="160" t="s">
        <v>1107</v>
      </c>
      <c r="AR8104" s="28">
        <f t="shared" si="251"/>
        <v>9</v>
      </c>
      <c r="AT8104" s="160">
        <v>36800</v>
      </c>
      <c r="AU8104">
        <v>5</v>
      </c>
      <c r="AV8104">
        <v>88</v>
      </c>
      <c r="AW8104" s="160" t="s">
        <v>1107</v>
      </c>
      <c r="AX8104" s="28">
        <f t="shared" si="252"/>
        <v>9</v>
      </c>
    </row>
    <row r="8105" spans="28:50" x14ac:dyDescent="0.3">
      <c r="AB8105" s="160">
        <v>35339</v>
      </c>
      <c r="AC8105">
        <v>6</v>
      </c>
      <c r="AD8105">
        <v>62</v>
      </c>
      <c r="AE8105" t="s">
        <v>1107</v>
      </c>
      <c r="AF8105">
        <v>6</v>
      </c>
      <c r="AH8105" s="160">
        <v>35339</v>
      </c>
      <c r="AI8105">
        <v>6</v>
      </c>
      <c r="AJ8105">
        <v>103</v>
      </c>
      <c r="AK8105" s="160" t="s">
        <v>1107</v>
      </c>
      <c r="AL8105" s="28">
        <f t="shared" si="250"/>
        <v>10</v>
      </c>
      <c r="AN8105" s="160">
        <v>37895</v>
      </c>
      <c r="AO8105">
        <v>6</v>
      </c>
      <c r="AP8105">
        <v>100</v>
      </c>
      <c r="AQ8105" s="160" t="s">
        <v>1107</v>
      </c>
      <c r="AR8105" s="28">
        <f t="shared" si="251"/>
        <v>10</v>
      </c>
      <c r="AT8105" s="160">
        <v>36800</v>
      </c>
      <c r="AU8105">
        <v>6</v>
      </c>
      <c r="AV8105">
        <v>96</v>
      </c>
      <c r="AW8105" s="160" t="s">
        <v>1107</v>
      </c>
      <c r="AX8105" s="28">
        <f t="shared" si="252"/>
        <v>10</v>
      </c>
    </row>
    <row r="8106" spans="28:50" x14ac:dyDescent="0.3">
      <c r="AB8106" s="160">
        <v>35339</v>
      </c>
      <c r="AC8106">
        <v>7</v>
      </c>
      <c r="AD8106">
        <v>64</v>
      </c>
      <c r="AE8106" t="s">
        <v>1107</v>
      </c>
      <c r="AF8106">
        <v>6</v>
      </c>
      <c r="AH8106" s="160">
        <v>35339</v>
      </c>
      <c r="AI8106">
        <v>7</v>
      </c>
      <c r="AJ8106">
        <v>109</v>
      </c>
      <c r="AK8106" s="160" t="s">
        <v>1107</v>
      </c>
      <c r="AL8106" s="28">
        <f t="shared" si="250"/>
        <v>11</v>
      </c>
      <c r="AN8106" s="160">
        <v>37895</v>
      </c>
      <c r="AO8106">
        <v>7</v>
      </c>
      <c r="AP8106">
        <v>90</v>
      </c>
      <c r="AQ8106" s="160" t="s">
        <v>1107</v>
      </c>
      <c r="AR8106" s="28">
        <f t="shared" si="251"/>
        <v>9</v>
      </c>
      <c r="AT8106" s="160">
        <v>36800</v>
      </c>
      <c r="AU8106">
        <v>7</v>
      </c>
      <c r="AV8106">
        <v>99</v>
      </c>
      <c r="AW8106" s="160" t="s">
        <v>1107</v>
      </c>
      <c r="AX8106" s="28">
        <f t="shared" si="252"/>
        <v>10</v>
      </c>
    </row>
    <row r="8107" spans="28:50" x14ac:dyDescent="0.3">
      <c r="AB8107" s="160">
        <v>35339</v>
      </c>
      <c r="AC8107">
        <v>8</v>
      </c>
      <c r="AD8107">
        <v>83</v>
      </c>
      <c r="AE8107" t="s">
        <v>1107</v>
      </c>
      <c r="AF8107">
        <v>8</v>
      </c>
      <c r="AH8107" s="160">
        <v>35339</v>
      </c>
      <c r="AI8107">
        <v>8</v>
      </c>
      <c r="AJ8107">
        <v>115</v>
      </c>
      <c r="AK8107" s="160" t="s">
        <v>1107</v>
      </c>
      <c r="AL8107" s="28">
        <f t="shared" si="250"/>
        <v>12</v>
      </c>
      <c r="AN8107" s="160">
        <v>37895</v>
      </c>
      <c r="AO8107">
        <v>8</v>
      </c>
      <c r="AP8107">
        <v>114</v>
      </c>
      <c r="AQ8107" s="160" t="s">
        <v>1107</v>
      </c>
      <c r="AR8107" s="28">
        <f t="shared" si="251"/>
        <v>11</v>
      </c>
      <c r="AT8107" s="160">
        <v>36800</v>
      </c>
      <c r="AU8107">
        <v>8</v>
      </c>
      <c r="AV8107">
        <v>111</v>
      </c>
      <c r="AW8107" s="160" t="s">
        <v>1107</v>
      </c>
      <c r="AX8107" s="28">
        <f t="shared" si="252"/>
        <v>11</v>
      </c>
    </row>
    <row r="8108" spans="28:50" x14ac:dyDescent="0.3">
      <c r="AB8108" s="160">
        <v>35339</v>
      </c>
      <c r="AC8108">
        <v>9</v>
      </c>
      <c r="AD8108">
        <v>94</v>
      </c>
      <c r="AE8108" t="s">
        <v>1107</v>
      </c>
      <c r="AF8108">
        <v>9</v>
      </c>
      <c r="AH8108" s="160">
        <v>35339</v>
      </c>
      <c r="AI8108">
        <v>9</v>
      </c>
      <c r="AJ8108">
        <v>122</v>
      </c>
      <c r="AK8108" s="160" t="s">
        <v>1107</v>
      </c>
      <c r="AL8108" s="28">
        <f t="shared" si="250"/>
        <v>12</v>
      </c>
      <c r="AN8108" s="160">
        <v>37895</v>
      </c>
      <c r="AO8108">
        <v>9</v>
      </c>
      <c r="AP8108">
        <v>110</v>
      </c>
      <c r="AQ8108" s="160" t="s">
        <v>1107</v>
      </c>
      <c r="AR8108" s="28">
        <f t="shared" si="251"/>
        <v>11</v>
      </c>
      <c r="AT8108" s="160">
        <v>36800</v>
      </c>
      <c r="AU8108">
        <v>9</v>
      </c>
      <c r="AV8108">
        <v>123</v>
      </c>
      <c r="AW8108" s="160" t="s">
        <v>1107</v>
      </c>
      <c r="AX8108" s="28">
        <f t="shared" si="252"/>
        <v>12</v>
      </c>
    </row>
    <row r="8109" spans="28:50" x14ac:dyDescent="0.3">
      <c r="AB8109" s="160">
        <v>35339</v>
      </c>
      <c r="AC8109">
        <v>10</v>
      </c>
      <c r="AD8109">
        <v>102</v>
      </c>
      <c r="AE8109" t="s">
        <v>1107</v>
      </c>
      <c r="AF8109">
        <v>10</v>
      </c>
      <c r="AH8109" s="160">
        <v>35339</v>
      </c>
      <c r="AI8109">
        <v>10</v>
      </c>
      <c r="AJ8109">
        <v>131</v>
      </c>
      <c r="AK8109" s="160" t="s">
        <v>1107</v>
      </c>
      <c r="AL8109" s="28">
        <f t="shared" si="250"/>
        <v>13</v>
      </c>
      <c r="AN8109" s="160">
        <v>37895</v>
      </c>
      <c r="AO8109">
        <v>10</v>
      </c>
      <c r="AP8109">
        <v>120</v>
      </c>
      <c r="AQ8109" s="160" t="s">
        <v>1107</v>
      </c>
      <c r="AR8109" s="28">
        <f t="shared" si="251"/>
        <v>12</v>
      </c>
      <c r="AT8109" s="160">
        <v>36800</v>
      </c>
      <c r="AU8109">
        <v>10</v>
      </c>
      <c r="AV8109">
        <v>130</v>
      </c>
      <c r="AW8109" s="160" t="s">
        <v>1107</v>
      </c>
      <c r="AX8109" s="28">
        <f t="shared" si="252"/>
        <v>13</v>
      </c>
    </row>
    <row r="8110" spans="28:50" x14ac:dyDescent="0.3">
      <c r="AB8110" s="160">
        <v>35339</v>
      </c>
      <c r="AC8110">
        <v>11</v>
      </c>
      <c r="AD8110">
        <v>110</v>
      </c>
      <c r="AE8110" t="s">
        <v>1107</v>
      </c>
      <c r="AF8110">
        <v>11</v>
      </c>
      <c r="AH8110" s="160">
        <v>35339</v>
      </c>
      <c r="AI8110">
        <v>11</v>
      </c>
      <c r="AJ8110">
        <v>140</v>
      </c>
      <c r="AK8110" s="160" t="s">
        <v>1107</v>
      </c>
      <c r="AL8110" s="28">
        <f t="shared" si="250"/>
        <v>14</v>
      </c>
      <c r="AN8110" s="160">
        <v>37895</v>
      </c>
      <c r="AO8110">
        <v>11</v>
      </c>
      <c r="AP8110">
        <v>130</v>
      </c>
      <c r="AQ8110" s="160" t="s">
        <v>1107</v>
      </c>
      <c r="AR8110" s="28">
        <f t="shared" si="251"/>
        <v>13</v>
      </c>
      <c r="AT8110" s="160">
        <v>36800</v>
      </c>
      <c r="AU8110">
        <v>11</v>
      </c>
      <c r="AV8110">
        <v>130</v>
      </c>
      <c r="AW8110" s="160" t="s">
        <v>1107</v>
      </c>
      <c r="AX8110" s="28">
        <f t="shared" si="252"/>
        <v>13</v>
      </c>
    </row>
    <row r="8111" spans="28:50" x14ac:dyDescent="0.3">
      <c r="AB8111" s="160">
        <v>35339</v>
      </c>
      <c r="AC8111">
        <v>12</v>
      </c>
      <c r="AD8111">
        <v>109</v>
      </c>
      <c r="AE8111" t="s">
        <v>1107</v>
      </c>
      <c r="AF8111">
        <v>11</v>
      </c>
      <c r="AH8111" s="160">
        <v>35339</v>
      </c>
      <c r="AI8111">
        <v>12</v>
      </c>
      <c r="AJ8111">
        <v>150</v>
      </c>
      <c r="AK8111" s="160" t="s">
        <v>1107</v>
      </c>
      <c r="AL8111" s="28">
        <f t="shared" si="250"/>
        <v>15</v>
      </c>
      <c r="AN8111" s="160">
        <v>37895</v>
      </c>
      <c r="AO8111">
        <v>12</v>
      </c>
      <c r="AP8111">
        <v>110</v>
      </c>
      <c r="AQ8111" s="160" t="s">
        <v>1107</v>
      </c>
      <c r="AR8111" s="28">
        <f t="shared" si="251"/>
        <v>11</v>
      </c>
      <c r="AT8111" s="160">
        <v>36800</v>
      </c>
      <c r="AU8111">
        <v>12</v>
      </c>
      <c r="AV8111">
        <v>137</v>
      </c>
      <c r="AW8111" s="160" t="s">
        <v>1107</v>
      </c>
      <c r="AX8111" s="28">
        <f t="shared" si="252"/>
        <v>14</v>
      </c>
    </row>
    <row r="8112" spans="28:50" x14ac:dyDescent="0.3">
      <c r="AB8112" s="160">
        <v>35339</v>
      </c>
      <c r="AC8112">
        <v>13</v>
      </c>
      <c r="AD8112">
        <v>111</v>
      </c>
      <c r="AE8112" t="s">
        <v>1107</v>
      </c>
      <c r="AF8112">
        <v>11</v>
      </c>
      <c r="AH8112" s="160">
        <v>35339</v>
      </c>
      <c r="AI8112">
        <v>13</v>
      </c>
      <c r="AJ8112">
        <v>156</v>
      </c>
      <c r="AK8112" s="160" t="s">
        <v>1107</v>
      </c>
      <c r="AL8112" s="28">
        <f t="shared" si="250"/>
        <v>16</v>
      </c>
      <c r="AN8112" s="160">
        <v>37895</v>
      </c>
      <c r="AO8112">
        <v>13</v>
      </c>
      <c r="AP8112">
        <v>100</v>
      </c>
      <c r="AQ8112" s="160" t="s">
        <v>1107</v>
      </c>
      <c r="AR8112" s="28">
        <f t="shared" si="251"/>
        <v>10</v>
      </c>
      <c r="AT8112" s="160">
        <v>36800</v>
      </c>
      <c r="AU8112">
        <v>13</v>
      </c>
      <c r="AV8112">
        <v>127</v>
      </c>
      <c r="AW8112" s="160" t="s">
        <v>1107</v>
      </c>
      <c r="AX8112" s="28">
        <f t="shared" si="252"/>
        <v>13</v>
      </c>
    </row>
    <row r="8113" spans="28:50" x14ac:dyDescent="0.3">
      <c r="AB8113" s="160">
        <v>35339</v>
      </c>
      <c r="AC8113">
        <v>14</v>
      </c>
      <c r="AD8113">
        <v>113</v>
      </c>
      <c r="AE8113" t="s">
        <v>1107</v>
      </c>
      <c r="AF8113">
        <v>11</v>
      </c>
      <c r="AH8113" s="160">
        <v>35339</v>
      </c>
      <c r="AI8113">
        <v>14</v>
      </c>
      <c r="AJ8113">
        <v>162</v>
      </c>
      <c r="AK8113" s="160" t="s">
        <v>1107</v>
      </c>
      <c r="AL8113" s="28">
        <f t="shared" si="250"/>
        <v>16</v>
      </c>
      <c r="AN8113" s="160">
        <v>37895</v>
      </c>
      <c r="AO8113">
        <v>14</v>
      </c>
      <c r="AP8113">
        <v>134</v>
      </c>
      <c r="AQ8113" s="160" t="s">
        <v>1107</v>
      </c>
      <c r="AR8113" s="28">
        <f t="shared" si="251"/>
        <v>13</v>
      </c>
      <c r="AT8113" s="160">
        <v>36800</v>
      </c>
      <c r="AU8113">
        <v>14</v>
      </c>
      <c r="AV8113">
        <v>121</v>
      </c>
      <c r="AW8113" s="160" t="s">
        <v>1107</v>
      </c>
      <c r="AX8113" s="28">
        <f t="shared" si="252"/>
        <v>12</v>
      </c>
    </row>
    <row r="8114" spans="28:50" x14ac:dyDescent="0.3">
      <c r="AB8114" s="160">
        <v>35339</v>
      </c>
      <c r="AC8114">
        <v>15</v>
      </c>
      <c r="AD8114">
        <v>115</v>
      </c>
      <c r="AE8114" t="s">
        <v>1107</v>
      </c>
      <c r="AF8114">
        <v>12</v>
      </c>
      <c r="AH8114" s="160">
        <v>35339</v>
      </c>
      <c r="AI8114">
        <v>15</v>
      </c>
      <c r="AJ8114">
        <v>169</v>
      </c>
      <c r="AK8114" s="160" t="s">
        <v>1107</v>
      </c>
      <c r="AL8114" s="28">
        <f t="shared" si="250"/>
        <v>17</v>
      </c>
      <c r="AN8114" s="160">
        <v>37895</v>
      </c>
      <c r="AO8114">
        <v>15</v>
      </c>
      <c r="AP8114">
        <v>130</v>
      </c>
      <c r="AQ8114" s="160" t="s">
        <v>1107</v>
      </c>
      <c r="AR8114" s="28">
        <f t="shared" si="251"/>
        <v>13</v>
      </c>
      <c r="AT8114" s="160">
        <v>36800</v>
      </c>
      <c r="AU8114">
        <v>15</v>
      </c>
      <c r="AV8114">
        <v>114</v>
      </c>
      <c r="AW8114" s="160" t="s">
        <v>1107</v>
      </c>
      <c r="AX8114" s="28">
        <f t="shared" si="252"/>
        <v>11</v>
      </c>
    </row>
    <row r="8115" spans="28:50" x14ac:dyDescent="0.3">
      <c r="AB8115" s="160">
        <v>35339</v>
      </c>
      <c r="AC8115">
        <v>16</v>
      </c>
      <c r="AD8115">
        <v>111</v>
      </c>
      <c r="AE8115" t="s">
        <v>1107</v>
      </c>
      <c r="AF8115">
        <v>11</v>
      </c>
      <c r="AH8115" s="160">
        <v>35339</v>
      </c>
      <c r="AI8115">
        <v>16</v>
      </c>
      <c r="AJ8115">
        <v>165</v>
      </c>
      <c r="AK8115" s="160" t="s">
        <v>1107</v>
      </c>
      <c r="AL8115" s="28">
        <f t="shared" si="250"/>
        <v>17</v>
      </c>
      <c r="AN8115" s="160">
        <v>37895</v>
      </c>
      <c r="AO8115">
        <v>16</v>
      </c>
      <c r="AP8115">
        <v>130</v>
      </c>
      <c r="AQ8115" s="160" t="s">
        <v>1107</v>
      </c>
      <c r="AR8115" s="28">
        <f t="shared" si="251"/>
        <v>13</v>
      </c>
      <c r="AT8115" s="160">
        <v>36800</v>
      </c>
      <c r="AU8115">
        <v>16</v>
      </c>
      <c r="AV8115">
        <v>115</v>
      </c>
      <c r="AW8115" s="160" t="s">
        <v>1107</v>
      </c>
      <c r="AX8115" s="28">
        <f t="shared" si="252"/>
        <v>12</v>
      </c>
    </row>
    <row r="8116" spans="28:50" x14ac:dyDescent="0.3">
      <c r="AB8116" s="160">
        <v>35339</v>
      </c>
      <c r="AC8116">
        <v>17</v>
      </c>
      <c r="AD8116">
        <v>101</v>
      </c>
      <c r="AE8116" t="s">
        <v>1107</v>
      </c>
      <c r="AF8116">
        <v>10</v>
      </c>
      <c r="AH8116" s="160">
        <v>35339</v>
      </c>
      <c r="AI8116">
        <v>17</v>
      </c>
      <c r="AJ8116">
        <v>161</v>
      </c>
      <c r="AK8116" s="160" t="s">
        <v>1107</v>
      </c>
      <c r="AL8116" s="28">
        <f t="shared" si="250"/>
        <v>16</v>
      </c>
      <c r="AN8116" s="160">
        <v>37895</v>
      </c>
      <c r="AO8116">
        <v>17</v>
      </c>
      <c r="AP8116">
        <v>118</v>
      </c>
      <c r="AQ8116" s="160" t="s">
        <v>1107</v>
      </c>
      <c r="AR8116" s="28">
        <f t="shared" si="251"/>
        <v>12</v>
      </c>
      <c r="AT8116" s="160">
        <v>36800</v>
      </c>
      <c r="AU8116">
        <v>17</v>
      </c>
      <c r="AV8116">
        <v>112</v>
      </c>
      <c r="AW8116" s="160" t="s">
        <v>1107</v>
      </c>
      <c r="AX8116" s="28">
        <f t="shared" si="252"/>
        <v>11</v>
      </c>
    </row>
    <row r="8117" spans="28:50" x14ac:dyDescent="0.3">
      <c r="AB8117" s="160">
        <v>35339</v>
      </c>
      <c r="AC8117">
        <v>18</v>
      </c>
      <c r="AD8117">
        <v>84</v>
      </c>
      <c r="AE8117" t="s">
        <v>1107</v>
      </c>
      <c r="AF8117">
        <v>8</v>
      </c>
      <c r="AH8117" s="160">
        <v>35339</v>
      </c>
      <c r="AI8117">
        <v>18</v>
      </c>
      <c r="AJ8117">
        <v>156</v>
      </c>
      <c r="AK8117" s="160" t="s">
        <v>1107</v>
      </c>
      <c r="AL8117" s="28">
        <f t="shared" si="250"/>
        <v>16</v>
      </c>
      <c r="AN8117" s="160">
        <v>37895</v>
      </c>
      <c r="AO8117">
        <v>18</v>
      </c>
      <c r="AP8117">
        <v>120</v>
      </c>
      <c r="AQ8117" s="160" t="s">
        <v>1107</v>
      </c>
      <c r="AR8117" s="28">
        <f t="shared" si="251"/>
        <v>12</v>
      </c>
      <c r="AT8117" s="160">
        <v>36800</v>
      </c>
      <c r="AU8117">
        <v>18</v>
      </c>
      <c r="AV8117">
        <v>108</v>
      </c>
      <c r="AW8117" s="160" t="s">
        <v>1107</v>
      </c>
      <c r="AX8117" s="28">
        <f t="shared" si="252"/>
        <v>11</v>
      </c>
    </row>
    <row r="8118" spans="28:50" x14ac:dyDescent="0.3">
      <c r="AB8118" s="160">
        <v>35339</v>
      </c>
      <c r="AC8118">
        <v>19</v>
      </c>
      <c r="AD8118">
        <v>81</v>
      </c>
      <c r="AE8118" t="s">
        <v>1107</v>
      </c>
      <c r="AF8118">
        <v>8</v>
      </c>
      <c r="AH8118" s="160">
        <v>35339</v>
      </c>
      <c r="AI8118">
        <v>19</v>
      </c>
      <c r="AJ8118">
        <v>144</v>
      </c>
      <c r="AK8118" s="160" t="s">
        <v>1107</v>
      </c>
      <c r="AL8118" s="28">
        <f t="shared" si="250"/>
        <v>14</v>
      </c>
      <c r="AN8118" s="160">
        <v>37895</v>
      </c>
      <c r="AO8118">
        <v>19</v>
      </c>
      <c r="AP8118">
        <v>120</v>
      </c>
      <c r="AQ8118" s="160" t="s">
        <v>1107</v>
      </c>
      <c r="AR8118" s="28">
        <f t="shared" si="251"/>
        <v>12</v>
      </c>
      <c r="AT8118" s="160">
        <v>36800</v>
      </c>
      <c r="AU8118">
        <v>19</v>
      </c>
      <c r="AV8118">
        <v>104</v>
      </c>
      <c r="AW8118" s="160" t="s">
        <v>1107</v>
      </c>
      <c r="AX8118" s="28">
        <f t="shared" si="252"/>
        <v>10</v>
      </c>
    </row>
    <row r="8119" spans="28:50" x14ac:dyDescent="0.3">
      <c r="AB8119" s="160">
        <v>35339</v>
      </c>
      <c r="AC8119">
        <v>20</v>
      </c>
      <c r="AD8119">
        <v>80</v>
      </c>
      <c r="AE8119" t="s">
        <v>1107</v>
      </c>
      <c r="AF8119">
        <v>8</v>
      </c>
      <c r="AH8119" s="160">
        <v>35339</v>
      </c>
      <c r="AI8119">
        <v>20</v>
      </c>
      <c r="AJ8119">
        <v>131</v>
      </c>
      <c r="AK8119" s="160" t="s">
        <v>1107</v>
      </c>
      <c r="AL8119" s="28">
        <f t="shared" si="250"/>
        <v>13</v>
      </c>
      <c r="AN8119" s="160">
        <v>37895</v>
      </c>
      <c r="AO8119">
        <v>20</v>
      </c>
      <c r="AP8119">
        <v>108</v>
      </c>
      <c r="AQ8119" s="160" t="s">
        <v>1107</v>
      </c>
      <c r="AR8119" s="28">
        <f t="shared" si="251"/>
        <v>11</v>
      </c>
      <c r="AT8119" s="160">
        <v>36800</v>
      </c>
      <c r="AU8119">
        <v>20</v>
      </c>
      <c r="AV8119">
        <v>100</v>
      </c>
      <c r="AW8119" s="160" t="s">
        <v>1107</v>
      </c>
      <c r="AX8119" s="28">
        <f t="shared" si="252"/>
        <v>10</v>
      </c>
    </row>
    <row r="8120" spans="28:50" x14ac:dyDescent="0.3">
      <c r="AB8120" s="160">
        <v>35339</v>
      </c>
      <c r="AC8120">
        <v>21</v>
      </c>
      <c r="AD8120">
        <v>77</v>
      </c>
      <c r="AE8120" t="s">
        <v>1107</v>
      </c>
      <c r="AF8120">
        <v>8</v>
      </c>
      <c r="AH8120" s="160">
        <v>35339</v>
      </c>
      <c r="AI8120">
        <v>21</v>
      </c>
      <c r="AJ8120">
        <v>118</v>
      </c>
      <c r="AK8120" s="160" t="s">
        <v>1107</v>
      </c>
      <c r="AL8120" s="28">
        <f t="shared" si="250"/>
        <v>12</v>
      </c>
      <c r="AN8120" s="160">
        <v>37895</v>
      </c>
      <c r="AO8120">
        <v>21</v>
      </c>
      <c r="AP8120">
        <v>110</v>
      </c>
      <c r="AQ8120" s="160" t="s">
        <v>1107</v>
      </c>
      <c r="AR8120" s="28">
        <f t="shared" si="251"/>
        <v>11</v>
      </c>
      <c r="AT8120" s="160">
        <v>36800</v>
      </c>
      <c r="AU8120">
        <v>21</v>
      </c>
      <c r="AV8120">
        <v>100</v>
      </c>
      <c r="AW8120" s="160" t="s">
        <v>1107</v>
      </c>
      <c r="AX8120" s="28">
        <f t="shared" si="252"/>
        <v>10</v>
      </c>
    </row>
    <row r="8121" spans="28:50" x14ac:dyDescent="0.3">
      <c r="AB8121" s="160">
        <v>35339</v>
      </c>
      <c r="AC8121">
        <v>22</v>
      </c>
      <c r="AD8121">
        <v>74</v>
      </c>
      <c r="AE8121" t="s">
        <v>1107</v>
      </c>
      <c r="AF8121">
        <v>7</v>
      </c>
      <c r="AH8121" s="160">
        <v>35339</v>
      </c>
      <c r="AI8121">
        <v>22</v>
      </c>
      <c r="AJ8121">
        <v>118</v>
      </c>
      <c r="AK8121" s="160" t="s">
        <v>1107</v>
      </c>
      <c r="AL8121" s="28">
        <f t="shared" si="250"/>
        <v>12</v>
      </c>
      <c r="AN8121" s="160">
        <v>37895</v>
      </c>
      <c r="AO8121">
        <v>22</v>
      </c>
      <c r="AP8121">
        <v>120</v>
      </c>
      <c r="AQ8121" s="160" t="s">
        <v>1107</v>
      </c>
      <c r="AR8121" s="28">
        <f t="shared" si="251"/>
        <v>12</v>
      </c>
      <c r="AT8121" s="160">
        <v>36800</v>
      </c>
      <c r="AU8121">
        <v>22</v>
      </c>
      <c r="AV8121">
        <v>98</v>
      </c>
      <c r="AW8121" s="160" t="s">
        <v>1107</v>
      </c>
      <c r="AX8121" s="28">
        <f t="shared" si="252"/>
        <v>10</v>
      </c>
    </row>
    <row r="8122" spans="28:50" x14ac:dyDescent="0.3">
      <c r="AB8122" s="160">
        <v>35339</v>
      </c>
      <c r="AC8122">
        <v>23</v>
      </c>
      <c r="AD8122">
        <v>69</v>
      </c>
      <c r="AE8122" t="s">
        <v>1107</v>
      </c>
      <c r="AF8122">
        <v>7</v>
      </c>
      <c r="AH8122" s="160">
        <v>35339</v>
      </c>
      <c r="AI8122">
        <v>23</v>
      </c>
      <c r="AJ8122">
        <v>118</v>
      </c>
      <c r="AK8122" s="160" t="s">
        <v>1107</v>
      </c>
      <c r="AL8122" s="28">
        <f t="shared" si="250"/>
        <v>12</v>
      </c>
      <c r="AN8122" s="160">
        <v>37895</v>
      </c>
      <c r="AO8122">
        <v>23</v>
      </c>
      <c r="AP8122">
        <v>115</v>
      </c>
      <c r="AQ8122" s="160" t="s">
        <v>1107</v>
      </c>
      <c r="AR8122" s="28">
        <f t="shared" si="251"/>
        <v>12</v>
      </c>
      <c r="AT8122" s="160">
        <v>36800</v>
      </c>
      <c r="AU8122">
        <v>23</v>
      </c>
      <c r="AV8122">
        <v>100</v>
      </c>
      <c r="AW8122" s="160" t="s">
        <v>1107</v>
      </c>
      <c r="AX8122" s="28">
        <f t="shared" si="252"/>
        <v>10</v>
      </c>
    </row>
    <row r="8123" spans="28:50" x14ac:dyDescent="0.3">
      <c r="AB8123" s="160">
        <v>35340</v>
      </c>
      <c r="AC8123">
        <v>0</v>
      </c>
      <c r="AD8123">
        <v>63</v>
      </c>
      <c r="AE8123" t="s">
        <v>1107</v>
      </c>
      <c r="AF8123">
        <v>6</v>
      </c>
      <c r="AH8123" s="160">
        <v>35340</v>
      </c>
      <c r="AI8123">
        <v>0</v>
      </c>
      <c r="AJ8123">
        <v>118</v>
      </c>
      <c r="AK8123" s="160" t="s">
        <v>1107</v>
      </c>
      <c r="AL8123" s="28">
        <f t="shared" ref="AL8123:AL8186" si="253">ROUND(AJ8123/10,0)</f>
        <v>12</v>
      </c>
      <c r="AN8123" s="160">
        <v>37896</v>
      </c>
      <c r="AO8123">
        <v>0</v>
      </c>
      <c r="AP8123">
        <v>120</v>
      </c>
      <c r="AQ8123" s="160" t="s">
        <v>1107</v>
      </c>
      <c r="AR8123" s="28">
        <f t="shared" ref="AR8123:AR8186" si="254">ROUND(AP8123/10,0)</f>
        <v>12</v>
      </c>
      <c r="AT8123" s="160">
        <v>36801</v>
      </c>
      <c r="AU8123">
        <v>0</v>
      </c>
      <c r="AV8123">
        <v>104</v>
      </c>
      <c r="AW8123" s="160" t="s">
        <v>1107</v>
      </c>
      <c r="AX8123" s="28">
        <f t="shared" ref="AX8123:AX8186" si="255">ROUND(AV8123/10,0)</f>
        <v>10</v>
      </c>
    </row>
    <row r="8124" spans="28:50" x14ac:dyDescent="0.3">
      <c r="AB8124" s="160">
        <v>35340</v>
      </c>
      <c r="AC8124">
        <v>1</v>
      </c>
      <c r="AD8124">
        <v>70</v>
      </c>
      <c r="AE8124" t="s">
        <v>1107</v>
      </c>
      <c r="AF8124">
        <v>7</v>
      </c>
      <c r="AH8124" s="160">
        <v>35340</v>
      </c>
      <c r="AI8124">
        <v>1</v>
      </c>
      <c r="AJ8124">
        <v>118</v>
      </c>
      <c r="AK8124" s="160" t="s">
        <v>1107</v>
      </c>
      <c r="AL8124" s="28">
        <f t="shared" si="253"/>
        <v>12</v>
      </c>
      <c r="AN8124" s="160">
        <v>37896</v>
      </c>
      <c r="AO8124">
        <v>1</v>
      </c>
      <c r="AP8124">
        <v>120</v>
      </c>
      <c r="AQ8124" s="160" t="s">
        <v>1107</v>
      </c>
      <c r="AR8124" s="28">
        <f t="shared" si="254"/>
        <v>12</v>
      </c>
      <c r="AT8124" s="160">
        <v>36801</v>
      </c>
      <c r="AU8124">
        <v>1</v>
      </c>
      <c r="AV8124">
        <v>102</v>
      </c>
      <c r="AW8124" s="160" t="s">
        <v>1107</v>
      </c>
      <c r="AX8124" s="28">
        <f t="shared" si="255"/>
        <v>10</v>
      </c>
    </row>
    <row r="8125" spans="28:50" x14ac:dyDescent="0.3">
      <c r="AB8125" s="160">
        <v>35340</v>
      </c>
      <c r="AC8125">
        <v>2</v>
      </c>
      <c r="AD8125">
        <v>70</v>
      </c>
      <c r="AE8125" t="s">
        <v>1107</v>
      </c>
      <c r="AF8125">
        <v>7</v>
      </c>
      <c r="AH8125" s="160">
        <v>35340</v>
      </c>
      <c r="AI8125">
        <v>2</v>
      </c>
      <c r="AJ8125">
        <v>118</v>
      </c>
      <c r="AK8125" s="160" t="s">
        <v>1107</v>
      </c>
      <c r="AL8125" s="28">
        <f t="shared" si="253"/>
        <v>12</v>
      </c>
      <c r="AN8125" s="160">
        <v>37896</v>
      </c>
      <c r="AO8125">
        <v>2</v>
      </c>
      <c r="AP8125">
        <v>115</v>
      </c>
      <c r="AQ8125" s="160" t="s">
        <v>1107</v>
      </c>
      <c r="AR8125" s="28">
        <f t="shared" si="254"/>
        <v>12</v>
      </c>
      <c r="AT8125" s="160">
        <v>36801</v>
      </c>
      <c r="AU8125">
        <v>2</v>
      </c>
      <c r="AV8125">
        <v>92</v>
      </c>
      <c r="AW8125" s="160" t="s">
        <v>1107</v>
      </c>
      <c r="AX8125" s="28">
        <f t="shared" si="255"/>
        <v>9</v>
      </c>
    </row>
    <row r="8126" spans="28:50" x14ac:dyDescent="0.3">
      <c r="AB8126" s="160">
        <v>35340</v>
      </c>
      <c r="AC8126">
        <v>3</v>
      </c>
      <c r="AD8126">
        <v>70</v>
      </c>
      <c r="AE8126" t="s">
        <v>1107</v>
      </c>
      <c r="AF8126">
        <v>7</v>
      </c>
      <c r="AH8126" s="160">
        <v>35340</v>
      </c>
      <c r="AI8126">
        <v>3</v>
      </c>
      <c r="AJ8126">
        <v>119</v>
      </c>
      <c r="AK8126" s="160" t="s">
        <v>1107</v>
      </c>
      <c r="AL8126" s="28">
        <f t="shared" si="253"/>
        <v>12</v>
      </c>
      <c r="AN8126" s="160">
        <v>37896</v>
      </c>
      <c r="AO8126">
        <v>3</v>
      </c>
      <c r="AP8126">
        <v>120</v>
      </c>
      <c r="AQ8126" s="160" t="s">
        <v>1107</v>
      </c>
      <c r="AR8126" s="28">
        <f t="shared" si="254"/>
        <v>12</v>
      </c>
      <c r="AT8126" s="160">
        <v>36801</v>
      </c>
      <c r="AU8126">
        <v>3</v>
      </c>
      <c r="AV8126">
        <v>88</v>
      </c>
      <c r="AW8126" s="160" t="s">
        <v>1107</v>
      </c>
      <c r="AX8126" s="28">
        <f t="shared" si="255"/>
        <v>9</v>
      </c>
    </row>
    <row r="8127" spans="28:50" x14ac:dyDescent="0.3">
      <c r="AB8127" s="160">
        <v>35340</v>
      </c>
      <c r="AC8127">
        <v>4</v>
      </c>
      <c r="AD8127">
        <v>65</v>
      </c>
      <c r="AE8127" t="s">
        <v>1107</v>
      </c>
      <c r="AF8127">
        <v>7</v>
      </c>
      <c r="AH8127" s="160">
        <v>35340</v>
      </c>
      <c r="AI8127">
        <v>4</v>
      </c>
      <c r="AJ8127">
        <v>119</v>
      </c>
      <c r="AK8127" s="160" t="s">
        <v>1107</v>
      </c>
      <c r="AL8127" s="28">
        <f t="shared" si="253"/>
        <v>12</v>
      </c>
      <c r="AN8127" s="160">
        <v>37896</v>
      </c>
      <c r="AO8127">
        <v>4</v>
      </c>
      <c r="AP8127">
        <v>120</v>
      </c>
      <c r="AQ8127" s="160" t="s">
        <v>1107</v>
      </c>
      <c r="AR8127" s="28">
        <f t="shared" si="254"/>
        <v>12</v>
      </c>
      <c r="AT8127" s="160">
        <v>36801</v>
      </c>
      <c r="AU8127">
        <v>4</v>
      </c>
      <c r="AV8127">
        <v>99</v>
      </c>
      <c r="AW8127" s="160" t="s">
        <v>1107</v>
      </c>
      <c r="AX8127" s="28">
        <f t="shared" si="255"/>
        <v>10</v>
      </c>
    </row>
    <row r="8128" spans="28:50" x14ac:dyDescent="0.3">
      <c r="AB8128" s="160">
        <v>35340</v>
      </c>
      <c r="AC8128">
        <v>5</v>
      </c>
      <c r="AD8128">
        <v>69</v>
      </c>
      <c r="AE8128" t="s">
        <v>1107</v>
      </c>
      <c r="AF8128">
        <v>7</v>
      </c>
      <c r="AH8128" s="160">
        <v>35340</v>
      </c>
      <c r="AI8128">
        <v>5</v>
      </c>
      <c r="AJ8128">
        <v>119</v>
      </c>
      <c r="AK8128" s="160" t="s">
        <v>1107</v>
      </c>
      <c r="AL8128" s="28">
        <f t="shared" si="253"/>
        <v>12</v>
      </c>
      <c r="AN8128" s="160">
        <v>37896</v>
      </c>
      <c r="AO8128">
        <v>5</v>
      </c>
      <c r="AP8128">
        <v>117</v>
      </c>
      <c r="AQ8128" s="160" t="s">
        <v>1107</v>
      </c>
      <c r="AR8128" s="28">
        <f t="shared" si="254"/>
        <v>12</v>
      </c>
      <c r="AT8128" s="160">
        <v>36801</v>
      </c>
      <c r="AU8128">
        <v>5</v>
      </c>
      <c r="AV8128">
        <v>98</v>
      </c>
      <c r="AW8128" s="160" t="s">
        <v>1107</v>
      </c>
      <c r="AX8128" s="28">
        <f t="shared" si="255"/>
        <v>10</v>
      </c>
    </row>
    <row r="8129" spans="28:50" x14ac:dyDescent="0.3">
      <c r="AB8129" s="160">
        <v>35340</v>
      </c>
      <c r="AC8129">
        <v>6</v>
      </c>
      <c r="AD8129">
        <v>66</v>
      </c>
      <c r="AE8129" t="s">
        <v>1107</v>
      </c>
      <c r="AF8129">
        <v>7</v>
      </c>
      <c r="AH8129" s="160">
        <v>35340</v>
      </c>
      <c r="AI8129">
        <v>6</v>
      </c>
      <c r="AJ8129">
        <v>118</v>
      </c>
      <c r="AK8129" s="160" t="s">
        <v>1107</v>
      </c>
      <c r="AL8129" s="28">
        <f t="shared" si="253"/>
        <v>12</v>
      </c>
      <c r="AN8129" s="160">
        <v>37896</v>
      </c>
      <c r="AO8129">
        <v>6</v>
      </c>
      <c r="AP8129">
        <v>130</v>
      </c>
      <c r="AQ8129" s="160" t="s">
        <v>1107</v>
      </c>
      <c r="AR8129" s="28">
        <f t="shared" si="254"/>
        <v>13</v>
      </c>
      <c r="AT8129" s="160">
        <v>36801</v>
      </c>
      <c r="AU8129">
        <v>6</v>
      </c>
      <c r="AV8129">
        <v>104</v>
      </c>
      <c r="AW8129" s="160" t="s">
        <v>1107</v>
      </c>
      <c r="AX8129" s="28">
        <f t="shared" si="255"/>
        <v>10</v>
      </c>
    </row>
    <row r="8130" spans="28:50" x14ac:dyDescent="0.3">
      <c r="AB8130" s="160">
        <v>35340</v>
      </c>
      <c r="AC8130">
        <v>7</v>
      </c>
      <c r="AD8130">
        <v>85</v>
      </c>
      <c r="AE8130" t="s">
        <v>1107</v>
      </c>
      <c r="AF8130">
        <v>9</v>
      </c>
      <c r="AH8130" s="160">
        <v>35340</v>
      </c>
      <c r="AI8130">
        <v>7</v>
      </c>
      <c r="AJ8130">
        <v>132</v>
      </c>
      <c r="AK8130" s="160" t="s">
        <v>1107</v>
      </c>
      <c r="AL8130" s="28">
        <f t="shared" si="253"/>
        <v>13</v>
      </c>
      <c r="AN8130" s="160">
        <v>37896</v>
      </c>
      <c r="AO8130">
        <v>7</v>
      </c>
      <c r="AP8130">
        <v>130</v>
      </c>
      <c r="AQ8130" s="160" t="s">
        <v>1107</v>
      </c>
      <c r="AR8130" s="28">
        <f t="shared" si="254"/>
        <v>13</v>
      </c>
      <c r="AT8130" s="160">
        <v>36801</v>
      </c>
      <c r="AU8130">
        <v>7</v>
      </c>
      <c r="AV8130">
        <v>104</v>
      </c>
      <c r="AW8130" s="160" t="s">
        <v>1107</v>
      </c>
      <c r="AX8130" s="28">
        <f t="shared" si="255"/>
        <v>10</v>
      </c>
    </row>
    <row r="8131" spans="28:50" x14ac:dyDescent="0.3">
      <c r="AB8131" s="160">
        <v>35340</v>
      </c>
      <c r="AC8131">
        <v>8</v>
      </c>
      <c r="AD8131">
        <v>98</v>
      </c>
      <c r="AE8131" t="s">
        <v>1107</v>
      </c>
      <c r="AF8131">
        <v>10</v>
      </c>
      <c r="AH8131" s="160">
        <v>35340</v>
      </c>
      <c r="AI8131">
        <v>8</v>
      </c>
      <c r="AJ8131">
        <v>146</v>
      </c>
      <c r="AK8131" s="160" t="s">
        <v>1107</v>
      </c>
      <c r="AL8131" s="28">
        <f t="shared" si="253"/>
        <v>15</v>
      </c>
      <c r="AN8131" s="160">
        <v>37896</v>
      </c>
      <c r="AO8131">
        <v>8</v>
      </c>
      <c r="AP8131">
        <v>138</v>
      </c>
      <c r="AQ8131" s="160" t="s">
        <v>1107</v>
      </c>
      <c r="AR8131" s="28">
        <f t="shared" si="254"/>
        <v>14</v>
      </c>
      <c r="AT8131" s="160">
        <v>36801</v>
      </c>
      <c r="AU8131">
        <v>8</v>
      </c>
      <c r="AV8131">
        <v>105</v>
      </c>
      <c r="AW8131" s="160" t="s">
        <v>1107</v>
      </c>
      <c r="AX8131" s="28">
        <f t="shared" si="255"/>
        <v>11</v>
      </c>
    </row>
    <row r="8132" spans="28:50" x14ac:dyDescent="0.3">
      <c r="AB8132" s="160">
        <v>35340</v>
      </c>
      <c r="AC8132">
        <v>9</v>
      </c>
      <c r="AD8132">
        <v>115</v>
      </c>
      <c r="AE8132" t="s">
        <v>1107</v>
      </c>
      <c r="AF8132">
        <v>12</v>
      </c>
      <c r="AH8132" s="160">
        <v>35340</v>
      </c>
      <c r="AI8132">
        <v>9</v>
      </c>
      <c r="AJ8132">
        <v>160</v>
      </c>
      <c r="AK8132" s="160" t="s">
        <v>1107</v>
      </c>
      <c r="AL8132" s="28">
        <f t="shared" si="253"/>
        <v>16</v>
      </c>
      <c r="AN8132" s="160">
        <v>37896</v>
      </c>
      <c r="AO8132">
        <v>9</v>
      </c>
      <c r="AP8132">
        <v>140</v>
      </c>
      <c r="AQ8132" s="160" t="s">
        <v>1107</v>
      </c>
      <c r="AR8132" s="28">
        <f t="shared" si="254"/>
        <v>14</v>
      </c>
      <c r="AT8132" s="160">
        <v>36801</v>
      </c>
      <c r="AU8132">
        <v>9</v>
      </c>
      <c r="AV8132">
        <v>93</v>
      </c>
      <c r="AW8132" s="160" t="s">
        <v>1107</v>
      </c>
      <c r="AX8132" s="28">
        <f t="shared" si="255"/>
        <v>9</v>
      </c>
    </row>
    <row r="8133" spans="28:50" x14ac:dyDescent="0.3">
      <c r="AB8133" s="160">
        <v>35340</v>
      </c>
      <c r="AC8133">
        <v>10</v>
      </c>
      <c r="AD8133">
        <v>128</v>
      </c>
      <c r="AE8133" t="s">
        <v>1107</v>
      </c>
      <c r="AF8133">
        <v>13</v>
      </c>
      <c r="AH8133" s="160">
        <v>35340</v>
      </c>
      <c r="AI8133">
        <v>10</v>
      </c>
      <c r="AJ8133">
        <v>164</v>
      </c>
      <c r="AK8133" s="160" t="s">
        <v>1107</v>
      </c>
      <c r="AL8133" s="28">
        <f t="shared" si="253"/>
        <v>16</v>
      </c>
      <c r="AN8133" s="160">
        <v>37896</v>
      </c>
      <c r="AO8133">
        <v>10</v>
      </c>
      <c r="AP8133">
        <v>140</v>
      </c>
      <c r="AQ8133" s="160" t="s">
        <v>1107</v>
      </c>
      <c r="AR8133" s="28">
        <f t="shared" si="254"/>
        <v>14</v>
      </c>
      <c r="AT8133" s="160">
        <v>36801</v>
      </c>
      <c r="AU8133">
        <v>10</v>
      </c>
      <c r="AV8133">
        <v>67</v>
      </c>
      <c r="AW8133" s="160" t="s">
        <v>1107</v>
      </c>
      <c r="AX8133" s="28">
        <f t="shared" si="255"/>
        <v>7</v>
      </c>
    </row>
    <row r="8134" spans="28:50" x14ac:dyDescent="0.3">
      <c r="AB8134" s="160">
        <v>35340</v>
      </c>
      <c r="AC8134">
        <v>11</v>
      </c>
      <c r="AD8134">
        <v>143</v>
      </c>
      <c r="AE8134" t="s">
        <v>1107</v>
      </c>
      <c r="AF8134">
        <v>14</v>
      </c>
      <c r="AH8134" s="160">
        <v>35340</v>
      </c>
      <c r="AI8134">
        <v>11</v>
      </c>
      <c r="AJ8134">
        <v>168</v>
      </c>
      <c r="AK8134" s="160" t="s">
        <v>1107</v>
      </c>
      <c r="AL8134" s="28">
        <f t="shared" si="253"/>
        <v>17</v>
      </c>
      <c r="AN8134" s="160">
        <v>37896</v>
      </c>
      <c r="AO8134">
        <v>11</v>
      </c>
      <c r="AP8134">
        <v>136</v>
      </c>
      <c r="AQ8134" s="160" t="s">
        <v>1107</v>
      </c>
      <c r="AR8134" s="28">
        <f t="shared" si="254"/>
        <v>14</v>
      </c>
      <c r="AT8134" s="160">
        <v>36801</v>
      </c>
      <c r="AU8134">
        <v>11</v>
      </c>
      <c r="AV8134">
        <v>63</v>
      </c>
      <c r="AW8134" s="160" t="s">
        <v>1107</v>
      </c>
      <c r="AX8134" s="28">
        <f t="shared" si="255"/>
        <v>6</v>
      </c>
    </row>
    <row r="8135" spans="28:50" x14ac:dyDescent="0.3">
      <c r="AB8135" s="160">
        <v>35340</v>
      </c>
      <c r="AC8135">
        <v>12</v>
      </c>
      <c r="AD8135">
        <v>156</v>
      </c>
      <c r="AE8135" t="s">
        <v>1107</v>
      </c>
      <c r="AF8135">
        <v>16</v>
      </c>
      <c r="AH8135" s="160">
        <v>35340</v>
      </c>
      <c r="AI8135">
        <v>12</v>
      </c>
      <c r="AJ8135">
        <v>173</v>
      </c>
      <c r="AK8135" s="160" t="s">
        <v>1107</v>
      </c>
      <c r="AL8135" s="28">
        <f t="shared" si="253"/>
        <v>17</v>
      </c>
      <c r="AN8135" s="160">
        <v>37896</v>
      </c>
      <c r="AO8135">
        <v>12</v>
      </c>
      <c r="AP8135">
        <v>150</v>
      </c>
      <c r="AQ8135" s="160" t="s">
        <v>1107</v>
      </c>
      <c r="AR8135" s="28">
        <f t="shared" si="254"/>
        <v>15</v>
      </c>
      <c r="AT8135" s="160">
        <v>36801</v>
      </c>
      <c r="AU8135">
        <v>12</v>
      </c>
      <c r="AV8135">
        <v>74</v>
      </c>
      <c r="AW8135" s="160" t="s">
        <v>1107</v>
      </c>
      <c r="AX8135" s="28">
        <f t="shared" si="255"/>
        <v>7</v>
      </c>
    </row>
    <row r="8136" spans="28:50" x14ac:dyDescent="0.3">
      <c r="AB8136" s="160">
        <v>35340</v>
      </c>
      <c r="AC8136">
        <v>13</v>
      </c>
      <c r="AD8136">
        <v>156</v>
      </c>
      <c r="AE8136" t="s">
        <v>1107</v>
      </c>
      <c r="AF8136">
        <v>16</v>
      </c>
      <c r="AH8136" s="160">
        <v>35340</v>
      </c>
      <c r="AI8136">
        <v>13</v>
      </c>
      <c r="AJ8136">
        <v>161</v>
      </c>
      <c r="AK8136" s="160" t="s">
        <v>1107</v>
      </c>
      <c r="AL8136" s="28">
        <f t="shared" si="253"/>
        <v>16</v>
      </c>
      <c r="AN8136" s="160">
        <v>37896</v>
      </c>
      <c r="AO8136">
        <v>13</v>
      </c>
      <c r="AP8136">
        <v>150</v>
      </c>
      <c r="AQ8136" s="160" t="s">
        <v>1107</v>
      </c>
      <c r="AR8136" s="28">
        <f t="shared" si="254"/>
        <v>15</v>
      </c>
      <c r="AT8136" s="160">
        <v>36801</v>
      </c>
      <c r="AU8136">
        <v>13</v>
      </c>
      <c r="AV8136">
        <v>101</v>
      </c>
      <c r="AW8136" s="160" t="s">
        <v>1107</v>
      </c>
      <c r="AX8136" s="28">
        <f t="shared" si="255"/>
        <v>10</v>
      </c>
    </row>
    <row r="8137" spans="28:50" x14ac:dyDescent="0.3">
      <c r="AB8137" s="160">
        <v>35340</v>
      </c>
      <c r="AC8137">
        <v>14</v>
      </c>
      <c r="AD8137">
        <v>143</v>
      </c>
      <c r="AE8137" t="s">
        <v>1107</v>
      </c>
      <c r="AF8137">
        <v>14</v>
      </c>
      <c r="AH8137" s="160">
        <v>35340</v>
      </c>
      <c r="AI8137">
        <v>14</v>
      </c>
      <c r="AJ8137">
        <v>148</v>
      </c>
      <c r="AK8137" s="160" t="s">
        <v>1107</v>
      </c>
      <c r="AL8137" s="28">
        <f t="shared" si="253"/>
        <v>15</v>
      </c>
      <c r="AN8137" s="160">
        <v>37896</v>
      </c>
      <c r="AO8137">
        <v>14</v>
      </c>
      <c r="AP8137">
        <v>142</v>
      </c>
      <c r="AQ8137" s="160" t="s">
        <v>1107</v>
      </c>
      <c r="AR8137" s="28">
        <f t="shared" si="254"/>
        <v>14</v>
      </c>
      <c r="AT8137" s="160">
        <v>36801</v>
      </c>
      <c r="AU8137">
        <v>14</v>
      </c>
      <c r="AV8137">
        <v>123</v>
      </c>
      <c r="AW8137" s="160" t="s">
        <v>1107</v>
      </c>
      <c r="AX8137" s="28">
        <f t="shared" si="255"/>
        <v>12</v>
      </c>
    </row>
    <row r="8138" spans="28:50" x14ac:dyDescent="0.3">
      <c r="AB8138" s="160">
        <v>35340</v>
      </c>
      <c r="AC8138">
        <v>15</v>
      </c>
      <c r="AD8138">
        <v>157</v>
      </c>
      <c r="AE8138" t="s">
        <v>1107</v>
      </c>
      <c r="AF8138">
        <v>16</v>
      </c>
      <c r="AH8138" s="160">
        <v>35340</v>
      </c>
      <c r="AI8138">
        <v>15</v>
      </c>
      <c r="AJ8138">
        <v>135</v>
      </c>
      <c r="AK8138" s="160" t="s">
        <v>1107</v>
      </c>
      <c r="AL8138" s="28">
        <f t="shared" si="253"/>
        <v>14</v>
      </c>
      <c r="AN8138" s="160">
        <v>37896</v>
      </c>
      <c r="AO8138">
        <v>15</v>
      </c>
      <c r="AP8138">
        <v>140</v>
      </c>
      <c r="AQ8138" s="160" t="s">
        <v>1107</v>
      </c>
      <c r="AR8138" s="28">
        <f t="shared" si="254"/>
        <v>14</v>
      </c>
      <c r="AT8138" s="160">
        <v>36801</v>
      </c>
      <c r="AU8138">
        <v>15</v>
      </c>
      <c r="AV8138">
        <v>81</v>
      </c>
      <c r="AW8138" s="160" t="s">
        <v>1107</v>
      </c>
      <c r="AX8138" s="28">
        <f t="shared" si="255"/>
        <v>8</v>
      </c>
    </row>
    <row r="8139" spans="28:50" x14ac:dyDescent="0.3">
      <c r="AB8139" s="160">
        <v>35340</v>
      </c>
      <c r="AC8139">
        <v>16</v>
      </c>
      <c r="AD8139">
        <v>144</v>
      </c>
      <c r="AE8139" t="s">
        <v>1107</v>
      </c>
      <c r="AF8139">
        <v>14</v>
      </c>
      <c r="AH8139" s="160">
        <v>35340</v>
      </c>
      <c r="AI8139">
        <v>16</v>
      </c>
      <c r="AJ8139">
        <v>143</v>
      </c>
      <c r="AK8139" s="160" t="s">
        <v>1107</v>
      </c>
      <c r="AL8139" s="28">
        <f t="shared" si="253"/>
        <v>14</v>
      </c>
      <c r="AN8139" s="160">
        <v>37896</v>
      </c>
      <c r="AO8139">
        <v>16</v>
      </c>
      <c r="AP8139">
        <v>150</v>
      </c>
      <c r="AQ8139" s="160" t="s">
        <v>1107</v>
      </c>
      <c r="AR8139" s="28">
        <f t="shared" si="254"/>
        <v>15</v>
      </c>
      <c r="AT8139" s="160">
        <v>36801</v>
      </c>
      <c r="AU8139">
        <v>16</v>
      </c>
      <c r="AV8139">
        <v>85</v>
      </c>
      <c r="AW8139" s="160" t="s">
        <v>1107</v>
      </c>
      <c r="AX8139" s="28">
        <f t="shared" si="255"/>
        <v>9</v>
      </c>
    </row>
    <row r="8140" spans="28:50" x14ac:dyDescent="0.3">
      <c r="AB8140" s="160">
        <v>35340</v>
      </c>
      <c r="AC8140">
        <v>17</v>
      </c>
      <c r="AD8140">
        <v>141</v>
      </c>
      <c r="AE8140" t="s">
        <v>1107</v>
      </c>
      <c r="AF8140">
        <v>14</v>
      </c>
      <c r="AH8140" s="160">
        <v>35340</v>
      </c>
      <c r="AI8140">
        <v>17</v>
      </c>
      <c r="AJ8140">
        <v>151</v>
      </c>
      <c r="AK8140" s="160" t="s">
        <v>1107</v>
      </c>
      <c r="AL8140" s="28">
        <f t="shared" si="253"/>
        <v>15</v>
      </c>
      <c r="AN8140" s="160">
        <v>37896</v>
      </c>
      <c r="AO8140">
        <v>17</v>
      </c>
      <c r="AP8140">
        <v>135</v>
      </c>
      <c r="AQ8140" s="160" t="s">
        <v>1107</v>
      </c>
      <c r="AR8140" s="28">
        <f t="shared" si="254"/>
        <v>14</v>
      </c>
      <c r="AT8140" s="160">
        <v>36801</v>
      </c>
      <c r="AU8140">
        <v>17</v>
      </c>
      <c r="AV8140">
        <v>90</v>
      </c>
      <c r="AW8140" s="160" t="s">
        <v>1107</v>
      </c>
      <c r="AX8140" s="28">
        <f t="shared" si="255"/>
        <v>9</v>
      </c>
    </row>
    <row r="8141" spans="28:50" x14ac:dyDescent="0.3">
      <c r="AB8141" s="160">
        <v>35340</v>
      </c>
      <c r="AC8141">
        <v>18</v>
      </c>
      <c r="AD8141">
        <v>133</v>
      </c>
      <c r="AE8141" t="s">
        <v>1107</v>
      </c>
      <c r="AF8141">
        <v>13</v>
      </c>
      <c r="AH8141" s="160">
        <v>35340</v>
      </c>
      <c r="AI8141">
        <v>18</v>
      </c>
      <c r="AJ8141">
        <v>159</v>
      </c>
      <c r="AK8141" s="160" t="s">
        <v>1107</v>
      </c>
      <c r="AL8141" s="28">
        <f t="shared" si="253"/>
        <v>16</v>
      </c>
      <c r="AN8141" s="160">
        <v>37896</v>
      </c>
      <c r="AO8141">
        <v>18</v>
      </c>
      <c r="AP8141">
        <v>120</v>
      </c>
      <c r="AQ8141" s="160" t="s">
        <v>1107</v>
      </c>
      <c r="AR8141" s="28">
        <f t="shared" si="254"/>
        <v>12</v>
      </c>
      <c r="AT8141" s="160">
        <v>36801</v>
      </c>
      <c r="AU8141">
        <v>18</v>
      </c>
      <c r="AV8141">
        <v>84</v>
      </c>
      <c r="AW8141" s="160" t="s">
        <v>1107</v>
      </c>
      <c r="AX8141" s="28">
        <f t="shared" si="255"/>
        <v>8</v>
      </c>
    </row>
    <row r="8142" spans="28:50" x14ac:dyDescent="0.3">
      <c r="AB8142" s="160">
        <v>35340</v>
      </c>
      <c r="AC8142">
        <v>19</v>
      </c>
      <c r="AD8142">
        <v>124</v>
      </c>
      <c r="AE8142" t="s">
        <v>1107</v>
      </c>
      <c r="AF8142">
        <v>12</v>
      </c>
      <c r="AH8142" s="160">
        <v>35340</v>
      </c>
      <c r="AI8142">
        <v>19</v>
      </c>
      <c r="AJ8142">
        <v>154</v>
      </c>
      <c r="AK8142" s="160" t="s">
        <v>1107</v>
      </c>
      <c r="AL8142" s="28">
        <f t="shared" si="253"/>
        <v>15</v>
      </c>
      <c r="AN8142" s="160">
        <v>37896</v>
      </c>
      <c r="AO8142">
        <v>19</v>
      </c>
      <c r="AP8142">
        <v>110</v>
      </c>
      <c r="AQ8142" s="160" t="s">
        <v>1107</v>
      </c>
      <c r="AR8142" s="28">
        <f t="shared" si="254"/>
        <v>11</v>
      </c>
      <c r="AT8142" s="160">
        <v>36801</v>
      </c>
      <c r="AU8142">
        <v>19</v>
      </c>
      <c r="AV8142">
        <v>66</v>
      </c>
      <c r="AW8142" s="160" t="s">
        <v>1107</v>
      </c>
      <c r="AX8142" s="28">
        <f t="shared" si="255"/>
        <v>7</v>
      </c>
    </row>
    <row r="8143" spans="28:50" x14ac:dyDescent="0.3">
      <c r="AB8143" s="160">
        <v>35340</v>
      </c>
      <c r="AC8143">
        <v>20</v>
      </c>
      <c r="AD8143">
        <v>114</v>
      </c>
      <c r="AE8143" t="s">
        <v>1107</v>
      </c>
      <c r="AF8143">
        <v>11</v>
      </c>
      <c r="AH8143" s="160">
        <v>35340</v>
      </c>
      <c r="AI8143">
        <v>20</v>
      </c>
      <c r="AJ8143">
        <v>149</v>
      </c>
      <c r="AK8143" s="160" t="s">
        <v>1107</v>
      </c>
      <c r="AL8143" s="28">
        <f t="shared" si="253"/>
        <v>15</v>
      </c>
      <c r="AN8143" s="160">
        <v>37896</v>
      </c>
      <c r="AO8143">
        <v>20</v>
      </c>
      <c r="AP8143">
        <v>101</v>
      </c>
      <c r="AQ8143" s="160" t="s">
        <v>1107</v>
      </c>
      <c r="AR8143" s="28">
        <f t="shared" si="254"/>
        <v>10</v>
      </c>
      <c r="AT8143" s="160">
        <v>36801</v>
      </c>
      <c r="AU8143">
        <v>20</v>
      </c>
      <c r="AV8143">
        <v>64</v>
      </c>
      <c r="AW8143" s="160" t="s">
        <v>1107</v>
      </c>
      <c r="AX8143" s="28">
        <f t="shared" si="255"/>
        <v>6</v>
      </c>
    </row>
    <row r="8144" spans="28:50" x14ac:dyDescent="0.3">
      <c r="AB8144" s="160">
        <v>35340</v>
      </c>
      <c r="AC8144">
        <v>21</v>
      </c>
      <c r="AD8144">
        <v>105</v>
      </c>
      <c r="AE8144" t="s">
        <v>1107</v>
      </c>
      <c r="AF8144">
        <v>11</v>
      </c>
      <c r="AH8144" s="160">
        <v>35340</v>
      </c>
      <c r="AI8144">
        <v>21</v>
      </c>
      <c r="AJ8144">
        <v>143</v>
      </c>
      <c r="AK8144" s="160" t="s">
        <v>1107</v>
      </c>
      <c r="AL8144" s="28">
        <f t="shared" si="253"/>
        <v>14</v>
      </c>
      <c r="AN8144" s="160">
        <v>37896</v>
      </c>
      <c r="AO8144">
        <v>21</v>
      </c>
      <c r="AP8144">
        <v>100</v>
      </c>
      <c r="AQ8144" s="160" t="s">
        <v>1107</v>
      </c>
      <c r="AR8144" s="28">
        <f t="shared" si="254"/>
        <v>10</v>
      </c>
      <c r="AT8144" s="160">
        <v>36801</v>
      </c>
      <c r="AU8144">
        <v>21</v>
      </c>
      <c r="AV8144">
        <v>60</v>
      </c>
      <c r="AW8144" s="160" t="s">
        <v>1107</v>
      </c>
      <c r="AX8144" s="28">
        <f t="shared" si="255"/>
        <v>6</v>
      </c>
    </row>
    <row r="8145" spans="28:50" x14ac:dyDescent="0.3">
      <c r="AB8145" s="160">
        <v>35340</v>
      </c>
      <c r="AC8145">
        <v>22</v>
      </c>
      <c r="AD8145">
        <v>100</v>
      </c>
      <c r="AE8145" t="s">
        <v>1107</v>
      </c>
      <c r="AF8145">
        <v>10</v>
      </c>
      <c r="AH8145" s="160">
        <v>35340</v>
      </c>
      <c r="AI8145">
        <v>22</v>
      </c>
      <c r="AJ8145">
        <v>138</v>
      </c>
      <c r="AK8145" s="160" t="s">
        <v>1107</v>
      </c>
      <c r="AL8145" s="28">
        <f t="shared" si="253"/>
        <v>14</v>
      </c>
      <c r="AN8145" s="160">
        <v>37896</v>
      </c>
      <c r="AO8145">
        <v>22</v>
      </c>
      <c r="AP8145">
        <v>100</v>
      </c>
      <c r="AQ8145" s="160" t="s">
        <v>1107</v>
      </c>
      <c r="AR8145" s="28">
        <f t="shared" si="254"/>
        <v>10</v>
      </c>
      <c r="AT8145" s="160">
        <v>36801</v>
      </c>
      <c r="AU8145">
        <v>22</v>
      </c>
      <c r="AV8145">
        <v>59</v>
      </c>
      <c r="AW8145" s="160" t="s">
        <v>1107</v>
      </c>
      <c r="AX8145" s="28">
        <f t="shared" si="255"/>
        <v>6</v>
      </c>
    </row>
    <row r="8146" spans="28:50" x14ac:dyDescent="0.3">
      <c r="AB8146" s="160">
        <v>35340</v>
      </c>
      <c r="AC8146">
        <v>23</v>
      </c>
      <c r="AD8146">
        <v>97</v>
      </c>
      <c r="AE8146" t="s">
        <v>1107</v>
      </c>
      <c r="AF8146">
        <v>10</v>
      </c>
      <c r="AH8146" s="160">
        <v>35340</v>
      </c>
      <c r="AI8146">
        <v>23</v>
      </c>
      <c r="AJ8146">
        <v>133</v>
      </c>
      <c r="AK8146" s="160" t="s">
        <v>1107</v>
      </c>
      <c r="AL8146" s="28">
        <f t="shared" si="253"/>
        <v>13</v>
      </c>
      <c r="AN8146" s="160">
        <v>37896</v>
      </c>
      <c r="AO8146">
        <v>23</v>
      </c>
      <c r="AP8146">
        <v>107</v>
      </c>
      <c r="AQ8146" s="160" t="s">
        <v>1107</v>
      </c>
      <c r="AR8146" s="28">
        <f t="shared" si="254"/>
        <v>11</v>
      </c>
      <c r="AT8146" s="160">
        <v>36801</v>
      </c>
      <c r="AU8146">
        <v>23</v>
      </c>
      <c r="AV8146">
        <v>53</v>
      </c>
      <c r="AW8146" s="160" t="s">
        <v>1107</v>
      </c>
      <c r="AX8146" s="28">
        <f t="shared" si="255"/>
        <v>5</v>
      </c>
    </row>
    <row r="8147" spans="28:50" x14ac:dyDescent="0.3">
      <c r="AB8147" s="160">
        <v>35341</v>
      </c>
      <c r="AC8147">
        <v>0</v>
      </c>
      <c r="AD8147">
        <v>100</v>
      </c>
      <c r="AE8147" t="s">
        <v>1107</v>
      </c>
      <c r="AF8147">
        <v>10</v>
      </c>
      <c r="AH8147" s="160">
        <v>35341</v>
      </c>
      <c r="AI8147">
        <v>0</v>
      </c>
      <c r="AJ8147">
        <v>128</v>
      </c>
      <c r="AK8147" s="160" t="s">
        <v>1107</v>
      </c>
      <c r="AL8147" s="28">
        <f t="shared" si="253"/>
        <v>13</v>
      </c>
      <c r="AN8147" s="160">
        <v>37897</v>
      </c>
      <c r="AO8147">
        <v>0</v>
      </c>
      <c r="AP8147">
        <v>110</v>
      </c>
      <c r="AQ8147" s="160" t="s">
        <v>1107</v>
      </c>
      <c r="AR8147" s="28">
        <f t="shared" si="254"/>
        <v>11</v>
      </c>
      <c r="AT8147" s="160">
        <v>36802</v>
      </c>
      <c r="AU8147">
        <v>0</v>
      </c>
      <c r="AV8147">
        <v>47</v>
      </c>
      <c r="AW8147" s="160" t="s">
        <v>1107</v>
      </c>
      <c r="AX8147" s="28">
        <f t="shared" si="255"/>
        <v>5</v>
      </c>
    </row>
    <row r="8148" spans="28:50" x14ac:dyDescent="0.3">
      <c r="AB8148" s="160">
        <v>35341</v>
      </c>
      <c r="AC8148">
        <v>1</v>
      </c>
      <c r="AD8148">
        <v>84</v>
      </c>
      <c r="AE8148" t="s">
        <v>1107</v>
      </c>
      <c r="AF8148">
        <v>8</v>
      </c>
      <c r="AH8148" s="160">
        <v>35341</v>
      </c>
      <c r="AI8148">
        <v>1</v>
      </c>
      <c r="AJ8148">
        <v>124</v>
      </c>
      <c r="AK8148" s="160" t="s">
        <v>1107</v>
      </c>
      <c r="AL8148" s="28">
        <f t="shared" si="253"/>
        <v>12</v>
      </c>
      <c r="AN8148" s="160">
        <v>37897</v>
      </c>
      <c r="AO8148">
        <v>1</v>
      </c>
      <c r="AP8148">
        <v>100</v>
      </c>
      <c r="AQ8148" s="160" t="s">
        <v>1107</v>
      </c>
      <c r="AR8148" s="28">
        <f t="shared" si="254"/>
        <v>10</v>
      </c>
      <c r="AT8148" s="160">
        <v>36802</v>
      </c>
      <c r="AU8148">
        <v>1</v>
      </c>
      <c r="AV8148">
        <v>33</v>
      </c>
      <c r="AW8148" s="160" t="s">
        <v>1107</v>
      </c>
      <c r="AX8148" s="28">
        <f t="shared" si="255"/>
        <v>3</v>
      </c>
    </row>
    <row r="8149" spans="28:50" x14ac:dyDescent="0.3">
      <c r="AB8149" s="160">
        <v>35341</v>
      </c>
      <c r="AC8149">
        <v>2</v>
      </c>
      <c r="AD8149">
        <v>67</v>
      </c>
      <c r="AE8149" t="s">
        <v>1107</v>
      </c>
      <c r="AF8149">
        <v>7</v>
      </c>
      <c r="AH8149" s="160">
        <v>35341</v>
      </c>
      <c r="AI8149">
        <v>2</v>
      </c>
      <c r="AJ8149">
        <v>120</v>
      </c>
      <c r="AK8149" s="160" t="s">
        <v>1107</v>
      </c>
      <c r="AL8149" s="28">
        <f t="shared" si="253"/>
        <v>12</v>
      </c>
      <c r="AN8149" s="160">
        <v>37897</v>
      </c>
      <c r="AO8149">
        <v>2</v>
      </c>
      <c r="AP8149">
        <v>112</v>
      </c>
      <c r="AQ8149" s="160" t="s">
        <v>1107</v>
      </c>
      <c r="AR8149" s="28">
        <f t="shared" si="254"/>
        <v>11</v>
      </c>
      <c r="AT8149" s="160">
        <v>36802</v>
      </c>
      <c r="AU8149">
        <v>2</v>
      </c>
      <c r="AV8149">
        <v>52</v>
      </c>
      <c r="AW8149" s="160" t="s">
        <v>1107</v>
      </c>
      <c r="AX8149" s="28">
        <f t="shared" si="255"/>
        <v>5</v>
      </c>
    </row>
    <row r="8150" spans="28:50" x14ac:dyDescent="0.3">
      <c r="AB8150" s="160">
        <v>35341</v>
      </c>
      <c r="AC8150">
        <v>3</v>
      </c>
      <c r="AD8150">
        <v>51</v>
      </c>
      <c r="AE8150" t="s">
        <v>1107</v>
      </c>
      <c r="AF8150">
        <v>5</v>
      </c>
      <c r="AH8150" s="160">
        <v>35341</v>
      </c>
      <c r="AI8150">
        <v>3</v>
      </c>
      <c r="AJ8150">
        <v>115</v>
      </c>
      <c r="AK8150" s="160" t="s">
        <v>1107</v>
      </c>
      <c r="AL8150" s="28">
        <f t="shared" si="253"/>
        <v>12</v>
      </c>
      <c r="AN8150" s="160">
        <v>37897</v>
      </c>
      <c r="AO8150">
        <v>3</v>
      </c>
      <c r="AP8150">
        <v>110</v>
      </c>
      <c r="AQ8150" s="160" t="s">
        <v>1107</v>
      </c>
      <c r="AR8150" s="28">
        <f t="shared" si="254"/>
        <v>11</v>
      </c>
      <c r="AT8150" s="160">
        <v>36802</v>
      </c>
      <c r="AU8150">
        <v>3</v>
      </c>
      <c r="AV8150">
        <v>40</v>
      </c>
      <c r="AW8150" s="160" t="s">
        <v>1107</v>
      </c>
      <c r="AX8150" s="28">
        <f t="shared" si="255"/>
        <v>4</v>
      </c>
    </row>
    <row r="8151" spans="28:50" x14ac:dyDescent="0.3">
      <c r="AB8151" s="160">
        <v>35341</v>
      </c>
      <c r="AC8151">
        <v>4</v>
      </c>
      <c r="AD8151">
        <v>62</v>
      </c>
      <c r="AE8151" t="s">
        <v>1107</v>
      </c>
      <c r="AF8151">
        <v>6</v>
      </c>
      <c r="AH8151" s="160">
        <v>35341</v>
      </c>
      <c r="AI8151">
        <v>4</v>
      </c>
      <c r="AJ8151">
        <v>115</v>
      </c>
      <c r="AK8151" s="160" t="s">
        <v>1107</v>
      </c>
      <c r="AL8151" s="28">
        <f t="shared" si="253"/>
        <v>12</v>
      </c>
      <c r="AN8151" s="160">
        <v>37897</v>
      </c>
      <c r="AO8151">
        <v>4</v>
      </c>
      <c r="AP8151">
        <v>120</v>
      </c>
      <c r="AQ8151" s="160" t="s">
        <v>1107</v>
      </c>
      <c r="AR8151" s="28">
        <f t="shared" si="254"/>
        <v>12</v>
      </c>
      <c r="AT8151" s="160">
        <v>36802</v>
      </c>
      <c r="AU8151">
        <v>4</v>
      </c>
      <c r="AV8151">
        <v>22</v>
      </c>
      <c r="AW8151" s="160" t="s">
        <v>1107</v>
      </c>
      <c r="AX8151" s="28">
        <f t="shared" si="255"/>
        <v>2</v>
      </c>
    </row>
    <row r="8152" spans="28:50" x14ac:dyDescent="0.3">
      <c r="AB8152" s="160">
        <v>35341</v>
      </c>
      <c r="AC8152">
        <v>5</v>
      </c>
      <c r="AD8152">
        <v>54</v>
      </c>
      <c r="AE8152" t="s">
        <v>1107</v>
      </c>
      <c r="AF8152">
        <v>5</v>
      </c>
      <c r="AH8152" s="160">
        <v>35341</v>
      </c>
      <c r="AI8152">
        <v>5</v>
      </c>
      <c r="AJ8152">
        <v>115</v>
      </c>
      <c r="AK8152" s="160" t="s">
        <v>1107</v>
      </c>
      <c r="AL8152" s="28">
        <f t="shared" si="253"/>
        <v>12</v>
      </c>
      <c r="AN8152" s="160">
        <v>37897</v>
      </c>
      <c r="AO8152">
        <v>5</v>
      </c>
      <c r="AP8152">
        <v>122</v>
      </c>
      <c r="AQ8152" s="160" t="s">
        <v>1107</v>
      </c>
      <c r="AR8152" s="28">
        <f t="shared" si="254"/>
        <v>12</v>
      </c>
      <c r="AT8152" s="160">
        <v>36802</v>
      </c>
      <c r="AU8152">
        <v>5</v>
      </c>
      <c r="AV8152">
        <v>19</v>
      </c>
      <c r="AW8152" s="160" t="s">
        <v>1107</v>
      </c>
      <c r="AX8152" s="28">
        <f t="shared" si="255"/>
        <v>2</v>
      </c>
    </row>
    <row r="8153" spans="28:50" x14ac:dyDescent="0.3">
      <c r="AB8153" s="160">
        <v>35341</v>
      </c>
      <c r="AC8153">
        <v>6</v>
      </c>
      <c r="AD8153">
        <v>54</v>
      </c>
      <c r="AE8153" t="s">
        <v>1107</v>
      </c>
      <c r="AF8153">
        <v>5</v>
      </c>
      <c r="AH8153" s="160">
        <v>35341</v>
      </c>
      <c r="AI8153">
        <v>6</v>
      </c>
      <c r="AJ8153">
        <v>115</v>
      </c>
      <c r="AK8153" s="160" t="s">
        <v>1107</v>
      </c>
      <c r="AL8153" s="28">
        <f t="shared" si="253"/>
        <v>12</v>
      </c>
      <c r="AN8153" s="160">
        <v>37897</v>
      </c>
      <c r="AO8153">
        <v>6</v>
      </c>
      <c r="AP8153">
        <v>130</v>
      </c>
      <c r="AQ8153" s="160" t="s">
        <v>1107</v>
      </c>
      <c r="AR8153" s="28">
        <f t="shared" si="254"/>
        <v>13</v>
      </c>
      <c r="AT8153" s="160">
        <v>36802</v>
      </c>
      <c r="AU8153">
        <v>6</v>
      </c>
      <c r="AV8153">
        <v>29</v>
      </c>
      <c r="AW8153" s="160" t="s">
        <v>1107</v>
      </c>
      <c r="AX8153" s="28">
        <f t="shared" si="255"/>
        <v>3</v>
      </c>
    </row>
    <row r="8154" spans="28:50" x14ac:dyDescent="0.3">
      <c r="AB8154" s="160">
        <v>35341</v>
      </c>
      <c r="AC8154">
        <v>7</v>
      </c>
      <c r="AD8154">
        <v>81</v>
      </c>
      <c r="AE8154" t="s">
        <v>1107</v>
      </c>
      <c r="AF8154">
        <v>8</v>
      </c>
      <c r="AH8154" s="160">
        <v>35341</v>
      </c>
      <c r="AI8154">
        <v>7</v>
      </c>
      <c r="AJ8154">
        <v>128</v>
      </c>
      <c r="AK8154" s="160" t="s">
        <v>1107</v>
      </c>
      <c r="AL8154" s="28">
        <f t="shared" si="253"/>
        <v>13</v>
      </c>
      <c r="AN8154" s="160">
        <v>37897</v>
      </c>
      <c r="AO8154">
        <v>7</v>
      </c>
      <c r="AP8154">
        <v>130</v>
      </c>
      <c r="AQ8154" s="160" t="s">
        <v>1107</v>
      </c>
      <c r="AR8154" s="28">
        <f t="shared" si="254"/>
        <v>13</v>
      </c>
      <c r="AT8154" s="160">
        <v>36802</v>
      </c>
      <c r="AU8154">
        <v>7</v>
      </c>
      <c r="AV8154">
        <v>104</v>
      </c>
      <c r="AW8154" s="160" t="s">
        <v>1107</v>
      </c>
      <c r="AX8154" s="28">
        <f t="shared" si="255"/>
        <v>10</v>
      </c>
    </row>
    <row r="8155" spans="28:50" x14ac:dyDescent="0.3">
      <c r="AB8155" s="160">
        <v>35341</v>
      </c>
      <c r="AC8155">
        <v>8</v>
      </c>
      <c r="AD8155">
        <v>113</v>
      </c>
      <c r="AE8155" t="s">
        <v>1107</v>
      </c>
      <c r="AF8155">
        <v>11</v>
      </c>
      <c r="AH8155" s="160">
        <v>35341</v>
      </c>
      <c r="AI8155">
        <v>8</v>
      </c>
      <c r="AJ8155">
        <v>141</v>
      </c>
      <c r="AK8155" s="160" t="s">
        <v>1107</v>
      </c>
      <c r="AL8155" s="28">
        <f t="shared" si="253"/>
        <v>14</v>
      </c>
      <c r="AN8155" s="160">
        <v>37897</v>
      </c>
      <c r="AO8155">
        <v>8</v>
      </c>
      <c r="AP8155">
        <v>143</v>
      </c>
      <c r="AQ8155" s="160" t="s">
        <v>1107</v>
      </c>
      <c r="AR8155" s="28">
        <f t="shared" si="254"/>
        <v>14</v>
      </c>
      <c r="AT8155" s="160">
        <v>36802</v>
      </c>
      <c r="AU8155">
        <v>8</v>
      </c>
      <c r="AV8155">
        <v>122</v>
      </c>
      <c r="AW8155" s="160" t="s">
        <v>1107</v>
      </c>
      <c r="AX8155" s="28">
        <f t="shared" si="255"/>
        <v>12</v>
      </c>
    </row>
    <row r="8156" spans="28:50" x14ac:dyDescent="0.3">
      <c r="AB8156" s="160">
        <v>35341</v>
      </c>
      <c r="AC8156">
        <v>9</v>
      </c>
      <c r="AD8156">
        <v>126</v>
      </c>
      <c r="AE8156" t="s">
        <v>1107</v>
      </c>
      <c r="AF8156">
        <v>13</v>
      </c>
      <c r="AH8156" s="160">
        <v>35341</v>
      </c>
      <c r="AI8156">
        <v>9</v>
      </c>
      <c r="AJ8156">
        <v>155</v>
      </c>
      <c r="AK8156" s="160" t="s">
        <v>1107</v>
      </c>
      <c r="AL8156" s="28">
        <f t="shared" si="253"/>
        <v>16</v>
      </c>
      <c r="AN8156" s="160">
        <v>37897</v>
      </c>
      <c r="AO8156">
        <v>9</v>
      </c>
      <c r="AP8156">
        <v>140</v>
      </c>
      <c r="AQ8156" s="160" t="s">
        <v>1107</v>
      </c>
      <c r="AR8156" s="28">
        <f t="shared" si="254"/>
        <v>14</v>
      </c>
      <c r="AT8156" s="160">
        <v>36802</v>
      </c>
      <c r="AU8156">
        <v>9</v>
      </c>
      <c r="AV8156">
        <v>123</v>
      </c>
      <c r="AW8156" s="160" t="s">
        <v>1107</v>
      </c>
      <c r="AX8156" s="28">
        <f t="shared" si="255"/>
        <v>12</v>
      </c>
    </row>
    <row r="8157" spans="28:50" x14ac:dyDescent="0.3">
      <c r="AB8157" s="160">
        <v>35341</v>
      </c>
      <c r="AC8157">
        <v>10</v>
      </c>
      <c r="AD8157">
        <v>146</v>
      </c>
      <c r="AE8157" t="s">
        <v>1107</v>
      </c>
      <c r="AF8157">
        <v>15</v>
      </c>
      <c r="AH8157" s="160">
        <v>35341</v>
      </c>
      <c r="AI8157">
        <v>10</v>
      </c>
      <c r="AJ8157">
        <v>166</v>
      </c>
      <c r="AK8157" s="160" t="s">
        <v>1107</v>
      </c>
      <c r="AL8157" s="28">
        <f t="shared" si="253"/>
        <v>17</v>
      </c>
      <c r="AN8157" s="160">
        <v>37897</v>
      </c>
      <c r="AO8157">
        <v>10</v>
      </c>
      <c r="AP8157">
        <v>150</v>
      </c>
      <c r="AQ8157" s="160" t="s">
        <v>1107</v>
      </c>
      <c r="AR8157" s="28">
        <f t="shared" si="254"/>
        <v>15</v>
      </c>
      <c r="AT8157" s="160">
        <v>36802</v>
      </c>
      <c r="AU8157">
        <v>10</v>
      </c>
      <c r="AV8157">
        <v>132</v>
      </c>
      <c r="AW8157" s="160" t="s">
        <v>1107</v>
      </c>
      <c r="AX8157" s="28">
        <f t="shared" si="255"/>
        <v>13</v>
      </c>
    </row>
    <row r="8158" spans="28:50" x14ac:dyDescent="0.3">
      <c r="AB8158" s="160">
        <v>35341</v>
      </c>
      <c r="AC8158">
        <v>11</v>
      </c>
      <c r="AD8158">
        <v>165</v>
      </c>
      <c r="AE8158" t="s">
        <v>1107</v>
      </c>
      <c r="AF8158">
        <v>17</v>
      </c>
      <c r="AH8158" s="160">
        <v>35341</v>
      </c>
      <c r="AI8158">
        <v>11</v>
      </c>
      <c r="AJ8158">
        <v>177</v>
      </c>
      <c r="AK8158" s="160" t="s">
        <v>1107</v>
      </c>
      <c r="AL8158" s="28">
        <f t="shared" si="253"/>
        <v>18</v>
      </c>
      <c r="AN8158" s="160">
        <v>37897</v>
      </c>
      <c r="AO8158">
        <v>11</v>
      </c>
      <c r="AP8158">
        <v>152</v>
      </c>
      <c r="AQ8158" s="160" t="s">
        <v>1107</v>
      </c>
      <c r="AR8158" s="28">
        <f t="shared" si="254"/>
        <v>15</v>
      </c>
      <c r="AT8158" s="160">
        <v>36802</v>
      </c>
      <c r="AU8158">
        <v>11</v>
      </c>
      <c r="AV8158">
        <v>156</v>
      </c>
      <c r="AW8158" s="160" t="s">
        <v>1107</v>
      </c>
      <c r="AX8158" s="28">
        <f t="shared" si="255"/>
        <v>16</v>
      </c>
    </row>
    <row r="8159" spans="28:50" x14ac:dyDescent="0.3">
      <c r="AB8159" s="160">
        <v>35341</v>
      </c>
      <c r="AC8159">
        <v>12</v>
      </c>
      <c r="AD8159">
        <v>174</v>
      </c>
      <c r="AE8159" t="s">
        <v>1107</v>
      </c>
      <c r="AF8159">
        <v>17</v>
      </c>
      <c r="AH8159" s="160">
        <v>35341</v>
      </c>
      <c r="AI8159">
        <v>12</v>
      </c>
      <c r="AJ8159">
        <v>188</v>
      </c>
      <c r="AK8159" s="160" t="s">
        <v>1107</v>
      </c>
      <c r="AL8159" s="28">
        <f t="shared" si="253"/>
        <v>19</v>
      </c>
      <c r="AN8159" s="160">
        <v>37897</v>
      </c>
      <c r="AO8159">
        <v>12</v>
      </c>
      <c r="AP8159">
        <v>150</v>
      </c>
      <c r="AQ8159" s="160" t="s">
        <v>1107</v>
      </c>
      <c r="AR8159" s="28">
        <f t="shared" si="254"/>
        <v>15</v>
      </c>
      <c r="AT8159" s="160">
        <v>36802</v>
      </c>
      <c r="AU8159">
        <v>12</v>
      </c>
      <c r="AV8159">
        <v>147</v>
      </c>
      <c r="AW8159" s="160" t="s">
        <v>1107</v>
      </c>
      <c r="AX8159" s="28">
        <f t="shared" si="255"/>
        <v>15</v>
      </c>
    </row>
    <row r="8160" spans="28:50" x14ac:dyDescent="0.3">
      <c r="AB8160" s="160">
        <v>35341</v>
      </c>
      <c r="AC8160">
        <v>13</v>
      </c>
      <c r="AD8160">
        <v>176</v>
      </c>
      <c r="AE8160" t="s">
        <v>1107</v>
      </c>
      <c r="AF8160">
        <v>18</v>
      </c>
      <c r="AH8160" s="160">
        <v>35341</v>
      </c>
      <c r="AI8160">
        <v>13</v>
      </c>
      <c r="AJ8160">
        <v>190</v>
      </c>
      <c r="AK8160" s="160" t="s">
        <v>1107</v>
      </c>
      <c r="AL8160" s="28">
        <f t="shared" si="253"/>
        <v>19</v>
      </c>
      <c r="AN8160" s="160">
        <v>37897</v>
      </c>
      <c r="AO8160">
        <v>13</v>
      </c>
      <c r="AP8160">
        <v>160</v>
      </c>
      <c r="AQ8160" s="160" t="s">
        <v>1107</v>
      </c>
      <c r="AR8160" s="28">
        <f t="shared" si="254"/>
        <v>16</v>
      </c>
      <c r="AT8160" s="160">
        <v>36802</v>
      </c>
      <c r="AU8160">
        <v>13</v>
      </c>
      <c r="AV8160">
        <v>164</v>
      </c>
      <c r="AW8160" s="160" t="s">
        <v>1107</v>
      </c>
      <c r="AX8160" s="28">
        <f t="shared" si="255"/>
        <v>16</v>
      </c>
    </row>
    <row r="8161" spans="28:50" x14ac:dyDescent="0.3">
      <c r="AB8161" s="160">
        <v>35341</v>
      </c>
      <c r="AC8161">
        <v>14</v>
      </c>
      <c r="AD8161">
        <v>171</v>
      </c>
      <c r="AE8161" t="s">
        <v>1107</v>
      </c>
      <c r="AF8161">
        <v>17</v>
      </c>
      <c r="AH8161" s="160">
        <v>35341</v>
      </c>
      <c r="AI8161">
        <v>14</v>
      </c>
      <c r="AJ8161">
        <v>193</v>
      </c>
      <c r="AK8161" s="160" t="s">
        <v>1107</v>
      </c>
      <c r="AL8161" s="28">
        <f t="shared" si="253"/>
        <v>19</v>
      </c>
      <c r="AN8161" s="160">
        <v>37897</v>
      </c>
      <c r="AO8161">
        <v>14</v>
      </c>
      <c r="AP8161">
        <v>155</v>
      </c>
      <c r="AQ8161" s="160" t="s">
        <v>1107</v>
      </c>
      <c r="AR8161" s="28">
        <f t="shared" si="254"/>
        <v>16</v>
      </c>
      <c r="AT8161" s="160">
        <v>36802</v>
      </c>
      <c r="AU8161">
        <v>14</v>
      </c>
      <c r="AV8161">
        <v>152</v>
      </c>
      <c r="AW8161" s="160" t="s">
        <v>1107</v>
      </c>
      <c r="AX8161" s="28">
        <f t="shared" si="255"/>
        <v>15</v>
      </c>
    </row>
    <row r="8162" spans="28:50" x14ac:dyDescent="0.3">
      <c r="AB8162" s="160">
        <v>35341</v>
      </c>
      <c r="AC8162">
        <v>15</v>
      </c>
      <c r="AD8162">
        <v>164</v>
      </c>
      <c r="AE8162" t="s">
        <v>1107</v>
      </c>
      <c r="AF8162">
        <v>16</v>
      </c>
      <c r="AH8162" s="160">
        <v>35341</v>
      </c>
      <c r="AI8162">
        <v>15</v>
      </c>
      <c r="AJ8162">
        <v>196</v>
      </c>
      <c r="AK8162" s="160" t="s">
        <v>1107</v>
      </c>
      <c r="AL8162" s="28">
        <f t="shared" si="253"/>
        <v>20</v>
      </c>
      <c r="AN8162" s="160">
        <v>37897</v>
      </c>
      <c r="AO8162">
        <v>15</v>
      </c>
      <c r="AP8162">
        <v>160</v>
      </c>
      <c r="AQ8162" s="160" t="s">
        <v>1107</v>
      </c>
      <c r="AR8162" s="28">
        <f t="shared" si="254"/>
        <v>16</v>
      </c>
      <c r="AT8162" s="160">
        <v>36802</v>
      </c>
      <c r="AU8162">
        <v>15</v>
      </c>
      <c r="AV8162">
        <v>154</v>
      </c>
      <c r="AW8162" s="160" t="s">
        <v>1107</v>
      </c>
      <c r="AX8162" s="28">
        <f t="shared" si="255"/>
        <v>15</v>
      </c>
    </row>
    <row r="8163" spans="28:50" x14ac:dyDescent="0.3">
      <c r="AB8163" s="160">
        <v>35341</v>
      </c>
      <c r="AC8163">
        <v>16</v>
      </c>
      <c r="AD8163">
        <v>162</v>
      </c>
      <c r="AE8163" t="s">
        <v>1107</v>
      </c>
      <c r="AF8163">
        <v>16</v>
      </c>
      <c r="AH8163" s="160">
        <v>35341</v>
      </c>
      <c r="AI8163">
        <v>16</v>
      </c>
      <c r="AJ8163">
        <v>181</v>
      </c>
      <c r="AK8163" s="160" t="s">
        <v>1107</v>
      </c>
      <c r="AL8163" s="28">
        <f t="shared" si="253"/>
        <v>18</v>
      </c>
      <c r="AN8163" s="160">
        <v>37897</v>
      </c>
      <c r="AO8163">
        <v>16</v>
      </c>
      <c r="AP8163">
        <v>160</v>
      </c>
      <c r="AQ8163" s="160" t="s">
        <v>1107</v>
      </c>
      <c r="AR8163" s="28">
        <f t="shared" si="254"/>
        <v>16</v>
      </c>
      <c r="AT8163" s="160">
        <v>36802</v>
      </c>
      <c r="AU8163">
        <v>16</v>
      </c>
      <c r="AV8163">
        <v>98</v>
      </c>
      <c r="AW8163" s="160" t="s">
        <v>1107</v>
      </c>
      <c r="AX8163" s="28">
        <f t="shared" si="255"/>
        <v>10</v>
      </c>
    </row>
    <row r="8164" spans="28:50" x14ac:dyDescent="0.3">
      <c r="AB8164" s="160">
        <v>35341</v>
      </c>
      <c r="AC8164">
        <v>17</v>
      </c>
      <c r="AD8164">
        <v>165</v>
      </c>
      <c r="AE8164" t="s">
        <v>1107</v>
      </c>
      <c r="AF8164">
        <v>17</v>
      </c>
      <c r="AH8164" s="160">
        <v>35341</v>
      </c>
      <c r="AI8164">
        <v>17</v>
      </c>
      <c r="AJ8164">
        <v>166</v>
      </c>
      <c r="AK8164" s="160" t="s">
        <v>1107</v>
      </c>
      <c r="AL8164" s="28">
        <f t="shared" si="253"/>
        <v>17</v>
      </c>
      <c r="AN8164" s="160">
        <v>37897</v>
      </c>
      <c r="AO8164">
        <v>17</v>
      </c>
      <c r="AP8164">
        <v>157</v>
      </c>
      <c r="AQ8164" s="160" t="s">
        <v>1107</v>
      </c>
      <c r="AR8164" s="28">
        <f t="shared" si="254"/>
        <v>16</v>
      </c>
      <c r="AT8164" s="160">
        <v>36802</v>
      </c>
      <c r="AU8164">
        <v>17</v>
      </c>
      <c r="AV8164">
        <v>111</v>
      </c>
      <c r="AW8164" s="160" t="s">
        <v>1107</v>
      </c>
      <c r="AX8164" s="28">
        <f t="shared" si="255"/>
        <v>11</v>
      </c>
    </row>
    <row r="8165" spans="28:50" x14ac:dyDescent="0.3">
      <c r="AB8165" s="160">
        <v>35341</v>
      </c>
      <c r="AC8165">
        <v>18</v>
      </c>
      <c r="AD8165">
        <v>153</v>
      </c>
      <c r="AE8165" t="s">
        <v>1107</v>
      </c>
      <c r="AF8165">
        <v>15</v>
      </c>
      <c r="AH8165" s="160">
        <v>35341</v>
      </c>
      <c r="AI8165">
        <v>18</v>
      </c>
      <c r="AJ8165">
        <v>150</v>
      </c>
      <c r="AK8165" s="160" t="s">
        <v>1107</v>
      </c>
      <c r="AL8165" s="28">
        <f t="shared" si="253"/>
        <v>15</v>
      </c>
      <c r="AN8165" s="160">
        <v>37897</v>
      </c>
      <c r="AO8165">
        <v>18</v>
      </c>
      <c r="AP8165">
        <v>160</v>
      </c>
      <c r="AQ8165" s="160" t="s">
        <v>1107</v>
      </c>
      <c r="AR8165" s="28">
        <f t="shared" si="254"/>
        <v>16</v>
      </c>
      <c r="AT8165" s="160">
        <v>36802</v>
      </c>
      <c r="AU8165">
        <v>18</v>
      </c>
      <c r="AV8165">
        <v>106</v>
      </c>
      <c r="AW8165" s="160" t="s">
        <v>1107</v>
      </c>
      <c r="AX8165" s="28">
        <f t="shared" si="255"/>
        <v>11</v>
      </c>
    </row>
    <row r="8166" spans="28:50" x14ac:dyDescent="0.3">
      <c r="AB8166" s="160">
        <v>35341</v>
      </c>
      <c r="AC8166">
        <v>19</v>
      </c>
      <c r="AD8166">
        <v>127</v>
      </c>
      <c r="AE8166" t="s">
        <v>1107</v>
      </c>
      <c r="AF8166">
        <v>13</v>
      </c>
      <c r="AH8166" s="160">
        <v>35341</v>
      </c>
      <c r="AI8166">
        <v>19</v>
      </c>
      <c r="AJ8166">
        <v>142</v>
      </c>
      <c r="AK8166" s="160" t="s">
        <v>1107</v>
      </c>
      <c r="AL8166" s="28">
        <f t="shared" si="253"/>
        <v>14</v>
      </c>
      <c r="AN8166" s="160">
        <v>37897</v>
      </c>
      <c r="AO8166">
        <v>19</v>
      </c>
      <c r="AP8166">
        <v>160</v>
      </c>
      <c r="AQ8166" s="160" t="s">
        <v>1107</v>
      </c>
      <c r="AR8166" s="28">
        <f t="shared" si="254"/>
        <v>16</v>
      </c>
      <c r="AT8166" s="160">
        <v>36802</v>
      </c>
      <c r="AU8166">
        <v>19</v>
      </c>
      <c r="AV8166">
        <v>93</v>
      </c>
      <c r="AW8166" s="160" t="s">
        <v>1107</v>
      </c>
      <c r="AX8166" s="28">
        <f t="shared" si="255"/>
        <v>9</v>
      </c>
    </row>
    <row r="8167" spans="28:50" x14ac:dyDescent="0.3">
      <c r="AB8167" s="160">
        <v>35341</v>
      </c>
      <c r="AC8167">
        <v>20</v>
      </c>
      <c r="AD8167">
        <v>102</v>
      </c>
      <c r="AE8167" t="s">
        <v>1107</v>
      </c>
      <c r="AF8167">
        <v>10</v>
      </c>
      <c r="AH8167" s="160">
        <v>35341</v>
      </c>
      <c r="AI8167">
        <v>20</v>
      </c>
      <c r="AJ8167">
        <v>134</v>
      </c>
      <c r="AK8167" s="160" t="s">
        <v>1107</v>
      </c>
      <c r="AL8167" s="28">
        <f t="shared" si="253"/>
        <v>13</v>
      </c>
      <c r="AN8167" s="160">
        <v>37897</v>
      </c>
      <c r="AO8167">
        <v>20</v>
      </c>
      <c r="AP8167">
        <v>154</v>
      </c>
      <c r="AQ8167" s="160" t="s">
        <v>1107</v>
      </c>
      <c r="AR8167" s="28">
        <f t="shared" si="254"/>
        <v>15</v>
      </c>
      <c r="AT8167" s="160">
        <v>36802</v>
      </c>
      <c r="AU8167">
        <v>20</v>
      </c>
      <c r="AV8167">
        <v>92</v>
      </c>
      <c r="AW8167" s="160" t="s">
        <v>1107</v>
      </c>
      <c r="AX8167" s="28">
        <f t="shared" si="255"/>
        <v>9</v>
      </c>
    </row>
    <row r="8168" spans="28:50" x14ac:dyDescent="0.3">
      <c r="AB8168" s="160">
        <v>35341</v>
      </c>
      <c r="AC8168">
        <v>21</v>
      </c>
      <c r="AD8168">
        <v>105</v>
      </c>
      <c r="AE8168" t="s">
        <v>1107</v>
      </c>
      <c r="AF8168">
        <v>11</v>
      </c>
      <c r="AH8168" s="160">
        <v>35341</v>
      </c>
      <c r="AI8168">
        <v>21</v>
      </c>
      <c r="AJ8168">
        <v>126</v>
      </c>
      <c r="AK8168" s="160" t="s">
        <v>1107</v>
      </c>
      <c r="AL8168" s="28">
        <f t="shared" si="253"/>
        <v>13</v>
      </c>
      <c r="AN8168" s="160">
        <v>37897</v>
      </c>
      <c r="AO8168">
        <v>21</v>
      </c>
      <c r="AP8168">
        <v>170</v>
      </c>
      <c r="AQ8168" s="160" t="s">
        <v>1107</v>
      </c>
      <c r="AR8168" s="28">
        <f t="shared" si="254"/>
        <v>17</v>
      </c>
      <c r="AT8168" s="160">
        <v>36802</v>
      </c>
      <c r="AU8168">
        <v>21</v>
      </c>
      <c r="AV8168">
        <v>70</v>
      </c>
      <c r="AW8168" s="160" t="s">
        <v>1107</v>
      </c>
      <c r="AX8168" s="28">
        <f t="shared" si="255"/>
        <v>7</v>
      </c>
    </row>
    <row r="8169" spans="28:50" x14ac:dyDescent="0.3">
      <c r="AB8169" s="160">
        <v>35341</v>
      </c>
      <c r="AC8169">
        <v>22</v>
      </c>
      <c r="AD8169">
        <v>83</v>
      </c>
      <c r="AE8169" t="s">
        <v>1107</v>
      </c>
      <c r="AF8169">
        <v>8</v>
      </c>
      <c r="AH8169" s="160">
        <v>35341</v>
      </c>
      <c r="AI8169">
        <v>22</v>
      </c>
      <c r="AJ8169">
        <v>121</v>
      </c>
      <c r="AK8169" s="160" t="s">
        <v>1107</v>
      </c>
      <c r="AL8169" s="28">
        <f t="shared" si="253"/>
        <v>12</v>
      </c>
      <c r="AN8169" s="160">
        <v>37897</v>
      </c>
      <c r="AO8169">
        <v>22</v>
      </c>
      <c r="AP8169">
        <v>160</v>
      </c>
      <c r="AQ8169" s="160" t="s">
        <v>1107</v>
      </c>
      <c r="AR8169" s="28">
        <f t="shared" si="254"/>
        <v>16</v>
      </c>
      <c r="AT8169" s="160">
        <v>36802</v>
      </c>
      <c r="AU8169">
        <v>22</v>
      </c>
      <c r="AV8169">
        <v>77</v>
      </c>
      <c r="AW8169" s="160" t="s">
        <v>1107</v>
      </c>
      <c r="AX8169" s="28">
        <f t="shared" si="255"/>
        <v>8</v>
      </c>
    </row>
    <row r="8170" spans="28:50" x14ac:dyDescent="0.3">
      <c r="AB8170" s="160">
        <v>35341</v>
      </c>
      <c r="AC8170">
        <v>23</v>
      </c>
      <c r="AD8170">
        <v>72</v>
      </c>
      <c r="AE8170" t="s">
        <v>1107</v>
      </c>
      <c r="AF8170">
        <v>7</v>
      </c>
      <c r="AH8170" s="160">
        <v>35341</v>
      </c>
      <c r="AI8170">
        <v>23</v>
      </c>
      <c r="AJ8170">
        <v>116</v>
      </c>
      <c r="AK8170" s="160" t="s">
        <v>1107</v>
      </c>
      <c r="AL8170" s="28">
        <f t="shared" si="253"/>
        <v>12</v>
      </c>
      <c r="AN8170" s="160">
        <v>37897</v>
      </c>
      <c r="AO8170">
        <v>23</v>
      </c>
      <c r="AP8170">
        <v>168</v>
      </c>
      <c r="AQ8170" s="160" t="s">
        <v>1107</v>
      </c>
      <c r="AR8170" s="28">
        <f t="shared" si="254"/>
        <v>17</v>
      </c>
      <c r="AT8170" s="160">
        <v>36802</v>
      </c>
      <c r="AU8170">
        <v>23</v>
      </c>
      <c r="AV8170">
        <v>69</v>
      </c>
      <c r="AW8170" s="160" t="s">
        <v>1107</v>
      </c>
      <c r="AX8170" s="28">
        <f t="shared" si="255"/>
        <v>7</v>
      </c>
    </row>
    <row r="8171" spans="28:50" x14ac:dyDescent="0.3">
      <c r="AB8171" s="160">
        <v>35342</v>
      </c>
      <c r="AC8171">
        <v>0</v>
      </c>
      <c r="AD8171">
        <v>50</v>
      </c>
      <c r="AE8171" t="s">
        <v>1107</v>
      </c>
      <c r="AF8171">
        <v>5</v>
      </c>
      <c r="AH8171" s="160">
        <v>35342</v>
      </c>
      <c r="AI8171">
        <v>0</v>
      </c>
      <c r="AJ8171">
        <v>111</v>
      </c>
      <c r="AK8171" s="160" t="s">
        <v>1107</v>
      </c>
      <c r="AL8171" s="28">
        <f t="shared" si="253"/>
        <v>11</v>
      </c>
      <c r="AN8171" s="160">
        <v>37898</v>
      </c>
      <c r="AO8171">
        <v>0</v>
      </c>
      <c r="AP8171">
        <v>170</v>
      </c>
      <c r="AQ8171" s="160" t="s">
        <v>1107</v>
      </c>
      <c r="AR8171" s="28">
        <f t="shared" si="254"/>
        <v>17</v>
      </c>
      <c r="AT8171" s="160">
        <v>36803</v>
      </c>
      <c r="AU8171">
        <v>0</v>
      </c>
      <c r="AV8171">
        <v>59</v>
      </c>
      <c r="AW8171" s="160" t="s">
        <v>1107</v>
      </c>
      <c r="AX8171" s="28">
        <f t="shared" si="255"/>
        <v>6</v>
      </c>
    </row>
    <row r="8172" spans="28:50" x14ac:dyDescent="0.3">
      <c r="AB8172" s="160">
        <v>35342</v>
      </c>
      <c r="AC8172">
        <v>1</v>
      </c>
      <c r="AD8172">
        <v>43</v>
      </c>
      <c r="AE8172" t="s">
        <v>1107</v>
      </c>
      <c r="AF8172">
        <v>4</v>
      </c>
      <c r="AH8172" s="160">
        <v>35342</v>
      </c>
      <c r="AI8172">
        <v>1</v>
      </c>
      <c r="AJ8172">
        <v>106</v>
      </c>
      <c r="AK8172" s="160" t="s">
        <v>1107</v>
      </c>
      <c r="AL8172" s="28">
        <f t="shared" si="253"/>
        <v>11</v>
      </c>
      <c r="AN8172" s="160">
        <v>37898</v>
      </c>
      <c r="AO8172">
        <v>1</v>
      </c>
      <c r="AP8172">
        <v>160</v>
      </c>
      <c r="AQ8172" s="160" t="s">
        <v>1107</v>
      </c>
      <c r="AR8172" s="28">
        <f t="shared" si="254"/>
        <v>16</v>
      </c>
      <c r="AT8172" s="160">
        <v>36803</v>
      </c>
      <c r="AU8172">
        <v>1</v>
      </c>
      <c r="AV8172">
        <v>47</v>
      </c>
      <c r="AW8172" s="160" t="s">
        <v>1107</v>
      </c>
      <c r="AX8172" s="28">
        <f t="shared" si="255"/>
        <v>5</v>
      </c>
    </row>
    <row r="8173" spans="28:50" x14ac:dyDescent="0.3">
      <c r="AB8173" s="160">
        <v>35342</v>
      </c>
      <c r="AC8173">
        <v>2</v>
      </c>
      <c r="AD8173">
        <v>34</v>
      </c>
      <c r="AE8173" t="s">
        <v>1107</v>
      </c>
      <c r="AF8173">
        <v>3</v>
      </c>
      <c r="AH8173" s="160">
        <v>35342</v>
      </c>
      <c r="AI8173">
        <v>2</v>
      </c>
      <c r="AJ8173">
        <v>101</v>
      </c>
      <c r="AK8173" s="160" t="s">
        <v>1107</v>
      </c>
      <c r="AL8173" s="28">
        <f t="shared" si="253"/>
        <v>10</v>
      </c>
      <c r="AN8173" s="160">
        <v>37898</v>
      </c>
      <c r="AO8173">
        <v>2</v>
      </c>
      <c r="AP8173">
        <v>161</v>
      </c>
      <c r="AQ8173" s="160" t="s">
        <v>1107</v>
      </c>
      <c r="AR8173" s="28">
        <f t="shared" si="254"/>
        <v>16</v>
      </c>
      <c r="AT8173" s="160">
        <v>36803</v>
      </c>
      <c r="AU8173">
        <v>2</v>
      </c>
      <c r="AV8173">
        <v>34</v>
      </c>
      <c r="AW8173" s="160" t="s">
        <v>1107</v>
      </c>
      <c r="AX8173" s="28">
        <f t="shared" si="255"/>
        <v>3</v>
      </c>
    </row>
    <row r="8174" spans="28:50" x14ac:dyDescent="0.3">
      <c r="AB8174" s="160">
        <v>35342</v>
      </c>
      <c r="AC8174">
        <v>3</v>
      </c>
      <c r="AD8174">
        <v>35</v>
      </c>
      <c r="AE8174" t="s">
        <v>1107</v>
      </c>
      <c r="AF8174">
        <v>4</v>
      </c>
      <c r="AH8174" s="160">
        <v>35342</v>
      </c>
      <c r="AI8174">
        <v>3</v>
      </c>
      <c r="AJ8174">
        <v>95</v>
      </c>
      <c r="AK8174" s="160" t="s">
        <v>1107</v>
      </c>
      <c r="AL8174" s="28">
        <f t="shared" si="253"/>
        <v>10</v>
      </c>
      <c r="AN8174" s="160">
        <v>37898</v>
      </c>
      <c r="AO8174">
        <v>3</v>
      </c>
      <c r="AP8174">
        <v>160</v>
      </c>
      <c r="AQ8174" s="160" t="s">
        <v>1107</v>
      </c>
      <c r="AR8174" s="28">
        <f t="shared" si="254"/>
        <v>16</v>
      </c>
      <c r="AT8174" s="160">
        <v>36803</v>
      </c>
      <c r="AU8174">
        <v>3</v>
      </c>
      <c r="AV8174">
        <v>50</v>
      </c>
      <c r="AW8174" s="160" t="s">
        <v>1107</v>
      </c>
      <c r="AX8174" s="28">
        <f t="shared" si="255"/>
        <v>5</v>
      </c>
    </row>
    <row r="8175" spans="28:50" x14ac:dyDescent="0.3">
      <c r="AB8175" s="160">
        <v>35342</v>
      </c>
      <c r="AC8175">
        <v>4</v>
      </c>
      <c r="AD8175">
        <v>28</v>
      </c>
      <c r="AE8175" t="s">
        <v>1107</v>
      </c>
      <c r="AF8175">
        <v>3</v>
      </c>
      <c r="AH8175" s="160">
        <v>35342</v>
      </c>
      <c r="AI8175">
        <v>4</v>
      </c>
      <c r="AJ8175">
        <v>95</v>
      </c>
      <c r="AK8175" s="160" t="s">
        <v>1107</v>
      </c>
      <c r="AL8175" s="28">
        <f t="shared" si="253"/>
        <v>10</v>
      </c>
      <c r="AN8175" s="160">
        <v>37898</v>
      </c>
      <c r="AO8175">
        <v>4</v>
      </c>
      <c r="AP8175">
        <v>150</v>
      </c>
      <c r="AQ8175" s="160" t="s">
        <v>1107</v>
      </c>
      <c r="AR8175" s="28">
        <f t="shared" si="254"/>
        <v>15</v>
      </c>
      <c r="AT8175" s="160">
        <v>36803</v>
      </c>
      <c r="AU8175">
        <v>4</v>
      </c>
      <c r="AV8175">
        <v>76</v>
      </c>
      <c r="AW8175" s="160" t="s">
        <v>1107</v>
      </c>
      <c r="AX8175" s="28">
        <f t="shared" si="255"/>
        <v>8</v>
      </c>
    </row>
    <row r="8176" spans="28:50" x14ac:dyDescent="0.3">
      <c r="AB8176" s="160">
        <v>35342</v>
      </c>
      <c r="AC8176">
        <v>5</v>
      </c>
      <c r="AD8176">
        <v>25</v>
      </c>
      <c r="AE8176" t="s">
        <v>1107</v>
      </c>
      <c r="AF8176">
        <v>3</v>
      </c>
      <c r="AH8176" s="160">
        <v>35342</v>
      </c>
      <c r="AI8176">
        <v>5</v>
      </c>
      <c r="AJ8176">
        <v>95</v>
      </c>
      <c r="AK8176" s="160" t="s">
        <v>1107</v>
      </c>
      <c r="AL8176" s="28">
        <f t="shared" si="253"/>
        <v>10</v>
      </c>
      <c r="AN8176" s="160">
        <v>37898</v>
      </c>
      <c r="AO8176">
        <v>5</v>
      </c>
      <c r="AP8176">
        <v>133</v>
      </c>
      <c r="AQ8176" s="160" t="s">
        <v>1107</v>
      </c>
      <c r="AR8176" s="28">
        <f t="shared" si="254"/>
        <v>13</v>
      </c>
      <c r="AT8176" s="160">
        <v>36803</v>
      </c>
      <c r="AU8176">
        <v>5</v>
      </c>
      <c r="AV8176">
        <v>94</v>
      </c>
      <c r="AW8176" s="160" t="s">
        <v>1107</v>
      </c>
      <c r="AX8176" s="28">
        <f t="shared" si="255"/>
        <v>9</v>
      </c>
    </row>
    <row r="8177" spans="28:50" x14ac:dyDescent="0.3">
      <c r="AB8177" s="160">
        <v>35342</v>
      </c>
      <c r="AC8177">
        <v>6</v>
      </c>
      <c r="AD8177">
        <v>26</v>
      </c>
      <c r="AE8177" t="s">
        <v>1107</v>
      </c>
      <c r="AF8177">
        <v>3</v>
      </c>
      <c r="AH8177" s="160">
        <v>35342</v>
      </c>
      <c r="AI8177">
        <v>6</v>
      </c>
      <c r="AJ8177">
        <v>95</v>
      </c>
      <c r="AK8177" s="160" t="s">
        <v>1107</v>
      </c>
      <c r="AL8177" s="28">
        <f t="shared" si="253"/>
        <v>10</v>
      </c>
      <c r="AN8177" s="160">
        <v>37898</v>
      </c>
      <c r="AO8177">
        <v>6</v>
      </c>
      <c r="AP8177">
        <v>120</v>
      </c>
      <c r="AQ8177" s="160" t="s">
        <v>1107</v>
      </c>
      <c r="AR8177" s="28">
        <f t="shared" si="254"/>
        <v>12</v>
      </c>
      <c r="AT8177" s="160">
        <v>36803</v>
      </c>
      <c r="AU8177">
        <v>6</v>
      </c>
      <c r="AV8177">
        <v>83</v>
      </c>
      <c r="AW8177" s="160" t="s">
        <v>1107</v>
      </c>
      <c r="AX8177" s="28">
        <f t="shared" si="255"/>
        <v>8</v>
      </c>
    </row>
    <row r="8178" spans="28:50" x14ac:dyDescent="0.3">
      <c r="AB8178" s="160">
        <v>35342</v>
      </c>
      <c r="AC8178">
        <v>7</v>
      </c>
      <c r="AD8178">
        <v>60</v>
      </c>
      <c r="AE8178" t="s">
        <v>1107</v>
      </c>
      <c r="AF8178">
        <v>6</v>
      </c>
      <c r="AH8178" s="160">
        <v>35342</v>
      </c>
      <c r="AI8178">
        <v>7</v>
      </c>
      <c r="AJ8178">
        <v>121</v>
      </c>
      <c r="AK8178" s="160" t="s">
        <v>1107</v>
      </c>
      <c r="AL8178" s="28">
        <f t="shared" si="253"/>
        <v>12</v>
      </c>
      <c r="AN8178" s="160">
        <v>37898</v>
      </c>
      <c r="AO8178">
        <v>7</v>
      </c>
      <c r="AP8178">
        <v>120</v>
      </c>
      <c r="AQ8178" s="160" t="s">
        <v>1107</v>
      </c>
      <c r="AR8178" s="28">
        <f t="shared" si="254"/>
        <v>12</v>
      </c>
      <c r="AT8178" s="160">
        <v>36803</v>
      </c>
      <c r="AU8178">
        <v>7</v>
      </c>
      <c r="AV8178">
        <v>93</v>
      </c>
      <c r="AW8178" s="160" t="s">
        <v>1107</v>
      </c>
      <c r="AX8178" s="28">
        <f t="shared" si="255"/>
        <v>9</v>
      </c>
    </row>
    <row r="8179" spans="28:50" x14ac:dyDescent="0.3">
      <c r="AB8179" s="160">
        <v>35342</v>
      </c>
      <c r="AC8179">
        <v>8</v>
      </c>
      <c r="AD8179">
        <v>94</v>
      </c>
      <c r="AE8179" t="s">
        <v>1107</v>
      </c>
      <c r="AF8179">
        <v>9</v>
      </c>
      <c r="AH8179" s="160">
        <v>35342</v>
      </c>
      <c r="AI8179">
        <v>8</v>
      </c>
      <c r="AJ8179">
        <v>148</v>
      </c>
      <c r="AK8179" s="160" t="s">
        <v>1107</v>
      </c>
      <c r="AL8179" s="28">
        <f t="shared" si="253"/>
        <v>15</v>
      </c>
      <c r="AN8179" s="160">
        <v>37898</v>
      </c>
      <c r="AO8179">
        <v>8</v>
      </c>
      <c r="AP8179">
        <v>113</v>
      </c>
      <c r="AQ8179" s="160" t="s">
        <v>1107</v>
      </c>
      <c r="AR8179" s="28">
        <f t="shared" si="254"/>
        <v>11</v>
      </c>
      <c r="AT8179" s="160">
        <v>36803</v>
      </c>
      <c r="AU8179">
        <v>8</v>
      </c>
      <c r="AV8179">
        <v>72</v>
      </c>
      <c r="AW8179" s="160" t="s">
        <v>1107</v>
      </c>
      <c r="AX8179" s="28">
        <f t="shared" si="255"/>
        <v>7</v>
      </c>
    </row>
    <row r="8180" spans="28:50" x14ac:dyDescent="0.3">
      <c r="AB8180" s="160">
        <v>35342</v>
      </c>
      <c r="AC8180">
        <v>9</v>
      </c>
      <c r="AD8180">
        <v>129</v>
      </c>
      <c r="AE8180" t="s">
        <v>1107</v>
      </c>
      <c r="AF8180">
        <v>13</v>
      </c>
      <c r="AH8180" s="160">
        <v>35342</v>
      </c>
      <c r="AI8180">
        <v>9</v>
      </c>
      <c r="AJ8180">
        <v>175</v>
      </c>
      <c r="AK8180" s="160" t="s">
        <v>1107</v>
      </c>
      <c r="AL8180" s="28">
        <f t="shared" si="253"/>
        <v>18</v>
      </c>
      <c r="AN8180" s="160">
        <v>37898</v>
      </c>
      <c r="AO8180">
        <v>9</v>
      </c>
      <c r="AP8180">
        <v>120</v>
      </c>
      <c r="AQ8180" s="160" t="s">
        <v>1107</v>
      </c>
      <c r="AR8180" s="28">
        <f t="shared" si="254"/>
        <v>12</v>
      </c>
      <c r="AT8180" s="160">
        <v>36803</v>
      </c>
      <c r="AU8180">
        <v>9</v>
      </c>
      <c r="AV8180">
        <v>73</v>
      </c>
      <c r="AW8180" s="160" t="s">
        <v>1107</v>
      </c>
      <c r="AX8180" s="28">
        <f t="shared" si="255"/>
        <v>7</v>
      </c>
    </row>
    <row r="8181" spans="28:50" x14ac:dyDescent="0.3">
      <c r="AB8181" s="160">
        <v>35342</v>
      </c>
      <c r="AC8181">
        <v>10</v>
      </c>
      <c r="AD8181">
        <v>154</v>
      </c>
      <c r="AE8181" t="s">
        <v>1107</v>
      </c>
      <c r="AF8181">
        <v>15</v>
      </c>
      <c r="AH8181" s="160">
        <v>35342</v>
      </c>
      <c r="AI8181">
        <v>10</v>
      </c>
      <c r="AJ8181">
        <v>189</v>
      </c>
      <c r="AK8181" s="160" t="s">
        <v>1107</v>
      </c>
      <c r="AL8181" s="28">
        <f t="shared" si="253"/>
        <v>19</v>
      </c>
      <c r="AN8181" s="160">
        <v>37898</v>
      </c>
      <c r="AO8181">
        <v>10</v>
      </c>
      <c r="AP8181">
        <v>120</v>
      </c>
      <c r="AQ8181" s="160" t="s">
        <v>1107</v>
      </c>
      <c r="AR8181" s="28">
        <f t="shared" si="254"/>
        <v>12</v>
      </c>
      <c r="AT8181" s="160">
        <v>36803</v>
      </c>
      <c r="AU8181">
        <v>10</v>
      </c>
      <c r="AV8181">
        <v>79</v>
      </c>
      <c r="AW8181" s="160" t="s">
        <v>1107</v>
      </c>
      <c r="AX8181" s="28">
        <f t="shared" si="255"/>
        <v>8</v>
      </c>
    </row>
    <row r="8182" spans="28:50" x14ac:dyDescent="0.3">
      <c r="AB8182" s="160">
        <v>35342</v>
      </c>
      <c r="AC8182">
        <v>11</v>
      </c>
      <c r="AD8182">
        <v>178</v>
      </c>
      <c r="AE8182" t="s">
        <v>1107</v>
      </c>
      <c r="AF8182">
        <v>18</v>
      </c>
      <c r="AH8182" s="160">
        <v>35342</v>
      </c>
      <c r="AI8182">
        <v>11</v>
      </c>
      <c r="AJ8182">
        <v>204</v>
      </c>
      <c r="AK8182" s="160" t="s">
        <v>1107</v>
      </c>
      <c r="AL8182" s="28">
        <f t="shared" si="253"/>
        <v>20</v>
      </c>
      <c r="AN8182" s="160">
        <v>37898</v>
      </c>
      <c r="AO8182">
        <v>11</v>
      </c>
      <c r="AP8182">
        <v>129</v>
      </c>
      <c r="AQ8182" s="160" t="s">
        <v>1107</v>
      </c>
      <c r="AR8182" s="28">
        <f t="shared" si="254"/>
        <v>13</v>
      </c>
      <c r="AT8182" s="160">
        <v>36803</v>
      </c>
      <c r="AU8182">
        <v>11</v>
      </c>
      <c r="AV8182">
        <v>89</v>
      </c>
      <c r="AW8182" s="160" t="s">
        <v>1107</v>
      </c>
      <c r="AX8182" s="28">
        <f t="shared" si="255"/>
        <v>9</v>
      </c>
    </row>
    <row r="8183" spans="28:50" x14ac:dyDescent="0.3">
      <c r="AB8183" s="160">
        <v>35342</v>
      </c>
      <c r="AC8183">
        <v>12</v>
      </c>
      <c r="AD8183">
        <v>191</v>
      </c>
      <c r="AE8183" t="s">
        <v>1107</v>
      </c>
      <c r="AF8183">
        <v>19</v>
      </c>
      <c r="AH8183" s="160">
        <v>35342</v>
      </c>
      <c r="AI8183">
        <v>12</v>
      </c>
      <c r="AJ8183">
        <v>219</v>
      </c>
      <c r="AK8183" s="160" t="s">
        <v>1107</v>
      </c>
      <c r="AL8183" s="28">
        <f t="shared" si="253"/>
        <v>22</v>
      </c>
      <c r="AN8183" s="160">
        <v>37898</v>
      </c>
      <c r="AO8183">
        <v>12</v>
      </c>
      <c r="AP8183">
        <v>140</v>
      </c>
      <c r="AQ8183" s="160" t="s">
        <v>1107</v>
      </c>
      <c r="AR8183" s="28">
        <f t="shared" si="254"/>
        <v>14</v>
      </c>
      <c r="AT8183" s="160">
        <v>36803</v>
      </c>
      <c r="AU8183">
        <v>12</v>
      </c>
      <c r="AV8183">
        <v>100</v>
      </c>
      <c r="AW8183" s="160" t="s">
        <v>1107</v>
      </c>
      <c r="AX8183" s="28">
        <f t="shared" si="255"/>
        <v>10</v>
      </c>
    </row>
    <row r="8184" spans="28:50" x14ac:dyDescent="0.3">
      <c r="AB8184" s="160">
        <v>35342</v>
      </c>
      <c r="AC8184">
        <v>13</v>
      </c>
      <c r="AD8184">
        <v>194</v>
      </c>
      <c r="AE8184" t="s">
        <v>1107</v>
      </c>
      <c r="AF8184">
        <v>19</v>
      </c>
      <c r="AH8184" s="160">
        <v>35342</v>
      </c>
      <c r="AI8184">
        <v>13</v>
      </c>
      <c r="AJ8184">
        <v>226</v>
      </c>
      <c r="AK8184" s="160" t="s">
        <v>1107</v>
      </c>
      <c r="AL8184" s="28">
        <f t="shared" si="253"/>
        <v>23</v>
      </c>
      <c r="AN8184" s="160">
        <v>37898</v>
      </c>
      <c r="AO8184">
        <v>13</v>
      </c>
      <c r="AP8184">
        <v>130</v>
      </c>
      <c r="AQ8184" s="160" t="s">
        <v>1107</v>
      </c>
      <c r="AR8184" s="28">
        <f t="shared" si="254"/>
        <v>13</v>
      </c>
      <c r="AT8184" s="160">
        <v>36803</v>
      </c>
      <c r="AU8184">
        <v>13</v>
      </c>
      <c r="AV8184">
        <v>122</v>
      </c>
      <c r="AW8184" s="160" t="s">
        <v>1107</v>
      </c>
      <c r="AX8184" s="28">
        <f t="shared" si="255"/>
        <v>12</v>
      </c>
    </row>
    <row r="8185" spans="28:50" x14ac:dyDescent="0.3">
      <c r="AB8185" s="160">
        <v>35342</v>
      </c>
      <c r="AC8185">
        <v>14</v>
      </c>
      <c r="AD8185">
        <v>193</v>
      </c>
      <c r="AE8185" t="s">
        <v>1107</v>
      </c>
      <c r="AF8185">
        <v>19</v>
      </c>
      <c r="AH8185" s="160">
        <v>35342</v>
      </c>
      <c r="AI8185">
        <v>14</v>
      </c>
      <c r="AJ8185">
        <v>233</v>
      </c>
      <c r="AK8185" s="160" t="s">
        <v>1107</v>
      </c>
      <c r="AL8185" s="28">
        <f t="shared" si="253"/>
        <v>23</v>
      </c>
      <c r="AN8185" s="160">
        <v>37898</v>
      </c>
      <c r="AO8185">
        <v>14</v>
      </c>
      <c r="AP8185">
        <v>134</v>
      </c>
      <c r="AQ8185" s="160" t="s">
        <v>1107</v>
      </c>
      <c r="AR8185" s="28">
        <f t="shared" si="254"/>
        <v>13</v>
      </c>
      <c r="AT8185" s="160">
        <v>36803</v>
      </c>
      <c r="AU8185">
        <v>14</v>
      </c>
      <c r="AV8185">
        <v>115</v>
      </c>
      <c r="AW8185" s="160" t="s">
        <v>1107</v>
      </c>
      <c r="AX8185" s="28">
        <f t="shared" si="255"/>
        <v>12</v>
      </c>
    </row>
    <row r="8186" spans="28:50" x14ac:dyDescent="0.3">
      <c r="AB8186" s="160">
        <v>35342</v>
      </c>
      <c r="AC8186">
        <v>15</v>
      </c>
      <c r="AD8186">
        <v>197</v>
      </c>
      <c r="AE8186" t="s">
        <v>1107</v>
      </c>
      <c r="AF8186">
        <v>20</v>
      </c>
      <c r="AH8186" s="160">
        <v>35342</v>
      </c>
      <c r="AI8186">
        <v>15</v>
      </c>
      <c r="AJ8186">
        <v>240</v>
      </c>
      <c r="AK8186" s="160" t="s">
        <v>1107</v>
      </c>
      <c r="AL8186" s="28">
        <f t="shared" si="253"/>
        <v>24</v>
      </c>
      <c r="AN8186" s="160">
        <v>37898</v>
      </c>
      <c r="AO8186">
        <v>15</v>
      </c>
      <c r="AP8186">
        <v>130</v>
      </c>
      <c r="AQ8186" s="160" t="s">
        <v>1107</v>
      </c>
      <c r="AR8186" s="28">
        <f t="shared" si="254"/>
        <v>13</v>
      </c>
      <c r="AT8186" s="160">
        <v>36803</v>
      </c>
      <c r="AU8186">
        <v>15</v>
      </c>
      <c r="AV8186">
        <v>95</v>
      </c>
      <c r="AW8186" s="160" t="s">
        <v>1107</v>
      </c>
      <c r="AX8186" s="28">
        <f t="shared" si="255"/>
        <v>10</v>
      </c>
    </row>
    <row r="8187" spans="28:50" x14ac:dyDescent="0.3">
      <c r="AB8187" s="160">
        <v>35342</v>
      </c>
      <c r="AC8187">
        <v>16</v>
      </c>
      <c r="AD8187">
        <v>192</v>
      </c>
      <c r="AE8187" t="s">
        <v>1107</v>
      </c>
      <c r="AF8187">
        <v>19</v>
      </c>
      <c r="AH8187" s="160">
        <v>35342</v>
      </c>
      <c r="AI8187">
        <v>16</v>
      </c>
      <c r="AJ8187">
        <v>237</v>
      </c>
      <c r="AK8187" s="160" t="s">
        <v>1107</v>
      </c>
      <c r="AL8187" s="28">
        <f t="shared" ref="AL8187:AL8250" si="256">ROUND(AJ8187/10,0)</f>
        <v>24</v>
      </c>
      <c r="AN8187" s="160">
        <v>37898</v>
      </c>
      <c r="AO8187">
        <v>16</v>
      </c>
      <c r="AP8187">
        <v>120</v>
      </c>
      <c r="AQ8187" s="160" t="s">
        <v>1107</v>
      </c>
      <c r="AR8187" s="28">
        <f t="shared" ref="AR8187:AR8250" si="257">ROUND(AP8187/10,0)</f>
        <v>12</v>
      </c>
      <c r="AT8187" s="160">
        <v>36803</v>
      </c>
      <c r="AU8187">
        <v>16</v>
      </c>
      <c r="AV8187">
        <v>73</v>
      </c>
      <c r="AW8187" s="160" t="s">
        <v>1107</v>
      </c>
      <c r="AX8187" s="28">
        <f t="shared" ref="AX8187:AX8250" si="258">ROUND(AV8187/10,0)</f>
        <v>7</v>
      </c>
    </row>
    <row r="8188" spans="28:50" x14ac:dyDescent="0.3">
      <c r="AB8188" s="160">
        <v>35342</v>
      </c>
      <c r="AC8188">
        <v>17</v>
      </c>
      <c r="AD8188">
        <v>186</v>
      </c>
      <c r="AE8188" t="s">
        <v>1107</v>
      </c>
      <c r="AF8188">
        <v>19</v>
      </c>
      <c r="AH8188" s="160">
        <v>35342</v>
      </c>
      <c r="AI8188">
        <v>17</v>
      </c>
      <c r="AJ8188">
        <v>233</v>
      </c>
      <c r="AK8188" s="160" t="s">
        <v>1107</v>
      </c>
      <c r="AL8188" s="28">
        <f t="shared" si="256"/>
        <v>23</v>
      </c>
      <c r="AN8188" s="160">
        <v>37898</v>
      </c>
      <c r="AO8188">
        <v>17</v>
      </c>
      <c r="AP8188">
        <v>116</v>
      </c>
      <c r="AQ8188" s="160" t="s">
        <v>1107</v>
      </c>
      <c r="AR8188" s="28">
        <f t="shared" si="257"/>
        <v>12</v>
      </c>
      <c r="AT8188" s="160">
        <v>36803</v>
      </c>
      <c r="AU8188">
        <v>17</v>
      </c>
      <c r="AV8188">
        <v>87</v>
      </c>
      <c r="AW8188" s="160" t="s">
        <v>1107</v>
      </c>
      <c r="AX8188" s="28">
        <f t="shared" si="258"/>
        <v>9</v>
      </c>
    </row>
    <row r="8189" spans="28:50" x14ac:dyDescent="0.3">
      <c r="AB8189" s="160">
        <v>35342</v>
      </c>
      <c r="AC8189">
        <v>18</v>
      </c>
      <c r="AD8189">
        <v>164</v>
      </c>
      <c r="AE8189" t="s">
        <v>1107</v>
      </c>
      <c r="AF8189">
        <v>16</v>
      </c>
      <c r="AH8189" s="160">
        <v>35342</v>
      </c>
      <c r="AI8189">
        <v>18</v>
      </c>
      <c r="AJ8189">
        <v>229</v>
      </c>
      <c r="AK8189" s="160" t="s">
        <v>1107</v>
      </c>
      <c r="AL8189" s="28">
        <f t="shared" si="256"/>
        <v>23</v>
      </c>
      <c r="AN8189" s="160">
        <v>37898</v>
      </c>
      <c r="AO8189">
        <v>18</v>
      </c>
      <c r="AP8189">
        <v>110</v>
      </c>
      <c r="AQ8189" s="160" t="s">
        <v>1107</v>
      </c>
      <c r="AR8189" s="28">
        <f t="shared" si="257"/>
        <v>11</v>
      </c>
      <c r="AT8189" s="160">
        <v>36803</v>
      </c>
      <c r="AU8189">
        <v>18</v>
      </c>
      <c r="AV8189">
        <v>75</v>
      </c>
      <c r="AW8189" s="160" t="s">
        <v>1107</v>
      </c>
      <c r="AX8189" s="28">
        <f t="shared" si="258"/>
        <v>8</v>
      </c>
    </row>
    <row r="8190" spans="28:50" x14ac:dyDescent="0.3">
      <c r="AB8190" s="160">
        <v>35342</v>
      </c>
      <c r="AC8190">
        <v>19</v>
      </c>
      <c r="AD8190">
        <v>142</v>
      </c>
      <c r="AE8190" t="s">
        <v>1107</v>
      </c>
      <c r="AF8190">
        <v>14</v>
      </c>
      <c r="AH8190" s="160">
        <v>35342</v>
      </c>
      <c r="AI8190">
        <v>19</v>
      </c>
      <c r="AJ8190">
        <v>216</v>
      </c>
      <c r="AK8190" s="160" t="s">
        <v>1107</v>
      </c>
      <c r="AL8190" s="28">
        <f t="shared" si="256"/>
        <v>22</v>
      </c>
      <c r="AN8190" s="160">
        <v>37898</v>
      </c>
      <c r="AO8190">
        <v>19</v>
      </c>
      <c r="AP8190">
        <v>110</v>
      </c>
      <c r="AQ8190" s="160" t="s">
        <v>1107</v>
      </c>
      <c r="AR8190" s="28">
        <f t="shared" si="257"/>
        <v>11</v>
      </c>
      <c r="AT8190" s="160">
        <v>36803</v>
      </c>
      <c r="AU8190">
        <v>19</v>
      </c>
      <c r="AV8190">
        <v>69</v>
      </c>
      <c r="AW8190" s="160" t="s">
        <v>1107</v>
      </c>
      <c r="AX8190" s="28">
        <f t="shared" si="258"/>
        <v>7</v>
      </c>
    </row>
    <row r="8191" spans="28:50" x14ac:dyDescent="0.3">
      <c r="AB8191" s="160">
        <v>35342</v>
      </c>
      <c r="AC8191">
        <v>20</v>
      </c>
      <c r="AD8191">
        <v>112</v>
      </c>
      <c r="AE8191" t="s">
        <v>1107</v>
      </c>
      <c r="AF8191">
        <v>11</v>
      </c>
      <c r="AH8191" s="160">
        <v>35342</v>
      </c>
      <c r="AI8191">
        <v>20</v>
      </c>
      <c r="AJ8191">
        <v>202</v>
      </c>
      <c r="AK8191" s="160" t="s">
        <v>1107</v>
      </c>
      <c r="AL8191" s="28">
        <f t="shared" si="256"/>
        <v>20</v>
      </c>
      <c r="AN8191" s="160">
        <v>37898</v>
      </c>
      <c r="AO8191">
        <v>20</v>
      </c>
      <c r="AP8191">
        <v>111</v>
      </c>
      <c r="AQ8191" s="160" t="s">
        <v>1107</v>
      </c>
      <c r="AR8191" s="28">
        <f t="shared" si="257"/>
        <v>11</v>
      </c>
      <c r="AT8191" s="160">
        <v>36803</v>
      </c>
      <c r="AU8191">
        <v>20</v>
      </c>
      <c r="AV8191">
        <v>67</v>
      </c>
      <c r="AW8191" s="160" t="s">
        <v>1107</v>
      </c>
      <c r="AX8191" s="28">
        <f t="shared" si="258"/>
        <v>7</v>
      </c>
    </row>
    <row r="8192" spans="28:50" x14ac:dyDescent="0.3">
      <c r="AB8192" s="160">
        <v>35342</v>
      </c>
      <c r="AC8192">
        <v>21</v>
      </c>
      <c r="AD8192">
        <v>91</v>
      </c>
      <c r="AE8192" t="s">
        <v>1107</v>
      </c>
      <c r="AF8192">
        <v>9</v>
      </c>
      <c r="AH8192" s="160">
        <v>35342</v>
      </c>
      <c r="AI8192">
        <v>21</v>
      </c>
      <c r="AJ8192">
        <v>188</v>
      </c>
      <c r="AK8192" s="160" t="s">
        <v>1107</v>
      </c>
      <c r="AL8192" s="28">
        <f t="shared" si="256"/>
        <v>19</v>
      </c>
      <c r="AN8192" s="160">
        <v>37898</v>
      </c>
      <c r="AO8192">
        <v>21</v>
      </c>
      <c r="AP8192">
        <v>110</v>
      </c>
      <c r="AQ8192" s="160" t="s">
        <v>1107</v>
      </c>
      <c r="AR8192" s="28">
        <f t="shared" si="257"/>
        <v>11</v>
      </c>
      <c r="AT8192" s="160">
        <v>36803</v>
      </c>
      <c r="AU8192">
        <v>21</v>
      </c>
      <c r="AV8192">
        <v>78</v>
      </c>
      <c r="AW8192" s="160" t="s">
        <v>1107</v>
      </c>
      <c r="AX8192" s="28">
        <f t="shared" si="258"/>
        <v>8</v>
      </c>
    </row>
    <row r="8193" spans="28:50" x14ac:dyDescent="0.3">
      <c r="AB8193" s="160">
        <v>35342</v>
      </c>
      <c r="AC8193">
        <v>22</v>
      </c>
      <c r="AD8193">
        <v>80</v>
      </c>
      <c r="AE8193" t="s">
        <v>1107</v>
      </c>
      <c r="AF8193">
        <v>8</v>
      </c>
      <c r="AH8193" s="160">
        <v>35342</v>
      </c>
      <c r="AI8193">
        <v>22</v>
      </c>
      <c r="AJ8193">
        <v>190</v>
      </c>
      <c r="AK8193" s="160" t="s">
        <v>1107</v>
      </c>
      <c r="AL8193" s="28">
        <f t="shared" si="256"/>
        <v>19</v>
      </c>
      <c r="AN8193" s="160">
        <v>37898</v>
      </c>
      <c r="AO8193">
        <v>22</v>
      </c>
      <c r="AP8193">
        <v>110</v>
      </c>
      <c r="AQ8193" s="160" t="s">
        <v>1107</v>
      </c>
      <c r="AR8193" s="28">
        <f t="shared" si="257"/>
        <v>11</v>
      </c>
      <c r="AT8193" s="160">
        <v>36803</v>
      </c>
      <c r="AU8193">
        <v>22</v>
      </c>
      <c r="AV8193">
        <v>82</v>
      </c>
      <c r="AW8193" s="160" t="s">
        <v>1107</v>
      </c>
      <c r="AX8193" s="28">
        <f t="shared" si="258"/>
        <v>8</v>
      </c>
    </row>
    <row r="8194" spans="28:50" x14ac:dyDescent="0.3">
      <c r="AB8194" s="160">
        <v>35342</v>
      </c>
      <c r="AC8194">
        <v>23</v>
      </c>
      <c r="AD8194">
        <v>71</v>
      </c>
      <c r="AE8194" t="s">
        <v>1107</v>
      </c>
      <c r="AF8194">
        <v>7</v>
      </c>
      <c r="AH8194" s="160">
        <v>35342</v>
      </c>
      <c r="AI8194">
        <v>23</v>
      </c>
      <c r="AJ8194">
        <v>192</v>
      </c>
      <c r="AK8194" s="160" t="s">
        <v>1107</v>
      </c>
      <c r="AL8194" s="28">
        <f t="shared" si="256"/>
        <v>19</v>
      </c>
      <c r="AN8194" s="160">
        <v>37898</v>
      </c>
      <c r="AO8194">
        <v>23</v>
      </c>
      <c r="AP8194">
        <v>103</v>
      </c>
      <c r="AQ8194" s="160" t="s">
        <v>1107</v>
      </c>
      <c r="AR8194" s="28">
        <f t="shared" si="257"/>
        <v>10</v>
      </c>
      <c r="AT8194" s="160">
        <v>36803</v>
      </c>
      <c r="AU8194">
        <v>23</v>
      </c>
      <c r="AV8194">
        <v>90</v>
      </c>
      <c r="AW8194" s="160" t="s">
        <v>1107</v>
      </c>
      <c r="AX8194" s="28">
        <f t="shared" si="258"/>
        <v>9</v>
      </c>
    </row>
    <row r="8195" spans="28:50" x14ac:dyDescent="0.3">
      <c r="AB8195" s="160">
        <v>35343</v>
      </c>
      <c r="AC8195">
        <v>0</v>
      </c>
      <c r="AD8195">
        <v>59</v>
      </c>
      <c r="AE8195" t="s">
        <v>1107</v>
      </c>
      <c r="AF8195">
        <v>6</v>
      </c>
      <c r="AH8195" s="160">
        <v>35343</v>
      </c>
      <c r="AI8195">
        <v>0</v>
      </c>
      <c r="AJ8195">
        <v>194</v>
      </c>
      <c r="AK8195" s="160" t="s">
        <v>1107</v>
      </c>
      <c r="AL8195" s="28">
        <f t="shared" si="256"/>
        <v>19</v>
      </c>
      <c r="AN8195" s="160">
        <v>37899</v>
      </c>
      <c r="AO8195">
        <v>0</v>
      </c>
      <c r="AP8195">
        <v>100</v>
      </c>
      <c r="AQ8195" s="160" t="s">
        <v>1107</v>
      </c>
      <c r="AR8195" s="28">
        <f t="shared" si="257"/>
        <v>10</v>
      </c>
      <c r="AT8195" s="160">
        <v>36804</v>
      </c>
      <c r="AU8195">
        <v>0</v>
      </c>
      <c r="AV8195">
        <v>98</v>
      </c>
      <c r="AW8195" s="160" t="s">
        <v>1107</v>
      </c>
      <c r="AX8195" s="28">
        <f t="shared" si="258"/>
        <v>10</v>
      </c>
    </row>
    <row r="8196" spans="28:50" x14ac:dyDescent="0.3">
      <c r="AB8196" s="160">
        <v>35343</v>
      </c>
      <c r="AC8196">
        <v>1</v>
      </c>
      <c r="AD8196">
        <v>50</v>
      </c>
      <c r="AE8196" t="s">
        <v>1107</v>
      </c>
      <c r="AF8196">
        <v>5</v>
      </c>
      <c r="AH8196" s="160">
        <v>35343</v>
      </c>
      <c r="AI8196">
        <v>1</v>
      </c>
      <c r="AJ8196">
        <v>189</v>
      </c>
      <c r="AK8196" s="160" t="s">
        <v>1107</v>
      </c>
      <c r="AL8196" s="28">
        <f t="shared" si="256"/>
        <v>19</v>
      </c>
      <c r="AN8196" s="160">
        <v>37899</v>
      </c>
      <c r="AO8196">
        <v>1</v>
      </c>
      <c r="AP8196">
        <v>108</v>
      </c>
      <c r="AQ8196" s="160" t="s">
        <v>1107</v>
      </c>
      <c r="AR8196" s="28">
        <f t="shared" si="257"/>
        <v>11</v>
      </c>
      <c r="AT8196" s="160">
        <v>36804</v>
      </c>
      <c r="AU8196">
        <v>1</v>
      </c>
      <c r="AV8196">
        <v>82</v>
      </c>
      <c r="AW8196" s="160" t="s">
        <v>1107</v>
      </c>
      <c r="AX8196" s="28">
        <f t="shared" si="258"/>
        <v>8</v>
      </c>
    </row>
    <row r="8197" spans="28:50" x14ac:dyDescent="0.3">
      <c r="AB8197" s="160">
        <v>35343</v>
      </c>
      <c r="AC8197">
        <v>2</v>
      </c>
      <c r="AD8197">
        <v>46</v>
      </c>
      <c r="AE8197" t="s">
        <v>1107</v>
      </c>
      <c r="AF8197">
        <v>5</v>
      </c>
      <c r="AH8197" s="160">
        <v>35343</v>
      </c>
      <c r="AI8197">
        <v>2</v>
      </c>
      <c r="AJ8197">
        <v>184</v>
      </c>
      <c r="AK8197" s="160" t="s">
        <v>1107</v>
      </c>
      <c r="AL8197" s="28">
        <f t="shared" si="256"/>
        <v>18</v>
      </c>
      <c r="AN8197" s="160">
        <v>37899</v>
      </c>
      <c r="AO8197">
        <v>2</v>
      </c>
      <c r="AP8197">
        <v>110</v>
      </c>
      <c r="AQ8197" s="160" t="s">
        <v>1107</v>
      </c>
      <c r="AR8197" s="28">
        <f t="shared" si="257"/>
        <v>11</v>
      </c>
      <c r="AT8197" s="160">
        <v>36804</v>
      </c>
      <c r="AU8197">
        <v>2</v>
      </c>
      <c r="AV8197">
        <v>95</v>
      </c>
      <c r="AW8197" s="160" t="s">
        <v>1107</v>
      </c>
      <c r="AX8197" s="28">
        <f t="shared" si="258"/>
        <v>10</v>
      </c>
    </row>
    <row r="8198" spans="28:50" x14ac:dyDescent="0.3">
      <c r="AB8198" s="160">
        <v>35343</v>
      </c>
      <c r="AC8198">
        <v>3</v>
      </c>
      <c r="AD8198">
        <v>45</v>
      </c>
      <c r="AE8198" t="s">
        <v>1107</v>
      </c>
      <c r="AF8198">
        <v>5</v>
      </c>
      <c r="AH8198" s="160">
        <v>35343</v>
      </c>
      <c r="AI8198">
        <v>3</v>
      </c>
      <c r="AJ8198">
        <v>179</v>
      </c>
      <c r="AK8198" s="160" t="s">
        <v>1107</v>
      </c>
      <c r="AL8198" s="28">
        <f t="shared" si="256"/>
        <v>18</v>
      </c>
      <c r="AN8198" s="160">
        <v>37899</v>
      </c>
      <c r="AO8198">
        <v>3</v>
      </c>
      <c r="AP8198">
        <v>100</v>
      </c>
      <c r="AQ8198" s="160" t="s">
        <v>1107</v>
      </c>
      <c r="AR8198" s="28">
        <f t="shared" si="257"/>
        <v>10</v>
      </c>
      <c r="AT8198" s="160">
        <v>36804</v>
      </c>
      <c r="AU8198">
        <v>3</v>
      </c>
      <c r="AV8198">
        <v>103</v>
      </c>
      <c r="AW8198" s="160" t="s">
        <v>1107</v>
      </c>
      <c r="AX8198" s="28">
        <f t="shared" si="258"/>
        <v>10</v>
      </c>
    </row>
    <row r="8199" spans="28:50" x14ac:dyDescent="0.3">
      <c r="AB8199" s="160">
        <v>35343</v>
      </c>
      <c r="AC8199">
        <v>4</v>
      </c>
      <c r="AD8199">
        <v>42</v>
      </c>
      <c r="AE8199" t="s">
        <v>1107</v>
      </c>
      <c r="AF8199">
        <v>4</v>
      </c>
      <c r="AH8199" s="160">
        <v>35343</v>
      </c>
      <c r="AI8199">
        <v>4</v>
      </c>
      <c r="AJ8199">
        <v>174</v>
      </c>
      <c r="AK8199" s="160" t="s">
        <v>1107</v>
      </c>
      <c r="AL8199" s="28">
        <f t="shared" si="256"/>
        <v>17</v>
      </c>
      <c r="AN8199" s="160">
        <v>37899</v>
      </c>
      <c r="AO8199">
        <v>4</v>
      </c>
      <c r="AP8199">
        <v>106</v>
      </c>
      <c r="AQ8199" s="160" t="s">
        <v>1107</v>
      </c>
      <c r="AR8199" s="28">
        <f t="shared" si="257"/>
        <v>11</v>
      </c>
      <c r="AT8199" s="160">
        <v>36804</v>
      </c>
      <c r="AU8199">
        <v>4</v>
      </c>
      <c r="AV8199">
        <v>97</v>
      </c>
      <c r="AW8199" s="160" t="s">
        <v>1107</v>
      </c>
      <c r="AX8199" s="28">
        <f t="shared" si="258"/>
        <v>10</v>
      </c>
    </row>
    <row r="8200" spans="28:50" x14ac:dyDescent="0.3">
      <c r="AB8200" s="160">
        <v>35343</v>
      </c>
      <c r="AC8200">
        <v>5</v>
      </c>
      <c r="AD8200">
        <v>39</v>
      </c>
      <c r="AE8200" t="s">
        <v>1107</v>
      </c>
      <c r="AF8200">
        <v>4</v>
      </c>
      <c r="AH8200" s="160">
        <v>35343</v>
      </c>
      <c r="AI8200">
        <v>5</v>
      </c>
      <c r="AJ8200">
        <v>169</v>
      </c>
      <c r="AK8200" s="160" t="s">
        <v>1107</v>
      </c>
      <c r="AL8200" s="28">
        <f t="shared" si="256"/>
        <v>17</v>
      </c>
      <c r="AN8200" s="160">
        <v>37899</v>
      </c>
      <c r="AO8200">
        <v>5</v>
      </c>
      <c r="AP8200">
        <v>110</v>
      </c>
      <c r="AQ8200" s="160" t="s">
        <v>1107</v>
      </c>
      <c r="AR8200" s="28">
        <f t="shared" si="257"/>
        <v>11</v>
      </c>
      <c r="AT8200" s="160">
        <v>36804</v>
      </c>
      <c r="AU8200">
        <v>5</v>
      </c>
      <c r="AV8200">
        <v>98</v>
      </c>
      <c r="AW8200" s="160" t="s">
        <v>1107</v>
      </c>
      <c r="AX8200" s="28">
        <f t="shared" si="258"/>
        <v>10</v>
      </c>
    </row>
    <row r="8201" spans="28:50" x14ac:dyDescent="0.3">
      <c r="AB8201" s="160">
        <v>35343</v>
      </c>
      <c r="AC8201">
        <v>6</v>
      </c>
      <c r="AD8201">
        <v>34</v>
      </c>
      <c r="AE8201" t="s">
        <v>1107</v>
      </c>
      <c r="AF8201">
        <v>3</v>
      </c>
      <c r="AH8201" s="160">
        <v>35343</v>
      </c>
      <c r="AI8201">
        <v>6</v>
      </c>
      <c r="AJ8201">
        <v>164</v>
      </c>
      <c r="AK8201" s="160" t="s">
        <v>1107</v>
      </c>
      <c r="AL8201" s="28">
        <f t="shared" si="256"/>
        <v>16</v>
      </c>
      <c r="AN8201" s="160">
        <v>37899</v>
      </c>
      <c r="AO8201">
        <v>6</v>
      </c>
      <c r="AP8201">
        <v>120</v>
      </c>
      <c r="AQ8201" s="160" t="s">
        <v>1107</v>
      </c>
      <c r="AR8201" s="28">
        <f t="shared" si="257"/>
        <v>12</v>
      </c>
      <c r="AT8201" s="160">
        <v>36804</v>
      </c>
      <c r="AU8201">
        <v>6</v>
      </c>
      <c r="AV8201">
        <v>103</v>
      </c>
      <c r="AW8201" s="160" t="s">
        <v>1107</v>
      </c>
      <c r="AX8201" s="28">
        <f t="shared" si="258"/>
        <v>10</v>
      </c>
    </row>
    <row r="8202" spans="28:50" x14ac:dyDescent="0.3">
      <c r="AB8202" s="160">
        <v>35343</v>
      </c>
      <c r="AC8202">
        <v>7</v>
      </c>
      <c r="AD8202">
        <v>62</v>
      </c>
      <c r="AE8202" t="s">
        <v>1107</v>
      </c>
      <c r="AF8202">
        <v>6</v>
      </c>
      <c r="AH8202" s="160">
        <v>35343</v>
      </c>
      <c r="AI8202">
        <v>7</v>
      </c>
      <c r="AJ8202">
        <v>154</v>
      </c>
      <c r="AK8202" s="160" t="s">
        <v>1107</v>
      </c>
      <c r="AL8202" s="28">
        <f t="shared" si="256"/>
        <v>15</v>
      </c>
      <c r="AN8202" s="160">
        <v>37899</v>
      </c>
      <c r="AO8202">
        <v>7</v>
      </c>
      <c r="AP8202">
        <v>108</v>
      </c>
      <c r="AQ8202" s="160" t="s">
        <v>1107</v>
      </c>
      <c r="AR8202" s="28">
        <f t="shared" si="257"/>
        <v>11</v>
      </c>
      <c r="AT8202" s="160">
        <v>36804</v>
      </c>
      <c r="AU8202">
        <v>7</v>
      </c>
      <c r="AV8202">
        <v>111</v>
      </c>
      <c r="AW8202" s="160" t="s">
        <v>1107</v>
      </c>
      <c r="AX8202" s="28">
        <f t="shared" si="258"/>
        <v>11</v>
      </c>
    </row>
    <row r="8203" spans="28:50" x14ac:dyDescent="0.3">
      <c r="AB8203" s="160">
        <v>35343</v>
      </c>
      <c r="AC8203">
        <v>8</v>
      </c>
      <c r="AD8203">
        <v>107</v>
      </c>
      <c r="AE8203" t="s">
        <v>1107</v>
      </c>
      <c r="AF8203">
        <v>11</v>
      </c>
      <c r="AH8203" s="160">
        <v>35343</v>
      </c>
      <c r="AI8203">
        <v>8</v>
      </c>
      <c r="AJ8203">
        <v>144</v>
      </c>
      <c r="AK8203" s="160" t="s">
        <v>1107</v>
      </c>
      <c r="AL8203" s="28">
        <f t="shared" si="256"/>
        <v>14</v>
      </c>
      <c r="AN8203" s="160">
        <v>37899</v>
      </c>
      <c r="AO8203">
        <v>8</v>
      </c>
      <c r="AP8203">
        <v>120</v>
      </c>
      <c r="AQ8203" s="160" t="s">
        <v>1107</v>
      </c>
      <c r="AR8203" s="28">
        <f t="shared" si="257"/>
        <v>12</v>
      </c>
      <c r="AT8203" s="160">
        <v>36804</v>
      </c>
      <c r="AU8203">
        <v>8</v>
      </c>
      <c r="AV8203">
        <v>122</v>
      </c>
      <c r="AW8203" s="160" t="s">
        <v>1107</v>
      </c>
      <c r="AX8203" s="28">
        <f t="shared" si="258"/>
        <v>12</v>
      </c>
    </row>
    <row r="8204" spans="28:50" x14ac:dyDescent="0.3">
      <c r="AB8204" s="160">
        <v>35343</v>
      </c>
      <c r="AC8204">
        <v>9</v>
      </c>
      <c r="AD8204">
        <v>154</v>
      </c>
      <c r="AE8204" t="s">
        <v>1107</v>
      </c>
      <c r="AF8204">
        <v>15</v>
      </c>
      <c r="AH8204" s="160">
        <v>35343</v>
      </c>
      <c r="AI8204">
        <v>9</v>
      </c>
      <c r="AJ8204">
        <v>134</v>
      </c>
      <c r="AK8204" s="160" t="s">
        <v>1107</v>
      </c>
      <c r="AL8204" s="28">
        <f t="shared" si="256"/>
        <v>13</v>
      </c>
      <c r="AN8204" s="160">
        <v>37899</v>
      </c>
      <c r="AO8204">
        <v>9</v>
      </c>
      <c r="AP8204">
        <v>140</v>
      </c>
      <c r="AQ8204" s="160" t="s">
        <v>1107</v>
      </c>
      <c r="AR8204" s="28">
        <f t="shared" si="257"/>
        <v>14</v>
      </c>
      <c r="AT8204" s="160">
        <v>36804</v>
      </c>
      <c r="AU8204">
        <v>9</v>
      </c>
      <c r="AV8204">
        <v>137</v>
      </c>
      <c r="AW8204" s="160" t="s">
        <v>1107</v>
      </c>
      <c r="AX8204" s="28">
        <f t="shared" si="258"/>
        <v>14</v>
      </c>
    </row>
    <row r="8205" spans="28:50" x14ac:dyDescent="0.3">
      <c r="AB8205" s="160">
        <v>35343</v>
      </c>
      <c r="AC8205">
        <v>10</v>
      </c>
      <c r="AD8205">
        <v>170</v>
      </c>
      <c r="AE8205" t="s">
        <v>1107</v>
      </c>
      <c r="AF8205">
        <v>17</v>
      </c>
      <c r="AH8205" s="160">
        <v>35343</v>
      </c>
      <c r="AI8205">
        <v>10</v>
      </c>
      <c r="AJ8205">
        <v>136</v>
      </c>
      <c r="AK8205" s="160" t="s">
        <v>1107</v>
      </c>
      <c r="AL8205" s="28">
        <f t="shared" si="256"/>
        <v>14</v>
      </c>
      <c r="AN8205" s="160">
        <v>37899</v>
      </c>
      <c r="AO8205">
        <v>10</v>
      </c>
      <c r="AP8205">
        <v>134</v>
      </c>
      <c r="AQ8205" s="160" t="s">
        <v>1107</v>
      </c>
      <c r="AR8205" s="28">
        <f t="shared" si="257"/>
        <v>13</v>
      </c>
      <c r="AT8205" s="160">
        <v>36804</v>
      </c>
      <c r="AU8205">
        <v>10</v>
      </c>
      <c r="AV8205">
        <v>140</v>
      </c>
      <c r="AW8205" s="160" t="s">
        <v>1107</v>
      </c>
      <c r="AX8205" s="28">
        <f t="shared" si="258"/>
        <v>14</v>
      </c>
    </row>
    <row r="8206" spans="28:50" x14ac:dyDescent="0.3">
      <c r="AB8206" s="160">
        <v>35343</v>
      </c>
      <c r="AC8206">
        <v>11</v>
      </c>
      <c r="AD8206">
        <v>186</v>
      </c>
      <c r="AE8206" t="s">
        <v>1107</v>
      </c>
      <c r="AF8206">
        <v>19</v>
      </c>
      <c r="AH8206" s="160">
        <v>35343</v>
      </c>
      <c r="AI8206">
        <v>11</v>
      </c>
      <c r="AJ8206">
        <v>139</v>
      </c>
      <c r="AK8206" s="160" t="s">
        <v>1107</v>
      </c>
      <c r="AL8206" s="28">
        <f t="shared" si="256"/>
        <v>14</v>
      </c>
      <c r="AN8206" s="160">
        <v>37899</v>
      </c>
      <c r="AO8206">
        <v>11</v>
      </c>
      <c r="AP8206">
        <v>150</v>
      </c>
      <c r="AQ8206" s="160" t="s">
        <v>1107</v>
      </c>
      <c r="AR8206" s="28">
        <f t="shared" si="257"/>
        <v>15</v>
      </c>
      <c r="AT8206" s="160">
        <v>36804</v>
      </c>
      <c r="AU8206">
        <v>11</v>
      </c>
      <c r="AV8206">
        <v>152</v>
      </c>
      <c r="AW8206" s="160" t="s">
        <v>1107</v>
      </c>
      <c r="AX8206" s="28">
        <f t="shared" si="258"/>
        <v>15</v>
      </c>
    </row>
    <row r="8207" spans="28:50" x14ac:dyDescent="0.3">
      <c r="AB8207" s="160">
        <v>35343</v>
      </c>
      <c r="AC8207">
        <v>12</v>
      </c>
      <c r="AD8207">
        <v>189</v>
      </c>
      <c r="AE8207" t="s">
        <v>1107</v>
      </c>
      <c r="AF8207">
        <v>19</v>
      </c>
      <c r="AH8207" s="160">
        <v>35343</v>
      </c>
      <c r="AI8207">
        <v>12</v>
      </c>
      <c r="AJ8207">
        <v>142</v>
      </c>
      <c r="AK8207" s="160" t="s">
        <v>1107</v>
      </c>
      <c r="AL8207" s="28">
        <f t="shared" si="256"/>
        <v>14</v>
      </c>
      <c r="AN8207" s="160">
        <v>37899</v>
      </c>
      <c r="AO8207">
        <v>12</v>
      </c>
      <c r="AP8207">
        <v>150</v>
      </c>
      <c r="AQ8207" s="160" t="s">
        <v>1107</v>
      </c>
      <c r="AR8207" s="28">
        <f t="shared" si="257"/>
        <v>15</v>
      </c>
      <c r="AT8207" s="160">
        <v>36804</v>
      </c>
      <c r="AU8207">
        <v>12</v>
      </c>
      <c r="AV8207">
        <v>158</v>
      </c>
      <c r="AW8207" s="160" t="s">
        <v>1107</v>
      </c>
      <c r="AX8207" s="28">
        <f t="shared" si="258"/>
        <v>16</v>
      </c>
    </row>
    <row r="8208" spans="28:50" x14ac:dyDescent="0.3">
      <c r="AB8208" s="160">
        <v>35343</v>
      </c>
      <c r="AC8208">
        <v>13</v>
      </c>
      <c r="AD8208">
        <v>209</v>
      </c>
      <c r="AE8208" t="s">
        <v>1107</v>
      </c>
      <c r="AF8208">
        <v>21</v>
      </c>
      <c r="AH8208" s="160">
        <v>35343</v>
      </c>
      <c r="AI8208">
        <v>13</v>
      </c>
      <c r="AJ8208">
        <v>138</v>
      </c>
      <c r="AK8208" s="160" t="s">
        <v>1107</v>
      </c>
      <c r="AL8208" s="28">
        <f t="shared" si="256"/>
        <v>14</v>
      </c>
      <c r="AN8208" s="160">
        <v>37899</v>
      </c>
      <c r="AO8208">
        <v>13</v>
      </c>
      <c r="AP8208">
        <v>134</v>
      </c>
      <c r="AQ8208" s="160" t="s">
        <v>1107</v>
      </c>
      <c r="AR8208" s="28">
        <f t="shared" si="257"/>
        <v>13</v>
      </c>
      <c r="AT8208" s="160">
        <v>36804</v>
      </c>
      <c r="AU8208">
        <v>13</v>
      </c>
      <c r="AV8208">
        <v>164</v>
      </c>
      <c r="AW8208" s="160" t="s">
        <v>1107</v>
      </c>
      <c r="AX8208" s="28">
        <f t="shared" si="258"/>
        <v>16</v>
      </c>
    </row>
    <row r="8209" spans="28:50" x14ac:dyDescent="0.3">
      <c r="AB8209" s="160">
        <v>35343</v>
      </c>
      <c r="AC8209">
        <v>14</v>
      </c>
      <c r="AD8209">
        <v>211</v>
      </c>
      <c r="AE8209" t="s">
        <v>1107</v>
      </c>
      <c r="AF8209">
        <v>21</v>
      </c>
      <c r="AH8209" s="160">
        <v>35343</v>
      </c>
      <c r="AI8209">
        <v>14</v>
      </c>
      <c r="AJ8209">
        <v>134</v>
      </c>
      <c r="AK8209" s="160" t="s">
        <v>1107</v>
      </c>
      <c r="AL8209" s="28">
        <f t="shared" si="256"/>
        <v>13</v>
      </c>
      <c r="AN8209" s="160">
        <v>37899</v>
      </c>
      <c r="AO8209">
        <v>14</v>
      </c>
      <c r="AP8209">
        <v>120</v>
      </c>
      <c r="AQ8209" s="160" t="s">
        <v>1107</v>
      </c>
      <c r="AR8209" s="28">
        <f t="shared" si="257"/>
        <v>12</v>
      </c>
      <c r="AT8209" s="160">
        <v>36804</v>
      </c>
      <c r="AU8209">
        <v>14</v>
      </c>
      <c r="AV8209">
        <v>150</v>
      </c>
      <c r="AW8209" s="160" t="s">
        <v>1107</v>
      </c>
      <c r="AX8209" s="28">
        <f t="shared" si="258"/>
        <v>15</v>
      </c>
    </row>
    <row r="8210" spans="28:50" x14ac:dyDescent="0.3">
      <c r="AB8210" s="160">
        <v>35343</v>
      </c>
      <c r="AC8210">
        <v>15</v>
      </c>
      <c r="AD8210">
        <v>206</v>
      </c>
      <c r="AE8210" t="s">
        <v>1107</v>
      </c>
      <c r="AF8210">
        <v>21</v>
      </c>
      <c r="AH8210" s="160">
        <v>35343</v>
      </c>
      <c r="AI8210">
        <v>15</v>
      </c>
      <c r="AJ8210">
        <v>129</v>
      </c>
      <c r="AK8210" s="160" t="s">
        <v>1107</v>
      </c>
      <c r="AL8210" s="28">
        <f t="shared" si="256"/>
        <v>13</v>
      </c>
      <c r="AN8210" s="160">
        <v>37899</v>
      </c>
      <c r="AO8210">
        <v>15</v>
      </c>
      <c r="AP8210">
        <v>120</v>
      </c>
      <c r="AQ8210" s="160" t="s">
        <v>1107</v>
      </c>
      <c r="AR8210" s="28">
        <f t="shared" si="257"/>
        <v>12</v>
      </c>
      <c r="AT8210" s="160">
        <v>36804</v>
      </c>
      <c r="AU8210">
        <v>15</v>
      </c>
      <c r="AV8210">
        <v>142</v>
      </c>
      <c r="AW8210" s="160" t="s">
        <v>1107</v>
      </c>
      <c r="AX8210" s="28">
        <f t="shared" si="258"/>
        <v>14</v>
      </c>
    </row>
    <row r="8211" spans="28:50" x14ac:dyDescent="0.3">
      <c r="AB8211" s="160">
        <v>35343</v>
      </c>
      <c r="AC8211">
        <v>16</v>
      </c>
      <c r="AD8211">
        <v>203</v>
      </c>
      <c r="AE8211" t="s">
        <v>1107</v>
      </c>
      <c r="AF8211">
        <v>20</v>
      </c>
      <c r="AH8211" s="160">
        <v>35343</v>
      </c>
      <c r="AI8211">
        <v>16</v>
      </c>
      <c r="AJ8211">
        <v>127</v>
      </c>
      <c r="AK8211" s="160" t="s">
        <v>1107</v>
      </c>
      <c r="AL8211" s="28">
        <f t="shared" si="256"/>
        <v>13</v>
      </c>
      <c r="AN8211" s="160">
        <v>37899</v>
      </c>
      <c r="AO8211">
        <v>16</v>
      </c>
      <c r="AP8211">
        <v>115</v>
      </c>
      <c r="AQ8211" s="160" t="s">
        <v>1107</v>
      </c>
      <c r="AR8211" s="28">
        <f t="shared" si="257"/>
        <v>12</v>
      </c>
      <c r="AT8211" s="160">
        <v>36804</v>
      </c>
      <c r="AU8211">
        <v>16</v>
      </c>
      <c r="AV8211">
        <v>135</v>
      </c>
      <c r="AW8211" s="160" t="s">
        <v>1107</v>
      </c>
      <c r="AX8211" s="28">
        <f t="shared" si="258"/>
        <v>14</v>
      </c>
    </row>
    <row r="8212" spans="28:50" x14ac:dyDescent="0.3">
      <c r="AB8212" s="160">
        <v>35343</v>
      </c>
      <c r="AC8212">
        <v>17</v>
      </c>
      <c r="AD8212">
        <v>197</v>
      </c>
      <c r="AE8212" t="s">
        <v>1107</v>
      </c>
      <c r="AF8212">
        <v>20</v>
      </c>
      <c r="AH8212" s="160">
        <v>35343</v>
      </c>
      <c r="AI8212">
        <v>17</v>
      </c>
      <c r="AJ8212">
        <v>124</v>
      </c>
      <c r="AK8212" s="160" t="s">
        <v>1107</v>
      </c>
      <c r="AL8212" s="28">
        <f t="shared" si="256"/>
        <v>12</v>
      </c>
      <c r="AN8212" s="160">
        <v>37899</v>
      </c>
      <c r="AO8212">
        <v>17</v>
      </c>
      <c r="AP8212">
        <v>110</v>
      </c>
      <c r="AQ8212" s="160" t="s">
        <v>1107</v>
      </c>
      <c r="AR8212" s="28">
        <f t="shared" si="257"/>
        <v>11</v>
      </c>
      <c r="AT8212" s="160">
        <v>36804</v>
      </c>
      <c r="AU8212">
        <v>17</v>
      </c>
      <c r="AV8212">
        <v>123</v>
      </c>
      <c r="AW8212" s="160" t="s">
        <v>1107</v>
      </c>
      <c r="AX8212" s="28">
        <f t="shared" si="258"/>
        <v>12</v>
      </c>
    </row>
    <row r="8213" spans="28:50" x14ac:dyDescent="0.3">
      <c r="AB8213" s="160">
        <v>35343</v>
      </c>
      <c r="AC8213">
        <v>18</v>
      </c>
      <c r="AD8213">
        <v>185</v>
      </c>
      <c r="AE8213" t="s">
        <v>1107</v>
      </c>
      <c r="AF8213">
        <v>19</v>
      </c>
      <c r="AH8213" s="160">
        <v>35343</v>
      </c>
      <c r="AI8213">
        <v>18</v>
      </c>
      <c r="AJ8213">
        <v>121</v>
      </c>
      <c r="AK8213" s="160" t="s">
        <v>1107</v>
      </c>
      <c r="AL8213" s="28">
        <f t="shared" si="256"/>
        <v>12</v>
      </c>
      <c r="AN8213" s="160">
        <v>37899</v>
      </c>
      <c r="AO8213">
        <v>18</v>
      </c>
      <c r="AP8213">
        <v>110</v>
      </c>
      <c r="AQ8213" s="160" t="s">
        <v>1107</v>
      </c>
      <c r="AR8213" s="28">
        <f t="shared" si="257"/>
        <v>11</v>
      </c>
      <c r="AT8213" s="160">
        <v>36804</v>
      </c>
      <c r="AU8213">
        <v>18</v>
      </c>
      <c r="AV8213">
        <v>120</v>
      </c>
      <c r="AW8213" s="160" t="s">
        <v>1107</v>
      </c>
      <c r="AX8213" s="28">
        <f t="shared" si="258"/>
        <v>12</v>
      </c>
    </row>
    <row r="8214" spans="28:50" x14ac:dyDescent="0.3">
      <c r="AB8214" s="160">
        <v>35343</v>
      </c>
      <c r="AC8214">
        <v>19</v>
      </c>
      <c r="AD8214">
        <v>171</v>
      </c>
      <c r="AE8214" t="s">
        <v>1107</v>
      </c>
      <c r="AF8214">
        <v>17</v>
      </c>
      <c r="AH8214" s="160">
        <v>35343</v>
      </c>
      <c r="AI8214">
        <v>19</v>
      </c>
      <c r="AJ8214">
        <v>120</v>
      </c>
      <c r="AK8214" s="160" t="s">
        <v>1107</v>
      </c>
      <c r="AL8214" s="28">
        <f t="shared" si="256"/>
        <v>12</v>
      </c>
      <c r="AN8214" s="160">
        <v>37899</v>
      </c>
      <c r="AO8214">
        <v>19</v>
      </c>
      <c r="AP8214">
        <v>113</v>
      </c>
      <c r="AQ8214" s="160" t="s">
        <v>1107</v>
      </c>
      <c r="AR8214" s="28">
        <f t="shared" si="257"/>
        <v>11</v>
      </c>
      <c r="AT8214" s="160">
        <v>36804</v>
      </c>
      <c r="AU8214">
        <v>19</v>
      </c>
      <c r="AV8214">
        <v>131</v>
      </c>
      <c r="AW8214" s="160" t="s">
        <v>1107</v>
      </c>
      <c r="AX8214" s="28">
        <f t="shared" si="258"/>
        <v>13</v>
      </c>
    </row>
    <row r="8215" spans="28:50" x14ac:dyDescent="0.3">
      <c r="AB8215" s="160">
        <v>35343</v>
      </c>
      <c r="AC8215">
        <v>20</v>
      </c>
      <c r="AD8215">
        <v>164</v>
      </c>
      <c r="AE8215" t="s">
        <v>1107</v>
      </c>
      <c r="AF8215">
        <v>16</v>
      </c>
      <c r="AH8215" s="160">
        <v>35343</v>
      </c>
      <c r="AI8215">
        <v>20</v>
      </c>
      <c r="AJ8215">
        <v>119</v>
      </c>
      <c r="AK8215" s="160" t="s">
        <v>1107</v>
      </c>
      <c r="AL8215" s="28">
        <f t="shared" si="256"/>
        <v>12</v>
      </c>
      <c r="AN8215" s="160">
        <v>37899</v>
      </c>
      <c r="AO8215">
        <v>20</v>
      </c>
      <c r="AP8215">
        <v>110</v>
      </c>
      <c r="AQ8215" s="160" t="s">
        <v>1107</v>
      </c>
      <c r="AR8215" s="28">
        <f t="shared" si="257"/>
        <v>11</v>
      </c>
      <c r="AT8215" s="160">
        <v>36804</v>
      </c>
      <c r="AU8215">
        <v>20</v>
      </c>
      <c r="AV8215">
        <v>130</v>
      </c>
      <c r="AW8215" s="160" t="s">
        <v>1107</v>
      </c>
      <c r="AX8215" s="28">
        <f t="shared" si="258"/>
        <v>13</v>
      </c>
    </row>
    <row r="8216" spans="28:50" x14ac:dyDescent="0.3">
      <c r="AB8216" s="160">
        <v>35343</v>
      </c>
      <c r="AC8216">
        <v>21</v>
      </c>
      <c r="AD8216">
        <v>140</v>
      </c>
      <c r="AE8216" t="s">
        <v>1107</v>
      </c>
      <c r="AF8216">
        <v>14</v>
      </c>
      <c r="AH8216" s="160">
        <v>35343</v>
      </c>
      <c r="AI8216">
        <v>21</v>
      </c>
      <c r="AJ8216">
        <v>118</v>
      </c>
      <c r="AK8216" s="160" t="s">
        <v>1107</v>
      </c>
      <c r="AL8216" s="28">
        <f t="shared" si="256"/>
        <v>12</v>
      </c>
      <c r="AN8216" s="160">
        <v>37899</v>
      </c>
      <c r="AO8216">
        <v>21</v>
      </c>
      <c r="AP8216">
        <v>100</v>
      </c>
      <c r="AQ8216" s="160" t="s">
        <v>1107</v>
      </c>
      <c r="AR8216" s="28">
        <f t="shared" si="257"/>
        <v>10</v>
      </c>
      <c r="AT8216" s="160">
        <v>36804</v>
      </c>
      <c r="AU8216">
        <v>21</v>
      </c>
      <c r="AV8216">
        <v>134</v>
      </c>
      <c r="AW8216" s="160" t="s">
        <v>1107</v>
      </c>
      <c r="AX8216" s="28">
        <f t="shared" si="258"/>
        <v>13</v>
      </c>
    </row>
    <row r="8217" spans="28:50" x14ac:dyDescent="0.3">
      <c r="AB8217" s="160">
        <v>35343</v>
      </c>
      <c r="AC8217">
        <v>22</v>
      </c>
      <c r="AD8217">
        <v>139</v>
      </c>
      <c r="AE8217" t="s">
        <v>1107</v>
      </c>
      <c r="AF8217">
        <v>14</v>
      </c>
      <c r="AH8217" s="160">
        <v>35343</v>
      </c>
      <c r="AI8217">
        <v>22</v>
      </c>
      <c r="AJ8217">
        <v>115</v>
      </c>
      <c r="AK8217" s="160" t="s">
        <v>1107</v>
      </c>
      <c r="AL8217" s="28">
        <f t="shared" si="256"/>
        <v>12</v>
      </c>
      <c r="AN8217" s="160">
        <v>37899</v>
      </c>
      <c r="AO8217">
        <v>22</v>
      </c>
      <c r="AP8217">
        <v>97</v>
      </c>
      <c r="AQ8217" s="160" t="s">
        <v>1107</v>
      </c>
      <c r="AR8217" s="28">
        <f t="shared" si="257"/>
        <v>10</v>
      </c>
      <c r="AT8217" s="160">
        <v>36804</v>
      </c>
      <c r="AU8217">
        <v>22</v>
      </c>
      <c r="AV8217">
        <v>130</v>
      </c>
      <c r="AW8217" s="160" t="s">
        <v>1107</v>
      </c>
      <c r="AX8217" s="28">
        <f t="shared" si="258"/>
        <v>13</v>
      </c>
    </row>
    <row r="8218" spans="28:50" x14ac:dyDescent="0.3">
      <c r="AB8218" s="160">
        <v>35343</v>
      </c>
      <c r="AC8218">
        <v>23</v>
      </c>
      <c r="AD8218">
        <v>140</v>
      </c>
      <c r="AE8218" t="s">
        <v>1107</v>
      </c>
      <c r="AF8218">
        <v>14</v>
      </c>
      <c r="AH8218" s="160">
        <v>35343</v>
      </c>
      <c r="AI8218">
        <v>23</v>
      </c>
      <c r="AJ8218">
        <v>112</v>
      </c>
      <c r="AK8218" s="160" t="s">
        <v>1107</v>
      </c>
      <c r="AL8218" s="28">
        <f t="shared" si="256"/>
        <v>11</v>
      </c>
      <c r="AN8218" s="160">
        <v>37899</v>
      </c>
      <c r="AO8218">
        <v>23</v>
      </c>
      <c r="AP8218">
        <v>100</v>
      </c>
      <c r="AQ8218" s="160" t="s">
        <v>1107</v>
      </c>
      <c r="AR8218" s="28">
        <f t="shared" si="257"/>
        <v>10</v>
      </c>
      <c r="AT8218" s="160">
        <v>36804</v>
      </c>
      <c r="AU8218">
        <v>23</v>
      </c>
      <c r="AV8218">
        <v>124</v>
      </c>
      <c r="AW8218" s="160" t="s">
        <v>1107</v>
      </c>
      <c r="AX8218" s="28">
        <f t="shared" si="258"/>
        <v>12</v>
      </c>
    </row>
    <row r="8219" spans="28:50" x14ac:dyDescent="0.3">
      <c r="AB8219" s="160">
        <v>35344</v>
      </c>
      <c r="AC8219">
        <v>0</v>
      </c>
      <c r="AD8219">
        <v>143</v>
      </c>
      <c r="AE8219" t="s">
        <v>1107</v>
      </c>
      <c r="AF8219">
        <v>14</v>
      </c>
      <c r="AH8219" s="160">
        <v>35344</v>
      </c>
      <c r="AI8219">
        <v>0</v>
      </c>
      <c r="AJ8219">
        <v>109</v>
      </c>
      <c r="AK8219" s="160" t="s">
        <v>1107</v>
      </c>
      <c r="AL8219" s="28">
        <f t="shared" si="256"/>
        <v>11</v>
      </c>
      <c r="AN8219" s="160">
        <v>37900</v>
      </c>
      <c r="AO8219">
        <v>0</v>
      </c>
      <c r="AP8219">
        <v>90</v>
      </c>
      <c r="AQ8219" s="160" t="s">
        <v>1107</v>
      </c>
      <c r="AR8219" s="28">
        <f t="shared" si="257"/>
        <v>9</v>
      </c>
      <c r="AT8219" s="160">
        <v>36805</v>
      </c>
      <c r="AU8219">
        <v>0</v>
      </c>
      <c r="AV8219">
        <v>125</v>
      </c>
      <c r="AW8219" s="160" t="s">
        <v>1107</v>
      </c>
      <c r="AX8219" s="28">
        <f t="shared" si="258"/>
        <v>13</v>
      </c>
    </row>
    <row r="8220" spans="28:50" x14ac:dyDescent="0.3">
      <c r="AB8220" s="160">
        <v>35344</v>
      </c>
      <c r="AC8220">
        <v>1</v>
      </c>
      <c r="AD8220">
        <v>142</v>
      </c>
      <c r="AE8220" t="s">
        <v>1107</v>
      </c>
      <c r="AF8220">
        <v>14</v>
      </c>
      <c r="AH8220" s="160">
        <v>35344</v>
      </c>
      <c r="AI8220">
        <v>1</v>
      </c>
      <c r="AJ8220">
        <v>107</v>
      </c>
      <c r="AK8220" s="160" t="s">
        <v>1107</v>
      </c>
      <c r="AL8220" s="28">
        <f t="shared" si="256"/>
        <v>11</v>
      </c>
      <c r="AN8220" s="160">
        <v>37900</v>
      </c>
      <c r="AO8220">
        <v>1</v>
      </c>
      <c r="AP8220">
        <v>80</v>
      </c>
      <c r="AQ8220" s="160" t="s">
        <v>1107</v>
      </c>
      <c r="AR8220" s="28">
        <f t="shared" si="257"/>
        <v>8</v>
      </c>
      <c r="AT8220" s="160">
        <v>36805</v>
      </c>
      <c r="AU8220">
        <v>1</v>
      </c>
      <c r="AV8220">
        <v>127</v>
      </c>
      <c r="AW8220" s="160" t="s">
        <v>1107</v>
      </c>
      <c r="AX8220" s="28">
        <f t="shared" si="258"/>
        <v>13</v>
      </c>
    </row>
    <row r="8221" spans="28:50" x14ac:dyDescent="0.3">
      <c r="AB8221" s="160">
        <v>35344</v>
      </c>
      <c r="AC8221">
        <v>2</v>
      </c>
      <c r="AD8221">
        <v>140</v>
      </c>
      <c r="AE8221" t="s">
        <v>1107</v>
      </c>
      <c r="AF8221">
        <v>14</v>
      </c>
      <c r="AH8221" s="160">
        <v>35344</v>
      </c>
      <c r="AI8221">
        <v>2</v>
      </c>
      <c r="AJ8221">
        <v>105</v>
      </c>
      <c r="AK8221" s="160" t="s">
        <v>1107</v>
      </c>
      <c r="AL8221" s="28">
        <f t="shared" si="256"/>
        <v>11</v>
      </c>
      <c r="AN8221" s="160">
        <v>37900</v>
      </c>
      <c r="AO8221">
        <v>2</v>
      </c>
      <c r="AP8221">
        <v>70</v>
      </c>
      <c r="AQ8221" s="160" t="s">
        <v>1107</v>
      </c>
      <c r="AR8221" s="28">
        <f t="shared" si="257"/>
        <v>7</v>
      </c>
      <c r="AT8221" s="160">
        <v>36805</v>
      </c>
      <c r="AU8221">
        <v>2</v>
      </c>
      <c r="AV8221">
        <v>140</v>
      </c>
      <c r="AW8221" s="160" t="s">
        <v>1107</v>
      </c>
      <c r="AX8221" s="28">
        <f t="shared" si="258"/>
        <v>14</v>
      </c>
    </row>
    <row r="8222" spans="28:50" x14ac:dyDescent="0.3">
      <c r="AB8222" s="160">
        <v>35344</v>
      </c>
      <c r="AC8222">
        <v>3</v>
      </c>
      <c r="AD8222">
        <v>139</v>
      </c>
      <c r="AE8222" t="s">
        <v>1107</v>
      </c>
      <c r="AF8222">
        <v>14</v>
      </c>
      <c r="AH8222" s="160">
        <v>35344</v>
      </c>
      <c r="AI8222">
        <v>3</v>
      </c>
      <c r="AJ8222">
        <v>102</v>
      </c>
      <c r="AK8222" s="160" t="s">
        <v>1107</v>
      </c>
      <c r="AL8222" s="28">
        <f t="shared" si="256"/>
        <v>10</v>
      </c>
      <c r="AN8222" s="160">
        <v>37900</v>
      </c>
      <c r="AO8222">
        <v>3</v>
      </c>
      <c r="AP8222">
        <v>60</v>
      </c>
      <c r="AQ8222" s="160" t="s">
        <v>1107</v>
      </c>
      <c r="AR8222" s="28">
        <f t="shared" si="257"/>
        <v>6</v>
      </c>
      <c r="AT8222" s="160">
        <v>36805</v>
      </c>
      <c r="AU8222">
        <v>3</v>
      </c>
      <c r="AV8222">
        <v>138</v>
      </c>
      <c r="AW8222" s="160" t="s">
        <v>1107</v>
      </c>
      <c r="AX8222" s="28">
        <f t="shared" si="258"/>
        <v>14</v>
      </c>
    </row>
    <row r="8223" spans="28:50" x14ac:dyDescent="0.3">
      <c r="AB8223" s="160">
        <v>35344</v>
      </c>
      <c r="AC8223">
        <v>4</v>
      </c>
      <c r="AD8223">
        <v>139</v>
      </c>
      <c r="AE8223" t="s">
        <v>1107</v>
      </c>
      <c r="AF8223">
        <v>14</v>
      </c>
      <c r="AH8223" s="160">
        <v>35344</v>
      </c>
      <c r="AI8223">
        <v>4</v>
      </c>
      <c r="AJ8223">
        <v>102</v>
      </c>
      <c r="AK8223" s="160" t="s">
        <v>1107</v>
      </c>
      <c r="AL8223" s="28">
        <f t="shared" si="256"/>
        <v>10</v>
      </c>
      <c r="AN8223" s="160">
        <v>37900</v>
      </c>
      <c r="AO8223">
        <v>4</v>
      </c>
      <c r="AP8223">
        <v>63</v>
      </c>
      <c r="AQ8223" s="160" t="s">
        <v>1107</v>
      </c>
      <c r="AR8223" s="28">
        <f t="shared" si="257"/>
        <v>6</v>
      </c>
      <c r="AT8223" s="160">
        <v>36805</v>
      </c>
      <c r="AU8223">
        <v>4</v>
      </c>
      <c r="AV8223">
        <v>132</v>
      </c>
      <c r="AW8223" s="160" t="s">
        <v>1107</v>
      </c>
      <c r="AX8223" s="28">
        <f t="shared" si="258"/>
        <v>13</v>
      </c>
    </row>
    <row r="8224" spans="28:50" x14ac:dyDescent="0.3">
      <c r="AB8224" s="160">
        <v>35344</v>
      </c>
      <c r="AC8224">
        <v>5</v>
      </c>
      <c r="AD8224">
        <v>138</v>
      </c>
      <c r="AE8224" t="s">
        <v>1107</v>
      </c>
      <c r="AF8224">
        <v>14</v>
      </c>
      <c r="AH8224" s="160">
        <v>35344</v>
      </c>
      <c r="AI8224">
        <v>5</v>
      </c>
      <c r="AJ8224">
        <v>103</v>
      </c>
      <c r="AK8224" s="160" t="s">
        <v>1107</v>
      </c>
      <c r="AL8224" s="28">
        <f t="shared" si="256"/>
        <v>10</v>
      </c>
      <c r="AN8224" s="160">
        <v>37900</v>
      </c>
      <c r="AO8224">
        <v>5</v>
      </c>
      <c r="AP8224">
        <v>60</v>
      </c>
      <c r="AQ8224" s="160" t="s">
        <v>1107</v>
      </c>
      <c r="AR8224" s="28">
        <f t="shared" si="257"/>
        <v>6</v>
      </c>
      <c r="AT8224" s="160">
        <v>36805</v>
      </c>
      <c r="AU8224">
        <v>5</v>
      </c>
      <c r="AV8224">
        <v>116</v>
      </c>
      <c r="AW8224" s="160" t="s">
        <v>1107</v>
      </c>
      <c r="AX8224" s="28">
        <f t="shared" si="258"/>
        <v>12</v>
      </c>
    </row>
    <row r="8225" spans="28:50" x14ac:dyDescent="0.3">
      <c r="AB8225" s="160">
        <v>35344</v>
      </c>
      <c r="AC8225">
        <v>6</v>
      </c>
      <c r="AD8225">
        <v>133</v>
      </c>
      <c r="AE8225" t="s">
        <v>1107</v>
      </c>
      <c r="AF8225">
        <v>13</v>
      </c>
      <c r="AH8225" s="160">
        <v>35344</v>
      </c>
      <c r="AI8225">
        <v>6</v>
      </c>
      <c r="AJ8225">
        <v>104</v>
      </c>
      <c r="AK8225" s="160" t="s">
        <v>1107</v>
      </c>
      <c r="AL8225" s="28">
        <f t="shared" si="256"/>
        <v>10</v>
      </c>
      <c r="AN8225" s="160">
        <v>37900</v>
      </c>
      <c r="AO8225">
        <v>6</v>
      </c>
      <c r="AP8225">
        <v>70</v>
      </c>
      <c r="AQ8225" s="160" t="s">
        <v>1107</v>
      </c>
      <c r="AR8225" s="28">
        <f t="shared" si="257"/>
        <v>7</v>
      </c>
      <c r="AT8225" s="160">
        <v>36805</v>
      </c>
      <c r="AU8225">
        <v>6</v>
      </c>
      <c r="AV8225">
        <v>99</v>
      </c>
      <c r="AW8225" s="160" t="s">
        <v>1107</v>
      </c>
      <c r="AX8225" s="28">
        <f t="shared" si="258"/>
        <v>10</v>
      </c>
    </row>
    <row r="8226" spans="28:50" x14ac:dyDescent="0.3">
      <c r="AB8226" s="160">
        <v>35344</v>
      </c>
      <c r="AC8226">
        <v>7</v>
      </c>
      <c r="AD8226">
        <v>143</v>
      </c>
      <c r="AE8226" t="s">
        <v>1107</v>
      </c>
      <c r="AF8226">
        <v>14</v>
      </c>
      <c r="AH8226" s="160">
        <v>35344</v>
      </c>
      <c r="AI8226">
        <v>7</v>
      </c>
      <c r="AJ8226">
        <v>109</v>
      </c>
      <c r="AK8226" s="160" t="s">
        <v>1107</v>
      </c>
      <c r="AL8226" s="28">
        <f t="shared" si="256"/>
        <v>11</v>
      </c>
      <c r="AN8226" s="160">
        <v>37900</v>
      </c>
      <c r="AO8226">
        <v>7</v>
      </c>
      <c r="AP8226">
        <v>90</v>
      </c>
      <c r="AQ8226" s="160" t="s">
        <v>1107</v>
      </c>
      <c r="AR8226" s="28">
        <f t="shared" si="257"/>
        <v>9</v>
      </c>
      <c r="AT8226" s="160">
        <v>36805</v>
      </c>
      <c r="AU8226">
        <v>7</v>
      </c>
      <c r="AV8226">
        <v>90</v>
      </c>
      <c r="AW8226" s="160" t="s">
        <v>1107</v>
      </c>
      <c r="AX8226" s="28">
        <f t="shared" si="258"/>
        <v>9</v>
      </c>
    </row>
    <row r="8227" spans="28:50" x14ac:dyDescent="0.3">
      <c r="AB8227" s="160">
        <v>35344</v>
      </c>
      <c r="AC8227">
        <v>8</v>
      </c>
      <c r="AD8227">
        <v>151</v>
      </c>
      <c r="AE8227" t="s">
        <v>1107</v>
      </c>
      <c r="AF8227">
        <v>15</v>
      </c>
      <c r="AH8227" s="160">
        <v>35344</v>
      </c>
      <c r="AI8227">
        <v>8</v>
      </c>
      <c r="AJ8227">
        <v>114</v>
      </c>
      <c r="AK8227" s="160" t="s">
        <v>1107</v>
      </c>
      <c r="AL8227" s="28">
        <f t="shared" si="256"/>
        <v>11</v>
      </c>
      <c r="AN8227" s="160">
        <v>37900</v>
      </c>
      <c r="AO8227">
        <v>8</v>
      </c>
      <c r="AP8227">
        <v>110</v>
      </c>
      <c r="AQ8227" s="160" t="s">
        <v>1107</v>
      </c>
      <c r="AR8227" s="28">
        <f t="shared" si="257"/>
        <v>11</v>
      </c>
      <c r="AT8227" s="160">
        <v>36805</v>
      </c>
      <c r="AU8227">
        <v>8</v>
      </c>
      <c r="AV8227">
        <v>82</v>
      </c>
      <c r="AW8227" s="160" t="s">
        <v>1107</v>
      </c>
      <c r="AX8227" s="28">
        <f t="shared" si="258"/>
        <v>8</v>
      </c>
    </row>
    <row r="8228" spans="28:50" x14ac:dyDescent="0.3">
      <c r="AB8228" s="160">
        <v>35344</v>
      </c>
      <c r="AC8228">
        <v>9</v>
      </c>
      <c r="AD8228">
        <v>169</v>
      </c>
      <c r="AE8228" t="s">
        <v>1107</v>
      </c>
      <c r="AF8228">
        <v>17</v>
      </c>
      <c r="AH8228" s="160">
        <v>35344</v>
      </c>
      <c r="AI8228">
        <v>9</v>
      </c>
      <c r="AJ8228">
        <v>120</v>
      </c>
      <c r="AK8228" s="160" t="s">
        <v>1107</v>
      </c>
      <c r="AL8228" s="28">
        <f t="shared" si="256"/>
        <v>12</v>
      </c>
      <c r="AN8228" s="160">
        <v>37900</v>
      </c>
      <c r="AO8228">
        <v>9</v>
      </c>
      <c r="AP8228">
        <v>120</v>
      </c>
      <c r="AQ8228" s="160" t="s">
        <v>1107</v>
      </c>
      <c r="AR8228" s="28">
        <f t="shared" si="257"/>
        <v>12</v>
      </c>
      <c r="AT8228" s="160">
        <v>36805</v>
      </c>
      <c r="AU8228">
        <v>9</v>
      </c>
      <c r="AV8228">
        <v>74</v>
      </c>
      <c r="AW8228" s="160" t="s">
        <v>1107</v>
      </c>
      <c r="AX8228" s="28">
        <f t="shared" si="258"/>
        <v>7</v>
      </c>
    </row>
    <row r="8229" spans="28:50" x14ac:dyDescent="0.3">
      <c r="AB8229" s="160">
        <v>35344</v>
      </c>
      <c r="AC8229">
        <v>10</v>
      </c>
      <c r="AD8229">
        <v>163</v>
      </c>
      <c r="AE8229" t="s">
        <v>1107</v>
      </c>
      <c r="AF8229">
        <v>16</v>
      </c>
      <c r="AH8229" s="160">
        <v>35344</v>
      </c>
      <c r="AI8229">
        <v>10</v>
      </c>
      <c r="AJ8229">
        <v>127</v>
      </c>
      <c r="AK8229" s="160" t="s">
        <v>1107</v>
      </c>
      <c r="AL8229" s="28">
        <f t="shared" si="256"/>
        <v>13</v>
      </c>
      <c r="AN8229" s="160">
        <v>37900</v>
      </c>
      <c r="AO8229">
        <v>10</v>
      </c>
      <c r="AP8229">
        <v>123</v>
      </c>
      <c r="AQ8229" s="160" t="s">
        <v>1107</v>
      </c>
      <c r="AR8229" s="28">
        <f t="shared" si="257"/>
        <v>12</v>
      </c>
      <c r="AT8229" s="160">
        <v>36805</v>
      </c>
      <c r="AU8229">
        <v>10</v>
      </c>
      <c r="AV8229">
        <v>70</v>
      </c>
      <c r="AW8229" s="160" t="s">
        <v>1107</v>
      </c>
      <c r="AX8229" s="28">
        <f t="shared" si="258"/>
        <v>7</v>
      </c>
    </row>
    <row r="8230" spans="28:50" x14ac:dyDescent="0.3">
      <c r="AB8230" s="160">
        <v>35344</v>
      </c>
      <c r="AC8230">
        <v>11</v>
      </c>
      <c r="AD8230">
        <v>133</v>
      </c>
      <c r="AE8230" t="s">
        <v>1107</v>
      </c>
      <c r="AF8230">
        <v>13</v>
      </c>
      <c r="AH8230" s="160">
        <v>35344</v>
      </c>
      <c r="AI8230">
        <v>11</v>
      </c>
      <c r="AJ8230">
        <v>135</v>
      </c>
      <c r="AK8230" s="160" t="s">
        <v>1107</v>
      </c>
      <c r="AL8230" s="28">
        <f t="shared" si="256"/>
        <v>14</v>
      </c>
      <c r="AN8230" s="160">
        <v>37900</v>
      </c>
      <c r="AO8230">
        <v>11</v>
      </c>
      <c r="AP8230">
        <v>130</v>
      </c>
      <c r="AQ8230" s="160" t="s">
        <v>1107</v>
      </c>
      <c r="AR8230" s="28">
        <f t="shared" si="257"/>
        <v>13</v>
      </c>
      <c r="AT8230" s="160">
        <v>36805</v>
      </c>
      <c r="AU8230">
        <v>11</v>
      </c>
      <c r="AV8230">
        <v>72</v>
      </c>
      <c r="AW8230" s="160" t="s">
        <v>1107</v>
      </c>
      <c r="AX8230" s="28">
        <f t="shared" si="258"/>
        <v>7</v>
      </c>
    </row>
    <row r="8231" spans="28:50" x14ac:dyDescent="0.3">
      <c r="AB8231" s="160">
        <v>35344</v>
      </c>
      <c r="AC8231">
        <v>12</v>
      </c>
      <c r="AD8231">
        <v>162</v>
      </c>
      <c r="AE8231" t="s">
        <v>1107</v>
      </c>
      <c r="AF8231">
        <v>16</v>
      </c>
      <c r="AH8231" s="160">
        <v>35344</v>
      </c>
      <c r="AI8231">
        <v>12</v>
      </c>
      <c r="AJ8231">
        <v>143</v>
      </c>
      <c r="AK8231" s="160" t="s">
        <v>1107</v>
      </c>
      <c r="AL8231" s="28">
        <f t="shared" si="256"/>
        <v>14</v>
      </c>
      <c r="AN8231" s="160">
        <v>37900</v>
      </c>
      <c r="AO8231">
        <v>12</v>
      </c>
      <c r="AP8231">
        <v>140</v>
      </c>
      <c r="AQ8231" s="160" t="s">
        <v>1107</v>
      </c>
      <c r="AR8231" s="28">
        <f t="shared" si="257"/>
        <v>14</v>
      </c>
      <c r="AT8231" s="160">
        <v>36805</v>
      </c>
      <c r="AU8231">
        <v>12</v>
      </c>
      <c r="AV8231">
        <v>87</v>
      </c>
      <c r="AW8231" s="160" t="s">
        <v>1107</v>
      </c>
      <c r="AX8231" s="28">
        <f t="shared" si="258"/>
        <v>9</v>
      </c>
    </row>
    <row r="8232" spans="28:50" x14ac:dyDescent="0.3">
      <c r="AB8232" s="160">
        <v>35344</v>
      </c>
      <c r="AC8232">
        <v>13</v>
      </c>
      <c r="AD8232">
        <v>151</v>
      </c>
      <c r="AE8232" t="s">
        <v>1107</v>
      </c>
      <c r="AF8232">
        <v>15</v>
      </c>
      <c r="AH8232" s="160">
        <v>35344</v>
      </c>
      <c r="AI8232">
        <v>13</v>
      </c>
      <c r="AJ8232">
        <v>145</v>
      </c>
      <c r="AK8232" s="160" t="s">
        <v>1107</v>
      </c>
      <c r="AL8232" s="28">
        <f t="shared" si="256"/>
        <v>15</v>
      </c>
      <c r="AN8232" s="160">
        <v>37900</v>
      </c>
      <c r="AO8232">
        <v>13</v>
      </c>
      <c r="AP8232">
        <v>143</v>
      </c>
      <c r="AQ8232" s="160" t="s">
        <v>1107</v>
      </c>
      <c r="AR8232" s="28">
        <f t="shared" si="257"/>
        <v>14</v>
      </c>
      <c r="AT8232" s="160">
        <v>36805</v>
      </c>
      <c r="AU8232">
        <v>13</v>
      </c>
      <c r="AV8232">
        <v>110</v>
      </c>
      <c r="AW8232" s="160" t="s">
        <v>1107</v>
      </c>
      <c r="AX8232" s="28">
        <f t="shared" si="258"/>
        <v>11</v>
      </c>
    </row>
    <row r="8233" spans="28:50" x14ac:dyDescent="0.3">
      <c r="AB8233" s="160">
        <v>35344</v>
      </c>
      <c r="AC8233">
        <v>14</v>
      </c>
      <c r="AD8233">
        <v>148</v>
      </c>
      <c r="AE8233" t="s">
        <v>1107</v>
      </c>
      <c r="AF8233">
        <v>15</v>
      </c>
      <c r="AH8233" s="160">
        <v>35344</v>
      </c>
      <c r="AI8233">
        <v>14</v>
      </c>
      <c r="AJ8233">
        <v>147</v>
      </c>
      <c r="AK8233" s="160" t="s">
        <v>1107</v>
      </c>
      <c r="AL8233" s="28">
        <f t="shared" si="256"/>
        <v>15</v>
      </c>
      <c r="AN8233" s="160">
        <v>37900</v>
      </c>
      <c r="AO8233">
        <v>14</v>
      </c>
      <c r="AP8233">
        <v>150</v>
      </c>
      <c r="AQ8233" s="160" t="s">
        <v>1107</v>
      </c>
      <c r="AR8233" s="28">
        <f t="shared" si="257"/>
        <v>15</v>
      </c>
      <c r="AT8233" s="160">
        <v>36805</v>
      </c>
      <c r="AU8233">
        <v>14</v>
      </c>
      <c r="AV8233">
        <v>119</v>
      </c>
      <c r="AW8233" s="160" t="s">
        <v>1107</v>
      </c>
      <c r="AX8233" s="28">
        <f t="shared" si="258"/>
        <v>12</v>
      </c>
    </row>
    <row r="8234" spans="28:50" x14ac:dyDescent="0.3">
      <c r="AB8234" s="160">
        <v>35344</v>
      </c>
      <c r="AC8234">
        <v>15</v>
      </c>
      <c r="AD8234">
        <v>139</v>
      </c>
      <c r="AE8234" t="s">
        <v>1107</v>
      </c>
      <c r="AF8234">
        <v>14</v>
      </c>
      <c r="AH8234" s="160">
        <v>35344</v>
      </c>
      <c r="AI8234">
        <v>15</v>
      </c>
      <c r="AJ8234">
        <v>149</v>
      </c>
      <c r="AK8234" s="160" t="s">
        <v>1107</v>
      </c>
      <c r="AL8234" s="28">
        <f t="shared" si="256"/>
        <v>15</v>
      </c>
      <c r="AN8234" s="160">
        <v>37900</v>
      </c>
      <c r="AO8234">
        <v>15</v>
      </c>
      <c r="AP8234">
        <v>140</v>
      </c>
      <c r="AQ8234" s="160" t="s">
        <v>1107</v>
      </c>
      <c r="AR8234" s="28">
        <f t="shared" si="257"/>
        <v>14</v>
      </c>
      <c r="AT8234" s="160">
        <v>36805</v>
      </c>
      <c r="AU8234">
        <v>15</v>
      </c>
      <c r="AV8234">
        <v>121</v>
      </c>
      <c r="AW8234" s="160" t="s">
        <v>1107</v>
      </c>
      <c r="AX8234" s="28">
        <f t="shared" si="258"/>
        <v>12</v>
      </c>
    </row>
    <row r="8235" spans="28:50" x14ac:dyDescent="0.3">
      <c r="AB8235" s="160">
        <v>35344</v>
      </c>
      <c r="AC8235">
        <v>16</v>
      </c>
      <c r="AD8235">
        <v>131</v>
      </c>
      <c r="AE8235" t="s">
        <v>1107</v>
      </c>
      <c r="AF8235">
        <v>13</v>
      </c>
      <c r="AH8235" s="160">
        <v>35344</v>
      </c>
      <c r="AI8235">
        <v>16</v>
      </c>
      <c r="AJ8235">
        <v>143</v>
      </c>
      <c r="AK8235" s="160" t="s">
        <v>1107</v>
      </c>
      <c r="AL8235" s="28">
        <f t="shared" si="256"/>
        <v>14</v>
      </c>
      <c r="AN8235" s="160">
        <v>37900</v>
      </c>
      <c r="AO8235">
        <v>16</v>
      </c>
      <c r="AP8235">
        <v>137</v>
      </c>
      <c r="AQ8235" s="160" t="s">
        <v>1107</v>
      </c>
      <c r="AR8235" s="28">
        <f t="shared" si="257"/>
        <v>14</v>
      </c>
      <c r="AT8235" s="160">
        <v>36805</v>
      </c>
      <c r="AU8235">
        <v>16</v>
      </c>
      <c r="AV8235">
        <v>115</v>
      </c>
      <c r="AW8235" s="160" t="s">
        <v>1107</v>
      </c>
      <c r="AX8235" s="28">
        <f t="shared" si="258"/>
        <v>12</v>
      </c>
    </row>
    <row r="8236" spans="28:50" x14ac:dyDescent="0.3">
      <c r="AB8236" s="160">
        <v>35344</v>
      </c>
      <c r="AC8236">
        <v>17</v>
      </c>
      <c r="AD8236">
        <v>133</v>
      </c>
      <c r="AE8236" t="s">
        <v>1107</v>
      </c>
      <c r="AF8236">
        <v>13</v>
      </c>
      <c r="AH8236" s="160">
        <v>35344</v>
      </c>
      <c r="AI8236">
        <v>17</v>
      </c>
      <c r="AJ8236">
        <v>137</v>
      </c>
      <c r="AK8236" s="160" t="s">
        <v>1107</v>
      </c>
      <c r="AL8236" s="28">
        <f t="shared" si="256"/>
        <v>14</v>
      </c>
      <c r="AN8236" s="160">
        <v>37900</v>
      </c>
      <c r="AO8236">
        <v>17</v>
      </c>
      <c r="AP8236">
        <v>120</v>
      </c>
      <c r="AQ8236" s="160" t="s">
        <v>1107</v>
      </c>
      <c r="AR8236" s="28">
        <f t="shared" si="257"/>
        <v>12</v>
      </c>
      <c r="AT8236" s="160">
        <v>36805</v>
      </c>
      <c r="AU8236">
        <v>17</v>
      </c>
      <c r="AV8236">
        <v>105</v>
      </c>
      <c r="AW8236" s="160" t="s">
        <v>1107</v>
      </c>
      <c r="AX8236" s="28">
        <f t="shared" si="258"/>
        <v>11</v>
      </c>
    </row>
    <row r="8237" spans="28:50" x14ac:dyDescent="0.3">
      <c r="AB8237" s="160">
        <v>35344</v>
      </c>
      <c r="AC8237">
        <v>18</v>
      </c>
      <c r="AD8237">
        <v>113</v>
      </c>
      <c r="AE8237" t="s">
        <v>1107</v>
      </c>
      <c r="AF8237">
        <v>11</v>
      </c>
      <c r="AH8237" s="160">
        <v>35344</v>
      </c>
      <c r="AI8237">
        <v>18</v>
      </c>
      <c r="AJ8237">
        <v>131</v>
      </c>
      <c r="AK8237" s="160" t="s">
        <v>1107</v>
      </c>
      <c r="AL8237" s="28">
        <f t="shared" si="256"/>
        <v>13</v>
      </c>
      <c r="AN8237" s="160">
        <v>37900</v>
      </c>
      <c r="AO8237">
        <v>18</v>
      </c>
      <c r="AP8237">
        <v>110</v>
      </c>
      <c r="AQ8237" s="160" t="s">
        <v>1107</v>
      </c>
      <c r="AR8237" s="28">
        <f t="shared" si="257"/>
        <v>11</v>
      </c>
      <c r="AT8237" s="160">
        <v>36805</v>
      </c>
      <c r="AU8237">
        <v>18</v>
      </c>
      <c r="AV8237">
        <v>94</v>
      </c>
      <c r="AW8237" s="160" t="s">
        <v>1107</v>
      </c>
      <c r="AX8237" s="28">
        <f t="shared" si="258"/>
        <v>9</v>
      </c>
    </row>
    <row r="8238" spans="28:50" x14ac:dyDescent="0.3">
      <c r="AB8238" s="160">
        <v>35344</v>
      </c>
      <c r="AC8238">
        <v>19</v>
      </c>
      <c r="AD8238">
        <v>111</v>
      </c>
      <c r="AE8238" t="s">
        <v>1107</v>
      </c>
      <c r="AF8238">
        <v>11</v>
      </c>
      <c r="AH8238" s="160">
        <v>35344</v>
      </c>
      <c r="AI8238">
        <v>19</v>
      </c>
      <c r="AJ8238">
        <v>131</v>
      </c>
      <c r="AK8238" s="160" t="s">
        <v>1107</v>
      </c>
      <c r="AL8238" s="28">
        <f t="shared" si="256"/>
        <v>13</v>
      </c>
      <c r="AN8238" s="160">
        <v>37900</v>
      </c>
      <c r="AO8238">
        <v>19</v>
      </c>
      <c r="AP8238">
        <v>100</v>
      </c>
      <c r="AQ8238" s="160" t="s">
        <v>1107</v>
      </c>
      <c r="AR8238" s="28">
        <f t="shared" si="257"/>
        <v>10</v>
      </c>
      <c r="AT8238" s="160">
        <v>36805</v>
      </c>
      <c r="AU8238">
        <v>19</v>
      </c>
      <c r="AV8238">
        <v>85</v>
      </c>
      <c r="AW8238" s="160" t="s">
        <v>1107</v>
      </c>
      <c r="AX8238" s="28">
        <f t="shared" si="258"/>
        <v>9</v>
      </c>
    </row>
    <row r="8239" spans="28:50" x14ac:dyDescent="0.3">
      <c r="AB8239" s="160">
        <v>35344</v>
      </c>
      <c r="AC8239">
        <v>20</v>
      </c>
      <c r="AD8239">
        <v>107</v>
      </c>
      <c r="AE8239" t="s">
        <v>1107</v>
      </c>
      <c r="AF8239">
        <v>11</v>
      </c>
      <c r="AH8239" s="160">
        <v>35344</v>
      </c>
      <c r="AI8239">
        <v>20</v>
      </c>
      <c r="AJ8239">
        <v>131</v>
      </c>
      <c r="AK8239" s="160" t="s">
        <v>1107</v>
      </c>
      <c r="AL8239" s="28">
        <f t="shared" si="256"/>
        <v>13</v>
      </c>
      <c r="AN8239" s="160">
        <v>37900</v>
      </c>
      <c r="AO8239">
        <v>20</v>
      </c>
      <c r="AP8239">
        <v>100</v>
      </c>
      <c r="AQ8239" s="160" t="s">
        <v>1107</v>
      </c>
      <c r="AR8239" s="28">
        <f t="shared" si="257"/>
        <v>10</v>
      </c>
      <c r="AT8239" s="160">
        <v>36805</v>
      </c>
      <c r="AU8239">
        <v>20</v>
      </c>
      <c r="AV8239">
        <v>76</v>
      </c>
      <c r="AW8239" s="160" t="s">
        <v>1107</v>
      </c>
      <c r="AX8239" s="28">
        <f t="shared" si="258"/>
        <v>8</v>
      </c>
    </row>
    <row r="8240" spans="28:50" x14ac:dyDescent="0.3">
      <c r="AB8240" s="160">
        <v>35344</v>
      </c>
      <c r="AC8240">
        <v>21</v>
      </c>
      <c r="AD8240">
        <v>106</v>
      </c>
      <c r="AE8240" t="s">
        <v>1107</v>
      </c>
      <c r="AF8240">
        <v>11</v>
      </c>
      <c r="AH8240" s="160">
        <v>35344</v>
      </c>
      <c r="AI8240">
        <v>21</v>
      </c>
      <c r="AJ8240">
        <v>130</v>
      </c>
      <c r="AK8240" s="160" t="s">
        <v>1107</v>
      </c>
      <c r="AL8240" s="28">
        <f t="shared" si="256"/>
        <v>13</v>
      </c>
      <c r="AN8240" s="160">
        <v>37900</v>
      </c>
      <c r="AO8240">
        <v>21</v>
      </c>
      <c r="AP8240">
        <v>90</v>
      </c>
      <c r="AQ8240" s="160" t="s">
        <v>1107</v>
      </c>
      <c r="AR8240" s="28">
        <f t="shared" si="257"/>
        <v>9</v>
      </c>
      <c r="AT8240" s="160">
        <v>36805</v>
      </c>
      <c r="AU8240">
        <v>21</v>
      </c>
      <c r="AV8240">
        <v>75</v>
      </c>
      <c r="AW8240" s="160" t="s">
        <v>1107</v>
      </c>
      <c r="AX8240" s="28">
        <f t="shared" si="258"/>
        <v>8</v>
      </c>
    </row>
    <row r="8241" spans="28:50" x14ac:dyDescent="0.3">
      <c r="AB8241" s="160">
        <v>35344</v>
      </c>
      <c r="AC8241">
        <v>22</v>
      </c>
      <c r="AD8241">
        <v>104</v>
      </c>
      <c r="AE8241" t="s">
        <v>1107</v>
      </c>
      <c r="AF8241">
        <v>10</v>
      </c>
      <c r="AH8241" s="160">
        <v>35344</v>
      </c>
      <c r="AI8241">
        <v>22</v>
      </c>
      <c r="AJ8241">
        <v>127</v>
      </c>
      <c r="AK8241" s="160" t="s">
        <v>1107</v>
      </c>
      <c r="AL8241" s="28">
        <f t="shared" si="256"/>
        <v>13</v>
      </c>
      <c r="AN8241" s="160">
        <v>37900</v>
      </c>
      <c r="AO8241">
        <v>22</v>
      </c>
      <c r="AP8241">
        <v>82</v>
      </c>
      <c r="AQ8241" s="160" t="s">
        <v>1107</v>
      </c>
      <c r="AR8241" s="28">
        <f t="shared" si="257"/>
        <v>8</v>
      </c>
      <c r="AT8241" s="160">
        <v>36805</v>
      </c>
      <c r="AU8241">
        <v>22</v>
      </c>
      <c r="AV8241">
        <v>68</v>
      </c>
      <c r="AW8241" s="160" t="s">
        <v>1107</v>
      </c>
      <c r="AX8241" s="28">
        <f t="shared" si="258"/>
        <v>7</v>
      </c>
    </row>
    <row r="8242" spans="28:50" x14ac:dyDescent="0.3">
      <c r="AB8242" s="160">
        <v>35344</v>
      </c>
      <c r="AC8242">
        <v>23</v>
      </c>
      <c r="AD8242">
        <v>101</v>
      </c>
      <c r="AE8242" t="s">
        <v>1107</v>
      </c>
      <c r="AF8242">
        <v>10</v>
      </c>
      <c r="AH8242" s="160">
        <v>35344</v>
      </c>
      <c r="AI8242">
        <v>23</v>
      </c>
      <c r="AJ8242">
        <v>123</v>
      </c>
      <c r="AK8242" s="160" t="s">
        <v>1107</v>
      </c>
      <c r="AL8242" s="28">
        <f t="shared" si="256"/>
        <v>12</v>
      </c>
      <c r="AN8242" s="160">
        <v>37900</v>
      </c>
      <c r="AO8242">
        <v>23</v>
      </c>
      <c r="AP8242">
        <v>70</v>
      </c>
      <c r="AQ8242" s="160" t="s">
        <v>1107</v>
      </c>
      <c r="AR8242" s="28">
        <f t="shared" si="257"/>
        <v>7</v>
      </c>
      <c r="AT8242" s="160">
        <v>36805</v>
      </c>
      <c r="AU8242">
        <v>23</v>
      </c>
      <c r="AV8242">
        <v>63</v>
      </c>
      <c r="AW8242" s="160" t="s">
        <v>1107</v>
      </c>
      <c r="AX8242" s="28">
        <f t="shared" si="258"/>
        <v>6</v>
      </c>
    </row>
    <row r="8243" spans="28:50" x14ac:dyDescent="0.3">
      <c r="AB8243" s="160">
        <v>35345</v>
      </c>
      <c r="AC8243">
        <v>0</v>
      </c>
      <c r="AD8243">
        <v>101</v>
      </c>
      <c r="AE8243" t="s">
        <v>1107</v>
      </c>
      <c r="AF8243">
        <v>10</v>
      </c>
      <c r="AH8243" s="160">
        <v>35345</v>
      </c>
      <c r="AI8243">
        <v>0</v>
      </c>
      <c r="AJ8243">
        <v>119</v>
      </c>
      <c r="AK8243" s="160" t="s">
        <v>1107</v>
      </c>
      <c r="AL8243" s="28">
        <f t="shared" si="256"/>
        <v>12</v>
      </c>
      <c r="AN8243" s="160">
        <v>37901</v>
      </c>
      <c r="AO8243">
        <v>0</v>
      </c>
      <c r="AP8243">
        <v>70</v>
      </c>
      <c r="AQ8243" s="160" t="s">
        <v>1107</v>
      </c>
      <c r="AR8243" s="28">
        <f t="shared" si="257"/>
        <v>7</v>
      </c>
      <c r="AT8243" s="160">
        <v>36806</v>
      </c>
      <c r="AU8243">
        <v>0</v>
      </c>
      <c r="AV8243">
        <v>56</v>
      </c>
      <c r="AW8243" s="160" t="s">
        <v>1107</v>
      </c>
      <c r="AX8243" s="28">
        <f t="shared" si="258"/>
        <v>6</v>
      </c>
    </row>
    <row r="8244" spans="28:50" x14ac:dyDescent="0.3">
      <c r="AB8244" s="160">
        <v>35345</v>
      </c>
      <c r="AC8244">
        <v>1</v>
      </c>
      <c r="AD8244">
        <v>97</v>
      </c>
      <c r="AE8244" t="s">
        <v>1107</v>
      </c>
      <c r="AF8244">
        <v>10</v>
      </c>
      <c r="AH8244" s="160">
        <v>35345</v>
      </c>
      <c r="AI8244">
        <v>1</v>
      </c>
      <c r="AJ8244">
        <v>115</v>
      </c>
      <c r="AK8244" s="160" t="s">
        <v>1107</v>
      </c>
      <c r="AL8244" s="28">
        <f t="shared" si="256"/>
        <v>12</v>
      </c>
      <c r="AN8244" s="160">
        <v>37901</v>
      </c>
      <c r="AO8244">
        <v>1</v>
      </c>
      <c r="AP8244">
        <v>59</v>
      </c>
      <c r="AQ8244" s="160" t="s">
        <v>1107</v>
      </c>
      <c r="AR8244" s="28">
        <f t="shared" si="257"/>
        <v>6</v>
      </c>
      <c r="AT8244" s="160">
        <v>36806</v>
      </c>
      <c r="AU8244">
        <v>1</v>
      </c>
      <c r="AV8244">
        <v>47</v>
      </c>
      <c r="AW8244" s="160" t="s">
        <v>1107</v>
      </c>
      <c r="AX8244" s="28">
        <f t="shared" si="258"/>
        <v>5</v>
      </c>
    </row>
    <row r="8245" spans="28:50" x14ac:dyDescent="0.3">
      <c r="AB8245" s="160">
        <v>35345</v>
      </c>
      <c r="AC8245">
        <v>2</v>
      </c>
      <c r="AD8245">
        <v>95</v>
      </c>
      <c r="AE8245" t="s">
        <v>1107</v>
      </c>
      <c r="AF8245">
        <v>10</v>
      </c>
      <c r="AH8245" s="160">
        <v>35345</v>
      </c>
      <c r="AI8245">
        <v>2</v>
      </c>
      <c r="AJ8245">
        <v>110</v>
      </c>
      <c r="AK8245" s="160" t="s">
        <v>1107</v>
      </c>
      <c r="AL8245" s="28">
        <f t="shared" si="256"/>
        <v>11</v>
      </c>
      <c r="AN8245" s="160">
        <v>37901</v>
      </c>
      <c r="AO8245">
        <v>2</v>
      </c>
      <c r="AP8245">
        <v>50</v>
      </c>
      <c r="AQ8245" s="160" t="s">
        <v>1107</v>
      </c>
      <c r="AR8245" s="28">
        <f t="shared" si="257"/>
        <v>5</v>
      </c>
      <c r="AT8245" s="160">
        <v>36806</v>
      </c>
      <c r="AU8245">
        <v>2</v>
      </c>
      <c r="AV8245">
        <v>45</v>
      </c>
      <c r="AW8245" s="160" t="s">
        <v>1107</v>
      </c>
      <c r="AX8245" s="28">
        <f t="shared" si="258"/>
        <v>5</v>
      </c>
    </row>
    <row r="8246" spans="28:50" x14ac:dyDescent="0.3">
      <c r="AB8246" s="160">
        <v>35345</v>
      </c>
      <c r="AC8246">
        <v>3</v>
      </c>
      <c r="AD8246">
        <v>98</v>
      </c>
      <c r="AE8246" t="s">
        <v>1107</v>
      </c>
      <c r="AF8246">
        <v>10</v>
      </c>
      <c r="AH8246" s="160">
        <v>35345</v>
      </c>
      <c r="AI8246">
        <v>3</v>
      </c>
      <c r="AJ8246">
        <v>105</v>
      </c>
      <c r="AK8246" s="160" t="s">
        <v>1107</v>
      </c>
      <c r="AL8246" s="28">
        <f t="shared" si="256"/>
        <v>11</v>
      </c>
      <c r="AN8246" s="160">
        <v>37901</v>
      </c>
      <c r="AO8246">
        <v>3</v>
      </c>
      <c r="AP8246">
        <v>40</v>
      </c>
      <c r="AQ8246" s="160" t="s">
        <v>1107</v>
      </c>
      <c r="AR8246" s="28">
        <f t="shared" si="257"/>
        <v>4</v>
      </c>
      <c r="AT8246" s="160">
        <v>36806</v>
      </c>
      <c r="AU8246">
        <v>3</v>
      </c>
      <c r="AV8246">
        <v>44</v>
      </c>
      <c r="AW8246" s="160" t="s">
        <v>1107</v>
      </c>
      <c r="AX8246" s="28">
        <f t="shared" si="258"/>
        <v>4</v>
      </c>
    </row>
    <row r="8247" spans="28:50" x14ac:dyDescent="0.3">
      <c r="AB8247" s="160">
        <v>35345</v>
      </c>
      <c r="AC8247">
        <v>4</v>
      </c>
      <c r="AD8247">
        <v>98</v>
      </c>
      <c r="AE8247" t="s">
        <v>1107</v>
      </c>
      <c r="AF8247">
        <v>10</v>
      </c>
      <c r="AH8247" s="160">
        <v>35345</v>
      </c>
      <c r="AI8247">
        <v>4</v>
      </c>
      <c r="AJ8247">
        <v>104</v>
      </c>
      <c r="AK8247" s="160" t="s">
        <v>1107</v>
      </c>
      <c r="AL8247" s="28">
        <f t="shared" si="256"/>
        <v>10</v>
      </c>
      <c r="AN8247" s="160">
        <v>37901</v>
      </c>
      <c r="AO8247">
        <v>4</v>
      </c>
      <c r="AP8247">
        <v>53</v>
      </c>
      <c r="AQ8247" s="160" t="s">
        <v>1107</v>
      </c>
      <c r="AR8247" s="28">
        <f t="shared" si="257"/>
        <v>5</v>
      </c>
      <c r="AT8247" s="160">
        <v>36806</v>
      </c>
      <c r="AU8247">
        <v>4</v>
      </c>
      <c r="AV8247">
        <v>42</v>
      </c>
      <c r="AW8247" s="160" t="s">
        <v>1107</v>
      </c>
      <c r="AX8247" s="28">
        <f t="shared" si="258"/>
        <v>4</v>
      </c>
    </row>
    <row r="8248" spans="28:50" x14ac:dyDescent="0.3">
      <c r="AB8248" s="160">
        <v>35345</v>
      </c>
      <c r="AC8248">
        <v>5</v>
      </c>
      <c r="AD8248">
        <v>97</v>
      </c>
      <c r="AE8248" t="s">
        <v>1107</v>
      </c>
      <c r="AF8248">
        <v>10</v>
      </c>
      <c r="AH8248" s="160">
        <v>35345</v>
      </c>
      <c r="AI8248">
        <v>5</v>
      </c>
      <c r="AJ8248">
        <v>103</v>
      </c>
      <c r="AK8248" s="160" t="s">
        <v>1107</v>
      </c>
      <c r="AL8248" s="28">
        <f t="shared" si="256"/>
        <v>10</v>
      </c>
      <c r="AN8248" s="160">
        <v>37901</v>
      </c>
      <c r="AO8248">
        <v>5</v>
      </c>
      <c r="AP8248">
        <v>60</v>
      </c>
      <c r="AQ8248" s="160" t="s">
        <v>1107</v>
      </c>
      <c r="AR8248" s="28">
        <f t="shared" si="257"/>
        <v>6</v>
      </c>
      <c r="AT8248" s="160">
        <v>36806</v>
      </c>
      <c r="AU8248">
        <v>5</v>
      </c>
      <c r="AV8248">
        <v>44</v>
      </c>
      <c r="AW8248" s="160" t="s">
        <v>1107</v>
      </c>
      <c r="AX8248" s="28">
        <f t="shared" si="258"/>
        <v>4</v>
      </c>
    </row>
    <row r="8249" spans="28:50" x14ac:dyDescent="0.3">
      <c r="AB8249" s="160">
        <v>35345</v>
      </c>
      <c r="AC8249">
        <v>6</v>
      </c>
      <c r="AD8249">
        <v>92</v>
      </c>
      <c r="AE8249" t="s">
        <v>1107</v>
      </c>
      <c r="AF8249">
        <v>9</v>
      </c>
      <c r="AH8249" s="160">
        <v>35345</v>
      </c>
      <c r="AI8249">
        <v>6</v>
      </c>
      <c r="AJ8249">
        <v>102</v>
      </c>
      <c r="AK8249" s="160" t="s">
        <v>1107</v>
      </c>
      <c r="AL8249" s="28">
        <f t="shared" si="256"/>
        <v>10</v>
      </c>
      <c r="AN8249" s="160">
        <v>37901</v>
      </c>
      <c r="AO8249">
        <v>6</v>
      </c>
      <c r="AP8249">
        <v>70</v>
      </c>
      <c r="AQ8249" s="160" t="s">
        <v>1107</v>
      </c>
      <c r="AR8249" s="28">
        <f t="shared" si="257"/>
        <v>7</v>
      </c>
      <c r="AT8249" s="160">
        <v>36806</v>
      </c>
      <c r="AU8249">
        <v>6</v>
      </c>
      <c r="AV8249">
        <v>49</v>
      </c>
      <c r="AW8249" s="160" t="s">
        <v>1107</v>
      </c>
      <c r="AX8249" s="28">
        <f t="shared" si="258"/>
        <v>5</v>
      </c>
    </row>
    <row r="8250" spans="28:50" x14ac:dyDescent="0.3">
      <c r="AB8250" s="160">
        <v>35345</v>
      </c>
      <c r="AC8250">
        <v>7</v>
      </c>
      <c r="AD8250">
        <v>101</v>
      </c>
      <c r="AE8250" t="s">
        <v>1107</v>
      </c>
      <c r="AF8250">
        <v>10</v>
      </c>
      <c r="AH8250" s="160">
        <v>35345</v>
      </c>
      <c r="AI8250">
        <v>7</v>
      </c>
      <c r="AJ8250">
        <v>111</v>
      </c>
      <c r="AK8250" s="160" t="s">
        <v>1107</v>
      </c>
      <c r="AL8250" s="28">
        <f t="shared" si="256"/>
        <v>11</v>
      </c>
      <c r="AN8250" s="160">
        <v>37901</v>
      </c>
      <c r="AO8250">
        <v>7</v>
      </c>
      <c r="AP8250">
        <v>89</v>
      </c>
      <c r="AQ8250" s="160" t="s">
        <v>1107</v>
      </c>
      <c r="AR8250" s="28">
        <f t="shared" si="257"/>
        <v>9</v>
      </c>
      <c r="AT8250" s="160">
        <v>36806</v>
      </c>
      <c r="AU8250">
        <v>7</v>
      </c>
      <c r="AV8250">
        <v>71</v>
      </c>
      <c r="AW8250" s="160" t="s">
        <v>1107</v>
      </c>
      <c r="AX8250" s="28">
        <f t="shared" si="258"/>
        <v>7</v>
      </c>
    </row>
    <row r="8251" spans="28:50" x14ac:dyDescent="0.3">
      <c r="AB8251" s="160">
        <v>35345</v>
      </c>
      <c r="AC8251">
        <v>8</v>
      </c>
      <c r="AD8251">
        <v>106</v>
      </c>
      <c r="AE8251" t="s">
        <v>1107</v>
      </c>
      <c r="AF8251">
        <v>11</v>
      </c>
      <c r="AH8251" s="160">
        <v>35345</v>
      </c>
      <c r="AI8251">
        <v>8</v>
      </c>
      <c r="AJ8251">
        <v>120</v>
      </c>
      <c r="AK8251" s="160" t="s">
        <v>1107</v>
      </c>
      <c r="AL8251" s="28">
        <f t="shared" ref="AL8251:AL8314" si="259">ROUND(AJ8251/10,0)</f>
        <v>12</v>
      </c>
      <c r="AN8251" s="160">
        <v>37901</v>
      </c>
      <c r="AO8251">
        <v>8</v>
      </c>
      <c r="AP8251">
        <v>120</v>
      </c>
      <c r="AQ8251" s="160" t="s">
        <v>1107</v>
      </c>
      <c r="AR8251" s="28">
        <f t="shared" ref="AR8251:AR8314" si="260">ROUND(AP8251/10,0)</f>
        <v>12</v>
      </c>
      <c r="AT8251" s="160">
        <v>36806</v>
      </c>
      <c r="AU8251">
        <v>8</v>
      </c>
      <c r="AV8251">
        <v>89</v>
      </c>
      <c r="AW8251" s="160" t="s">
        <v>1107</v>
      </c>
      <c r="AX8251" s="28">
        <f t="shared" ref="AX8251:AX8314" si="261">ROUND(AV8251/10,0)</f>
        <v>9</v>
      </c>
    </row>
    <row r="8252" spans="28:50" x14ac:dyDescent="0.3">
      <c r="AB8252" s="160">
        <v>35345</v>
      </c>
      <c r="AC8252">
        <v>9</v>
      </c>
      <c r="AD8252">
        <v>109</v>
      </c>
      <c r="AE8252" t="s">
        <v>1107</v>
      </c>
      <c r="AF8252">
        <v>11</v>
      </c>
      <c r="AH8252" s="160">
        <v>35345</v>
      </c>
      <c r="AI8252">
        <v>9</v>
      </c>
      <c r="AJ8252">
        <v>130</v>
      </c>
      <c r="AK8252" s="160" t="s">
        <v>1107</v>
      </c>
      <c r="AL8252" s="28">
        <f t="shared" si="259"/>
        <v>13</v>
      </c>
      <c r="AN8252" s="160">
        <v>37901</v>
      </c>
      <c r="AO8252">
        <v>9</v>
      </c>
      <c r="AP8252">
        <v>150</v>
      </c>
      <c r="AQ8252" s="160" t="s">
        <v>1107</v>
      </c>
      <c r="AR8252" s="28">
        <f t="shared" si="260"/>
        <v>15</v>
      </c>
      <c r="AT8252" s="160">
        <v>36806</v>
      </c>
      <c r="AU8252">
        <v>9</v>
      </c>
      <c r="AV8252">
        <v>93</v>
      </c>
      <c r="AW8252" s="160" t="s">
        <v>1107</v>
      </c>
      <c r="AX8252" s="28">
        <f t="shared" si="261"/>
        <v>9</v>
      </c>
    </row>
    <row r="8253" spans="28:50" x14ac:dyDescent="0.3">
      <c r="AB8253" s="160">
        <v>35345</v>
      </c>
      <c r="AC8253">
        <v>10</v>
      </c>
      <c r="AD8253">
        <v>128</v>
      </c>
      <c r="AE8253" t="s">
        <v>1107</v>
      </c>
      <c r="AF8253">
        <v>13</v>
      </c>
      <c r="AH8253" s="160">
        <v>35345</v>
      </c>
      <c r="AI8253">
        <v>10</v>
      </c>
      <c r="AJ8253">
        <v>136</v>
      </c>
      <c r="AK8253" s="160" t="s">
        <v>1107</v>
      </c>
      <c r="AL8253" s="28">
        <f t="shared" si="259"/>
        <v>14</v>
      </c>
      <c r="AN8253" s="160">
        <v>37901</v>
      </c>
      <c r="AO8253">
        <v>10</v>
      </c>
      <c r="AP8253">
        <v>140</v>
      </c>
      <c r="AQ8253" s="160" t="s">
        <v>1107</v>
      </c>
      <c r="AR8253" s="28">
        <f t="shared" si="260"/>
        <v>14</v>
      </c>
      <c r="AT8253" s="160">
        <v>36806</v>
      </c>
      <c r="AU8253">
        <v>10</v>
      </c>
      <c r="AV8253">
        <v>108</v>
      </c>
      <c r="AW8253" s="160" t="s">
        <v>1107</v>
      </c>
      <c r="AX8253" s="28">
        <f t="shared" si="261"/>
        <v>11</v>
      </c>
    </row>
    <row r="8254" spans="28:50" x14ac:dyDescent="0.3">
      <c r="AB8254" s="160">
        <v>35345</v>
      </c>
      <c r="AC8254">
        <v>11</v>
      </c>
      <c r="AD8254">
        <v>147</v>
      </c>
      <c r="AE8254" t="s">
        <v>1107</v>
      </c>
      <c r="AF8254">
        <v>15</v>
      </c>
      <c r="AH8254" s="160">
        <v>35345</v>
      </c>
      <c r="AI8254">
        <v>11</v>
      </c>
      <c r="AJ8254">
        <v>143</v>
      </c>
      <c r="AK8254" s="160" t="s">
        <v>1107</v>
      </c>
      <c r="AL8254" s="28">
        <f t="shared" si="259"/>
        <v>14</v>
      </c>
      <c r="AN8254" s="160">
        <v>37901</v>
      </c>
      <c r="AO8254">
        <v>11</v>
      </c>
      <c r="AP8254">
        <v>150</v>
      </c>
      <c r="AQ8254" s="160" t="s">
        <v>1107</v>
      </c>
      <c r="AR8254" s="28">
        <f t="shared" si="260"/>
        <v>15</v>
      </c>
      <c r="AT8254" s="160">
        <v>36806</v>
      </c>
      <c r="AU8254">
        <v>11</v>
      </c>
      <c r="AV8254">
        <v>104</v>
      </c>
      <c r="AW8254" s="160" t="s">
        <v>1107</v>
      </c>
      <c r="AX8254" s="28">
        <f t="shared" si="261"/>
        <v>10</v>
      </c>
    </row>
    <row r="8255" spans="28:50" x14ac:dyDescent="0.3">
      <c r="AB8255" s="160">
        <v>35345</v>
      </c>
      <c r="AC8255">
        <v>12</v>
      </c>
      <c r="AD8255">
        <v>166</v>
      </c>
      <c r="AE8255" t="s">
        <v>1107</v>
      </c>
      <c r="AF8255">
        <v>17</v>
      </c>
      <c r="AH8255" s="160">
        <v>35345</v>
      </c>
      <c r="AI8255">
        <v>12</v>
      </c>
      <c r="AJ8255">
        <v>150</v>
      </c>
      <c r="AK8255" s="160" t="s">
        <v>1107</v>
      </c>
      <c r="AL8255" s="28">
        <f t="shared" si="259"/>
        <v>15</v>
      </c>
      <c r="AN8255" s="160">
        <v>37901</v>
      </c>
      <c r="AO8255">
        <v>12</v>
      </c>
      <c r="AP8255">
        <v>140</v>
      </c>
      <c r="AQ8255" s="160" t="s">
        <v>1107</v>
      </c>
      <c r="AR8255" s="28">
        <f t="shared" si="260"/>
        <v>14</v>
      </c>
      <c r="AT8255" s="160">
        <v>36806</v>
      </c>
      <c r="AU8255">
        <v>12</v>
      </c>
      <c r="AV8255">
        <v>107</v>
      </c>
      <c r="AW8255" s="160" t="s">
        <v>1107</v>
      </c>
      <c r="AX8255" s="28">
        <f t="shared" si="261"/>
        <v>11</v>
      </c>
    </row>
    <row r="8256" spans="28:50" x14ac:dyDescent="0.3">
      <c r="AB8256" s="160">
        <v>35345</v>
      </c>
      <c r="AC8256">
        <v>13</v>
      </c>
      <c r="AD8256">
        <v>181</v>
      </c>
      <c r="AE8256" t="s">
        <v>1107</v>
      </c>
      <c r="AF8256">
        <v>18</v>
      </c>
      <c r="AH8256" s="160">
        <v>35345</v>
      </c>
      <c r="AI8256">
        <v>13</v>
      </c>
      <c r="AJ8256">
        <v>154</v>
      </c>
      <c r="AK8256" s="160" t="s">
        <v>1107</v>
      </c>
      <c r="AL8256" s="28">
        <f t="shared" si="259"/>
        <v>15</v>
      </c>
      <c r="AN8256" s="160">
        <v>37901</v>
      </c>
      <c r="AO8256">
        <v>13</v>
      </c>
      <c r="AP8256">
        <v>140</v>
      </c>
      <c r="AQ8256" s="160" t="s">
        <v>1107</v>
      </c>
      <c r="AR8256" s="28">
        <f t="shared" si="260"/>
        <v>14</v>
      </c>
      <c r="AT8256" s="160">
        <v>36806</v>
      </c>
      <c r="AU8256">
        <v>13</v>
      </c>
      <c r="AV8256">
        <v>111</v>
      </c>
      <c r="AW8256" s="160" t="s">
        <v>1107</v>
      </c>
      <c r="AX8256" s="28">
        <f t="shared" si="261"/>
        <v>11</v>
      </c>
    </row>
    <row r="8257" spans="28:50" x14ac:dyDescent="0.3">
      <c r="AB8257" s="160">
        <v>35345</v>
      </c>
      <c r="AC8257">
        <v>14</v>
      </c>
      <c r="AD8257">
        <v>190</v>
      </c>
      <c r="AE8257" t="s">
        <v>1107</v>
      </c>
      <c r="AF8257">
        <v>19</v>
      </c>
      <c r="AH8257" s="160">
        <v>35345</v>
      </c>
      <c r="AI8257">
        <v>14</v>
      </c>
      <c r="AJ8257">
        <v>158</v>
      </c>
      <c r="AK8257" s="160" t="s">
        <v>1107</v>
      </c>
      <c r="AL8257" s="28">
        <f t="shared" si="259"/>
        <v>16</v>
      </c>
      <c r="AN8257" s="160">
        <v>37901</v>
      </c>
      <c r="AO8257">
        <v>14</v>
      </c>
      <c r="AP8257">
        <v>140</v>
      </c>
      <c r="AQ8257" s="160" t="s">
        <v>1107</v>
      </c>
      <c r="AR8257" s="28">
        <f t="shared" si="260"/>
        <v>14</v>
      </c>
      <c r="AT8257" s="160">
        <v>36806</v>
      </c>
      <c r="AU8257">
        <v>14</v>
      </c>
      <c r="AV8257">
        <v>115</v>
      </c>
      <c r="AW8257" s="160" t="s">
        <v>1107</v>
      </c>
      <c r="AX8257" s="28">
        <f t="shared" si="261"/>
        <v>12</v>
      </c>
    </row>
    <row r="8258" spans="28:50" x14ac:dyDescent="0.3">
      <c r="AB8258" s="160">
        <v>35345</v>
      </c>
      <c r="AC8258">
        <v>15</v>
      </c>
      <c r="AD8258">
        <v>196</v>
      </c>
      <c r="AE8258" t="s">
        <v>1107</v>
      </c>
      <c r="AF8258">
        <v>20</v>
      </c>
      <c r="AH8258" s="160">
        <v>35345</v>
      </c>
      <c r="AI8258">
        <v>15</v>
      </c>
      <c r="AJ8258">
        <v>163</v>
      </c>
      <c r="AK8258" s="160" t="s">
        <v>1107</v>
      </c>
      <c r="AL8258" s="28">
        <f t="shared" si="259"/>
        <v>16</v>
      </c>
      <c r="AN8258" s="160">
        <v>37901</v>
      </c>
      <c r="AO8258">
        <v>15</v>
      </c>
      <c r="AP8258">
        <v>140</v>
      </c>
      <c r="AQ8258" s="160" t="s">
        <v>1107</v>
      </c>
      <c r="AR8258" s="28">
        <f t="shared" si="260"/>
        <v>14</v>
      </c>
      <c r="AT8258" s="160">
        <v>36806</v>
      </c>
      <c r="AU8258">
        <v>15</v>
      </c>
      <c r="AV8258">
        <v>104</v>
      </c>
      <c r="AW8258" s="160" t="s">
        <v>1107</v>
      </c>
      <c r="AX8258" s="28">
        <f t="shared" si="261"/>
        <v>10</v>
      </c>
    </row>
    <row r="8259" spans="28:50" x14ac:dyDescent="0.3">
      <c r="AB8259" s="160">
        <v>35345</v>
      </c>
      <c r="AC8259">
        <v>16</v>
      </c>
      <c r="AD8259">
        <v>200</v>
      </c>
      <c r="AE8259" t="s">
        <v>1107</v>
      </c>
      <c r="AF8259">
        <v>20</v>
      </c>
      <c r="AH8259" s="160">
        <v>35345</v>
      </c>
      <c r="AI8259">
        <v>16</v>
      </c>
      <c r="AJ8259">
        <v>156</v>
      </c>
      <c r="AK8259" s="160" t="s">
        <v>1107</v>
      </c>
      <c r="AL8259" s="28">
        <f t="shared" si="259"/>
        <v>16</v>
      </c>
      <c r="AN8259" s="160">
        <v>37901</v>
      </c>
      <c r="AO8259">
        <v>16</v>
      </c>
      <c r="AP8259">
        <v>130</v>
      </c>
      <c r="AQ8259" s="160" t="s">
        <v>1107</v>
      </c>
      <c r="AR8259" s="28">
        <f t="shared" si="260"/>
        <v>13</v>
      </c>
      <c r="AT8259" s="160">
        <v>36806</v>
      </c>
      <c r="AU8259">
        <v>16</v>
      </c>
      <c r="AV8259">
        <v>100</v>
      </c>
      <c r="AW8259" s="160" t="s">
        <v>1107</v>
      </c>
      <c r="AX8259" s="28">
        <f t="shared" si="261"/>
        <v>10</v>
      </c>
    </row>
    <row r="8260" spans="28:50" x14ac:dyDescent="0.3">
      <c r="AB8260" s="160">
        <v>35345</v>
      </c>
      <c r="AC8260">
        <v>17</v>
      </c>
      <c r="AD8260">
        <v>194</v>
      </c>
      <c r="AE8260" t="s">
        <v>1107</v>
      </c>
      <c r="AF8260">
        <v>19</v>
      </c>
      <c r="AH8260" s="160">
        <v>35345</v>
      </c>
      <c r="AI8260">
        <v>17</v>
      </c>
      <c r="AJ8260">
        <v>149</v>
      </c>
      <c r="AK8260" s="160" t="s">
        <v>1107</v>
      </c>
      <c r="AL8260" s="28">
        <f t="shared" si="259"/>
        <v>15</v>
      </c>
      <c r="AN8260" s="160">
        <v>37901</v>
      </c>
      <c r="AO8260">
        <v>17</v>
      </c>
      <c r="AP8260">
        <v>130</v>
      </c>
      <c r="AQ8260" s="160" t="s">
        <v>1107</v>
      </c>
      <c r="AR8260" s="28">
        <f t="shared" si="260"/>
        <v>13</v>
      </c>
      <c r="AT8260" s="160">
        <v>36806</v>
      </c>
      <c r="AU8260">
        <v>17</v>
      </c>
      <c r="AV8260">
        <v>96</v>
      </c>
      <c r="AW8260" s="160" t="s">
        <v>1107</v>
      </c>
      <c r="AX8260" s="28">
        <f t="shared" si="261"/>
        <v>10</v>
      </c>
    </row>
    <row r="8261" spans="28:50" x14ac:dyDescent="0.3">
      <c r="AB8261" s="160">
        <v>35345</v>
      </c>
      <c r="AC8261">
        <v>18</v>
      </c>
      <c r="AD8261">
        <v>153</v>
      </c>
      <c r="AE8261" t="s">
        <v>1107</v>
      </c>
      <c r="AF8261">
        <v>15</v>
      </c>
      <c r="AH8261" s="160">
        <v>35345</v>
      </c>
      <c r="AI8261">
        <v>18</v>
      </c>
      <c r="AJ8261">
        <v>142</v>
      </c>
      <c r="AK8261" s="160" t="s">
        <v>1107</v>
      </c>
      <c r="AL8261" s="28">
        <f t="shared" si="259"/>
        <v>14</v>
      </c>
      <c r="AN8261" s="160">
        <v>37901</v>
      </c>
      <c r="AO8261">
        <v>18</v>
      </c>
      <c r="AP8261">
        <v>120</v>
      </c>
      <c r="AQ8261" s="160" t="s">
        <v>1107</v>
      </c>
      <c r="AR8261" s="28">
        <f t="shared" si="260"/>
        <v>12</v>
      </c>
      <c r="AT8261" s="160">
        <v>36806</v>
      </c>
      <c r="AU8261">
        <v>18</v>
      </c>
      <c r="AV8261">
        <v>84</v>
      </c>
      <c r="AW8261" s="160" t="s">
        <v>1107</v>
      </c>
      <c r="AX8261" s="28">
        <f t="shared" si="261"/>
        <v>8</v>
      </c>
    </row>
    <row r="8262" spans="28:50" x14ac:dyDescent="0.3">
      <c r="AB8262" s="160">
        <v>35345</v>
      </c>
      <c r="AC8262">
        <v>19</v>
      </c>
      <c r="AD8262">
        <v>117</v>
      </c>
      <c r="AE8262" t="s">
        <v>1107</v>
      </c>
      <c r="AF8262">
        <v>12</v>
      </c>
      <c r="AH8262" s="160">
        <v>35345</v>
      </c>
      <c r="AI8262">
        <v>19</v>
      </c>
      <c r="AJ8262">
        <v>139</v>
      </c>
      <c r="AK8262" s="160" t="s">
        <v>1107</v>
      </c>
      <c r="AL8262" s="28">
        <f t="shared" si="259"/>
        <v>14</v>
      </c>
      <c r="AN8262" s="160">
        <v>37901</v>
      </c>
      <c r="AO8262">
        <v>19</v>
      </c>
      <c r="AP8262">
        <v>110</v>
      </c>
      <c r="AQ8262" s="160" t="s">
        <v>1107</v>
      </c>
      <c r="AR8262" s="28">
        <f t="shared" si="260"/>
        <v>11</v>
      </c>
      <c r="AT8262" s="160">
        <v>36806</v>
      </c>
      <c r="AU8262">
        <v>19</v>
      </c>
      <c r="AV8262">
        <v>80</v>
      </c>
      <c r="AW8262" s="160" t="s">
        <v>1107</v>
      </c>
      <c r="AX8262" s="28">
        <f t="shared" si="261"/>
        <v>8</v>
      </c>
    </row>
    <row r="8263" spans="28:50" x14ac:dyDescent="0.3">
      <c r="AB8263" s="160">
        <v>35345</v>
      </c>
      <c r="AC8263">
        <v>20</v>
      </c>
      <c r="AD8263">
        <v>108</v>
      </c>
      <c r="AE8263" t="s">
        <v>1107</v>
      </c>
      <c r="AF8263">
        <v>11</v>
      </c>
      <c r="AH8263" s="160">
        <v>35345</v>
      </c>
      <c r="AI8263">
        <v>20</v>
      </c>
      <c r="AJ8263">
        <v>135</v>
      </c>
      <c r="AK8263" s="160" t="s">
        <v>1107</v>
      </c>
      <c r="AL8263" s="28">
        <f t="shared" si="259"/>
        <v>14</v>
      </c>
      <c r="AN8263" s="160">
        <v>37901</v>
      </c>
      <c r="AO8263">
        <v>20</v>
      </c>
      <c r="AP8263">
        <v>100</v>
      </c>
      <c r="AQ8263" s="160" t="s">
        <v>1107</v>
      </c>
      <c r="AR8263" s="28">
        <f t="shared" si="260"/>
        <v>10</v>
      </c>
      <c r="AT8263" s="160">
        <v>36806</v>
      </c>
      <c r="AU8263">
        <v>20</v>
      </c>
      <c r="AV8263">
        <v>79</v>
      </c>
      <c r="AW8263" s="160" t="s">
        <v>1107</v>
      </c>
      <c r="AX8263" s="28">
        <f t="shared" si="261"/>
        <v>8</v>
      </c>
    </row>
    <row r="8264" spans="28:50" x14ac:dyDescent="0.3">
      <c r="AB8264" s="160">
        <v>35345</v>
      </c>
      <c r="AC8264">
        <v>21</v>
      </c>
      <c r="AD8264">
        <v>98</v>
      </c>
      <c r="AE8264" t="s">
        <v>1107</v>
      </c>
      <c r="AF8264">
        <v>10</v>
      </c>
      <c r="AH8264" s="160">
        <v>35345</v>
      </c>
      <c r="AI8264">
        <v>21</v>
      </c>
      <c r="AJ8264">
        <v>131</v>
      </c>
      <c r="AK8264" s="160" t="s">
        <v>1107</v>
      </c>
      <c r="AL8264" s="28">
        <f t="shared" si="259"/>
        <v>13</v>
      </c>
      <c r="AN8264" s="160">
        <v>37901</v>
      </c>
      <c r="AO8264">
        <v>21</v>
      </c>
      <c r="AP8264">
        <v>100</v>
      </c>
      <c r="AQ8264" s="160" t="s">
        <v>1107</v>
      </c>
      <c r="AR8264" s="28">
        <f t="shared" si="260"/>
        <v>10</v>
      </c>
      <c r="AT8264" s="160">
        <v>36806</v>
      </c>
      <c r="AU8264">
        <v>21</v>
      </c>
      <c r="AV8264">
        <v>80</v>
      </c>
      <c r="AW8264" s="160" t="s">
        <v>1107</v>
      </c>
      <c r="AX8264" s="28">
        <f t="shared" si="261"/>
        <v>8</v>
      </c>
    </row>
    <row r="8265" spans="28:50" x14ac:dyDescent="0.3">
      <c r="AB8265" s="160">
        <v>35345</v>
      </c>
      <c r="AC8265">
        <v>22</v>
      </c>
      <c r="AD8265">
        <v>91</v>
      </c>
      <c r="AE8265" t="s">
        <v>1107</v>
      </c>
      <c r="AF8265">
        <v>9</v>
      </c>
      <c r="AH8265" s="160">
        <v>35345</v>
      </c>
      <c r="AI8265">
        <v>22</v>
      </c>
      <c r="AJ8265">
        <v>128</v>
      </c>
      <c r="AK8265" s="160" t="s">
        <v>1107</v>
      </c>
      <c r="AL8265" s="28">
        <f t="shared" si="259"/>
        <v>13</v>
      </c>
      <c r="AN8265" s="160">
        <v>37901</v>
      </c>
      <c r="AO8265">
        <v>22</v>
      </c>
      <c r="AP8265">
        <v>100</v>
      </c>
      <c r="AQ8265" s="160" t="s">
        <v>1107</v>
      </c>
      <c r="AR8265" s="28">
        <f t="shared" si="260"/>
        <v>10</v>
      </c>
      <c r="AT8265" s="160">
        <v>36806</v>
      </c>
      <c r="AU8265">
        <v>22</v>
      </c>
      <c r="AV8265">
        <v>80</v>
      </c>
      <c r="AW8265" s="160" t="s">
        <v>1107</v>
      </c>
      <c r="AX8265" s="28">
        <f t="shared" si="261"/>
        <v>8</v>
      </c>
    </row>
    <row r="8266" spans="28:50" x14ac:dyDescent="0.3">
      <c r="AB8266" s="160">
        <v>35345</v>
      </c>
      <c r="AC8266">
        <v>23</v>
      </c>
      <c r="AD8266">
        <v>95</v>
      </c>
      <c r="AE8266" t="s">
        <v>1107</v>
      </c>
      <c r="AF8266">
        <v>10</v>
      </c>
      <c r="AH8266" s="160">
        <v>35345</v>
      </c>
      <c r="AI8266">
        <v>23</v>
      </c>
      <c r="AJ8266">
        <v>125</v>
      </c>
      <c r="AK8266" s="160" t="s">
        <v>1107</v>
      </c>
      <c r="AL8266" s="28">
        <f t="shared" si="259"/>
        <v>13</v>
      </c>
      <c r="AN8266" s="160">
        <v>37901</v>
      </c>
      <c r="AO8266">
        <v>23</v>
      </c>
      <c r="AP8266">
        <v>100</v>
      </c>
      <c r="AQ8266" s="160" t="s">
        <v>1107</v>
      </c>
      <c r="AR8266" s="28">
        <f t="shared" si="260"/>
        <v>10</v>
      </c>
      <c r="AT8266" s="160">
        <v>36806</v>
      </c>
      <c r="AU8266">
        <v>23</v>
      </c>
      <c r="AV8266">
        <v>80</v>
      </c>
      <c r="AW8266" s="160" t="s">
        <v>1107</v>
      </c>
      <c r="AX8266" s="28">
        <f t="shared" si="261"/>
        <v>8</v>
      </c>
    </row>
    <row r="8267" spans="28:50" x14ac:dyDescent="0.3">
      <c r="AB8267" s="160">
        <v>35346</v>
      </c>
      <c r="AC8267">
        <v>0</v>
      </c>
      <c r="AD8267">
        <v>96</v>
      </c>
      <c r="AE8267" t="s">
        <v>1107</v>
      </c>
      <c r="AF8267">
        <v>10</v>
      </c>
      <c r="AH8267" s="160">
        <v>35346</v>
      </c>
      <c r="AI8267">
        <v>0</v>
      </c>
      <c r="AJ8267">
        <v>122</v>
      </c>
      <c r="AK8267" s="160" t="s">
        <v>1107</v>
      </c>
      <c r="AL8267" s="28">
        <f t="shared" si="259"/>
        <v>12</v>
      </c>
      <c r="AN8267" s="160">
        <v>37902</v>
      </c>
      <c r="AO8267">
        <v>0</v>
      </c>
      <c r="AP8267">
        <v>90</v>
      </c>
      <c r="AQ8267" s="160" t="s">
        <v>1107</v>
      </c>
      <c r="AR8267" s="28">
        <f t="shared" si="260"/>
        <v>9</v>
      </c>
      <c r="AT8267" s="160">
        <v>36807</v>
      </c>
      <c r="AU8267">
        <v>0</v>
      </c>
      <c r="AV8267">
        <v>77</v>
      </c>
      <c r="AW8267" s="160" t="s">
        <v>1107</v>
      </c>
      <c r="AX8267" s="28">
        <f t="shared" si="261"/>
        <v>8</v>
      </c>
    </row>
    <row r="8268" spans="28:50" x14ac:dyDescent="0.3">
      <c r="AB8268" s="160">
        <v>35346</v>
      </c>
      <c r="AC8268">
        <v>1</v>
      </c>
      <c r="AD8268">
        <v>96</v>
      </c>
      <c r="AE8268" t="s">
        <v>1107</v>
      </c>
      <c r="AF8268">
        <v>10</v>
      </c>
      <c r="AH8268" s="160">
        <v>35346</v>
      </c>
      <c r="AI8268">
        <v>1</v>
      </c>
      <c r="AJ8268">
        <v>121</v>
      </c>
      <c r="AK8268" s="160" t="s">
        <v>1107</v>
      </c>
      <c r="AL8268" s="28">
        <f t="shared" si="259"/>
        <v>12</v>
      </c>
      <c r="AN8268" s="160">
        <v>37902</v>
      </c>
      <c r="AO8268">
        <v>1</v>
      </c>
      <c r="AP8268">
        <v>90</v>
      </c>
      <c r="AQ8268" s="160" t="s">
        <v>1107</v>
      </c>
      <c r="AR8268" s="28">
        <f t="shared" si="260"/>
        <v>9</v>
      </c>
      <c r="AT8268" s="160">
        <v>36807</v>
      </c>
      <c r="AU8268">
        <v>1</v>
      </c>
      <c r="AV8268">
        <v>78</v>
      </c>
      <c r="AW8268" s="160" t="s">
        <v>1107</v>
      </c>
      <c r="AX8268" s="28">
        <f t="shared" si="261"/>
        <v>8</v>
      </c>
    </row>
    <row r="8269" spans="28:50" x14ac:dyDescent="0.3">
      <c r="AB8269" s="160">
        <v>35346</v>
      </c>
      <c r="AC8269">
        <v>2</v>
      </c>
      <c r="AD8269">
        <v>96</v>
      </c>
      <c r="AE8269" t="s">
        <v>1107</v>
      </c>
      <c r="AF8269">
        <v>10</v>
      </c>
      <c r="AH8269" s="160">
        <v>35346</v>
      </c>
      <c r="AI8269">
        <v>2</v>
      </c>
      <c r="AJ8269">
        <v>120</v>
      </c>
      <c r="AK8269" s="160" t="s">
        <v>1107</v>
      </c>
      <c r="AL8269" s="28">
        <f t="shared" si="259"/>
        <v>12</v>
      </c>
      <c r="AN8269" s="160">
        <v>37902</v>
      </c>
      <c r="AO8269">
        <v>2</v>
      </c>
      <c r="AP8269">
        <v>90</v>
      </c>
      <c r="AQ8269" s="160" t="s">
        <v>1107</v>
      </c>
      <c r="AR8269" s="28">
        <f t="shared" si="260"/>
        <v>9</v>
      </c>
      <c r="AT8269" s="160">
        <v>36807</v>
      </c>
      <c r="AU8269">
        <v>2</v>
      </c>
      <c r="AV8269">
        <v>81</v>
      </c>
      <c r="AW8269" s="160" t="s">
        <v>1107</v>
      </c>
      <c r="AX8269" s="28">
        <f t="shared" si="261"/>
        <v>8</v>
      </c>
    </row>
    <row r="8270" spans="28:50" x14ac:dyDescent="0.3">
      <c r="AB8270" s="160">
        <v>35346</v>
      </c>
      <c r="AC8270">
        <v>3</v>
      </c>
      <c r="AD8270">
        <v>95</v>
      </c>
      <c r="AE8270" t="s">
        <v>1107</v>
      </c>
      <c r="AF8270">
        <v>10</v>
      </c>
      <c r="AH8270" s="160">
        <v>35346</v>
      </c>
      <c r="AI8270">
        <v>3</v>
      </c>
      <c r="AJ8270">
        <v>119</v>
      </c>
      <c r="AK8270" s="160" t="s">
        <v>1107</v>
      </c>
      <c r="AL8270" s="28">
        <f t="shared" si="259"/>
        <v>12</v>
      </c>
      <c r="AN8270" s="160">
        <v>37902</v>
      </c>
      <c r="AO8270">
        <v>3</v>
      </c>
      <c r="AP8270">
        <v>80</v>
      </c>
      <c r="AQ8270" s="160" t="s">
        <v>1107</v>
      </c>
      <c r="AR8270" s="28">
        <f t="shared" si="260"/>
        <v>8</v>
      </c>
      <c r="AT8270" s="160">
        <v>36807</v>
      </c>
      <c r="AU8270">
        <v>3</v>
      </c>
      <c r="AV8270">
        <v>87</v>
      </c>
      <c r="AW8270" s="160" t="s">
        <v>1107</v>
      </c>
      <c r="AX8270" s="28">
        <f t="shared" si="261"/>
        <v>9</v>
      </c>
    </row>
    <row r="8271" spans="28:50" x14ac:dyDescent="0.3">
      <c r="AB8271" s="160">
        <v>35346</v>
      </c>
      <c r="AC8271">
        <v>4</v>
      </c>
      <c r="AD8271">
        <v>94</v>
      </c>
      <c r="AE8271" t="s">
        <v>1107</v>
      </c>
      <c r="AF8271">
        <v>9</v>
      </c>
      <c r="AH8271" s="160">
        <v>35346</v>
      </c>
      <c r="AI8271">
        <v>4</v>
      </c>
      <c r="AJ8271">
        <v>119</v>
      </c>
      <c r="AK8271" s="160" t="s">
        <v>1107</v>
      </c>
      <c r="AL8271" s="28">
        <f t="shared" si="259"/>
        <v>12</v>
      </c>
      <c r="AN8271" s="160">
        <v>37902</v>
      </c>
      <c r="AO8271">
        <v>4</v>
      </c>
      <c r="AP8271">
        <v>70</v>
      </c>
      <c r="AQ8271" s="160" t="s">
        <v>1107</v>
      </c>
      <c r="AR8271" s="28">
        <f t="shared" si="260"/>
        <v>7</v>
      </c>
      <c r="AT8271" s="160">
        <v>36807</v>
      </c>
      <c r="AU8271">
        <v>4</v>
      </c>
      <c r="AV8271">
        <v>97</v>
      </c>
      <c r="AW8271" s="160" t="s">
        <v>1107</v>
      </c>
      <c r="AX8271" s="28">
        <f t="shared" si="261"/>
        <v>10</v>
      </c>
    </row>
    <row r="8272" spans="28:50" x14ac:dyDescent="0.3">
      <c r="AB8272" s="160">
        <v>35346</v>
      </c>
      <c r="AC8272">
        <v>5</v>
      </c>
      <c r="AD8272">
        <v>93</v>
      </c>
      <c r="AE8272" t="s">
        <v>1107</v>
      </c>
      <c r="AF8272">
        <v>9</v>
      </c>
      <c r="AH8272" s="160">
        <v>35346</v>
      </c>
      <c r="AI8272">
        <v>5</v>
      </c>
      <c r="AJ8272">
        <v>119</v>
      </c>
      <c r="AK8272" s="160" t="s">
        <v>1107</v>
      </c>
      <c r="AL8272" s="28">
        <f t="shared" si="259"/>
        <v>12</v>
      </c>
      <c r="AN8272" s="160">
        <v>37902</v>
      </c>
      <c r="AO8272">
        <v>5</v>
      </c>
      <c r="AP8272">
        <v>70</v>
      </c>
      <c r="AQ8272" s="160" t="s">
        <v>1107</v>
      </c>
      <c r="AR8272" s="28">
        <f t="shared" si="260"/>
        <v>7</v>
      </c>
      <c r="AT8272" s="160">
        <v>36807</v>
      </c>
      <c r="AU8272">
        <v>5</v>
      </c>
      <c r="AV8272">
        <v>82</v>
      </c>
      <c r="AW8272" s="160" t="s">
        <v>1107</v>
      </c>
      <c r="AX8272" s="28">
        <f t="shared" si="261"/>
        <v>8</v>
      </c>
    </row>
    <row r="8273" spans="28:50" x14ac:dyDescent="0.3">
      <c r="AB8273" s="160">
        <v>35346</v>
      </c>
      <c r="AC8273">
        <v>6</v>
      </c>
      <c r="AD8273">
        <v>96</v>
      </c>
      <c r="AE8273" t="s">
        <v>1107</v>
      </c>
      <c r="AF8273">
        <v>10</v>
      </c>
      <c r="AH8273" s="160">
        <v>35346</v>
      </c>
      <c r="AI8273">
        <v>6</v>
      </c>
      <c r="AJ8273">
        <v>118</v>
      </c>
      <c r="AK8273" s="160" t="s">
        <v>1107</v>
      </c>
      <c r="AL8273" s="28">
        <f t="shared" si="259"/>
        <v>12</v>
      </c>
      <c r="AN8273" s="160">
        <v>37902</v>
      </c>
      <c r="AO8273">
        <v>6</v>
      </c>
      <c r="AP8273">
        <v>90</v>
      </c>
      <c r="AQ8273" s="160" t="s">
        <v>1107</v>
      </c>
      <c r="AR8273" s="28">
        <f t="shared" si="260"/>
        <v>9</v>
      </c>
      <c r="AT8273" s="160">
        <v>36807</v>
      </c>
      <c r="AU8273">
        <v>6</v>
      </c>
      <c r="AV8273">
        <v>79</v>
      </c>
      <c r="AW8273" s="160" t="s">
        <v>1107</v>
      </c>
      <c r="AX8273" s="28">
        <f t="shared" si="261"/>
        <v>8</v>
      </c>
    </row>
    <row r="8274" spans="28:50" x14ac:dyDescent="0.3">
      <c r="AB8274" s="160">
        <v>35346</v>
      </c>
      <c r="AC8274">
        <v>7</v>
      </c>
      <c r="AD8274">
        <v>102</v>
      </c>
      <c r="AE8274" t="s">
        <v>1107</v>
      </c>
      <c r="AF8274">
        <v>10</v>
      </c>
      <c r="AH8274" s="160">
        <v>35346</v>
      </c>
      <c r="AI8274">
        <v>7</v>
      </c>
      <c r="AJ8274">
        <v>120</v>
      </c>
      <c r="AK8274" s="160" t="s">
        <v>1107</v>
      </c>
      <c r="AL8274" s="28">
        <f t="shared" si="259"/>
        <v>12</v>
      </c>
      <c r="AN8274" s="160">
        <v>37902</v>
      </c>
      <c r="AO8274">
        <v>7</v>
      </c>
      <c r="AP8274">
        <v>122</v>
      </c>
      <c r="AQ8274" s="160" t="s">
        <v>1107</v>
      </c>
      <c r="AR8274" s="28">
        <f t="shared" si="260"/>
        <v>12</v>
      </c>
      <c r="AT8274" s="160">
        <v>36807</v>
      </c>
      <c r="AU8274">
        <v>7</v>
      </c>
      <c r="AV8274">
        <v>81</v>
      </c>
      <c r="AW8274" s="160" t="s">
        <v>1107</v>
      </c>
      <c r="AX8274" s="28">
        <f t="shared" si="261"/>
        <v>8</v>
      </c>
    </row>
    <row r="8275" spans="28:50" x14ac:dyDescent="0.3">
      <c r="AB8275" s="160">
        <v>35346</v>
      </c>
      <c r="AC8275">
        <v>8</v>
      </c>
      <c r="AD8275">
        <v>113</v>
      </c>
      <c r="AE8275" t="s">
        <v>1107</v>
      </c>
      <c r="AF8275">
        <v>11</v>
      </c>
      <c r="AH8275" s="160">
        <v>35346</v>
      </c>
      <c r="AI8275">
        <v>8</v>
      </c>
      <c r="AJ8275">
        <v>123</v>
      </c>
      <c r="AK8275" s="160" t="s">
        <v>1107</v>
      </c>
      <c r="AL8275" s="28">
        <f t="shared" si="259"/>
        <v>12</v>
      </c>
      <c r="AN8275" s="160">
        <v>37902</v>
      </c>
      <c r="AO8275">
        <v>8</v>
      </c>
      <c r="AP8275">
        <v>130</v>
      </c>
      <c r="AQ8275" s="160" t="s">
        <v>1107</v>
      </c>
      <c r="AR8275" s="28">
        <f t="shared" si="260"/>
        <v>13</v>
      </c>
      <c r="AT8275" s="160">
        <v>36807</v>
      </c>
      <c r="AU8275">
        <v>8</v>
      </c>
      <c r="AV8275">
        <v>80</v>
      </c>
      <c r="AW8275" s="160" t="s">
        <v>1107</v>
      </c>
      <c r="AX8275" s="28">
        <f t="shared" si="261"/>
        <v>8</v>
      </c>
    </row>
    <row r="8276" spans="28:50" x14ac:dyDescent="0.3">
      <c r="AB8276" s="160">
        <v>35346</v>
      </c>
      <c r="AC8276">
        <v>9</v>
      </c>
      <c r="AD8276">
        <v>124</v>
      </c>
      <c r="AE8276" t="s">
        <v>1107</v>
      </c>
      <c r="AF8276">
        <v>12</v>
      </c>
      <c r="AH8276" s="160">
        <v>35346</v>
      </c>
      <c r="AI8276">
        <v>9</v>
      </c>
      <c r="AJ8276">
        <v>126</v>
      </c>
      <c r="AK8276" s="160" t="s">
        <v>1107</v>
      </c>
      <c r="AL8276" s="28">
        <f t="shared" si="259"/>
        <v>13</v>
      </c>
      <c r="AN8276" s="160">
        <v>37902</v>
      </c>
      <c r="AO8276">
        <v>9</v>
      </c>
      <c r="AP8276">
        <v>150</v>
      </c>
      <c r="AQ8276" s="160" t="s">
        <v>1107</v>
      </c>
      <c r="AR8276" s="28">
        <f t="shared" si="260"/>
        <v>15</v>
      </c>
      <c r="AT8276" s="160">
        <v>36807</v>
      </c>
      <c r="AU8276">
        <v>9</v>
      </c>
      <c r="AV8276">
        <v>85</v>
      </c>
      <c r="AW8276" s="160" t="s">
        <v>1107</v>
      </c>
      <c r="AX8276" s="28">
        <f t="shared" si="261"/>
        <v>9</v>
      </c>
    </row>
    <row r="8277" spans="28:50" x14ac:dyDescent="0.3">
      <c r="AB8277" s="160">
        <v>35346</v>
      </c>
      <c r="AC8277">
        <v>10</v>
      </c>
      <c r="AD8277">
        <v>134</v>
      </c>
      <c r="AE8277" t="s">
        <v>1107</v>
      </c>
      <c r="AF8277">
        <v>13</v>
      </c>
      <c r="AH8277" s="160">
        <v>35346</v>
      </c>
      <c r="AI8277">
        <v>10</v>
      </c>
      <c r="AJ8277">
        <v>138</v>
      </c>
      <c r="AK8277" s="160" t="s">
        <v>1107</v>
      </c>
      <c r="AL8277" s="28">
        <f t="shared" si="259"/>
        <v>14</v>
      </c>
      <c r="AN8277" s="160">
        <v>37902</v>
      </c>
      <c r="AO8277">
        <v>10</v>
      </c>
      <c r="AP8277">
        <v>150</v>
      </c>
      <c r="AQ8277" s="160" t="s">
        <v>1107</v>
      </c>
      <c r="AR8277" s="28">
        <f t="shared" si="260"/>
        <v>15</v>
      </c>
      <c r="AT8277" s="160">
        <v>36807</v>
      </c>
      <c r="AU8277">
        <v>10</v>
      </c>
      <c r="AV8277">
        <v>86</v>
      </c>
      <c r="AW8277" s="160" t="s">
        <v>1107</v>
      </c>
      <c r="AX8277" s="28">
        <f t="shared" si="261"/>
        <v>9</v>
      </c>
    </row>
    <row r="8278" spans="28:50" x14ac:dyDescent="0.3">
      <c r="AB8278" s="160">
        <v>35346</v>
      </c>
      <c r="AC8278">
        <v>11</v>
      </c>
      <c r="AD8278">
        <v>147</v>
      </c>
      <c r="AE8278" t="s">
        <v>1107</v>
      </c>
      <c r="AF8278">
        <v>15</v>
      </c>
      <c r="AH8278" s="160">
        <v>35346</v>
      </c>
      <c r="AI8278">
        <v>11</v>
      </c>
      <c r="AJ8278">
        <v>150</v>
      </c>
      <c r="AK8278" s="160" t="s">
        <v>1107</v>
      </c>
      <c r="AL8278" s="28">
        <f t="shared" si="259"/>
        <v>15</v>
      </c>
      <c r="AN8278" s="160">
        <v>37902</v>
      </c>
      <c r="AO8278">
        <v>11</v>
      </c>
      <c r="AP8278">
        <v>150</v>
      </c>
      <c r="AQ8278" s="160" t="s">
        <v>1107</v>
      </c>
      <c r="AR8278" s="28">
        <f t="shared" si="260"/>
        <v>15</v>
      </c>
      <c r="AT8278" s="160">
        <v>36807</v>
      </c>
      <c r="AU8278">
        <v>11</v>
      </c>
      <c r="AV8278">
        <v>98</v>
      </c>
      <c r="AW8278" s="160" t="s">
        <v>1107</v>
      </c>
      <c r="AX8278" s="28">
        <f t="shared" si="261"/>
        <v>10</v>
      </c>
    </row>
    <row r="8279" spans="28:50" x14ac:dyDescent="0.3">
      <c r="AB8279" s="160">
        <v>35346</v>
      </c>
      <c r="AC8279">
        <v>12</v>
      </c>
      <c r="AD8279">
        <v>160</v>
      </c>
      <c r="AE8279" t="s">
        <v>1107</v>
      </c>
      <c r="AF8279">
        <v>16</v>
      </c>
      <c r="AH8279" s="160">
        <v>35346</v>
      </c>
      <c r="AI8279">
        <v>12</v>
      </c>
      <c r="AJ8279">
        <v>163</v>
      </c>
      <c r="AK8279" s="160" t="s">
        <v>1107</v>
      </c>
      <c r="AL8279" s="28">
        <f t="shared" si="259"/>
        <v>16</v>
      </c>
      <c r="AN8279" s="160">
        <v>37902</v>
      </c>
      <c r="AO8279">
        <v>12</v>
      </c>
      <c r="AP8279">
        <v>150</v>
      </c>
      <c r="AQ8279" s="160" t="s">
        <v>1107</v>
      </c>
      <c r="AR8279" s="28">
        <f t="shared" si="260"/>
        <v>15</v>
      </c>
      <c r="AT8279" s="160">
        <v>36807</v>
      </c>
      <c r="AU8279">
        <v>12</v>
      </c>
      <c r="AV8279">
        <v>119</v>
      </c>
      <c r="AW8279" s="160" t="s">
        <v>1107</v>
      </c>
      <c r="AX8279" s="28">
        <f t="shared" si="261"/>
        <v>12</v>
      </c>
    </row>
    <row r="8280" spans="28:50" x14ac:dyDescent="0.3">
      <c r="AB8280" s="160">
        <v>35346</v>
      </c>
      <c r="AC8280">
        <v>13</v>
      </c>
      <c r="AD8280">
        <v>170</v>
      </c>
      <c r="AE8280" t="s">
        <v>1107</v>
      </c>
      <c r="AF8280">
        <v>17</v>
      </c>
      <c r="AH8280" s="160">
        <v>35346</v>
      </c>
      <c r="AI8280">
        <v>13</v>
      </c>
      <c r="AJ8280">
        <v>166</v>
      </c>
      <c r="AK8280" s="160" t="s">
        <v>1107</v>
      </c>
      <c r="AL8280" s="28">
        <f t="shared" si="259"/>
        <v>17</v>
      </c>
      <c r="AN8280" s="160">
        <v>37902</v>
      </c>
      <c r="AO8280">
        <v>13</v>
      </c>
      <c r="AP8280">
        <v>150</v>
      </c>
      <c r="AQ8280" s="160" t="s">
        <v>1107</v>
      </c>
      <c r="AR8280" s="28">
        <f t="shared" si="260"/>
        <v>15</v>
      </c>
      <c r="AT8280" s="160">
        <v>36807</v>
      </c>
      <c r="AU8280">
        <v>13</v>
      </c>
      <c r="AV8280">
        <v>129</v>
      </c>
      <c r="AW8280" s="160" t="s">
        <v>1107</v>
      </c>
      <c r="AX8280" s="28">
        <f t="shared" si="261"/>
        <v>13</v>
      </c>
    </row>
    <row r="8281" spans="28:50" x14ac:dyDescent="0.3">
      <c r="AB8281" s="160">
        <v>35346</v>
      </c>
      <c r="AC8281">
        <v>14</v>
      </c>
      <c r="AD8281">
        <v>183</v>
      </c>
      <c r="AE8281" t="s">
        <v>1107</v>
      </c>
      <c r="AF8281">
        <v>18</v>
      </c>
      <c r="AH8281" s="160">
        <v>35346</v>
      </c>
      <c r="AI8281">
        <v>14</v>
      </c>
      <c r="AJ8281">
        <v>169</v>
      </c>
      <c r="AK8281" s="160" t="s">
        <v>1107</v>
      </c>
      <c r="AL8281" s="28">
        <f t="shared" si="259"/>
        <v>17</v>
      </c>
      <c r="AN8281" s="160">
        <v>37902</v>
      </c>
      <c r="AO8281">
        <v>14</v>
      </c>
      <c r="AP8281">
        <v>150</v>
      </c>
      <c r="AQ8281" s="160" t="s">
        <v>1107</v>
      </c>
      <c r="AR8281" s="28">
        <f t="shared" si="260"/>
        <v>15</v>
      </c>
      <c r="AT8281" s="160">
        <v>36807</v>
      </c>
      <c r="AU8281">
        <v>14</v>
      </c>
      <c r="AV8281">
        <v>130</v>
      </c>
      <c r="AW8281" s="160" t="s">
        <v>1107</v>
      </c>
      <c r="AX8281" s="28">
        <f t="shared" si="261"/>
        <v>13</v>
      </c>
    </row>
    <row r="8282" spans="28:50" x14ac:dyDescent="0.3">
      <c r="AB8282" s="160">
        <v>35346</v>
      </c>
      <c r="AC8282">
        <v>15</v>
      </c>
      <c r="AD8282">
        <v>180</v>
      </c>
      <c r="AE8282" t="s">
        <v>1107</v>
      </c>
      <c r="AF8282">
        <v>18</v>
      </c>
      <c r="AH8282" s="160">
        <v>35346</v>
      </c>
      <c r="AI8282">
        <v>15</v>
      </c>
      <c r="AJ8282">
        <v>173</v>
      </c>
      <c r="AK8282" s="160" t="s">
        <v>1107</v>
      </c>
      <c r="AL8282" s="28">
        <f t="shared" si="259"/>
        <v>17</v>
      </c>
      <c r="AN8282" s="160">
        <v>37902</v>
      </c>
      <c r="AO8282">
        <v>15</v>
      </c>
      <c r="AP8282">
        <v>150</v>
      </c>
      <c r="AQ8282" s="160" t="s">
        <v>1107</v>
      </c>
      <c r="AR8282" s="28">
        <f t="shared" si="260"/>
        <v>15</v>
      </c>
      <c r="AT8282" s="160">
        <v>36807</v>
      </c>
      <c r="AU8282">
        <v>15</v>
      </c>
      <c r="AV8282">
        <v>121</v>
      </c>
      <c r="AW8282" s="160" t="s">
        <v>1107</v>
      </c>
      <c r="AX8282" s="28">
        <f t="shared" si="261"/>
        <v>12</v>
      </c>
    </row>
    <row r="8283" spans="28:50" x14ac:dyDescent="0.3">
      <c r="AB8283" s="160">
        <v>35346</v>
      </c>
      <c r="AC8283">
        <v>16</v>
      </c>
      <c r="AD8283">
        <v>181</v>
      </c>
      <c r="AE8283" t="s">
        <v>1107</v>
      </c>
      <c r="AF8283">
        <v>18</v>
      </c>
      <c r="AH8283" s="160">
        <v>35346</v>
      </c>
      <c r="AI8283">
        <v>16</v>
      </c>
      <c r="AJ8283">
        <v>172</v>
      </c>
      <c r="AK8283" s="160" t="s">
        <v>1107</v>
      </c>
      <c r="AL8283" s="28">
        <f t="shared" si="259"/>
        <v>17</v>
      </c>
      <c r="AN8283" s="160">
        <v>37902</v>
      </c>
      <c r="AO8283">
        <v>16</v>
      </c>
      <c r="AP8283">
        <v>140</v>
      </c>
      <c r="AQ8283" s="160" t="s">
        <v>1107</v>
      </c>
      <c r="AR8283" s="28">
        <f t="shared" si="260"/>
        <v>14</v>
      </c>
      <c r="AT8283" s="160">
        <v>36807</v>
      </c>
      <c r="AU8283">
        <v>16</v>
      </c>
      <c r="AV8283">
        <v>122</v>
      </c>
      <c r="AW8283" s="160" t="s">
        <v>1107</v>
      </c>
      <c r="AX8283" s="28">
        <f t="shared" si="261"/>
        <v>12</v>
      </c>
    </row>
    <row r="8284" spans="28:50" x14ac:dyDescent="0.3">
      <c r="AB8284" s="160">
        <v>35346</v>
      </c>
      <c r="AC8284">
        <v>17</v>
      </c>
      <c r="AD8284">
        <v>172</v>
      </c>
      <c r="AE8284" t="s">
        <v>1107</v>
      </c>
      <c r="AF8284">
        <v>17</v>
      </c>
      <c r="AH8284" s="160">
        <v>35346</v>
      </c>
      <c r="AI8284">
        <v>17</v>
      </c>
      <c r="AJ8284">
        <v>170</v>
      </c>
      <c r="AK8284" s="160" t="s">
        <v>1107</v>
      </c>
      <c r="AL8284" s="28">
        <f t="shared" si="259"/>
        <v>17</v>
      </c>
      <c r="AN8284" s="160">
        <v>37902</v>
      </c>
      <c r="AO8284">
        <v>17</v>
      </c>
      <c r="AP8284">
        <v>140</v>
      </c>
      <c r="AQ8284" s="160" t="s">
        <v>1107</v>
      </c>
      <c r="AR8284" s="28">
        <f t="shared" si="260"/>
        <v>14</v>
      </c>
      <c r="AT8284" s="160">
        <v>36807</v>
      </c>
      <c r="AU8284">
        <v>17</v>
      </c>
      <c r="AV8284">
        <v>104</v>
      </c>
      <c r="AW8284" s="160" t="s">
        <v>1107</v>
      </c>
      <c r="AX8284" s="28">
        <f t="shared" si="261"/>
        <v>10</v>
      </c>
    </row>
    <row r="8285" spans="28:50" x14ac:dyDescent="0.3">
      <c r="AB8285" s="160">
        <v>35346</v>
      </c>
      <c r="AC8285">
        <v>18</v>
      </c>
      <c r="AD8285">
        <v>153</v>
      </c>
      <c r="AE8285" t="s">
        <v>1107</v>
      </c>
      <c r="AF8285">
        <v>15</v>
      </c>
      <c r="AH8285" s="160">
        <v>35346</v>
      </c>
      <c r="AI8285">
        <v>18</v>
      </c>
      <c r="AJ8285">
        <v>168</v>
      </c>
      <c r="AK8285" s="160" t="s">
        <v>1107</v>
      </c>
      <c r="AL8285" s="28">
        <f t="shared" si="259"/>
        <v>17</v>
      </c>
      <c r="AN8285" s="160">
        <v>37902</v>
      </c>
      <c r="AO8285">
        <v>18</v>
      </c>
      <c r="AP8285">
        <v>140</v>
      </c>
      <c r="AQ8285" s="160" t="s">
        <v>1107</v>
      </c>
      <c r="AR8285" s="28">
        <f t="shared" si="260"/>
        <v>14</v>
      </c>
      <c r="AT8285" s="160">
        <v>36807</v>
      </c>
      <c r="AU8285">
        <v>18</v>
      </c>
      <c r="AV8285">
        <v>100</v>
      </c>
      <c r="AW8285" s="160" t="s">
        <v>1107</v>
      </c>
      <c r="AX8285" s="28">
        <f t="shared" si="261"/>
        <v>10</v>
      </c>
    </row>
    <row r="8286" spans="28:50" x14ac:dyDescent="0.3">
      <c r="AB8286" s="160">
        <v>35346</v>
      </c>
      <c r="AC8286">
        <v>19</v>
      </c>
      <c r="AD8286">
        <v>141</v>
      </c>
      <c r="AE8286" t="s">
        <v>1107</v>
      </c>
      <c r="AF8286">
        <v>14</v>
      </c>
      <c r="AH8286" s="160">
        <v>35346</v>
      </c>
      <c r="AI8286">
        <v>19</v>
      </c>
      <c r="AJ8286">
        <v>161</v>
      </c>
      <c r="AK8286" s="160" t="s">
        <v>1107</v>
      </c>
      <c r="AL8286" s="28">
        <f t="shared" si="259"/>
        <v>16</v>
      </c>
      <c r="AN8286" s="160">
        <v>37902</v>
      </c>
      <c r="AO8286">
        <v>19</v>
      </c>
      <c r="AP8286">
        <v>140</v>
      </c>
      <c r="AQ8286" s="160" t="s">
        <v>1107</v>
      </c>
      <c r="AR8286" s="28">
        <f t="shared" si="260"/>
        <v>14</v>
      </c>
      <c r="AT8286" s="160">
        <v>36807</v>
      </c>
      <c r="AU8286">
        <v>19</v>
      </c>
      <c r="AV8286">
        <v>100</v>
      </c>
      <c r="AW8286" s="160" t="s">
        <v>1107</v>
      </c>
      <c r="AX8286" s="28">
        <f t="shared" si="261"/>
        <v>10</v>
      </c>
    </row>
    <row r="8287" spans="28:50" x14ac:dyDescent="0.3">
      <c r="AB8287" s="160">
        <v>35346</v>
      </c>
      <c r="AC8287">
        <v>20</v>
      </c>
      <c r="AD8287">
        <v>133</v>
      </c>
      <c r="AE8287" t="s">
        <v>1107</v>
      </c>
      <c r="AF8287">
        <v>13</v>
      </c>
      <c r="AH8287" s="160">
        <v>35346</v>
      </c>
      <c r="AI8287">
        <v>20</v>
      </c>
      <c r="AJ8287">
        <v>154</v>
      </c>
      <c r="AK8287" s="160" t="s">
        <v>1107</v>
      </c>
      <c r="AL8287" s="28">
        <f t="shared" si="259"/>
        <v>15</v>
      </c>
      <c r="AN8287" s="160">
        <v>37902</v>
      </c>
      <c r="AO8287">
        <v>20</v>
      </c>
      <c r="AP8287">
        <v>140</v>
      </c>
      <c r="AQ8287" s="160" t="s">
        <v>1107</v>
      </c>
      <c r="AR8287" s="28">
        <f t="shared" si="260"/>
        <v>14</v>
      </c>
      <c r="AT8287" s="160">
        <v>36807</v>
      </c>
      <c r="AU8287">
        <v>20</v>
      </c>
      <c r="AV8287">
        <v>99</v>
      </c>
      <c r="AW8287" s="160" t="s">
        <v>1107</v>
      </c>
      <c r="AX8287" s="28">
        <f t="shared" si="261"/>
        <v>10</v>
      </c>
    </row>
    <row r="8288" spans="28:50" x14ac:dyDescent="0.3">
      <c r="AB8288" s="160">
        <v>35346</v>
      </c>
      <c r="AC8288">
        <v>21</v>
      </c>
      <c r="AD8288">
        <v>127</v>
      </c>
      <c r="AE8288" t="s">
        <v>1107</v>
      </c>
      <c r="AF8288">
        <v>13</v>
      </c>
      <c r="AH8288" s="160">
        <v>35346</v>
      </c>
      <c r="AI8288">
        <v>21</v>
      </c>
      <c r="AJ8288">
        <v>147</v>
      </c>
      <c r="AK8288" s="160" t="s">
        <v>1107</v>
      </c>
      <c r="AL8288" s="28">
        <f t="shared" si="259"/>
        <v>15</v>
      </c>
      <c r="AN8288" s="160">
        <v>37902</v>
      </c>
      <c r="AO8288">
        <v>21</v>
      </c>
      <c r="AP8288">
        <v>120</v>
      </c>
      <c r="AQ8288" s="160" t="s">
        <v>1107</v>
      </c>
      <c r="AR8288" s="28">
        <f t="shared" si="260"/>
        <v>12</v>
      </c>
      <c r="AT8288" s="160">
        <v>36807</v>
      </c>
      <c r="AU8288">
        <v>21</v>
      </c>
      <c r="AV8288">
        <v>96</v>
      </c>
      <c r="AW8288" s="160" t="s">
        <v>1107</v>
      </c>
      <c r="AX8288" s="28">
        <f t="shared" si="261"/>
        <v>10</v>
      </c>
    </row>
    <row r="8289" spans="28:50" x14ac:dyDescent="0.3">
      <c r="AB8289" s="160">
        <v>35346</v>
      </c>
      <c r="AC8289">
        <v>22</v>
      </c>
      <c r="AD8289">
        <v>115</v>
      </c>
      <c r="AE8289" t="s">
        <v>1107</v>
      </c>
      <c r="AF8289">
        <v>12</v>
      </c>
      <c r="AH8289" s="160">
        <v>35346</v>
      </c>
      <c r="AI8289">
        <v>22</v>
      </c>
      <c r="AJ8289">
        <v>144</v>
      </c>
      <c r="AK8289" s="160" t="s">
        <v>1107</v>
      </c>
      <c r="AL8289" s="28">
        <f t="shared" si="259"/>
        <v>14</v>
      </c>
      <c r="AN8289" s="160">
        <v>37902</v>
      </c>
      <c r="AO8289">
        <v>22</v>
      </c>
      <c r="AP8289">
        <v>130</v>
      </c>
      <c r="AQ8289" s="160" t="s">
        <v>1107</v>
      </c>
      <c r="AR8289" s="28">
        <f t="shared" si="260"/>
        <v>13</v>
      </c>
      <c r="AT8289" s="160">
        <v>36807</v>
      </c>
      <c r="AU8289">
        <v>22</v>
      </c>
      <c r="AV8289">
        <v>98</v>
      </c>
      <c r="AW8289" s="160" t="s">
        <v>1107</v>
      </c>
      <c r="AX8289" s="28">
        <f t="shared" si="261"/>
        <v>10</v>
      </c>
    </row>
    <row r="8290" spans="28:50" x14ac:dyDescent="0.3">
      <c r="AB8290" s="160">
        <v>35346</v>
      </c>
      <c r="AC8290">
        <v>23</v>
      </c>
      <c r="AD8290">
        <v>117</v>
      </c>
      <c r="AE8290" t="s">
        <v>1107</v>
      </c>
      <c r="AF8290">
        <v>12</v>
      </c>
      <c r="AH8290" s="160">
        <v>35346</v>
      </c>
      <c r="AI8290">
        <v>23</v>
      </c>
      <c r="AJ8290">
        <v>141</v>
      </c>
      <c r="AK8290" s="160" t="s">
        <v>1107</v>
      </c>
      <c r="AL8290" s="28">
        <f t="shared" si="259"/>
        <v>14</v>
      </c>
      <c r="AN8290" s="160">
        <v>37902</v>
      </c>
      <c r="AO8290">
        <v>23</v>
      </c>
      <c r="AP8290">
        <v>130</v>
      </c>
      <c r="AQ8290" s="160" t="s">
        <v>1107</v>
      </c>
      <c r="AR8290" s="28">
        <f t="shared" si="260"/>
        <v>13</v>
      </c>
      <c r="AT8290" s="160">
        <v>36807</v>
      </c>
      <c r="AU8290">
        <v>23</v>
      </c>
      <c r="AV8290">
        <v>94</v>
      </c>
      <c r="AW8290" s="160" t="s">
        <v>1107</v>
      </c>
      <c r="AX8290" s="28">
        <f t="shared" si="261"/>
        <v>9</v>
      </c>
    </row>
    <row r="8291" spans="28:50" x14ac:dyDescent="0.3">
      <c r="AB8291" s="160">
        <v>35347</v>
      </c>
      <c r="AC8291">
        <v>0</v>
      </c>
      <c r="AD8291">
        <v>106</v>
      </c>
      <c r="AE8291" t="s">
        <v>1107</v>
      </c>
      <c r="AF8291">
        <v>11</v>
      </c>
      <c r="AH8291" s="160">
        <v>35347</v>
      </c>
      <c r="AI8291">
        <v>0</v>
      </c>
      <c r="AJ8291">
        <v>137</v>
      </c>
      <c r="AK8291" s="160" t="s">
        <v>1107</v>
      </c>
      <c r="AL8291" s="28">
        <f t="shared" si="259"/>
        <v>14</v>
      </c>
      <c r="AN8291" s="160">
        <v>37903</v>
      </c>
      <c r="AO8291">
        <v>0</v>
      </c>
      <c r="AP8291">
        <v>130</v>
      </c>
      <c r="AQ8291" s="160" t="s">
        <v>1107</v>
      </c>
      <c r="AR8291" s="28">
        <f t="shared" si="260"/>
        <v>13</v>
      </c>
      <c r="AT8291" s="160">
        <v>36808</v>
      </c>
      <c r="AU8291">
        <v>0</v>
      </c>
      <c r="AV8291">
        <v>92</v>
      </c>
      <c r="AW8291" s="160" t="s">
        <v>1107</v>
      </c>
      <c r="AX8291" s="28">
        <f t="shared" si="261"/>
        <v>9</v>
      </c>
    </row>
    <row r="8292" spans="28:50" x14ac:dyDescent="0.3">
      <c r="AB8292" s="160">
        <v>35347</v>
      </c>
      <c r="AC8292">
        <v>1</v>
      </c>
      <c r="AD8292">
        <v>107</v>
      </c>
      <c r="AE8292" t="s">
        <v>1107</v>
      </c>
      <c r="AF8292">
        <v>11</v>
      </c>
      <c r="AH8292" s="160">
        <v>35347</v>
      </c>
      <c r="AI8292">
        <v>1</v>
      </c>
      <c r="AJ8292">
        <v>135</v>
      </c>
      <c r="AK8292" s="160" t="s">
        <v>1107</v>
      </c>
      <c r="AL8292" s="28">
        <f t="shared" si="259"/>
        <v>14</v>
      </c>
      <c r="AN8292" s="160">
        <v>37903</v>
      </c>
      <c r="AO8292">
        <v>1</v>
      </c>
      <c r="AP8292">
        <v>130</v>
      </c>
      <c r="AQ8292" s="160" t="s">
        <v>1107</v>
      </c>
      <c r="AR8292" s="28">
        <f t="shared" si="260"/>
        <v>13</v>
      </c>
      <c r="AT8292" s="160">
        <v>36808</v>
      </c>
      <c r="AU8292">
        <v>1</v>
      </c>
      <c r="AV8292">
        <v>99</v>
      </c>
      <c r="AW8292" s="160" t="s">
        <v>1107</v>
      </c>
      <c r="AX8292" s="28">
        <f t="shared" si="261"/>
        <v>10</v>
      </c>
    </row>
    <row r="8293" spans="28:50" x14ac:dyDescent="0.3">
      <c r="AB8293" s="160">
        <v>35347</v>
      </c>
      <c r="AC8293">
        <v>2</v>
      </c>
      <c r="AD8293">
        <v>107</v>
      </c>
      <c r="AE8293" t="s">
        <v>1107</v>
      </c>
      <c r="AF8293">
        <v>11</v>
      </c>
      <c r="AH8293" s="160">
        <v>35347</v>
      </c>
      <c r="AI8293">
        <v>2</v>
      </c>
      <c r="AJ8293">
        <v>132</v>
      </c>
      <c r="AK8293" s="160" t="s">
        <v>1107</v>
      </c>
      <c r="AL8293" s="28">
        <f t="shared" si="259"/>
        <v>13</v>
      </c>
      <c r="AN8293" s="160">
        <v>37903</v>
      </c>
      <c r="AO8293">
        <v>2</v>
      </c>
      <c r="AP8293">
        <v>140</v>
      </c>
      <c r="AQ8293" s="160" t="s">
        <v>1107</v>
      </c>
      <c r="AR8293" s="28">
        <f t="shared" si="260"/>
        <v>14</v>
      </c>
      <c r="AT8293" s="160">
        <v>36808</v>
      </c>
      <c r="AU8293">
        <v>2</v>
      </c>
      <c r="AV8293">
        <v>96</v>
      </c>
      <c r="AW8293" s="160" t="s">
        <v>1107</v>
      </c>
      <c r="AX8293" s="28">
        <f t="shared" si="261"/>
        <v>10</v>
      </c>
    </row>
    <row r="8294" spans="28:50" x14ac:dyDescent="0.3">
      <c r="AB8294" s="160">
        <v>35347</v>
      </c>
      <c r="AC8294">
        <v>3</v>
      </c>
      <c r="AD8294">
        <v>108</v>
      </c>
      <c r="AE8294" t="s">
        <v>1107</v>
      </c>
      <c r="AF8294">
        <v>11</v>
      </c>
      <c r="AH8294" s="160">
        <v>35347</v>
      </c>
      <c r="AI8294">
        <v>3</v>
      </c>
      <c r="AJ8294">
        <v>129</v>
      </c>
      <c r="AK8294" s="160" t="s">
        <v>1107</v>
      </c>
      <c r="AL8294" s="28">
        <f t="shared" si="259"/>
        <v>13</v>
      </c>
      <c r="AN8294" s="160">
        <v>37903</v>
      </c>
      <c r="AO8294">
        <v>3</v>
      </c>
      <c r="AP8294">
        <v>120</v>
      </c>
      <c r="AQ8294" s="160" t="s">
        <v>1107</v>
      </c>
      <c r="AR8294" s="28">
        <f t="shared" si="260"/>
        <v>12</v>
      </c>
      <c r="AT8294" s="160">
        <v>36808</v>
      </c>
      <c r="AU8294">
        <v>3</v>
      </c>
      <c r="AV8294">
        <v>98</v>
      </c>
      <c r="AW8294" s="160" t="s">
        <v>1107</v>
      </c>
      <c r="AX8294" s="28">
        <f t="shared" si="261"/>
        <v>10</v>
      </c>
    </row>
    <row r="8295" spans="28:50" x14ac:dyDescent="0.3">
      <c r="AB8295" s="160">
        <v>35347</v>
      </c>
      <c r="AC8295">
        <v>4</v>
      </c>
      <c r="AD8295">
        <v>96</v>
      </c>
      <c r="AE8295" t="s">
        <v>1107</v>
      </c>
      <c r="AF8295">
        <v>10</v>
      </c>
      <c r="AH8295" s="160">
        <v>35347</v>
      </c>
      <c r="AI8295">
        <v>4</v>
      </c>
      <c r="AJ8295">
        <v>131</v>
      </c>
      <c r="AK8295" s="160" t="s">
        <v>1107</v>
      </c>
      <c r="AL8295" s="28">
        <f t="shared" si="259"/>
        <v>13</v>
      </c>
      <c r="AN8295" s="160">
        <v>37903</v>
      </c>
      <c r="AO8295">
        <v>4</v>
      </c>
      <c r="AP8295">
        <v>120</v>
      </c>
      <c r="AQ8295" s="160" t="s">
        <v>1107</v>
      </c>
      <c r="AR8295" s="28">
        <f t="shared" si="260"/>
        <v>12</v>
      </c>
      <c r="AT8295" s="160">
        <v>36808</v>
      </c>
      <c r="AU8295">
        <v>4</v>
      </c>
      <c r="AV8295">
        <v>87</v>
      </c>
      <c r="AW8295" s="160" t="s">
        <v>1107</v>
      </c>
      <c r="AX8295" s="28">
        <f t="shared" si="261"/>
        <v>9</v>
      </c>
    </row>
    <row r="8296" spans="28:50" x14ac:dyDescent="0.3">
      <c r="AB8296" s="160">
        <v>35347</v>
      </c>
      <c r="AC8296">
        <v>5</v>
      </c>
      <c r="AD8296">
        <v>78</v>
      </c>
      <c r="AE8296" t="s">
        <v>1107</v>
      </c>
      <c r="AF8296">
        <v>8</v>
      </c>
      <c r="AH8296" s="160">
        <v>35347</v>
      </c>
      <c r="AI8296">
        <v>5</v>
      </c>
      <c r="AJ8296">
        <v>134</v>
      </c>
      <c r="AK8296" s="160" t="s">
        <v>1107</v>
      </c>
      <c r="AL8296" s="28">
        <f t="shared" si="259"/>
        <v>13</v>
      </c>
      <c r="AN8296" s="160">
        <v>37903</v>
      </c>
      <c r="AO8296">
        <v>5</v>
      </c>
      <c r="AP8296">
        <v>130</v>
      </c>
      <c r="AQ8296" s="160" t="s">
        <v>1107</v>
      </c>
      <c r="AR8296" s="28">
        <f t="shared" si="260"/>
        <v>13</v>
      </c>
      <c r="AT8296" s="160">
        <v>36808</v>
      </c>
      <c r="AU8296">
        <v>5</v>
      </c>
      <c r="AV8296">
        <v>86</v>
      </c>
      <c r="AW8296" s="160" t="s">
        <v>1107</v>
      </c>
      <c r="AX8296" s="28">
        <f t="shared" si="261"/>
        <v>9</v>
      </c>
    </row>
    <row r="8297" spans="28:50" x14ac:dyDescent="0.3">
      <c r="AB8297" s="160">
        <v>35347</v>
      </c>
      <c r="AC8297">
        <v>6</v>
      </c>
      <c r="AD8297">
        <v>75</v>
      </c>
      <c r="AE8297" t="s">
        <v>1107</v>
      </c>
      <c r="AF8297">
        <v>8</v>
      </c>
      <c r="AH8297" s="160">
        <v>35347</v>
      </c>
      <c r="AI8297">
        <v>6</v>
      </c>
      <c r="AJ8297">
        <v>137</v>
      </c>
      <c r="AK8297" s="160" t="s">
        <v>1107</v>
      </c>
      <c r="AL8297" s="28">
        <f t="shared" si="259"/>
        <v>14</v>
      </c>
      <c r="AN8297" s="160">
        <v>37903</v>
      </c>
      <c r="AO8297">
        <v>6</v>
      </c>
      <c r="AP8297">
        <v>130</v>
      </c>
      <c r="AQ8297" s="160" t="s">
        <v>1107</v>
      </c>
      <c r="AR8297" s="28">
        <f t="shared" si="260"/>
        <v>13</v>
      </c>
      <c r="AT8297" s="160">
        <v>36808</v>
      </c>
      <c r="AU8297">
        <v>6</v>
      </c>
      <c r="AV8297">
        <v>85</v>
      </c>
      <c r="AW8297" s="160" t="s">
        <v>1107</v>
      </c>
      <c r="AX8297" s="28">
        <f t="shared" si="261"/>
        <v>9</v>
      </c>
    </row>
    <row r="8298" spans="28:50" x14ac:dyDescent="0.3">
      <c r="AB8298" s="160">
        <v>35347</v>
      </c>
      <c r="AC8298">
        <v>7</v>
      </c>
      <c r="AD8298">
        <v>130</v>
      </c>
      <c r="AE8298" t="s">
        <v>1107</v>
      </c>
      <c r="AF8298">
        <v>13</v>
      </c>
      <c r="AH8298" s="160">
        <v>35347</v>
      </c>
      <c r="AI8298">
        <v>7</v>
      </c>
      <c r="AJ8298">
        <v>146</v>
      </c>
      <c r="AK8298" s="160" t="s">
        <v>1107</v>
      </c>
      <c r="AL8298" s="28">
        <f t="shared" si="259"/>
        <v>15</v>
      </c>
      <c r="AN8298" s="160">
        <v>37903</v>
      </c>
      <c r="AO8298">
        <v>7</v>
      </c>
      <c r="AP8298">
        <v>137</v>
      </c>
      <c r="AQ8298" s="160" t="s">
        <v>1107</v>
      </c>
      <c r="AR8298" s="28">
        <f t="shared" si="260"/>
        <v>14</v>
      </c>
      <c r="AT8298" s="160">
        <v>36808</v>
      </c>
      <c r="AU8298">
        <v>7</v>
      </c>
      <c r="AV8298">
        <v>64</v>
      </c>
      <c r="AW8298" s="160" t="s">
        <v>1107</v>
      </c>
      <c r="AX8298" s="28">
        <f t="shared" si="261"/>
        <v>6</v>
      </c>
    </row>
    <row r="8299" spans="28:50" x14ac:dyDescent="0.3">
      <c r="AB8299" s="160">
        <v>35347</v>
      </c>
      <c r="AC8299">
        <v>8</v>
      </c>
      <c r="AD8299">
        <v>143</v>
      </c>
      <c r="AE8299" t="s">
        <v>1107</v>
      </c>
      <c r="AF8299">
        <v>14</v>
      </c>
      <c r="AH8299" s="160">
        <v>35347</v>
      </c>
      <c r="AI8299">
        <v>8</v>
      </c>
      <c r="AJ8299">
        <v>156</v>
      </c>
      <c r="AK8299" s="160" t="s">
        <v>1107</v>
      </c>
      <c r="AL8299" s="28">
        <f t="shared" si="259"/>
        <v>16</v>
      </c>
      <c r="AN8299" s="160">
        <v>37903</v>
      </c>
      <c r="AO8299">
        <v>8</v>
      </c>
      <c r="AP8299">
        <v>140</v>
      </c>
      <c r="AQ8299" s="160" t="s">
        <v>1107</v>
      </c>
      <c r="AR8299" s="28">
        <f t="shared" si="260"/>
        <v>14</v>
      </c>
      <c r="AT8299" s="160">
        <v>36808</v>
      </c>
      <c r="AU8299">
        <v>8</v>
      </c>
      <c r="AV8299">
        <v>105</v>
      </c>
      <c r="AW8299" s="160" t="s">
        <v>1107</v>
      </c>
      <c r="AX8299" s="28">
        <f t="shared" si="261"/>
        <v>11</v>
      </c>
    </row>
    <row r="8300" spans="28:50" x14ac:dyDescent="0.3">
      <c r="AB8300" s="160">
        <v>35347</v>
      </c>
      <c r="AC8300">
        <v>9</v>
      </c>
      <c r="AD8300">
        <v>147</v>
      </c>
      <c r="AE8300" t="s">
        <v>1107</v>
      </c>
      <c r="AF8300">
        <v>15</v>
      </c>
      <c r="AH8300" s="160">
        <v>35347</v>
      </c>
      <c r="AI8300">
        <v>9</v>
      </c>
      <c r="AJ8300">
        <v>166</v>
      </c>
      <c r="AK8300" s="160" t="s">
        <v>1107</v>
      </c>
      <c r="AL8300" s="28">
        <f t="shared" si="259"/>
        <v>17</v>
      </c>
      <c r="AN8300" s="160">
        <v>37903</v>
      </c>
      <c r="AO8300">
        <v>9</v>
      </c>
      <c r="AP8300">
        <v>140</v>
      </c>
      <c r="AQ8300" s="160" t="s">
        <v>1107</v>
      </c>
      <c r="AR8300" s="28">
        <f t="shared" si="260"/>
        <v>14</v>
      </c>
      <c r="AT8300" s="160">
        <v>36808</v>
      </c>
      <c r="AU8300">
        <v>9</v>
      </c>
      <c r="AV8300">
        <v>91</v>
      </c>
      <c r="AW8300" s="160" t="s">
        <v>1107</v>
      </c>
      <c r="AX8300" s="28">
        <f t="shared" si="261"/>
        <v>9</v>
      </c>
    </row>
    <row r="8301" spans="28:50" x14ac:dyDescent="0.3">
      <c r="AB8301" s="160">
        <v>35347</v>
      </c>
      <c r="AC8301">
        <v>10</v>
      </c>
      <c r="AD8301">
        <v>155</v>
      </c>
      <c r="AE8301" t="s">
        <v>1107</v>
      </c>
      <c r="AF8301">
        <v>16</v>
      </c>
      <c r="AH8301" s="160">
        <v>35347</v>
      </c>
      <c r="AI8301">
        <v>10</v>
      </c>
      <c r="AJ8301">
        <v>179</v>
      </c>
      <c r="AK8301" s="160" t="s">
        <v>1107</v>
      </c>
      <c r="AL8301" s="28">
        <f t="shared" si="259"/>
        <v>18</v>
      </c>
      <c r="AN8301" s="160">
        <v>37903</v>
      </c>
      <c r="AO8301">
        <v>10</v>
      </c>
      <c r="AP8301">
        <v>140</v>
      </c>
      <c r="AQ8301" s="160" t="s">
        <v>1107</v>
      </c>
      <c r="AR8301" s="28">
        <f t="shared" si="260"/>
        <v>14</v>
      </c>
      <c r="AT8301" s="160">
        <v>36808</v>
      </c>
      <c r="AU8301">
        <v>10</v>
      </c>
      <c r="AV8301">
        <v>99</v>
      </c>
      <c r="AW8301" s="160" t="s">
        <v>1107</v>
      </c>
      <c r="AX8301" s="28">
        <f t="shared" si="261"/>
        <v>10</v>
      </c>
    </row>
    <row r="8302" spans="28:50" x14ac:dyDescent="0.3">
      <c r="AB8302" s="160">
        <v>35347</v>
      </c>
      <c r="AC8302">
        <v>11</v>
      </c>
      <c r="AD8302">
        <v>163</v>
      </c>
      <c r="AE8302" t="s">
        <v>1107</v>
      </c>
      <c r="AF8302">
        <v>16</v>
      </c>
      <c r="AH8302" s="160">
        <v>35347</v>
      </c>
      <c r="AI8302">
        <v>11</v>
      </c>
      <c r="AJ8302">
        <v>192</v>
      </c>
      <c r="AK8302" s="160" t="s">
        <v>1107</v>
      </c>
      <c r="AL8302" s="28">
        <f t="shared" si="259"/>
        <v>19</v>
      </c>
      <c r="AN8302" s="160">
        <v>37903</v>
      </c>
      <c r="AO8302">
        <v>11</v>
      </c>
      <c r="AP8302">
        <v>140</v>
      </c>
      <c r="AQ8302" s="160" t="s">
        <v>1107</v>
      </c>
      <c r="AR8302" s="28">
        <f t="shared" si="260"/>
        <v>14</v>
      </c>
      <c r="AT8302" s="160">
        <v>36808</v>
      </c>
      <c r="AU8302">
        <v>11</v>
      </c>
      <c r="AV8302">
        <v>115</v>
      </c>
      <c r="AW8302" s="160" t="s">
        <v>1107</v>
      </c>
      <c r="AX8302" s="28">
        <f t="shared" si="261"/>
        <v>12</v>
      </c>
    </row>
    <row r="8303" spans="28:50" x14ac:dyDescent="0.3">
      <c r="AB8303" s="160">
        <v>35347</v>
      </c>
      <c r="AC8303">
        <v>12</v>
      </c>
      <c r="AD8303">
        <v>182</v>
      </c>
      <c r="AE8303" t="s">
        <v>1107</v>
      </c>
      <c r="AF8303">
        <v>18</v>
      </c>
      <c r="AH8303" s="160">
        <v>35347</v>
      </c>
      <c r="AI8303">
        <v>12</v>
      </c>
      <c r="AJ8303">
        <v>206</v>
      </c>
      <c r="AK8303" s="160" t="s">
        <v>1107</v>
      </c>
      <c r="AL8303" s="28">
        <f t="shared" si="259"/>
        <v>21</v>
      </c>
      <c r="AN8303" s="160">
        <v>37903</v>
      </c>
      <c r="AO8303">
        <v>12</v>
      </c>
      <c r="AP8303">
        <v>160</v>
      </c>
      <c r="AQ8303" s="160" t="s">
        <v>1107</v>
      </c>
      <c r="AR8303" s="28">
        <f t="shared" si="260"/>
        <v>16</v>
      </c>
      <c r="AT8303" s="160">
        <v>36808</v>
      </c>
      <c r="AU8303">
        <v>12</v>
      </c>
      <c r="AV8303">
        <v>108</v>
      </c>
      <c r="AW8303" s="160" t="s">
        <v>1107</v>
      </c>
      <c r="AX8303" s="28">
        <f t="shared" si="261"/>
        <v>11</v>
      </c>
    </row>
    <row r="8304" spans="28:50" x14ac:dyDescent="0.3">
      <c r="AB8304" s="160">
        <v>35347</v>
      </c>
      <c r="AC8304">
        <v>13</v>
      </c>
      <c r="AD8304">
        <v>188</v>
      </c>
      <c r="AE8304" t="s">
        <v>1107</v>
      </c>
      <c r="AF8304">
        <v>19</v>
      </c>
      <c r="AH8304" s="160">
        <v>35347</v>
      </c>
      <c r="AI8304">
        <v>13</v>
      </c>
      <c r="AJ8304">
        <v>209</v>
      </c>
      <c r="AK8304" s="160" t="s">
        <v>1107</v>
      </c>
      <c r="AL8304" s="28">
        <f t="shared" si="259"/>
        <v>21</v>
      </c>
      <c r="AN8304" s="160">
        <v>37903</v>
      </c>
      <c r="AO8304">
        <v>13</v>
      </c>
      <c r="AP8304">
        <v>150</v>
      </c>
      <c r="AQ8304" s="160" t="s">
        <v>1107</v>
      </c>
      <c r="AR8304" s="28">
        <f t="shared" si="260"/>
        <v>15</v>
      </c>
      <c r="AT8304" s="160">
        <v>36808</v>
      </c>
      <c r="AU8304">
        <v>13</v>
      </c>
      <c r="AV8304">
        <v>100</v>
      </c>
      <c r="AW8304" s="160" t="s">
        <v>1107</v>
      </c>
      <c r="AX8304" s="28">
        <f t="shared" si="261"/>
        <v>10</v>
      </c>
    </row>
    <row r="8305" spans="28:50" x14ac:dyDescent="0.3">
      <c r="AB8305" s="160">
        <v>35347</v>
      </c>
      <c r="AC8305">
        <v>14</v>
      </c>
      <c r="AD8305">
        <v>192</v>
      </c>
      <c r="AE8305" t="s">
        <v>1107</v>
      </c>
      <c r="AF8305">
        <v>19</v>
      </c>
      <c r="AH8305" s="160">
        <v>35347</v>
      </c>
      <c r="AI8305">
        <v>14</v>
      </c>
      <c r="AJ8305">
        <v>212</v>
      </c>
      <c r="AK8305" s="160" t="s">
        <v>1107</v>
      </c>
      <c r="AL8305" s="28">
        <f t="shared" si="259"/>
        <v>21</v>
      </c>
      <c r="AN8305" s="160">
        <v>37903</v>
      </c>
      <c r="AO8305">
        <v>14</v>
      </c>
      <c r="AP8305">
        <v>140</v>
      </c>
      <c r="AQ8305" s="160" t="s">
        <v>1107</v>
      </c>
      <c r="AR8305" s="28">
        <f t="shared" si="260"/>
        <v>14</v>
      </c>
      <c r="AT8305" s="160">
        <v>36808</v>
      </c>
      <c r="AU8305">
        <v>14</v>
      </c>
      <c r="AV8305">
        <v>114</v>
      </c>
      <c r="AW8305" s="160" t="s">
        <v>1107</v>
      </c>
      <c r="AX8305" s="28">
        <f t="shared" si="261"/>
        <v>11</v>
      </c>
    </row>
    <row r="8306" spans="28:50" x14ac:dyDescent="0.3">
      <c r="AB8306" s="160">
        <v>35347</v>
      </c>
      <c r="AC8306">
        <v>15</v>
      </c>
      <c r="AD8306">
        <v>189</v>
      </c>
      <c r="AE8306" t="s">
        <v>1107</v>
      </c>
      <c r="AF8306">
        <v>19</v>
      </c>
      <c r="AH8306" s="160">
        <v>35347</v>
      </c>
      <c r="AI8306">
        <v>15</v>
      </c>
      <c r="AJ8306">
        <v>215</v>
      </c>
      <c r="AK8306" s="160" t="s">
        <v>1107</v>
      </c>
      <c r="AL8306" s="28">
        <f t="shared" si="259"/>
        <v>22</v>
      </c>
      <c r="AN8306" s="160">
        <v>37903</v>
      </c>
      <c r="AO8306">
        <v>15</v>
      </c>
      <c r="AP8306">
        <v>140</v>
      </c>
      <c r="AQ8306" s="160" t="s">
        <v>1107</v>
      </c>
      <c r="AR8306" s="28">
        <f t="shared" si="260"/>
        <v>14</v>
      </c>
      <c r="AT8306" s="160">
        <v>36808</v>
      </c>
      <c r="AU8306">
        <v>15</v>
      </c>
      <c r="AV8306">
        <v>105</v>
      </c>
      <c r="AW8306" s="160" t="s">
        <v>1107</v>
      </c>
      <c r="AX8306" s="28">
        <f t="shared" si="261"/>
        <v>11</v>
      </c>
    </row>
    <row r="8307" spans="28:50" x14ac:dyDescent="0.3">
      <c r="AB8307" s="160">
        <v>35347</v>
      </c>
      <c r="AC8307">
        <v>16</v>
      </c>
      <c r="AD8307">
        <v>184</v>
      </c>
      <c r="AE8307" t="s">
        <v>1107</v>
      </c>
      <c r="AF8307">
        <v>18</v>
      </c>
      <c r="AH8307" s="160">
        <v>35347</v>
      </c>
      <c r="AI8307">
        <v>16</v>
      </c>
      <c r="AJ8307">
        <v>208</v>
      </c>
      <c r="AK8307" s="160" t="s">
        <v>1107</v>
      </c>
      <c r="AL8307" s="28">
        <f t="shared" si="259"/>
        <v>21</v>
      </c>
      <c r="AN8307" s="160">
        <v>37903</v>
      </c>
      <c r="AO8307">
        <v>16</v>
      </c>
      <c r="AP8307">
        <v>140</v>
      </c>
      <c r="AQ8307" s="160" t="s">
        <v>1107</v>
      </c>
      <c r="AR8307" s="28">
        <f t="shared" si="260"/>
        <v>14</v>
      </c>
      <c r="AT8307" s="160">
        <v>36808</v>
      </c>
      <c r="AU8307">
        <v>16</v>
      </c>
      <c r="AV8307">
        <v>94</v>
      </c>
      <c r="AW8307" s="160" t="s">
        <v>1107</v>
      </c>
      <c r="AX8307" s="28">
        <f t="shared" si="261"/>
        <v>9</v>
      </c>
    </row>
    <row r="8308" spans="28:50" x14ac:dyDescent="0.3">
      <c r="AB8308" s="160">
        <v>35347</v>
      </c>
      <c r="AC8308">
        <v>17</v>
      </c>
      <c r="AD8308">
        <v>179</v>
      </c>
      <c r="AE8308" t="s">
        <v>1107</v>
      </c>
      <c r="AF8308">
        <v>18</v>
      </c>
      <c r="AH8308" s="160">
        <v>35347</v>
      </c>
      <c r="AI8308">
        <v>17</v>
      </c>
      <c r="AJ8308">
        <v>200</v>
      </c>
      <c r="AK8308" s="160" t="s">
        <v>1107</v>
      </c>
      <c r="AL8308" s="28">
        <f t="shared" si="259"/>
        <v>20</v>
      </c>
      <c r="AN8308" s="160">
        <v>37903</v>
      </c>
      <c r="AO8308">
        <v>17</v>
      </c>
      <c r="AP8308">
        <v>140</v>
      </c>
      <c r="AQ8308" s="160" t="s">
        <v>1107</v>
      </c>
      <c r="AR8308" s="28">
        <f t="shared" si="260"/>
        <v>14</v>
      </c>
      <c r="AT8308" s="160">
        <v>36808</v>
      </c>
      <c r="AU8308">
        <v>17</v>
      </c>
      <c r="AV8308">
        <v>104</v>
      </c>
      <c r="AW8308" s="160" t="s">
        <v>1107</v>
      </c>
      <c r="AX8308" s="28">
        <f t="shared" si="261"/>
        <v>10</v>
      </c>
    </row>
    <row r="8309" spans="28:50" x14ac:dyDescent="0.3">
      <c r="AB8309" s="160">
        <v>35347</v>
      </c>
      <c r="AC8309">
        <v>18</v>
      </c>
      <c r="AD8309">
        <v>166</v>
      </c>
      <c r="AE8309" t="s">
        <v>1107</v>
      </c>
      <c r="AF8309">
        <v>17</v>
      </c>
      <c r="AH8309" s="160">
        <v>35347</v>
      </c>
      <c r="AI8309">
        <v>18</v>
      </c>
      <c r="AJ8309">
        <v>192</v>
      </c>
      <c r="AK8309" s="160" t="s">
        <v>1107</v>
      </c>
      <c r="AL8309" s="28">
        <f t="shared" si="259"/>
        <v>19</v>
      </c>
      <c r="AN8309" s="160">
        <v>37903</v>
      </c>
      <c r="AO8309">
        <v>18</v>
      </c>
      <c r="AP8309">
        <v>140</v>
      </c>
      <c r="AQ8309" s="160" t="s">
        <v>1107</v>
      </c>
      <c r="AR8309" s="28">
        <f t="shared" si="260"/>
        <v>14</v>
      </c>
      <c r="AT8309" s="160">
        <v>36808</v>
      </c>
      <c r="AU8309">
        <v>18</v>
      </c>
      <c r="AV8309">
        <v>79</v>
      </c>
      <c r="AW8309" s="160" t="s">
        <v>1107</v>
      </c>
      <c r="AX8309" s="28">
        <f t="shared" si="261"/>
        <v>8</v>
      </c>
    </row>
    <row r="8310" spans="28:50" x14ac:dyDescent="0.3">
      <c r="AB8310" s="160">
        <v>35347</v>
      </c>
      <c r="AC8310">
        <v>19</v>
      </c>
      <c r="AD8310">
        <v>164</v>
      </c>
      <c r="AE8310" t="s">
        <v>1107</v>
      </c>
      <c r="AF8310">
        <v>16</v>
      </c>
      <c r="AH8310" s="160">
        <v>35347</v>
      </c>
      <c r="AI8310">
        <v>19</v>
      </c>
      <c r="AJ8310">
        <v>187</v>
      </c>
      <c r="AK8310" s="160" t="s">
        <v>1107</v>
      </c>
      <c r="AL8310" s="28">
        <f t="shared" si="259"/>
        <v>19</v>
      </c>
      <c r="AN8310" s="160">
        <v>37903</v>
      </c>
      <c r="AO8310">
        <v>19</v>
      </c>
      <c r="AP8310">
        <v>140</v>
      </c>
      <c r="AQ8310" s="160" t="s">
        <v>1107</v>
      </c>
      <c r="AR8310" s="28">
        <f t="shared" si="260"/>
        <v>14</v>
      </c>
      <c r="AT8310" s="160">
        <v>36808</v>
      </c>
      <c r="AU8310">
        <v>19</v>
      </c>
      <c r="AV8310">
        <v>74</v>
      </c>
      <c r="AW8310" s="160" t="s">
        <v>1107</v>
      </c>
      <c r="AX8310" s="28">
        <f t="shared" si="261"/>
        <v>7</v>
      </c>
    </row>
    <row r="8311" spans="28:50" x14ac:dyDescent="0.3">
      <c r="AB8311" s="160">
        <v>35347</v>
      </c>
      <c r="AC8311">
        <v>20</v>
      </c>
      <c r="AD8311">
        <v>153</v>
      </c>
      <c r="AE8311" t="s">
        <v>1107</v>
      </c>
      <c r="AF8311">
        <v>15</v>
      </c>
      <c r="AH8311" s="160">
        <v>35347</v>
      </c>
      <c r="AI8311">
        <v>20</v>
      </c>
      <c r="AJ8311">
        <v>182</v>
      </c>
      <c r="AK8311" s="160" t="s">
        <v>1107</v>
      </c>
      <c r="AL8311" s="28">
        <f t="shared" si="259"/>
        <v>18</v>
      </c>
      <c r="AN8311" s="160">
        <v>37903</v>
      </c>
      <c r="AO8311">
        <v>20</v>
      </c>
      <c r="AP8311">
        <v>140</v>
      </c>
      <c r="AQ8311" s="160" t="s">
        <v>1107</v>
      </c>
      <c r="AR8311" s="28">
        <f t="shared" si="260"/>
        <v>14</v>
      </c>
      <c r="AT8311" s="160">
        <v>36808</v>
      </c>
      <c r="AU8311">
        <v>20</v>
      </c>
      <c r="AV8311">
        <v>59</v>
      </c>
      <c r="AW8311" s="160" t="s">
        <v>1107</v>
      </c>
      <c r="AX8311" s="28">
        <f t="shared" si="261"/>
        <v>6</v>
      </c>
    </row>
    <row r="8312" spans="28:50" x14ac:dyDescent="0.3">
      <c r="AB8312" s="160">
        <v>35347</v>
      </c>
      <c r="AC8312">
        <v>21</v>
      </c>
      <c r="AD8312">
        <v>139</v>
      </c>
      <c r="AE8312" t="s">
        <v>1107</v>
      </c>
      <c r="AF8312">
        <v>14</v>
      </c>
      <c r="AH8312" s="160">
        <v>35347</v>
      </c>
      <c r="AI8312">
        <v>21</v>
      </c>
      <c r="AJ8312">
        <v>176</v>
      </c>
      <c r="AK8312" s="160" t="s">
        <v>1107</v>
      </c>
      <c r="AL8312" s="28">
        <f t="shared" si="259"/>
        <v>18</v>
      </c>
      <c r="AN8312" s="160">
        <v>37903</v>
      </c>
      <c r="AO8312">
        <v>21</v>
      </c>
      <c r="AP8312">
        <v>140</v>
      </c>
      <c r="AQ8312" s="160" t="s">
        <v>1107</v>
      </c>
      <c r="AR8312" s="28">
        <f t="shared" si="260"/>
        <v>14</v>
      </c>
      <c r="AT8312" s="160">
        <v>36808</v>
      </c>
      <c r="AU8312">
        <v>21</v>
      </c>
      <c r="AV8312">
        <v>40</v>
      </c>
      <c r="AW8312" s="160" t="s">
        <v>1107</v>
      </c>
      <c r="AX8312" s="28">
        <f t="shared" si="261"/>
        <v>4</v>
      </c>
    </row>
    <row r="8313" spans="28:50" x14ac:dyDescent="0.3">
      <c r="AB8313" s="160">
        <v>35347</v>
      </c>
      <c r="AC8313">
        <v>22</v>
      </c>
      <c r="AD8313">
        <v>140</v>
      </c>
      <c r="AE8313" t="s">
        <v>1107</v>
      </c>
      <c r="AF8313">
        <v>14</v>
      </c>
      <c r="AH8313" s="160">
        <v>35347</v>
      </c>
      <c r="AI8313">
        <v>22</v>
      </c>
      <c r="AJ8313">
        <v>177</v>
      </c>
      <c r="AK8313" s="160" t="s">
        <v>1107</v>
      </c>
      <c r="AL8313" s="28">
        <f t="shared" si="259"/>
        <v>18</v>
      </c>
      <c r="AN8313" s="160">
        <v>37903</v>
      </c>
      <c r="AO8313">
        <v>22</v>
      </c>
      <c r="AP8313">
        <v>140</v>
      </c>
      <c r="AQ8313" s="160" t="s">
        <v>1107</v>
      </c>
      <c r="AR8313" s="28">
        <f t="shared" si="260"/>
        <v>14</v>
      </c>
      <c r="AT8313" s="160">
        <v>36808</v>
      </c>
      <c r="AU8313">
        <v>22</v>
      </c>
      <c r="AV8313">
        <v>29</v>
      </c>
      <c r="AW8313" s="160" t="s">
        <v>1107</v>
      </c>
      <c r="AX8313" s="28">
        <f t="shared" si="261"/>
        <v>3</v>
      </c>
    </row>
    <row r="8314" spans="28:50" x14ac:dyDescent="0.3">
      <c r="AB8314" s="160">
        <v>35347</v>
      </c>
      <c r="AC8314">
        <v>23</v>
      </c>
      <c r="AD8314">
        <v>148</v>
      </c>
      <c r="AE8314" t="s">
        <v>1107</v>
      </c>
      <c r="AF8314">
        <v>15</v>
      </c>
      <c r="AH8314" s="160">
        <v>35347</v>
      </c>
      <c r="AI8314">
        <v>23</v>
      </c>
      <c r="AJ8314">
        <v>178</v>
      </c>
      <c r="AK8314" s="160" t="s">
        <v>1107</v>
      </c>
      <c r="AL8314" s="28">
        <f t="shared" si="259"/>
        <v>18</v>
      </c>
      <c r="AN8314" s="160">
        <v>37903</v>
      </c>
      <c r="AO8314">
        <v>23</v>
      </c>
      <c r="AP8314">
        <v>140</v>
      </c>
      <c r="AQ8314" s="160" t="s">
        <v>1107</v>
      </c>
      <c r="AR8314" s="28">
        <f t="shared" si="260"/>
        <v>14</v>
      </c>
      <c r="AT8314" s="160">
        <v>36808</v>
      </c>
      <c r="AU8314">
        <v>23</v>
      </c>
      <c r="AV8314">
        <v>58</v>
      </c>
      <c r="AW8314" s="160" t="s">
        <v>1107</v>
      </c>
      <c r="AX8314" s="28">
        <f t="shared" si="261"/>
        <v>6</v>
      </c>
    </row>
    <row r="8315" spans="28:50" x14ac:dyDescent="0.3">
      <c r="AB8315" s="160">
        <v>35348</v>
      </c>
      <c r="AC8315">
        <v>0</v>
      </c>
      <c r="AD8315">
        <v>138</v>
      </c>
      <c r="AE8315" t="s">
        <v>1107</v>
      </c>
      <c r="AF8315">
        <v>14</v>
      </c>
      <c r="AH8315" s="160">
        <v>35348</v>
      </c>
      <c r="AI8315">
        <v>0</v>
      </c>
      <c r="AJ8315">
        <v>179</v>
      </c>
      <c r="AK8315" s="160" t="s">
        <v>1107</v>
      </c>
      <c r="AL8315" s="28">
        <f t="shared" ref="AL8315:AL8378" si="262">ROUND(AJ8315/10,0)</f>
        <v>18</v>
      </c>
      <c r="AN8315" s="160">
        <v>37904</v>
      </c>
      <c r="AO8315">
        <v>0</v>
      </c>
      <c r="AP8315">
        <v>140</v>
      </c>
      <c r="AQ8315" s="160" t="s">
        <v>1107</v>
      </c>
      <c r="AR8315" s="28">
        <f t="shared" ref="AR8315:AR8378" si="263">ROUND(AP8315/10,0)</f>
        <v>14</v>
      </c>
      <c r="AT8315" s="160">
        <v>36809</v>
      </c>
      <c r="AU8315">
        <v>0</v>
      </c>
      <c r="AV8315">
        <v>40</v>
      </c>
      <c r="AW8315" s="160" t="s">
        <v>1107</v>
      </c>
      <c r="AX8315" s="28">
        <f t="shared" ref="AX8315:AX8378" si="264">ROUND(AV8315/10,0)</f>
        <v>4</v>
      </c>
    </row>
    <row r="8316" spans="28:50" x14ac:dyDescent="0.3">
      <c r="AB8316" s="160">
        <v>35348</v>
      </c>
      <c r="AC8316">
        <v>1</v>
      </c>
      <c r="AD8316">
        <v>131</v>
      </c>
      <c r="AE8316" t="s">
        <v>1107</v>
      </c>
      <c r="AF8316">
        <v>13</v>
      </c>
      <c r="AH8316" s="160">
        <v>35348</v>
      </c>
      <c r="AI8316">
        <v>1</v>
      </c>
      <c r="AJ8316">
        <v>176</v>
      </c>
      <c r="AK8316" s="160" t="s">
        <v>1107</v>
      </c>
      <c r="AL8316" s="28">
        <f t="shared" si="262"/>
        <v>18</v>
      </c>
      <c r="AN8316" s="160">
        <v>37904</v>
      </c>
      <c r="AO8316">
        <v>1</v>
      </c>
      <c r="AP8316">
        <v>150</v>
      </c>
      <c r="AQ8316" s="160" t="s">
        <v>1107</v>
      </c>
      <c r="AR8316" s="28">
        <f t="shared" si="263"/>
        <v>15</v>
      </c>
      <c r="AT8316" s="160">
        <v>36809</v>
      </c>
      <c r="AU8316">
        <v>1</v>
      </c>
      <c r="AV8316">
        <v>47</v>
      </c>
      <c r="AW8316" s="160" t="s">
        <v>1107</v>
      </c>
      <c r="AX8316" s="28">
        <f t="shared" si="264"/>
        <v>5</v>
      </c>
    </row>
    <row r="8317" spans="28:50" x14ac:dyDescent="0.3">
      <c r="AB8317" s="160">
        <v>35348</v>
      </c>
      <c r="AC8317">
        <v>2</v>
      </c>
      <c r="AD8317">
        <v>133</v>
      </c>
      <c r="AE8317" t="s">
        <v>1107</v>
      </c>
      <c r="AF8317">
        <v>13</v>
      </c>
      <c r="AH8317" s="160">
        <v>35348</v>
      </c>
      <c r="AI8317">
        <v>2</v>
      </c>
      <c r="AJ8317">
        <v>173</v>
      </c>
      <c r="AK8317" s="160" t="s">
        <v>1107</v>
      </c>
      <c r="AL8317" s="28">
        <f t="shared" si="262"/>
        <v>17</v>
      </c>
      <c r="AN8317" s="160">
        <v>37904</v>
      </c>
      <c r="AO8317">
        <v>2</v>
      </c>
      <c r="AP8317">
        <v>140</v>
      </c>
      <c r="AQ8317" s="160" t="s">
        <v>1107</v>
      </c>
      <c r="AR8317" s="28">
        <f t="shared" si="263"/>
        <v>14</v>
      </c>
      <c r="AT8317" s="160">
        <v>36809</v>
      </c>
      <c r="AU8317">
        <v>2</v>
      </c>
      <c r="AV8317">
        <v>66</v>
      </c>
      <c r="AW8317" s="160" t="s">
        <v>1107</v>
      </c>
      <c r="AX8317" s="28">
        <f t="shared" si="264"/>
        <v>7</v>
      </c>
    </row>
    <row r="8318" spans="28:50" x14ac:dyDescent="0.3">
      <c r="AB8318" s="160">
        <v>35348</v>
      </c>
      <c r="AC8318">
        <v>3</v>
      </c>
      <c r="AD8318">
        <v>134</v>
      </c>
      <c r="AE8318" t="s">
        <v>1107</v>
      </c>
      <c r="AF8318">
        <v>13</v>
      </c>
      <c r="AH8318" s="160">
        <v>35348</v>
      </c>
      <c r="AI8318">
        <v>3</v>
      </c>
      <c r="AJ8318">
        <v>170</v>
      </c>
      <c r="AK8318" s="160" t="s">
        <v>1107</v>
      </c>
      <c r="AL8318" s="28">
        <f t="shared" si="262"/>
        <v>17</v>
      </c>
      <c r="AN8318" s="160">
        <v>37904</v>
      </c>
      <c r="AO8318">
        <v>3</v>
      </c>
      <c r="AP8318">
        <v>140</v>
      </c>
      <c r="AQ8318" s="160" t="s">
        <v>1107</v>
      </c>
      <c r="AR8318" s="28">
        <f t="shared" si="263"/>
        <v>14</v>
      </c>
      <c r="AT8318" s="160">
        <v>36809</v>
      </c>
      <c r="AU8318">
        <v>3</v>
      </c>
      <c r="AV8318">
        <v>67</v>
      </c>
      <c r="AW8318" s="160" t="s">
        <v>1107</v>
      </c>
      <c r="AX8318" s="28">
        <f t="shared" si="264"/>
        <v>7</v>
      </c>
    </row>
    <row r="8319" spans="28:50" x14ac:dyDescent="0.3">
      <c r="AB8319" s="160">
        <v>35348</v>
      </c>
      <c r="AC8319">
        <v>4</v>
      </c>
      <c r="AD8319">
        <v>138</v>
      </c>
      <c r="AE8319" t="s">
        <v>1107</v>
      </c>
      <c r="AF8319">
        <v>14</v>
      </c>
      <c r="AH8319" s="160">
        <v>35348</v>
      </c>
      <c r="AI8319">
        <v>4</v>
      </c>
      <c r="AJ8319">
        <v>169</v>
      </c>
      <c r="AK8319" s="160" t="s">
        <v>1107</v>
      </c>
      <c r="AL8319" s="28">
        <f t="shared" si="262"/>
        <v>17</v>
      </c>
      <c r="AN8319" s="160">
        <v>37904</v>
      </c>
      <c r="AO8319">
        <v>4</v>
      </c>
      <c r="AP8319">
        <v>140</v>
      </c>
      <c r="AQ8319" s="160" t="s">
        <v>1107</v>
      </c>
      <c r="AR8319" s="28">
        <f t="shared" si="263"/>
        <v>14</v>
      </c>
      <c r="AT8319" s="160">
        <v>36809</v>
      </c>
      <c r="AU8319">
        <v>4</v>
      </c>
      <c r="AV8319">
        <v>71</v>
      </c>
      <c r="AW8319" s="160" t="s">
        <v>1107</v>
      </c>
      <c r="AX8319" s="28">
        <f t="shared" si="264"/>
        <v>7</v>
      </c>
    </row>
    <row r="8320" spans="28:50" x14ac:dyDescent="0.3">
      <c r="AB8320" s="160">
        <v>35348</v>
      </c>
      <c r="AC8320">
        <v>5</v>
      </c>
      <c r="AD8320">
        <v>140</v>
      </c>
      <c r="AE8320" t="s">
        <v>1107</v>
      </c>
      <c r="AF8320">
        <v>14</v>
      </c>
      <c r="AH8320" s="160">
        <v>35348</v>
      </c>
      <c r="AI8320">
        <v>5</v>
      </c>
      <c r="AJ8320">
        <v>168</v>
      </c>
      <c r="AK8320" s="160" t="s">
        <v>1107</v>
      </c>
      <c r="AL8320" s="28">
        <f t="shared" si="262"/>
        <v>17</v>
      </c>
      <c r="AN8320" s="160">
        <v>37904</v>
      </c>
      <c r="AO8320">
        <v>5</v>
      </c>
      <c r="AP8320">
        <v>140</v>
      </c>
      <c r="AQ8320" s="160" t="s">
        <v>1107</v>
      </c>
      <c r="AR8320" s="28">
        <f t="shared" si="263"/>
        <v>14</v>
      </c>
      <c r="AT8320" s="160">
        <v>36809</v>
      </c>
      <c r="AU8320">
        <v>5</v>
      </c>
      <c r="AV8320">
        <v>45</v>
      </c>
      <c r="AW8320" s="160" t="s">
        <v>1107</v>
      </c>
      <c r="AX8320" s="28">
        <f t="shared" si="264"/>
        <v>5</v>
      </c>
    </row>
    <row r="8321" spans="28:50" x14ac:dyDescent="0.3">
      <c r="AB8321" s="160">
        <v>35348</v>
      </c>
      <c r="AC8321">
        <v>6</v>
      </c>
      <c r="AD8321">
        <v>144</v>
      </c>
      <c r="AE8321" t="s">
        <v>1107</v>
      </c>
      <c r="AF8321">
        <v>14</v>
      </c>
      <c r="AH8321" s="160">
        <v>35348</v>
      </c>
      <c r="AI8321">
        <v>6</v>
      </c>
      <c r="AJ8321">
        <v>167</v>
      </c>
      <c r="AK8321" s="160" t="s">
        <v>1107</v>
      </c>
      <c r="AL8321" s="28">
        <f t="shared" si="262"/>
        <v>17</v>
      </c>
      <c r="AN8321" s="160">
        <v>37904</v>
      </c>
      <c r="AO8321">
        <v>6</v>
      </c>
      <c r="AP8321">
        <v>140</v>
      </c>
      <c r="AQ8321" s="160" t="s">
        <v>1107</v>
      </c>
      <c r="AR8321" s="28">
        <f t="shared" si="263"/>
        <v>14</v>
      </c>
      <c r="AT8321" s="160">
        <v>36809</v>
      </c>
      <c r="AU8321">
        <v>6</v>
      </c>
      <c r="AV8321">
        <v>69</v>
      </c>
      <c r="AW8321" s="160" t="s">
        <v>1107</v>
      </c>
      <c r="AX8321" s="28">
        <f t="shared" si="264"/>
        <v>7</v>
      </c>
    </row>
    <row r="8322" spans="28:50" x14ac:dyDescent="0.3">
      <c r="AB8322" s="160">
        <v>35348</v>
      </c>
      <c r="AC8322">
        <v>7</v>
      </c>
      <c r="AD8322">
        <v>148</v>
      </c>
      <c r="AE8322" t="s">
        <v>1107</v>
      </c>
      <c r="AF8322">
        <v>15</v>
      </c>
      <c r="AH8322" s="160">
        <v>35348</v>
      </c>
      <c r="AI8322">
        <v>7</v>
      </c>
      <c r="AJ8322">
        <v>176</v>
      </c>
      <c r="AK8322" s="160" t="s">
        <v>1107</v>
      </c>
      <c r="AL8322" s="28">
        <f t="shared" si="262"/>
        <v>18</v>
      </c>
      <c r="AN8322" s="160">
        <v>37904</v>
      </c>
      <c r="AO8322">
        <v>7</v>
      </c>
      <c r="AP8322">
        <v>145</v>
      </c>
      <c r="AQ8322" s="160" t="s">
        <v>1107</v>
      </c>
      <c r="AR8322" s="28">
        <f t="shared" si="263"/>
        <v>15</v>
      </c>
      <c r="AT8322" s="160">
        <v>36809</v>
      </c>
      <c r="AU8322">
        <v>7</v>
      </c>
      <c r="AV8322">
        <v>104</v>
      </c>
      <c r="AW8322" s="160" t="s">
        <v>1107</v>
      </c>
      <c r="AX8322" s="28">
        <f t="shared" si="264"/>
        <v>10</v>
      </c>
    </row>
    <row r="8323" spans="28:50" x14ac:dyDescent="0.3">
      <c r="AB8323" s="160">
        <v>35348</v>
      </c>
      <c r="AC8323">
        <v>8</v>
      </c>
      <c r="AD8323">
        <v>150</v>
      </c>
      <c r="AE8323" t="s">
        <v>1107</v>
      </c>
      <c r="AF8323">
        <v>15</v>
      </c>
      <c r="AH8323" s="160">
        <v>35348</v>
      </c>
      <c r="AI8323">
        <v>8</v>
      </c>
      <c r="AJ8323">
        <v>185</v>
      </c>
      <c r="AK8323" s="160" t="s">
        <v>1107</v>
      </c>
      <c r="AL8323" s="28">
        <f t="shared" si="262"/>
        <v>19</v>
      </c>
      <c r="AN8323" s="160">
        <v>37904</v>
      </c>
      <c r="AO8323">
        <v>8</v>
      </c>
      <c r="AP8323">
        <v>150</v>
      </c>
      <c r="AQ8323" s="160" t="s">
        <v>1107</v>
      </c>
      <c r="AR8323" s="28">
        <f t="shared" si="263"/>
        <v>15</v>
      </c>
      <c r="AT8323" s="160">
        <v>36809</v>
      </c>
      <c r="AU8323">
        <v>8</v>
      </c>
      <c r="AV8323">
        <v>125</v>
      </c>
      <c r="AW8323" s="160" t="s">
        <v>1107</v>
      </c>
      <c r="AX8323" s="28">
        <f t="shared" si="264"/>
        <v>13</v>
      </c>
    </row>
    <row r="8324" spans="28:50" x14ac:dyDescent="0.3">
      <c r="AB8324" s="160">
        <v>35348</v>
      </c>
      <c r="AC8324">
        <v>9</v>
      </c>
      <c r="AD8324">
        <v>157</v>
      </c>
      <c r="AE8324" t="s">
        <v>1107</v>
      </c>
      <c r="AF8324">
        <v>16</v>
      </c>
      <c r="AH8324" s="160">
        <v>35348</v>
      </c>
      <c r="AI8324">
        <v>9</v>
      </c>
      <c r="AJ8324">
        <v>195</v>
      </c>
      <c r="AK8324" s="160" t="s">
        <v>1107</v>
      </c>
      <c r="AL8324" s="28">
        <f t="shared" si="262"/>
        <v>20</v>
      </c>
      <c r="AN8324" s="160">
        <v>37904</v>
      </c>
      <c r="AO8324">
        <v>9</v>
      </c>
      <c r="AP8324">
        <v>160</v>
      </c>
      <c r="AQ8324" s="160" t="s">
        <v>1107</v>
      </c>
      <c r="AR8324" s="28">
        <f t="shared" si="263"/>
        <v>16</v>
      </c>
      <c r="AT8324" s="160">
        <v>36809</v>
      </c>
      <c r="AU8324">
        <v>9</v>
      </c>
      <c r="AV8324">
        <v>139</v>
      </c>
      <c r="AW8324" s="160" t="s">
        <v>1107</v>
      </c>
      <c r="AX8324" s="28">
        <f t="shared" si="264"/>
        <v>14</v>
      </c>
    </row>
    <row r="8325" spans="28:50" x14ac:dyDescent="0.3">
      <c r="AB8325" s="160">
        <v>35348</v>
      </c>
      <c r="AC8325">
        <v>10</v>
      </c>
      <c r="AD8325">
        <v>181</v>
      </c>
      <c r="AE8325" t="s">
        <v>1107</v>
      </c>
      <c r="AF8325">
        <v>18</v>
      </c>
      <c r="AH8325" s="160">
        <v>35348</v>
      </c>
      <c r="AI8325">
        <v>10</v>
      </c>
      <c r="AJ8325">
        <v>209</v>
      </c>
      <c r="AK8325" s="160" t="s">
        <v>1107</v>
      </c>
      <c r="AL8325" s="28">
        <f t="shared" si="262"/>
        <v>21</v>
      </c>
      <c r="AN8325" s="160">
        <v>37904</v>
      </c>
      <c r="AO8325">
        <v>10</v>
      </c>
      <c r="AP8325">
        <v>170</v>
      </c>
      <c r="AQ8325" s="160" t="s">
        <v>1107</v>
      </c>
      <c r="AR8325" s="28">
        <f t="shared" si="263"/>
        <v>17</v>
      </c>
      <c r="AT8325" s="160">
        <v>36809</v>
      </c>
      <c r="AU8325">
        <v>10</v>
      </c>
      <c r="AV8325">
        <v>155</v>
      </c>
      <c r="AW8325" s="160" t="s">
        <v>1107</v>
      </c>
      <c r="AX8325" s="28">
        <f t="shared" si="264"/>
        <v>16</v>
      </c>
    </row>
    <row r="8326" spans="28:50" x14ac:dyDescent="0.3">
      <c r="AB8326" s="160">
        <v>35348</v>
      </c>
      <c r="AC8326">
        <v>11</v>
      </c>
      <c r="AD8326">
        <v>205</v>
      </c>
      <c r="AE8326" t="s">
        <v>1107</v>
      </c>
      <c r="AF8326">
        <v>21</v>
      </c>
      <c r="AH8326" s="160">
        <v>35348</v>
      </c>
      <c r="AI8326">
        <v>11</v>
      </c>
      <c r="AJ8326">
        <v>223</v>
      </c>
      <c r="AK8326" s="160" t="s">
        <v>1107</v>
      </c>
      <c r="AL8326" s="28">
        <f t="shared" si="262"/>
        <v>22</v>
      </c>
      <c r="AN8326" s="160">
        <v>37904</v>
      </c>
      <c r="AO8326">
        <v>11</v>
      </c>
      <c r="AP8326">
        <v>180</v>
      </c>
      <c r="AQ8326" s="160" t="s">
        <v>1107</v>
      </c>
      <c r="AR8326" s="28">
        <f t="shared" si="263"/>
        <v>18</v>
      </c>
      <c r="AT8326" s="160">
        <v>36809</v>
      </c>
      <c r="AU8326">
        <v>11</v>
      </c>
      <c r="AV8326">
        <v>134</v>
      </c>
      <c r="AW8326" s="160" t="s">
        <v>1107</v>
      </c>
      <c r="AX8326" s="28">
        <f t="shared" si="264"/>
        <v>13</v>
      </c>
    </row>
    <row r="8327" spans="28:50" x14ac:dyDescent="0.3">
      <c r="AB8327" s="160">
        <v>35348</v>
      </c>
      <c r="AC8327">
        <v>12</v>
      </c>
      <c r="AD8327">
        <v>214</v>
      </c>
      <c r="AE8327" t="s">
        <v>1107</v>
      </c>
      <c r="AF8327">
        <v>21</v>
      </c>
      <c r="AH8327" s="160">
        <v>35348</v>
      </c>
      <c r="AI8327">
        <v>12</v>
      </c>
      <c r="AJ8327">
        <v>237</v>
      </c>
      <c r="AK8327" s="160" t="s">
        <v>1107</v>
      </c>
      <c r="AL8327" s="28">
        <f t="shared" si="262"/>
        <v>24</v>
      </c>
      <c r="AN8327" s="160">
        <v>37904</v>
      </c>
      <c r="AO8327">
        <v>12</v>
      </c>
      <c r="AP8327">
        <v>150</v>
      </c>
      <c r="AQ8327" s="160" t="s">
        <v>1107</v>
      </c>
      <c r="AR8327" s="28">
        <f t="shared" si="263"/>
        <v>15</v>
      </c>
      <c r="AT8327" s="160">
        <v>36809</v>
      </c>
      <c r="AU8327">
        <v>12</v>
      </c>
      <c r="AV8327">
        <v>146</v>
      </c>
      <c r="AW8327" s="160" t="s">
        <v>1107</v>
      </c>
      <c r="AX8327" s="28">
        <f t="shared" si="264"/>
        <v>15</v>
      </c>
    </row>
    <row r="8328" spans="28:50" x14ac:dyDescent="0.3">
      <c r="AB8328" s="160">
        <v>35348</v>
      </c>
      <c r="AC8328">
        <v>13</v>
      </c>
      <c r="AD8328">
        <v>218</v>
      </c>
      <c r="AE8328" t="s">
        <v>1107</v>
      </c>
      <c r="AF8328">
        <v>22</v>
      </c>
      <c r="AH8328" s="160">
        <v>35348</v>
      </c>
      <c r="AI8328">
        <v>13</v>
      </c>
      <c r="AJ8328">
        <v>235</v>
      </c>
      <c r="AK8328" s="160" t="s">
        <v>1107</v>
      </c>
      <c r="AL8328" s="28">
        <f t="shared" si="262"/>
        <v>24</v>
      </c>
      <c r="AN8328" s="160">
        <v>37904</v>
      </c>
      <c r="AO8328">
        <v>13</v>
      </c>
      <c r="AP8328">
        <v>158</v>
      </c>
      <c r="AQ8328" s="160" t="s">
        <v>1107</v>
      </c>
      <c r="AR8328" s="28">
        <f t="shared" si="263"/>
        <v>16</v>
      </c>
      <c r="AT8328" s="160">
        <v>36809</v>
      </c>
      <c r="AU8328">
        <v>13</v>
      </c>
      <c r="AV8328">
        <v>139</v>
      </c>
      <c r="AW8328" s="160" t="s">
        <v>1107</v>
      </c>
      <c r="AX8328" s="28">
        <f t="shared" si="264"/>
        <v>14</v>
      </c>
    </row>
    <row r="8329" spans="28:50" x14ac:dyDescent="0.3">
      <c r="AB8329" s="160">
        <v>35348</v>
      </c>
      <c r="AC8329">
        <v>14</v>
      </c>
      <c r="AD8329">
        <v>220</v>
      </c>
      <c r="AE8329" t="s">
        <v>1107</v>
      </c>
      <c r="AF8329">
        <v>22</v>
      </c>
      <c r="AH8329" s="160">
        <v>35348</v>
      </c>
      <c r="AI8329">
        <v>14</v>
      </c>
      <c r="AJ8329">
        <v>233</v>
      </c>
      <c r="AK8329" s="160" t="s">
        <v>1107</v>
      </c>
      <c r="AL8329" s="28">
        <f t="shared" si="262"/>
        <v>23</v>
      </c>
      <c r="AN8329" s="160">
        <v>37904</v>
      </c>
      <c r="AO8329">
        <v>14</v>
      </c>
      <c r="AP8329">
        <v>150</v>
      </c>
      <c r="AQ8329" s="160" t="s">
        <v>1107</v>
      </c>
      <c r="AR8329" s="28">
        <f t="shared" si="263"/>
        <v>15</v>
      </c>
      <c r="AT8329" s="160">
        <v>36809</v>
      </c>
      <c r="AU8329">
        <v>14</v>
      </c>
      <c r="AV8329">
        <v>144</v>
      </c>
      <c r="AW8329" s="160" t="s">
        <v>1107</v>
      </c>
      <c r="AX8329" s="28">
        <f t="shared" si="264"/>
        <v>14</v>
      </c>
    </row>
    <row r="8330" spans="28:50" x14ac:dyDescent="0.3">
      <c r="AB8330" s="160">
        <v>35348</v>
      </c>
      <c r="AC8330">
        <v>15</v>
      </c>
      <c r="AD8330">
        <v>231</v>
      </c>
      <c r="AE8330" t="s">
        <v>1107</v>
      </c>
      <c r="AF8330">
        <v>23</v>
      </c>
      <c r="AH8330" s="160">
        <v>35348</v>
      </c>
      <c r="AI8330">
        <v>15</v>
      </c>
      <c r="AJ8330">
        <v>231</v>
      </c>
      <c r="AK8330" s="160" t="s">
        <v>1107</v>
      </c>
      <c r="AL8330" s="28">
        <f t="shared" si="262"/>
        <v>23</v>
      </c>
      <c r="AN8330" s="160">
        <v>37904</v>
      </c>
      <c r="AO8330">
        <v>15</v>
      </c>
      <c r="AP8330">
        <v>160</v>
      </c>
      <c r="AQ8330" s="160" t="s">
        <v>1107</v>
      </c>
      <c r="AR8330" s="28">
        <f t="shared" si="263"/>
        <v>16</v>
      </c>
      <c r="AT8330" s="160">
        <v>36809</v>
      </c>
      <c r="AU8330">
        <v>15</v>
      </c>
      <c r="AV8330">
        <v>139</v>
      </c>
      <c r="AW8330" s="160" t="s">
        <v>1107</v>
      </c>
      <c r="AX8330" s="28">
        <f t="shared" si="264"/>
        <v>14</v>
      </c>
    </row>
    <row r="8331" spans="28:50" x14ac:dyDescent="0.3">
      <c r="AB8331" s="160">
        <v>35348</v>
      </c>
      <c r="AC8331">
        <v>16</v>
      </c>
      <c r="AD8331">
        <v>227</v>
      </c>
      <c r="AE8331" t="s">
        <v>1107</v>
      </c>
      <c r="AF8331">
        <v>23</v>
      </c>
      <c r="AH8331" s="160">
        <v>35348</v>
      </c>
      <c r="AI8331">
        <v>16</v>
      </c>
      <c r="AJ8331">
        <v>216</v>
      </c>
      <c r="AK8331" s="160" t="s">
        <v>1107</v>
      </c>
      <c r="AL8331" s="28">
        <f t="shared" si="262"/>
        <v>22</v>
      </c>
      <c r="AN8331" s="160">
        <v>37904</v>
      </c>
      <c r="AO8331">
        <v>16</v>
      </c>
      <c r="AP8331">
        <v>152</v>
      </c>
      <c r="AQ8331" s="160" t="s">
        <v>1107</v>
      </c>
      <c r="AR8331" s="28">
        <f t="shared" si="263"/>
        <v>15</v>
      </c>
      <c r="AT8331" s="160">
        <v>36809</v>
      </c>
      <c r="AU8331">
        <v>16</v>
      </c>
      <c r="AV8331">
        <v>134</v>
      </c>
      <c r="AW8331" s="160" t="s">
        <v>1107</v>
      </c>
      <c r="AX8331" s="28">
        <f t="shared" si="264"/>
        <v>13</v>
      </c>
    </row>
    <row r="8332" spans="28:50" x14ac:dyDescent="0.3">
      <c r="AB8332" s="160">
        <v>35348</v>
      </c>
      <c r="AC8332">
        <v>17</v>
      </c>
      <c r="AD8332">
        <v>228</v>
      </c>
      <c r="AE8332" t="s">
        <v>1107</v>
      </c>
      <c r="AF8332">
        <v>23</v>
      </c>
      <c r="AH8332" s="160">
        <v>35348</v>
      </c>
      <c r="AI8332">
        <v>17</v>
      </c>
      <c r="AJ8332">
        <v>201</v>
      </c>
      <c r="AK8332" s="160" t="s">
        <v>1107</v>
      </c>
      <c r="AL8332" s="28">
        <f t="shared" si="262"/>
        <v>20</v>
      </c>
      <c r="AN8332" s="160">
        <v>37904</v>
      </c>
      <c r="AO8332">
        <v>17</v>
      </c>
      <c r="AP8332">
        <v>150</v>
      </c>
      <c r="AQ8332" s="160" t="s">
        <v>1107</v>
      </c>
      <c r="AR8332" s="28">
        <f t="shared" si="263"/>
        <v>15</v>
      </c>
      <c r="AT8332" s="160">
        <v>36809</v>
      </c>
      <c r="AU8332">
        <v>17</v>
      </c>
      <c r="AV8332">
        <v>123</v>
      </c>
      <c r="AW8332" s="160" t="s">
        <v>1107</v>
      </c>
      <c r="AX8332" s="28">
        <f t="shared" si="264"/>
        <v>12</v>
      </c>
    </row>
    <row r="8333" spans="28:50" x14ac:dyDescent="0.3">
      <c r="AB8333" s="160">
        <v>35348</v>
      </c>
      <c r="AC8333">
        <v>18</v>
      </c>
      <c r="AD8333">
        <v>211</v>
      </c>
      <c r="AE8333" t="s">
        <v>1107</v>
      </c>
      <c r="AF8333">
        <v>21</v>
      </c>
      <c r="AH8333" s="160">
        <v>35348</v>
      </c>
      <c r="AI8333">
        <v>18</v>
      </c>
      <c r="AJ8333">
        <v>186</v>
      </c>
      <c r="AK8333" s="160" t="s">
        <v>1107</v>
      </c>
      <c r="AL8333" s="28">
        <f t="shared" si="262"/>
        <v>19</v>
      </c>
      <c r="AN8333" s="160">
        <v>37904</v>
      </c>
      <c r="AO8333">
        <v>18</v>
      </c>
      <c r="AP8333">
        <v>150</v>
      </c>
      <c r="AQ8333" s="160" t="s">
        <v>1107</v>
      </c>
      <c r="AR8333" s="28">
        <f t="shared" si="263"/>
        <v>15</v>
      </c>
      <c r="AT8333" s="160">
        <v>36809</v>
      </c>
      <c r="AU8333">
        <v>18</v>
      </c>
      <c r="AV8333">
        <v>111</v>
      </c>
      <c r="AW8333" s="160" t="s">
        <v>1107</v>
      </c>
      <c r="AX8333" s="28">
        <f t="shared" si="264"/>
        <v>11</v>
      </c>
    </row>
    <row r="8334" spans="28:50" x14ac:dyDescent="0.3">
      <c r="AB8334" s="160">
        <v>35348</v>
      </c>
      <c r="AC8334">
        <v>19</v>
      </c>
      <c r="AD8334">
        <v>194</v>
      </c>
      <c r="AE8334" t="s">
        <v>1107</v>
      </c>
      <c r="AF8334">
        <v>19</v>
      </c>
      <c r="AH8334" s="160">
        <v>35348</v>
      </c>
      <c r="AI8334">
        <v>19</v>
      </c>
      <c r="AJ8334">
        <v>178</v>
      </c>
      <c r="AK8334" s="160" t="s">
        <v>1107</v>
      </c>
      <c r="AL8334" s="28">
        <f t="shared" si="262"/>
        <v>18</v>
      </c>
      <c r="AN8334" s="160">
        <v>37904</v>
      </c>
      <c r="AO8334">
        <v>19</v>
      </c>
      <c r="AP8334">
        <v>122</v>
      </c>
      <c r="AQ8334" s="160" t="s">
        <v>1107</v>
      </c>
      <c r="AR8334" s="28">
        <f t="shared" si="263"/>
        <v>12</v>
      </c>
      <c r="AT8334" s="160">
        <v>36809</v>
      </c>
      <c r="AU8334">
        <v>19</v>
      </c>
      <c r="AV8334">
        <v>102</v>
      </c>
      <c r="AW8334" s="160" t="s">
        <v>1107</v>
      </c>
      <c r="AX8334" s="28">
        <f t="shared" si="264"/>
        <v>10</v>
      </c>
    </row>
    <row r="8335" spans="28:50" x14ac:dyDescent="0.3">
      <c r="AB8335" s="160">
        <v>35348</v>
      </c>
      <c r="AC8335">
        <v>20</v>
      </c>
      <c r="AD8335">
        <v>200</v>
      </c>
      <c r="AE8335" t="s">
        <v>1107</v>
      </c>
      <c r="AF8335">
        <v>20</v>
      </c>
      <c r="AH8335" s="160">
        <v>35348</v>
      </c>
      <c r="AI8335">
        <v>20</v>
      </c>
      <c r="AJ8335">
        <v>170</v>
      </c>
      <c r="AK8335" s="160" t="s">
        <v>1107</v>
      </c>
      <c r="AL8335" s="28">
        <f t="shared" si="262"/>
        <v>17</v>
      </c>
      <c r="AN8335" s="160">
        <v>37904</v>
      </c>
      <c r="AO8335">
        <v>20</v>
      </c>
      <c r="AP8335">
        <v>130</v>
      </c>
      <c r="AQ8335" s="160" t="s">
        <v>1107</v>
      </c>
      <c r="AR8335" s="28">
        <f t="shared" si="263"/>
        <v>13</v>
      </c>
      <c r="AT8335" s="160">
        <v>36809</v>
      </c>
      <c r="AU8335">
        <v>20</v>
      </c>
      <c r="AV8335">
        <v>88</v>
      </c>
      <c r="AW8335" s="160" t="s">
        <v>1107</v>
      </c>
      <c r="AX8335" s="28">
        <f t="shared" si="264"/>
        <v>9</v>
      </c>
    </row>
    <row r="8336" spans="28:50" x14ac:dyDescent="0.3">
      <c r="AB8336" s="160">
        <v>35348</v>
      </c>
      <c r="AC8336">
        <v>21</v>
      </c>
      <c r="AD8336">
        <v>185</v>
      </c>
      <c r="AE8336" t="s">
        <v>1107</v>
      </c>
      <c r="AF8336">
        <v>19</v>
      </c>
      <c r="AH8336" s="160">
        <v>35348</v>
      </c>
      <c r="AI8336">
        <v>21</v>
      </c>
      <c r="AJ8336">
        <v>161</v>
      </c>
      <c r="AK8336" s="160" t="s">
        <v>1107</v>
      </c>
      <c r="AL8336" s="28">
        <f t="shared" si="262"/>
        <v>16</v>
      </c>
      <c r="AN8336" s="160">
        <v>37904</v>
      </c>
      <c r="AO8336">
        <v>21</v>
      </c>
      <c r="AP8336">
        <v>120</v>
      </c>
      <c r="AQ8336" s="160" t="s">
        <v>1107</v>
      </c>
      <c r="AR8336" s="28">
        <f t="shared" si="263"/>
        <v>12</v>
      </c>
      <c r="AT8336" s="160">
        <v>36809</v>
      </c>
      <c r="AU8336">
        <v>21</v>
      </c>
      <c r="AV8336">
        <v>81</v>
      </c>
      <c r="AW8336" s="160" t="s">
        <v>1107</v>
      </c>
      <c r="AX8336" s="28">
        <f t="shared" si="264"/>
        <v>8</v>
      </c>
    </row>
    <row r="8337" spans="28:50" x14ac:dyDescent="0.3">
      <c r="AB8337" s="160">
        <v>35348</v>
      </c>
      <c r="AC8337">
        <v>22</v>
      </c>
      <c r="AD8337">
        <v>177</v>
      </c>
      <c r="AE8337" t="s">
        <v>1107</v>
      </c>
      <c r="AF8337">
        <v>18</v>
      </c>
      <c r="AH8337" s="160">
        <v>35348</v>
      </c>
      <c r="AI8337">
        <v>22</v>
      </c>
      <c r="AJ8337">
        <v>157</v>
      </c>
      <c r="AK8337" s="160" t="s">
        <v>1107</v>
      </c>
      <c r="AL8337" s="28">
        <f t="shared" si="262"/>
        <v>16</v>
      </c>
      <c r="AN8337" s="160">
        <v>37904</v>
      </c>
      <c r="AO8337">
        <v>22</v>
      </c>
      <c r="AP8337">
        <v>110</v>
      </c>
      <c r="AQ8337" s="160" t="s">
        <v>1107</v>
      </c>
      <c r="AR8337" s="28">
        <f t="shared" si="263"/>
        <v>11</v>
      </c>
      <c r="AT8337" s="160">
        <v>36809</v>
      </c>
      <c r="AU8337">
        <v>22</v>
      </c>
      <c r="AV8337">
        <v>85</v>
      </c>
      <c r="AW8337" s="160" t="s">
        <v>1107</v>
      </c>
      <c r="AX8337" s="28">
        <f t="shared" si="264"/>
        <v>9</v>
      </c>
    </row>
    <row r="8338" spans="28:50" x14ac:dyDescent="0.3">
      <c r="AB8338" s="160">
        <v>35348</v>
      </c>
      <c r="AC8338">
        <v>23</v>
      </c>
      <c r="AD8338">
        <v>163</v>
      </c>
      <c r="AE8338" t="s">
        <v>1107</v>
      </c>
      <c r="AF8338">
        <v>16</v>
      </c>
      <c r="AH8338" s="160">
        <v>35348</v>
      </c>
      <c r="AI8338">
        <v>23</v>
      </c>
      <c r="AJ8338">
        <v>153</v>
      </c>
      <c r="AK8338" s="160" t="s">
        <v>1107</v>
      </c>
      <c r="AL8338" s="28">
        <f t="shared" si="262"/>
        <v>15</v>
      </c>
      <c r="AN8338" s="160">
        <v>37904</v>
      </c>
      <c r="AO8338">
        <v>23</v>
      </c>
      <c r="AP8338">
        <v>110</v>
      </c>
      <c r="AQ8338" s="160" t="s">
        <v>1107</v>
      </c>
      <c r="AR8338" s="28">
        <f t="shared" si="263"/>
        <v>11</v>
      </c>
      <c r="AT8338" s="160">
        <v>36809</v>
      </c>
      <c r="AU8338">
        <v>23</v>
      </c>
      <c r="AV8338">
        <v>103</v>
      </c>
      <c r="AW8338" s="160" t="s">
        <v>1107</v>
      </c>
      <c r="AX8338" s="28">
        <f t="shared" si="264"/>
        <v>10</v>
      </c>
    </row>
    <row r="8339" spans="28:50" x14ac:dyDescent="0.3">
      <c r="AB8339" s="160">
        <v>35349</v>
      </c>
      <c r="AC8339">
        <v>0</v>
      </c>
      <c r="AD8339">
        <v>152</v>
      </c>
      <c r="AE8339" t="s">
        <v>1107</v>
      </c>
      <c r="AF8339">
        <v>15</v>
      </c>
      <c r="AH8339" s="160">
        <v>35349</v>
      </c>
      <c r="AI8339">
        <v>0</v>
      </c>
      <c r="AJ8339">
        <v>148</v>
      </c>
      <c r="AK8339" s="160" t="s">
        <v>1107</v>
      </c>
      <c r="AL8339" s="28">
        <f t="shared" si="262"/>
        <v>15</v>
      </c>
      <c r="AN8339" s="160">
        <v>37905</v>
      </c>
      <c r="AO8339">
        <v>0</v>
      </c>
      <c r="AP8339">
        <v>110</v>
      </c>
      <c r="AQ8339" s="160" t="s">
        <v>1107</v>
      </c>
      <c r="AR8339" s="28">
        <f t="shared" si="263"/>
        <v>11</v>
      </c>
      <c r="AT8339" s="160">
        <v>36810</v>
      </c>
      <c r="AU8339">
        <v>0</v>
      </c>
      <c r="AV8339">
        <v>68</v>
      </c>
      <c r="AW8339" s="160" t="s">
        <v>1107</v>
      </c>
      <c r="AX8339" s="28">
        <f t="shared" si="264"/>
        <v>7</v>
      </c>
    </row>
    <row r="8340" spans="28:50" x14ac:dyDescent="0.3">
      <c r="AB8340" s="160">
        <v>35349</v>
      </c>
      <c r="AC8340">
        <v>1</v>
      </c>
      <c r="AD8340">
        <v>146</v>
      </c>
      <c r="AE8340" t="s">
        <v>1107</v>
      </c>
      <c r="AF8340">
        <v>15</v>
      </c>
      <c r="AH8340" s="160">
        <v>35349</v>
      </c>
      <c r="AI8340">
        <v>1</v>
      </c>
      <c r="AJ8340">
        <v>164</v>
      </c>
      <c r="AK8340" s="160" t="s">
        <v>1107</v>
      </c>
      <c r="AL8340" s="28">
        <f t="shared" si="262"/>
        <v>16</v>
      </c>
      <c r="AN8340" s="160">
        <v>37905</v>
      </c>
      <c r="AO8340">
        <v>1</v>
      </c>
      <c r="AP8340">
        <v>117</v>
      </c>
      <c r="AQ8340" s="160" t="s">
        <v>1107</v>
      </c>
      <c r="AR8340" s="28">
        <f t="shared" si="263"/>
        <v>12</v>
      </c>
      <c r="AT8340" s="160">
        <v>36810</v>
      </c>
      <c r="AU8340">
        <v>1</v>
      </c>
      <c r="AV8340">
        <v>83</v>
      </c>
      <c r="AW8340" s="160" t="s">
        <v>1107</v>
      </c>
      <c r="AX8340" s="28">
        <f t="shared" si="264"/>
        <v>8</v>
      </c>
    </row>
    <row r="8341" spans="28:50" x14ac:dyDescent="0.3">
      <c r="AB8341" s="160">
        <v>35349</v>
      </c>
      <c r="AC8341">
        <v>2</v>
      </c>
      <c r="AD8341">
        <v>135</v>
      </c>
      <c r="AE8341" t="s">
        <v>1107</v>
      </c>
      <c r="AF8341">
        <v>14</v>
      </c>
      <c r="AH8341" s="160">
        <v>35349</v>
      </c>
      <c r="AI8341">
        <v>2</v>
      </c>
      <c r="AJ8341">
        <v>181</v>
      </c>
      <c r="AK8341" s="160" t="s">
        <v>1107</v>
      </c>
      <c r="AL8341" s="28">
        <f t="shared" si="262"/>
        <v>18</v>
      </c>
      <c r="AN8341" s="160">
        <v>37905</v>
      </c>
      <c r="AO8341">
        <v>2</v>
      </c>
      <c r="AP8341">
        <v>120</v>
      </c>
      <c r="AQ8341" s="160" t="s">
        <v>1107</v>
      </c>
      <c r="AR8341" s="28">
        <f t="shared" si="263"/>
        <v>12</v>
      </c>
      <c r="AT8341" s="160">
        <v>36810</v>
      </c>
      <c r="AU8341">
        <v>2</v>
      </c>
      <c r="AV8341">
        <v>84</v>
      </c>
      <c r="AW8341" s="160" t="s">
        <v>1107</v>
      </c>
      <c r="AX8341" s="28">
        <f t="shared" si="264"/>
        <v>8</v>
      </c>
    </row>
    <row r="8342" spans="28:50" x14ac:dyDescent="0.3">
      <c r="AB8342" s="160">
        <v>35349</v>
      </c>
      <c r="AC8342">
        <v>3</v>
      </c>
      <c r="AD8342">
        <v>129</v>
      </c>
      <c r="AE8342" t="s">
        <v>1107</v>
      </c>
      <c r="AF8342">
        <v>13</v>
      </c>
      <c r="AH8342" s="160">
        <v>35349</v>
      </c>
      <c r="AI8342">
        <v>3</v>
      </c>
      <c r="AJ8342">
        <v>198</v>
      </c>
      <c r="AK8342" s="160" t="s">
        <v>1107</v>
      </c>
      <c r="AL8342" s="28">
        <f t="shared" si="262"/>
        <v>20</v>
      </c>
      <c r="AN8342" s="160">
        <v>37905</v>
      </c>
      <c r="AO8342">
        <v>3</v>
      </c>
      <c r="AP8342">
        <v>120</v>
      </c>
      <c r="AQ8342" s="160" t="s">
        <v>1107</v>
      </c>
      <c r="AR8342" s="28">
        <f t="shared" si="263"/>
        <v>12</v>
      </c>
      <c r="AT8342" s="160">
        <v>36810</v>
      </c>
      <c r="AU8342">
        <v>3</v>
      </c>
      <c r="AV8342">
        <v>92</v>
      </c>
      <c r="AW8342" s="160" t="s">
        <v>1107</v>
      </c>
      <c r="AX8342" s="28">
        <f t="shared" si="264"/>
        <v>9</v>
      </c>
    </row>
    <row r="8343" spans="28:50" x14ac:dyDescent="0.3">
      <c r="AB8343" s="160">
        <v>35349</v>
      </c>
      <c r="AC8343">
        <v>4</v>
      </c>
      <c r="AD8343">
        <v>127</v>
      </c>
      <c r="AE8343" t="s">
        <v>1107</v>
      </c>
      <c r="AF8343">
        <v>13</v>
      </c>
      <c r="AH8343" s="160">
        <v>35349</v>
      </c>
      <c r="AI8343">
        <v>4</v>
      </c>
      <c r="AJ8343">
        <v>202</v>
      </c>
      <c r="AK8343" s="160" t="s">
        <v>1107</v>
      </c>
      <c r="AL8343" s="28">
        <f t="shared" si="262"/>
        <v>20</v>
      </c>
      <c r="AN8343" s="160">
        <v>37905</v>
      </c>
      <c r="AO8343">
        <v>4</v>
      </c>
      <c r="AP8343">
        <v>119</v>
      </c>
      <c r="AQ8343" s="160" t="s">
        <v>1107</v>
      </c>
      <c r="AR8343" s="28">
        <f t="shared" si="263"/>
        <v>12</v>
      </c>
      <c r="AT8343" s="160">
        <v>36810</v>
      </c>
      <c r="AU8343">
        <v>4</v>
      </c>
      <c r="AV8343">
        <v>83</v>
      </c>
      <c r="AW8343" s="160" t="s">
        <v>1107</v>
      </c>
      <c r="AX8343" s="28">
        <f t="shared" si="264"/>
        <v>8</v>
      </c>
    </row>
    <row r="8344" spans="28:50" x14ac:dyDescent="0.3">
      <c r="AB8344" s="160">
        <v>35349</v>
      </c>
      <c r="AC8344">
        <v>5</v>
      </c>
      <c r="AD8344">
        <v>118</v>
      </c>
      <c r="AE8344" t="s">
        <v>1107</v>
      </c>
      <c r="AF8344">
        <v>12</v>
      </c>
      <c r="AH8344" s="160">
        <v>35349</v>
      </c>
      <c r="AI8344">
        <v>5</v>
      </c>
      <c r="AJ8344">
        <v>206</v>
      </c>
      <c r="AK8344" s="160" t="s">
        <v>1107</v>
      </c>
      <c r="AL8344" s="28">
        <f t="shared" si="262"/>
        <v>21</v>
      </c>
      <c r="AN8344" s="160">
        <v>37905</v>
      </c>
      <c r="AO8344">
        <v>5</v>
      </c>
      <c r="AP8344">
        <v>120</v>
      </c>
      <c r="AQ8344" s="160" t="s">
        <v>1107</v>
      </c>
      <c r="AR8344" s="28">
        <f t="shared" si="263"/>
        <v>12</v>
      </c>
      <c r="AT8344" s="160">
        <v>36810</v>
      </c>
      <c r="AU8344">
        <v>5</v>
      </c>
      <c r="AV8344">
        <v>79</v>
      </c>
      <c r="AW8344" s="160" t="s">
        <v>1107</v>
      </c>
      <c r="AX8344" s="28">
        <f t="shared" si="264"/>
        <v>8</v>
      </c>
    </row>
    <row r="8345" spans="28:50" x14ac:dyDescent="0.3">
      <c r="AB8345" s="160">
        <v>35349</v>
      </c>
      <c r="AC8345">
        <v>6</v>
      </c>
      <c r="AD8345">
        <v>135</v>
      </c>
      <c r="AE8345" t="s">
        <v>1107</v>
      </c>
      <c r="AF8345">
        <v>14</v>
      </c>
      <c r="AH8345" s="160">
        <v>35349</v>
      </c>
      <c r="AI8345">
        <v>6</v>
      </c>
      <c r="AJ8345">
        <v>210</v>
      </c>
      <c r="AK8345" s="160" t="s">
        <v>1107</v>
      </c>
      <c r="AL8345" s="28">
        <f t="shared" si="262"/>
        <v>21</v>
      </c>
      <c r="AN8345" s="160">
        <v>37905</v>
      </c>
      <c r="AO8345">
        <v>6</v>
      </c>
      <c r="AP8345">
        <v>130</v>
      </c>
      <c r="AQ8345" s="160" t="s">
        <v>1107</v>
      </c>
      <c r="AR8345" s="28">
        <f t="shared" si="263"/>
        <v>13</v>
      </c>
      <c r="AT8345" s="160">
        <v>36810</v>
      </c>
      <c r="AU8345">
        <v>6</v>
      </c>
      <c r="AV8345">
        <v>96</v>
      </c>
      <c r="AW8345" s="160" t="s">
        <v>1107</v>
      </c>
      <c r="AX8345" s="28">
        <f t="shared" si="264"/>
        <v>10</v>
      </c>
    </row>
    <row r="8346" spans="28:50" x14ac:dyDescent="0.3">
      <c r="AB8346" s="160">
        <v>35349</v>
      </c>
      <c r="AC8346">
        <v>7</v>
      </c>
      <c r="AD8346">
        <v>171</v>
      </c>
      <c r="AE8346" t="s">
        <v>1107</v>
      </c>
      <c r="AF8346">
        <v>17</v>
      </c>
      <c r="AH8346" s="160">
        <v>35349</v>
      </c>
      <c r="AI8346">
        <v>7</v>
      </c>
      <c r="AJ8346">
        <v>223</v>
      </c>
      <c r="AK8346" s="160" t="s">
        <v>1107</v>
      </c>
      <c r="AL8346" s="28">
        <f t="shared" si="262"/>
        <v>22</v>
      </c>
      <c r="AN8346" s="160">
        <v>37905</v>
      </c>
      <c r="AO8346">
        <v>7</v>
      </c>
      <c r="AP8346">
        <v>141</v>
      </c>
      <c r="AQ8346" s="160" t="s">
        <v>1107</v>
      </c>
      <c r="AR8346" s="28">
        <f t="shared" si="263"/>
        <v>14</v>
      </c>
      <c r="AT8346" s="160">
        <v>36810</v>
      </c>
      <c r="AU8346">
        <v>7</v>
      </c>
      <c r="AV8346">
        <v>92</v>
      </c>
      <c r="AW8346" s="160" t="s">
        <v>1107</v>
      </c>
      <c r="AX8346" s="28">
        <f t="shared" si="264"/>
        <v>9</v>
      </c>
    </row>
    <row r="8347" spans="28:50" x14ac:dyDescent="0.3">
      <c r="AB8347" s="160">
        <v>35349</v>
      </c>
      <c r="AC8347">
        <v>8</v>
      </c>
      <c r="AD8347">
        <v>192</v>
      </c>
      <c r="AE8347" t="s">
        <v>1107</v>
      </c>
      <c r="AF8347">
        <v>19</v>
      </c>
      <c r="AH8347" s="160">
        <v>35349</v>
      </c>
      <c r="AI8347">
        <v>8</v>
      </c>
      <c r="AJ8347">
        <v>237</v>
      </c>
      <c r="AK8347" s="160" t="s">
        <v>1107</v>
      </c>
      <c r="AL8347" s="28">
        <f t="shared" si="262"/>
        <v>24</v>
      </c>
      <c r="AN8347" s="160">
        <v>37905</v>
      </c>
      <c r="AO8347">
        <v>8</v>
      </c>
      <c r="AP8347">
        <v>160</v>
      </c>
      <c r="AQ8347" s="160" t="s">
        <v>1107</v>
      </c>
      <c r="AR8347" s="28">
        <f t="shared" si="263"/>
        <v>16</v>
      </c>
      <c r="AT8347" s="160">
        <v>36810</v>
      </c>
      <c r="AU8347">
        <v>8</v>
      </c>
      <c r="AV8347">
        <v>110</v>
      </c>
      <c r="AW8347" s="160" t="s">
        <v>1107</v>
      </c>
      <c r="AX8347" s="28">
        <f t="shared" si="264"/>
        <v>11</v>
      </c>
    </row>
    <row r="8348" spans="28:50" x14ac:dyDescent="0.3">
      <c r="AB8348" s="160">
        <v>35349</v>
      </c>
      <c r="AC8348">
        <v>9</v>
      </c>
      <c r="AD8348">
        <v>209</v>
      </c>
      <c r="AE8348" t="s">
        <v>1107</v>
      </c>
      <c r="AF8348">
        <v>21</v>
      </c>
      <c r="AH8348" s="160">
        <v>35349</v>
      </c>
      <c r="AI8348">
        <v>9</v>
      </c>
      <c r="AJ8348">
        <v>251</v>
      </c>
      <c r="AK8348" s="160" t="s">
        <v>1107</v>
      </c>
      <c r="AL8348" s="28">
        <f t="shared" si="262"/>
        <v>25</v>
      </c>
      <c r="AN8348" s="160">
        <v>37905</v>
      </c>
      <c r="AO8348">
        <v>9</v>
      </c>
      <c r="AP8348">
        <v>170</v>
      </c>
      <c r="AQ8348" s="160" t="s">
        <v>1107</v>
      </c>
      <c r="AR8348" s="28">
        <f t="shared" si="263"/>
        <v>17</v>
      </c>
      <c r="AT8348" s="160">
        <v>36810</v>
      </c>
      <c r="AU8348">
        <v>9</v>
      </c>
      <c r="AV8348">
        <v>105</v>
      </c>
      <c r="AW8348" s="160" t="s">
        <v>1107</v>
      </c>
      <c r="AX8348" s="28">
        <f t="shared" si="264"/>
        <v>11</v>
      </c>
    </row>
    <row r="8349" spans="28:50" x14ac:dyDescent="0.3">
      <c r="AB8349" s="160">
        <v>35349</v>
      </c>
      <c r="AC8349">
        <v>10</v>
      </c>
      <c r="AD8349">
        <v>211</v>
      </c>
      <c r="AE8349" t="s">
        <v>1107</v>
      </c>
      <c r="AF8349">
        <v>21</v>
      </c>
      <c r="AH8349" s="160">
        <v>35349</v>
      </c>
      <c r="AI8349">
        <v>10</v>
      </c>
      <c r="AJ8349">
        <v>270</v>
      </c>
      <c r="AK8349" s="160" t="s">
        <v>1107</v>
      </c>
      <c r="AL8349" s="28">
        <f t="shared" si="262"/>
        <v>27</v>
      </c>
      <c r="AN8349" s="160">
        <v>37905</v>
      </c>
      <c r="AO8349">
        <v>10</v>
      </c>
      <c r="AP8349">
        <v>164</v>
      </c>
      <c r="AQ8349" s="160" t="s">
        <v>1107</v>
      </c>
      <c r="AR8349" s="28">
        <f t="shared" si="263"/>
        <v>16</v>
      </c>
      <c r="AT8349" s="160">
        <v>36810</v>
      </c>
      <c r="AU8349">
        <v>10</v>
      </c>
      <c r="AV8349">
        <v>101</v>
      </c>
      <c r="AW8349" s="160" t="s">
        <v>1107</v>
      </c>
      <c r="AX8349" s="28">
        <f t="shared" si="264"/>
        <v>10</v>
      </c>
    </row>
    <row r="8350" spans="28:50" x14ac:dyDescent="0.3">
      <c r="AB8350" s="160">
        <v>35349</v>
      </c>
      <c r="AC8350">
        <v>11</v>
      </c>
      <c r="AD8350">
        <v>212</v>
      </c>
      <c r="AE8350" t="s">
        <v>1107</v>
      </c>
      <c r="AF8350">
        <v>21</v>
      </c>
      <c r="AH8350" s="160">
        <v>35349</v>
      </c>
      <c r="AI8350">
        <v>11</v>
      </c>
      <c r="AJ8350">
        <v>289</v>
      </c>
      <c r="AK8350" s="160" t="s">
        <v>1107</v>
      </c>
      <c r="AL8350" s="28">
        <f t="shared" si="262"/>
        <v>29</v>
      </c>
      <c r="AN8350" s="160">
        <v>37905</v>
      </c>
      <c r="AO8350">
        <v>11</v>
      </c>
      <c r="AP8350">
        <v>180</v>
      </c>
      <c r="AQ8350" s="160" t="s">
        <v>1107</v>
      </c>
      <c r="AR8350" s="28">
        <f t="shared" si="263"/>
        <v>18</v>
      </c>
      <c r="AT8350" s="160">
        <v>36810</v>
      </c>
      <c r="AU8350">
        <v>11</v>
      </c>
      <c r="AV8350">
        <v>97</v>
      </c>
      <c r="AW8350" s="160" t="s">
        <v>1107</v>
      </c>
      <c r="AX8350" s="28">
        <f t="shared" si="264"/>
        <v>10</v>
      </c>
    </row>
    <row r="8351" spans="28:50" x14ac:dyDescent="0.3">
      <c r="AB8351" s="160">
        <v>35349</v>
      </c>
      <c r="AC8351">
        <v>12</v>
      </c>
      <c r="AD8351">
        <v>239</v>
      </c>
      <c r="AE8351" t="s">
        <v>1107</v>
      </c>
      <c r="AF8351">
        <v>24</v>
      </c>
      <c r="AH8351" s="160">
        <v>35349</v>
      </c>
      <c r="AI8351">
        <v>12</v>
      </c>
      <c r="AJ8351">
        <v>309</v>
      </c>
      <c r="AK8351" s="160" t="s">
        <v>1107</v>
      </c>
      <c r="AL8351" s="28">
        <f t="shared" si="262"/>
        <v>31</v>
      </c>
      <c r="AN8351" s="160">
        <v>37905</v>
      </c>
      <c r="AO8351">
        <v>12</v>
      </c>
      <c r="AP8351">
        <v>180</v>
      </c>
      <c r="AQ8351" s="160" t="s">
        <v>1107</v>
      </c>
      <c r="AR8351" s="28">
        <f t="shared" si="263"/>
        <v>18</v>
      </c>
      <c r="AT8351" s="160">
        <v>36810</v>
      </c>
      <c r="AU8351">
        <v>12</v>
      </c>
      <c r="AV8351">
        <v>92</v>
      </c>
      <c r="AW8351" s="160" t="s">
        <v>1107</v>
      </c>
      <c r="AX8351" s="28">
        <f t="shared" si="264"/>
        <v>9</v>
      </c>
    </row>
    <row r="8352" spans="28:50" x14ac:dyDescent="0.3">
      <c r="AB8352" s="160">
        <v>35349</v>
      </c>
      <c r="AC8352">
        <v>13</v>
      </c>
      <c r="AD8352">
        <v>250</v>
      </c>
      <c r="AE8352" t="s">
        <v>1107</v>
      </c>
      <c r="AF8352">
        <v>25</v>
      </c>
      <c r="AH8352" s="160">
        <v>35349</v>
      </c>
      <c r="AI8352">
        <v>13</v>
      </c>
      <c r="AJ8352">
        <v>306</v>
      </c>
      <c r="AK8352" s="160" t="s">
        <v>1107</v>
      </c>
      <c r="AL8352" s="28">
        <f t="shared" si="262"/>
        <v>31</v>
      </c>
      <c r="AN8352" s="160">
        <v>37905</v>
      </c>
      <c r="AO8352">
        <v>13</v>
      </c>
      <c r="AP8352">
        <v>181</v>
      </c>
      <c r="AQ8352" s="160" t="s">
        <v>1107</v>
      </c>
      <c r="AR8352" s="28">
        <f t="shared" si="263"/>
        <v>18</v>
      </c>
      <c r="AT8352" s="160">
        <v>36810</v>
      </c>
      <c r="AU8352">
        <v>13</v>
      </c>
      <c r="AV8352">
        <v>86</v>
      </c>
      <c r="AW8352" s="160" t="s">
        <v>1107</v>
      </c>
      <c r="AX8352" s="28">
        <f t="shared" si="264"/>
        <v>9</v>
      </c>
    </row>
    <row r="8353" spans="28:50" x14ac:dyDescent="0.3">
      <c r="AB8353" s="160">
        <v>35349</v>
      </c>
      <c r="AC8353">
        <v>14</v>
      </c>
      <c r="AD8353">
        <v>243</v>
      </c>
      <c r="AE8353" t="s">
        <v>1107</v>
      </c>
      <c r="AF8353">
        <v>24</v>
      </c>
      <c r="AH8353" s="160">
        <v>35349</v>
      </c>
      <c r="AI8353">
        <v>14</v>
      </c>
      <c r="AJ8353">
        <v>303</v>
      </c>
      <c r="AK8353" s="160" t="s">
        <v>1107</v>
      </c>
      <c r="AL8353" s="28">
        <f t="shared" si="262"/>
        <v>30</v>
      </c>
      <c r="AN8353" s="160">
        <v>37905</v>
      </c>
      <c r="AO8353">
        <v>14</v>
      </c>
      <c r="AP8353">
        <v>180</v>
      </c>
      <c r="AQ8353" s="160" t="s">
        <v>1107</v>
      </c>
      <c r="AR8353" s="28">
        <f t="shared" si="263"/>
        <v>18</v>
      </c>
      <c r="AT8353" s="160">
        <v>36810</v>
      </c>
      <c r="AU8353">
        <v>14</v>
      </c>
      <c r="AV8353">
        <v>84</v>
      </c>
      <c r="AW8353" s="160" t="s">
        <v>1107</v>
      </c>
      <c r="AX8353" s="28">
        <f t="shared" si="264"/>
        <v>8</v>
      </c>
    </row>
    <row r="8354" spans="28:50" x14ac:dyDescent="0.3">
      <c r="AB8354" s="160">
        <v>35349</v>
      </c>
      <c r="AC8354">
        <v>15</v>
      </c>
      <c r="AD8354">
        <v>240</v>
      </c>
      <c r="AE8354" t="s">
        <v>1107</v>
      </c>
      <c r="AF8354">
        <v>24</v>
      </c>
      <c r="AH8354" s="160">
        <v>35349</v>
      </c>
      <c r="AI8354">
        <v>15</v>
      </c>
      <c r="AJ8354">
        <v>299</v>
      </c>
      <c r="AK8354" s="160" t="s">
        <v>1107</v>
      </c>
      <c r="AL8354" s="28">
        <f t="shared" si="262"/>
        <v>30</v>
      </c>
      <c r="AN8354" s="160">
        <v>37905</v>
      </c>
      <c r="AO8354">
        <v>15</v>
      </c>
      <c r="AP8354">
        <v>180</v>
      </c>
      <c r="AQ8354" s="160" t="s">
        <v>1107</v>
      </c>
      <c r="AR8354" s="28">
        <f t="shared" si="263"/>
        <v>18</v>
      </c>
      <c r="AT8354" s="160">
        <v>36810</v>
      </c>
      <c r="AU8354">
        <v>15</v>
      </c>
      <c r="AV8354">
        <v>74</v>
      </c>
      <c r="AW8354" s="160" t="s">
        <v>1107</v>
      </c>
      <c r="AX8354" s="28">
        <f t="shared" si="264"/>
        <v>7</v>
      </c>
    </row>
    <row r="8355" spans="28:50" x14ac:dyDescent="0.3">
      <c r="AB8355" s="160">
        <v>35349</v>
      </c>
      <c r="AC8355">
        <v>16</v>
      </c>
      <c r="AD8355">
        <v>246</v>
      </c>
      <c r="AE8355" t="s">
        <v>1107</v>
      </c>
      <c r="AF8355">
        <v>25</v>
      </c>
      <c r="AH8355" s="160">
        <v>35349</v>
      </c>
      <c r="AI8355">
        <v>16</v>
      </c>
      <c r="AJ8355">
        <v>271</v>
      </c>
      <c r="AK8355" s="160" t="s">
        <v>1107</v>
      </c>
      <c r="AL8355" s="28">
        <f t="shared" si="262"/>
        <v>27</v>
      </c>
      <c r="AN8355" s="160">
        <v>37905</v>
      </c>
      <c r="AO8355">
        <v>16</v>
      </c>
      <c r="AP8355">
        <v>158</v>
      </c>
      <c r="AQ8355" s="160" t="s">
        <v>1107</v>
      </c>
      <c r="AR8355" s="28">
        <f t="shared" si="263"/>
        <v>16</v>
      </c>
      <c r="AT8355" s="160">
        <v>36810</v>
      </c>
      <c r="AU8355">
        <v>16</v>
      </c>
      <c r="AV8355">
        <v>64</v>
      </c>
      <c r="AW8355" s="160" t="s">
        <v>1107</v>
      </c>
      <c r="AX8355" s="28">
        <f t="shared" si="264"/>
        <v>6</v>
      </c>
    </row>
    <row r="8356" spans="28:50" x14ac:dyDescent="0.3">
      <c r="AB8356" s="160">
        <v>35349</v>
      </c>
      <c r="AC8356">
        <v>17</v>
      </c>
      <c r="AD8356">
        <v>231</v>
      </c>
      <c r="AE8356" t="s">
        <v>1107</v>
      </c>
      <c r="AF8356">
        <v>23</v>
      </c>
      <c r="AH8356" s="160">
        <v>35349</v>
      </c>
      <c r="AI8356">
        <v>17</v>
      </c>
      <c r="AJ8356">
        <v>243</v>
      </c>
      <c r="AK8356" s="160" t="s">
        <v>1107</v>
      </c>
      <c r="AL8356" s="28">
        <f t="shared" si="262"/>
        <v>24</v>
      </c>
      <c r="AN8356" s="160">
        <v>37905</v>
      </c>
      <c r="AO8356">
        <v>17</v>
      </c>
      <c r="AP8356">
        <v>150</v>
      </c>
      <c r="AQ8356" s="160" t="s">
        <v>1107</v>
      </c>
      <c r="AR8356" s="28">
        <f t="shared" si="263"/>
        <v>15</v>
      </c>
      <c r="AT8356" s="160">
        <v>36810</v>
      </c>
      <c r="AU8356">
        <v>17</v>
      </c>
      <c r="AV8356">
        <v>63</v>
      </c>
      <c r="AW8356" s="160" t="s">
        <v>1107</v>
      </c>
      <c r="AX8356" s="28">
        <f t="shared" si="264"/>
        <v>6</v>
      </c>
    </row>
    <row r="8357" spans="28:50" x14ac:dyDescent="0.3">
      <c r="AB8357" s="160">
        <v>35349</v>
      </c>
      <c r="AC8357">
        <v>18</v>
      </c>
      <c r="AD8357">
        <v>214</v>
      </c>
      <c r="AE8357" t="s">
        <v>1107</v>
      </c>
      <c r="AF8357">
        <v>21</v>
      </c>
      <c r="AH8357" s="160">
        <v>35349</v>
      </c>
      <c r="AI8357">
        <v>18</v>
      </c>
      <c r="AJ8357">
        <v>214</v>
      </c>
      <c r="AK8357" s="160" t="s">
        <v>1107</v>
      </c>
      <c r="AL8357" s="28">
        <f t="shared" si="262"/>
        <v>21</v>
      </c>
      <c r="AN8357" s="160">
        <v>37905</v>
      </c>
      <c r="AO8357">
        <v>18</v>
      </c>
      <c r="AP8357">
        <v>140</v>
      </c>
      <c r="AQ8357" s="160" t="s">
        <v>1107</v>
      </c>
      <c r="AR8357" s="28">
        <f t="shared" si="263"/>
        <v>14</v>
      </c>
      <c r="AT8357" s="160">
        <v>36810</v>
      </c>
      <c r="AU8357">
        <v>18</v>
      </c>
      <c r="AV8357">
        <v>66</v>
      </c>
      <c r="AW8357" s="160" t="s">
        <v>1107</v>
      </c>
      <c r="AX8357" s="28">
        <f t="shared" si="264"/>
        <v>7</v>
      </c>
    </row>
    <row r="8358" spans="28:50" x14ac:dyDescent="0.3">
      <c r="AB8358" s="160">
        <v>35349</v>
      </c>
      <c r="AC8358">
        <v>19</v>
      </c>
      <c r="AD8358">
        <v>198</v>
      </c>
      <c r="AE8358" t="s">
        <v>1107</v>
      </c>
      <c r="AF8358">
        <v>20</v>
      </c>
      <c r="AH8358" s="160">
        <v>35349</v>
      </c>
      <c r="AI8358">
        <v>19</v>
      </c>
      <c r="AJ8358">
        <v>200</v>
      </c>
      <c r="AK8358" s="160" t="s">
        <v>1107</v>
      </c>
      <c r="AL8358" s="28">
        <f t="shared" si="262"/>
        <v>20</v>
      </c>
      <c r="AN8358" s="160">
        <v>37905</v>
      </c>
      <c r="AO8358">
        <v>19</v>
      </c>
      <c r="AP8358">
        <v>145</v>
      </c>
      <c r="AQ8358" s="160" t="s">
        <v>1107</v>
      </c>
      <c r="AR8358" s="28">
        <f t="shared" si="263"/>
        <v>15</v>
      </c>
      <c r="AT8358" s="160">
        <v>36810</v>
      </c>
      <c r="AU8358">
        <v>19</v>
      </c>
      <c r="AV8358">
        <v>72</v>
      </c>
      <c r="AW8358" s="160" t="s">
        <v>1107</v>
      </c>
      <c r="AX8358" s="28">
        <f t="shared" si="264"/>
        <v>7</v>
      </c>
    </row>
    <row r="8359" spans="28:50" x14ac:dyDescent="0.3">
      <c r="AB8359" s="160">
        <v>35349</v>
      </c>
      <c r="AC8359">
        <v>20</v>
      </c>
      <c r="AD8359">
        <v>196</v>
      </c>
      <c r="AE8359" t="s">
        <v>1107</v>
      </c>
      <c r="AF8359">
        <v>20</v>
      </c>
      <c r="AH8359" s="160">
        <v>35349</v>
      </c>
      <c r="AI8359">
        <v>20</v>
      </c>
      <c r="AJ8359">
        <v>186</v>
      </c>
      <c r="AK8359" s="160" t="s">
        <v>1107</v>
      </c>
      <c r="AL8359" s="28">
        <f t="shared" si="262"/>
        <v>19</v>
      </c>
      <c r="AN8359" s="160">
        <v>37905</v>
      </c>
      <c r="AO8359">
        <v>20</v>
      </c>
      <c r="AP8359">
        <v>150</v>
      </c>
      <c r="AQ8359" s="160" t="s">
        <v>1107</v>
      </c>
      <c r="AR8359" s="28">
        <f t="shared" si="263"/>
        <v>15</v>
      </c>
      <c r="AT8359" s="160">
        <v>36810</v>
      </c>
      <c r="AU8359">
        <v>20</v>
      </c>
      <c r="AV8359">
        <v>88</v>
      </c>
      <c r="AW8359" s="160" t="s">
        <v>1107</v>
      </c>
      <c r="AX8359" s="28">
        <f t="shared" si="264"/>
        <v>9</v>
      </c>
    </row>
    <row r="8360" spans="28:50" x14ac:dyDescent="0.3">
      <c r="AB8360" s="160">
        <v>35349</v>
      </c>
      <c r="AC8360">
        <v>21</v>
      </c>
      <c r="AD8360">
        <v>188</v>
      </c>
      <c r="AE8360" t="s">
        <v>1107</v>
      </c>
      <c r="AF8360">
        <v>19</v>
      </c>
      <c r="AH8360" s="160">
        <v>35349</v>
      </c>
      <c r="AI8360">
        <v>21</v>
      </c>
      <c r="AJ8360">
        <v>171</v>
      </c>
      <c r="AK8360" s="160" t="s">
        <v>1107</v>
      </c>
      <c r="AL8360" s="28">
        <f t="shared" si="262"/>
        <v>17</v>
      </c>
      <c r="AN8360" s="160">
        <v>37905</v>
      </c>
      <c r="AO8360">
        <v>21</v>
      </c>
      <c r="AP8360">
        <v>150</v>
      </c>
      <c r="AQ8360" s="160" t="s">
        <v>1107</v>
      </c>
      <c r="AR8360" s="28">
        <f t="shared" si="263"/>
        <v>15</v>
      </c>
      <c r="AT8360" s="160">
        <v>36810</v>
      </c>
      <c r="AU8360">
        <v>21</v>
      </c>
      <c r="AV8360">
        <v>86</v>
      </c>
      <c r="AW8360" s="160" t="s">
        <v>1107</v>
      </c>
      <c r="AX8360" s="28">
        <f t="shared" si="264"/>
        <v>9</v>
      </c>
    </row>
    <row r="8361" spans="28:50" x14ac:dyDescent="0.3">
      <c r="AB8361" s="160">
        <v>35349</v>
      </c>
      <c r="AC8361">
        <v>22</v>
      </c>
      <c r="AD8361">
        <v>186</v>
      </c>
      <c r="AE8361" t="s">
        <v>1107</v>
      </c>
      <c r="AF8361">
        <v>19</v>
      </c>
      <c r="AH8361" s="160">
        <v>35349</v>
      </c>
      <c r="AI8361">
        <v>22</v>
      </c>
      <c r="AJ8361">
        <v>163</v>
      </c>
      <c r="AK8361" s="160" t="s">
        <v>1107</v>
      </c>
      <c r="AL8361" s="28">
        <f t="shared" si="262"/>
        <v>16</v>
      </c>
      <c r="AN8361" s="160">
        <v>37905</v>
      </c>
      <c r="AO8361">
        <v>22</v>
      </c>
      <c r="AP8361">
        <v>144</v>
      </c>
      <c r="AQ8361" s="160" t="s">
        <v>1107</v>
      </c>
      <c r="AR8361" s="28">
        <f t="shared" si="263"/>
        <v>14</v>
      </c>
      <c r="AT8361" s="160">
        <v>36810</v>
      </c>
      <c r="AU8361">
        <v>22</v>
      </c>
      <c r="AV8361">
        <v>87</v>
      </c>
      <c r="AW8361" s="160" t="s">
        <v>1107</v>
      </c>
      <c r="AX8361" s="28">
        <f t="shared" si="264"/>
        <v>9</v>
      </c>
    </row>
    <row r="8362" spans="28:50" x14ac:dyDescent="0.3">
      <c r="AB8362" s="160">
        <v>35349</v>
      </c>
      <c r="AC8362">
        <v>23</v>
      </c>
      <c r="AD8362">
        <v>179</v>
      </c>
      <c r="AE8362" t="s">
        <v>1107</v>
      </c>
      <c r="AF8362">
        <v>18</v>
      </c>
      <c r="AH8362" s="160">
        <v>35349</v>
      </c>
      <c r="AI8362">
        <v>23</v>
      </c>
      <c r="AJ8362">
        <v>155</v>
      </c>
      <c r="AK8362" s="160" t="s">
        <v>1107</v>
      </c>
      <c r="AL8362" s="28">
        <f t="shared" si="262"/>
        <v>16</v>
      </c>
      <c r="AN8362" s="160">
        <v>37905</v>
      </c>
      <c r="AO8362">
        <v>23</v>
      </c>
      <c r="AP8362">
        <v>150</v>
      </c>
      <c r="AQ8362" s="160" t="s">
        <v>1107</v>
      </c>
      <c r="AR8362" s="28">
        <f t="shared" si="263"/>
        <v>15</v>
      </c>
      <c r="AT8362" s="160">
        <v>36810</v>
      </c>
      <c r="AU8362">
        <v>23</v>
      </c>
      <c r="AV8362">
        <v>86</v>
      </c>
      <c r="AW8362" s="160" t="s">
        <v>1107</v>
      </c>
      <c r="AX8362" s="28">
        <f t="shared" si="264"/>
        <v>9</v>
      </c>
    </row>
    <row r="8363" spans="28:50" x14ac:dyDescent="0.3">
      <c r="AB8363" s="160">
        <v>35350</v>
      </c>
      <c r="AC8363">
        <v>0</v>
      </c>
      <c r="AD8363">
        <v>178</v>
      </c>
      <c r="AE8363" t="s">
        <v>1107</v>
      </c>
      <c r="AF8363">
        <v>18</v>
      </c>
      <c r="AH8363" s="160">
        <v>35350</v>
      </c>
      <c r="AI8363">
        <v>0</v>
      </c>
      <c r="AJ8363">
        <v>147</v>
      </c>
      <c r="AK8363" s="160" t="s">
        <v>1107</v>
      </c>
      <c r="AL8363" s="28">
        <f t="shared" si="262"/>
        <v>15</v>
      </c>
      <c r="AN8363" s="160">
        <v>37906</v>
      </c>
      <c r="AO8363">
        <v>0</v>
      </c>
      <c r="AP8363">
        <v>160</v>
      </c>
      <c r="AQ8363" s="160" t="s">
        <v>1107</v>
      </c>
      <c r="AR8363" s="28">
        <f t="shared" si="263"/>
        <v>16</v>
      </c>
      <c r="AT8363" s="160">
        <v>36811</v>
      </c>
      <c r="AU8363">
        <v>0</v>
      </c>
      <c r="AV8363">
        <v>87</v>
      </c>
      <c r="AW8363" s="160" t="s">
        <v>1107</v>
      </c>
      <c r="AX8363" s="28">
        <f t="shared" si="264"/>
        <v>9</v>
      </c>
    </row>
    <row r="8364" spans="28:50" x14ac:dyDescent="0.3">
      <c r="AB8364" s="160">
        <v>35350</v>
      </c>
      <c r="AC8364">
        <v>1</v>
      </c>
      <c r="AD8364">
        <v>166</v>
      </c>
      <c r="AE8364" t="s">
        <v>1107</v>
      </c>
      <c r="AF8364">
        <v>17</v>
      </c>
      <c r="AH8364" s="160">
        <v>35350</v>
      </c>
      <c r="AI8364">
        <v>1</v>
      </c>
      <c r="AJ8364">
        <v>142</v>
      </c>
      <c r="AK8364" s="160" t="s">
        <v>1107</v>
      </c>
      <c r="AL8364" s="28">
        <f t="shared" si="262"/>
        <v>14</v>
      </c>
      <c r="AN8364" s="160">
        <v>37906</v>
      </c>
      <c r="AO8364">
        <v>1</v>
      </c>
      <c r="AP8364">
        <v>158</v>
      </c>
      <c r="AQ8364" s="160" t="s">
        <v>1107</v>
      </c>
      <c r="AR8364" s="28">
        <f t="shared" si="263"/>
        <v>16</v>
      </c>
      <c r="AT8364" s="160">
        <v>36811</v>
      </c>
      <c r="AU8364">
        <v>1</v>
      </c>
      <c r="AV8364">
        <v>88</v>
      </c>
      <c r="AW8364" s="160" t="s">
        <v>1107</v>
      </c>
      <c r="AX8364" s="28">
        <f t="shared" si="264"/>
        <v>9</v>
      </c>
    </row>
    <row r="8365" spans="28:50" x14ac:dyDescent="0.3">
      <c r="AB8365" s="160">
        <v>35350</v>
      </c>
      <c r="AC8365">
        <v>2</v>
      </c>
      <c r="AD8365">
        <v>153</v>
      </c>
      <c r="AE8365" t="s">
        <v>1107</v>
      </c>
      <c r="AF8365">
        <v>15</v>
      </c>
      <c r="AH8365" s="160">
        <v>35350</v>
      </c>
      <c r="AI8365">
        <v>2</v>
      </c>
      <c r="AJ8365">
        <v>137</v>
      </c>
      <c r="AK8365" s="160" t="s">
        <v>1107</v>
      </c>
      <c r="AL8365" s="28">
        <f t="shared" si="262"/>
        <v>14</v>
      </c>
      <c r="AN8365" s="160">
        <v>37906</v>
      </c>
      <c r="AO8365">
        <v>2</v>
      </c>
      <c r="AP8365">
        <v>160</v>
      </c>
      <c r="AQ8365" s="160" t="s">
        <v>1107</v>
      </c>
      <c r="AR8365" s="28">
        <f t="shared" si="263"/>
        <v>16</v>
      </c>
      <c r="AT8365" s="160">
        <v>36811</v>
      </c>
      <c r="AU8365">
        <v>2</v>
      </c>
      <c r="AV8365">
        <v>85</v>
      </c>
      <c r="AW8365" s="160" t="s">
        <v>1107</v>
      </c>
      <c r="AX8365" s="28">
        <f t="shared" si="264"/>
        <v>9</v>
      </c>
    </row>
    <row r="8366" spans="28:50" x14ac:dyDescent="0.3">
      <c r="AB8366" s="160">
        <v>35350</v>
      </c>
      <c r="AC8366">
        <v>3</v>
      </c>
      <c r="AD8366">
        <v>141</v>
      </c>
      <c r="AE8366" t="s">
        <v>1107</v>
      </c>
      <c r="AF8366">
        <v>14</v>
      </c>
      <c r="AH8366" s="160">
        <v>35350</v>
      </c>
      <c r="AI8366">
        <v>3</v>
      </c>
      <c r="AJ8366">
        <v>132</v>
      </c>
      <c r="AK8366" s="160" t="s">
        <v>1107</v>
      </c>
      <c r="AL8366" s="28">
        <f t="shared" si="262"/>
        <v>13</v>
      </c>
      <c r="AN8366" s="160">
        <v>37906</v>
      </c>
      <c r="AO8366">
        <v>3</v>
      </c>
      <c r="AP8366">
        <v>160</v>
      </c>
      <c r="AQ8366" s="160" t="s">
        <v>1107</v>
      </c>
      <c r="AR8366" s="28">
        <f t="shared" si="263"/>
        <v>16</v>
      </c>
      <c r="AT8366" s="160">
        <v>36811</v>
      </c>
      <c r="AU8366">
        <v>3</v>
      </c>
      <c r="AV8366">
        <v>81</v>
      </c>
      <c r="AW8366" s="160" t="s">
        <v>1107</v>
      </c>
      <c r="AX8366" s="28">
        <f t="shared" si="264"/>
        <v>8</v>
      </c>
    </row>
    <row r="8367" spans="28:50" x14ac:dyDescent="0.3">
      <c r="AB8367" s="160">
        <v>35350</v>
      </c>
      <c r="AC8367">
        <v>4</v>
      </c>
      <c r="AD8367">
        <v>132</v>
      </c>
      <c r="AE8367" t="s">
        <v>1107</v>
      </c>
      <c r="AF8367">
        <v>13</v>
      </c>
      <c r="AH8367" s="160">
        <v>35350</v>
      </c>
      <c r="AI8367">
        <v>4</v>
      </c>
      <c r="AJ8367">
        <v>127</v>
      </c>
      <c r="AK8367" s="160" t="s">
        <v>1107</v>
      </c>
      <c r="AL8367" s="28">
        <f t="shared" si="262"/>
        <v>13</v>
      </c>
      <c r="AN8367" s="160">
        <v>37906</v>
      </c>
      <c r="AO8367">
        <v>4</v>
      </c>
      <c r="AP8367">
        <v>152</v>
      </c>
      <c r="AQ8367" s="160" t="s">
        <v>1107</v>
      </c>
      <c r="AR8367" s="28">
        <f t="shared" si="263"/>
        <v>15</v>
      </c>
      <c r="AT8367" s="160">
        <v>36811</v>
      </c>
      <c r="AU8367">
        <v>4</v>
      </c>
      <c r="AV8367">
        <v>78</v>
      </c>
      <c r="AW8367" s="160" t="s">
        <v>1107</v>
      </c>
      <c r="AX8367" s="28">
        <f t="shared" si="264"/>
        <v>8</v>
      </c>
    </row>
    <row r="8368" spans="28:50" x14ac:dyDescent="0.3">
      <c r="AB8368" s="160">
        <v>35350</v>
      </c>
      <c r="AC8368">
        <v>5</v>
      </c>
      <c r="AD8368">
        <v>117</v>
      </c>
      <c r="AE8368" t="s">
        <v>1107</v>
      </c>
      <c r="AF8368">
        <v>12</v>
      </c>
      <c r="AH8368" s="160">
        <v>35350</v>
      </c>
      <c r="AI8368">
        <v>5</v>
      </c>
      <c r="AJ8368">
        <v>122</v>
      </c>
      <c r="AK8368" s="160" t="s">
        <v>1107</v>
      </c>
      <c r="AL8368" s="28">
        <f t="shared" si="262"/>
        <v>12</v>
      </c>
      <c r="AN8368" s="160">
        <v>37906</v>
      </c>
      <c r="AO8368">
        <v>5</v>
      </c>
      <c r="AP8368">
        <v>150</v>
      </c>
      <c r="AQ8368" s="160" t="s">
        <v>1107</v>
      </c>
      <c r="AR8368" s="28">
        <f t="shared" si="263"/>
        <v>15</v>
      </c>
      <c r="AT8368" s="160">
        <v>36811</v>
      </c>
      <c r="AU8368">
        <v>5</v>
      </c>
      <c r="AV8368">
        <v>73</v>
      </c>
      <c r="AW8368" s="160" t="s">
        <v>1107</v>
      </c>
      <c r="AX8368" s="28">
        <f t="shared" si="264"/>
        <v>7</v>
      </c>
    </row>
    <row r="8369" spans="28:50" x14ac:dyDescent="0.3">
      <c r="AB8369" s="160">
        <v>35350</v>
      </c>
      <c r="AC8369">
        <v>6</v>
      </c>
      <c r="AD8369">
        <v>107</v>
      </c>
      <c r="AE8369" t="s">
        <v>1107</v>
      </c>
      <c r="AF8369">
        <v>11</v>
      </c>
      <c r="AH8369" s="160">
        <v>35350</v>
      </c>
      <c r="AI8369">
        <v>6</v>
      </c>
      <c r="AJ8369">
        <v>117</v>
      </c>
      <c r="AK8369" s="160" t="s">
        <v>1107</v>
      </c>
      <c r="AL8369" s="28">
        <f t="shared" si="262"/>
        <v>12</v>
      </c>
      <c r="AN8369" s="160">
        <v>37906</v>
      </c>
      <c r="AO8369">
        <v>6</v>
      </c>
      <c r="AP8369">
        <v>160</v>
      </c>
      <c r="AQ8369" s="160" t="s">
        <v>1107</v>
      </c>
      <c r="AR8369" s="28">
        <f t="shared" si="263"/>
        <v>16</v>
      </c>
      <c r="AT8369" s="160">
        <v>36811</v>
      </c>
      <c r="AU8369">
        <v>6</v>
      </c>
      <c r="AV8369">
        <v>79</v>
      </c>
      <c r="AW8369" s="160" t="s">
        <v>1107</v>
      </c>
      <c r="AX8369" s="28">
        <f t="shared" si="264"/>
        <v>8</v>
      </c>
    </row>
    <row r="8370" spans="28:50" x14ac:dyDescent="0.3">
      <c r="AB8370" s="160">
        <v>35350</v>
      </c>
      <c r="AC8370">
        <v>7</v>
      </c>
      <c r="AD8370">
        <v>107</v>
      </c>
      <c r="AE8370" t="s">
        <v>1107</v>
      </c>
      <c r="AF8370">
        <v>11</v>
      </c>
      <c r="AH8370" s="160">
        <v>35350</v>
      </c>
      <c r="AI8370">
        <v>7</v>
      </c>
      <c r="AJ8370">
        <v>123</v>
      </c>
      <c r="AK8370" s="160" t="s">
        <v>1107</v>
      </c>
      <c r="AL8370" s="28">
        <f t="shared" si="262"/>
        <v>12</v>
      </c>
      <c r="AN8370" s="160">
        <v>37906</v>
      </c>
      <c r="AO8370">
        <v>7</v>
      </c>
      <c r="AP8370">
        <v>153</v>
      </c>
      <c r="AQ8370" s="160" t="s">
        <v>1107</v>
      </c>
      <c r="AR8370" s="28">
        <f t="shared" si="263"/>
        <v>15</v>
      </c>
      <c r="AT8370" s="160">
        <v>36811</v>
      </c>
      <c r="AU8370">
        <v>7</v>
      </c>
      <c r="AV8370">
        <v>81</v>
      </c>
      <c r="AW8370" s="160" t="s">
        <v>1107</v>
      </c>
      <c r="AX8370" s="28">
        <f t="shared" si="264"/>
        <v>8</v>
      </c>
    </row>
    <row r="8371" spans="28:50" x14ac:dyDescent="0.3">
      <c r="AB8371" s="160">
        <v>35350</v>
      </c>
      <c r="AC8371">
        <v>8</v>
      </c>
      <c r="AD8371">
        <v>108</v>
      </c>
      <c r="AE8371" t="s">
        <v>1107</v>
      </c>
      <c r="AF8371">
        <v>11</v>
      </c>
      <c r="AH8371" s="160">
        <v>35350</v>
      </c>
      <c r="AI8371">
        <v>8</v>
      </c>
      <c r="AJ8371">
        <v>129</v>
      </c>
      <c r="AK8371" s="160" t="s">
        <v>1107</v>
      </c>
      <c r="AL8371" s="28">
        <f t="shared" si="262"/>
        <v>13</v>
      </c>
      <c r="AN8371" s="160">
        <v>37906</v>
      </c>
      <c r="AO8371">
        <v>8</v>
      </c>
      <c r="AP8371">
        <v>160</v>
      </c>
      <c r="AQ8371" s="160" t="s">
        <v>1107</v>
      </c>
      <c r="AR8371" s="28">
        <f t="shared" si="263"/>
        <v>16</v>
      </c>
      <c r="AT8371" s="160">
        <v>36811</v>
      </c>
      <c r="AU8371">
        <v>8</v>
      </c>
      <c r="AV8371">
        <v>81</v>
      </c>
      <c r="AW8371" s="160" t="s">
        <v>1107</v>
      </c>
      <c r="AX8371" s="28">
        <f t="shared" si="264"/>
        <v>8</v>
      </c>
    </row>
    <row r="8372" spans="28:50" x14ac:dyDescent="0.3">
      <c r="AB8372" s="160">
        <v>35350</v>
      </c>
      <c r="AC8372">
        <v>9</v>
      </c>
      <c r="AD8372">
        <v>120</v>
      </c>
      <c r="AE8372" t="s">
        <v>1107</v>
      </c>
      <c r="AF8372">
        <v>12</v>
      </c>
      <c r="AH8372" s="160">
        <v>35350</v>
      </c>
      <c r="AI8372">
        <v>9</v>
      </c>
      <c r="AJ8372">
        <v>135</v>
      </c>
      <c r="AK8372" s="160" t="s">
        <v>1107</v>
      </c>
      <c r="AL8372" s="28">
        <f t="shared" si="262"/>
        <v>14</v>
      </c>
      <c r="AN8372" s="160">
        <v>37906</v>
      </c>
      <c r="AO8372">
        <v>9</v>
      </c>
      <c r="AP8372">
        <v>190</v>
      </c>
      <c r="AQ8372" s="160" t="s">
        <v>1107</v>
      </c>
      <c r="AR8372" s="28">
        <f t="shared" si="263"/>
        <v>19</v>
      </c>
      <c r="AT8372" s="160">
        <v>36811</v>
      </c>
      <c r="AU8372">
        <v>9</v>
      </c>
      <c r="AV8372">
        <v>82</v>
      </c>
      <c r="AW8372" s="160" t="s">
        <v>1107</v>
      </c>
      <c r="AX8372" s="28">
        <f t="shared" si="264"/>
        <v>8</v>
      </c>
    </row>
    <row r="8373" spans="28:50" x14ac:dyDescent="0.3">
      <c r="AB8373" s="160">
        <v>35350</v>
      </c>
      <c r="AC8373">
        <v>10</v>
      </c>
      <c r="AD8373">
        <v>133</v>
      </c>
      <c r="AE8373" t="s">
        <v>1107</v>
      </c>
      <c r="AF8373">
        <v>13</v>
      </c>
      <c r="AH8373" s="160">
        <v>35350</v>
      </c>
      <c r="AI8373">
        <v>10</v>
      </c>
      <c r="AJ8373">
        <v>138</v>
      </c>
      <c r="AK8373" s="160" t="s">
        <v>1107</v>
      </c>
      <c r="AL8373" s="28">
        <f t="shared" si="262"/>
        <v>14</v>
      </c>
      <c r="AN8373" s="160">
        <v>37906</v>
      </c>
      <c r="AO8373">
        <v>10</v>
      </c>
      <c r="AP8373">
        <v>182</v>
      </c>
      <c r="AQ8373" s="160" t="s">
        <v>1107</v>
      </c>
      <c r="AR8373" s="28">
        <f t="shared" si="263"/>
        <v>18</v>
      </c>
      <c r="AT8373" s="160">
        <v>36811</v>
      </c>
      <c r="AU8373">
        <v>10</v>
      </c>
      <c r="AV8373">
        <v>81</v>
      </c>
      <c r="AW8373" s="160" t="s">
        <v>1107</v>
      </c>
      <c r="AX8373" s="28">
        <f t="shared" si="264"/>
        <v>8</v>
      </c>
    </row>
    <row r="8374" spans="28:50" x14ac:dyDescent="0.3">
      <c r="AB8374" s="160">
        <v>35350</v>
      </c>
      <c r="AC8374">
        <v>11</v>
      </c>
      <c r="AD8374">
        <v>141</v>
      </c>
      <c r="AE8374" t="s">
        <v>1107</v>
      </c>
      <c r="AF8374">
        <v>14</v>
      </c>
      <c r="AH8374" s="160">
        <v>35350</v>
      </c>
      <c r="AI8374">
        <v>11</v>
      </c>
      <c r="AJ8374">
        <v>141</v>
      </c>
      <c r="AK8374" s="160" t="s">
        <v>1107</v>
      </c>
      <c r="AL8374" s="28">
        <f t="shared" si="262"/>
        <v>14</v>
      </c>
      <c r="AN8374" s="160">
        <v>37906</v>
      </c>
      <c r="AO8374">
        <v>11</v>
      </c>
      <c r="AP8374">
        <v>180</v>
      </c>
      <c r="AQ8374" s="160" t="s">
        <v>1107</v>
      </c>
      <c r="AR8374" s="28">
        <f t="shared" si="263"/>
        <v>18</v>
      </c>
      <c r="AT8374" s="160">
        <v>36811</v>
      </c>
      <c r="AU8374">
        <v>11</v>
      </c>
      <c r="AV8374">
        <v>84</v>
      </c>
      <c r="AW8374" s="160" t="s">
        <v>1107</v>
      </c>
      <c r="AX8374" s="28">
        <f t="shared" si="264"/>
        <v>8</v>
      </c>
    </row>
    <row r="8375" spans="28:50" x14ac:dyDescent="0.3">
      <c r="AB8375" s="160">
        <v>35350</v>
      </c>
      <c r="AC8375">
        <v>12</v>
      </c>
      <c r="AD8375">
        <v>139</v>
      </c>
      <c r="AE8375" t="s">
        <v>1107</v>
      </c>
      <c r="AF8375">
        <v>14</v>
      </c>
      <c r="AH8375" s="160">
        <v>35350</v>
      </c>
      <c r="AI8375">
        <v>12</v>
      </c>
      <c r="AJ8375">
        <v>144</v>
      </c>
      <c r="AK8375" s="160" t="s">
        <v>1107</v>
      </c>
      <c r="AL8375" s="28">
        <f t="shared" si="262"/>
        <v>14</v>
      </c>
      <c r="AN8375" s="160">
        <v>37906</v>
      </c>
      <c r="AO8375">
        <v>12</v>
      </c>
      <c r="AP8375">
        <v>180</v>
      </c>
      <c r="AQ8375" s="160" t="s">
        <v>1107</v>
      </c>
      <c r="AR8375" s="28">
        <f t="shared" si="263"/>
        <v>18</v>
      </c>
      <c r="AT8375" s="160">
        <v>36811</v>
      </c>
      <c r="AU8375">
        <v>12</v>
      </c>
      <c r="AV8375">
        <v>78</v>
      </c>
      <c r="AW8375" s="160" t="s">
        <v>1107</v>
      </c>
      <c r="AX8375" s="28">
        <f t="shared" si="264"/>
        <v>8</v>
      </c>
    </row>
    <row r="8376" spans="28:50" x14ac:dyDescent="0.3">
      <c r="AB8376" s="160">
        <v>35350</v>
      </c>
      <c r="AC8376">
        <v>13</v>
      </c>
      <c r="AD8376">
        <v>156</v>
      </c>
      <c r="AE8376" t="s">
        <v>1107</v>
      </c>
      <c r="AF8376">
        <v>16</v>
      </c>
      <c r="AH8376" s="160">
        <v>35350</v>
      </c>
      <c r="AI8376">
        <v>13</v>
      </c>
      <c r="AJ8376">
        <v>146</v>
      </c>
      <c r="AK8376" s="160" t="s">
        <v>1107</v>
      </c>
      <c r="AL8376" s="28">
        <f t="shared" si="262"/>
        <v>15</v>
      </c>
      <c r="AN8376" s="160">
        <v>37906</v>
      </c>
      <c r="AO8376">
        <v>13</v>
      </c>
      <c r="AP8376">
        <v>173</v>
      </c>
      <c r="AQ8376" s="160" t="s">
        <v>1107</v>
      </c>
      <c r="AR8376" s="28">
        <f t="shared" si="263"/>
        <v>17</v>
      </c>
      <c r="AT8376" s="160">
        <v>36811</v>
      </c>
      <c r="AU8376">
        <v>13</v>
      </c>
      <c r="AV8376">
        <v>76</v>
      </c>
      <c r="AW8376" s="160" t="s">
        <v>1107</v>
      </c>
      <c r="AX8376" s="28">
        <f t="shared" si="264"/>
        <v>8</v>
      </c>
    </row>
    <row r="8377" spans="28:50" x14ac:dyDescent="0.3">
      <c r="AB8377" s="160">
        <v>35350</v>
      </c>
      <c r="AC8377">
        <v>14</v>
      </c>
      <c r="AD8377">
        <v>161</v>
      </c>
      <c r="AE8377" t="s">
        <v>1107</v>
      </c>
      <c r="AF8377">
        <v>16</v>
      </c>
      <c r="AH8377" s="160">
        <v>35350</v>
      </c>
      <c r="AI8377">
        <v>14</v>
      </c>
      <c r="AJ8377">
        <v>148</v>
      </c>
      <c r="AK8377" s="160" t="s">
        <v>1107</v>
      </c>
      <c r="AL8377" s="28">
        <f t="shared" si="262"/>
        <v>15</v>
      </c>
      <c r="AN8377" s="160">
        <v>37906</v>
      </c>
      <c r="AO8377">
        <v>14</v>
      </c>
      <c r="AP8377">
        <v>170</v>
      </c>
      <c r="AQ8377" s="160" t="s">
        <v>1107</v>
      </c>
      <c r="AR8377" s="28">
        <f t="shared" si="263"/>
        <v>17</v>
      </c>
      <c r="AT8377" s="160">
        <v>36811</v>
      </c>
      <c r="AU8377">
        <v>14</v>
      </c>
      <c r="AV8377">
        <v>78</v>
      </c>
      <c r="AW8377" s="160" t="s">
        <v>1107</v>
      </c>
      <c r="AX8377" s="28">
        <f t="shared" si="264"/>
        <v>8</v>
      </c>
    </row>
    <row r="8378" spans="28:50" x14ac:dyDescent="0.3">
      <c r="AB8378" s="160">
        <v>35350</v>
      </c>
      <c r="AC8378">
        <v>15</v>
      </c>
      <c r="AD8378">
        <v>164</v>
      </c>
      <c r="AE8378" t="s">
        <v>1107</v>
      </c>
      <c r="AF8378">
        <v>16</v>
      </c>
      <c r="AH8378" s="160">
        <v>35350</v>
      </c>
      <c r="AI8378">
        <v>15</v>
      </c>
      <c r="AJ8378">
        <v>150</v>
      </c>
      <c r="AK8378" s="160" t="s">
        <v>1107</v>
      </c>
      <c r="AL8378" s="28">
        <f t="shared" si="262"/>
        <v>15</v>
      </c>
      <c r="AN8378" s="160">
        <v>37906</v>
      </c>
      <c r="AO8378">
        <v>15</v>
      </c>
      <c r="AP8378">
        <v>190</v>
      </c>
      <c r="AQ8378" s="160" t="s">
        <v>1107</v>
      </c>
      <c r="AR8378" s="28">
        <f t="shared" si="263"/>
        <v>19</v>
      </c>
      <c r="AT8378" s="160">
        <v>36811</v>
      </c>
      <c r="AU8378">
        <v>15</v>
      </c>
      <c r="AV8378">
        <v>77</v>
      </c>
      <c r="AW8378" s="160" t="s">
        <v>1107</v>
      </c>
      <c r="AX8378" s="28">
        <f t="shared" si="264"/>
        <v>8</v>
      </c>
    </row>
    <row r="8379" spans="28:50" x14ac:dyDescent="0.3">
      <c r="AB8379" s="160">
        <v>35350</v>
      </c>
      <c r="AC8379">
        <v>16</v>
      </c>
      <c r="AD8379">
        <v>160</v>
      </c>
      <c r="AE8379" t="s">
        <v>1107</v>
      </c>
      <c r="AF8379">
        <v>16</v>
      </c>
      <c r="AH8379" s="160">
        <v>35350</v>
      </c>
      <c r="AI8379">
        <v>16</v>
      </c>
      <c r="AJ8379">
        <v>147</v>
      </c>
      <c r="AK8379" s="160" t="s">
        <v>1107</v>
      </c>
      <c r="AL8379" s="28">
        <f t="shared" ref="AL8379:AL8442" si="265">ROUND(AJ8379/10,0)</f>
        <v>15</v>
      </c>
      <c r="AN8379" s="160">
        <v>37906</v>
      </c>
      <c r="AO8379">
        <v>16</v>
      </c>
      <c r="AP8379">
        <v>180</v>
      </c>
      <c r="AQ8379" s="160" t="s">
        <v>1107</v>
      </c>
      <c r="AR8379" s="28">
        <f t="shared" ref="AR8379:AR8442" si="266">ROUND(AP8379/10,0)</f>
        <v>18</v>
      </c>
      <c r="AT8379" s="160">
        <v>36811</v>
      </c>
      <c r="AU8379">
        <v>16</v>
      </c>
      <c r="AV8379">
        <v>73</v>
      </c>
      <c r="AW8379" s="160" t="s">
        <v>1107</v>
      </c>
      <c r="AX8379" s="28">
        <f t="shared" ref="AX8379:AX8442" si="267">ROUND(AV8379/10,0)</f>
        <v>7</v>
      </c>
    </row>
    <row r="8380" spans="28:50" x14ac:dyDescent="0.3">
      <c r="AB8380" s="160">
        <v>35350</v>
      </c>
      <c r="AC8380">
        <v>17</v>
      </c>
      <c r="AD8380">
        <v>152</v>
      </c>
      <c r="AE8380" t="s">
        <v>1107</v>
      </c>
      <c r="AF8380">
        <v>15</v>
      </c>
      <c r="AH8380" s="160">
        <v>35350</v>
      </c>
      <c r="AI8380">
        <v>17</v>
      </c>
      <c r="AJ8380">
        <v>144</v>
      </c>
      <c r="AK8380" s="160" t="s">
        <v>1107</v>
      </c>
      <c r="AL8380" s="28">
        <f t="shared" si="265"/>
        <v>14</v>
      </c>
      <c r="AN8380" s="160">
        <v>37906</v>
      </c>
      <c r="AO8380">
        <v>17</v>
      </c>
      <c r="AP8380">
        <v>170</v>
      </c>
      <c r="AQ8380" s="160" t="s">
        <v>1107</v>
      </c>
      <c r="AR8380" s="28">
        <f t="shared" si="266"/>
        <v>17</v>
      </c>
      <c r="AT8380" s="160">
        <v>36811</v>
      </c>
      <c r="AU8380">
        <v>17</v>
      </c>
      <c r="AV8380">
        <v>72</v>
      </c>
      <c r="AW8380" s="160" t="s">
        <v>1107</v>
      </c>
      <c r="AX8380" s="28">
        <f t="shared" si="267"/>
        <v>7</v>
      </c>
    </row>
    <row r="8381" spans="28:50" x14ac:dyDescent="0.3">
      <c r="AB8381" s="160">
        <v>35350</v>
      </c>
      <c r="AC8381">
        <v>18</v>
      </c>
      <c r="AD8381">
        <v>134</v>
      </c>
      <c r="AE8381" t="s">
        <v>1107</v>
      </c>
      <c r="AF8381">
        <v>13</v>
      </c>
      <c r="AH8381" s="160">
        <v>35350</v>
      </c>
      <c r="AI8381">
        <v>18</v>
      </c>
      <c r="AJ8381">
        <v>140</v>
      </c>
      <c r="AK8381" s="160" t="s">
        <v>1107</v>
      </c>
      <c r="AL8381" s="28">
        <f t="shared" si="265"/>
        <v>14</v>
      </c>
      <c r="AN8381" s="160">
        <v>37906</v>
      </c>
      <c r="AO8381">
        <v>18</v>
      </c>
      <c r="AP8381">
        <v>160</v>
      </c>
      <c r="AQ8381" s="160" t="s">
        <v>1107</v>
      </c>
      <c r="AR8381" s="28">
        <f t="shared" si="266"/>
        <v>16</v>
      </c>
      <c r="AT8381" s="160">
        <v>36811</v>
      </c>
      <c r="AU8381">
        <v>18</v>
      </c>
      <c r="AV8381">
        <v>68</v>
      </c>
      <c r="AW8381" s="160" t="s">
        <v>1107</v>
      </c>
      <c r="AX8381" s="28">
        <f t="shared" si="267"/>
        <v>7</v>
      </c>
    </row>
    <row r="8382" spans="28:50" x14ac:dyDescent="0.3">
      <c r="AB8382" s="160">
        <v>35350</v>
      </c>
      <c r="AC8382">
        <v>19</v>
      </c>
      <c r="AD8382">
        <v>122</v>
      </c>
      <c r="AE8382" t="s">
        <v>1107</v>
      </c>
      <c r="AF8382">
        <v>12</v>
      </c>
      <c r="AH8382" s="160">
        <v>35350</v>
      </c>
      <c r="AI8382">
        <v>19</v>
      </c>
      <c r="AJ8382">
        <v>138</v>
      </c>
      <c r="AK8382" s="160" t="s">
        <v>1107</v>
      </c>
      <c r="AL8382" s="28">
        <f t="shared" si="265"/>
        <v>14</v>
      </c>
      <c r="AN8382" s="160">
        <v>37906</v>
      </c>
      <c r="AO8382">
        <v>19</v>
      </c>
      <c r="AP8382">
        <v>141</v>
      </c>
      <c r="AQ8382" s="160" t="s">
        <v>1107</v>
      </c>
      <c r="AR8382" s="28">
        <f t="shared" si="266"/>
        <v>14</v>
      </c>
      <c r="AT8382" s="160">
        <v>36811</v>
      </c>
      <c r="AU8382">
        <v>19</v>
      </c>
      <c r="AV8382">
        <v>68</v>
      </c>
      <c r="AW8382" s="160" t="s">
        <v>1107</v>
      </c>
      <c r="AX8382" s="28">
        <f t="shared" si="267"/>
        <v>7</v>
      </c>
    </row>
    <row r="8383" spans="28:50" x14ac:dyDescent="0.3">
      <c r="AB8383" s="160">
        <v>35350</v>
      </c>
      <c r="AC8383">
        <v>20</v>
      </c>
      <c r="AD8383">
        <v>115</v>
      </c>
      <c r="AE8383" t="s">
        <v>1107</v>
      </c>
      <c r="AF8383">
        <v>12</v>
      </c>
      <c r="AH8383" s="160">
        <v>35350</v>
      </c>
      <c r="AI8383">
        <v>20</v>
      </c>
      <c r="AJ8383">
        <v>135</v>
      </c>
      <c r="AK8383" s="160" t="s">
        <v>1107</v>
      </c>
      <c r="AL8383" s="28">
        <f t="shared" si="265"/>
        <v>14</v>
      </c>
      <c r="AN8383" s="160">
        <v>37906</v>
      </c>
      <c r="AO8383">
        <v>20</v>
      </c>
      <c r="AP8383">
        <v>140</v>
      </c>
      <c r="AQ8383" s="160" t="s">
        <v>1107</v>
      </c>
      <c r="AR8383" s="28">
        <f t="shared" si="266"/>
        <v>14</v>
      </c>
      <c r="AT8383" s="160">
        <v>36811</v>
      </c>
      <c r="AU8383">
        <v>20</v>
      </c>
      <c r="AV8383">
        <v>69</v>
      </c>
      <c r="AW8383" s="160" t="s">
        <v>1107</v>
      </c>
      <c r="AX8383" s="28">
        <f t="shared" si="267"/>
        <v>7</v>
      </c>
    </row>
    <row r="8384" spans="28:50" x14ac:dyDescent="0.3">
      <c r="AB8384" s="160">
        <v>35350</v>
      </c>
      <c r="AC8384">
        <v>21</v>
      </c>
      <c r="AD8384">
        <v>103</v>
      </c>
      <c r="AE8384" t="s">
        <v>1107</v>
      </c>
      <c r="AF8384">
        <v>10</v>
      </c>
      <c r="AH8384" s="160">
        <v>35350</v>
      </c>
      <c r="AI8384">
        <v>21</v>
      </c>
      <c r="AJ8384">
        <v>132</v>
      </c>
      <c r="AK8384" s="160" t="s">
        <v>1107</v>
      </c>
      <c r="AL8384" s="28">
        <f t="shared" si="265"/>
        <v>13</v>
      </c>
      <c r="AN8384" s="160">
        <v>37906</v>
      </c>
      <c r="AO8384">
        <v>21</v>
      </c>
      <c r="AP8384">
        <v>140</v>
      </c>
      <c r="AQ8384" s="160" t="s">
        <v>1107</v>
      </c>
      <c r="AR8384" s="28">
        <f t="shared" si="266"/>
        <v>14</v>
      </c>
      <c r="AT8384" s="160">
        <v>36811</v>
      </c>
      <c r="AU8384">
        <v>21</v>
      </c>
      <c r="AV8384">
        <v>60</v>
      </c>
      <c r="AW8384" s="160" t="s">
        <v>1107</v>
      </c>
      <c r="AX8384" s="28">
        <f t="shared" si="267"/>
        <v>6</v>
      </c>
    </row>
    <row r="8385" spans="28:50" x14ac:dyDescent="0.3">
      <c r="AB8385" s="160">
        <v>35350</v>
      </c>
      <c r="AC8385">
        <v>22</v>
      </c>
      <c r="AD8385">
        <v>95</v>
      </c>
      <c r="AE8385" t="s">
        <v>1107</v>
      </c>
      <c r="AF8385">
        <v>10</v>
      </c>
      <c r="AH8385" s="160">
        <v>35350</v>
      </c>
      <c r="AI8385">
        <v>22</v>
      </c>
      <c r="AJ8385">
        <v>129</v>
      </c>
      <c r="AK8385" s="160" t="s">
        <v>1107</v>
      </c>
      <c r="AL8385" s="28">
        <f t="shared" si="265"/>
        <v>13</v>
      </c>
      <c r="AN8385" s="160">
        <v>37906</v>
      </c>
      <c r="AO8385">
        <v>22</v>
      </c>
      <c r="AP8385">
        <v>135</v>
      </c>
      <c r="AQ8385" s="160" t="s">
        <v>1107</v>
      </c>
      <c r="AR8385" s="28">
        <f t="shared" si="266"/>
        <v>14</v>
      </c>
      <c r="AT8385" s="160">
        <v>36811</v>
      </c>
      <c r="AU8385">
        <v>22</v>
      </c>
      <c r="AV8385">
        <v>60</v>
      </c>
      <c r="AW8385" s="160" t="s">
        <v>1107</v>
      </c>
      <c r="AX8385" s="28">
        <f t="shared" si="267"/>
        <v>6</v>
      </c>
    </row>
    <row r="8386" spans="28:50" x14ac:dyDescent="0.3">
      <c r="AB8386" s="160">
        <v>35350</v>
      </c>
      <c r="AC8386">
        <v>23</v>
      </c>
      <c r="AD8386">
        <v>95</v>
      </c>
      <c r="AE8386" t="s">
        <v>1107</v>
      </c>
      <c r="AF8386">
        <v>10</v>
      </c>
      <c r="AH8386" s="160">
        <v>35350</v>
      </c>
      <c r="AI8386">
        <v>23</v>
      </c>
      <c r="AJ8386">
        <v>126</v>
      </c>
      <c r="AK8386" s="160" t="s">
        <v>1107</v>
      </c>
      <c r="AL8386" s="28">
        <f t="shared" si="265"/>
        <v>13</v>
      </c>
      <c r="AN8386" s="160">
        <v>37906</v>
      </c>
      <c r="AO8386">
        <v>23</v>
      </c>
      <c r="AP8386">
        <v>130</v>
      </c>
      <c r="AQ8386" s="160" t="s">
        <v>1107</v>
      </c>
      <c r="AR8386" s="28">
        <f t="shared" si="266"/>
        <v>13</v>
      </c>
      <c r="AT8386" s="160">
        <v>36811</v>
      </c>
      <c r="AU8386">
        <v>23</v>
      </c>
      <c r="AV8386">
        <v>59</v>
      </c>
      <c r="AW8386" s="160" t="s">
        <v>1107</v>
      </c>
      <c r="AX8386" s="28">
        <f t="shared" si="267"/>
        <v>6</v>
      </c>
    </row>
    <row r="8387" spans="28:50" x14ac:dyDescent="0.3">
      <c r="AB8387" s="160">
        <v>35351</v>
      </c>
      <c r="AC8387">
        <v>0</v>
      </c>
      <c r="AD8387">
        <v>90</v>
      </c>
      <c r="AE8387" t="s">
        <v>1107</v>
      </c>
      <c r="AF8387">
        <v>9</v>
      </c>
      <c r="AH8387" s="160">
        <v>35351</v>
      </c>
      <c r="AI8387">
        <v>0</v>
      </c>
      <c r="AJ8387">
        <v>123</v>
      </c>
      <c r="AK8387" s="160" t="s">
        <v>1107</v>
      </c>
      <c r="AL8387" s="28">
        <f t="shared" si="265"/>
        <v>12</v>
      </c>
      <c r="AN8387" s="160">
        <v>37907</v>
      </c>
      <c r="AO8387">
        <v>0</v>
      </c>
      <c r="AP8387">
        <v>130</v>
      </c>
      <c r="AQ8387" s="160" t="s">
        <v>1107</v>
      </c>
      <c r="AR8387" s="28">
        <f t="shared" si="266"/>
        <v>13</v>
      </c>
      <c r="AT8387" s="160">
        <v>36812</v>
      </c>
      <c r="AU8387">
        <v>0</v>
      </c>
      <c r="AV8387">
        <v>56</v>
      </c>
      <c r="AW8387" s="160" t="s">
        <v>1107</v>
      </c>
      <c r="AX8387" s="28">
        <f t="shared" si="267"/>
        <v>6</v>
      </c>
    </row>
    <row r="8388" spans="28:50" x14ac:dyDescent="0.3">
      <c r="AB8388" s="160">
        <v>35351</v>
      </c>
      <c r="AC8388">
        <v>1</v>
      </c>
      <c r="AD8388">
        <v>79</v>
      </c>
      <c r="AE8388" t="s">
        <v>1107</v>
      </c>
      <c r="AF8388">
        <v>8</v>
      </c>
      <c r="AH8388" s="160">
        <v>35351</v>
      </c>
      <c r="AI8388">
        <v>1</v>
      </c>
      <c r="AJ8388">
        <v>117</v>
      </c>
      <c r="AK8388" s="160" t="s">
        <v>1107</v>
      </c>
      <c r="AL8388" s="28">
        <f t="shared" si="265"/>
        <v>12</v>
      </c>
      <c r="AN8388" s="160">
        <v>37907</v>
      </c>
      <c r="AO8388">
        <v>1</v>
      </c>
      <c r="AP8388">
        <v>118</v>
      </c>
      <c r="AQ8388" s="160" t="s">
        <v>1107</v>
      </c>
      <c r="AR8388" s="28">
        <f t="shared" si="266"/>
        <v>12</v>
      </c>
      <c r="AT8388" s="160">
        <v>36812</v>
      </c>
      <c r="AU8388">
        <v>1</v>
      </c>
      <c r="AV8388">
        <v>42</v>
      </c>
      <c r="AW8388" s="160" t="s">
        <v>1107</v>
      </c>
      <c r="AX8388" s="28">
        <f t="shared" si="267"/>
        <v>4</v>
      </c>
    </row>
    <row r="8389" spans="28:50" x14ac:dyDescent="0.3">
      <c r="AB8389" s="160">
        <v>35351</v>
      </c>
      <c r="AC8389">
        <v>2</v>
      </c>
      <c r="AD8389">
        <v>78</v>
      </c>
      <c r="AE8389" t="s">
        <v>1107</v>
      </c>
      <c r="AF8389">
        <v>8</v>
      </c>
      <c r="AH8389" s="160">
        <v>35351</v>
      </c>
      <c r="AI8389">
        <v>2</v>
      </c>
      <c r="AJ8389">
        <v>111</v>
      </c>
      <c r="AK8389" s="160" t="s">
        <v>1107</v>
      </c>
      <c r="AL8389" s="28">
        <f t="shared" si="265"/>
        <v>11</v>
      </c>
      <c r="AN8389" s="160">
        <v>37907</v>
      </c>
      <c r="AO8389">
        <v>2</v>
      </c>
      <c r="AP8389">
        <v>110</v>
      </c>
      <c r="AQ8389" s="160" t="s">
        <v>1107</v>
      </c>
      <c r="AR8389" s="28">
        <f t="shared" si="266"/>
        <v>11</v>
      </c>
      <c r="AT8389" s="160">
        <v>36812</v>
      </c>
      <c r="AU8389">
        <v>2</v>
      </c>
      <c r="AV8389">
        <v>34</v>
      </c>
      <c r="AW8389" s="160" t="s">
        <v>1107</v>
      </c>
      <c r="AX8389" s="28">
        <f t="shared" si="267"/>
        <v>3</v>
      </c>
    </row>
    <row r="8390" spans="28:50" x14ac:dyDescent="0.3">
      <c r="AB8390" s="160">
        <v>35351</v>
      </c>
      <c r="AC8390">
        <v>3</v>
      </c>
      <c r="AD8390">
        <v>63</v>
      </c>
      <c r="AE8390" t="s">
        <v>1107</v>
      </c>
      <c r="AF8390">
        <v>6</v>
      </c>
      <c r="AH8390" s="160">
        <v>35351</v>
      </c>
      <c r="AI8390">
        <v>3</v>
      </c>
      <c r="AJ8390">
        <v>104</v>
      </c>
      <c r="AK8390" s="160" t="s">
        <v>1107</v>
      </c>
      <c r="AL8390" s="28">
        <f t="shared" si="265"/>
        <v>10</v>
      </c>
      <c r="AN8390" s="160">
        <v>37907</v>
      </c>
      <c r="AO8390">
        <v>3</v>
      </c>
      <c r="AP8390">
        <v>110</v>
      </c>
      <c r="AQ8390" s="160" t="s">
        <v>1107</v>
      </c>
      <c r="AR8390" s="28">
        <f t="shared" si="266"/>
        <v>11</v>
      </c>
      <c r="AT8390" s="160">
        <v>36812</v>
      </c>
      <c r="AU8390">
        <v>3</v>
      </c>
      <c r="AV8390">
        <v>29</v>
      </c>
      <c r="AW8390" s="160" t="s">
        <v>1107</v>
      </c>
      <c r="AX8390" s="28">
        <f t="shared" si="267"/>
        <v>3</v>
      </c>
    </row>
    <row r="8391" spans="28:50" x14ac:dyDescent="0.3">
      <c r="AB8391" s="160">
        <v>35351</v>
      </c>
      <c r="AC8391">
        <v>4</v>
      </c>
      <c r="AD8391">
        <v>55</v>
      </c>
      <c r="AE8391" t="s">
        <v>1107</v>
      </c>
      <c r="AF8391">
        <v>6</v>
      </c>
      <c r="AH8391" s="160">
        <v>35351</v>
      </c>
      <c r="AI8391">
        <v>4</v>
      </c>
      <c r="AJ8391">
        <v>104</v>
      </c>
      <c r="AK8391" s="160" t="s">
        <v>1107</v>
      </c>
      <c r="AL8391" s="28">
        <f t="shared" si="265"/>
        <v>10</v>
      </c>
      <c r="AN8391" s="160">
        <v>37907</v>
      </c>
      <c r="AO8391">
        <v>4</v>
      </c>
      <c r="AP8391">
        <v>111</v>
      </c>
      <c r="AQ8391" s="160" t="s">
        <v>1107</v>
      </c>
      <c r="AR8391" s="28">
        <f t="shared" si="266"/>
        <v>11</v>
      </c>
      <c r="AT8391" s="160">
        <v>36812</v>
      </c>
      <c r="AU8391">
        <v>4</v>
      </c>
      <c r="AV8391">
        <v>23</v>
      </c>
      <c r="AW8391" s="160" t="s">
        <v>1107</v>
      </c>
      <c r="AX8391" s="28">
        <f t="shared" si="267"/>
        <v>2</v>
      </c>
    </row>
    <row r="8392" spans="28:50" x14ac:dyDescent="0.3">
      <c r="AB8392" s="160">
        <v>35351</v>
      </c>
      <c r="AC8392">
        <v>5</v>
      </c>
      <c r="AD8392">
        <v>51</v>
      </c>
      <c r="AE8392" t="s">
        <v>1107</v>
      </c>
      <c r="AF8392">
        <v>5</v>
      </c>
      <c r="AH8392" s="160">
        <v>35351</v>
      </c>
      <c r="AI8392">
        <v>5</v>
      </c>
      <c r="AJ8392">
        <v>103</v>
      </c>
      <c r="AK8392" s="160" t="s">
        <v>1107</v>
      </c>
      <c r="AL8392" s="28">
        <f t="shared" si="265"/>
        <v>10</v>
      </c>
      <c r="AN8392" s="160">
        <v>37907</v>
      </c>
      <c r="AO8392">
        <v>5</v>
      </c>
      <c r="AP8392">
        <v>110</v>
      </c>
      <c r="AQ8392" s="160" t="s">
        <v>1107</v>
      </c>
      <c r="AR8392" s="28">
        <f t="shared" si="266"/>
        <v>11</v>
      </c>
      <c r="AT8392" s="160">
        <v>36812</v>
      </c>
      <c r="AU8392">
        <v>5</v>
      </c>
      <c r="AV8392">
        <v>12</v>
      </c>
      <c r="AW8392" s="160" t="s">
        <v>1107</v>
      </c>
      <c r="AX8392" s="28">
        <f t="shared" si="267"/>
        <v>1</v>
      </c>
    </row>
    <row r="8393" spans="28:50" x14ac:dyDescent="0.3">
      <c r="AB8393" s="160">
        <v>35351</v>
      </c>
      <c r="AC8393">
        <v>6</v>
      </c>
      <c r="AD8393">
        <v>54</v>
      </c>
      <c r="AE8393" t="s">
        <v>1107</v>
      </c>
      <c r="AF8393">
        <v>5</v>
      </c>
      <c r="AH8393" s="160">
        <v>35351</v>
      </c>
      <c r="AI8393">
        <v>6</v>
      </c>
      <c r="AJ8393">
        <v>102</v>
      </c>
      <c r="AK8393" s="160" t="s">
        <v>1107</v>
      </c>
      <c r="AL8393" s="28">
        <f t="shared" si="265"/>
        <v>10</v>
      </c>
      <c r="AN8393" s="160">
        <v>37907</v>
      </c>
      <c r="AO8393">
        <v>6</v>
      </c>
      <c r="AP8393">
        <v>130</v>
      </c>
      <c r="AQ8393" s="160" t="s">
        <v>1107</v>
      </c>
      <c r="AR8393" s="28">
        <f t="shared" si="266"/>
        <v>13</v>
      </c>
      <c r="AT8393" s="160">
        <v>36812</v>
      </c>
      <c r="AU8393">
        <v>6</v>
      </c>
      <c r="AV8393">
        <v>37</v>
      </c>
      <c r="AW8393" s="160" t="s">
        <v>1107</v>
      </c>
      <c r="AX8393" s="28">
        <f t="shared" si="267"/>
        <v>4</v>
      </c>
    </row>
    <row r="8394" spans="28:50" x14ac:dyDescent="0.3">
      <c r="AB8394" s="160">
        <v>35351</v>
      </c>
      <c r="AC8394">
        <v>7</v>
      </c>
      <c r="AD8394">
        <v>76</v>
      </c>
      <c r="AE8394" t="s">
        <v>1107</v>
      </c>
      <c r="AF8394">
        <v>8</v>
      </c>
      <c r="AH8394" s="160">
        <v>35351</v>
      </c>
      <c r="AI8394">
        <v>7</v>
      </c>
      <c r="AJ8394">
        <v>116</v>
      </c>
      <c r="AK8394" s="160" t="s">
        <v>1107</v>
      </c>
      <c r="AL8394" s="28">
        <f t="shared" si="265"/>
        <v>12</v>
      </c>
      <c r="AN8394" s="160">
        <v>37907</v>
      </c>
      <c r="AO8394">
        <v>7</v>
      </c>
      <c r="AP8394">
        <v>136</v>
      </c>
      <c r="AQ8394" s="160" t="s">
        <v>1107</v>
      </c>
      <c r="AR8394" s="28">
        <f t="shared" si="266"/>
        <v>14</v>
      </c>
      <c r="AT8394" s="160">
        <v>36812</v>
      </c>
      <c r="AU8394">
        <v>7</v>
      </c>
      <c r="AV8394">
        <v>67</v>
      </c>
      <c r="AW8394" s="160" t="s">
        <v>1107</v>
      </c>
      <c r="AX8394" s="28">
        <f t="shared" si="267"/>
        <v>7</v>
      </c>
    </row>
    <row r="8395" spans="28:50" x14ac:dyDescent="0.3">
      <c r="AB8395" s="160">
        <v>35351</v>
      </c>
      <c r="AC8395">
        <v>8</v>
      </c>
      <c r="AD8395">
        <v>94</v>
      </c>
      <c r="AE8395" t="s">
        <v>1107</v>
      </c>
      <c r="AF8395">
        <v>9</v>
      </c>
      <c r="AH8395" s="160">
        <v>35351</v>
      </c>
      <c r="AI8395">
        <v>8</v>
      </c>
      <c r="AJ8395">
        <v>130</v>
      </c>
      <c r="AK8395" s="160" t="s">
        <v>1107</v>
      </c>
      <c r="AL8395" s="28">
        <f t="shared" si="265"/>
        <v>13</v>
      </c>
      <c r="AN8395" s="160">
        <v>37907</v>
      </c>
      <c r="AO8395">
        <v>8</v>
      </c>
      <c r="AP8395">
        <v>130</v>
      </c>
      <c r="AQ8395" s="160" t="s">
        <v>1107</v>
      </c>
      <c r="AR8395" s="28">
        <f t="shared" si="266"/>
        <v>13</v>
      </c>
      <c r="AT8395" s="160">
        <v>36812</v>
      </c>
      <c r="AU8395">
        <v>8</v>
      </c>
      <c r="AV8395">
        <v>82</v>
      </c>
      <c r="AW8395" s="160" t="s">
        <v>1107</v>
      </c>
      <c r="AX8395" s="28">
        <f t="shared" si="267"/>
        <v>8</v>
      </c>
    </row>
    <row r="8396" spans="28:50" x14ac:dyDescent="0.3">
      <c r="AB8396" s="160">
        <v>35351</v>
      </c>
      <c r="AC8396">
        <v>9</v>
      </c>
      <c r="AD8396">
        <v>115</v>
      </c>
      <c r="AE8396" t="s">
        <v>1107</v>
      </c>
      <c r="AF8396">
        <v>12</v>
      </c>
      <c r="AH8396" s="160">
        <v>35351</v>
      </c>
      <c r="AI8396">
        <v>9</v>
      </c>
      <c r="AJ8396">
        <v>145</v>
      </c>
      <c r="AK8396" s="160" t="s">
        <v>1107</v>
      </c>
      <c r="AL8396" s="28">
        <f t="shared" si="265"/>
        <v>15</v>
      </c>
      <c r="AN8396" s="160">
        <v>37907</v>
      </c>
      <c r="AO8396">
        <v>9</v>
      </c>
      <c r="AP8396">
        <v>150</v>
      </c>
      <c r="AQ8396" s="160" t="s">
        <v>1107</v>
      </c>
      <c r="AR8396" s="28">
        <f t="shared" si="266"/>
        <v>15</v>
      </c>
      <c r="AT8396" s="160">
        <v>36812</v>
      </c>
      <c r="AU8396">
        <v>9</v>
      </c>
      <c r="AV8396">
        <v>90</v>
      </c>
      <c r="AW8396" s="160" t="s">
        <v>1107</v>
      </c>
      <c r="AX8396" s="28">
        <f t="shared" si="267"/>
        <v>9</v>
      </c>
    </row>
    <row r="8397" spans="28:50" x14ac:dyDescent="0.3">
      <c r="AB8397" s="160">
        <v>35351</v>
      </c>
      <c r="AC8397">
        <v>10</v>
      </c>
      <c r="AD8397">
        <v>135</v>
      </c>
      <c r="AE8397" t="s">
        <v>1107</v>
      </c>
      <c r="AF8397">
        <v>14</v>
      </c>
      <c r="AH8397" s="160">
        <v>35351</v>
      </c>
      <c r="AI8397">
        <v>10</v>
      </c>
      <c r="AJ8397">
        <v>148</v>
      </c>
      <c r="AK8397" s="160" t="s">
        <v>1107</v>
      </c>
      <c r="AL8397" s="28">
        <f t="shared" si="265"/>
        <v>15</v>
      </c>
      <c r="AN8397" s="160">
        <v>37907</v>
      </c>
      <c r="AO8397">
        <v>10</v>
      </c>
      <c r="AP8397">
        <v>159</v>
      </c>
      <c r="AQ8397" s="160" t="s">
        <v>1107</v>
      </c>
      <c r="AR8397" s="28">
        <f t="shared" si="266"/>
        <v>16</v>
      </c>
      <c r="AT8397" s="160">
        <v>36812</v>
      </c>
      <c r="AU8397">
        <v>10</v>
      </c>
      <c r="AV8397">
        <v>86</v>
      </c>
      <c r="AW8397" s="160" t="s">
        <v>1107</v>
      </c>
      <c r="AX8397" s="28">
        <f t="shared" si="267"/>
        <v>9</v>
      </c>
    </row>
    <row r="8398" spans="28:50" x14ac:dyDescent="0.3">
      <c r="AB8398" s="160">
        <v>35351</v>
      </c>
      <c r="AC8398">
        <v>11</v>
      </c>
      <c r="AD8398">
        <v>154</v>
      </c>
      <c r="AE8398" t="s">
        <v>1107</v>
      </c>
      <c r="AF8398">
        <v>15</v>
      </c>
      <c r="AH8398" s="160">
        <v>35351</v>
      </c>
      <c r="AI8398">
        <v>11</v>
      </c>
      <c r="AJ8398">
        <v>151</v>
      </c>
      <c r="AK8398" s="160" t="s">
        <v>1107</v>
      </c>
      <c r="AL8398" s="28">
        <f t="shared" si="265"/>
        <v>15</v>
      </c>
      <c r="AN8398" s="160">
        <v>37907</v>
      </c>
      <c r="AO8398">
        <v>11</v>
      </c>
      <c r="AP8398">
        <v>130</v>
      </c>
      <c r="AQ8398" s="160" t="s">
        <v>1107</v>
      </c>
      <c r="AR8398" s="28">
        <f t="shared" si="266"/>
        <v>13</v>
      </c>
      <c r="AT8398" s="160">
        <v>36812</v>
      </c>
      <c r="AU8398">
        <v>11</v>
      </c>
      <c r="AV8398">
        <v>90</v>
      </c>
      <c r="AW8398" s="160" t="s">
        <v>1107</v>
      </c>
      <c r="AX8398" s="28">
        <f t="shared" si="267"/>
        <v>9</v>
      </c>
    </row>
    <row r="8399" spans="28:50" x14ac:dyDescent="0.3">
      <c r="AB8399" s="160">
        <v>35351</v>
      </c>
      <c r="AC8399">
        <v>12</v>
      </c>
      <c r="AD8399">
        <v>168</v>
      </c>
      <c r="AE8399" t="s">
        <v>1107</v>
      </c>
      <c r="AF8399">
        <v>17</v>
      </c>
      <c r="AH8399" s="160">
        <v>35351</v>
      </c>
      <c r="AI8399">
        <v>12</v>
      </c>
      <c r="AJ8399">
        <v>154</v>
      </c>
      <c r="AK8399" s="160" t="s">
        <v>1107</v>
      </c>
      <c r="AL8399" s="28">
        <f t="shared" si="265"/>
        <v>15</v>
      </c>
      <c r="AN8399" s="160">
        <v>37907</v>
      </c>
      <c r="AO8399">
        <v>12</v>
      </c>
      <c r="AP8399">
        <v>160</v>
      </c>
      <c r="AQ8399" s="160" t="s">
        <v>1107</v>
      </c>
      <c r="AR8399" s="28">
        <f t="shared" si="266"/>
        <v>16</v>
      </c>
      <c r="AT8399" s="160">
        <v>36812</v>
      </c>
      <c r="AU8399">
        <v>12</v>
      </c>
      <c r="AV8399">
        <v>99</v>
      </c>
      <c r="AW8399" s="160" t="s">
        <v>1107</v>
      </c>
      <c r="AX8399" s="28">
        <f t="shared" si="267"/>
        <v>10</v>
      </c>
    </row>
    <row r="8400" spans="28:50" x14ac:dyDescent="0.3">
      <c r="AB8400" s="160">
        <v>35351</v>
      </c>
      <c r="AC8400">
        <v>13</v>
      </c>
      <c r="AD8400">
        <v>177</v>
      </c>
      <c r="AE8400" t="s">
        <v>1107</v>
      </c>
      <c r="AF8400">
        <v>18</v>
      </c>
      <c r="AH8400" s="160">
        <v>35351</v>
      </c>
      <c r="AI8400">
        <v>13</v>
      </c>
      <c r="AJ8400">
        <v>163</v>
      </c>
      <c r="AK8400" s="160" t="s">
        <v>1107</v>
      </c>
      <c r="AL8400" s="28">
        <f t="shared" si="265"/>
        <v>16</v>
      </c>
      <c r="AN8400" s="160">
        <v>37907</v>
      </c>
      <c r="AO8400">
        <v>13</v>
      </c>
      <c r="AP8400">
        <v>150</v>
      </c>
      <c r="AQ8400" s="160" t="s">
        <v>1107</v>
      </c>
      <c r="AR8400" s="28">
        <f t="shared" si="266"/>
        <v>15</v>
      </c>
      <c r="AT8400" s="160">
        <v>36812</v>
      </c>
      <c r="AU8400">
        <v>13</v>
      </c>
      <c r="AV8400">
        <v>99</v>
      </c>
      <c r="AW8400" s="160" t="s">
        <v>1107</v>
      </c>
      <c r="AX8400" s="28">
        <f t="shared" si="267"/>
        <v>10</v>
      </c>
    </row>
    <row r="8401" spans="28:50" x14ac:dyDescent="0.3">
      <c r="AB8401" s="160">
        <v>35351</v>
      </c>
      <c r="AC8401">
        <v>14</v>
      </c>
      <c r="AD8401">
        <v>184</v>
      </c>
      <c r="AE8401" t="s">
        <v>1107</v>
      </c>
      <c r="AF8401">
        <v>18</v>
      </c>
      <c r="AH8401" s="160">
        <v>35351</v>
      </c>
      <c r="AI8401">
        <v>14</v>
      </c>
      <c r="AJ8401">
        <v>172</v>
      </c>
      <c r="AK8401" s="160" t="s">
        <v>1107</v>
      </c>
      <c r="AL8401" s="28">
        <f t="shared" si="265"/>
        <v>17</v>
      </c>
      <c r="AN8401" s="160">
        <v>37907</v>
      </c>
      <c r="AO8401">
        <v>14</v>
      </c>
      <c r="AP8401">
        <v>150</v>
      </c>
      <c r="AQ8401" s="160" t="s">
        <v>1107</v>
      </c>
      <c r="AR8401" s="28">
        <f t="shared" si="266"/>
        <v>15</v>
      </c>
      <c r="AT8401" s="160">
        <v>36812</v>
      </c>
      <c r="AU8401">
        <v>14</v>
      </c>
      <c r="AV8401">
        <v>92</v>
      </c>
      <c r="AW8401" s="160" t="s">
        <v>1107</v>
      </c>
      <c r="AX8401" s="28">
        <f t="shared" si="267"/>
        <v>9</v>
      </c>
    </row>
    <row r="8402" spans="28:50" x14ac:dyDescent="0.3">
      <c r="AB8402" s="160">
        <v>35351</v>
      </c>
      <c r="AC8402">
        <v>15</v>
      </c>
      <c r="AD8402">
        <v>191</v>
      </c>
      <c r="AE8402" t="s">
        <v>1107</v>
      </c>
      <c r="AF8402">
        <v>19</v>
      </c>
      <c r="AH8402" s="160">
        <v>35351</v>
      </c>
      <c r="AI8402">
        <v>15</v>
      </c>
      <c r="AJ8402">
        <v>181</v>
      </c>
      <c r="AK8402" s="160" t="s">
        <v>1107</v>
      </c>
      <c r="AL8402" s="28">
        <f t="shared" si="265"/>
        <v>18</v>
      </c>
      <c r="AN8402" s="160">
        <v>37907</v>
      </c>
      <c r="AO8402">
        <v>15</v>
      </c>
      <c r="AP8402">
        <v>150</v>
      </c>
      <c r="AQ8402" s="160" t="s">
        <v>1107</v>
      </c>
      <c r="AR8402" s="28">
        <f t="shared" si="266"/>
        <v>15</v>
      </c>
      <c r="AT8402" s="160">
        <v>36812</v>
      </c>
      <c r="AU8402">
        <v>15</v>
      </c>
      <c r="AV8402">
        <v>93</v>
      </c>
      <c r="AW8402" s="160" t="s">
        <v>1107</v>
      </c>
      <c r="AX8402" s="28">
        <f t="shared" si="267"/>
        <v>9</v>
      </c>
    </row>
    <row r="8403" spans="28:50" x14ac:dyDescent="0.3">
      <c r="AB8403" s="160">
        <v>35351</v>
      </c>
      <c r="AC8403">
        <v>16</v>
      </c>
      <c r="AD8403">
        <v>193</v>
      </c>
      <c r="AE8403" t="s">
        <v>1107</v>
      </c>
      <c r="AF8403">
        <v>19</v>
      </c>
      <c r="AH8403" s="160">
        <v>35351</v>
      </c>
      <c r="AI8403">
        <v>16</v>
      </c>
      <c r="AJ8403">
        <v>181</v>
      </c>
      <c r="AK8403" s="160" t="s">
        <v>1107</v>
      </c>
      <c r="AL8403" s="28">
        <f t="shared" si="265"/>
        <v>18</v>
      </c>
      <c r="AN8403" s="160">
        <v>37907</v>
      </c>
      <c r="AO8403">
        <v>16</v>
      </c>
      <c r="AP8403">
        <v>144</v>
      </c>
      <c r="AQ8403" s="160" t="s">
        <v>1107</v>
      </c>
      <c r="AR8403" s="28">
        <f t="shared" si="266"/>
        <v>14</v>
      </c>
      <c r="AT8403" s="160">
        <v>36812</v>
      </c>
      <c r="AU8403">
        <v>16</v>
      </c>
      <c r="AV8403">
        <v>90</v>
      </c>
      <c r="AW8403" s="160" t="s">
        <v>1107</v>
      </c>
      <c r="AX8403" s="28">
        <f t="shared" si="267"/>
        <v>9</v>
      </c>
    </row>
    <row r="8404" spans="28:50" x14ac:dyDescent="0.3">
      <c r="AB8404" s="160">
        <v>35351</v>
      </c>
      <c r="AC8404">
        <v>17</v>
      </c>
      <c r="AD8404">
        <v>193</v>
      </c>
      <c r="AE8404" t="s">
        <v>1107</v>
      </c>
      <c r="AF8404">
        <v>19</v>
      </c>
      <c r="AH8404" s="160">
        <v>35351</v>
      </c>
      <c r="AI8404">
        <v>17</v>
      </c>
      <c r="AJ8404">
        <v>180</v>
      </c>
      <c r="AK8404" s="160" t="s">
        <v>1107</v>
      </c>
      <c r="AL8404" s="28">
        <f t="shared" si="265"/>
        <v>18</v>
      </c>
      <c r="AN8404" s="160">
        <v>37907</v>
      </c>
      <c r="AO8404">
        <v>17</v>
      </c>
      <c r="AP8404">
        <v>120</v>
      </c>
      <c r="AQ8404" s="160" t="s">
        <v>1107</v>
      </c>
      <c r="AR8404" s="28">
        <f t="shared" si="266"/>
        <v>12</v>
      </c>
      <c r="AT8404" s="160">
        <v>36812</v>
      </c>
      <c r="AU8404">
        <v>17</v>
      </c>
      <c r="AV8404">
        <v>84</v>
      </c>
      <c r="AW8404" s="160" t="s">
        <v>1107</v>
      </c>
      <c r="AX8404" s="28">
        <f t="shared" si="267"/>
        <v>8</v>
      </c>
    </row>
    <row r="8405" spans="28:50" x14ac:dyDescent="0.3">
      <c r="AB8405" s="160">
        <v>35351</v>
      </c>
      <c r="AC8405">
        <v>18</v>
      </c>
      <c r="AD8405">
        <v>162</v>
      </c>
      <c r="AE8405" t="s">
        <v>1107</v>
      </c>
      <c r="AF8405">
        <v>16</v>
      </c>
      <c r="AH8405" s="160">
        <v>35351</v>
      </c>
      <c r="AI8405">
        <v>18</v>
      </c>
      <c r="AJ8405">
        <v>179</v>
      </c>
      <c r="AK8405" s="160" t="s">
        <v>1107</v>
      </c>
      <c r="AL8405" s="28">
        <f t="shared" si="265"/>
        <v>18</v>
      </c>
      <c r="AN8405" s="160">
        <v>37907</v>
      </c>
      <c r="AO8405">
        <v>18</v>
      </c>
      <c r="AP8405">
        <v>120</v>
      </c>
      <c r="AQ8405" s="160" t="s">
        <v>1107</v>
      </c>
      <c r="AR8405" s="28">
        <f t="shared" si="266"/>
        <v>12</v>
      </c>
      <c r="AT8405" s="160">
        <v>36812</v>
      </c>
      <c r="AU8405">
        <v>18</v>
      </c>
      <c r="AV8405">
        <v>78</v>
      </c>
      <c r="AW8405" s="160" t="s">
        <v>1107</v>
      </c>
      <c r="AX8405" s="28">
        <f t="shared" si="267"/>
        <v>8</v>
      </c>
    </row>
    <row r="8406" spans="28:50" x14ac:dyDescent="0.3">
      <c r="AB8406" s="160">
        <v>35351</v>
      </c>
      <c r="AC8406">
        <v>19</v>
      </c>
      <c r="AD8406">
        <v>144</v>
      </c>
      <c r="AE8406" t="s">
        <v>1107</v>
      </c>
      <c r="AF8406">
        <v>14</v>
      </c>
      <c r="AH8406" s="160">
        <v>35351</v>
      </c>
      <c r="AI8406">
        <v>19</v>
      </c>
      <c r="AJ8406">
        <v>170</v>
      </c>
      <c r="AK8406" s="160" t="s">
        <v>1107</v>
      </c>
      <c r="AL8406" s="28">
        <f t="shared" si="265"/>
        <v>17</v>
      </c>
      <c r="AN8406" s="160">
        <v>37907</v>
      </c>
      <c r="AO8406">
        <v>19</v>
      </c>
      <c r="AP8406">
        <v>116</v>
      </c>
      <c r="AQ8406" s="160" t="s">
        <v>1107</v>
      </c>
      <c r="AR8406" s="28">
        <f t="shared" si="266"/>
        <v>12</v>
      </c>
      <c r="AT8406" s="160">
        <v>36812</v>
      </c>
      <c r="AU8406">
        <v>19</v>
      </c>
      <c r="AV8406">
        <v>74</v>
      </c>
      <c r="AW8406" s="160" t="s">
        <v>1107</v>
      </c>
      <c r="AX8406" s="28">
        <f t="shared" si="267"/>
        <v>7</v>
      </c>
    </row>
    <row r="8407" spans="28:50" x14ac:dyDescent="0.3">
      <c r="AB8407" s="160">
        <v>35351</v>
      </c>
      <c r="AC8407">
        <v>20</v>
      </c>
      <c r="AD8407">
        <v>129</v>
      </c>
      <c r="AE8407" t="s">
        <v>1107</v>
      </c>
      <c r="AF8407">
        <v>13</v>
      </c>
      <c r="AH8407" s="160">
        <v>35351</v>
      </c>
      <c r="AI8407">
        <v>20</v>
      </c>
      <c r="AJ8407">
        <v>160</v>
      </c>
      <c r="AK8407" s="160" t="s">
        <v>1107</v>
      </c>
      <c r="AL8407" s="28">
        <f t="shared" si="265"/>
        <v>16</v>
      </c>
      <c r="AN8407" s="160">
        <v>37907</v>
      </c>
      <c r="AO8407">
        <v>20</v>
      </c>
      <c r="AP8407">
        <v>120</v>
      </c>
      <c r="AQ8407" s="160" t="s">
        <v>1107</v>
      </c>
      <c r="AR8407" s="28">
        <f t="shared" si="266"/>
        <v>12</v>
      </c>
      <c r="AT8407" s="160">
        <v>36812</v>
      </c>
      <c r="AU8407">
        <v>20</v>
      </c>
      <c r="AV8407">
        <v>75</v>
      </c>
      <c r="AW8407" s="160" t="s">
        <v>1107</v>
      </c>
      <c r="AX8407" s="28">
        <f t="shared" si="267"/>
        <v>8</v>
      </c>
    </row>
    <row r="8408" spans="28:50" x14ac:dyDescent="0.3">
      <c r="AB8408" s="160">
        <v>35351</v>
      </c>
      <c r="AC8408">
        <v>21</v>
      </c>
      <c r="AD8408">
        <v>122</v>
      </c>
      <c r="AE8408" t="s">
        <v>1107</v>
      </c>
      <c r="AF8408">
        <v>12</v>
      </c>
      <c r="AH8408" s="160">
        <v>35351</v>
      </c>
      <c r="AI8408">
        <v>21</v>
      </c>
      <c r="AJ8408">
        <v>150</v>
      </c>
      <c r="AK8408" s="160" t="s">
        <v>1107</v>
      </c>
      <c r="AL8408" s="28">
        <f t="shared" si="265"/>
        <v>15</v>
      </c>
      <c r="AN8408" s="160">
        <v>37907</v>
      </c>
      <c r="AO8408">
        <v>21</v>
      </c>
      <c r="AP8408">
        <v>130</v>
      </c>
      <c r="AQ8408" s="160" t="s">
        <v>1107</v>
      </c>
      <c r="AR8408" s="28">
        <f t="shared" si="266"/>
        <v>13</v>
      </c>
      <c r="AT8408" s="160">
        <v>36812</v>
      </c>
      <c r="AU8408">
        <v>21</v>
      </c>
      <c r="AV8408">
        <v>76</v>
      </c>
      <c r="AW8408" s="160" t="s">
        <v>1107</v>
      </c>
      <c r="AX8408" s="28">
        <f t="shared" si="267"/>
        <v>8</v>
      </c>
    </row>
    <row r="8409" spans="28:50" x14ac:dyDescent="0.3">
      <c r="AB8409" s="160">
        <v>35351</v>
      </c>
      <c r="AC8409">
        <v>22</v>
      </c>
      <c r="AD8409">
        <v>105</v>
      </c>
      <c r="AE8409" t="s">
        <v>1107</v>
      </c>
      <c r="AF8409">
        <v>11</v>
      </c>
      <c r="AH8409" s="160">
        <v>35351</v>
      </c>
      <c r="AI8409">
        <v>22</v>
      </c>
      <c r="AJ8409">
        <v>146</v>
      </c>
      <c r="AK8409" s="160" t="s">
        <v>1107</v>
      </c>
      <c r="AL8409" s="28">
        <f t="shared" si="265"/>
        <v>15</v>
      </c>
      <c r="AN8409" s="160">
        <v>37907</v>
      </c>
      <c r="AO8409">
        <v>22</v>
      </c>
      <c r="AP8409">
        <v>118</v>
      </c>
      <c r="AQ8409" s="160" t="s">
        <v>1107</v>
      </c>
      <c r="AR8409" s="28">
        <f t="shared" si="266"/>
        <v>12</v>
      </c>
      <c r="AT8409" s="160">
        <v>36812</v>
      </c>
      <c r="AU8409">
        <v>22</v>
      </c>
      <c r="AV8409">
        <v>76</v>
      </c>
      <c r="AW8409" s="160" t="s">
        <v>1107</v>
      </c>
      <c r="AX8409" s="28">
        <f t="shared" si="267"/>
        <v>8</v>
      </c>
    </row>
    <row r="8410" spans="28:50" x14ac:dyDescent="0.3">
      <c r="AB8410" s="160">
        <v>35351</v>
      </c>
      <c r="AC8410">
        <v>23</v>
      </c>
      <c r="AD8410">
        <v>88</v>
      </c>
      <c r="AE8410" t="s">
        <v>1107</v>
      </c>
      <c r="AF8410">
        <v>9</v>
      </c>
      <c r="AH8410" s="160">
        <v>35351</v>
      </c>
      <c r="AI8410">
        <v>23</v>
      </c>
      <c r="AJ8410">
        <v>142</v>
      </c>
      <c r="AK8410" s="160" t="s">
        <v>1107</v>
      </c>
      <c r="AL8410" s="28">
        <f t="shared" si="265"/>
        <v>14</v>
      </c>
      <c r="AN8410" s="160">
        <v>37907</v>
      </c>
      <c r="AO8410">
        <v>23</v>
      </c>
      <c r="AP8410">
        <v>120</v>
      </c>
      <c r="AQ8410" s="160" t="s">
        <v>1107</v>
      </c>
      <c r="AR8410" s="28">
        <f t="shared" si="266"/>
        <v>12</v>
      </c>
      <c r="AT8410" s="160">
        <v>36812</v>
      </c>
      <c r="AU8410">
        <v>23</v>
      </c>
      <c r="AV8410">
        <v>74</v>
      </c>
      <c r="AW8410" s="160" t="s">
        <v>1107</v>
      </c>
      <c r="AX8410" s="28">
        <f t="shared" si="267"/>
        <v>7</v>
      </c>
    </row>
    <row r="8411" spans="28:50" x14ac:dyDescent="0.3">
      <c r="AB8411" s="160">
        <v>35352</v>
      </c>
      <c r="AC8411">
        <v>0</v>
      </c>
      <c r="AD8411">
        <v>80</v>
      </c>
      <c r="AE8411" t="s">
        <v>1107</v>
      </c>
      <c r="AF8411">
        <v>8</v>
      </c>
      <c r="AH8411" s="160">
        <v>35352</v>
      </c>
      <c r="AI8411">
        <v>0</v>
      </c>
      <c r="AJ8411">
        <v>137</v>
      </c>
      <c r="AK8411" s="160" t="s">
        <v>1107</v>
      </c>
      <c r="AL8411" s="28">
        <f t="shared" si="265"/>
        <v>14</v>
      </c>
      <c r="AN8411" s="160">
        <v>37908</v>
      </c>
      <c r="AO8411">
        <v>0</v>
      </c>
      <c r="AP8411">
        <v>120</v>
      </c>
      <c r="AQ8411" s="160" t="s">
        <v>1107</v>
      </c>
      <c r="AR8411" s="28">
        <f t="shared" si="266"/>
        <v>12</v>
      </c>
      <c r="AT8411" s="160">
        <v>36813</v>
      </c>
      <c r="AU8411">
        <v>0</v>
      </c>
      <c r="AV8411">
        <v>73</v>
      </c>
      <c r="AW8411" s="160" t="s">
        <v>1107</v>
      </c>
      <c r="AX8411" s="28">
        <f t="shared" si="267"/>
        <v>7</v>
      </c>
    </row>
    <row r="8412" spans="28:50" x14ac:dyDescent="0.3">
      <c r="AB8412" s="160">
        <v>35352</v>
      </c>
      <c r="AC8412">
        <v>1</v>
      </c>
      <c r="AD8412">
        <v>71</v>
      </c>
      <c r="AE8412" t="s">
        <v>1107</v>
      </c>
      <c r="AF8412">
        <v>7</v>
      </c>
      <c r="AH8412" s="160">
        <v>35352</v>
      </c>
      <c r="AI8412">
        <v>1</v>
      </c>
      <c r="AJ8412">
        <v>137</v>
      </c>
      <c r="AK8412" s="160" t="s">
        <v>1107</v>
      </c>
      <c r="AL8412" s="28">
        <f t="shared" si="265"/>
        <v>14</v>
      </c>
      <c r="AN8412" s="160">
        <v>37908</v>
      </c>
      <c r="AO8412">
        <v>1</v>
      </c>
      <c r="AP8412">
        <v>115</v>
      </c>
      <c r="AQ8412" s="160" t="s">
        <v>1107</v>
      </c>
      <c r="AR8412" s="28">
        <f t="shared" si="266"/>
        <v>12</v>
      </c>
      <c r="AT8412" s="160">
        <v>36813</v>
      </c>
      <c r="AU8412">
        <v>1</v>
      </c>
      <c r="AV8412">
        <v>74</v>
      </c>
      <c r="AW8412" s="160" t="s">
        <v>1107</v>
      </c>
      <c r="AX8412" s="28">
        <f t="shared" si="267"/>
        <v>7</v>
      </c>
    </row>
    <row r="8413" spans="28:50" x14ac:dyDescent="0.3">
      <c r="AB8413" s="160">
        <v>35352</v>
      </c>
      <c r="AC8413">
        <v>2</v>
      </c>
      <c r="AD8413">
        <v>62</v>
      </c>
      <c r="AE8413" t="s">
        <v>1107</v>
      </c>
      <c r="AF8413">
        <v>6</v>
      </c>
      <c r="AH8413" s="160">
        <v>35352</v>
      </c>
      <c r="AI8413">
        <v>2</v>
      </c>
      <c r="AJ8413">
        <v>136</v>
      </c>
      <c r="AK8413" s="160" t="s">
        <v>1107</v>
      </c>
      <c r="AL8413" s="28">
        <f t="shared" si="265"/>
        <v>14</v>
      </c>
      <c r="AN8413" s="160">
        <v>37908</v>
      </c>
      <c r="AO8413">
        <v>2</v>
      </c>
      <c r="AP8413">
        <v>110</v>
      </c>
      <c r="AQ8413" s="160" t="s">
        <v>1107</v>
      </c>
      <c r="AR8413" s="28">
        <f t="shared" si="266"/>
        <v>11</v>
      </c>
      <c r="AT8413" s="160">
        <v>36813</v>
      </c>
      <c r="AU8413">
        <v>2</v>
      </c>
      <c r="AV8413">
        <v>73</v>
      </c>
      <c r="AW8413" s="160" t="s">
        <v>1107</v>
      </c>
      <c r="AX8413" s="28">
        <f t="shared" si="267"/>
        <v>7</v>
      </c>
    </row>
    <row r="8414" spans="28:50" x14ac:dyDescent="0.3">
      <c r="AB8414" s="160">
        <v>35352</v>
      </c>
      <c r="AC8414">
        <v>3</v>
      </c>
      <c r="AD8414">
        <v>54</v>
      </c>
      <c r="AE8414" t="s">
        <v>1107</v>
      </c>
      <c r="AF8414">
        <v>5</v>
      </c>
      <c r="AH8414" s="160">
        <v>35352</v>
      </c>
      <c r="AI8414">
        <v>3</v>
      </c>
      <c r="AJ8414">
        <v>135</v>
      </c>
      <c r="AK8414" s="160" t="s">
        <v>1107</v>
      </c>
      <c r="AL8414" s="28">
        <f t="shared" si="265"/>
        <v>14</v>
      </c>
      <c r="AN8414" s="160">
        <v>37908</v>
      </c>
      <c r="AO8414">
        <v>3</v>
      </c>
      <c r="AP8414">
        <v>100</v>
      </c>
      <c r="AQ8414" s="160" t="s">
        <v>1107</v>
      </c>
      <c r="AR8414" s="28">
        <f t="shared" si="266"/>
        <v>10</v>
      </c>
      <c r="AT8414" s="160">
        <v>36813</v>
      </c>
      <c r="AU8414">
        <v>3</v>
      </c>
      <c r="AV8414">
        <v>70</v>
      </c>
      <c r="AW8414" s="160" t="s">
        <v>1107</v>
      </c>
      <c r="AX8414" s="28">
        <f t="shared" si="267"/>
        <v>7</v>
      </c>
    </row>
    <row r="8415" spans="28:50" x14ac:dyDescent="0.3">
      <c r="AB8415" s="160">
        <v>35352</v>
      </c>
      <c r="AC8415">
        <v>4</v>
      </c>
      <c r="AD8415">
        <v>40</v>
      </c>
      <c r="AE8415" t="s">
        <v>1107</v>
      </c>
      <c r="AF8415">
        <v>4</v>
      </c>
      <c r="AH8415" s="160">
        <v>35352</v>
      </c>
      <c r="AI8415">
        <v>4</v>
      </c>
      <c r="AJ8415">
        <v>135</v>
      </c>
      <c r="AK8415" s="160" t="s">
        <v>1107</v>
      </c>
      <c r="AL8415" s="28">
        <f t="shared" si="265"/>
        <v>14</v>
      </c>
      <c r="AN8415" s="160">
        <v>37908</v>
      </c>
      <c r="AO8415">
        <v>4</v>
      </c>
      <c r="AP8415">
        <v>94</v>
      </c>
      <c r="AQ8415" s="160" t="s">
        <v>1107</v>
      </c>
      <c r="AR8415" s="28">
        <f t="shared" si="266"/>
        <v>9</v>
      </c>
      <c r="AT8415" s="160">
        <v>36813</v>
      </c>
      <c r="AU8415">
        <v>4</v>
      </c>
      <c r="AV8415">
        <v>71</v>
      </c>
      <c r="AW8415" s="160" t="s">
        <v>1107</v>
      </c>
      <c r="AX8415" s="28">
        <f t="shared" si="267"/>
        <v>7</v>
      </c>
    </row>
    <row r="8416" spans="28:50" x14ac:dyDescent="0.3">
      <c r="AB8416" s="160">
        <v>35352</v>
      </c>
      <c r="AC8416">
        <v>5</v>
      </c>
      <c r="AD8416">
        <v>42</v>
      </c>
      <c r="AE8416" t="s">
        <v>1107</v>
      </c>
      <c r="AF8416">
        <v>4</v>
      </c>
      <c r="AH8416" s="160">
        <v>35352</v>
      </c>
      <c r="AI8416">
        <v>5</v>
      </c>
      <c r="AJ8416">
        <v>135</v>
      </c>
      <c r="AK8416" s="160" t="s">
        <v>1107</v>
      </c>
      <c r="AL8416" s="28">
        <f t="shared" si="265"/>
        <v>14</v>
      </c>
      <c r="AN8416" s="160">
        <v>37908</v>
      </c>
      <c r="AO8416">
        <v>5</v>
      </c>
      <c r="AP8416">
        <v>90</v>
      </c>
      <c r="AQ8416" s="160" t="s">
        <v>1107</v>
      </c>
      <c r="AR8416" s="28">
        <f t="shared" si="266"/>
        <v>9</v>
      </c>
      <c r="AT8416" s="160">
        <v>36813</v>
      </c>
      <c r="AU8416">
        <v>5</v>
      </c>
      <c r="AV8416">
        <v>69</v>
      </c>
      <c r="AW8416" s="160" t="s">
        <v>1107</v>
      </c>
      <c r="AX8416" s="28">
        <f t="shared" si="267"/>
        <v>7</v>
      </c>
    </row>
    <row r="8417" spans="28:50" x14ac:dyDescent="0.3">
      <c r="AB8417" s="160">
        <v>35352</v>
      </c>
      <c r="AC8417">
        <v>6</v>
      </c>
      <c r="AD8417">
        <v>47</v>
      </c>
      <c r="AE8417" t="s">
        <v>1107</v>
      </c>
      <c r="AF8417">
        <v>5</v>
      </c>
      <c r="AH8417" s="160">
        <v>35352</v>
      </c>
      <c r="AI8417">
        <v>6</v>
      </c>
      <c r="AJ8417">
        <v>135</v>
      </c>
      <c r="AK8417" s="160" t="s">
        <v>1107</v>
      </c>
      <c r="AL8417" s="28">
        <f t="shared" si="265"/>
        <v>14</v>
      </c>
      <c r="AN8417" s="160">
        <v>37908</v>
      </c>
      <c r="AO8417">
        <v>6</v>
      </c>
      <c r="AP8417">
        <v>100</v>
      </c>
      <c r="AQ8417" s="160" t="s">
        <v>1107</v>
      </c>
      <c r="AR8417" s="28">
        <f t="shared" si="266"/>
        <v>10</v>
      </c>
      <c r="AT8417" s="160">
        <v>36813</v>
      </c>
      <c r="AU8417">
        <v>6</v>
      </c>
      <c r="AV8417">
        <v>74</v>
      </c>
      <c r="AW8417" s="160" t="s">
        <v>1107</v>
      </c>
      <c r="AX8417" s="28">
        <f t="shared" si="267"/>
        <v>7</v>
      </c>
    </row>
    <row r="8418" spans="28:50" x14ac:dyDescent="0.3">
      <c r="AB8418" s="160">
        <v>35352</v>
      </c>
      <c r="AC8418">
        <v>7</v>
      </c>
      <c r="AD8418">
        <v>74</v>
      </c>
      <c r="AE8418" t="s">
        <v>1107</v>
      </c>
      <c r="AF8418">
        <v>7</v>
      </c>
      <c r="AH8418" s="160">
        <v>35352</v>
      </c>
      <c r="AI8418">
        <v>7</v>
      </c>
      <c r="AJ8418">
        <v>144</v>
      </c>
      <c r="AK8418" s="160" t="s">
        <v>1107</v>
      </c>
      <c r="AL8418" s="28">
        <f t="shared" si="265"/>
        <v>14</v>
      </c>
      <c r="AN8418" s="160">
        <v>37908</v>
      </c>
      <c r="AO8418">
        <v>7</v>
      </c>
      <c r="AP8418">
        <v>119</v>
      </c>
      <c r="AQ8418" s="160" t="s">
        <v>1107</v>
      </c>
      <c r="AR8418" s="28">
        <f t="shared" si="266"/>
        <v>12</v>
      </c>
      <c r="AT8418" s="160">
        <v>36813</v>
      </c>
      <c r="AU8418">
        <v>7</v>
      </c>
      <c r="AV8418">
        <v>81</v>
      </c>
      <c r="AW8418" s="160" t="s">
        <v>1107</v>
      </c>
      <c r="AX8418" s="28">
        <f t="shared" si="267"/>
        <v>8</v>
      </c>
    </row>
    <row r="8419" spans="28:50" x14ac:dyDescent="0.3">
      <c r="AB8419" s="160">
        <v>35352</v>
      </c>
      <c r="AC8419">
        <v>8</v>
      </c>
      <c r="AD8419">
        <v>93</v>
      </c>
      <c r="AE8419" t="s">
        <v>1107</v>
      </c>
      <c r="AF8419">
        <v>9</v>
      </c>
      <c r="AH8419" s="160">
        <v>35352</v>
      </c>
      <c r="AI8419">
        <v>8</v>
      </c>
      <c r="AJ8419">
        <v>154</v>
      </c>
      <c r="AK8419" s="160" t="s">
        <v>1107</v>
      </c>
      <c r="AL8419" s="28">
        <f t="shared" si="265"/>
        <v>15</v>
      </c>
      <c r="AN8419" s="160">
        <v>37908</v>
      </c>
      <c r="AO8419">
        <v>8</v>
      </c>
      <c r="AP8419">
        <v>130</v>
      </c>
      <c r="AQ8419" s="160" t="s">
        <v>1107</v>
      </c>
      <c r="AR8419" s="28">
        <f t="shared" si="266"/>
        <v>13</v>
      </c>
      <c r="AT8419" s="160">
        <v>36813</v>
      </c>
      <c r="AU8419">
        <v>8</v>
      </c>
      <c r="AV8419">
        <v>89</v>
      </c>
      <c r="AW8419" s="160" t="s">
        <v>1107</v>
      </c>
      <c r="AX8419" s="28">
        <f t="shared" si="267"/>
        <v>9</v>
      </c>
    </row>
    <row r="8420" spans="28:50" x14ac:dyDescent="0.3">
      <c r="AB8420" s="160">
        <v>35352</v>
      </c>
      <c r="AC8420">
        <v>9</v>
      </c>
      <c r="AD8420">
        <v>113</v>
      </c>
      <c r="AE8420" t="s">
        <v>1107</v>
      </c>
      <c r="AF8420">
        <v>11</v>
      </c>
      <c r="AH8420" s="160">
        <v>35352</v>
      </c>
      <c r="AI8420">
        <v>9</v>
      </c>
      <c r="AJ8420">
        <v>164</v>
      </c>
      <c r="AK8420" s="160" t="s">
        <v>1107</v>
      </c>
      <c r="AL8420" s="28">
        <f t="shared" si="265"/>
        <v>16</v>
      </c>
      <c r="AN8420" s="160">
        <v>37908</v>
      </c>
      <c r="AO8420">
        <v>9</v>
      </c>
      <c r="AP8420">
        <v>140</v>
      </c>
      <c r="AQ8420" s="160" t="s">
        <v>1107</v>
      </c>
      <c r="AR8420" s="28">
        <f t="shared" si="266"/>
        <v>14</v>
      </c>
      <c r="AT8420" s="160">
        <v>36813</v>
      </c>
      <c r="AU8420">
        <v>9</v>
      </c>
      <c r="AV8420">
        <v>95</v>
      </c>
      <c r="AW8420" s="160" t="s">
        <v>1107</v>
      </c>
      <c r="AX8420" s="28">
        <f t="shared" si="267"/>
        <v>10</v>
      </c>
    </row>
    <row r="8421" spans="28:50" x14ac:dyDescent="0.3">
      <c r="AB8421" s="160">
        <v>35352</v>
      </c>
      <c r="AC8421">
        <v>10</v>
      </c>
      <c r="AD8421">
        <v>140</v>
      </c>
      <c r="AE8421" t="s">
        <v>1107</v>
      </c>
      <c r="AF8421">
        <v>14</v>
      </c>
      <c r="AH8421" s="160">
        <v>35352</v>
      </c>
      <c r="AI8421">
        <v>10</v>
      </c>
      <c r="AJ8421">
        <v>174</v>
      </c>
      <c r="AK8421" s="160" t="s">
        <v>1107</v>
      </c>
      <c r="AL8421" s="28">
        <f t="shared" si="265"/>
        <v>17</v>
      </c>
      <c r="AN8421" s="160">
        <v>37908</v>
      </c>
      <c r="AO8421">
        <v>10</v>
      </c>
      <c r="AP8421">
        <v>145</v>
      </c>
      <c r="AQ8421" s="160" t="s">
        <v>1107</v>
      </c>
      <c r="AR8421" s="28">
        <f t="shared" si="266"/>
        <v>15</v>
      </c>
      <c r="AT8421" s="160">
        <v>36813</v>
      </c>
      <c r="AU8421">
        <v>10</v>
      </c>
      <c r="AV8421">
        <v>94</v>
      </c>
      <c r="AW8421" s="160" t="s">
        <v>1107</v>
      </c>
      <c r="AX8421" s="28">
        <f t="shared" si="267"/>
        <v>9</v>
      </c>
    </row>
    <row r="8422" spans="28:50" x14ac:dyDescent="0.3">
      <c r="AB8422" s="160">
        <v>35352</v>
      </c>
      <c r="AC8422">
        <v>11</v>
      </c>
      <c r="AD8422">
        <v>167</v>
      </c>
      <c r="AE8422" t="s">
        <v>1107</v>
      </c>
      <c r="AF8422">
        <v>17</v>
      </c>
      <c r="AH8422" s="160">
        <v>35352</v>
      </c>
      <c r="AI8422">
        <v>11</v>
      </c>
      <c r="AJ8422">
        <v>184</v>
      </c>
      <c r="AK8422" s="160" t="s">
        <v>1107</v>
      </c>
      <c r="AL8422" s="28">
        <f t="shared" si="265"/>
        <v>18</v>
      </c>
      <c r="AN8422" s="160">
        <v>37908</v>
      </c>
      <c r="AO8422">
        <v>11</v>
      </c>
      <c r="AP8422">
        <v>150</v>
      </c>
      <c r="AQ8422" s="160" t="s">
        <v>1107</v>
      </c>
      <c r="AR8422" s="28">
        <f t="shared" si="266"/>
        <v>15</v>
      </c>
      <c r="AT8422" s="160">
        <v>36813</v>
      </c>
      <c r="AU8422">
        <v>11</v>
      </c>
      <c r="AV8422">
        <v>109</v>
      </c>
      <c r="AW8422" s="160" t="s">
        <v>1107</v>
      </c>
      <c r="AX8422" s="28">
        <f t="shared" si="267"/>
        <v>11</v>
      </c>
    </row>
    <row r="8423" spans="28:50" x14ac:dyDescent="0.3">
      <c r="AB8423" s="160">
        <v>35352</v>
      </c>
      <c r="AC8423">
        <v>12</v>
      </c>
      <c r="AD8423">
        <v>172</v>
      </c>
      <c r="AE8423" t="s">
        <v>1107</v>
      </c>
      <c r="AF8423">
        <v>17</v>
      </c>
      <c r="AH8423" s="160">
        <v>35352</v>
      </c>
      <c r="AI8423">
        <v>12</v>
      </c>
      <c r="AJ8423">
        <v>195</v>
      </c>
      <c r="AK8423" s="160" t="s">
        <v>1107</v>
      </c>
      <c r="AL8423" s="28">
        <f t="shared" si="265"/>
        <v>20</v>
      </c>
      <c r="AN8423" s="160">
        <v>37908</v>
      </c>
      <c r="AO8423">
        <v>12</v>
      </c>
      <c r="AP8423">
        <v>160</v>
      </c>
      <c r="AQ8423" s="160" t="s">
        <v>1107</v>
      </c>
      <c r="AR8423" s="28">
        <f t="shared" si="266"/>
        <v>16</v>
      </c>
      <c r="AT8423" s="160">
        <v>36813</v>
      </c>
      <c r="AU8423">
        <v>12</v>
      </c>
      <c r="AV8423">
        <v>119</v>
      </c>
      <c r="AW8423" s="160" t="s">
        <v>1107</v>
      </c>
      <c r="AX8423" s="28">
        <f t="shared" si="267"/>
        <v>12</v>
      </c>
    </row>
    <row r="8424" spans="28:50" x14ac:dyDescent="0.3">
      <c r="AB8424" s="160">
        <v>35352</v>
      </c>
      <c r="AC8424">
        <v>13</v>
      </c>
      <c r="AD8424">
        <v>196</v>
      </c>
      <c r="AE8424" t="s">
        <v>1107</v>
      </c>
      <c r="AF8424">
        <v>20</v>
      </c>
      <c r="AH8424" s="160">
        <v>35352</v>
      </c>
      <c r="AI8424">
        <v>13</v>
      </c>
      <c r="AJ8424">
        <v>200</v>
      </c>
      <c r="AK8424" s="160" t="s">
        <v>1107</v>
      </c>
      <c r="AL8424" s="28">
        <f t="shared" si="265"/>
        <v>20</v>
      </c>
      <c r="AN8424" s="160">
        <v>37908</v>
      </c>
      <c r="AO8424">
        <v>13</v>
      </c>
      <c r="AP8424">
        <v>159</v>
      </c>
      <c r="AQ8424" s="160" t="s">
        <v>1107</v>
      </c>
      <c r="AR8424" s="28">
        <f t="shared" si="266"/>
        <v>16</v>
      </c>
      <c r="AT8424" s="160">
        <v>36813</v>
      </c>
      <c r="AU8424">
        <v>13</v>
      </c>
      <c r="AV8424">
        <v>127</v>
      </c>
      <c r="AW8424" s="160" t="s">
        <v>1107</v>
      </c>
      <c r="AX8424" s="28">
        <f t="shared" si="267"/>
        <v>13</v>
      </c>
    </row>
    <row r="8425" spans="28:50" x14ac:dyDescent="0.3">
      <c r="AB8425" s="160">
        <v>35352</v>
      </c>
      <c r="AC8425">
        <v>14</v>
      </c>
      <c r="AD8425">
        <v>205</v>
      </c>
      <c r="AE8425" t="s">
        <v>1107</v>
      </c>
      <c r="AF8425">
        <v>21</v>
      </c>
      <c r="AH8425" s="160">
        <v>35352</v>
      </c>
      <c r="AI8425">
        <v>14</v>
      </c>
      <c r="AJ8425">
        <v>205</v>
      </c>
      <c r="AK8425" s="160" t="s">
        <v>1107</v>
      </c>
      <c r="AL8425" s="28">
        <f t="shared" si="265"/>
        <v>21</v>
      </c>
      <c r="AN8425" s="160">
        <v>37908</v>
      </c>
      <c r="AO8425">
        <v>14</v>
      </c>
      <c r="AP8425">
        <v>160</v>
      </c>
      <c r="AQ8425" s="160" t="s">
        <v>1107</v>
      </c>
      <c r="AR8425" s="28">
        <f t="shared" si="266"/>
        <v>16</v>
      </c>
      <c r="AT8425" s="160">
        <v>36813</v>
      </c>
      <c r="AU8425">
        <v>14</v>
      </c>
      <c r="AV8425">
        <v>124</v>
      </c>
      <c r="AW8425" s="160" t="s">
        <v>1107</v>
      </c>
      <c r="AX8425" s="28">
        <f t="shared" si="267"/>
        <v>12</v>
      </c>
    </row>
    <row r="8426" spans="28:50" x14ac:dyDescent="0.3">
      <c r="AB8426" s="160">
        <v>35352</v>
      </c>
      <c r="AC8426">
        <v>15</v>
      </c>
      <c r="AD8426">
        <v>210</v>
      </c>
      <c r="AE8426" t="s">
        <v>1107</v>
      </c>
      <c r="AF8426">
        <v>21</v>
      </c>
      <c r="AH8426" s="160">
        <v>35352</v>
      </c>
      <c r="AI8426">
        <v>15</v>
      </c>
      <c r="AJ8426">
        <v>211</v>
      </c>
      <c r="AK8426" s="160" t="s">
        <v>1107</v>
      </c>
      <c r="AL8426" s="28">
        <f t="shared" si="265"/>
        <v>21</v>
      </c>
      <c r="AN8426" s="160">
        <v>37908</v>
      </c>
      <c r="AO8426">
        <v>15</v>
      </c>
      <c r="AP8426">
        <v>150</v>
      </c>
      <c r="AQ8426" s="160" t="s">
        <v>1107</v>
      </c>
      <c r="AR8426" s="28">
        <f t="shared" si="266"/>
        <v>15</v>
      </c>
      <c r="AT8426" s="160">
        <v>36813</v>
      </c>
      <c r="AU8426">
        <v>15</v>
      </c>
      <c r="AV8426">
        <v>115</v>
      </c>
      <c r="AW8426" s="160" t="s">
        <v>1107</v>
      </c>
      <c r="AX8426" s="28">
        <f t="shared" si="267"/>
        <v>12</v>
      </c>
    </row>
    <row r="8427" spans="28:50" x14ac:dyDescent="0.3">
      <c r="AB8427" s="160">
        <v>35352</v>
      </c>
      <c r="AC8427">
        <v>16</v>
      </c>
      <c r="AD8427">
        <v>204</v>
      </c>
      <c r="AE8427" t="s">
        <v>1107</v>
      </c>
      <c r="AF8427">
        <v>20</v>
      </c>
      <c r="AH8427" s="160">
        <v>35352</v>
      </c>
      <c r="AI8427">
        <v>16</v>
      </c>
      <c r="AJ8427">
        <v>208</v>
      </c>
      <c r="AK8427" s="160" t="s">
        <v>1107</v>
      </c>
      <c r="AL8427" s="28">
        <f t="shared" si="265"/>
        <v>21</v>
      </c>
      <c r="AN8427" s="160">
        <v>37908</v>
      </c>
      <c r="AO8427">
        <v>16</v>
      </c>
      <c r="AP8427">
        <v>142</v>
      </c>
      <c r="AQ8427" s="160" t="s">
        <v>1107</v>
      </c>
      <c r="AR8427" s="28">
        <f t="shared" si="266"/>
        <v>14</v>
      </c>
      <c r="AT8427" s="160">
        <v>36813</v>
      </c>
      <c r="AU8427">
        <v>16</v>
      </c>
      <c r="AV8427">
        <v>113</v>
      </c>
      <c r="AW8427" s="160" t="s">
        <v>1107</v>
      </c>
      <c r="AX8427" s="28">
        <f t="shared" si="267"/>
        <v>11</v>
      </c>
    </row>
    <row r="8428" spans="28:50" x14ac:dyDescent="0.3">
      <c r="AB8428" s="160">
        <v>35352</v>
      </c>
      <c r="AC8428">
        <v>17</v>
      </c>
      <c r="AD8428">
        <v>194</v>
      </c>
      <c r="AE8428" t="s">
        <v>1107</v>
      </c>
      <c r="AF8428">
        <v>19</v>
      </c>
      <c r="AH8428" s="160">
        <v>35352</v>
      </c>
      <c r="AI8428">
        <v>17</v>
      </c>
      <c r="AJ8428">
        <v>204</v>
      </c>
      <c r="AK8428" s="160" t="s">
        <v>1107</v>
      </c>
      <c r="AL8428" s="28">
        <f t="shared" si="265"/>
        <v>20</v>
      </c>
      <c r="AN8428" s="160">
        <v>37908</v>
      </c>
      <c r="AO8428">
        <v>17</v>
      </c>
      <c r="AP8428">
        <v>140</v>
      </c>
      <c r="AQ8428" s="160" t="s">
        <v>1107</v>
      </c>
      <c r="AR8428" s="28">
        <f t="shared" si="266"/>
        <v>14</v>
      </c>
      <c r="AT8428" s="160">
        <v>36813</v>
      </c>
      <c r="AU8428">
        <v>17</v>
      </c>
      <c r="AV8428">
        <v>110</v>
      </c>
      <c r="AW8428" s="160" t="s">
        <v>1107</v>
      </c>
      <c r="AX8428" s="28">
        <f t="shared" si="267"/>
        <v>11</v>
      </c>
    </row>
    <row r="8429" spans="28:50" x14ac:dyDescent="0.3">
      <c r="AB8429" s="160">
        <v>35352</v>
      </c>
      <c r="AC8429">
        <v>18</v>
      </c>
      <c r="AD8429">
        <v>176</v>
      </c>
      <c r="AE8429" t="s">
        <v>1107</v>
      </c>
      <c r="AF8429">
        <v>18</v>
      </c>
      <c r="AH8429" s="160">
        <v>35352</v>
      </c>
      <c r="AI8429">
        <v>18</v>
      </c>
      <c r="AJ8429">
        <v>200</v>
      </c>
      <c r="AK8429" s="160" t="s">
        <v>1107</v>
      </c>
      <c r="AL8429" s="28">
        <f t="shared" si="265"/>
        <v>20</v>
      </c>
      <c r="AN8429" s="160">
        <v>37908</v>
      </c>
      <c r="AO8429">
        <v>18</v>
      </c>
      <c r="AP8429">
        <v>120</v>
      </c>
      <c r="AQ8429" s="160" t="s">
        <v>1107</v>
      </c>
      <c r="AR8429" s="28">
        <f t="shared" si="266"/>
        <v>12</v>
      </c>
      <c r="AT8429" s="160">
        <v>36813</v>
      </c>
      <c r="AU8429">
        <v>18</v>
      </c>
      <c r="AV8429">
        <v>105</v>
      </c>
      <c r="AW8429" s="160" t="s">
        <v>1107</v>
      </c>
      <c r="AX8429" s="28">
        <f t="shared" si="267"/>
        <v>11</v>
      </c>
    </row>
    <row r="8430" spans="28:50" x14ac:dyDescent="0.3">
      <c r="AB8430" s="160">
        <v>35352</v>
      </c>
      <c r="AC8430">
        <v>19</v>
      </c>
      <c r="AD8430">
        <v>154</v>
      </c>
      <c r="AE8430" t="s">
        <v>1107</v>
      </c>
      <c r="AF8430">
        <v>15</v>
      </c>
      <c r="AH8430" s="160">
        <v>35352</v>
      </c>
      <c r="AI8430">
        <v>19</v>
      </c>
      <c r="AJ8430">
        <v>190</v>
      </c>
      <c r="AK8430" s="160" t="s">
        <v>1107</v>
      </c>
      <c r="AL8430" s="28">
        <f t="shared" si="265"/>
        <v>19</v>
      </c>
      <c r="AN8430" s="160">
        <v>37908</v>
      </c>
      <c r="AO8430">
        <v>19</v>
      </c>
      <c r="AP8430">
        <v>116</v>
      </c>
      <c r="AQ8430" s="160" t="s">
        <v>1107</v>
      </c>
      <c r="AR8430" s="28">
        <f t="shared" si="266"/>
        <v>12</v>
      </c>
      <c r="AT8430" s="160">
        <v>36813</v>
      </c>
      <c r="AU8430">
        <v>19</v>
      </c>
      <c r="AV8430">
        <v>103</v>
      </c>
      <c r="AW8430" s="160" t="s">
        <v>1107</v>
      </c>
      <c r="AX8430" s="28">
        <f t="shared" si="267"/>
        <v>10</v>
      </c>
    </row>
    <row r="8431" spans="28:50" x14ac:dyDescent="0.3">
      <c r="AB8431" s="160">
        <v>35352</v>
      </c>
      <c r="AC8431">
        <v>20</v>
      </c>
      <c r="AD8431">
        <v>142</v>
      </c>
      <c r="AE8431" t="s">
        <v>1107</v>
      </c>
      <c r="AF8431">
        <v>14</v>
      </c>
      <c r="AH8431" s="160">
        <v>35352</v>
      </c>
      <c r="AI8431">
        <v>20</v>
      </c>
      <c r="AJ8431">
        <v>179</v>
      </c>
      <c r="AK8431" s="160" t="s">
        <v>1107</v>
      </c>
      <c r="AL8431" s="28">
        <f t="shared" si="265"/>
        <v>18</v>
      </c>
      <c r="AN8431" s="160">
        <v>37908</v>
      </c>
      <c r="AO8431">
        <v>20</v>
      </c>
      <c r="AP8431">
        <v>120</v>
      </c>
      <c r="AQ8431" s="160" t="s">
        <v>1107</v>
      </c>
      <c r="AR8431" s="28">
        <f t="shared" si="266"/>
        <v>12</v>
      </c>
      <c r="AT8431" s="160">
        <v>36813</v>
      </c>
      <c r="AU8431">
        <v>20</v>
      </c>
      <c r="AV8431">
        <v>102</v>
      </c>
      <c r="AW8431" s="160" t="s">
        <v>1107</v>
      </c>
      <c r="AX8431" s="28">
        <f t="shared" si="267"/>
        <v>10</v>
      </c>
    </row>
    <row r="8432" spans="28:50" x14ac:dyDescent="0.3">
      <c r="AB8432" s="160">
        <v>35352</v>
      </c>
      <c r="AC8432">
        <v>21</v>
      </c>
      <c r="AD8432">
        <v>133</v>
      </c>
      <c r="AE8432" t="s">
        <v>1107</v>
      </c>
      <c r="AF8432">
        <v>13</v>
      </c>
      <c r="AH8432" s="160">
        <v>35352</v>
      </c>
      <c r="AI8432">
        <v>21</v>
      </c>
      <c r="AJ8432">
        <v>168</v>
      </c>
      <c r="AK8432" s="160" t="s">
        <v>1107</v>
      </c>
      <c r="AL8432" s="28">
        <f t="shared" si="265"/>
        <v>17</v>
      </c>
      <c r="AN8432" s="160">
        <v>37908</v>
      </c>
      <c r="AO8432">
        <v>21</v>
      </c>
      <c r="AP8432">
        <v>110</v>
      </c>
      <c r="AQ8432" s="160" t="s">
        <v>1107</v>
      </c>
      <c r="AR8432" s="28">
        <f t="shared" si="266"/>
        <v>11</v>
      </c>
      <c r="AT8432" s="160">
        <v>36813</v>
      </c>
      <c r="AU8432">
        <v>21</v>
      </c>
      <c r="AV8432">
        <v>106</v>
      </c>
      <c r="AW8432" s="160" t="s">
        <v>1107</v>
      </c>
      <c r="AX8432" s="28">
        <f t="shared" si="267"/>
        <v>11</v>
      </c>
    </row>
    <row r="8433" spans="28:50" x14ac:dyDescent="0.3">
      <c r="AB8433" s="160">
        <v>35352</v>
      </c>
      <c r="AC8433">
        <v>22</v>
      </c>
      <c r="AD8433">
        <v>112</v>
      </c>
      <c r="AE8433" t="s">
        <v>1107</v>
      </c>
      <c r="AF8433">
        <v>11</v>
      </c>
      <c r="AH8433" s="160">
        <v>35352</v>
      </c>
      <c r="AI8433">
        <v>22</v>
      </c>
      <c r="AJ8433">
        <v>158</v>
      </c>
      <c r="AK8433" s="160" t="s">
        <v>1107</v>
      </c>
      <c r="AL8433" s="28">
        <f t="shared" si="265"/>
        <v>16</v>
      </c>
      <c r="AN8433" s="160">
        <v>37908</v>
      </c>
      <c r="AO8433">
        <v>22</v>
      </c>
      <c r="AP8433">
        <v>102</v>
      </c>
      <c r="AQ8433" s="160" t="s">
        <v>1107</v>
      </c>
      <c r="AR8433" s="28">
        <f t="shared" si="266"/>
        <v>10</v>
      </c>
      <c r="AT8433" s="160">
        <v>36813</v>
      </c>
      <c r="AU8433">
        <v>22</v>
      </c>
      <c r="AV8433">
        <v>106</v>
      </c>
      <c r="AW8433" s="160" t="s">
        <v>1107</v>
      </c>
      <c r="AX8433" s="28">
        <f t="shared" si="267"/>
        <v>11</v>
      </c>
    </row>
    <row r="8434" spans="28:50" x14ac:dyDescent="0.3">
      <c r="AB8434" s="160">
        <v>35352</v>
      </c>
      <c r="AC8434">
        <v>23</v>
      </c>
      <c r="AD8434">
        <v>93</v>
      </c>
      <c r="AE8434" t="s">
        <v>1107</v>
      </c>
      <c r="AF8434">
        <v>9</v>
      </c>
      <c r="AH8434" s="160">
        <v>35352</v>
      </c>
      <c r="AI8434">
        <v>23</v>
      </c>
      <c r="AJ8434">
        <v>148</v>
      </c>
      <c r="AK8434" s="160" t="s">
        <v>1107</v>
      </c>
      <c r="AL8434" s="28">
        <f t="shared" si="265"/>
        <v>15</v>
      </c>
      <c r="AN8434" s="160">
        <v>37908</v>
      </c>
      <c r="AO8434">
        <v>23</v>
      </c>
      <c r="AP8434">
        <v>100</v>
      </c>
      <c r="AQ8434" s="160" t="s">
        <v>1107</v>
      </c>
      <c r="AR8434" s="28">
        <f t="shared" si="266"/>
        <v>10</v>
      </c>
      <c r="AT8434" s="160">
        <v>36813</v>
      </c>
      <c r="AU8434">
        <v>23</v>
      </c>
      <c r="AV8434">
        <v>106</v>
      </c>
      <c r="AW8434" s="160" t="s">
        <v>1107</v>
      </c>
      <c r="AX8434" s="28">
        <f t="shared" si="267"/>
        <v>11</v>
      </c>
    </row>
    <row r="8435" spans="28:50" x14ac:dyDescent="0.3">
      <c r="AB8435" s="160">
        <v>35353</v>
      </c>
      <c r="AC8435">
        <v>0</v>
      </c>
      <c r="AD8435">
        <v>81</v>
      </c>
      <c r="AE8435" t="s">
        <v>1107</v>
      </c>
      <c r="AF8435">
        <v>8</v>
      </c>
      <c r="AH8435" s="160">
        <v>35353</v>
      </c>
      <c r="AI8435">
        <v>0</v>
      </c>
      <c r="AJ8435">
        <v>137</v>
      </c>
      <c r="AK8435" s="160" t="s">
        <v>1107</v>
      </c>
      <c r="AL8435" s="28">
        <f t="shared" si="265"/>
        <v>14</v>
      </c>
      <c r="AN8435" s="160">
        <v>37909</v>
      </c>
      <c r="AO8435">
        <v>0</v>
      </c>
      <c r="AP8435">
        <v>100</v>
      </c>
      <c r="AQ8435" s="160" t="s">
        <v>1107</v>
      </c>
      <c r="AR8435" s="28">
        <f t="shared" si="266"/>
        <v>10</v>
      </c>
      <c r="AT8435" s="160">
        <v>36814</v>
      </c>
      <c r="AU8435">
        <v>0</v>
      </c>
      <c r="AV8435">
        <v>110</v>
      </c>
      <c r="AW8435" s="160" t="s">
        <v>1107</v>
      </c>
      <c r="AX8435" s="28">
        <f t="shared" si="267"/>
        <v>11</v>
      </c>
    </row>
    <row r="8436" spans="28:50" x14ac:dyDescent="0.3">
      <c r="AB8436" s="160">
        <v>35353</v>
      </c>
      <c r="AC8436">
        <v>1</v>
      </c>
      <c r="AD8436">
        <v>76</v>
      </c>
      <c r="AE8436" t="s">
        <v>1107</v>
      </c>
      <c r="AF8436">
        <v>8</v>
      </c>
      <c r="AH8436" s="160">
        <v>35353</v>
      </c>
      <c r="AI8436">
        <v>1</v>
      </c>
      <c r="AJ8436">
        <v>135</v>
      </c>
      <c r="AK8436" s="160" t="s">
        <v>1107</v>
      </c>
      <c r="AL8436" s="28">
        <f t="shared" si="265"/>
        <v>14</v>
      </c>
      <c r="AN8436" s="160">
        <v>37909</v>
      </c>
      <c r="AO8436">
        <v>1</v>
      </c>
      <c r="AP8436">
        <v>100</v>
      </c>
      <c r="AQ8436" s="160" t="s">
        <v>1107</v>
      </c>
      <c r="AR8436" s="28">
        <f t="shared" si="266"/>
        <v>10</v>
      </c>
      <c r="AT8436" s="160">
        <v>36814</v>
      </c>
      <c r="AU8436">
        <v>1</v>
      </c>
      <c r="AV8436">
        <v>110</v>
      </c>
      <c r="AW8436" s="160" t="s">
        <v>1107</v>
      </c>
      <c r="AX8436" s="28">
        <f t="shared" si="267"/>
        <v>11</v>
      </c>
    </row>
    <row r="8437" spans="28:50" x14ac:dyDescent="0.3">
      <c r="AB8437" s="160">
        <v>35353</v>
      </c>
      <c r="AC8437">
        <v>2</v>
      </c>
      <c r="AD8437">
        <v>67</v>
      </c>
      <c r="AE8437" t="s">
        <v>1107</v>
      </c>
      <c r="AF8437">
        <v>7</v>
      </c>
      <c r="AH8437" s="160">
        <v>35353</v>
      </c>
      <c r="AI8437">
        <v>2</v>
      </c>
      <c r="AJ8437">
        <v>132</v>
      </c>
      <c r="AK8437" s="160" t="s">
        <v>1107</v>
      </c>
      <c r="AL8437" s="28">
        <f t="shared" si="265"/>
        <v>13</v>
      </c>
      <c r="AN8437" s="160">
        <v>37909</v>
      </c>
      <c r="AO8437">
        <v>2</v>
      </c>
      <c r="AP8437">
        <v>80</v>
      </c>
      <c r="AQ8437" s="160" t="s">
        <v>1107</v>
      </c>
      <c r="AR8437" s="28">
        <f t="shared" si="266"/>
        <v>8</v>
      </c>
      <c r="AT8437" s="160">
        <v>36814</v>
      </c>
      <c r="AU8437">
        <v>2</v>
      </c>
      <c r="AV8437">
        <v>110</v>
      </c>
      <c r="AW8437" s="160" t="s">
        <v>1107</v>
      </c>
      <c r="AX8437" s="28">
        <f t="shared" si="267"/>
        <v>11</v>
      </c>
    </row>
    <row r="8438" spans="28:50" x14ac:dyDescent="0.3">
      <c r="AB8438" s="160">
        <v>35353</v>
      </c>
      <c r="AC8438">
        <v>3</v>
      </c>
      <c r="AD8438">
        <v>57</v>
      </c>
      <c r="AE8438" t="s">
        <v>1107</v>
      </c>
      <c r="AF8438">
        <v>6</v>
      </c>
      <c r="AH8438" s="160">
        <v>35353</v>
      </c>
      <c r="AI8438">
        <v>3</v>
      </c>
      <c r="AJ8438">
        <v>129</v>
      </c>
      <c r="AK8438" s="160" t="s">
        <v>1107</v>
      </c>
      <c r="AL8438" s="28">
        <f t="shared" si="265"/>
        <v>13</v>
      </c>
      <c r="AN8438" s="160">
        <v>37909</v>
      </c>
      <c r="AO8438">
        <v>3</v>
      </c>
      <c r="AP8438">
        <v>90</v>
      </c>
      <c r="AQ8438" s="160" t="s">
        <v>1107</v>
      </c>
      <c r="AR8438" s="28">
        <f t="shared" si="266"/>
        <v>9</v>
      </c>
      <c r="AT8438" s="160">
        <v>36814</v>
      </c>
      <c r="AU8438">
        <v>3</v>
      </c>
      <c r="AV8438">
        <v>109</v>
      </c>
      <c r="AW8438" s="160" t="s">
        <v>1107</v>
      </c>
      <c r="AX8438" s="28">
        <f t="shared" si="267"/>
        <v>11</v>
      </c>
    </row>
    <row r="8439" spans="28:50" x14ac:dyDescent="0.3">
      <c r="AB8439" s="160">
        <v>35353</v>
      </c>
      <c r="AC8439">
        <v>4</v>
      </c>
      <c r="AD8439">
        <v>43</v>
      </c>
      <c r="AE8439" t="s">
        <v>1107</v>
      </c>
      <c r="AF8439">
        <v>4</v>
      </c>
      <c r="AH8439" s="160">
        <v>35353</v>
      </c>
      <c r="AI8439">
        <v>4</v>
      </c>
      <c r="AJ8439">
        <v>129</v>
      </c>
      <c r="AK8439" s="160" t="s">
        <v>1107</v>
      </c>
      <c r="AL8439" s="28">
        <f t="shared" si="265"/>
        <v>13</v>
      </c>
      <c r="AN8439" s="160">
        <v>37909</v>
      </c>
      <c r="AO8439">
        <v>4</v>
      </c>
      <c r="AP8439">
        <v>81</v>
      </c>
      <c r="AQ8439" s="160" t="s">
        <v>1107</v>
      </c>
      <c r="AR8439" s="28">
        <f t="shared" si="266"/>
        <v>8</v>
      </c>
      <c r="AT8439" s="160">
        <v>36814</v>
      </c>
      <c r="AU8439">
        <v>4</v>
      </c>
      <c r="AV8439">
        <v>108</v>
      </c>
      <c r="AW8439" s="160" t="s">
        <v>1107</v>
      </c>
      <c r="AX8439" s="28">
        <f t="shared" si="267"/>
        <v>11</v>
      </c>
    </row>
    <row r="8440" spans="28:50" x14ac:dyDescent="0.3">
      <c r="AB8440" s="160">
        <v>35353</v>
      </c>
      <c r="AC8440">
        <v>5</v>
      </c>
      <c r="AD8440">
        <v>63</v>
      </c>
      <c r="AE8440" t="s">
        <v>1107</v>
      </c>
      <c r="AF8440">
        <v>6</v>
      </c>
      <c r="AH8440" s="160">
        <v>35353</v>
      </c>
      <c r="AI8440">
        <v>5</v>
      </c>
      <c r="AJ8440">
        <v>129</v>
      </c>
      <c r="AK8440" s="160" t="s">
        <v>1107</v>
      </c>
      <c r="AL8440" s="28">
        <f t="shared" si="265"/>
        <v>13</v>
      </c>
      <c r="AN8440" s="160">
        <v>37909</v>
      </c>
      <c r="AO8440">
        <v>5</v>
      </c>
      <c r="AP8440">
        <v>80</v>
      </c>
      <c r="AQ8440" s="160" t="s">
        <v>1107</v>
      </c>
      <c r="AR8440" s="28">
        <f t="shared" si="266"/>
        <v>8</v>
      </c>
      <c r="AT8440" s="160">
        <v>36814</v>
      </c>
      <c r="AU8440">
        <v>5</v>
      </c>
      <c r="AV8440">
        <v>115</v>
      </c>
      <c r="AW8440" s="160" t="s">
        <v>1107</v>
      </c>
      <c r="AX8440" s="28">
        <f t="shared" si="267"/>
        <v>12</v>
      </c>
    </row>
    <row r="8441" spans="28:50" x14ac:dyDescent="0.3">
      <c r="AB8441" s="160">
        <v>35353</v>
      </c>
      <c r="AC8441">
        <v>6</v>
      </c>
      <c r="AD8441">
        <v>85</v>
      </c>
      <c r="AE8441" t="s">
        <v>1107</v>
      </c>
      <c r="AF8441">
        <v>9</v>
      </c>
      <c r="AH8441" s="160">
        <v>35353</v>
      </c>
      <c r="AI8441">
        <v>6</v>
      </c>
      <c r="AJ8441">
        <v>129</v>
      </c>
      <c r="AK8441" s="160" t="s">
        <v>1107</v>
      </c>
      <c r="AL8441" s="28">
        <f t="shared" si="265"/>
        <v>13</v>
      </c>
      <c r="AN8441" s="160">
        <v>37909</v>
      </c>
      <c r="AO8441">
        <v>6</v>
      </c>
      <c r="AP8441">
        <v>90</v>
      </c>
      <c r="AQ8441" s="160" t="s">
        <v>1107</v>
      </c>
      <c r="AR8441" s="28">
        <f t="shared" si="266"/>
        <v>9</v>
      </c>
      <c r="AT8441" s="160">
        <v>36814</v>
      </c>
      <c r="AU8441">
        <v>6</v>
      </c>
      <c r="AV8441">
        <v>111</v>
      </c>
      <c r="AW8441" s="160" t="s">
        <v>1107</v>
      </c>
      <c r="AX8441" s="28">
        <f t="shared" si="267"/>
        <v>11</v>
      </c>
    </row>
    <row r="8442" spans="28:50" x14ac:dyDescent="0.3">
      <c r="AB8442" s="160">
        <v>35353</v>
      </c>
      <c r="AC8442">
        <v>7</v>
      </c>
      <c r="AD8442">
        <v>90</v>
      </c>
      <c r="AE8442" t="s">
        <v>1107</v>
      </c>
      <c r="AF8442">
        <v>9</v>
      </c>
      <c r="AH8442" s="160">
        <v>35353</v>
      </c>
      <c r="AI8442">
        <v>7</v>
      </c>
      <c r="AJ8442">
        <v>156</v>
      </c>
      <c r="AK8442" s="160" t="s">
        <v>1107</v>
      </c>
      <c r="AL8442" s="28">
        <f t="shared" si="265"/>
        <v>16</v>
      </c>
      <c r="AN8442" s="160">
        <v>37909</v>
      </c>
      <c r="AO8442">
        <v>7</v>
      </c>
      <c r="AP8442">
        <v>114</v>
      </c>
      <c r="AQ8442" s="160" t="s">
        <v>1107</v>
      </c>
      <c r="AR8442" s="28">
        <f t="shared" si="266"/>
        <v>11</v>
      </c>
      <c r="AT8442" s="160">
        <v>36814</v>
      </c>
      <c r="AU8442">
        <v>7</v>
      </c>
      <c r="AV8442">
        <v>106</v>
      </c>
      <c r="AW8442" s="160" t="s">
        <v>1107</v>
      </c>
      <c r="AX8442" s="28">
        <f t="shared" si="267"/>
        <v>11</v>
      </c>
    </row>
    <row r="8443" spans="28:50" x14ac:dyDescent="0.3">
      <c r="AB8443" s="160">
        <v>35353</v>
      </c>
      <c r="AC8443">
        <v>8</v>
      </c>
      <c r="AD8443">
        <v>99</v>
      </c>
      <c r="AE8443" t="s">
        <v>1107</v>
      </c>
      <c r="AF8443">
        <v>10</v>
      </c>
      <c r="AH8443" s="160">
        <v>35353</v>
      </c>
      <c r="AI8443">
        <v>8</v>
      </c>
      <c r="AJ8443">
        <v>183</v>
      </c>
      <c r="AK8443" s="160" t="s">
        <v>1107</v>
      </c>
      <c r="AL8443" s="28">
        <f t="shared" ref="AL8443:AL8506" si="268">ROUND(AJ8443/10,0)</f>
        <v>18</v>
      </c>
      <c r="AN8443" s="160">
        <v>37909</v>
      </c>
      <c r="AO8443">
        <v>8</v>
      </c>
      <c r="AP8443">
        <v>120</v>
      </c>
      <c r="AQ8443" s="160" t="s">
        <v>1107</v>
      </c>
      <c r="AR8443" s="28">
        <f t="shared" ref="AR8443:AR8506" si="269">ROUND(AP8443/10,0)</f>
        <v>12</v>
      </c>
      <c r="AT8443" s="160">
        <v>36814</v>
      </c>
      <c r="AU8443">
        <v>8</v>
      </c>
      <c r="AV8443">
        <v>110</v>
      </c>
      <c r="AW8443" s="160" t="s">
        <v>1107</v>
      </c>
      <c r="AX8443" s="28">
        <f t="shared" ref="AX8443:AX8506" si="270">ROUND(AV8443/10,0)</f>
        <v>11</v>
      </c>
    </row>
    <row r="8444" spans="28:50" x14ac:dyDescent="0.3">
      <c r="AB8444" s="160">
        <v>35353</v>
      </c>
      <c r="AC8444">
        <v>9</v>
      </c>
      <c r="AD8444">
        <v>107</v>
      </c>
      <c r="AE8444" t="s">
        <v>1107</v>
      </c>
      <c r="AF8444">
        <v>11</v>
      </c>
      <c r="AH8444" s="160">
        <v>35353</v>
      </c>
      <c r="AI8444">
        <v>9</v>
      </c>
      <c r="AJ8444">
        <v>210</v>
      </c>
      <c r="AK8444" s="160" t="s">
        <v>1107</v>
      </c>
      <c r="AL8444" s="28">
        <f t="shared" si="268"/>
        <v>21</v>
      </c>
      <c r="AN8444" s="160">
        <v>37909</v>
      </c>
      <c r="AO8444">
        <v>9</v>
      </c>
      <c r="AP8444">
        <v>140</v>
      </c>
      <c r="AQ8444" s="160" t="s">
        <v>1107</v>
      </c>
      <c r="AR8444" s="28">
        <f t="shared" si="269"/>
        <v>14</v>
      </c>
      <c r="AT8444" s="160">
        <v>36814</v>
      </c>
      <c r="AU8444">
        <v>9</v>
      </c>
      <c r="AV8444">
        <v>120</v>
      </c>
      <c r="AW8444" s="160" t="s">
        <v>1107</v>
      </c>
      <c r="AX8444" s="28">
        <f t="shared" si="270"/>
        <v>12</v>
      </c>
    </row>
    <row r="8445" spans="28:50" x14ac:dyDescent="0.3">
      <c r="AB8445" s="160">
        <v>35353</v>
      </c>
      <c r="AC8445">
        <v>10</v>
      </c>
      <c r="AD8445">
        <v>145</v>
      </c>
      <c r="AE8445" t="s">
        <v>1107</v>
      </c>
      <c r="AF8445">
        <v>15</v>
      </c>
      <c r="AH8445" s="160">
        <v>35353</v>
      </c>
      <c r="AI8445">
        <v>10</v>
      </c>
      <c r="AJ8445">
        <v>223</v>
      </c>
      <c r="AK8445" s="160" t="s">
        <v>1107</v>
      </c>
      <c r="AL8445" s="28">
        <f t="shared" si="268"/>
        <v>22</v>
      </c>
      <c r="AN8445" s="160">
        <v>37909</v>
      </c>
      <c r="AO8445">
        <v>10</v>
      </c>
      <c r="AP8445">
        <v>150</v>
      </c>
      <c r="AQ8445" s="160" t="s">
        <v>1107</v>
      </c>
      <c r="AR8445" s="28">
        <f t="shared" si="269"/>
        <v>15</v>
      </c>
      <c r="AT8445" s="160">
        <v>36814</v>
      </c>
      <c r="AU8445">
        <v>10</v>
      </c>
      <c r="AV8445">
        <v>135</v>
      </c>
      <c r="AW8445" s="160" t="s">
        <v>1107</v>
      </c>
      <c r="AX8445" s="28">
        <f t="shared" si="270"/>
        <v>14</v>
      </c>
    </row>
    <row r="8446" spans="28:50" x14ac:dyDescent="0.3">
      <c r="AB8446" s="160">
        <v>35353</v>
      </c>
      <c r="AC8446">
        <v>11</v>
      </c>
      <c r="AD8446">
        <v>183</v>
      </c>
      <c r="AE8446" t="s">
        <v>1107</v>
      </c>
      <c r="AF8446">
        <v>18</v>
      </c>
      <c r="AH8446" s="160">
        <v>35353</v>
      </c>
      <c r="AI8446">
        <v>11</v>
      </c>
      <c r="AJ8446">
        <v>237</v>
      </c>
      <c r="AK8446" s="160" t="s">
        <v>1107</v>
      </c>
      <c r="AL8446" s="28">
        <f t="shared" si="268"/>
        <v>24</v>
      </c>
      <c r="AN8446" s="160">
        <v>37909</v>
      </c>
      <c r="AO8446">
        <v>11</v>
      </c>
      <c r="AP8446">
        <v>150</v>
      </c>
      <c r="AQ8446" s="160" t="s">
        <v>1107</v>
      </c>
      <c r="AR8446" s="28">
        <f t="shared" si="269"/>
        <v>15</v>
      </c>
      <c r="AT8446" s="160">
        <v>36814</v>
      </c>
      <c r="AU8446">
        <v>11</v>
      </c>
      <c r="AV8446">
        <v>132</v>
      </c>
      <c r="AW8446" s="160" t="s">
        <v>1107</v>
      </c>
      <c r="AX8446" s="28">
        <f t="shared" si="270"/>
        <v>13</v>
      </c>
    </row>
    <row r="8447" spans="28:50" x14ac:dyDescent="0.3">
      <c r="AB8447" s="160">
        <v>35353</v>
      </c>
      <c r="AC8447">
        <v>12</v>
      </c>
      <c r="AD8447">
        <v>208</v>
      </c>
      <c r="AE8447" t="s">
        <v>1107</v>
      </c>
      <c r="AF8447">
        <v>21</v>
      </c>
      <c r="AH8447" s="160">
        <v>35353</v>
      </c>
      <c r="AI8447">
        <v>12</v>
      </c>
      <c r="AJ8447">
        <v>251</v>
      </c>
      <c r="AK8447" s="160" t="s">
        <v>1107</v>
      </c>
      <c r="AL8447" s="28">
        <f t="shared" si="268"/>
        <v>25</v>
      </c>
      <c r="AN8447" s="160">
        <v>37909</v>
      </c>
      <c r="AO8447">
        <v>12</v>
      </c>
      <c r="AP8447">
        <v>160</v>
      </c>
      <c r="AQ8447" s="160" t="s">
        <v>1107</v>
      </c>
      <c r="AR8447" s="28">
        <f t="shared" si="269"/>
        <v>16</v>
      </c>
      <c r="AT8447" s="160">
        <v>36814</v>
      </c>
      <c r="AU8447">
        <v>12</v>
      </c>
      <c r="AV8447">
        <v>148</v>
      </c>
      <c r="AW8447" s="160" t="s">
        <v>1107</v>
      </c>
      <c r="AX8447" s="28">
        <f t="shared" si="270"/>
        <v>15</v>
      </c>
    </row>
    <row r="8448" spans="28:50" x14ac:dyDescent="0.3">
      <c r="AB8448" s="160">
        <v>35353</v>
      </c>
      <c r="AC8448">
        <v>13</v>
      </c>
      <c r="AD8448">
        <v>216</v>
      </c>
      <c r="AE8448" t="s">
        <v>1107</v>
      </c>
      <c r="AF8448">
        <v>22</v>
      </c>
      <c r="AH8448" s="160">
        <v>35353</v>
      </c>
      <c r="AI8448">
        <v>13</v>
      </c>
      <c r="AJ8448">
        <v>251</v>
      </c>
      <c r="AK8448" s="160" t="s">
        <v>1107</v>
      </c>
      <c r="AL8448" s="28">
        <f t="shared" si="268"/>
        <v>25</v>
      </c>
      <c r="AN8448" s="160">
        <v>37909</v>
      </c>
      <c r="AO8448">
        <v>13</v>
      </c>
      <c r="AP8448">
        <v>155</v>
      </c>
      <c r="AQ8448" s="160" t="s">
        <v>1107</v>
      </c>
      <c r="AR8448" s="28">
        <f t="shared" si="269"/>
        <v>16</v>
      </c>
      <c r="AT8448" s="160">
        <v>36814</v>
      </c>
      <c r="AU8448">
        <v>13</v>
      </c>
      <c r="AV8448">
        <v>138</v>
      </c>
      <c r="AW8448" s="160" t="s">
        <v>1107</v>
      </c>
      <c r="AX8448" s="28">
        <f t="shared" si="270"/>
        <v>14</v>
      </c>
    </row>
    <row r="8449" spans="28:50" x14ac:dyDescent="0.3">
      <c r="AB8449" s="160">
        <v>35353</v>
      </c>
      <c r="AC8449">
        <v>14</v>
      </c>
      <c r="AD8449">
        <v>220</v>
      </c>
      <c r="AE8449" t="s">
        <v>1107</v>
      </c>
      <c r="AF8449">
        <v>22</v>
      </c>
      <c r="AH8449" s="160">
        <v>35353</v>
      </c>
      <c r="AI8449">
        <v>14</v>
      </c>
      <c r="AJ8449">
        <v>252</v>
      </c>
      <c r="AK8449" s="160" t="s">
        <v>1107</v>
      </c>
      <c r="AL8449" s="28">
        <f t="shared" si="268"/>
        <v>25</v>
      </c>
      <c r="AN8449" s="160">
        <v>37909</v>
      </c>
      <c r="AO8449">
        <v>14</v>
      </c>
      <c r="AP8449">
        <v>150</v>
      </c>
      <c r="AQ8449" s="160" t="s">
        <v>1107</v>
      </c>
      <c r="AR8449" s="28">
        <f t="shared" si="269"/>
        <v>15</v>
      </c>
      <c r="AT8449" s="160">
        <v>36814</v>
      </c>
      <c r="AU8449">
        <v>14</v>
      </c>
      <c r="AV8449">
        <v>139</v>
      </c>
      <c r="AW8449" s="160" t="s">
        <v>1107</v>
      </c>
      <c r="AX8449" s="28">
        <f t="shared" si="270"/>
        <v>14</v>
      </c>
    </row>
    <row r="8450" spans="28:50" x14ac:dyDescent="0.3">
      <c r="AB8450" s="160">
        <v>35353</v>
      </c>
      <c r="AC8450">
        <v>15</v>
      </c>
      <c r="AD8450">
        <v>225</v>
      </c>
      <c r="AE8450" t="s">
        <v>1107</v>
      </c>
      <c r="AF8450">
        <v>23</v>
      </c>
      <c r="AH8450" s="160">
        <v>35353</v>
      </c>
      <c r="AI8450">
        <v>15</v>
      </c>
      <c r="AJ8450">
        <v>253</v>
      </c>
      <c r="AK8450" s="160" t="s">
        <v>1107</v>
      </c>
      <c r="AL8450" s="28">
        <f t="shared" si="268"/>
        <v>25</v>
      </c>
      <c r="AN8450" s="160">
        <v>37909</v>
      </c>
      <c r="AO8450">
        <v>15</v>
      </c>
      <c r="AP8450">
        <v>150</v>
      </c>
      <c r="AQ8450" s="160" t="s">
        <v>1107</v>
      </c>
      <c r="AR8450" s="28">
        <f t="shared" si="269"/>
        <v>15</v>
      </c>
      <c r="AT8450" s="160">
        <v>36814</v>
      </c>
      <c r="AU8450">
        <v>15</v>
      </c>
      <c r="AV8450">
        <v>137</v>
      </c>
      <c r="AW8450" s="160" t="s">
        <v>1107</v>
      </c>
      <c r="AX8450" s="28">
        <f t="shared" si="270"/>
        <v>14</v>
      </c>
    </row>
    <row r="8451" spans="28:50" x14ac:dyDescent="0.3">
      <c r="AB8451" s="160">
        <v>35353</v>
      </c>
      <c r="AC8451">
        <v>16</v>
      </c>
      <c r="AD8451">
        <v>221</v>
      </c>
      <c r="AE8451" t="s">
        <v>1107</v>
      </c>
      <c r="AF8451">
        <v>22</v>
      </c>
      <c r="AH8451" s="160">
        <v>35353</v>
      </c>
      <c r="AI8451">
        <v>16</v>
      </c>
      <c r="AJ8451">
        <v>250</v>
      </c>
      <c r="AK8451" s="160" t="s">
        <v>1107</v>
      </c>
      <c r="AL8451" s="28">
        <f t="shared" si="268"/>
        <v>25</v>
      </c>
      <c r="AN8451" s="160">
        <v>37909</v>
      </c>
      <c r="AO8451">
        <v>16</v>
      </c>
      <c r="AP8451">
        <v>145</v>
      </c>
      <c r="AQ8451" s="160" t="s">
        <v>1107</v>
      </c>
      <c r="AR8451" s="28">
        <f t="shared" si="269"/>
        <v>15</v>
      </c>
      <c r="AT8451" s="160">
        <v>36814</v>
      </c>
      <c r="AU8451">
        <v>16</v>
      </c>
      <c r="AV8451">
        <v>141</v>
      </c>
      <c r="AW8451" s="160" t="s">
        <v>1107</v>
      </c>
      <c r="AX8451" s="28">
        <f t="shared" si="270"/>
        <v>14</v>
      </c>
    </row>
    <row r="8452" spans="28:50" x14ac:dyDescent="0.3">
      <c r="AB8452" s="160">
        <v>35353</v>
      </c>
      <c r="AC8452">
        <v>17</v>
      </c>
      <c r="AD8452">
        <v>210</v>
      </c>
      <c r="AE8452" t="s">
        <v>1107</v>
      </c>
      <c r="AF8452">
        <v>21</v>
      </c>
      <c r="AH8452" s="160">
        <v>35353</v>
      </c>
      <c r="AI8452">
        <v>17</v>
      </c>
      <c r="AJ8452">
        <v>246</v>
      </c>
      <c r="AK8452" s="160" t="s">
        <v>1107</v>
      </c>
      <c r="AL8452" s="28">
        <f t="shared" si="268"/>
        <v>25</v>
      </c>
      <c r="AN8452" s="160">
        <v>37909</v>
      </c>
      <c r="AO8452">
        <v>17</v>
      </c>
      <c r="AP8452">
        <v>140</v>
      </c>
      <c r="AQ8452" s="160" t="s">
        <v>1107</v>
      </c>
      <c r="AR8452" s="28">
        <f t="shared" si="269"/>
        <v>14</v>
      </c>
      <c r="AT8452" s="160">
        <v>36814</v>
      </c>
      <c r="AU8452">
        <v>17</v>
      </c>
      <c r="AV8452">
        <v>147</v>
      </c>
      <c r="AW8452" s="160" t="s">
        <v>1107</v>
      </c>
      <c r="AX8452" s="28">
        <f t="shared" si="270"/>
        <v>15</v>
      </c>
    </row>
    <row r="8453" spans="28:50" x14ac:dyDescent="0.3">
      <c r="AB8453" s="160">
        <v>35353</v>
      </c>
      <c r="AC8453">
        <v>18</v>
      </c>
      <c r="AD8453">
        <v>186</v>
      </c>
      <c r="AE8453" t="s">
        <v>1107</v>
      </c>
      <c r="AF8453">
        <v>19</v>
      </c>
      <c r="AH8453" s="160">
        <v>35353</v>
      </c>
      <c r="AI8453">
        <v>18</v>
      </c>
      <c r="AJ8453">
        <v>242</v>
      </c>
      <c r="AK8453" s="160" t="s">
        <v>1107</v>
      </c>
      <c r="AL8453" s="28">
        <f t="shared" si="268"/>
        <v>24</v>
      </c>
      <c r="AN8453" s="160">
        <v>37909</v>
      </c>
      <c r="AO8453">
        <v>18</v>
      </c>
      <c r="AP8453">
        <v>130</v>
      </c>
      <c r="AQ8453" s="160" t="s">
        <v>1107</v>
      </c>
      <c r="AR8453" s="28">
        <f t="shared" si="269"/>
        <v>13</v>
      </c>
      <c r="AT8453" s="160">
        <v>36814</v>
      </c>
      <c r="AU8453">
        <v>18</v>
      </c>
      <c r="AV8453">
        <v>138</v>
      </c>
      <c r="AW8453" s="160" t="s">
        <v>1107</v>
      </c>
      <c r="AX8453" s="28">
        <f t="shared" si="270"/>
        <v>14</v>
      </c>
    </row>
    <row r="8454" spans="28:50" x14ac:dyDescent="0.3">
      <c r="AB8454" s="160">
        <v>35353</v>
      </c>
      <c r="AC8454">
        <v>19</v>
      </c>
      <c r="AD8454">
        <v>149</v>
      </c>
      <c r="AE8454" t="s">
        <v>1107</v>
      </c>
      <c r="AF8454">
        <v>15</v>
      </c>
      <c r="AH8454" s="160">
        <v>35353</v>
      </c>
      <c r="AI8454">
        <v>19</v>
      </c>
      <c r="AJ8454">
        <v>233</v>
      </c>
      <c r="AK8454" s="160" t="s">
        <v>1107</v>
      </c>
      <c r="AL8454" s="28">
        <f t="shared" si="268"/>
        <v>23</v>
      </c>
      <c r="AN8454" s="160">
        <v>37909</v>
      </c>
      <c r="AO8454">
        <v>19</v>
      </c>
      <c r="AP8454">
        <v>117</v>
      </c>
      <c r="AQ8454" s="160" t="s">
        <v>1107</v>
      </c>
      <c r="AR8454" s="28">
        <f t="shared" si="269"/>
        <v>12</v>
      </c>
      <c r="AT8454" s="160">
        <v>36814</v>
      </c>
      <c r="AU8454">
        <v>19</v>
      </c>
      <c r="AV8454">
        <v>125</v>
      </c>
      <c r="AW8454" s="160" t="s">
        <v>1107</v>
      </c>
      <c r="AX8454" s="28">
        <f t="shared" si="270"/>
        <v>13</v>
      </c>
    </row>
    <row r="8455" spans="28:50" x14ac:dyDescent="0.3">
      <c r="AB8455" s="160">
        <v>35353</v>
      </c>
      <c r="AC8455">
        <v>20</v>
      </c>
      <c r="AD8455">
        <v>122</v>
      </c>
      <c r="AE8455" t="s">
        <v>1107</v>
      </c>
      <c r="AF8455">
        <v>12</v>
      </c>
      <c r="AH8455" s="160">
        <v>35353</v>
      </c>
      <c r="AI8455">
        <v>20</v>
      </c>
      <c r="AJ8455">
        <v>223</v>
      </c>
      <c r="AK8455" s="160" t="s">
        <v>1107</v>
      </c>
      <c r="AL8455" s="28">
        <f t="shared" si="268"/>
        <v>22</v>
      </c>
      <c r="AN8455" s="160">
        <v>37909</v>
      </c>
      <c r="AO8455">
        <v>20</v>
      </c>
      <c r="AP8455">
        <v>120</v>
      </c>
      <c r="AQ8455" s="160" t="s">
        <v>1107</v>
      </c>
      <c r="AR8455" s="28">
        <f t="shared" si="269"/>
        <v>12</v>
      </c>
      <c r="AT8455" s="160">
        <v>36814</v>
      </c>
      <c r="AU8455">
        <v>20</v>
      </c>
      <c r="AV8455">
        <v>89</v>
      </c>
      <c r="AW8455" s="160" t="s">
        <v>1107</v>
      </c>
      <c r="AX8455" s="28">
        <f t="shared" si="270"/>
        <v>9</v>
      </c>
    </row>
    <row r="8456" spans="28:50" x14ac:dyDescent="0.3">
      <c r="AB8456" s="160">
        <v>35353</v>
      </c>
      <c r="AC8456">
        <v>21</v>
      </c>
      <c r="AD8456">
        <v>113</v>
      </c>
      <c r="AE8456" t="s">
        <v>1107</v>
      </c>
      <c r="AF8456">
        <v>11</v>
      </c>
      <c r="AH8456" s="160">
        <v>35353</v>
      </c>
      <c r="AI8456">
        <v>21</v>
      </c>
      <c r="AJ8456">
        <v>213</v>
      </c>
      <c r="AK8456" s="160" t="s">
        <v>1107</v>
      </c>
      <c r="AL8456" s="28">
        <f t="shared" si="268"/>
        <v>21</v>
      </c>
      <c r="AN8456" s="160">
        <v>37909</v>
      </c>
      <c r="AO8456">
        <v>21</v>
      </c>
      <c r="AP8456">
        <v>110</v>
      </c>
      <c r="AQ8456" s="160" t="s">
        <v>1107</v>
      </c>
      <c r="AR8456" s="28">
        <f t="shared" si="269"/>
        <v>11</v>
      </c>
      <c r="AT8456" s="160">
        <v>36814</v>
      </c>
      <c r="AU8456">
        <v>21</v>
      </c>
      <c r="AV8456">
        <v>85</v>
      </c>
      <c r="AW8456" s="160" t="s">
        <v>1107</v>
      </c>
      <c r="AX8456" s="28">
        <f t="shared" si="270"/>
        <v>9</v>
      </c>
    </row>
    <row r="8457" spans="28:50" x14ac:dyDescent="0.3">
      <c r="AB8457" s="160">
        <v>35353</v>
      </c>
      <c r="AC8457">
        <v>22</v>
      </c>
      <c r="AD8457">
        <v>99</v>
      </c>
      <c r="AE8457" t="s">
        <v>1107</v>
      </c>
      <c r="AF8457">
        <v>10</v>
      </c>
      <c r="AH8457" s="160">
        <v>35353</v>
      </c>
      <c r="AI8457">
        <v>22</v>
      </c>
      <c r="AJ8457">
        <v>215</v>
      </c>
      <c r="AK8457" s="160" t="s">
        <v>1107</v>
      </c>
      <c r="AL8457" s="28">
        <f t="shared" si="268"/>
        <v>22</v>
      </c>
      <c r="AN8457" s="160">
        <v>37909</v>
      </c>
      <c r="AO8457">
        <v>22</v>
      </c>
      <c r="AP8457">
        <v>110</v>
      </c>
      <c r="AQ8457" s="160" t="s">
        <v>1107</v>
      </c>
      <c r="AR8457" s="28">
        <f t="shared" si="269"/>
        <v>11</v>
      </c>
      <c r="AT8457" s="160">
        <v>36814</v>
      </c>
      <c r="AU8457">
        <v>22</v>
      </c>
      <c r="AV8457">
        <v>85</v>
      </c>
      <c r="AW8457" s="160" t="s">
        <v>1107</v>
      </c>
      <c r="AX8457" s="28">
        <f t="shared" si="270"/>
        <v>9</v>
      </c>
    </row>
    <row r="8458" spans="28:50" x14ac:dyDescent="0.3">
      <c r="AB8458" s="160">
        <v>35353</v>
      </c>
      <c r="AC8458">
        <v>23</v>
      </c>
      <c r="AD8458">
        <v>98</v>
      </c>
      <c r="AE8458" t="s">
        <v>1107</v>
      </c>
      <c r="AF8458">
        <v>10</v>
      </c>
      <c r="AH8458" s="160">
        <v>35353</v>
      </c>
      <c r="AI8458">
        <v>23</v>
      </c>
      <c r="AJ8458">
        <v>218</v>
      </c>
      <c r="AK8458" s="160" t="s">
        <v>1107</v>
      </c>
      <c r="AL8458" s="28">
        <f t="shared" si="268"/>
        <v>22</v>
      </c>
      <c r="AN8458" s="160">
        <v>37909</v>
      </c>
      <c r="AO8458">
        <v>23</v>
      </c>
      <c r="AP8458">
        <v>90</v>
      </c>
      <c r="AQ8458" s="160" t="s">
        <v>1107</v>
      </c>
      <c r="AR8458" s="28">
        <f t="shared" si="269"/>
        <v>9</v>
      </c>
      <c r="AT8458" s="160">
        <v>36814</v>
      </c>
      <c r="AU8458">
        <v>23</v>
      </c>
      <c r="AV8458">
        <v>83</v>
      </c>
      <c r="AW8458" s="160" t="s">
        <v>1107</v>
      </c>
      <c r="AX8458" s="28">
        <f t="shared" si="270"/>
        <v>8</v>
      </c>
    </row>
    <row r="8459" spans="28:50" x14ac:dyDescent="0.3">
      <c r="AB8459" s="160">
        <v>35354</v>
      </c>
      <c r="AC8459">
        <v>0</v>
      </c>
      <c r="AD8459">
        <v>86</v>
      </c>
      <c r="AE8459" t="s">
        <v>1107</v>
      </c>
      <c r="AF8459">
        <v>9</v>
      </c>
      <c r="AH8459" s="160">
        <v>35354</v>
      </c>
      <c r="AI8459">
        <v>0</v>
      </c>
      <c r="AJ8459">
        <v>221</v>
      </c>
      <c r="AK8459" s="160" t="s">
        <v>1107</v>
      </c>
      <c r="AL8459" s="28">
        <f t="shared" si="268"/>
        <v>22</v>
      </c>
      <c r="AN8459" s="160">
        <v>37910</v>
      </c>
      <c r="AO8459">
        <v>0</v>
      </c>
      <c r="AP8459">
        <v>100</v>
      </c>
      <c r="AQ8459" s="160" t="s">
        <v>1107</v>
      </c>
      <c r="AR8459" s="28">
        <f t="shared" si="269"/>
        <v>10</v>
      </c>
      <c r="AT8459" s="160">
        <v>36815</v>
      </c>
      <c r="AU8459">
        <v>0</v>
      </c>
      <c r="AV8459">
        <v>80</v>
      </c>
      <c r="AW8459" s="160" t="s">
        <v>1107</v>
      </c>
      <c r="AX8459" s="28">
        <f t="shared" si="270"/>
        <v>8</v>
      </c>
    </row>
    <row r="8460" spans="28:50" x14ac:dyDescent="0.3">
      <c r="AB8460" s="160">
        <v>35354</v>
      </c>
      <c r="AC8460">
        <v>1</v>
      </c>
      <c r="AD8460">
        <v>80</v>
      </c>
      <c r="AE8460" t="s">
        <v>1107</v>
      </c>
      <c r="AF8460">
        <v>8</v>
      </c>
      <c r="AH8460" s="160">
        <v>35354</v>
      </c>
      <c r="AI8460">
        <v>1</v>
      </c>
      <c r="AJ8460">
        <v>221</v>
      </c>
      <c r="AK8460" s="160" t="s">
        <v>1107</v>
      </c>
      <c r="AL8460" s="28">
        <f t="shared" si="268"/>
        <v>22</v>
      </c>
      <c r="AN8460" s="160">
        <v>37910</v>
      </c>
      <c r="AO8460">
        <v>1</v>
      </c>
      <c r="AP8460">
        <v>91</v>
      </c>
      <c r="AQ8460" s="160" t="s">
        <v>1107</v>
      </c>
      <c r="AR8460" s="28">
        <f t="shared" si="269"/>
        <v>9</v>
      </c>
      <c r="AT8460" s="160">
        <v>36815</v>
      </c>
      <c r="AU8460">
        <v>1</v>
      </c>
      <c r="AV8460">
        <v>83</v>
      </c>
      <c r="AW8460" s="160" t="s">
        <v>1107</v>
      </c>
      <c r="AX8460" s="28">
        <f t="shared" si="270"/>
        <v>8</v>
      </c>
    </row>
    <row r="8461" spans="28:50" x14ac:dyDescent="0.3">
      <c r="AB8461" s="160">
        <v>35354</v>
      </c>
      <c r="AC8461">
        <v>2</v>
      </c>
      <c r="AD8461">
        <v>74</v>
      </c>
      <c r="AE8461" t="s">
        <v>1107</v>
      </c>
      <c r="AF8461">
        <v>7</v>
      </c>
      <c r="AH8461" s="160">
        <v>35354</v>
      </c>
      <c r="AI8461">
        <v>2</v>
      </c>
      <c r="AJ8461">
        <v>220</v>
      </c>
      <c r="AK8461" s="160" t="s">
        <v>1107</v>
      </c>
      <c r="AL8461" s="28">
        <f t="shared" si="268"/>
        <v>22</v>
      </c>
      <c r="AN8461" s="160">
        <v>37910</v>
      </c>
      <c r="AO8461">
        <v>2</v>
      </c>
      <c r="AP8461">
        <v>80</v>
      </c>
      <c r="AQ8461" s="160" t="s">
        <v>1107</v>
      </c>
      <c r="AR8461" s="28">
        <f t="shared" si="269"/>
        <v>8</v>
      </c>
      <c r="AT8461" s="160">
        <v>36815</v>
      </c>
      <c r="AU8461">
        <v>2</v>
      </c>
      <c r="AV8461">
        <v>84</v>
      </c>
      <c r="AW8461" s="160" t="s">
        <v>1107</v>
      </c>
      <c r="AX8461" s="28">
        <f t="shared" si="270"/>
        <v>8</v>
      </c>
    </row>
    <row r="8462" spans="28:50" x14ac:dyDescent="0.3">
      <c r="AB8462" s="160">
        <v>35354</v>
      </c>
      <c r="AC8462">
        <v>3</v>
      </c>
      <c r="AD8462">
        <v>68</v>
      </c>
      <c r="AE8462" t="s">
        <v>1107</v>
      </c>
      <c r="AF8462">
        <v>7</v>
      </c>
      <c r="AH8462" s="160">
        <v>35354</v>
      </c>
      <c r="AI8462">
        <v>3</v>
      </c>
      <c r="AJ8462">
        <v>219</v>
      </c>
      <c r="AK8462" s="160" t="s">
        <v>1107</v>
      </c>
      <c r="AL8462" s="28">
        <f t="shared" si="268"/>
        <v>22</v>
      </c>
      <c r="AN8462" s="160">
        <v>37910</v>
      </c>
      <c r="AO8462">
        <v>3</v>
      </c>
      <c r="AP8462">
        <v>80</v>
      </c>
      <c r="AQ8462" s="160" t="s">
        <v>1107</v>
      </c>
      <c r="AR8462" s="28">
        <f t="shared" si="269"/>
        <v>8</v>
      </c>
      <c r="AT8462" s="160">
        <v>36815</v>
      </c>
      <c r="AU8462">
        <v>3</v>
      </c>
      <c r="AV8462">
        <v>83</v>
      </c>
      <c r="AW8462" s="160" t="s">
        <v>1107</v>
      </c>
      <c r="AX8462" s="28">
        <f t="shared" si="270"/>
        <v>8</v>
      </c>
    </row>
    <row r="8463" spans="28:50" x14ac:dyDescent="0.3">
      <c r="AB8463" s="160">
        <v>35354</v>
      </c>
      <c r="AC8463">
        <v>4</v>
      </c>
      <c r="AD8463">
        <v>66</v>
      </c>
      <c r="AE8463" t="s">
        <v>1107</v>
      </c>
      <c r="AF8463">
        <v>7</v>
      </c>
      <c r="AH8463" s="160">
        <v>35354</v>
      </c>
      <c r="AI8463">
        <v>4</v>
      </c>
      <c r="AJ8463">
        <v>216</v>
      </c>
      <c r="AK8463" s="160" t="s">
        <v>1107</v>
      </c>
      <c r="AL8463" s="28">
        <f t="shared" si="268"/>
        <v>22</v>
      </c>
      <c r="AN8463" s="160">
        <v>37910</v>
      </c>
      <c r="AO8463">
        <v>4</v>
      </c>
      <c r="AP8463">
        <v>81</v>
      </c>
      <c r="AQ8463" s="160" t="s">
        <v>1107</v>
      </c>
      <c r="AR8463" s="28">
        <f t="shared" si="269"/>
        <v>8</v>
      </c>
      <c r="AT8463" s="160">
        <v>36815</v>
      </c>
      <c r="AU8463">
        <v>4</v>
      </c>
      <c r="AV8463">
        <v>71</v>
      </c>
      <c r="AW8463" s="160" t="s">
        <v>1107</v>
      </c>
      <c r="AX8463" s="28">
        <f t="shared" si="270"/>
        <v>7</v>
      </c>
    </row>
    <row r="8464" spans="28:50" x14ac:dyDescent="0.3">
      <c r="AB8464" s="160">
        <v>35354</v>
      </c>
      <c r="AC8464">
        <v>5</v>
      </c>
      <c r="AD8464">
        <v>61</v>
      </c>
      <c r="AE8464" t="s">
        <v>1107</v>
      </c>
      <c r="AF8464">
        <v>6</v>
      </c>
      <c r="AH8464" s="160">
        <v>35354</v>
      </c>
      <c r="AI8464">
        <v>5</v>
      </c>
      <c r="AJ8464">
        <v>213</v>
      </c>
      <c r="AK8464" s="160" t="s">
        <v>1107</v>
      </c>
      <c r="AL8464" s="28">
        <f t="shared" si="268"/>
        <v>21</v>
      </c>
      <c r="AN8464" s="160">
        <v>37910</v>
      </c>
      <c r="AO8464">
        <v>5</v>
      </c>
      <c r="AP8464">
        <v>80</v>
      </c>
      <c r="AQ8464" s="160" t="s">
        <v>1107</v>
      </c>
      <c r="AR8464" s="28">
        <f t="shared" si="269"/>
        <v>8</v>
      </c>
      <c r="AT8464" s="160">
        <v>36815</v>
      </c>
      <c r="AU8464">
        <v>5</v>
      </c>
      <c r="AV8464">
        <v>50</v>
      </c>
      <c r="AW8464" s="160" t="s">
        <v>1107</v>
      </c>
      <c r="AX8464" s="28">
        <f t="shared" si="270"/>
        <v>5</v>
      </c>
    </row>
    <row r="8465" spans="28:50" x14ac:dyDescent="0.3">
      <c r="AB8465" s="160">
        <v>35354</v>
      </c>
      <c r="AC8465">
        <v>6</v>
      </c>
      <c r="AD8465">
        <v>64</v>
      </c>
      <c r="AE8465" t="s">
        <v>1107</v>
      </c>
      <c r="AF8465">
        <v>6</v>
      </c>
      <c r="AH8465" s="160">
        <v>35354</v>
      </c>
      <c r="AI8465">
        <v>6</v>
      </c>
      <c r="AJ8465">
        <v>210</v>
      </c>
      <c r="AK8465" s="160" t="s">
        <v>1107</v>
      </c>
      <c r="AL8465" s="28">
        <f t="shared" si="268"/>
        <v>21</v>
      </c>
      <c r="AN8465" s="160">
        <v>37910</v>
      </c>
      <c r="AO8465">
        <v>6</v>
      </c>
      <c r="AP8465">
        <v>100</v>
      </c>
      <c r="AQ8465" s="160" t="s">
        <v>1107</v>
      </c>
      <c r="AR8465" s="28">
        <f t="shared" si="269"/>
        <v>10</v>
      </c>
      <c r="AT8465" s="160">
        <v>36815</v>
      </c>
      <c r="AU8465">
        <v>6</v>
      </c>
      <c r="AV8465">
        <v>75</v>
      </c>
      <c r="AW8465" s="160" t="s">
        <v>1107</v>
      </c>
      <c r="AX8465" s="28">
        <f t="shared" si="270"/>
        <v>8</v>
      </c>
    </row>
    <row r="8466" spans="28:50" x14ac:dyDescent="0.3">
      <c r="AB8466" s="160">
        <v>35354</v>
      </c>
      <c r="AC8466">
        <v>7</v>
      </c>
      <c r="AD8466">
        <v>132</v>
      </c>
      <c r="AE8466" t="s">
        <v>1107</v>
      </c>
      <c r="AF8466">
        <v>13</v>
      </c>
      <c r="AH8466" s="160">
        <v>35354</v>
      </c>
      <c r="AI8466">
        <v>7</v>
      </c>
      <c r="AJ8466">
        <v>211</v>
      </c>
      <c r="AK8466" s="160" t="s">
        <v>1107</v>
      </c>
      <c r="AL8466" s="28">
        <f t="shared" si="268"/>
        <v>21</v>
      </c>
      <c r="AN8466" s="160">
        <v>37910</v>
      </c>
      <c r="AO8466">
        <v>7</v>
      </c>
      <c r="AP8466">
        <v>133</v>
      </c>
      <c r="AQ8466" s="160" t="s">
        <v>1107</v>
      </c>
      <c r="AR8466" s="28">
        <f t="shared" si="269"/>
        <v>13</v>
      </c>
      <c r="AT8466" s="160">
        <v>36815</v>
      </c>
      <c r="AU8466">
        <v>7</v>
      </c>
      <c r="AV8466">
        <v>101</v>
      </c>
      <c r="AW8466" s="160" t="s">
        <v>1107</v>
      </c>
      <c r="AX8466" s="28">
        <f t="shared" si="270"/>
        <v>10</v>
      </c>
    </row>
    <row r="8467" spans="28:50" x14ac:dyDescent="0.3">
      <c r="AB8467" s="160">
        <v>35354</v>
      </c>
      <c r="AC8467">
        <v>8</v>
      </c>
      <c r="AD8467">
        <v>168</v>
      </c>
      <c r="AE8467" t="s">
        <v>1107</v>
      </c>
      <c r="AF8467">
        <v>17</v>
      </c>
      <c r="AH8467" s="160">
        <v>35354</v>
      </c>
      <c r="AI8467">
        <v>8</v>
      </c>
      <c r="AJ8467">
        <v>212</v>
      </c>
      <c r="AK8467" s="160" t="s">
        <v>1107</v>
      </c>
      <c r="AL8467" s="28">
        <f t="shared" si="268"/>
        <v>21</v>
      </c>
      <c r="AN8467" s="160">
        <v>37910</v>
      </c>
      <c r="AO8467">
        <v>8</v>
      </c>
      <c r="AP8467">
        <v>150</v>
      </c>
      <c r="AQ8467" s="160" t="s">
        <v>1107</v>
      </c>
      <c r="AR8467" s="28">
        <f t="shared" si="269"/>
        <v>15</v>
      </c>
      <c r="AT8467" s="160">
        <v>36815</v>
      </c>
      <c r="AU8467">
        <v>8</v>
      </c>
      <c r="AV8467">
        <v>106</v>
      </c>
      <c r="AW8467" s="160" t="s">
        <v>1107</v>
      </c>
      <c r="AX8467" s="28">
        <f t="shared" si="270"/>
        <v>11</v>
      </c>
    </row>
    <row r="8468" spans="28:50" x14ac:dyDescent="0.3">
      <c r="AB8468" s="160">
        <v>35354</v>
      </c>
      <c r="AC8468">
        <v>9</v>
      </c>
      <c r="AD8468">
        <v>190</v>
      </c>
      <c r="AE8468" t="s">
        <v>1107</v>
      </c>
      <c r="AF8468">
        <v>19</v>
      </c>
      <c r="AH8468" s="160">
        <v>35354</v>
      </c>
      <c r="AI8468">
        <v>9</v>
      </c>
      <c r="AJ8468">
        <v>214</v>
      </c>
      <c r="AK8468" s="160" t="s">
        <v>1107</v>
      </c>
      <c r="AL8468" s="28">
        <f t="shared" si="268"/>
        <v>21</v>
      </c>
      <c r="AN8468" s="160">
        <v>37910</v>
      </c>
      <c r="AO8468">
        <v>9</v>
      </c>
      <c r="AP8468">
        <v>150</v>
      </c>
      <c r="AQ8468" s="160" t="s">
        <v>1107</v>
      </c>
      <c r="AR8468" s="28">
        <f t="shared" si="269"/>
        <v>15</v>
      </c>
      <c r="AT8468" s="160">
        <v>36815</v>
      </c>
      <c r="AU8468">
        <v>9</v>
      </c>
      <c r="AV8468">
        <v>129</v>
      </c>
      <c r="AW8468" s="160" t="s">
        <v>1107</v>
      </c>
      <c r="AX8468" s="28">
        <f t="shared" si="270"/>
        <v>13</v>
      </c>
    </row>
    <row r="8469" spans="28:50" x14ac:dyDescent="0.3">
      <c r="AB8469" s="160">
        <v>35354</v>
      </c>
      <c r="AC8469">
        <v>10</v>
      </c>
      <c r="AD8469">
        <v>197</v>
      </c>
      <c r="AE8469" t="s">
        <v>1107</v>
      </c>
      <c r="AF8469">
        <v>20</v>
      </c>
      <c r="AH8469" s="160">
        <v>35354</v>
      </c>
      <c r="AI8469">
        <v>10</v>
      </c>
      <c r="AJ8469">
        <v>216</v>
      </c>
      <c r="AK8469" s="160" t="s">
        <v>1107</v>
      </c>
      <c r="AL8469" s="28">
        <f t="shared" si="268"/>
        <v>22</v>
      </c>
      <c r="AN8469" s="160">
        <v>37910</v>
      </c>
      <c r="AO8469">
        <v>10</v>
      </c>
      <c r="AP8469">
        <v>161</v>
      </c>
      <c r="AQ8469" s="160" t="s">
        <v>1107</v>
      </c>
      <c r="AR8469" s="28">
        <f t="shared" si="269"/>
        <v>16</v>
      </c>
      <c r="AT8469" s="160">
        <v>36815</v>
      </c>
      <c r="AU8469">
        <v>10</v>
      </c>
      <c r="AV8469">
        <v>95</v>
      </c>
      <c r="AW8469" s="160" t="s">
        <v>1107</v>
      </c>
      <c r="AX8469" s="28">
        <f t="shared" si="270"/>
        <v>10</v>
      </c>
    </row>
    <row r="8470" spans="28:50" x14ac:dyDescent="0.3">
      <c r="AB8470" s="160">
        <v>35354</v>
      </c>
      <c r="AC8470">
        <v>11</v>
      </c>
      <c r="AD8470">
        <v>203</v>
      </c>
      <c r="AE8470" t="s">
        <v>1107</v>
      </c>
      <c r="AF8470">
        <v>20</v>
      </c>
      <c r="AH8470" s="160">
        <v>35354</v>
      </c>
      <c r="AI8470">
        <v>11</v>
      </c>
      <c r="AJ8470">
        <v>218</v>
      </c>
      <c r="AK8470" s="160" t="s">
        <v>1107</v>
      </c>
      <c r="AL8470" s="28">
        <f t="shared" si="268"/>
        <v>22</v>
      </c>
      <c r="AN8470" s="160">
        <v>37910</v>
      </c>
      <c r="AO8470">
        <v>11</v>
      </c>
      <c r="AP8470">
        <v>170</v>
      </c>
      <c r="AQ8470" s="160" t="s">
        <v>1107</v>
      </c>
      <c r="AR8470" s="28">
        <f t="shared" si="269"/>
        <v>17</v>
      </c>
      <c r="AT8470" s="160">
        <v>36815</v>
      </c>
      <c r="AU8470">
        <v>11</v>
      </c>
      <c r="AV8470">
        <v>112</v>
      </c>
      <c r="AW8470" s="160" t="s">
        <v>1107</v>
      </c>
      <c r="AX8470" s="28">
        <f t="shared" si="270"/>
        <v>11</v>
      </c>
    </row>
    <row r="8471" spans="28:50" x14ac:dyDescent="0.3">
      <c r="AB8471" s="160">
        <v>35354</v>
      </c>
      <c r="AC8471">
        <v>12</v>
      </c>
      <c r="AD8471">
        <v>210</v>
      </c>
      <c r="AE8471" t="s">
        <v>1107</v>
      </c>
      <c r="AF8471">
        <v>21</v>
      </c>
      <c r="AH8471" s="160">
        <v>35354</v>
      </c>
      <c r="AI8471">
        <v>12</v>
      </c>
      <c r="AJ8471">
        <v>220</v>
      </c>
      <c r="AK8471" s="160" t="s">
        <v>1107</v>
      </c>
      <c r="AL8471" s="28">
        <f t="shared" si="268"/>
        <v>22</v>
      </c>
      <c r="AN8471" s="160">
        <v>37910</v>
      </c>
      <c r="AO8471">
        <v>12</v>
      </c>
      <c r="AP8471">
        <v>170</v>
      </c>
      <c r="AQ8471" s="160" t="s">
        <v>1107</v>
      </c>
      <c r="AR8471" s="28">
        <f t="shared" si="269"/>
        <v>17</v>
      </c>
      <c r="AT8471" s="160">
        <v>36815</v>
      </c>
      <c r="AU8471">
        <v>12</v>
      </c>
      <c r="AV8471">
        <v>111</v>
      </c>
      <c r="AW8471" s="160" t="s">
        <v>1107</v>
      </c>
      <c r="AX8471" s="28">
        <f t="shared" si="270"/>
        <v>11</v>
      </c>
    </row>
    <row r="8472" spans="28:50" x14ac:dyDescent="0.3">
      <c r="AB8472" s="160">
        <v>35354</v>
      </c>
      <c r="AC8472">
        <v>13</v>
      </c>
      <c r="AD8472">
        <v>216</v>
      </c>
      <c r="AE8472" t="s">
        <v>1107</v>
      </c>
      <c r="AF8472">
        <v>22</v>
      </c>
      <c r="AH8472" s="160">
        <v>35354</v>
      </c>
      <c r="AI8472">
        <v>13</v>
      </c>
      <c r="AJ8472">
        <v>196</v>
      </c>
      <c r="AK8472" s="160" t="s">
        <v>1107</v>
      </c>
      <c r="AL8472" s="28">
        <f t="shared" si="268"/>
        <v>20</v>
      </c>
      <c r="AN8472" s="160">
        <v>37910</v>
      </c>
      <c r="AO8472">
        <v>13</v>
      </c>
      <c r="AP8472">
        <v>167</v>
      </c>
      <c r="AQ8472" s="160" t="s">
        <v>1107</v>
      </c>
      <c r="AR8472" s="28">
        <f t="shared" si="269"/>
        <v>17</v>
      </c>
      <c r="AT8472" s="160">
        <v>36815</v>
      </c>
      <c r="AU8472">
        <v>13</v>
      </c>
      <c r="AV8472">
        <v>99</v>
      </c>
      <c r="AW8472" s="160" t="s">
        <v>1107</v>
      </c>
      <c r="AX8472" s="28">
        <f t="shared" si="270"/>
        <v>10</v>
      </c>
    </row>
    <row r="8473" spans="28:50" x14ac:dyDescent="0.3">
      <c r="AB8473" s="160">
        <v>35354</v>
      </c>
      <c r="AC8473">
        <v>14</v>
      </c>
      <c r="AD8473">
        <v>218</v>
      </c>
      <c r="AE8473" t="s">
        <v>1107</v>
      </c>
      <c r="AF8473">
        <v>22</v>
      </c>
      <c r="AH8473" s="160">
        <v>35354</v>
      </c>
      <c r="AI8473">
        <v>14</v>
      </c>
      <c r="AJ8473">
        <v>171</v>
      </c>
      <c r="AK8473" s="160" t="s">
        <v>1107</v>
      </c>
      <c r="AL8473" s="28">
        <f t="shared" si="268"/>
        <v>17</v>
      </c>
      <c r="AN8473" s="160">
        <v>37910</v>
      </c>
      <c r="AO8473">
        <v>14</v>
      </c>
      <c r="AP8473">
        <v>170</v>
      </c>
      <c r="AQ8473" s="160" t="s">
        <v>1107</v>
      </c>
      <c r="AR8473" s="28">
        <f t="shared" si="269"/>
        <v>17</v>
      </c>
      <c r="AT8473" s="160">
        <v>36815</v>
      </c>
      <c r="AU8473">
        <v>14</v>
      </c>
      <c r="AV8473">
        <v>124</v>
      </c>
      <c r="AW8473" s="160" t="s">
        <v>1107</v>
      </c>
      <c r="AX8473" s="28">
        <f t="shared" si="270"/>
        <v>12</v>
      </c>
    </row>
    <row r="8474" spans="28:50" x14ac:dyDescent="0.3">
      <c r="AB8474" s="160">
        <v>35354</v>
      </c>
      <c r="AC8474">
        <v>15</v>
      </c>
      <c r="AD8474">
        <v>210</v>
      </c>
      <c r="AE8474" t="s">
        <v>1107</v>
      </c>
      <c r="AF8474">
        <v>21</v>
      </c>
      <c r="AH8474" s="160">
        <v>35354</v>
      </c>
      <c r="AI8474">
        <v>15</v>
      </c>
      <c r="AJ8474">
        <v>146</v>
      </c>
      <c r="AK8474" s="160" t="s">
        <v>1107</v>
      </c>
      <c r="AL8474" s="28">
        <f t="shared" si="268"/>
        <v>15</v>
      </c>
      <c r="AN8474" s="160">
        <v>37910</v>
      </c>
      <c r="AO8474">
        <v>15</v>
      </c>
      <c r="AP8474">
        <v>160</v>
      </c>
      <c r="AQ8474" s="160" t="s">
        <v>1107</v>
      </c>
      <c r="AR8474" s="28">
        <f t="shared" si="269"/>
        <v>16</v>
      </c>
      <c r="AT8474" s="160">
        <v>36815</v>
      </c>
      <c r="AU8474">
        <v>15</v>
      </c>
      <c r="AV8474">
        <v>133</v>
      </c>
      <c r="AW8474" s="160" t="s">
        <v>1107</v>
      </c>
      <c r="AX8474" s="28">
        <f t="shared" si="270"/>
        <v>13</v>
      </c>
    </row>
    <row r="8475" spans="28:50" x14ac:dyDescent="0.3">
      <c r="AB8475" s="160">
        <v>35354</v>
      </c>
      <c r="AC8475">
        <v>16</v>
      </c>
      <c r="AD8475">
        <v>205</v>
      </c>
      <c r="AE8475" t="s">
        <v>1107</v>
      </c>
      <c r="AF8475">
        <v>21</v>
      </c>
      <c r="AH8475" s="160">
        <v>35354</v>
      </c>
      <c r="AI8475">
        <v>16</v>
      </c>
      <c r="AJ8475">
        <v>149</v>
      </c>
      <c r="AK8475" s="160" t="s">
        <v>1107</v>
      </c>
      <c r="AL8475" s="28">
        <f t="shared" si="268"/>
        <v>15</v>
      </c>
      <c r="AN8475" s="160">
        <v>37910</v>
      </c>
      <c r="AO8475">
        <v>16</v>
      </c>
      <c r="AP8475">
        <v>150</v>
      </c>
      <c r="AQ8475" s="160" t="s">
        <v>1107</v>
      </c>
      <c r="AR8475" s="28">
        <f t="shared" si="269"/>
        <v>15</v>
      </c>
      <c r="AT8475" s="160">
        <v>36815</v>
      </c>
      <c r="AU8475">
        <v>16</v>
      </c>
      <c r="AV8475">
        <v>130</v>
      </c>
      <c r="AW8475" s="160" t="s">
        <v>1107</v>
      </c>
      <c r="AX8475" s="28">
        <f t="shared" si="270"/>
        <v>13</v>
      </c>
    </row>
    <row r="8476" spans="28:50" x14ac:dyDescent="0.3">
      <c r="AB8476" s="160">
        <v>35354</v>
      </c>
      <c r="AC8476">
        <v>17</v>
      </c>
      <c r="AD8476">
        <v>197</v>
      </c>
      <c r="AE8476" t="s">
        <v>1107</v>
      </c>
      <c r="AF8476">
        <v>20</v>
      </c>
      <c r="AH8476" s="160">
        <v>35354</v>
      </c>
      <c r="AI8476">
        <v>17</v>
      </c>
      <c r="AJ8476">
        <v>152</v>
      </c>
      <c r="AK8476" s="160" t="s">
        <v>1107</v>
      </c>
      <c r="AL8476" s="28">
        <f t="shared" si="268"/>
        <v>15</v>
      </c>
      <c r="AN8476" s="160">
        <v>37910</v>
      </c>
      <c r="AO8476">
        <v>17</v>
      </c>
      <c r="AP8476">
        <v>140</v>
      </c>
      <c r="AQ8476" s="160" t="s">
        <v>1107</v>
      </c>
      <c r="AR8476" s="28">
        <f t="shared" si="269"/>
        <v>14</v>
      </c>
      <c r="AT8476" s="160">
        <v>36815</v>
      </c>
      <c r="AU8476">
        <v>17</v>
      </c>
      <c r="AV8476">
        <v>132</v>
      </c>
      <c r="AW8476" s="160" t="s">
        <v>1107</v>
      </c>
      <c r="AX8476" s="28">
        <f t="shared" si="270"/>
        <v>13</v>
      </c>
    </row>
    <row r="8477" spans="28:50" x14ac:dyDescent="0.3">
      <c r="AB8477" s="160">
        <v>35354</v>
      </c>
      <c r="AC8477">
        <v>18</v>
      </c>
      <c r="AD8477">
        <v>193</v>
      </c>
      <c r="AE8477" t="s">
        <v>1107</v>
      </c>
      <c r="AF8477">
        <v>19</v>
      </c>
      <c r="AH8477" s="160">
        <v>35354</v>
      </c>
      <c r="AI8477">
        <v>18</v>
      </c>
      <c r="AJ8477">
        <v>155</v>
      </c>
      <c r="AK8477" s="160" t="s">
        <v>1107</v>
      </c>
      <c r="AL8477" s="28">
        <f t="shared" si="268"/>
        <v>16</v>
      </c>
      <c r="AN8477" s="160">
        <v>37910</v>
      </c>
      <c r="AO8477">
        <v>18</v>
      </c>
      <c r="AP8477">
        <v>130</v>
      </c>
      <c r="AQ8477" s="160" t="s">
        <v>1107</v>
      </c>
      <c r="AR8477" s="28">
        <f t="shared" si="269"/>
        <v>13</v>
      </c>
      <c r="AT8477" s="160">
        <v>36815</v>
      </c>
      <c r="AU8477">
        <v>18</v>
      </c>
      <c r="AV8477">
        <v>117</v>
      </c>
      <c r="AW8477" s="160" t="s">
        <v>1107</v>
      </c>
      <c r="AX8477" s="28">
        <f t="shared" si="270"/>
        <v>12</v>
      </c>
    </row>
    <row r="8478" spans="28:50" x14ac:dyDescent="0.3">
      <c r="AB8478" s="160">
        <v>35354</v>
      </c>
      <c r="AC8478">
        <v>19</v>
      </c>
      <c r="AD8478">
        <v>161</v>
      </c>
      <c r="AE8478" t="s">
        <v>1107</v>
      </c>
      <c r="AF8478">
        <v>16</v>
      </c>
      <c r="AH8478" s="160">
        <v>35354</v>
      </c>
      <c r="AI8478">
        <v>19</v>
      </c>
      <c r="AJ8478">
        <v>149</v>
      </c>
      <c r="AK8478" s="160" t="s">
        <v>1107</v>
      </c>
      <c r="AL8478" s="28">
        <f t="shared" si="268"/>
        <v>15</v>
      </c>
      <c r="AN8478" s="160">
        <v>37910</v>
      </c>
      <c r="AO8478">
        <v>19</v>
      </c>
      <c r="AP8478">
        <v>127</v>
      </c>
      <c r="AQ8478" s="160" t="s">
        <v>1107</v>
      </c>
      <c r="AR8478" s="28">
        <f t="shared" si="269"/>
        <v>13</v>
      </c>
      <c r="AT8478" s="160">
        <v>36815</v>
      </c>
      <c r="AU8478">
        <v>19</v>
      </c>
      <c r="AV8478">
        <v>109</v>
      </c>
      <c r="AW8478" s="160" t="s">
        <v>1107</v>
      </c>
      <c r="AX8478" s="28">
        <f t="shared" si="270"/>
        <v>11</v>
      </c>
    </row>
    <row r="8479" spans="28:50" x14ac:dyDescent="0.3">
      <c r="AB8479" s="160">
        <v>35354</v>
      </c>
      <c r="AC8479">
        <v>20</v>
      </c>
      <c r="AD8479">
        <v>156</v>
      </c>
      <c r="AE8479" t="s">
        <v>1107</v>
      </c>
      <c r="AF8479">
        <v>16</v>
      </c>
      <c r="AH8479" s="160">
        <v>35354</v>
      </c>
      <c r="AI8479">
        <v>20</v>
      </c>
      <c r="AJ8479">
        <v>143</v>
      </c>
      <c r="AK8479" s="160" t="s">
        <v>1107</v>
      </c>
      <c r="AL8479" s="28">
        <f t="shared" si="268"/>
        <v>14</v>
      </c>
      <c r="AN8479" s="160">
        <v>37910</v>
      </c>
      <c r="AO8479">
        <v>20</v>
      </c>
      <c r="AP8479">
        <v>120</v>
      </c>
      <c r="AQ8479" s="160" t="s">
        <v>1107</v>
      </c>
      <c r="AR8479" s="28">
        <f t="shared" si="269"/>
        <v>12</v>
      </c>
      <c r="AT8479" s="160">
        <v>36815</v>
      </c>
      <c r="AU8479">
        <v>20</v>
      </c>
      <c r="AV8479">
        <v>99</v>
      </c>
      <c r="AW8479" s="160" t="s">
        <v>1107</v>
      </c>
      <c r="AX8479" s="28">
        <f t="shared" si="270"/>
        <v>10</v>
      </c>
    </row>
    <row r="8480" spans="28:50" x14ac:dyDescent="0.3">
      <c r="AB8480" s="160">
        <v>35354</v>
      </c>
      <c r="AC8480">
        <v>21</v>
      </c>
      <c r="AD8480">
        <v>152</v>
      </c>
      <c r="AE8480" t="s">
        <v>1107</v>
      </c>
      <c r="AF8480">
        <v>15</v>
      </c>
      <c r="AH8480" s="160">
        <v>35354</v>
      </c>
      <c r="AI8480">
        <v>21</v>
      </c>
      <c r="AJ8480">
        <v>137</v>
      </c>
      <c r="AK8480" s="160" t="s">
        <v>1107</v>
      </c>
      <c r="AL8480" s="28">
        <f t="shared" si="268"/>
        <v>14</v>
      </c>
      <c r="AN8480" s="160">
        <v>37910</v>
      </c>
      <c r="AO8480">
        <v>21</v>
      </c>
      <c r="AP8480">
        <v>120</v>
      </c>
      <c r="AQ8480" s="160" t="s">
        <v>1107</v>
      </c>
      <c r="AR8480" s="28">
        <f t="shared" si="269"/>
        <v>12</v>
      </c>
      <c r="AT8480" s="160">
        <v>36815</v>
      </c>
      <c r="AU8480">
        <v>21</v>
      </c>
      <c r="AV8480">
        <v>91</v>
      </c>
      <c r="AW8480" s="160" t="s">
        <v>1107</v>
      </c>
      <c r="AX8480" s="28">
        <f t="shared" si="270"/>
        <v>9</v>
      </c>
    </row>
    <row r="8481" spans="28:50" x14ac:dyDescent="0.3">
      <c r="AB8481" s="160">
        <v>35354</v>
      </c>
      <c r="AC8481">
        <v>22</v>
      </c>
      <c r="AD8481">
        <v>152</v>
      </c>
      <c r="AE8481" t="s">
        <v>1107</v>
      </c>
      <c r="AF8481">
        <v>15</v>
      </c>
      <c r="AH8481" s="160">
        <v>35354</v>
      </c>
      <c r="AI8481">
        <v>22</v>
      </c>
      <c r="AJ8481">
        <v>131</v>
      </c>
      <c r="AK8481" s="160" t="s">
        <v>1107</v>
      </c>
      <c r="AL8481" s="28">
        <f t="shared" si="268"/>
        <v>13</v>
      </c>
      <c r="AN8481" s="160">
        <v>37910</v>
      </c>
      <c r="AO8481">
        <v>22</v>
      </c>
      <c r="AP8481">
        <v>122</v>
      </c>
      <c r="AQ8481" s="160" t="s">
        <v>1107</v>
      </c>
      <c r="AR8481" s="28">
        <f t="shared" si="269"/>
        <v>12</v>
      </c>
      <c r="AT8481" s="160">
        <v>36815</v>
      </c>
      <c r="AU8481">
        <v>22</v>
      </c>
      <c r="AV8481">
        <v>86</v>
      </c>
      <c r="AW8481" s="160" t="s">
        <v>1107</v>
      </c>
      <c r="AX8481" s="28">
        <f t="shared" si="270"/>
        <v>9</v>
      </c>
    </row>
    <row r="8482" spans="28:50" x14ac:dyDescent="0.3">
      <c r="AB8482" s="160">
        <v>35354</v>
      </c>
      <c r="AC8482">
        <v>23</v>
      </c>
      <c r="AD8482">
        <v>151</v>
      </c>
      <c r="AE8482" t="s">
        <v>1107</v>
      </c>
      <c r="AF8482">
        <v>15</v>
      </c>
      <c r="AH8482" s="160">
        <v>35354</v>
      </c>
      <c r="AI8482">
        <v>23</v>
      </c>
      <c r="AJ8482">
        <v>125</v>
      </c>
      <c r="AK8482" s="160" t="s">
        <v>1107</v>
      </c>
      <c r="AL8482" s="28">
        <f t="shared" si="268"/>
        <v>13</v>
      </c>
      <c r="AN8482" s="160">
        <v>37910</v>
      </c>
      <c r="AO8482">
        <v>23</v>
      </c>
      <c r="AP8482">
        <v>120</v>
      </c>
      <c r="AQ8482" s="160" t="s">
        <v>1107</v>
      </c>
      <c r="AR8482" s="28">
        <f t="shared" si="269"/>
        <v>12</v>
      </c>
      <c r="AT8482" s="160">
        <v>36815</v>
      </c>
      <c r="AU8482">
        <v>23</v>
      </c>
      <c r="AV8482">
        <v>82</v>
      </c>
      <c r="AW8482" s="160" t="s">
        <v>1107</v>
      </c>
      <c r="AX8482" s="28">
        <f t="shared" si="270"/>
        <v>8</v>
      </c>
    </row>
    <row r="8483" spans="28:50" x14ac:dyDescent="0.3">
      <c r="AB8483" s="160">
        <v>35355</v>
      </c>
      <c r="AC8483">
        <v>0</v>
      </c>
      <c r="AD8483">
        <v>149</v>
      </c>
      <c r="AE8483" t="s">
        <v>1107</v>
      </c>
      <c r="AF8483">
        <v>15</v>
      </c>
      <c r="AH8483" s="160">
        <v>35355</v>
      </c>
      <c r="AI8483">
        <v>0</v>
      </c>
      <c r="AJ8483">
        <v>119</v>
      </c>
      <c r="AK8483" s="160" t="s">
        <v>1107</v>
      </c>
      <c r="AL8483" s="28">
        <f t="shared" si="268"/>
        <v>12</v>
      </c>
      <c r="AN8483" s="160">
        <v>37911</v>
      </c>
      <c r="AO8483">
        <v>0</v>
      </c>
      <c r="AP8483">
        <v>130</v>
      </c>
      <c r="AQ8483" s="160" t="s">
        <v>1107</v>
      </c>
      <c r="AR8483" s="28">
        <f t="shared" si="269"/>
        <v>13</v>
      </c>
      <c r="AT8483" s="160">
        <v>36816</v>
      </c>
      <c r="AU8483">
        <v>0</v>
      </c>
      <c r="AV8483">
        <v>84</v>
      </c>
      <c r="AW8483" s="160" t="s">
        <v>1107</v>
      </c>
      <c r="AX8483" s="28">
        <f t="shared" si="270"/>
        <v>8</v>
      </c>
    </row>
    <row r="8484" spans="28:50" x14ac:dyDescent="0.3">
      <c r="AB8484" s="160">
        <v>35355</v>
      </c>
      <c r="AC8484">
        <v>1</v>
      </c>
      <c r="AD8484">
        <v>147</v>
      </c>
      <c r="AE8484" t="s">
        <v>1107</v>
      </c>
      <c r="AF8484">
        <v>15</v>
      </c>
      <c r="AH8484" s="160">
        <v>35355</v>
      </c>
      <c r="AI8484">
        <v>1</v>
      </c>
      <c r="AJ8484">
        <v>109</v>
      </c>
      <c r="AK8484" s="160" t="s">
        <v>1107</v>
      </c>
      <c r="AL8484" s="28">
        <f t="shared" si="268"/>
        <v>11</v>
      </c>
      <c r="AN8484" s="160">
        <v>37911</v>
      </c>
      <c r="AO8484">
        <v>1</v>
      </c>
      <c r="AP8484">
        <v>133</v>
      </c>
      <c r="AQ8484" s="160" t="s">
        <v>1107</v>
      </c>
      <c r="AR8484" s="28">
        <f t="shared" si="269"/>
        <v>13</v>
      </c>
      <c r="AT8484" s="160">
        <v>36816</v>
      </c>
      <c r="AU8484">
        <v>1</v>
      </c>
      <c r="AV8484">
        <v>83</v>
      </c>
      <c r="AW8484" s="160" t="s">
        <v>1107</v>
      </c>
      <c r="AX8484" s="28">
        <f t="shared" si="270"/>
        <v>8</v>
      </c>
    </row>
    <row r="8485" spans="28:50" x14ac:dyDescent="0.3">
      <c r="AB8485" s="160">
        <v>35355</v>
      </c>
      <c r="AC8485">
        <v>2</v>
      </c>
      <c r="AD8485">
        <v>149</v>
      </c>
      <c r="AE8485" t="s">
        <v>1107</v>
      </c>
      <c r="AF8485">
        <v>15</v>
      </c>
      <c r="AH8485" s="160">
        <v>35355</v>
      </c>
      <c r="AI8485">
        <v>2</v>
      </c>
      <c r="AJ8485">
        <v>99</v>
      </c>
      <c r="AK8485" s="160" t="s">
        <v>1107</v>
      </c>
      <c r="AL8485" s="28">
        <f t="shared" si="268"/>
        <v>10</v>
      </c>
      <c r="AN8485" s="160">
        <v>37911</v>
      </c>
      <c r="AO8485">
        <v>2</v>
      </c>
      <c r="AP8485">
        <v>130</v>
      </c>
      <c r="AQ8485" s="160" t="s">
        <v>1107</v>
      </c>
      <c r="AR8485" s="28">
        <f t="shared" si="269"/>
        <v>13</v>
      </c>
      <c r="AT8485" s="160">
        <v>36816</v>
      </c>
      <c r="AU8485">
        <v>2</v>
      </c>
      <c r="AV8485">
        <v>76</v>
      </c>
      <c r="AW8485" s="160" t="s">
        <v>1107</v>
      </c>
      <c r="AX8485" s="28">
        <f t="shared" si="270"/>
        <v>8</v>
      </c>
    </row>
    <row r="8486" spans="28:50" x14ac:dyDescent="0.3">
      <c r="AB8486" s="160">
        <v>35355</v>
      </c>
      <c r="AC8486">
        <v>3</v>
      </c>
      <c r="AD8486">
        <v>146</v>
      </c>
      <c r="AE8486" t="s">
        <v>1107</v>
      </c>
      <c r="AF8486">
        <v>15</v>
      </c>
      <c r="AH8486" s="160">
        <v>35355</v>
      </c>
      <c r="AI8486">
        <v>3</v>
      </c>
      <c r="AJ8486">
        <v>89</v>
      </c>
      <c r="AK8486" s="160" t="s">
        <v>1107</v>
      </c>
      <c r="AL8486" s="28">
        <f t="shared" si="268"/>
        <v>9</v>
      </c>
      <c r="AN8486" s="160">
        <v>37911</v>
      </c>
      <c r="AO8486">
        <v>3</v>
      </c>
      <c r="AP8486">
        <v>130</v>
      </c>
      <c r="AQ8486" s="160" t="s">
        <v>1107</v>
      </c>
      <c r="AR8486" s="28">
        <f t="shared" si="269"/>
        <v>13</v>
      </c>
      <c r="AT8486" s="160">
        <v>36816</v>
      </c>
      <c r="AU8486">
        <v>3</v>
      </c>
      <c r="AV8486">
        <v>79</v>
      </c>
      <c r="AW8486" s="160" t="s">
        <v>1107</v>
      </c>
      <c r="AX8486" s="28">
        <f t="shared" si="270"/>
        <v>8</v>
      </c>
    </row>
    <row r="8487" spans="28:50" x14ac:dyDescent="0.3">
      <c r="AB8487" s="160">
        <v>35355</v>
      </c>
      <c r="AC8487">
        <v>4</v>
      </c>
      <c r="AD8487">
        <v>146</v>
      </c>
      <c r="AE8487" t="s">
        <v>1107</v>
      </c>
      <c r="AF8487">
        <v>15</v>
      </c>
      <c r="AH8487" s="160">
        <v>35355</v>
      </c>
      <c r="AI8487">
        <v>4</v>
      </c>
      <c r="AJ8487">
        <v>86</v>
      </c>
      <c r="AK8487" s="160" t="s">
        <v>1107</v>
      </c>
      <c r="AL8487" s="28">
        <f t="shared" si="268"/>
        <v>9</v>
      </c>
      <c r="AN8487" s="160">
        <v>37911</v>
      </c>
      <c r="AO8487">
        <v>4</v>
      </c>
      <c r="AP8487">
        <v>132</v>
      </c>
      <c r="AQ8487" s="160" t="s">
        <v>1107</v>
      </c>
      <c r="AR8487" s="28">
        <f t="shared" si="269"/>
        <v>13</v>
      </c>
      <c r="AT8487" s="160">
        <v>36816</v>
      </c>
      <c r="AU8487">
        <v>4</v>
      </c>
      <c r="AV8487">
        <v>72</v>
      </c>
      <c r="AW8487" s="160" t="s">
        <v>1107</v>
      </c>
      <c r="AX8487" s="28">
        <f t="shared" si="270"/>
        <v>7</v>
      </c>
    </row>
    <row r="8488" spans="28:50" x14ac:dyDescent="0.3">
      <c r="AB8488" s="160">
        <v>35355</v>
      </c>
      <c r="AC8488">
        <v>5</v>
      </c>
      <c r="AD8488">
        <v>144</v>
      </c>
      <c r="AE8488" t="s">
        <v>1107</v>
      </c>
      <c r="AF8488">
        <v>14</v>
      </c>
      <c r="AH8488" s="160">
        <v>35355</v>
      </c>
      <c r="AI8488">
        <v>5</v>
      </c>
      <c r="AJ8488">
        <v>82</v>
      </c>
      <c r="AK8488" s="160" t="s">
        <v>1107</v>
      </c>
      <c r="AL8488" s="28">
        <f t="shared" si="268"/>
        <v>8</v>
      </c>
      <c r="AN8488" s="160">
        <v>37911</v>
      </c>
      <c r="AO8488">
        <v>5</v>
      </c>
      <c r="AP8488">
        <v>130</v>
      </c>
      <c r="AQ8488" s="160" t="s">
        <v>1107</v>
      </c>
      <c r="AR8488" s="28">
        <f t="shared" si="269"/>
        <v>13</v>
      </c>
      <c r="AT8488" s="160">
        <v>36816</v>
      </c>
      <c r="AU8488">
        <v>5</v>
      </c>
      <c r="AV8488">
        <v>71</v>
      </c>
      <c r="AW8488" s="160" t="s">
        <v>1107</v>
      </c>
      <c r="AX8488" s="28">
        <f t="shared" si="270"/>
        <v>7</v>
      </c>
    </row>
    <row r="8489" spans="28:50" x14ac:dyDescent="0.3">
      <c r="AB8489" s="160">
        <v>35355</v>
      </c>
      <c r="AC8489">
        <v>6</v>
      </c>
      <c r="AD8489">
        <v>145</v>
      </c>
      <c r="AE8489" t="s">
        <v>1107</v>
      </c>
      <c r="AF8489">
        <v>15</v>
      </c>
      <c r="AH8489" s="160">
        <v>35355</v>
      </c>
      <c r="AI8489">
        <v>6</v>
      </c>
      <c r="AJ8489">
        <v>78</v>
      </c>
      <c r="AK8489" s="160" t="s">
        <v>1107</v>
      </c>
      <c r="AL8489" s="28">
        <f t="shared" si="268"/>
        <v>8</v>
      </c>
      <c r="AN8489" s="160">
        <v>37911</v>
      </c>
      <c r="AO8489">
        <v>6</v>
      </c>
      <c r="AP8489">
        <v>130</v>
      </c>
      <c r="AQ8489" s="160" t="s">
        <v>1107</v>
      </c>
      <c r="AR8489" s="28">
        <f t="shared" si="269"/>
        <v>13</v>
      </c>
      <c r="AT8489" s="160">
        <v>36816</v>
      </c>
      <c r="AU8489">
        <v>6</v>
      </c>
      <c r="AV8489">
        <v>71</v>
      </c>
      <c r="AW8489" s="160" t="s">
        <v>1107</v>
      </c>
      <c r="AX8489" s="28">
        <f t="shared" si="270"/>
        <v>7</v>
      </c>
    </row>
    <row r="8490" spans="28:50" x14ac:dyDescent="0.3">
      <c r="AB8490" s="160">
        <v>35355</v>
      </c>
      <c r="AC8490">
        <v>7</v>
      </c>
      <c r="AD8490">
        <v>150</v>
      </c>
      <c r="AE8490" t="s">
        <v>1107</v>
      </c>
      <c r="AF8490">
        <v>15</v>
      </c>
      <c r="AH8490" s="160">
        <v>35355</v>
      </c>
      <c r="AI8490">
        <v>7</v>
      </c>
      <c r="AJ8490">
        <v>96</v>
      </c>
      <c r="AK8490" s="160" t="s">
        <v>1107</v>
      </c>
      <c r="AL8490" s="28">
        <f t="shared" si="268"/>
        <v>10</v>
      </c>
      <c r="AN8490" s="160">
        <v>37911</v>
      </c>
      <c r="AO8490">
        <v>7</v>
      </c>
      <c r="AP8490">
        <v>137</v>
      </c>
      <c r="AQ8490" s="160" t="s">
        <v>1107</v>
      </c>
      <c r="AR8490" s="28">
        <f t="shared" si="269"/>
        <v>14</v>
      </c>
      <c r="AT8490" s="160">
        <v>36816</v>
      </c>
      <c r="AU8490">
        <v>7</v>
      </c>
      <c r="AV8490">
        <v>78</v>
      </c>
      <c r="AW8490" s="160" t="s">
        <v>1107</v>
      </c>
      <c r="AX8490" s="28">
        <f t="shared" si="270"/>
        <v>8</v>
      </c>
    </row>
    <row r="8491" spans="28:50" x14ac:dyDescent="0.3">
      <c r="AB8491" s="160">
        <v>35355</v>
      </c>
      <c r="AC8491">
        <v>8</v>
      </c>
      <c r="AD8491">
        <v>157</v>
      </c>
      <c r="AE8491" t="s">
        <v>1107</v>
      </c>
      <c r="AF8491">
        <v>16</v>
      </c>
      <c r="AH8491" s="160">
        <v>35355</v>
      </c>
      <c r="AI8491">
        <v>8</v>
      </c>
      <c r="AJ8491">
        <v>114</v>
      </c>
      <c r="AK8491" s="160" t="s">
        <v>1107</v>
      </c>
      <c r="AL8491" s="28">
        <f t="shared" si="268"/>
        <v>11</v>
      </c>
      <c r="AN8491" s="160">
        <v>37911</v>
      </c>
      <c r="AO8491">
        <v>8</v>
      </c>
      <c r="AP8491">
        <v>140</v>
      </c>
      <c r="AQ8491" s="160" t="s">
        <v>1107</v>
      </c>
      <c r="AR8491" s="28">
        <f t="shared" si="269"/>
        <v>14</v>
      </c>
      <c r="AT8491" s="160">
        <v>36816</v>
      </c>
      <c r="AU8491">
        <v>8</v>
      </c>
      <c r="AV8491">
        <v>97</v>
      </c>
      <c r="AW8491" s="160" t="s">
        <v>1107</v>
      </c>
      <c r="AX8491" s="28">
        <f t="shared" si="270"/>
        <v>10</v>
      </c>
    </row>
    <row r="8492" spans="28:50" x14ac:dyDescent="0.3">
      <c r="AB8492" s="160">
        <v>35355</v>
      </c>
      <c r="AC8492">
        <v>9</v>
      </c>
      <c r="AD8492">
        <v>169</v>
      </c>
      <c r="AE8492" t="s">
        <v>1107</v>
      </c>
      <c r="AF8492">
        <v>17</v>
      </c>
      <c r="AH8492" s="160">
        <v>35355</v>
      </c>
      <c r="AI8492">
        <v>9</v>
      </c>
      <c r="AJ8492">
        <v>132</v>
      </c>
      <c r="AK8492" s="160" t="s">
        <v>1107</v>
      </c>
      <c r="AL8492" s="28">
        <f t="shared" si="268"/>
        <v>13</v>
      </c>
      <c r="AN8492" s="160">
        <v>37911</v>
      </c>
      <c r="AO8492">
        <v>9</v>
      </c>
      <c r="AP8492">
        <v>140</v>
      </c>
      <c r="AQ8492" s="160" t="s">
        <v>1107</v>
      </c>
      <c r="AR8492" s="28">
        <f t="shared" si="269"/>
        <v>14</v>
      </c>
      <c r="AT8492" s="160">
        <v>36816</v>
      </c>
      <c r="AU8492">
        <v>9</v>
      </c>
      <c r="AV8492">
        <v>96</v>
      </c>
      <c r="AW8492" s="160" t="s">
        <v>1107</v>
      </c>
      <c r="AX8492" s="28">
        <f t="shared" si="270"/>
        <v>10</v>
      </c>
    </row>
    <row r="8493" spans="28:50" x14ac:dyDescent="0.3">
      <c r="AB8493" s="160">
        <v>35355</v>
      </c>
      <c r="AC8493">
        <v>10</v>
      </c>
      <c r="AD8493">
        <v>172</v>
      </c>
      <c r="AE8493" t="s">
        <v>1107</v>
      </c>
      <c r="AF8493">
        <v>17</v>
      </c>
      <c r="AH8493" s="160">
        <v>35355</v>
      </c>
      <c r="AI8493">
        <v>10</v>
      </c>
      <c r="AJ8493">
        <v>142</v>
      </c>
      <c r="AK8493" s="160" t="s">
        <v>1107</v>
      </c>
      <c r="AL8493" s="28">
        <f t="shared" si="268"/>
        <v>14</v>
      </c>
      <c r="AN8493" s="160">
        <v>37911</v>
      </c>
      <c r="AO8493">
        <v>10</v>
      </c>
      <c r="AP8493">
        <v>154</v>
      </c>
      <c r="AQ8493" s="160" t="s">
        <v>1107</v>
      </c>
      <c r="AR8493" s="28">
        <f t="shared" si="269"/>
        <v>15</v>
      </c>
      <c r="AT8493" s="160">
        <v>36816</v>
      </c>
      <c r="AU8493">
        <v>10</v>
      </c>
      <c r="AV8493">
        <v>110</v>
      </c>
      <c r="AW8493" s="160" t="s">
        <v>1107</v>
      </c>
      <c r="AX8493" s="28">
        <f t="shared" si="270"/>
        <v>11</v>
      </c>
    </row>
    <row r="8494" spans="28:50" x14ac:dyDescent="0.3">
      <c r="AB8494" s="160">
        <v>35355</v>
      </c>
      <c r="AC8494">
        <v>11</v>
      </c>
      <c r="AD8494">
        <v>175</v>
      </c>
      <c r="AE8494" t="s">
        <v>1107</v>
      </c>
      <c r="AF8494">
        <v>18</v>
      </c>
      <c r="AH8494" s="160">
        <v>35355</v>
      </c>
      <c r="AI8494">
        <v>11</v>
      </c>
      <c r="AJ8494">
        <v>152</v>
      </c>
      <c r="AK8494" s="160" t="s">
        <v>1107</v>
      </c>
      <c r="AL8494" s="28">
        <f t="shared" si="268"/>
        <v>15</v>
      </c>
      <c r="AN8494" s="160">
        <v>37911</v>
      </c>
      <c r="AO8494">
        <v>11</v>
      </c>
      <c r="AP8494">
        <v>150</v>
      </c>
      <c r="AQ8494" s="160" t="s">
        <v>1107</v>
      </c>
      <c r="AR8494" s="28">
        <f t="shared" si="269"/>
        <v>15</v>
      </c>
      <c r="AT8494" s="160">
        <v>36816</v>
      </c>
      <c r="AU8494">
        <v>11</v>
      </c>
      <c r="AV8494">
        <v>124</v>
      </c>
      <c r="AW8494" s="160" t="s">
        <v>1107</v>
      </c>
      <c r="AX8494" s="28">
        <f t="shared" si="270"/>
        <v>12</v>
      </c>
    </row>
    <row r="8495" spans="28:50" x14ac:dyDescent="0.3">
      <c r="AB8495" s="160">
        <v>35355</v>
      </c>
      <c r="AC8495">
        <v>12</v>
      </c>
      <c r="AD8495">
        <v>146</v>
      </c>
      <c r="AE8495" t="s">
        <v>1107</v>
      </c>
      <c r="AF8495">
        <v>15</v>
      </c>
      <c r="AH8495" s="160">
        <v>35355</v>
      </c>
      <c r="AI8495">
        <v>12</v>
      </c>
      <c r="AJ8495">
        <v>162</v>
      </c>
      <c r="AK8495" s="160" t="s">
        <v>1107</v>
      </c>
      <c r="AL8495" s="28">
        <f t="shared" si="268"/>
        <v>16</v>
      </c>
      <c r="AN8495" s="160">
        <v>37911</v>
      </c>
      <c r="AO8495">
        <v>12</v>
      </c>
      <c r="AP8495">
        <v>160</v>
      </c>
      <c r="AQ8495" s="160" t="s">
        <v>1107</v>
      </c>
      <c r="AR8495" s="28">
        <f t="shared" si="269"/>
        <v>16</v>
      </c>
      <c r="AT8495" s="160">
        <v>36816</v>
      </c>
      <c r="AU8495">
        <v>12</v>
      </c>
      <c r="AV8495">
        <v>85</v>
      </c>
      <c r="AW8495" s="160" t="s">
        <v>1107</v>
      </c>
      <c r="AX8495" s="28">
        <f t="shared" si="270"/>
        <v>9</v>
      </c>
    </row>
    <row r="8496" spans="28:50" x14ac:dyDescent="0.3">
      <c r="AB8496" s="160">
        <v>35355</v>
      </c>
      <c r="AC8496">
        <v>13</v>
      </c>
      <c r="AD8496">
        <v>137</v>
      </c>
      <c r="AE8496" t="s">
        <v>1107</v>
      </c>
      <c r="AF8496">
        <v>14</v>
      </c>
      <c r="AH8496" s="160">
        <v>35355</v>
      </c>
      <c r="AI8496">
        <v>13</v>
      </c>
      <c r="AJ8496">
        <v>166</v>
      </c>
      <c r="AK8496" s="160" t="s">
        <v>1107</v>
      </c>
      <c r="AL8496" s="28">
        <f t="shared" si="268"/>
        <v>17</v>
      </c>
      <c r="AN8496" s="160">
        <v>37911</v>
      </c>
      <c r="AO8496">
        <v>13</v>
      </c>
      <c r="AP8496">
        <v>161</v>
      </c>
      <c r="AQ8496" s="160" t="s">
        <v>1107</v>
      </c>
      <c r="AR8496" s="28">
        <f t="shared" si="269"/>
        <v>16</v>
      </c>
      <c r="AT8496" s="160">
        <v>36816</v>
      </c>
      <c r="AU8496">
        <v>13</v>
      </c>
      <c r="AV8496">
        <v>75</v>
      </c>
      <c r="AW8496" s="160" t="s">
        <v>1107</v>
      </c>
      <c r="AX8496" s="28">
        <f t="shared" si="270"/>
        <v>8</v>
      </c>
    </row>
    <row r="8497" spans="28:50" x14ac:dyDescent="0.3">
      <c r="AB8497" s="160">
        <v>35355</v>
      </c>
      <c r="AC8497">
        <v>14</v>
      </c>
      <c r="AD8497">
        <v>143</v>
      </c>
      <c r="AE8497" t="s">
        <v>1107</v>
      </c>
      <c r="AF8497">
        <v>14</v>
      </c>
      <c r="AH8497" s="160">
        <v>35355</v>
      </c>
      <c r="AI8497">
        <v>14</v>
      </c>
      <c r="AJ8497">
        <v>170</v>
      </c>
      <c r="AK8497" s="160" t="s">
        <v>1107</v>
      </c>
      <c r="AL8497" s="28">
        <f t="shared" si="268"/>
        <v>17</v>
      </c>
      <c r="AN8497" s="160">
        <v>37911</v>
      </c>
      <c r="AO8497">
        <v>14</v>
      </c>
      <c r="AP8497">
        <v>160</v>
      </c>
      <c r="AQ8497" s="160" t="s">
        <v>1107</v>
      </c>
      <c r="AR8497" s="28">
        <f t="shared" si="269"/>
        <v>16</v>
      </c>
      <c r="AT8497" s="160">
        <v>36816</v>
      </c>
      <c r="AU8497">
        <v>14</v>
      </c>
      <c r="AV8497">
        <v>78</v>
      </c>
      <c r="AW8497" s="160" t="s">
        <v>1107</v>
      </c>
      <c r="AX8497" s="28">
        <f t="shared" si="270"/>
        <v>8</v>
      </c>
    </row>
    <row r="8498" spans="28:50" x14ac:dyDescent="0.3">
      <c r="AB8498" s="160">
        <v>35355</v>
      </c>
      <c r="AC8498">
        <v>15</v>
      </c>
      <c r="AD8498">
        <v>161</v>
      </c>
      <c r="AE8498" t="s">
        <v>1107</v>
      </c>
      <c r="AF8498">
        <v>16</v>
      </c>
      <c r="AH8498" s="160">
        <v>35355</v>
      </c>
      <c r="AI8498">
        <v>15</v>
      </c>
      <c r="AJ8498">
        <v>175</v>
      </c>
      <c r="AK8498" s="160" t="s">
        <v>1107</v>
      </c>
      <c r="AL8498" s="28">
        <f t="shared" si="268"/>
        <v>18</v>
      </c>
      <c r="AN8498" s="160">
        <v>37911</v>
      </c>
      <c r="AO8498">
        <v>15</v>
      </c>
      <c r="AP8498">
        <v>160</v>
      </c>
      <c r="AQ8498" s="160" t="s">
        <v>1107</v>
      </c>
      <c r="AR8498" s="28">
        <f t="shared" si="269"/>
        <v>16</v>
      </c>
      <c r="AT8498" s="160">
        <v>36816</v>
      </c>
      <c r="AU8498">
        <v>15</v>
      </c>
      <c r="AV8498">
        <v>67</v>
      </c>
      <c r="AW8498" s="160" t="s">
        <v>1107</v>
      </c>
      <c r="AX8498" s="28">
        <f t="shared" si="270"/>
        <v>7</v>
      </c>
    </row>
    <row r="8499" spans="28:50" x14ac:dyDescent="0.3">
      <c r="AB8499" s="160">
        <v>35355</v>
      </c>
      <c r="AC8499">
        <v>16</v>
      </c>
      <c r="AD8499">
        <v>152</v>
      </c>
      <c r="AE8499" t="s">
        <v>1107</v>
      </c>
      <c r="AF8499">
        <v>15</v>
      </c>
      <c r="AH8499" s="160">
        <v>35355</v>
      </c>
      <c r="AI8499">
        <v>16</v>
      </c>
      <c r="AJ8499">
        <v>171</v>
      </c>
      <c r="AK8499" s="160" t="s">
        <v>1107</v>
      </c>
      <c r="AL8499" s="28">
        <f t="shared" si="268"/>
        <v>17</v>
      </c>
      <c r="AN8499" s="160">
        <v>37911</v>
      </c>
      <c r="AO8499">
        <v>16</v>
      </c>
      <c r="AP8499">
        <v>147</v>
      </c>
      <c r="AQ8499" s="160" t="s">
        <v>1107</v>
      </c>
      <c r="AR8499" s="28">
        <f t="shared" si="269"/>
        <v>15</v>
      </c>
      <c r="AT8499" s="160">
        <v>36816</v>
      </c>
      <c r="AU8499">
        <v>16</v>
      </c>
      <c r="AV8499">
        <v>64</v>
      </c>
      <c r="AW8499" s="160" t="s">
        <v>1107</v>
      </c>
      <c r="AX8499" s="28">
        <f t="shared" si="270"/>
        <v>6</v>
      </c>
    </row>
    <row r="8500" spans="28:50" x14ac:dyDescent="0.3">
      <c r="AB8500" s="160">
        <v>35355</v>
      </c>
      <c r="AC8500">
        <v>17</v>
      </c>
      <c r="AD8500">
        <v>154</v>
      </c>
      <c r="AE8500" t="s">
        <v>1107</v>
      </c>
      <c r="AF8500">
        <v>15</v>
      </c>
      <c r="AH8500" s="160">
        <v>35355</v>
      </c>
      <c r="AI8500">
        <v>17</v>
      </c>
      <c r="AJ8500">
        <v>166</v>
      </c>
      <c r="AK8500" s="160" t="s">
        <v>1107</v>
      </c>
      <c r="AL8500" s="28">
        <f t="shared" si="268"/>
        <v>17</v>
      </c>
      <c r="AN8500" s="160">
        <v>37911</v>
      </c>
      <c r="AO8500">
        <v>17</v>
      </c>
      <c r="AP8500">
        <v>150</v>
      </c>
      <c r="AQ8500" s="160" t="s">
        <v>1107</v>
      </c>
      <c r="AR8500" s="28">
        <f t="shared" si="269"/>
        <v>15</v>
      </c>
      <c r="AT8500" s="160">
        <v>36816</v>
      </c>
      <c r="AU8500">
        <v>17</v>
      </c>
      <c r="AV8500">
        <v>61</v>
      </c>
      <c r="AW8500" s="160" t="s">
        <v>1107</v>
      </c>
      <c r="AX8500" s="28">
        <f t="shared" si="270"/>
        <v>6</v>
      </c>
    </row>
    <row r="8501" spans="28:50" x14ac:dyDescent="0.3">
      <c r="AB8501" s="160">
        <v>35355</v>
      </c>
      <c r="AC8501">
        <v>18</v>
      </c>
      <c r="AD8501">
        <v>146</v>
      </c>
      <c r="AE8501" t="s">
        <v>1107</v>
      </c>
      <c r="AF8501">
        <v>15</v>
      </c>
      <c r="AH8501" s="160">
        <v>35355</v>
      </c>
      <c r="AI8501">
        <v>18</v>
      </c>
      <c r="AJ8501">
        <v>161</v>
      </c>
      <c r="AK8501" s="160" t="s">
        <v>1107</v>
      </c>
      <c r="AL8501" s="28">
        <f t="shared" si="268"/>
        <v>16</v>
      </c>
      <c r="AN8501" s="160">
        <v>37911</v>
      </c>
      <c r="AO8501">
        <v>18</v>
      </c>
      <c r="AP8501">
        <v>140</v>
      </c>
      <c r="AQ8501" s="160" t="s">
        <v>1107</v>
      </c>
      <c r="AR8501" s="28">
        <f t="shared" si="269"/>
        <v>14</v>
      </c>
      <c r="AT8501" s="160">
        <v>36816</v>
      </c>
      <c r="AU8501">
        <v>18</v>
      </c>
      <c r="AV8501">
        <v>50</v>
      </c>
      <c r="AW8501" s="160" t="s">
        <v>1107</v>
      </c>
      <c r="AX8501" s="28">
        <f t="shared" si="270"/>
        <v>5</v>
      </c>
    </row>
    <row r="8502" spans="28:50" x14ac:dyDescent="0.3">
      <c r="AB8502" s="160">
        <v>35355</v>
      </c>
      <c r="AC8502">
        <v>19</v>
      </c>
      <c r="AD8502">
        <v>147</v>
      </c>
      <c r="AE8502" t="s">
        <v>1107</v>
      </c>
      <c r="AF8502">
        <v>15</v>
      </c>
      <c r="AH8502" s="160">
        <v>35355</v>
      </c>
      <c r="AI8502">
        <v>19</v>
      </c>
      <c r="AJ8502">
        <v>155</v>
      </c>
      <c r="AK8502" s="160" t="s">
        <v>1107</v>
      </c>
      <c r="AL8502" s="28">
        <f t="shared" si="268"/>
        <v>16</v>
      </c>
      <c r="AN8502" s="160">
        <v>37911</v>
      </c>
      <c r="AO8502">
        <v>19</v>
      </c>
      <c r="AP8502">
        <v>137</v>
      </c>
      <c r="AQ8502" s="160" t="s">
        <v>1107</v>
      </c>
      <c r="AR8502" s="28">
        <f t="shared" si="269"/>
        <v>14</v>
      </c>
      <c r="AT8502" s="160">
        <v>36816</v>
      </c>
      <c r="AU8502">
        <v>19</v>
      </c>
      <c r="AV8502">
        <v>42</v>
      </c>
      <c r="AW8502" s="160" t="s">
        <v>1107</v>
      </c>
      <c r="AX8502" s="28">
        <f t="shared" si="270"/>
        <v>4</v>
      </c>
    </row>
    <row r="8503" spans="28:50" x14ac:dyDescent="0.3">
      <c r="AB8503" s="160">
        <v>35355</v>
      </c>
      <c r="AC8503">
        <v>20</v>
      </c>
      <c r="AD8503">
        <v>144</v>
      </c>
      <c r="AE8503" t="s">
        <v>1107</v>
      </c>
      <c r="AF8503">
        <v>14</v>
      </c>
      <c r="AH8503" s="160">
        <v>35355</v>
      </c>
      <c r="AI8503">
        <v>20</v>
      </c>
      <c r="AJ8503">
        <v>149</v>
      </c>
      <c r="AK8503" s="160" t="s">
        <v>1107</v>
      </c>
      <c r="AL8503" s="28">
        <f t="shared" si="268"/>
        <v>15</v>
      </c>
      <c r="AN8503" s="160">
        <v>37911</v>
      </c>
      <c r="AO8503">
        <v>20</v>
      </c>
      <c r="AP8503">
        <v>140</v>
      </c>
      <c r="AQ8503" s="160" t="s">
        <v>1107</v>
      </c>
      <c r="AR8503" s="28">
        <f t="shared" si="269"/>
        <v>14</v>
      </c>
      <c r="AT8503" s="160">
        <v>36816</v>
      </c>
      <c r="AU8503">
        <v>20</v>
      </c>
      <c r="AV8503">
        <v>41</v>
      </c>
      <c r="AW8503" s="160" t="s">
        <v>1107</v>
      </c>
      <c r="AX8503" s="28">
        <f t="shared" si="270"/>
        <v>4</v>
      </c>
    </row>
    <row r="8504" spans="28:50" x14ac:dyDescent="0.3">
      <c r="AB8504" s="160">
        <v>35355</v>
      </c>
      <c r="AC8504">
        <v>21</v>
      </c>
      <c r="AD8504">
        <v>142</v>
      </c>
      <c r="AE8504" t="s">
        <v>1107</v>
      </c>
      <c r="AF8504">
        <v>14</v>
      </c>
      <c r="AH8504" s="160">
        <v>35355</v>
      </c>
      <c r="AI8504">
        <v>21</v>
      </c>
      <c r="AJ8504">
        <v>143</v>
      </c>
      <c r="AK8504" s="160" t="s">
        <v>1107</v>
      </c>
      <c r="AL8504" s="28">
        <f t="shared" si="268"/>
        <v>14</v>
      </c>
      <c r="AN8504" s="160">
        <v>37911</v>
      </c>
      <c r="AO8504">
        <v>21</v>
      </c>
      <c r="AP8504">
        <v>130</v>
      </c>
      <c r="AQ8504" s="160" t="s">
        <v>1107</v>
      </c>
      <c r="AR8504" s="28">
        <f t="shared" si="269"/>
        <v>13</v>
      </c>
      <c r="AT8504" s="160">
        <v>36816</v>
      </c>
      <c r="AU8504">
        <v>21</v>
      </c>
      <c r="AV8504">
        <v>40</v>
      </c>
      <c r="AW8504" s="160" t="s">
        <v>1107</v>
      </c>
      <c r="AX8504" s="28">
        <f t="shared" si="270"/>
        <v>4</v>
      </c>
    </row>
    <row r="8505" spans="28:50" x14ac:dyDescent="0.3">
      <c r="AB8505" s="160">
        <v>35355</v>
      </c>
      <c r="AC8505">
        <v>22</v>
      </c>
      <c r="AD8505">
        <v>141</v>
      </c>
      <c r="AE8505" t="s">
        <v>1107</v>
      </c>
      <c r="AF8505">
        <v>14</v>
      </c>
      <c r="AH8505" s="160">
        <v>35355</v>
      </c>
      <c r="AI8505">
        <v>22</v>
      </c>
      <c r="AJ8505">
        <v>137</v>
      </c>
      <c r="AK8505" s="160" t="s">
        <v>1107</v>
      </c>
      <c r="AL8505" s="28">
        <f t="shared" si="268"/>
        <v>14</v>
      </c>
      <c r="AN8505" s="160">
        <v>37911</v>
      </c>
      <c r="AO8505">
        <v>22</v>
      </c>
      <c r="AP8505">
        <v>131</v>
      </c>
      <c r="AQ8505" s="160" t="s">
        <v>1107</v>
      </c>
      <c r="AR8505" s="28">
        <f t="shared" si="269"/>
        <v>13</v>
      </c>
      <c r="AT8505" s="160">
        <v>36816</v>
      </c>
      <c r="AU8505">
        <v>22</v>
      </c>
      <c r="AV8505">
        <v>41</v>
      </c>
      <c r="AW8505" s="160" t="s">
        <v>1107</v>
      </c>
      <c r="AX8505" s="28">
        <f t="shared" si="270"/>
        <v>4</v>
      </c>
    </row>
    <row r="8506" spans="28:50" x14ac:dyDescent="0.3">
      <c r="AB8506" s="160">
        <v>35355</v>
      </c>
      <c r="AC8506">
        <v>23</v>
      </c>
      <c r="AD8506">
        <v>141</v>
      </c>
      <c r="AE8506" t="s">
        <v>1107</v>
      </c>
      <c r="AF8506">
        <v>14</v>
      </c>
      <c r="AH8506" s="160">
        <v>35355</v>
      </c>
      <c r="AI8506">
        <v>23</v>
      </c>
      <c r="AJ8506">
        <v>131</v>
      </c>
      <c r="AK8506" s="160" t="s">
        <v>1107</v>
      </c>
      <c r="AL8506" s="28">
        <f t="shared" si="268"/>
        <v>13</v>
      </c>
      <c r="AN8506" s="160">
        <v>37911</v>
      </c>
      <c r="AO8506">
        <v>23</v>
      </c>
      <c r="AP8506">
        <v>140</v>
      </c>
      <c r="AQ8506" s="160" t="s">
        <v>1107</v>
      </c>
      <c r="AR8506" s="28">
        <f t="shared" si="269"/>
        <v>14</v>
      </c>
      <c r="AT8506" s="160">
        <v>36816</v>
      </c>
      <c r="AU8506">
        <v>23</v>
      </c>
      <c r="AV8506">
        <v>47</v>
      </c>
      <c r="AW8506" s="160" t="s">
        <v>1107</v>
      </c>
      <c r="AX8506" s="28">
        <f t="shared" si="270"/>
        <v>5</v>
      </c>
    </row>
    <row r="8507" spans="28:50" x14ac:dyDescent="0.3">
      <c r="AB8507" s="160">
        <v>35356</v>
      </c>
      <c r="AC8507">
        <v>0</v>
      </c>
      <c r="AD8507">
        <v>137</v>
      </c>
      <c r="AE8507" t="s">
        <v>1107</v>
      </c>
      <c r="AF8507">
        <v>14</v>
      </c>
      <c r="AH8507" s="160">
        <v>35356</v>
      </c>
      <c r="AI8507">
        <v>0</v>
      </c>
      <c r="AJ8507">
        <v>125</v>
      </c>
      <c r="AK8507" s="160" t="s">
        <v>1107</v>
      </c>
      <c r="AL8507" s="28">
        <f t="shared" ref="AL8507:AL8570" si="271">ROUND(AJ8507/10,0)</f>
        <v>13</v>
      </c>
      <c r="AN8507" s="160">
        <v>37912</v>
      </c>
      <c r="AO8507">
        <v>0</v>
      </c>
      <c r="AP8507">
        <v>140</v>
      </c>
      <c r="AQ8507" s="160" t="s">
        <v>1107</v>
      </c>
      <c r="AR8507" s="28">
        <f t="shared" ref="AR8507:AR8570" si="272">ROUND(AP8507/10,0)</f>
        <v>14</v>
      </c>
      <c r="AT8507" s="160">
        <v>36817</v>
      </c>
      <c r="AU8507">
        <v>0</v>
      </c>
      <c r="AV8507">
        <v>43</v>
      </c>
      <c r="AW8507" s="160" t="s">
        <v>1107</v>
      </c>
      <c r="AX8507" s="28">
        <f t="shared" ref="AX8507:AX8570" si="273">ROUND(AV8507/10,0)</f>
        <v>4</v>
      </c>
    </row>
    <row r="8508" spans="28:50" x14ac:dyDescent="0.3">
      <c r="AB8508" s="160">
        <v>35356</v>
      </c>
      <c r="AC8508">
        <v>1</v>
      </c>
      <c r="AD8508">
        <v>133</v>
      </c>
      <c r="AE8508" t="s">
        <v>1107</v>
      </c>
      <c r="AF8508">
        <v>13</v>
      </c>
      <c r="AH8508" s="160">
        <v>35356</v>
      </c>
      <c r="AI8508">
        <v>1</v>
      </c>
      <c r="AJ8508">
        <v>114</v>
      </c>
      <c r="AK8508" s="160" t="s">
        <v>1107</v>
      </c>
      <c r="AL8508" s="28">
        <f t="shared" si="271"/>
        <v>11</v>
      </c>
      <c r="AN8508" s="160">
        <v>37912</v>
      </c>
      <c r="AO8508">
        <v>1</v>
      </c>
      <c r="AP8508">
        <v>135</v>
      </c>
      <c r="AQ8508" s="160" t="s">
        <v>1107</v>
      </c>
      <c r="AR8508" s="28">
        <f t="shared" si="272"/>
        <v>14</v>
      </c>
      <c r="AT8508" s="160">
        <v>36817</v>
      </c>
      <c r="AU8508">
        <v>1</v>
      </c>
      <c r="AV8508">
        <v>43</v>
      </c>
      <c r="AW8508" s="160" t="s">
        <v>1107</v>
      </c>
      <c r="AX8508" s="28">
        <f t="shared" si="273"/>
        <v>4</v>
      </c>
    </row>
    <row r="8509" spans="28:50" x14ac:dyDescent="0.3">
      <c r="AB8509" s="160">
        <v>35356</v>
      </c>
      <c r="AC8509">
        <v>2</v>
      </c>
      <c r="AD8509">
        <v>129</v>
      </c>
      <c r="AE8509" t="s">
        <v>1107</v>
      </c>
      <c r="AF8509">
        <v>13</v>
      </c>
      <c r="AH8509" s="160">
        <v>35356</v>
      </c>
      <c r="AI8509">
        <v>2</v>
      </c>
      <c r="AJ8509">
        <v>102</v>
      </c>
      <c r="AK8509" s="160" t="s">
        <v>1107</v>
      </c>
      <c r="AL8509" s="28">
        <f t="shared" si="271"/>
        <v>10</v>
      </c>
      <c r="AN8509" s="160">
        <v>37912</v>
      </c>
      <c r="AO8509">
        <v>2</v>
      </c>
      <c r="AP8509">
        <v>130</v>
      </c>
      <c r="AQ8509" s="160" t="s">
        <v>1107</v>
      </c>
      <c r="AR8509" s="28">
        <f t="shared" si="272"/>
        <v>13</v>
      </c>
      <c r="AT8509" s="160">
        <v>36817</v>
      </c>
      <c r="AU8509">
        <v>2</v>
      </c>
      <c r="AV8509">
        <v>46</v>
      </c>
      <c r="AW8509" s="160" t="s">
        <v>1107</v>
      </c>
      <c r="AX8509" s="28">
        <f t="shared" si="273"/>
        <v>5</v>
      </c>
    </row>
    <row r="8510" spans="28:50" x14ac:dyDescent="0.3">
      <c r="AB8510" s="160">
        <v>35356</v>
      </c>
      <c r="AC8510">
        <v>3</v>
      </c>
      <c r="AD8510">
        <v>128</v>
      </c>
      <c r="AE8510" t="s">
        <v>1107</v>
      </c>
      <c r="AF8510">
        <v>13</v>
      </c>
      <c r="AH8510" s="160">
        <v>35356</v>
      </c>
      <c r="AI8510">
        <v>3</v>
      </c>
      <c r="AJ8510">
        <v>90</v>
      </c>
      <c r="AK8510" s="160" t="s">
        <v>1107</v>
      </c>
      <c r="AL8510" s="28">
        <f t="shared" si="271"/>
        <v>9</v>
      </c>
      <c r="AN8510" s="160">
        <v>37912</v>
      </c>
      <c r="AO8510">
        <v>3</v>
      </c>
      <c r="AP8510">
        <v>130</v>
      </c>
      <c r="AQ8510" s="160" t="s">
        <v>1107</v>
      </c>
      <c r="AR8510" s="28">
        <f t="shared" si="272"/>
        <v>13</v>
      </c>
      <c r="AT8510" s="160">
        <v>36817</v>
      </c>
      <c r="AU8510">
        <v>3</v>
      </c>
      <c r="AV8510">
        <v>46</v>
      </c>
      <c r="AW8510" s="160" t="s">
        <v>1107</v>
      </c>
      <c r="AX8510" s="28">
        <f t="shared" si="273"/>
        <v>5</v>
      </c>
    </row>
    <row r="8511" spans="28:50" x14ac:dyDescent="0.3">
      <c r="AB8511" s="160">
        <v>35356</v>
      </c>
      <c r="AC8511">
        <v>4</v>
      </c>
      <c r="AD8511">
        <v>126</v>
      </c>
      <c r="AE8511" t="s">
        <v>1107</v>
      </c>
      <c r="AF8511">
        <v>13</v>
      </c>
      <c r="AH8511" s="160">
        <v>35356</v>
      </c>
      <c r="AI8511">
        <v>4</v>
      </c>
      <c r="AJ8511">
        <v>85</v>
      </c>
      <c r="AK8511" s="160" t="s">
        <v>1107</v>
      </c>
      <c r="AL8511" s="28">
        <f t="shared" si="271"/>
        <v>9</v>
      </c>
      <c r="AN8511" s="160">
        <v>37912</v>
      </c>
      <c r="AO8511">
        <v>4</v>
      </c>
      <c r="AP8511">
        <v>132</v>
      </c>
      <c r="AQ8511" s="160" t="s">
        <v>1107</v>
      </c>
      <c r="AR8511" s="28">
        <f t="shared" si="272"/>
        <v>13</v>
      </c>
      <c r="AT8511" s="160">
        <v>36817</v>
      </c>
      <c r="AU8511">
        <v>4</v>
      </c>
      <c r="AV8511">
        <v>44</v>
      </c>
      <c r="AW8511" s="160" t="s">
        <v>1107</v>
      </c>
      <c r="AX8511" s="28">
        <f t="shared" si="273"/>
        <v>4</v>
      </c>
    </row>
    <row r="8512" spans="28:50" x14ac:dyDescent="0.3">
      <c r="AB8512" s="160">
        <v>35356</v>
      </c>
      <c r="AC8512">
        <v>5</v>
      </c>
      <c r="AD8512">
        <v>126</v>
      </c>
      <c r="AE8512" t="s">
        <v>1107</v>
      </c>
      <c r="AF8512">
        <v>13</v>
      </c>
      <c r="AH8512" s="160">
        <v>35356</v>
      </c>
      <c r="AI8512">
        <v>5</v>
      </c>
      <c r="AJ8512">
        <v>80</v>
      </c>
      <c r="AK8512" s="160" t="s">
        <v>1107</v>
      </c>
      <c r="AL8512" s="28">
        <f t="shared" si="271"/>
        <v>8</v>
      </c>
      <c r="AN8512" s="160">
        <v>37912</v>
      </c>
      <c r="AO8512">
        <v>5</v>
      </c>
      <c r="AP8512">
        <v>130</v>
      </c>
      <c r="AQ8512" s="160" t="s">
        <v>1107</v>
      </c>
      <c r="AR8512" s="28">
        <f t="shared" si="272"/>
        <v>13</v>
      </c>
      <c r="AT8512" s="160">
        <v>36817</v>
      </c>
      <c r="AU8512">
        <v>5</v>
      </c>
      <c r="AV8512">
        <v>45</v>
      </c>
      <c r="AW8512" s="160" t="s">
        <v>1107</v>
      </c>
      <c r="AX8512" s="28">
        <f t="shared" si="273"/>
        <v>5</v>
      </c>
    </row>
    <row r="8513" spans="28:50" x14ac:dyDescent="0.3">
      <c r="AB8513" s="160">
        <v>35356</v>
      </c>
      <c r="AC8513">
        <v>6</v>
      </c>
      <c r="AD8513">
        <v>127</v>
      </c>
      <c r="AE8513" t="s">
        <v>1107</v>
      </c>
      <c r="AF8513">
        <v>13</v>
      </c>
      <c r="AH8513" s="160">
        <v>35356</v>
      </c>
      <c r="AI8513">
        <v>6</v>
      </c>
      <c r="AJ8513">
        <v>75</v>
      </c>
      <c r="AK8513" s="160" t="s">
        <v>1107</v>
      </c>
      <c r="AL8513" s="28">
        <f t="shared" si="271"/>
        <v>8</v>
      </c>
      <c r="AN8513" s="160">
        <v>37912</v>
      </c>
      <c r="AO8513">
        <v>6</v>
      </c>
      <c r="AP8513">
        <v>140</v>
      </c>
      <c r="AQ8513" s="160" t="s">
        <v>1107</v>
      </c>
      <c r="AR8513" s="28">
        <f t="shared" si="272"/>
        <v>14</v>
      </c>
      <c r="AT8513" s="160">
        <v>36817</v>
      </c>
      <c r="AU8513">
        <v>6</v>
      </c>
      <c r="AV8513">
        <v>54</v>
      </c>
      <c r="AW8513" s="160" t="s">
        <v>1107</v>
      </c>
      <c r="AX8513" s="28">
        <f t="shared" si="273"/>
        <v>5</v>
      </c>
    </row>
    <row r="8514" spans="28:50" x14ac:dyDescent="0.3">
      <c r="AB8514" s="160">
        <v>35356</v>
      </c>
      <c r="AC8514">
        <v>7</v>
      </c>
      <c r="AD8514">
        <v>134</v>
      </c>
      <c r="AE8514" t="s">
        <v>1107</v>
      </c>
      <c r="AF8514">
        <v>13</v>
      </c>
      <c r="AH8514" s="160">
        <v>35356</v>
      </c>
      <c r="AI8514">
        <v>7</v>
      </c>
      <c r="AJ8514">
        <v>100</v>
      </c>
      <c r="AK8514" s="160" t="s">
        <v>1107</v>
      </c>
      <c r="AL8514" s="28">
        <f t="shared" si="271"/>
        <v>10</v>
      </c>
      <c r="AN8514" s="160">
        <v>37912</v>
      </c>
      <c r="AO8514">
        <v>7</v>
      </c>
      <c r="AP8514">
        <v>143</v>
      </c>
      <c r="AQ8514" s="160" t="s">
        <v>1107</v>
      </c>
      <c r="AR8514" s="28">
        <f t="shared" si="272"/>
        <v>14</v>
      </c>
      <c r="AT8514" s="160">
        <v>36817</v>
      </c>
      <c r="AU8514">
        <v>7</v>
      </c>
      <c r="AV8514">
        <v>74</v>
      </c>
      <c r="AW8514" s="160" t="s">
        <v>1107</v>
      </c>
      <c r="AX8514" s="28">
        <f t="shared" si="273"/>
        <v>7</v>
      </c>
    </row>
    <row r="8515" spans="28:50" x14ac:dyDescent="0.3">
      <c r="AB8515" s="160">
        <v>35356</v>
      </c>
      <c r="AC8515">
        <v>8</v>
      </c>
      <c r="AD8515">
        <v>143</v>
      </c>
      <c r="AE8515" t="s">
        <v>1107</v>
      </c>
      <c r="AF8515">
        <v>14</v>
      </c>
      <c r="AH8515" s="160">
        <v>35356</v>
      </c>
      <c r="AI8515">
        <v>8</v>
      </c>
      <c r="AJ8515">
        <v>125</v>
      </c>
      <c r="AK8515" s="160" t="s">
        <v>1107</v>
      </c>
      <c r="AL8515" s="28">
        <f t="shared" si="271"/>
        <v>13</v>
      </c>
      <c r="AN8515" s="160">
        <v>37912</v>
      </c>
      <c r="AO8515">
        <v>8</v>
      </c>
      <c r="AP8515">
        <v>150</v>
      </c>
      <c r="AQ8515" s="160" t="s">
        <v>1107</v>
      </c>
      <c r="AR8515" s="28">
        <f t="shared" si="272"/>
        <v>15</v>
      </c>
      <c r="AT8515" s="160">
        <v>36817</v>
      </c>
      <c r="AU8515">
        <v>8</v>
      </c>
      <c r="AV8515">
        <v>84</v>
      </c>
      <c r="AW8515" s="160" t="s">
        <v>1107</v>
      </c>
      <c r="AX8515" s="28">
        <f t="shared" si="273"/>
        <v>8</v>
      </c>
    </row>
    <row r="8516" spans="28:50" x14ac:dyDescent="0.3">
      <c r="AB8516" s="160">
        <v>35356</v>
      </c>
      <c r="AC8516">
        <v>9</v>
      </c>
      <c r="AD8516">
        <v>160</v>
      </c>
      <c r="AE8516" t="s">
        <v>1107</v>
      </c>
      <c r="AF8516">
        <v>16</v>
      </c>
      <c r="AH8516" s="160">
        <v>35356</v>
      </c>
      <c r="AI8516">
        <v>9</v>
      </c>
      <c r="AJ8516">
        <v>150</v>
      </c>
      <c r="AK8516" s="160" t="s">
        <v>1107</v>
      </c>
      <c r="AL8516" s="28">
        <f t="shared" si="271"/>
        <v>15</v>
      </c>
      <c r="AN8516" s="160">
        <v>37912</v>
      </c>
      <c r="AO8516">
        <v>9</v>
      </c>
      <c r="AP8516">
        <v>160</v>
      </c>
      <c r="AQ8516" s="160" t="s">
        <v>1107</v>
      </c>
      <c r="AR8516" s="28">
        <f t="shared" si="272"/>
        <v>16</v>
      </c>
      <c r="AT8516" s="160">
        <v>36817</v>
      </c>
      <c r="AU8516">
        <v>9</v>
      </c>
      <c r="AV8516">
        <v>94</v>
      </c>
      <c r="AW8516" s="160" t="s">
        <v>1107</v>
      </c>
      <c r="AX8516" s="28">
        <f t="shared" si="273"/>
        <v>9</v>
      </c>
    </row>
    <row r="8517" spans="28:50" x14ac:dyDescent="0.3">
      <c r="AB8517" s="160">
        <v>35356</v>
      </c>
      <c r="AC8517">
        <v>10</v>
      </c>
      <c r="AD8517">
        <v>172</v>
      </c>
      <c r="AE8517" t="s">
        <v>1107</v>
      </c>
      <c r="AF8517">
        <v>17</v>
      </c>
      <c r="AH8517" s="160">
        <v>35356</v>
      </c>
      <c r="AI8517">
        <v>10</v>
      </c>
      <c r="AJ8517">
        <v>166</v>
      </c>
      <c r="AK8517" s="160" t="s">
        <v>1107</v>
      </c>
      <c r="AL8517" s="28">
        <f t="shared" si="271"/>
        <v>17</v>
      </c>
      <c r="AN8517" s="160">
        <v>37912</v>
      </c>
      <c r="AO8517">
        <v>10</v>
      </c>
      <c r="AP8517">
        <v>163</v>
      </c>
      <c r="AQ8517" s="160" t="s">
        <v>1107</v>
      </c>
      <c r="AR8517" s="28">
        <f t="shared" si="272"/>
        <v>16</v>
      </c>
      <c r="AT8517" s="160">
        <v>36817</v>
      </c>
      <c r="AU8517">
        <v>10</v>
      </c>
      <c r="AV8517">
        <v>110</v>
      </c>
      <c r="AW8517" s="160" t="s">
        <v>1107</v>
      </c>
      <c r="AX8517" s="28">
        <f t="shared" si="273"/>
        <v>11</v>
      </c>
    </row>
    <row r="8518" spans="28:50" x14ac:dyDescent="0.3">
      <c r="AB8518" s="160">
        <v>35356</v>
      </c>
      <c r="AC8518">
        <v>11</v>
      </c>
      <c r="AD8518">
        <v>184</v>
      </c>
      <c r="AE8518" t="s">
        <v>1107</v>
      </c>
      <c r="AF8518">
        <v>18</v>
      </c>
      <c r="AH8518" s="160">
        <v>35356</v>
      </c>
      <c r="AI8518">
        <v>11</v>
      </c>
      <c r="AJ8518">
        <v>182</v>
      </c>
      <c r="AK8518" s="160" t="s">
        <v>1107</v>
      </c>
      <c r="AL8518" s="28">
        <f t="shared" si="271"/>
        <v>18</v>
      </c>
      <c r="AN8518" s="160">
        <v>37912</v>
      </c>
      <c r="AO8518">
        <v>11</v>
      </c>
      <c r="AP8518">
        <v>160</v>
      </c>
      <c r="AQ8518" s="160" t="s">
        <v>1107</v>
      </c>
      <c r="AR8518" s="28">
        <f t="shared" si="272"/>
        <v>16</v>
      </c>
      <c r="AT8518" s="160">
        <v>36817</v>
      </c>
      <c r="AU8518">
        <v>11</v>
      </c>
      <c r="AV8518">
        <v>119</v>
      </c>
      <c r="AW8518" s="160" t="s">
        <v>1107</v>
      </c>
      <c r="AX8518" s="28">
        <f t="shared" si="273"/>
        <v>12</v>
      </c>
    </row>
    <row r="8519" spans="28:50" x14ac:dyDescent="0.3">
      <c r="AB8519" s="160">
        <v>35356</v>
      </c>
      <c r="AC8519">
        <v>12</v>
      </c>
      <c r="AD8519">
        <v>194</v>
      </c>
      <c r="AE8519" t="s">
        <v>1107</v>
      </c>
      <c r="AF8519">
        <v>19</v>
      </c>
      <c r="AH8519" s="160">
        <v>35356</v>
      </c>
      <c r="AI8519">
        <v>12</v>
      </c>
      <c r="AJ8519">
        <v>199</v>
      </c>
      <c r="AK8519" s="160" t="s">
        <v>1107</v>
      </c>
      <c r="AL8519" s="28">
        <f t="shared" si="271"/>
        <v>20</v>
      </c>
      <c r="AN8519" s="160">
        <v>37912</v>
      </c>
      <c r="AO8519">
        <v>12</v>
      </c>
      <c r="AP8519">
        <v>170</v>
      </c>
      <c r="AQ8519" s="160" t="s">
        <v>1107</v>
      </c>
      <c r="AR8519" s="28">
        <f t="shared" si="272"/>
        <v>17</v>
      </c>
      <c r="AT8519" s="160">
        <v>36817</v>
      </c>
      <c r="AU8519">
        <v>12</v>
      </c>
      <c r="AV8519">
        <v>122</v>
      </c>
      <c r="AW8519" s="160" t="s">
        <v>1107</v>
      </c>
      <c r="AX8519" s="28">
        <f t="shared" si="273"/>
        <v>12</v>
      </c>
    </row>
    <row r="8520" spans="28:50" x14ac:dyDescent="0.3">
      <c r="AB8520" s="160">
        <v>35356</v>
      </c>
      <c r="AC8520">
        <v>13</v>
      </c>
      <c r="AD8520">
        <v>205</v>
      </c>
      <c r="AE8520" t="s">
        <v>1107</v>
      </c>
      <c r="AF8520">
        <v>21</v>
      </c>
      <c r="AH8520" s="160">
        <v>35356</v>
      </c>
      <c r="AI8520">
        <v>13</v>
      </c>
      <c r="AJ8520">
        <v>206</v>
      </c>
      <c r="AK8520" s="160" t="s">
        <v>1107</v>
      </c>
      <c r="AL8520" s="28">
        <f t="shared" si="271"/>
        <v>21</v>
      </c>
      <c r="AN8520" s="160">
        <v>37912</v>
      </c>
      <c r="AO8520">
        <v>13</v>
      </c>
      <c r="AP8520">
        <v>167</v>
      </c>
      <c r="AQ8520" s="160" t="s">
        <v>1107</v>
      </c>
      <c r="AR8520" s="28">
        <f t="shared" si="272"/>
        <v>17</v>
      </c>
      <c r="AT8520" s="160">
        <v>36817</v>
      </c>
      <c r="AU8520">
        <v>13</v>
      </c>
      <c r="AV8520">
        <v>127</v>
      </c>
      <c r="AW8520" s="160" t="s">
        <v>1107</v>
      </c>
      <c r="AX8520" s="28">
        <f t="shared" si="273"/>
        <v>13</v>
      </c>
    </row>
    <row r="8521" spans="28:50" x14ac:dyDescent="0.3">
      <c r="AB8521" s="160">
        <v>35356</v>
      </c>
      <c r="AC8521">
        <v>14</v>
      </c>
      <c r="AD8521">
        <v>209</v>
      </c>
      <c r="AE8521" t="s">
        <v>1107</v>
      </c>
      <c r="AF8521">
        <v>21</v>
      </c>
      <c r="AH8521" s="160">
        <v>35356</v>
      </c>
      <c r="AI8521">
        <v>14</v>
      </c>
      <c r="AJ8521">
        <v>213</v>
      </c>
      <c r="AK8521" s="160" t="s">
        <v>1107</v>
      </c>
      <c r="AL8521" s="28">
        <f t="shared" si="271"/>
        <v>21</v>
      </c>
      <c r="AN8521" s="160">
        <v>37912</v>
      </c>
      <c r="AO8521">
        <v>14</v>
      </c>
      <c r="AP8521">
        <v>170</v>
      </c>
      <c r="AQ8521" s="160" t="s">
        <v>1107</v>
      </c>
      <c r="AR8521" s="28">
        <f t="shared" si="272"/>
        <v>17</v>
      </c>
      <c r="AT8521" s="160">
        <v>36817</v>
      </c>
      <c r="AU8521">
        <v>14</v>
      </c>
      <c r="AV8521">
        <v>132</v>
      </c>
      <c r="AW8521" s="160" t="s">
        <v>1107</v>
      </c>
      <c r="AX8521" s="28">
        <f t="shared" si="273"/>
        <v>13</v>
      </c>
    </row>
    <row r="8522" spans="28:50" x14ac:dyDescent="0.3">
      <c r="AB8522" s="160">
        <v>35356</v>
      </c>
      <c r="AC8522">
        <v>15</v>
      </c>
      <c r="AD8522">
        <v>205</v>
      </c>
      <c r="AE8522" t="s">
        <v>1107</v>
      </c>
      <c r="AF8522">
        <v>21</v>
      </c>
      <c r="AH8522" s="160">
        <v>35356</v>
      </c>
      <c r="AI8522">
        <v>15</v>
      </c>
      <c r="AJ8522">
        <v>221</v>
      </c>
      <c r="AK8522" s="160" t="s">
        <v>1107</v>
      </c>
      <c r="AL8522" s="28">
        <f t="shared" si="271"/>
        <v>22</v>
      </c>
      <c r="AN8522" s="160">
        <v>37912</v>
      </c>
      <c r="AO8522">
        <v>15</v>
      </c>
      <c r="AP8522">
        <v>160</v>
      </c>
      <c r="AQ8522" s="160" t="s">
        <v>1107</v>
      </c>
      <c r="AR8522" s="28">
        <f t="shared" si="272"/>
        <v>16</v>
      </c>
      <c r="AT8522" s="160">
        <v>36817</v>
      </c>
      <c r="AU8522">
        <v>15</v>
      </c>
      <c r="AV8522">
        <v>114</v>
      </c>
      <c r="AW8522" s="160" t="s">
        <v>1107</v>
      </c>
      <c r="AX8522" s="28">
        <f t="shared" si="273"/>
        <v>11</v>
      </c>
    </row>
    <row r="8523" spans="28:50" x14ac:dyDescent="0.3">
      <c r="AB8523" s="160">
        <v>35356</v>
      </c>
      <c r="AC8523">
        <v>16</v>
      </c>
      <c r="AD8523">
        <v>198</v>
      </c>
      <c r="AE8523" t="s">
        <v>1107</v>
      </c>
      <c r="AF8523">
        <v>20</v>
      </c>
      <c r="AH8523" s="160">
        <v>35356</v>
      </c>
      <c r="AI8523">
        <v>16</v>
      </c>
      <c r="AJ8523">
        <v>215</v>
      </c>
      <c r="AK8523" s="160" t="s">
        <v>1107</v>
      </c>
      <c r="AL8523" s="28">
        <f t="shared" si="271"/>
        <v>22</v>
      </c>
      <c r="AN8523" s="160">
        <v>37912</v>
      </c>
      <c r="AO8523">
        <v>16</v>
      </c>
      <c r="AP8523">
        <v>153</v>
      </c>
      <c r="AQ8523" s="160" t="s">
        <v>1107</v>
      </c>
      <c r="AR8523" s="28">
        <f t="shared" si="272"/>
        <v>15</v>
      </c>
      <c r="AT8523" s="160">
        <v>36817</v>
      </c>
      <c r="AU8523">
        <v>16</v>
      </c>
      <c r="AV8523">
        <v>101</v>
      </c>
      <c r="AW8523" s="160" t="s">
        <v>1107</v>
      </c>
      <c r="AX8523" s="28">
        <f t="shared" si="273"/>
        <v>10</v>
      </c>
    </row>
    <row r="8524" spans="28:50" x14ac:dyDescent="0.3">
      <c r="AB8524" s="160">
        <v>35356</v>
      </c>
      <c r="AC8524">
        <v>17</v>
      </c>
      <c r="AD8524">
        <v>192</v>
      </c>
      <c r="AE8524" t="s">
        <v>1107</v>
      </c>
      <c r="AF8524">
        <v>19</v>
      </c>
      <c r="AH8524" s="160">
        <v>35356</v>
      </c>
      <c r="AI8524">
        <v>17</v>
      </c>
      <c r="AJ8524">
        <v>209</v>
      </c>
      <c r="AK8524" s="160" t="s">
        <v>1107</v>
      </c>
      <c r="AL8524" s="28">
        <f t="shared" si="271"/>
        <v>21</v>
      </c>
      <c r="AN8524" s="160">
        <v>37912</v>
      </c>
      <c r="AO8524">
        <v>17</v>
      </c>
      <c r="AP8524">
        <v>150</v>
      </c>
      <c r="AQ8524" s="160" t="s">
        <v>1107</v>
      </c>
      <c r="AR8524" s="28">
        <f t="shared" si="272"/>
        <v>15</v>
      </c>
      <c r="AT8524" s="160">
        <v>36817</v>
      </c>
      <c r="AU8524">
        <v>17</v>
      </c>
      <c r="AV8524">
        <v>98</v>
      </c>
      <c r="AW8524" s="160" t="s">
        <v>1107</v>
      </c>
      <c r="AX8524" s="28">
        <f t="shared" si="273"/>
        <v>10</v>
      </c>
    </row>
    <row r="8525" spans="28:50" x14ac:dyDescent="0.3">
      <c r="AB8525" s="160">
        <v>35356</v>
      </c>
      <c r="AC8525">
        <v>18</v>
      </c>
      <c r="AD8525">
        <v>167</v>
      </c>
      <c r="AE8525" t="s">
        <v>1107</v>
      </c>
      <c r="AF8525">
        <v>17</v>
      </c>
      <c r="AH8525" s="160">
        <v>35356</v>
      </c>
      <c r="AI8525">
        <v>18</v>
      </c>
      <c r="AJ8525">
        <v>202</v>
      </c>
      <c r="AK8525" s="160" t="s">
        <v>1107</v>
      </c>
      <c r="AL8525" s="28">
        <f t="shared" si="271"/>
        <v>20</v>
      </c>
      <c r="AN8525" s="160">
        <v>37912</v>
      </c>
      <c r="AO8525">
        <v>18</v>
      </c>
      <c r="AP8525">
        <v>150</v>
      </c>
      <c r="AQ8525" s="160" t="s">
        <v>1107</v>
      </c>
      <c r="AR8525" s="28">
        <f t="shared" si="272"/>
        <v>15</v>
      </c>
      <c r="AT8525" s="160">
        <v>36817</v>
      </c>
      <c r="AU8525">
        <v>18</v>
      </c>
      <c r="AV8525">
        <v>92</v>
      </c>
      <c r="AW8525" s="160" t="s">
        <v>1107</v>
      </c>
      <c r="AX8525" s="28">
        <f t="shared" si="273"/>
        <v>9</v>
      </c>
    </row>
    <row r="8526" spans="28:50" x14ac:dyDescent="0.3">
      <c r="AB8526" s="160">
        <v>35356</v>
      </c>
      <c r="AC8526">
        <v>19</v>
      </c>
      <c r="AD8526">
        <v>153</v>
      </c>
      <c r="AE8526" t="s">
        <v>1107</v>
      </c>
      <c r="AF8526">
        <v>15</v>
      </c>
      <c r="AH8526" s="160">
        <v>35356</v>
      </c>
      <c r="AI8526">
        <v>19</v>
      </c>
      <c r="AJ8526">
        <v>192</v>
      </c>
      <c r="AK8526" s="160" t="s">
        <v>1107</v>
      </c>
      <c r="AL8526" s="28">
        <f t="shared" si="271"/>
        <v>19</v>
      </c>
      <c r="AN8526" s="160">
        <v>37912</v>
      </c>
      <c r="AO8526">
        <v>19</v>
      </c>
      <c r="AP8526">
        <v>147</v>
      </c>
      <c r="AQ8526" s="160" t="s">
        <v>1107</v>
      </c>
      <c r="AR8526" s="28">
        <f t="shared" si="272"/>
        <v>15</v>
      </c>
      <c r="AT8526" s="160">
        <v>36817</v>
      </c>
      <c r="AU8526">
        <v>19</v>
      </c>
      <c r="AV8526">
        <v>87</v>
      </c>
      <c r="AW8526" s="160" t="s">
        <v>1107</v>
      </c>
      <c r="AX8526" s="28">
        <f t="shared" si="273"/>
        <v>9</v>
      </c>
    </row>
    <row r="8527" spans="28:50" x14ac:dyDescent="0.3">
      <c r="AB8527" s="160">
        <v>35356</v>
      </c>
      <c r="AC8527">
        <v>20</v>
      </c>
      <c r="AD8527">
        <v>142</v>
      </c>
      <c r="AE8527" t="s">
        <v>1107</v>
      </c>
      <c r="AF8527">
        <v>14</v>
      </c>
      <c r="AH8527" s="160">
        <v>35356</v>
      </c>
      <c r="AI8527">
        <v>20</v>
      </c>
      <c r="AJ8527">
        <v>181</v>
      </c>
      <c r="AK8527" s="160" t="s">
        <v>1107</v>
      </c>
      <c r="AL8527" s="28">
        <f t="shared" si="271"/>
        <v>18</v>
      </c>
      <c r="AN8527" s="160">
        <v>37912</v>
      </c>
      <c r="AO8527">
        <v>20</v>
      </c>
      <c r="AP8527">
        <v>150</v>
      </c>
      <c r="AQ8527" s="160" t="s">
        <v>1107</v>
      </c>
      <c r="AR8527" s="28">
        <f t="shared" si="272"/>
        <v>15</v>
      </c>
      <c r="AT8527" s="160">
        <v>36817</v>
      </c>
      <c r="AU8527">
        <v>20</v>
      </c>
      <c r="AV8527">
        <v>88</v>
      </c>
      <c r="AW8527" s="160" t="s">
        <v>1107</v>
      </c>
      <c r="AX8527" s="28">
        <f t="shared" si="273"/>
        <v>9</v>
      </c>
    </row>
    <row r="8528" spans="28:50" x14ac:dyDescent="0.3">
      <c r="AB8528" s="160">
        <v>35356</v>
      </c>
      <c r="AC8528">
        <v>21</v>
      </c>
      <c r="AD8528">
        <v>131</v>
      </c>
      <c r="AE8528" t="s">
        <v>1107</v>
      </c>
      <c r="AF8528">
        <v>13</v>
      </c>
      <c r="AH8528" s="160">
        <v>35356</v>
      </c>
      <c r="AI8528">
        <v>21</v>
      </c>
      <c r="AJ8528">
        <v>170</v>
      </c>
      <c r="AK8528" s="160" t="s">
        <v>1107</v>
      </c>
      <c r="AL8528" s="28">
        <f t="shared" si="271"/>
        <v>17</v>
      </c>
      <c r="AN8528" s="160">
        <v>37912</v>
      </c>
      <c r="AO8528">
        <v>21</v>
      </c>
      <c r="AP8528">
        <v>150</v>
      </c>
      <c r="AQ8528" s="160" t="s">
        <v>1107</v>
      </c>
      <c r="AR8528" s="28">
        <f t="shared" si="272"/>
        <v>15</v>
      </c>
      <c r="AT8528" s="160">
        <v>36817</v>
      </c>
      <c r="AU8528">
        <v>21</v>
      </c>
      <c r="AV8528">
        <v>92</v>
      </c>
      <c r="AW8528" s="160" t="s">
        <v>1107</v>
      </c>
      <c r="AX8528" s="28">
        <f t="shared" si="273"/>
        <v>9</v>
      </c>
    </row>
    <row r="8529" spans="28:50" x14ac:dyDescent="0.3">
      <c r="AB8529" s="160">
        <v>35356</v>
      </c>
      <c r="AC8529">
        <v>22</v>
      </c>
      <c r="AD8529">
        <v>93</v>
      </c>
      <c r="AE8529" t="s">
        <v>1107</v>
      </c>
      <c r="AF8529">
        <v>9</v>
      </c>
      <c r="AH8529" s="160">
        <v>35356</v>
      </c>
      <c r="AI8529">
        <v>22</v>
      </c>
      <c r="AJ8529">
        <v>166</v>
      </c>
      <c r="AK8529" s="160" t="s">
        <v>1107</v>
      </c>
      <c r="AL8529" s="28">
        <f t="shared" si="271"/>
        <v>17</v>
      </c>
      <c r="AN8529" s="160">
        <v>37912</v>
      </c>
      <c r="AO8529">
        <v>22</v>
      </c>
      <c r="AP8529">
        <v>143</v>
      </c>
      <c r="AQ8529" s="160" t="s">
        <v>1107</v>
      </c>
      <c r="AR8529" s="28">
        <f t="shared" si="272"/>
        <v>14</v>
      </c>
      <c r="AT8529" s="160">
        <v>36817</v>
      </c>
      <c r="AU8529">
        <v>22</v>
      </c>
      <c r="AV8529">
        <v>89</v>
      </c>
      <c r="AW8529" s="160" t="s">
        <v>1107</v>
      </c>
      <c r="AX8529" s="28">
        <f t="shared" si="273"/>
        <v>9</v>
      </c>
    </row>
    <row r="8530" spans="28:50" x14ac:dyDescent="0.3">
      <c r="AB8530" s="160">
        <v>35356</v>
      </c>
      <c r="AC8530">
        <v>23</v>
      </c>
      <c r="AD8530">
        <v>94</v>
      </c>
      <c r="AE8530" t="s">
        <v>1107</v>
      </c>
      <c r="AF8530">
        <v>9</v>
      </c>
      <c r="AH8530" s="160">
        <v>35356</v>
      </c>
      <c r="AI8530">
        <v>23</v>
      </c>
      <c r="AJ8530">
        <v>161</v>
      </c>
      <c r="AK8530" s="160" t="s">
        <v>1107</v>
      </c>
      <c r="AL8530" s="28">
        <f t="shared" si="271"/>
        <v>16</v>
      </c>
      <c r="AN8530" s="160">
        <v>37912</v>
      </c>
      <c r="AO8530">
        <v>23</v>
      </c>
      <c r="AP8530">
        <v>140</v>
      </c>
      <c r="AQ8530" s="160" t="s">
        <v>1107</v>
      </c>
      <c r="AR8530" s="28">
        <f t="shared" si="272"/>
        <v>14</v>
      </c>
      <c r="AT8530" s="160">
        <v>36817</v>
      </c>
      <c r="AU8530">
        <v>23</v>
      </c>
      <c r="AV8530">
        <v>88</v>
      </c>
      <c r="AW8530" s="160" t="s">
        <v>1107</v>
      </c>
      <c r="AX8530" s="28">
        <f t="shared" si="273"/>
        <v>9</v>
      </c>
    </row>
    <row r="8531" spans="28:50" x14ac:dyDescent="0.3">
      <c r="AB8531" s="160">
        <v>35357</v>
      </c>
      <c r="AC8531">
        <v>0</v>
      </c>
      <c r="AD8531">
        <v>94</v>
      </c>
      <c r="AE8531" t="s">
        <v>1107</v>
      </c>
      <c r="AF8531">
        <v>9</v>
      </c>
      <c r="AH8531" s="160">
        <v>35357</v>
      </c>
      <c r="AI8531">
        <v>0</v>
      </c>
      <c r="AJ8531">
        <v>156</v>
      </c>
      <c r="AK8531" s="160" t="s">
        <v>1107</v>
      </c>
      <c r="AL8531" s="28">
        <f t="shared" si="271"/>
        <v>16</v>
      </c>
      <c r="AN8531" s="160">
        <v>37913</v>
      </c>
      <c r="AO8531">
        <v>0</v>
      </c>
      <c r="AP8531">
        <v>140</v>
      </c>
      <c r="AQ8531" s="160" t="s">
        <v>1107</v>
      </c>
      <c r="AR8531" s="28">
        <f t="shared" si="272"/>
        <v>14</v>
      </c>
      <c r="AT8531" s="160">
        <v>36818</v>
      </c>
      <c r="AU8531">
        <v>0</v>
      </c>
      <c r="AV8531">
        <v>89</v>
      </c>
      <c r="AW8531" s="160" t="s">
        <v>1107</v>
      </c>
      <c r="AX8531" s="28">
        <f t="shared" si="273"/>
        <v>9</v>
      </c>
    </row>
    <row r="8532" spans="28:50" x14ac:dyDescent="0.3">
      <c r="AB8532" s="160">
        <v>35357</v>
      </c>
      <c r="AC8532">
        <v>1</v>
      </c>
      <c r="AD8532">
        <v>65</v>
      </c>
      <c r="AE8532" t="s">
        <v>1107</v>
      </c>
      <c r="AF8532">
        <v>7</v>
      </c>
      <c r="AH8532" s="160">
        <v>35357</v>
      </c>
      <c r="AI8532">
        <v>1</v>
      </c>
      <c r="AJ8532">
        <v>156</v>
      </c>
      <c r="AK8532" s="160" t="s">
        <v>1107</v>
      </c>
      <c r="AL8532" s="28">
        <f t="shared" si="271"/>
        <v>16</v>
      </c>
      <c r="AN8532" s="160">
        <v>37913</v>
      </c>
      <c r="AO8532">
        <v>1</v>
      </c>
      <c r="AP8532">
        <v>142</v>
      </c>
      <c r="AQ8532" s="160" t="s">
        <v>1107</v>
      </c>
      <c r="AR8532" s="28">
        <f t="shared" si="272"/>
        <v>14</v>
      </c>
      <c r="AT8532" s="160">
        <v>36818</v>
      </c>
      <c r="AU8532">
        <v>1</v>
      </c>
      <c r="AV8532">
        <v>88</v>
      </c>
      <c r="AW8532" s="160" t="s">
        <v>1107</v>
      </c>
      <c r="AX8532" s="28">
        <f t="shared" si="273"/>
        <v>9</v>
      </c>
    </row>
    <row r="8533" spans="28:50" x14ac:dyDescent="0.3">
      <c r="AB8533" s="160">
        <v>35357</v>
      </c>
      <c r="AC8533">
        <v>2</v>
      </c>
      <c r="AD8533">
        <v>57</v>
      </c>
      <c r="AE8533" t="s">
        <v>1107</v>
      </c>
      <c r="AF8533">
        <v>6</v>
      </c>
      <c r="AH8533" s="160">
        <v>35357</v>
      </c>
      <c r="AI8533">
        <v>2</v>
      </c>
      <c r="AJ8533">
        <v>155</v>
      </c>
      <c r="AK8533" s="160" t="s">
        <v>1107</v>
      </c>
      <c r="AL8533" s="28">
        <f t="shared" si="271"/>
        <v>16</v>
      </c>
      <c r="AN8533" s="160">
        <v>37913</v>
      </c>
      <c r="AO8533">
        <v>2</v>
      </c>
      <c r="AP8533">
        <v>140</v>
      </c>
      <c r="AQ8533" s="160" t="s">
        <v>1107</v>
      </c>
      <c r="AR8533" s="28">
        <f t="shared" si="272"/>
        <v>14</v>
      </c>
      <c r="AT8533" s="160">
        <v>36818</v>
      </c>
      <c r="AU8533">
        <v>2</v>
      </c>
      <c r="AV8533">
        <v>89</v>
      </c>
      <c r="AW8533" s="160" t="s">
        <v>1107</v>
      </c>
      <c r="AX8533" s="28">
        <f t="shared" si="273"/>
        <v>9</v>
      </c>
    </row>
    <row r="8534" spans="28:50" x14ac:dyDescent="0.3">
      <c r="AB8534" s="160">
        <v>35357</v>
      </c>
      <c r="AC8534">
        <v>3</v>
      </c>
      <c r="AD8534">
        <v>51</v>
      </c>
      <c r="AE8534" t="s">
        <v>1107</v>
      </c>
      <c r="AF8534">
        <v>5</v>
      </c>
      <c r="AH8534" s="160">
        <v>35357</v>
      </c>
      <c r="AI8534">
        <v>3</v>
      </c>
      <c r="AJ8534">
        <v>154</v>
      </c>
      <c r="AK8534" s="160" t="s">
        <v>1107</v>
      </c>
      <c r="AL8534" s="28">
        <f t="shared" si="271"/>
        <v>15</v>
      </c>
      <c r="AN8534" s="160">
        <v>37913</v>
      </c>
      <c r="AO8534">
        <v>3</v>
      </c>
      <c r="AP8534">
        <v>130</v>
      </c>
      <c r="AQ8534" s="160" t="s">
        <v>1107</v>
      </c>
      <c r="AR8534" s="28">
        <f t="shared" si="272"/>
        <v>13</v>
      </c>
      <c r="AT8534" s="160">
        <v>36818</v>
      </c>
      <c r="AU8534">
        <v>3</v>
      </c>
      <c r="AV8534">
        <v>87</v>
      </c>
      <c r="AW8534" s="160" t="s">
        <v>1107</v>
      </c>
      <c r="AX8534" s="28">
        <f t="shared" si="273"/>
        <v>9</v>
      </c>
    </row>
    <row r="8535" spans="28:50" x14ac:dyDescent="0.3">
      <c r="AB8535" s="160">
        <v>35357</v>
      </c>
      <c r="AC8535">
        <v>4</v>
      </c>
      <c r="AD8535">
        <v>50</v>
      </c>
      <c r="AE8535" t="s">
        <v>1107</v>
      </c>
      <c r="AF8535">
        <v>5</v>
      </c>
      <c r="AH8535" s="160">
        <v>35357</v>
      </c>
      <c r="AI8535">
        <v>4</v>
      </c>
      <c r="AJ8535">
        <v>150</v>
      </c>
      <c r="AK8535" s="160" t="s">
        <v>1107</v>
      </c>
      <c r="AL8535" s="28">
        <f t="shared" si="271"/>
        <v>15</v>
      </c>
      <c r="AN8535" s="160">
        <v>37913</v>
      </c>
      <c r="AO8535">
        <v>4</v>
      </c>
      <c r="AP8535">
        <v>135</v>
      </c>
      <c r="AQ8535" s="160" t="s">
        <v>1107</v>
      </c>
      <c r="AR8535" s="28">
        <f t="shared" si="272"/>
        <v>14</v>
      </c>
      <c r="AT8535" s="160">
        <v>36818</v>
      </c>
      <c r="AU8535">
        <v>4</v>
      </c>
      <c r="AV8535">
        <v>78</v>
      </c>
      <c r="AW8535" s="160" t="s">
        <v>1107</v>
      </c>
      <c r="AX8535" s="28">
        <f t="shared" si="273"/>
        <v>8</v>
      </c>
    </row>
    <row r="8536" spans="28:50" x14ac:dyDescent="0.3">
      <c r="AB8536" s="160">
        <v>35357</v>
      </c>
      <c r="AC8536">
        <v>5</v>
      </c>
      <c r="AD8536">
        <v>58</v>
      </c>
      <c r="AE8536" t="s">
        <v>1107</v>
      </c>
      <c r="AF8536">
        <v>6</v>
      </c>
      <c r="AH8536" s="160">
        <v>35357</v>
      </c>
      <c r="AI8536">
        <v>5</v>
      </c>
      <c r="AJ8536">
        <v>146</v>
      </c>
      <c r="AK8536" s="160" t="s">
        <v>1107</v>
      </c>
      <c r="AL8536" s="28">
        <f t="shared" si="271"/>
        <v>15</v>
      </c>
      <c r="AN8536" s="160">
        <v>37913</v>
      </c>
      <c r="AO8536">
        <v>5</v>
      </c>
      <c r="AP8536">
        <v>140</v>
      </c>
      <c r="AQ8536" s="160" t="s">
        <v>1107</v>
      </c>
      <c r="AR8536" s="28">
        <f t="shared" si="272"/>
        <v>14</v>
      </c>
      <c r="AT8536" s="160">
        <v>36818</v>
      </c>
      <c r="AU8536">
        <v>5</v>
      </c>
      <c r="AV8536">
        <v>73</v>
      </c>
      <c r="AW8536" s="160" t="s">
        <v>1107</v>
      </c>
      <c r="AX8536" s="28">
        <f t="shared" si="273"/>
        <v>7</v>
      </c>
    </row>
    <row r="8537" spans="28:50" x14ac:dyDescent="0.3">
      <c r="AB8537" s="160">
        <v>35357</v>
      </c>
      <c r="AC8537">
        <v>6</v>
      </c>
      <c r="AD8537">
        <v>82</v>
      </c>
      <c r="AE8537" t="s">
        <v>1107</v>
      </c>
      <c r="AF8537">
        <v>8</v>
      </c>
      <c r="AH8537" s="160">
        <v>35357</v>
      </c>
      <c r="AI8537">
        <v>6</v>
      </c>
      <c r="AJ8537">
        <v>142</v>
      </c>
      <c r="AK8537" s="160" t="s">
        <v>1107</v>
      </c>
      <c r="AL8537" s="28">
        <f t="shared" si="271"/>
        <v>14</v>
      </c>
      <c r="AN8537" s="160">
        <v>37913</v>
      </c>
      <c r="AO8537">
        <v>6</v>
      </c>
      <c r="AP8537">
        <v>140</v>
      </c>
      <c r="AQ8537" s="160" t="s">
        <v>1107</v>
      </c>
      <c r="AR8537" s="28">
        <f t="shared" si="272"/>
        <v>14</v>
      </c>
      <c r="AT8537" s="160">
        <v>36818</v>
      </c>
      <c r="AU8537">
        <v>6</v>
      </c>
      <c r="AV8537">
        <v>91</v>
      </c>
      <c r="AW8537" s="160" t="s">
        <v>1107</v>
      </c>
      <c r="AX8537" s="28">
        <f t="shared" si="273"/>
        <v>9</v>
      </c>
    </row>
    <row r="8538" spans="28:50" x14ac:dyDescent="0.3">
      <c r="AB8538" s="160">
        <v>35357</v>
      </c>
      <c r="AC8538">
        <v>7</v>
      </c>
      <c r="AD8538">
        <v>122</v>
      </c>
      <c r="AE8538" t="s">
        <v>1107</v>
      </c>
      <c r="AF8538">
        <v>12</v>
      </c>
      <c r="AH8538" s="160">
        <v>35357</v>
      </c>
      <c r="AI8538">
        <v>7</v>
      </c>
      <c r="AJ8538">
        <v>131</v>
      </c>
      <c r="AK8538" s="160" t="s">
        <v>1107</v>
      </c>
      <c r="AL8538" s="28">
        <f t="shared" si="271"/>
        <v>13</v>
      </c>
      <c r="AN8538" s="160">
        <v>37913</v>
      </c>
      <c r="AO8538">
        <v>7</v>
      </c>
      <c r="AP8538">
        <v>154</v>
      </c>
      <c r="AQ8538" s="160" t="s">
        <v>1107</v>
      </c>
      <c r="AR8538" s="28">
        <f t="shared" si="272"/>
        <v>15</v>
      </c>
      <c r="AT8538" s="160">
        <v>36818</v>
      </c>
      <c r="AU8538">
        <v>7</v>
      </c>
      <c r="AV8538">
        <v>107</v>
      </c>
      <c r="AW8538" s="160" t="s">
        <v>1107</v>
      </c>
      <c r="AX8538" s="28">
        <f t="shared" si="273"/>
        <v>11</v>
      </c>
    </row>
    <row r="8539" spans="28:50" x14ac:dyDescent="0.3">
      <c r="AB8539" s="160">
        <v>35357</v>
      </c>
      <c r="AC8539">
        <v>8</v>
      </c>
      <c r="AD8539">
        <v>148</v>
      </c>
      <c r="AE8539" t="s">
        <v>1107</v>
      </c>
      <c r="AF8539">
        <v>15</v>
      </c>
      <c r="AH8539" s="160">
        <v>35357</v>
      </c>
      <c r="AI8539">
        <v>8</v>
      </c>
      <c r="AJ8539">
        <v>120</v>
      </c>
      <c r="AK8539" s="160" t="s">
        <v>1107</v>
      </c>
      <c r="AL8539" s="28">
        <f t="shared" si="271"/>
        <v>12</v>
      </c>
      <c r="AN8539" s="160">
        <v>37913</v>
      </c>
      <c r="AO8539">
        <v>8</v>
      </c>
      <c r="AP8539">
        <v>160</v>
      </c>
      <c r="AQ8539" s="160" t="s">
        <v>1107</v>
      </c>
      <c r="AR8539" s="28">
        <f t="shared" si="272"/>
        <v>16</v>
      </c>
      <c r="AT8539" s="160">
        <v>36818</v>
      </c>
      <c r="AU8539">
        <v>8</v>
      </c>
      <c r="AV8539">
        <v>119</v>
      </c>
      <c r="AW8539" s="160" t="s">
        <v>1107</v>
      </c>
      <c r="AX8539" s="28">
        <f t="shared" si="273"/>
        <v>12</v>
      </c>
    </row>
    <row r="8540" spans="28:50" x14ac:dyDescent="0.3">
      <c r="AB8540" s="160">
        <v>35357</v>
      </c>
      <c r="AC8540">
        <v>9</v>
      </c>
      <c r="AD8540">
        <v>162</v>
      </c>
      <c r="AE8540" t="s">
        <v>1107</v>
      </c>
      <c r="AF8540">
        <v>16</v>
      </c>
      <c r="AH8540" s="160">
        <v>35357</v>
      </c>
      <c r="AI8540">
        <v>9</v>
      </c>
      <c r="AJ8540">
        <v>109</v>
      </c>
      <c r="AK8540" s="160" t="s">
        <v>1107</v>
      </c>
      <c r="AL8540" s="28">
        <f t="shared" si="271"/>
        <v>11</v>
      </c>
      <c r="AN8540" s="160">
        <v>37913</v>
      </c>
      <c r="AO8540">
        <v>9</v>
      </c>
      <c r="AP8540">
        <v>170</v>
      </c>
      <c r="AQ8540" s="160" t="s">
        <v>1107</v>
      </c>
      <c r="AR8540" s="28">
        <f t="shared" si="272"/>
        <v>17</v>
      </c>
      <c r="AT8540" s="160">
        <v>36818</v>
      </c>
      <c r="AU8540">
        <v>9</v>
      </c>
      <c r="AV8540">
        <v>134</v>
      </c>
      <c r="AW8540" s="160" t="s">
        <v>1107</v>
      </c>
      <c r="AX8540" s="28">
        <f t="shared" si="273"/>
        <v>13</v>
      </c>
    </row>
    <row r="8541" spans="28:50" x14ac:dyDescent="0.3">
      <c r="AB8541" s="160">
        <v>35357</v>
      </c>
      <c r="AC8541">
        <v>10</v>
      </c>
      <c r="AD8541">
        <v>170</v>
      </c>
      <c r="AE8541" t="s">
        <v>1107</v>
      </c>
      <c r="AF8541">
        <v>17</v>
      </c>
      <c r="AH8541" s="160">
        <v>35357</v>
      </c>
      <c r="AI8541">
        <v>10</v>
      </c>
      <c r="AJ8541">
        <v>113</v>
      </c>
      <c r="AK8541" s="160" t="s">
        <v>1107</v>
      </c>
      <c r="AL8541" s="28">
        <f t="shared" si="271"/>
        <v>11</v>
      </c>
      <c r="AN8541" s="160">
        <v>37913</v>
      </c>
      <c r="AO8541">
        <v>10</v>
      </c>
      <c r="AP8541">
        <v>171</v>
      </c>
      <c r="AQ8541" s="160" t="s">
        <v>1107</v>
      </c>
      <c r="AR8541" s="28">
        <f t="shared" si="272"/>
        <v>17</v>
      </c>
      <c r="AT8541" s="160">
        <v>36818</v>
      </c>
      <c r="AU8541">
        <v>10</v>
      </c>
      <c r="AV8541">
        <v>138</v>
      </c>
      <c r="AW8541" s="160" t="s">
        <v>1107</v>
      </c>
      <c r="AX8541" s="28">
        <f t="shared" si="273"/>
        <v>14</v>
      </c>
    </row>
    <row r="8542" spans="28:50" x14ac:dyDescent="0.3">
      <c r="AB8542" s="160">
        <v>35357</v>
      </c>
      <c r="AC8542">
        <v>11</v>
      </c>
      <c r="AD8542">
        <v>177</v>
      </c>
      <c r="AE8542" t="s">
        <v>1107</v>
      </c>
      <c r="AF8542">
        <v>18</v>
      </c>
      <c r="AH8542" s="160">
        <v>35357</v>
      </c>
      <c r="AI8542">
        <v>11</v>
      </c>
      <c r="AJ8542">
        <v>117</v>
      </c>
      <c r="AK8542" s="160" t="s">
        <v>1107</v>
      </c>
      <c r="AL8542" s="28">
        <f t="shared" si="271"/>
        <v>12</v>
      </c>
      <c r="AN8542" s="160">
        <v>37913</v>
      </c>
      <c r="AO8542">
        <v>11</v>
      </c>
      <c r="AP8542">
        <v>180</v>
      </c>
      <c r="AQ8542" s="160" t="s">
        <v>1107</v>
      </c>
      <c r="AR8542" s="28">
        <f t="shared" si="272"/>
        <v>18</v>
      </c>
      <c r="AT8542" s="160">
        <v>36818</v>
      </c>
      <c r="AU8542">
        <v>11</v>
      </c>
      <c r="AV8542">
        <v>152</v>
      </c>
      <c r="AW8542" s="160" t="s">
        <v>1107</v>
      </c>
      <c r="AX8542" s="28">
        <f t="shared" si="273"/>
        <v>15</v>
      </c>
    </row>
    <row r="8543" spans="28:50" x14ac:dyDescent="0.3">
      <c r="AB8543" s="160">
        <v>35357</v>
      </c>
      <c r="AC8543">
        <v>12</v>
      </c>
      <c r="AD8543">
        <v>193</v>
      </c>
      <c r="AE8543" t="s">
        <v>1107</v>
      </c>
      <c r="AF8543">
        <v>19</v>
      </c>
      <c r="AH8543" s="160">
        <v>35357</v>
      </c>
      <c r="AI8543">
        <v>12</v>
      </c>
      <c r="AJ8543">
        <v>121</v>
      </c>
      <c r="AK8543" s="160" t="s">
        <v>1107</v>
      </c>
      <c r="AL8543" s="28">
        <f t="shared" si="271"/>
        <v>12</v>
      </c>
      <c r="AN8543" s="160">
        <v>37913</v>
      </c>
      <c r="AO8543">
        <v>12</v>
      </c>
      <c r="AP8543">
        <v>180</v>
      </c>
      <c r="AQ8543" s="160" t="s">
        <v>1107</v>
      </c>
      <c r="AR8543" s="28">
        <f t="shared" si="272"/>
        <v>18</v>
      </c>
      <c r="AT8543" s="160">
        <v>36818</v>
      </c>
      <c r="AU8543">
        <v>12</v>
      </c>
      <c r="AV8543">
        <v>141</v>
      </c>
      <c r="AW8543" s="160" t="s">
        <v>1107</v>
      </c>
      <c r="AX8543" s="28">
        <f t="shared" si="273"/>
        <v>14</v>
      </c>
    </row>
    <row r="8544" spans="28:50" x14ac:dyDescent="0.3">
      <c r="AB8544" s="160">
        <v>35357</v>
      </c>
      <c r="AC8544">
        <v>13</v>
      </c>
      <c r="AD8544">
        <v>188</v>
      </c>
      <c r="AE8544" t="s">
        <v>1107</v>
      </c>
      <c r="AF8544">
        <v>19</v>
      </c>
      <c r="AH8544" s="160">
        <v>35357</v>
      </c>
      <c r="AI8544">
        <v>13</v>
      </c>
      <c r="AJ8544">
        <v>129</v>
      </c>
      <c r="AK8544" s="160" t="s">
        <v>1107</v>
      </c>
      <c r="AL8544" s="28">
        <f t="shared" si="271"/>
        <v>13</v>
      </c>
      <c r="AN8544" s="160">
        <v>37913</v>
      </c>
      <c r="AO8544">
        <v>13</v>
      </c>
      <c r="AP8544">
        <v>176</v>
      </c>
      <c r="AQ8544" s="160" t="s">
        <v>1107</v>
      </c>
      <c r="AR8544" s="28">
        <f t="shared" si="272"/>
        <v>18</v>
      </c>
      <c r="AT8544" s="160">
        <v>36818</v>
      </c>
      <c r="AU8544">
        <v>13</v>
      </c>
      <c r="AV8544">
        <v>141</v>
      </c>
      <c r="AW8544" s="160" t="s">
        <v>1107</v>
      </c>
      <c r="AX8544" s="28">
        <f t="shared" si="273"/>
        <v>14</v>
      </c>
    </row>
    <row r="8545" spans="28:50" x14ac:dyDescent="0.3">
      <c r="AB8545" s="160">
        <v>35357</v>
      </c>
      <c r="AC8545">
        <v>14</v>
      </c>
      <c r="AD8545">
        <v>193</v>
      </c>
      <c r="AE8545" t="s">
        <v>1107</v>
      </c>
      <c r="AF8545">
        <v>19</v>
      </c>
      <c r="AH8545" s="160">
        <v>35357</v>
      </c>
      <c r="AI8545">
        <v>14</v>
      </c>
      <c r="AJ8545">
        <v>137</v>
      </c>
      <c r="AK8545" s="160" t="s">
        <v>1107</v>
      </c>
      <c r="AL8545" s="28">
        <f t="shared" si="271"/>
        <v>14</v>
      </c>
      <c r="AN8545" s="160">
        <v>37913</v>
      </c>
      <c r="AO8545">
        <v>14</v>
      </c>
      <c r="AP8545">
        <v>180</v>
      </c>
      <c r="AQ8545" s="160" t="s">
        <v>1107</v>
      </c>
      <c r="AR8545" s="28">
        <f t="shared" si="272"/>
        <v>18</v>
      </c>
      <c r="AT8545" s="160">
        <v>36818</v>
      </c>
      <c r="AU8545">
        <v>14</v>
      </c>
      <c r="AV8545">
        <v>141</v>
      </c>
      <c r="AW8545" s="160" t="s">
        <v>1107</v>
      </c>
      <c r="AX8545" s="28">
        <f t="shared" si="273"/>
        <v>14</v>
      </c>
    </row>
    <row r="8546" spans="28:50" x14ac:dyDescent="0.3">
      <c r="AB8546" s="160">
        <v>35357</v>
      </c>
      <c r="AC8546">
        <v>15</v>
      </c>
      <c r="AD8546">
        <v>184</v>
      </c>
      <c r="AE8546" t="s">
        <v>1107</v>
      </c>
      <c r="AF8546">
        <v>18</v>
      </c>
      <c r="AH8546" s="160">
        <v>35357</v>
      </c>
      <c r="AI8546">
        <v>15</v>
      </c>
      <c r="AJ8546">
        <v>145</v>
      </c>
      <c r="AK8546" s="160" t="s">
        <v>1107</v>
      </c>
      <c r="AL8546" s="28">
        <f t="shared" si="271"/>
        <v>15</v>
      </c>
      <c r="AN8546" s="160">
        <v>37913</v>
      </c>
      <c r="AO8546">
        <v>15</v>
      </c>
      <c r="AP8546">
        <v>170</v>
      </c>
      <c r="AQ8546" s="160" t="s">
        <v>1107</v>
      </c>
      <c r="AR8546" s="28">
        <f t="shared" si="272"/>
        <v>17</v>
      </c>
      <c r="AT8546" s="160">
        <v>36818</v>
      </c>
      <c r="AU8546">
        <v>15</v>
      </c>
      <c r="AV8546">
        <v>137</v>
      </c>
      <c r="AW8546" s="160" t="s">
        <v>1107</v>
      </c>
      <c r="AX8546" s="28">
        <f t="shared" si="273"/>
        <v>14</v>
      </c>
    </row>
    <row r="8547" spans="28:50" x14ac:dyDescent="0.3">
      <c r="AB8547" s="160">
        <v>35357</v>
      </c>
      <c r="AC8547">
        <v>16</v>
      </c>
      <c r="AD8547">
        <v>183</v>
      </c>
      <c r="AE8547" t="s">
        <v>1107</v>
      </c>
      <c r="AF8547">
        <v>18</v>
      </c>
      <c r="AH8547" s="160">
        <v>35357</v>
      </c>
      <c r="AI8547">
        <v>16</v>
      </c>
      <c r="AJ8547">
        <v>136</v>
      </c>
      <c r="AK8547" s="160" t="s">
        <v>1107</v>
      </c>
      <c r="AL8547" s="28">
        <f t="shared" si="271"/>
        <v>14</v>
      </c>
      <c r="AN8547" s="160">
        <v>37913</v>
      </c>
      <c r="AO8547">
        <v>16</v>
      </c>
      <c r="AP8547">
        <v>163</v>
      </c>
      <c r="AQ8547" s="160" t="s">
        <v>1107</v>
      </c>
      <c r="AR8547" s="28">
        <f t="shared" si="272"/>
        <v>16</v>
      </c>
      <c r="AT8547" s="160">
        <v>36818</v>
      </c>
      <c r="AU8547">
        <v>16</v>
      </c>
      <c r="AV8547">
        <v>137</v>
      </c>
      <c r="AW8547" s="160" t="s">
        <v>1107</v>
      </c>
      <c r="AX8547" s="28">
        <f t="shared" si="273"/>
        <v>14</v>
      </c>
    </row>
    <row r="8548" spans="28:50" x14ac:dyDescent="0.3">
      <c r="AB8548" s="160">
        <v>35357</v>
      </c>
      <c r="AC8548">
        <v>17</v>
      </c>
      <c r="AD8548">
        <v>179</v>
      </c>
      <c r="AE8548" t="s">
        <v>1107</v>
      </c>
      <c r="AF8548">
        <v>18</v>
      </c>
      <c r="AH8548" s="160">
        <v>35357</v>
      </c>
      <c r="AI8548">
        <v>17</v>
      </c>
      <c r="AJ8548">
        <v>126</v>
      </c>
      <c r="AK8548" s="160" t="s">
        <v>1107</v>
      </c>
      <c r="AL8548" s="28">
        <f t="shared" si="271"/>
        <v>13</v>
      </c>
      <c r="AN8548" s="160">
        <v>37913</v>
      </c>
      <c r="AO8548">
        <v>17</v>
      </c>
      <c r="AP8548">
        <v>150</v>
      </c>
      <c r="AQ8548" s="160" t="s">
        <v>1107</v>
      </c>
      <c r="AR8548" s="28">
        <f t="shared" si="272"/>
        <v>15</v>
      </c>
      <c r="AT8548" s="160">
        <v>36818</v>
      </c>
      <c r="AU8548">
        <v>17</v>
      </c>
      <c r="AV8548">
        <v>131</v>
      </c>
      <c r="AW8548" s="160" t="s">
        <v>1107</v>
      </c>
      <c r="AX8548" s="28">
        <f t="shared" si="273"/>
        <v>13</v>
      </c>
    </row>
    <row r="8549" spans="28:50" x14ac:dyDescent="0.3">
      <c r="AB8549" s="160">
        <v>35357</v>
      </c>
      <c r="AC8549">
        <v>18</v>
      </c>
      <c r="AD8549">
        <v>161</v>
      </c>
      <c r="AE8549" t="s">
        <v>1107</v>
      </c>
      <c r="AF8549">
        <v>16</v>
      </c>
      <c r="AH8549" s="160">
        <v>35357</v>
      </c>
      <c r="AI8549">
        <v>18</v>
      </c>
      <c r="AJ8549">
        <v>116</v>
      </c>
      <c r="AK8549" s="160" t="s">
        <v>1107</v>
      </c>
      <c r="AL8549" s="28">
        <f t="shared" si="271"/>
        <v>12</v>
      </c>
      <c r="AN8549" s="160">
        <v>37913</v>
      </c>
      <c r="AO8549">
        <v>18</v>
      </c>
      <c r="AP8549">
        <v>140</v>
      </c>
      <c r="AQ8549" s="160" t="s">
        <v>1107</v>
      </c>
      <c r="AR8549" s="28">
        <f t="shared" si="272"/>
        <v>14</v>
      </c>
      <c r="AT8549" s="160">
        <v>36818</v>
      </c>
      <c r="AU8549">
        <v>18</v>
      </c>
      <c r="AV8549">
        <v>117</v>
      </c>
      <c r="AW8549" s="160" t="s">
        <v>1107</v>
      </c>
      <c r="AX8549" s="28">
        <f t="shared" si="273"/>
        <v>12</v>
      </c>
    </row>
    <row r="8550" spans="28:50" x14ac:dyDescent="0.3">
      <c r="AB8550" s="160">
        <v>35357</v>
      </c>
      <c r="AC8550">
        <v>19</v>
      </c>
      <c r="AD8550">
        <v>140</v>
      </c>
      <c r="AE8550" t="s">
        <v>1107</v>
      </c>
      <c r="AF8550">
        <v>14</v>
      </c>
      <c r="AH8550" s="160">
        <v>35357</v>
      </c>
      <c r="AI8550">
        <v>19</v>
      </c>
      <c r="AJ8550">
        <v>110</v>
      </c>
      <c r="AK8550" s="160" t="s">
        <v>1107</v>
      </c>
      <c r="AL8550" s="28">
        <f t="shared" si="271"/>
        <v>11</v>
      </c>
      <c r="AN8550" s="160">
        <v>37913</v>
      </c>
      <c r="AO8550">
        <v>19</v>
      </c>
      <c r="AP8550">
        <v>143</v>
      </c>
      <c r="AQ8550" s="160" t="s">
        <v>1107</v>
      </c>
      <c r="AR8550" s="28">
        <f t="shared" si="272"/>
        <v>14</v>
      </c>
      <c r="AT8550" s="160">
        <v>36818</v>
      </c>
      <c r="AU8550">
        <v>19</v>
      </c>
      <c r="AV8550">
        <v>109</v>
      </c>
      <c r="AW8550" s="160" t="s">
        <v>1107</v>
      </c>
      <c r="AX8550" s="28">
        <f t="shared" si="273"/>
        <v>11</v>
      </c>
    </row>
    <row r="8551" spans="28:50" x14ac:dyDescent="0.3">
      <c r="AB8551" s="160">
        <v>35357</v>
      </c>
      <c r="AC8551">
        <v>20</v>
      </c>
      <c r="AD8551">
        <v>143</v>
      </c>
      <c r="AE8551" t="s">
        <v>1107</v>
      </c>
      <c r="AF8551">
        <v>14</v>
      </c>
      <c r="AH8551" s="160">
        <v>35357</v>
      </c>
      <c r="AI8551">
        <v>20</v>
      </c>
      <c r="AJ8551">
        <v>104</v>
      </c>
      <c r="AK8551" s="160" t="s">
        <v>1107</v>
      </c>
      <c r="AL8551" s="28">
        <f t="shared" si="271"/>
        <v>10</v>
      </c>
      <c r="AN8551" s="160">
        <v>37913</v>
      </c>
      <c r="AO8551">
        <v>20</v>
      </c>
      <c r="AP8551">
        <v>130</v>
      </c>
      <c r="AQ8551" s="160" t="s">
        <v>1107</v>
      </c>
      <c r="AR8551" s="28">
        <f t="shared" si="272"/>
        <v>13</v>
      </c>
      <c r="AT8551" s="160">
        <v>36818</v>
      </c>
      <c r="AU8551">
        <v>20</v>
      </c>
      <c r="AV8551">
        <v>101</v>
      </c>
      <c r="AW8551" s="160" t="s">
        <v>1107</v>
      </c>
      <c r="AX8551" s="28">
        <f t="shared" si="273"/>
        <v>10</v>
      </c>
    </row>
    <row r="8552" spans="28:50" x14ac:dyDescent="0.3">
      <c r="AB8552" s="160">
        <v>35357</v>
      </c>
      <c r="AC8552">
        <v>21</v>
      </c>
      <c r="AD8552">
        <v>130</v>
      </c>
      <c r="AE8552" t="s">
        <v>1107</v>
      </c>
      <c r="AF8552">
        <v>13</v>
      </c>
      <c r="AH8552" s="160">
        <v>35357</v>
      </c>
      <c r="AI8552">
        <v>21</v>
      </c>
      <c r="AJ8552">
        <v>97</v>
      </c>
      <c r="AK8552" s="160" t="s">
        <v>1107</v>
      </c>
      <c r="AL8552" s="28">
        <f t="shared" si="271"/>
        <v>10</v>
      </c>
      <c r="AN8552" s="160">
        <v>37913</v>
      </c>
      <c r="AO8552">
        <v>21</v>
      </c>
      <c r="AP8552">
        <v>130</v>
      </c>
      <c r="AQ8552" s="160" t="s">
        <v>1107</v>
      </c>
      <c r="AR8552" s="28">
        <f t="shared" si="272"/>
        <v>13</v>
      </c>
      <c r="AT8552" s="160">
        <v>36818</v>
      </c>
      <c r="AU8552">
        <v>21</v>
      </c>
      <c r="AV8552">
        <v>102</v>
      </c>
      <c r="AW8552" s="160" t="s">
        <v>1107</v>
      </c>
      <c r="AX8552" s="28">
        <f t="shared" si="273"/>
        <v>10</v>
      </c>
    </row>
    <row r="8553" spans="28:50" x14ac:dyDescent="0.3">
      <c r="AB8553" s="160">
        <v>35357</v>
      </c>
      <c r="AC8553">
        <v>22</v>
      </c>
      <c r="AD8553">
        <v>116</v>
      </c>
      <c r="AE8553" t="s">
        <v>1107</v>
      </c>
      <c r="AF8553">
        <v>12</v>
      </c>
      <c r="AH8553" s="160">
        <v>35357</v>
      </c>
      <c r="AI8553">
        <v>22</v>
      </c>
      <c r="AJ8553">
        <v>90</v>
      </c>
      <c r="AK8553" s="160" t="s">
        <v>1107</v>
      </c>
      <c r="AL8553" s="28">
        <f t="shared" si="271"/>
        <v>9</v>
      </c>
      <c r="AN8553" s="160">
        <v>37913</v>
      </c>
      <c r="AO8553">
        <v>22</v>
      </c>
      <c r="AP8553">
        <v>124</v>
      </c>
      <c r="AQ8553" s="160" t="s">
        <v>1107</v>
      </c>
      <c r="AR8553" s="28">
        <f t="shared" si="272"/>
        <v>12</v>
      </c>
      <c r="AT8553" s="160">
        <v>36818</v>
      </c>
      <c r="AU8553">
        <v>22</v>
      </c>
      <c r="AV8553">
        <v>101</v>
      </c>
      <c r="AW8553" s="160" t="s">
        <v>1107</v>
      </c>
      <c r="AX8553" s="28">
        <f t="shared" si="273"/>
        <v>10</v>
      </c>
    </row>
    <row r="8554" spans="28:50" x14ac:dyDescent="0.3">
      <c r="AB8554" s="160">
        <v>35357</v>
      </c>
      <c r="AC8554">
        <v>23</v>
      </c>
      <c r="AD8554">
        <v>100</v>
      </c>
      <c r="AE8554" t="s">
        <v>1107</v>
      </c>
      <c r="AF8554">
        <v>10</v>
      </c>
      <c r="AH8554" s="160">
        <v>35357</v>
      </c>
      <c r="AI8554">
        <v>23</v>
      </c>
      <c r="AJ8554">
        <v>83</v>
      </c>
      <c r="AK8554" s="160" t="s">
        <v>1107</v>
      </c>
      <c r="AL8554" s="28">
        <f t="shared" si="271"/>
        <v>8</v>
      </c>
      <c r="AN8554" s="160">
        <v>37913</v>
      </c>
      <c r="AO8554">
        <v>23</v>
      </c>
      <c r="AP8554">
        <v>120</v>
      </c>
      <c r="AQ8554" s="160" t="s">
        <v>1107</v>
      </c>
      <c r="AR8554" s="28">
        <f t="shared" si="272"/>
        <v>12</v>
      </c>
      <c r="AT8554" s="160">
        <v>36818</v>
      </c>
      <c r="AU8554">
        <v>23</v>
      </c>
      <c r="AV8554">
        <v>105</v>
      </c>
      <c r="AW8554" s="160" t="s">
        <v>1107</v>
      </c>
      <c r="AX8554" s="28">
        <f t="shared" si="273"/>
        <v>11</v>
      </c>
    </row>
    <row r="8555" spans="28:50" x14ac:dyDescent="0.3">
      <c r="AB8555" s="160">
        <v>35358</v>
      </c>
      <c r="AC8555">
        <v>0</v>
      </c>
      <c r="AD8555">
        <v>76</v>
      </c>
      <c r="AE8555" t="s">
        <v>1107</v>
      </c>
      <c r="AF8555">
        <v>8</v>
      </c>
      <c r="AH8555" s="160">
        <v>35358</v>
      </c>
      <c r="AI8555">
        <v>0</v>
      </c>
      <c r="AJ8555">
        <v>75</v>
      </c>
      <c r="AK8555" s="160" t="s">
        <v>1107</v>
      </c>
      <c r="AL8555" s="28">
        <f t="shared" si="271"/>
        <v>8</v>
      </c>
      <c r="AN8555" s="160">
        <v>37914</v>
      </c>
      <c r="AO8555">
        <v>0</v>
      </c>
      <c r="AP8555">
        <v>110</v>
      </c>
      <c r="AQ8555" s="160" t="s">
        <v>1107</v>
      </c>
      <c r="AR8555" s="28">
        <f t="shared" si="272"/>
        <v>11</v>
      </c>
      <c r="AT8555" s="160">
        <v>36819</v>
      </c>
      <c r="AU8555">
        <v>0</v>
      </c>
      <c r="AV8555">
        <v>105</v>
      </c>
      <c r="AW8555" s="160" t="s">
        <v>1107</v>
      </c>
      <c r="AX8555" s="28">
        <f t="shared" si="273"/>
        <v>11</v>
      </c>
    </row>
    <row r="8556" spans="28:50" x14ac:dyDescent="0.3">
      <c r="AB8556" s="160">
        <v>35358</v>
      </c>
      <c r="AC8556">
        <v>1</v>
      </c>
      <c r="AD8556">
        <v>63</v>
      </c>
      <c r="AE8556" t="s">
        <v>1107</v>
      </c>
      <c r="AF8556">
        <v>6</v>
      </c>
      <c r="AH8556" s="160">
        <v>35358</v>
      </c>
      <c r="AI8556">
        <v>1</v>
      </c>
      <c r="AJ8556">
        <v>73</v>
      </c>
      <c r="AK8556" s="160" t="s">
        <v>1107</v>
      </c>
      <c r="AL8556" s="28">
        <f t="shared" si="271"/>
        <v>7</v>
      </c>
      <c r="AN8556" s="160">
        <v>37914</v>
      </c>
      <c r="AO8556">
        <v>1</v>
      </c>
      <c r="AP8556">
        <v>103</v>
      </c>
      <c r="AQ8556" s="160" t="s">
        <v>1107</v>
      </c>
      <c r="AR8556" s="28">
        <f t="shared" si="272"/>
        <v>10</v>
      </c>
      <c r="AT8556" s="160">
        <v>36819</v>
      </c>
      <c r="AU8556">
        <v>1</v>
      </c>
      <c r="AV8556">
        <v>93</v>
      </c>
      <c r="AW8556" s="160" t="s">
        <v>1107</v>
      </c>
      <c r="AX8556" s="28">
        <f t="shared" si="273"/>
        <v>9</v>
      </c>
    </row>
    <row r="8557" spans="28:50" x14ac:dyDescent="0.3">
      <c r="AB8557" s="160">
        <v>35358</v>
      </c>
      <c r="AC8557">
        <v>2</v>
      </c>
      <c r="AD8557">
        <v>59</v>
      </c>
      <c r="AE8557" t="s">
        <v>1107</v>
      </c>
      <c r="AF8557">
        <v>6</v>
      </c>
      <c r="AH8557" s="160">
        <v>35358</v>
      </c>
      <c r="AI8557">
        <v>2</v>
      </c>
      <c r="AJ8557">
        <v>70</v>
      </c>
      <c r="AK8557" s="160" t="s">
        <v>1107</v>
      </c>
      <c r="AL8557" s="28">
        <f t="shared" si="271"/>
        <v>7</v>
      </c>
      <c r="AN8557" s="160">
        <v>37914</v>
      </c>
      <c r="AO8557">
        <v>2</v>
      </c>
      <c r="AP8557">
        <v>100</v>
      </c>
      <c r="AQ8557" s="160" t="s">
        <v>1107</v>
      </c>
      <c r="AR8557" s="28">
        <f t="shared" si="272"/>
        <v>10</v>
      </c>
      <c r="AT8557" s="160">
        <v>36819</v>
      </c>
      <c r="AU8557">
        <v>2</v>
      </c>
      <c r="AV8557">
        <v>90</v>
      </c>
      <c r="AW8557" s="160" t="s">
        <v>1107</v>
      </c>
      <c r="AX8557" s="28">
        <f t="shared" si="273"/>
        <v>9</v>
      </c>
    </row>
    <row r="8558" spans="28:50" x14ac:dyDescent="0.3">
      <c r="AB8558" s="160">
        <v>35358</v>
      </c>
      <c r="AC8558">
        <v>3</v>
      </c>
      <c r="AD8558">
        <v>60</v>
      </c>
      <c r="AE8558" t="s">
        <v>1107</v>
      </c>
      <c r="AF8558">
        <v>6</v>
      </c>
      <c r="AH8558" s="160">
        <v>35358</v>
      </c>
      <c r="AI8558">
        <v>3</v>
      </c>
      <c r="AJ8558">
        <v>67</v>
      </c>
      <c r="AK8558" s="160" t="s">
        <v>1107</v>
      </c>
      <c r="AL8558" s="28">
        <f t="shared" si="271"/>
        <v>7</v>
      </c>
      <c r="AN8558" s="160">
        <v>37914</v>
      </c>
      <c r="AO8558">
        <v>3</v>
      </c>
      <c r="AP8558">
        <v>100</v>
      </c>
      <c r="AQ8558" s="160" t="s">
        <v>1107</v>
      </c>
      <c r="AR8558" s="28">
        <f t="shared" si="272"/>
        <v>10</v>
      </c>
      <c r="AT8558" s="160">
        <v>36819</v>
      </c>
      <c r="AU8558">
        <v>3</v>
      </c>
      <c r="AV8558">
        <v>81</v>
      </c>
      <c r="AW8558" s="160" t="s">
        <v>1107</v>
      </c>
      <c r="AX8558" s="28">
        <f t="shared" si="273"/>
        <v>8</v>
      </c>
    </row>
    <row r="8559" spans="28:50" x14ac:dyDescent="0.3">
      <c r="AB8559" s="160">
        <v>35358</v>
      </c>
      <c r="AC8559">
        <v>4</v>
      </c>
      <c r="AD8559">
        <v>61</v>
      </c>
      <c r="AE8559" t="s">
        <v>1107</v>
      </c>
      <c r="AF8559">
        <v>6</v>
      </c>
      <c r="AH8559" s="160">
        <v>35358</v>
      </c>
      <c r="AI8559">
        <v>4</v>
      </c>
      <c r="AJ8559">
        <v>66</v>
      </c>
      <c r="AK8559" s="160" t="s">
        <v>1107</v>
      </c>
      <c r="AL8559" s="28">
        <f t="shared" si="271"/>
        <v>7</v>
      </c>
      <c r="AN8559" s="160">
        <v>37914</v>
      </c>
      <c r="AO8559">
        <v>4</v>
      </c>
      <c r="AP8559">
        <v>91</v>
      </c>
      <c r="AQ8559" s="160" t="s">
        <v>1107</v>
      </c>
      <c r="AR8559" s="28">
        <f t="shared" si="272"/>
        <v>9</v>
      </c>
      <c r="AT8559" s="160">
        <v>36819</v>
      </c>
      <c r="AU8559">
        <v>4</v>
      </c>
      <c r="AV8559">
        <v>68</v>
      </c>
      <c r="AW8559" s="160" t="s">
        <v>1107</v>
      </c>
      <c r="AX8559" s="28">
        <f t="shared" si="273"/>
        <v>7</v>
      </c>
    </row>
    <row r="8560" spans="28:50" x14ac:dyDescent="0.3">
      <c r="AB8560" s="160">
        <v>35358</v>
      </c>
      <c r="AC8560">
        <v>5</v>
      </c>
      <c r="AD8560">
        <v>57</v>
      </c>
      <c r="AE8560" t="s">
        <v>1107</v>
      </c>
      <c r="AF8560">
        <v>6</v>
      </c>
      <c r="AH8560" s="160">
        <v>35358</v>
      </c>
      <c r="AI8560">
        <v>5</v>
      </c>
      <c r="AJ8560">
        <v>65</v>
      </c>
      <c r="AK8560" s="160" t="s">
        <v>1107</v>
      </c>
      <c r="AL8560" s="28">
        <f t="shared" si="271"/>
        <v>7</v>
      </c>
      <c r="AN8560" s="160">
        <v>37914</v>
      </c>
      <c r="AO8560">
        <v>5</v>
      </c>
      <c r="AP8560">
        <v>90</v>
      </c>
      <c r="AQ8560" s="160" t="s">
        <v>1107</v>
      </c>
      <c r="AR8560" s="28">
        <f t="shared" si="272"/>
        <v>9</v>
      </c>
      <c r="AT8560" s="160">
        <v>36819</v>
      </c>
      <c r="AU8560">
        <v>5</v>
      </c>
      <c r="AV8560">
        <v>65</v>
      </c>
      <c r="AW8560" s="160" t="s">
        <v>1107</v>
      </c>
      <c r="AX8560" s="28">
        <f t="shared" si="273"/>
        <v>7</v>
      </c>
    </row>
    <row r="8561" spans="28:50" x14ac:dyDescent="0.3">
      <c r="AB8561" s="160">
        <v>35358</v>
      </c>
      <c r="AC8561">
        <v>6</v>
      </c>
      <c r="AD8561">
        <v>56</v>
      </c>
      <c r="AE8561" t="s">
        <v>1107</v>
      </c>
      <c r="AF8561">
        <v>6</v>
      </c>
      <c r="AH8561" s="160">
        <v>35358</v>
      </c>
      <c r="AI8561">
        <v>6</v>
      </c>
      <c r="AJ8561">
        <v>64</v>
      </c>
      <c r="AK8561" s="160" t="s">
        <v>1107</v>
      </c>
      <c r="AL8561" s="28">
        <f t="shared" si="271"/>
        <v>6</v>
      </c>
      <c r="AN8561" s="160">
        <v>37914</v>
      </c>
      <c r="AO8561">
        <v>6</v>
      </c>
      <c r="AP8561">
        <v>130</v>
      </c>
      <c r="AQ8561" s="160" t="s">
        <v>1107</v>
      </c>
      <c r="AR8561" s="28">
        <f t="shared" si="272"/>
        <v>13</v>
      </c>
      <c r="AT8561" s="160">
        <v>36819</v>
      </c>
      <c r="AU8561">
        <v>6</v>
      </c>
      <c r="AV8561">
        <v>82</v>
      </c>
      <c r="AW8561" s="160" t="s">
        <v>1107</v>
      </c>
      <c r="AX8561" s="28">
        <f t="shared" si="273"/>
        <v>8</v>
      </c>
    </row>
    <row r="8562" spans="28:50" x14ac:dyDescent="0.3">
      <c r="AB8562" s="160">
        <v>35358</v>
      </c>
      <c r="AC8562">
        <v>7</v>
      </c>
      <c r="AD8562">
        <v>64</v>
      </c>
      <c r="AE8562" t="s">
        <v>1107</v>
      </c>
      <c r="AF8562">
        <v>6</v>
      </c>
      <c r="AH8562" s="160">
        <v>35358</v>
      </c>
      <c r="AI8562">
        <v>7</v>
      </c>
      <c r="AJ8562">
        <v>81</v>
      </c>
      <c r="AK8562" s="160" t="s">
        <v>1107</v>
      </c>
      <c r="AL8562" s="28">
        <f t="shared" si="271"/>
        <v>8</v>
      </c>
      <c r="AN8562" s="160">
        <v>37914</v>
      </c>
      <c r="AO8562">
        <v>7</v>
      </c>
      <c r="AP8562">
        <v>145</v>
      </c>
      <c r="AQ8562" s="160" t="s">
        <v>1107</v>
      </c>
      <c r="AR8562" s="28">
        <f t="shared" si="272"/>
        <v>15</v>
      </c>
      <c r="AT8562" s="160">
        <v>36819</v>
      </c>
      <c r="AU8562">
        <v>7</v>
      </c>
      <c r="AV8562">
        <v>113</v>
      </c>
      <c r="AW8562" s="160" t="s">
        <v>1107</v>
      </c>
      <c r="AX8562" s="28">
        <f t="shared" si="273"/>
        <v>11</v>
      </c>
    </row>
    <row r="8563" spans="28:50" x14ac:dyDescent="0.3">
      <c r="AB8563" s="160">
        <v>35358</v>
      </c>
      <c r="AC8563">
        <v>8</v>
      </c>
      <c r="AD8563">
        <v>79</v>
      </c>
      <c r="AE8563" t="s">
        <v>1107</v>
      </c>
      <c r="AF8563">
        <v>8</v>
      </c>
      <c r="AH8563" s="160">
        <v>35358</v>
      </c>
      <c r="AI8563">
        <v>8</v>
      </c>
      <c r="AJ8563">
        <v>98</v>
      </c>
      <c r="AK8563" s="160" t="s">
        <v>1107</v>
      </c>
      <c r="AL8563" s="28">
        <f t="shared" si="271"/>
        <v>10</v>
      </c>
      <c r="AN8563" s="160">
        <v>37914</v>
      </c>
      <c r="AO8563">
        <v>8</v>
      </c>
      <c r="AP8563">
        <v>150</v>
      </c>
      <c r="AQ8563" s="160" t="s">
        <v>1107</v>
      </c>
      <c r="AR8563" s="28">
        <f t="shared" si="272"/>
        <v>15</v>
      </c>
      <c r="AT8563" s="160">
        <v>36819</v>
      </c>
      <c r="AU8563">
        <v>8</v>
      </c>
      <c r="AV8563">
        <v>118</v>
      </c>
      <c r="AW8563" s="160" t="s">
        <v>1107</v>
      </c>
      <c r="AX8563" s="28">
        <f t="shared" si="273"/>
        <v>12</v>
      </c>
    </row>
    <row r="8564" spans="28:50" x14ac:dyDescent="0.3">
      <c r="AB8564" s="160">
        <v>35358</v>
      </c>
      <c r="AC8564">
        <v>9</v>
      </c>
      <c r="AD8564">
        <v>86</v>
      </c>
      <c r="AE8564" t="s">
        <v>1107</v>
      </c>
      <c r="AF8564">
        <v>9</v>
      </c>
      <c r="AH8564" s="160">
        <v>35358</v>
      </c>
      <c r="AI8564">
        <v>9</v>
      </c>
      <c r="AJ8564">
        <v>116</v>
      </c>
      <c r="AK8564" s="160" t="s">
        <v>1107</v>
      </c>
      <c r="AL8564" s="28">
        <f t="shared" si="271"/>
        <v>12</v>
      </c>
      <c r="AN8564" s="160">
        <v>37914</v>
      </c>
      <c r="AO8564">
        <v>9</v>
      </c>
      <c r="AP8564">
        <v>160</v>
      </c>
      <c r="AQ8564" s="160" t="s">
        <v>1107</v>
      </c>
      <c r="AR8564" s="28">
        <f t="shared" si="272"/>
        <v>16</v>
      </c>
      <c r="AT8564" s="160">
        <v>36819</v>
      </c>
      <c r="AU8564">
        <v>9</v>
      </c>
      <c r="AV8564">
        <v>124</v>
      </c>
      <c r="AW8564" s="160" t="s">
        <v>1107</v>
      </c>
      <c r="AX8564" s="28">
        <f t="shared" si="273"/>
        <v>12</v>
      </c>
    </row>
    <row r="8565" spans="28:50" x14ac:dyDescent="0.3">
      <c r="AB8565" s="160">
        <v>35358</v>
      </c>
      <c r="AC8565">
        <v>10</v>
      </c>
      <c r="AD8565">
        <v>103</v>
      </c>
      <c r="AE8565" t="s">
        <v>1107</v>
      </c>
      <c r="AF8565">
        <v>10</v>
      </c>
      <c r="AH8565" s="160">
        <v>35358</v>
      </c>
      <c r="AI8565">
        <v>10</v>
      </c>
      <c r="AJ8565">
        <v>125</v>
      </c>
      <c r="AK8565" s="160" t="s">
        <v>1107</v>
      </c>
      <c r="AL8565" s="28">
        <f t="shared" si="271"/>
        <v>13</v>
      </c>
      <c r="AN8565" s="160">
        <v>37914</v>
      </c>
      <c r="AO8565">
        <v>10</v>
      </c>
      <c r="AP8565">
        <v>171</v>
      </c>
      <c r="AQ8565" s="160" t="s">
        <v>1107</v>
      </c>
      <c r="AR8565" s="28">
        <f t="shared" si="272"/>
        <v>17</v>
      </c>
      <c r="AT8565" s="160">
        <v>36819</v>
      </c>
      <c r="AU8565">
        <v>10</v>
      </c>
      <c r="AV8565">
        <v>127</v>
      </c>
      <c r="AW8565" s="160" t="s">
        <v>1107</v>
      </c>
      <c r="AX8565" s="28">
        <f t="shared" si="273"/>
        <v>13</v>
      </c>
    </row>
    <row r="8566" spans="28:50" x14ac:dyDescent="0.3">
      <c r="AB8566" s="160">
        <v>35358</v>
      </c>
      <c r="AC8566">
        <v>11</v>
      </c>
      <c r="AD8566">
        <v>103</v>
      </c>
      <c r="AE8566" t="s">
        <v>1107</v>
      </c>
      <c r="AF8566">
        <v>10</v>
      </c>
      <c r="AH8566" s="160">
        <v>35358</v>
      </c>
      <c r="AI8566">
        <v>11</v>
      </c>
      <c r="AJ8566">
        <v>135</v>
      </c>
      <c r="AK8566" s="160" t="s">
        <v>1107</v>
      </c>
      <c r="AL8566" s="28">
        <f t="shared" si="271"/>
        <v>14</v>
      </c>
      <c r="AN8566" s="160">
        <v>37914</v>
      </c>
      <c r="AO8566">
        <v>11</v>
      </c>
      <c r="AP8566">
        <v>170</v>
      </c>
      <c r="AQ8566" s="160" t="s">
        <v>1107</v>
      </c>
      <c r="AR8566" s="28">
        <f t="shared" si="272"/>
        <v>17</v>
      </c>
      <c r="AT8566" s="160">
        <v>36819</v>
      </c>
      <c r="AU8566">
        <v>11</v>
      </c>
      <c r="AV8566">
        <v>128</v>
      </c>
      <c r="AW8566" s="160" t="s">
        <v>1107</v>
      </c>
      <c r="AX8566" s="28">
        <f t="shared" si="273"/>
        <v>13</v>
      </c>
    </row>
    <row r="8567" spans="28:50" x14ac:dyDescent="0.3">
      <c r="AB8567" s="160">
        <v>35358</v>
      </c>
      <c r="AC8567">
        <v>12</v>
      </c>
      <c r="AD8567">
        <v>123</v>
      </c>
      <c r="AE8567" t="s">
        <v>1107</v>
      </c>
      <c r="AF8567">
        <v>12</v>
      </c>
      <c r="AH8567" s="160">
        <v>35358</v>
      </c>
      <c r="AI8567">
        <v>12</v>
      </c>
      <c r="AJ8567">
        <v>145</v>
      </c>
      <c r="AK8567" s="160" t="s">
        <v>1107</v>
      </c>
      <c r="AL8567" s="28">
        <f t="shared" si="271"/>
        <v>15</v>
      </c>
      <c r="AN8567" s="160">
        <v>37914</v>
      </c>
      <c r="AO8567">
        <v>12</v>
      </c>
      <c r="AP8567">
        <v>180</v>
      </c>
      <c r="AQ8567" s="160" t="s">
        <v>1107</v>
      </c>
      <c r="AR8567" s="28">
        <f t="shared" si="272"/>
        <v>18</v>
      </c>
      <c r="AT8567" s="160">
        <v>36819</v>
      </c>
      <c r="AU8567">
        <v>12</v>
      </c>
      <c r="AV8567">
        <v>140</v>
      </c>
      <c r="AW8567" s="160" t="s">
        <v>1107</v>
      </c>
      <c r="AX8567" s="28">
        <f t="shared" si="273"/>
        <v>14</v>
      </c>
    </row>
    <row r="8568" spans="28:50" x14ac:dyDescent="0.3">
      <c r="AB8568" s="160">
        <v>35358</v>
      </c>
      <c r="AC8568">
        <v>13</v>
      </c>
      <c r="AD8568">
        <v>132</v>
      </c>
      <c r="AE8568" t="s">
        <v>1107</v>
      </c>
      <c r="AF8568">
        <v>13</v>
      </c>
      <c r="AH8568" s="160">
        <v>35358</v>
      </c>
      <c r="AI8568">
        <v>13</v>
      </c>
      <c r="AJ8568">
        <v>145</v>
      </c>
      <c r="AK8568" s="160" t="s">
        <v>1107</v>
      </c>
      <c r="AL8568" s="28">
        <f t="shared" si="271"/>
        <v>15</v>
      </c>
      <c r="AN8568" s="160">
        <v>37914</v>
      </c>
      <c r="AO8568">
        <v>13</v>
      </c>
      <c r="AP8568">
        <v>195</v>
      </c>
      <c r="AQ8568" s="160" t="s">
        <v>1107</v>
      </c>
      <c r="AR8568" s="28">
        <f t="shared" si="272"/>
        <v>20</v>
      </c>
      <c r="AT8568" s="160">
        <v>36819</v>
      </c>
      <c r="AU8568">
        <v>13</v>
      </c>
      <c r="AV8568">
        <v>158</v>
      </c>
      <c r="AW8568" s="160" t="s">
        <v>1107</v>
      </c>
      <c r="AX8568" s="28">
        <f t="shared" si="273"/>
        <v>16</v>
      </c>
    </row>
    <row r="8569" spans="28:50" x14ac:dyDescent="0.3">
      <c r="AB8569" s="160">
        <v>35358</v>
      </c>
      <c r="AC8569">
        <v>14</v>
      </c>
      <c r="AD8569">
        <v>138</v>
      </c>
      <c r="AE8569" t="s">
        <v>1107</v>
      </c>
      <c r="AF8569">
        <v>14</v>
      </c>
      <c r="AH8569" s="160">
        <v>35358</v>
      </c>
      <c r="AI8569">
        <v>14</v>
      </c>
      <c r="AJ8569">
        <v>146</v>
      </c>
      <c r="AK8569" s="160" t="s">
        <v>1107</v>
      </c>
      <c r="AL8569" s="28">
        <f t="shared" si="271"/>
        <v>15</v>
      </c>
      <c r="AN8569" s="160">
        <v>37914</v>
      </c>
      <c r="AO8569">
        <v>14</v>
      </c>
      <c r="AP8569">
        <v>190</v>
      </c>
      <c r="AQ8569" s="160" t="s">
        <v>1107</v>
      </c>
      <c r="AR8569" s="28">
        <f t="shared" si="272"/>
        <v>19</v>
      </c>
      <c r="AT8569" s="160">
        <v>36819</v>
      </c>
      <c r="AU8569">
        <v>14</v>
      </c>
      <c r="AV8569">
        <v>153</v>
      </c>
      <c r="AW8569" s="160" t="s">
        <v>1107</v>
      </c>
      <c r="AX8569" s="28">
        <f t="shared" si="273"/>
        <v>15</v>
      </c>
    </row>
    <row r="8570" spans="28:50" x14ac:dyDescent="0.3">
      <c r="AB8570" s="160">
        <v>35358</v>
      </c>
      <c r="AC8570">
        <v>15</v>
      </c>
      <c r="AD8570">
        <v>145</v>
      </c>
      <c r="AE8570" t="s">
        <v>1107</v>
      </c>
      <c r="AF8570">
        <v>15</v>
      </c>
      <c r="AH8570" s="160">
        <v>35358</v>
      </c>
      <c r="AI8570">
        <v>15</v>
      </c>
      <c r="AJ8570">
        <v>147</v>
      </c>
      <c r="AK8570" s="160" t="s">
        <v>1107</v>
      </c>
      <c r="AL8570" s="28">
        <f t="shared" si="271"/>
        <v>15</v>
      </c>
      <c r="AN8570" s="160">
        <v>37914</v>
      </c>
      <c r="AO8570">
        <v>15</v>
      </c>
      <c r="AP8570">
        <v>190</v>
      </c>
      <c r="AQ8570" s="160" t="s">
        <v>1107</v>
      </c>
      <c r="AR8570" s="28">
        <f t="shared" si="272"/>
        <v>19</v>
      </c>
      <c r="AT8570" s="160">
        <v>36819</v>
      </c>
      <c r="AU8570">
        <v>15</v>
      </c>
      <c r="AV8570">
        <v>152</v>
      </c>
      <c r="AW8570" s="160" t="s">
        <v>1107</v>
      </c>
      <c r="AX8570" s="28">
        <f t="shared" si="273"/>
        <v>15</v>
      </c>
    </row>
    <row r="8571" spans="28:50" x14ac:dyDescent="0.3">
      <c r="AB8571" s="160">
        <v>35358</v>
      </c>
      <c r="AC8571">
        <v>16</v>
      </c>
      <c r="AD8571">
        <v>141</v>
      </c>
      <c r="AE8571" t="s">
        <v>1107</v>
      </c>
      <c r="AF8571">
        <v>14</v>
      </c>
      <c r="AH8571" s="160">
        <v>35358</v>
      </c>
      <c r="AI8571">
        <v>16</v>
      </c>
      <c r="AJ8571">
        <v>144</v>
      </c>
      <c r="AK8571" s="160" t="s">
        <v>1107</v>
      </c>
      <c r="AL8571" s="28">
        <f t="shared" ref="AL8571:AL8634" si="274">ROUND(AJ8571/10,0)</f>
        <v>14</v>
      </c>
      <c r="AN8571" s="160">
        <v>37914</v>
      </c>
      <c r="AO8571">
        <v>16</v>
      </c>
      <c r="AP8571">
        <v>179</v>
      </c>
      <c r="AQ8571" s="160" t="s">
        <v>1107</v>
      </c>
      <c r="AR8571" s="28">
        <f t="shared" ref="AR8571:AR8634" si="275">ROUND(AP8571/10,0)</f>
        <v>18</v>
      </c>
      <c r="AT8571" s="160">
        <v>36819</v>
      </c>
      <c r="AU8571">
        <v>16</v>
      </c>
      <c r="AV8571">
        <v>141</v>
      </c>
      <c r="AW8571" s="160" t="s">
        <v>1107</v>
      </c>
      <c r="AX8571" s="28">
        <f t="shared" ref="AX8571:AX8634" si="276">ROUND(AV8571/10,0)</f>
        <v>14</v>
      </c>
    </row>
    <row r="8572" spans="28:50" x14ac:dyDescent="0.3">
      <c r="AB8572" s="160">
        <v>35358</v>
      </c>
      <c r="AC8572">
        <v>17</v>
      </c>
      <c r="AD8572">
        <v>135</v>
      </c>
      <c r="AE8572" t="s">
        <v>1107</v>
      </c>
      <c r="AF8572">
        <v>14</v>
      </c>
      <c r="AH8572" s="160">
        <v>35358</v>
      </c>
      <c r="AI8572">
        <v>17</v>
      </c>
      <c r="AJ8572">
        <v>140</v>
      </c>
      <c r="AK8572" s="160" t="s">
        <v>1107</v>
      </c>
      <c r="AL8572" s="28">
        <f t="shared" si="274"/>
        <v>14</v>
      </c>
      <c r="AN8572" s="160">
        <v>37914</v>
      </c>
      <c r="AO8572">
        <v>17</v>
      </c>
      <c r="AP8572">
        <v>170</v>
      </c>
      <c r="AQ8572" s="160" t="s">
        <v>1107</v>
      </c>
      <c r="AR8572" s="28">
        <f t="shared" si="275"/>
        <v>17</v>
      </c>
      <c r="AT8572" s="160">
        <v>36819</v>
      </c>
      <c r="AU8572">
        <v>17</v>
      </c>
      <c r="AV8572">
        <v>127</v>
      </c>
      <c r="AW8572" s="160" t="s">
        <v>1107</v>
      </c>
      <c r="AX8572" s="28">
        <f t="shared" si="276"/>
        <v>13</v>
      </c>
    </row>
    <row r="8573" spans="28:50" x14ac:dyDescent="0.3">
      <c r="AB8573" s="160">
        <v>35358</v>
      </c>
      <c r="AC8573">
        <v>18</v>
      </c>
      <c r="AD8573">
        <v>122</v>
      </c>
      <c r="AE8573" t="s">
        <v>1107</v>
      </c>
      <c r="AF8573">
        <v>12</v>
      </c>
      <c r="AH8573" s="160">
        <v>35358</v>
      </c>
      <c r="AI8573">
        <v>18</v>
      </c>
      <c r="AJ8573">
        <v>136</v>
      </c>
      <c r="AK8573" s="160" t="s">
        <v>1107</v>
      </c>
      <c r="AL8573" s="28">
        <f t="shared" si="274"/>
        <v>14</v>
      </c>
      <c r="AN8573" s="160">
        <v>37914</v>
      </c>
      <c r="AO8573">
        <v>18</v>
      </c>
      <c r="AP8573">
        <v>150</v>
      </c>
      <c r="AQ8573" s="160" t="s">
        <v>1107</v>
      </c>
      <c r="AR8573" s="28">
        <f t="shared" si="275"/>
        <v>15</v>
      </c>
      <c r="AT8573" s="160">
        <v>36819</v>
      </c>
      <c r="AU8573">
        <v>18</v>
      </c>
      <c r="AV8573">
        <v>124</v>
      </c>
      <c r="AW8573" s="160" t="s">
        <v>1107</v>
      </c>
      <c r="AX8573" s="28">
        <f t="shared" si="276"/>
        <v>12</v>
      </c>
    </row>
    <row r="8574" spans="28:50" x14ac:dyDescent="0.3">
      <c r="AB8574" s="160">
        <v>35358</v>
      </c>
      <c r="AC8574">
        <v>19</v>
      </c>
      <c r="AD8574">
        <v>96</v>
      </c>
      <c r="AE8574" t="s">
        <v>1107</v>
      </c>
      <c r="AF8574">
        <v>10</v>
      </c>
      <c r="AH8574" s="160">
        <v>35358</v>
      </c>
      <c r="AI8574">
        <v>19</v>
      </c>
      <c r="AJ8574">
        <v>130</v>
      </c>
      <c r="AK8574" s="160" t="s">
        <v>1107</v>
      </c>
      <c r="AL8574" s="28">
        <f t="shared" si="274"/>
        <v>13</v>
      </c>
      <c r="AN8574" s="160">
        <v>37914</v>
      </c>
      <c r="AO8574">
        <v>19</v>
      </c>
      <c r="AP8574">
        <v>146</v>
      </c>
      <c r="AQ8574" s="160" t="s">
        <v>1107</v>
      </c>
      <c r="AR8574" s="28">
        <f t="shared" si="275"/>
        <v>15</v>
      </c>
      <c r="AT8574" s="160">
        <v>36819</v>
      </c>
      <c r="AU8574">
        <v>19</v>
      </c>
      <c r="AV8574">
        <v>122</v>
      </c>
      <c r="AW8574" s="160" t="s">
        <v>1107</v>
      </c>
      <c r="AX8574" s="28">
        <f t="shared" si="276"/>
        <v>12</v>
      </c>
    </row>
    <row r="8575" spans="28:50" x14ac:dyDescent="0.3">
      <c r="AB8575" s="160">
        <v>35358</v>
      </c>
      <c r="AC8575">
        <v>20</v>
      </c>
      <c r="AD8575">
        <v>83</v>
      </c>
      <c r="AE8575" t="s">
        <v>1107</v>
      </c>
      <c r="AF8575">
        <v>8</v>
      </c>
      <c r="AH8575" s="160">
        <v>35358</v>
      </c>
      <c r="AI8575">
        <v>20</v>
      </c>
      <c r="AJ8575">
        <v>124</v>
      </c>
      <c r="AK8575" s="160" t="s">
        <v>1107</v>
      </c>
      <c r="AL8575" s="28">
        <f t="shared" si="274"/>
        <v>12</v>
      </c>
      <c r="AN8575" s="160">
        <v>37914</v>
      </c>
      <c r="AO8575">
        <v>20</v>
      </c>
      <c r="AP8575">
        <v>140</v>
      </c>
      <c r="AQ8575" s="160" t="s">
        <v>1107</v>
      </c>
      <c r="AR8575" s="28">
        <f t="shared" si="275"/>
        <v>14</v>
      </c>
      <c r="AT8575" s="160">
        <v>36819</v>
      </c>
      <c r="AU8575">
        <v>20</v>
      </c>
      <c r="AV8575">
        <v>120</v>
      </c>
      <c r="AW8575" s="160" t="s">
        <v>1107</v>
      </c>
      <c r="AX8575" s="28">
        <f t="shared" si="276"/>
        <v>12</v>
      </c>
    </row>
    <row r="8576" spans="28:50" x14ac:dyDescent="0.3">
      <c r="AB8576" s="160">
        <v>35358</v>
      </c>
      <c r="AC8576">
        <v>21</v>
      </c>
      <c r="AD8576">
        <v>69</v>
      </c>
      <c r="AE8576" t="s">
        <v>1107</v>
      </c>
      <c r="AF8576">
        <v>7</v>
      </c>
      <c r="AH8576" s="160">
        <v>35358</v>
      </c>
      <c r="AI8576">
        <v>21</v>
      </c>
      <c r="AJ8576">
        <v>117</v>
      </c>
      <c r="AK8576" s="160" t="s">
        <v>1107</v>
      </c>
      <c r="AL8576" s="28">
        <f t="shared" si="274"/>
        <v>12</v>
      </c>
      <c r="AN8576" s="160">
        <v>37914</v>
      </c>
      <c r="AO8576">
        <v>21</v>
      </c>
      <c r="AP8576">
        <v>130</v>
      </c>
      <c r="AQ8576" s="160" t="s">
        <v>1107</v>
      </c>
      <c r="AR8576" s="28">
        <f t="shared" si="275"/>
        <v>13</v>
      </c>
      <c r="AT8576" s="160">
        <v>36819</v>
      </c>
      <c r="AU8576">
        <v>21</v>
      </c>
      <c r="AV8576">
        <v>113</v>
      </c>
      <c r="AW8576" s="160" t="s">
        <v>1107</v>
      </c>
      <c r="AX8576" s="28">
        <f t="shared" si="276"/>
        <v>11</v>
      </c>
    </row>
    <row r="8577" spans="28:50" x14ac:dyDescent="0.3">
      <c r="AB8577" s="160">
        <v>35358</v>
      </c>
      <c r="AC8577">
        <v>22</v>
      </c>
      <c r="AD8577">
        <v>59</v>
      </c>
      <c r="AE8577" t="s">
        <v>1107</v>
      </c>
      <c r="AF8577">
        <v>6</v>
      </c>
      <c r="AH8577" s="160">
        <v>35358</v>
      </c>
      <c r="AI8577">
        <v>22</v>
      </c>
      <c r="AJ8577">
        <v>107</v>
      </c>
      <c r="AK8577" s="160" t="s">
        <v>1107</v>
      </c>
      <c r="AL8577" s="28">
        <f t="shared" si="274"/>
        <v>11</v>
      </c>
      <c r="AN8577" s="160">
        <v>37914</v>
      </c>
      <c r="AO8577">
        <v>22</v>
      </c>
      <c r="AP8577">
        <v>121</v>
      </c>
      <c r="AQ8577" s="160" t="s">
        <v>1107</v>
      </c>
      <c r="AR8577" s="28">
        <f t="shared" si="275"/>
        <v>12</v>
      </c>
      <c r="AT8577" s="160">
        <v>36819</v>
      </c>
      <c r="AU8577">
        <v>22</v>
      </c>
      <c r="AV8577">
        <v>104</v>
      </c>
      <c r="AW8577" s="160" t="s">
        <v>1107</v>
      </c>
      <c r="AX8577" s="28">
        <f t="shared" si="276"/>
        <v>10</v>
      </c>
    </row>
    <row r="8578" spans="28:50" x14ac:dyDescent="0.3">
      <c r="AB8578" s="160">
        <v>35358</v>
      </c>
      <c r="AC8578">
        <v>23</v>
      </c>
      <c r="AD8578">
        <v>46</v>
      </c>
      <c r="AE8578" t="s">
        <v>1107</v>
      </c>
      <c r="AF8578">
        <v>5</v>
      </c>
      <c r="AH8578" s="160">
        <v>35358</v>
      </c>
      <c r="AI8578">
        <v>23</v>
      </c>
      <c r="AJ8578">
        <v>97</v>
      </c>
      <c r="AK8578" s="160" t="s">
        <v>1107</v>
      </c>
      <c r="AL8578" s="28">
        <f t="shared" si="274"/>
        <v>10</v>
      </c>
      <c r="AN8578" s="160">
        <v>37914</v>
      </c>
      <c r="AO8578">
        <v>23</v>
      </c>
      <c r="AP8578">
        <v>120</v>
      </c>
      <c r="AQ8578" s="160" t="s">
        <v>1107</v>
      </c>
      <c r="AR8578" s="28">
        <f t="shared" si="275"/>
        <v>12</v>
      </c>
      <c r="AT8578" s="160">
        <v>36819</v>
      </c>
      <c r="AU8578">
        <v>23</v>
      </c>
      <c r="AV8578">
        <v>92</v>
      </c>
      <c r="AW8578" s="160" t="s">
        <v>1107</v>
      </c>
      <c r="AX8578" s="28">
        <f t="shared" si="276"/>
        <v>9</v>
      </c>
    </row>
    <row r="8579" spans="28:50" x14ac:dyDescent="0.3">
      <c r="AB8579" s="160">
        <v>35359</v>
      </c>
      <c r="AC8579">
        <v>0</v>
      </c>
      <c r="AD8579">
        <v>36</v>
      </c>
      <c r="AE8579" t="s">
        <v>1107</v>
      </c>
      <c r="AF8579">
        <v>4</v>
      </c>
      <c r="AH8579" s="160">
        <v>35359</v>
      </c>
      <c r="AI8579">
        <v>0</v>
      </c>
      <c r="AJ8579">
        <v>86</v>
      </c>
      <c r="AK8579" s="160" t="s">
        <v>1107</v>
      </c>
      <c r="AL8579" s="28">
        <f t="shared" si="274"/>
        <v>9</v>
      </c>
      <c r="AN8579" s="160">
        <v>37915</v>
      </c>
      <c r="AO8579">
        <v>0</v>
      </c>
      <c r="AP8579">
        <v>120</v>
      </c>
      <c r="AQ8579" s="160" t="s">
        <v>1107</v>
      </c>
      <c r="AR8579" s="28">
        <f t="shared" si="275"/>
        <v>12</v>
      </c>
      <c r="AT8579" s="160">
        <v>36820</v>
      </c>
      <c r="AU8579">
        <v>0</v>
      </c>
      <c r="AV8579">
        <v>84</v>
      </c>
      <c r="AW8579" s="160" t="s">
        <v>1107</v>
      </c>
      <c r="AX8579" s="28">
        <f t="shared" si="276"/>
        <v>8</v>
      </c>
    </row>
    <row r="8580" spans="28:50" x14ac:dyDescent="0.3">
      <c r="AB8580" s="160">
        <v>35359</v>
      </c>
      <c r="AC8580">
        <v>1</v>
      </c>
      <c r="AD8580">
        <v>27</v>
      </c>
      <c r="AE8580" t="s">
        <v>1107</v>
      </c>
      <c r="AF8580">
        <v>3</v>
      </c>
      <c r="AH8580" s="160">
        <v>35359</v>
      </c>
      <c r="AI8580">
        <v>1</v>
      </c>
      <c r="AJ8580">
        <v>83</v>
      </c>
      <c r="AK8580" s="160" t="s">
        <v>1107</v>
      </c>
      <c r="AL8580" s="28">
        <f t="shared" si="274"/>
        <v>8</v>
      </c>
      <c r="AN8580" s="160">
        <v>37915</v>
      </c>
      <c r="AO8580">
        <v>1</v>
      </c>
      <c r="AP8580">
        <v>115</v>
      </c>
      <c r="AQ8580" s="160" t="s">
        <v>1107</v>
      </c>
      <c r="AR8580" s="28">
        <f t="shared" si="275"/>
        <v>12</v>
      </c>
      <c r="AT8580" s="160">
        <v>36820</v>
      </c>
      <c r="AU8580">
        <v>1</v>
      </c>
      <c r="AV8580">
        <v>81</v>
      </c>
      <c r="AW8580" s="160" t="s">
        <v>1107</v>
      </c>
      <c r="AX8580" s="28">
        <f t="shared" si="276"/>
        <v>8</v>
      </c>
    </row>
    <row r="8581" spans="28:50" x14ac:dyDescent="0.3">
      <c r="AB8581" s="160">
        <v>35359</v>
      </c>
      <c r="AC8581">
        <v>2</v>
      </c>
      <c r="AD8581">
        <v>22</v>
      </c>
      <c r="AE8581" t="s">
        <v>1107</v>
      </c>
      <c r="AF8581">
        <v>2</v>
      </c>
      <c r="AH8581" s="160">
        <v>35359</v>
      </c>
      <c r="AI8581">
        <v>2</v>
      </c>
      <c r="AJ8581">
        <v>80</v>
      </c>
      <c r="AK8581" s="160" t="s">
        <v>1107</v>
      </c>
      <c r="AL8581" s="28">
        <f t="shared" si="274"/>
        <v>8</v>
      </c>
      <c r="AN8581" s="160">
        <v>37915</v>
      </c>
      <c r="AO8581">
        <v>2</v>
      </c>
      <c r="AP8581">
        <v>120</v>
      </c>
      <c r="AQ8581" s="160" t="s">
        <v>1107</v>
      </c>
      <c r="AR8581" s="28">
        <f t="shared" si="275"/>
        <v>12</v>
      </c>
      <c r="AT8581" s="160">
        <v>36820</v>
      </c>
      <c r="AU8581">
        <v>2</v>
      </c>
      <c r="AV8581">
        <v>83</v>
      </c>
      <c r="AW8581" s="160" t="s">
        <v>1107</v>
      </c>
      <c r="AX8581" s="28">
        <f t="shared" si="276"/>
        <v>8</v>
      </c>
    </row>
    <row r="8582" spans="28:50" x14ac:dyDescent="0.3">
      <c r="AB8582" s="160">
        <v>35359</v>
      </c>
      <c r="AC8582">
        <v>3</v>
      </c>
      <c r="AD8582">
        <v>17</v>
      </c>
      <c r="AE8582" t="s">
        <v>1107</v>
      </c>
      <c r="AF8582">
        <v>2</v>
      </c>
      <c r="AH8582" s="160">
        <v>35359</v>
      </c>
      <c r="AI8582">
        <v>3</v>
      </c>
      <c r="AJ8582">
        <v>76</v>
      </c>
      <c r="AK8582" s="160" t="s">
        <v>1107</v>
      </c>
      <c r="AL8582" s="28">
        <f t="shared" si="274"/>
        <v>8</v>
      </c>
      <c r="AN8582" s="160">
        <v>37915</v>
      </c>
      <c r="AO8582">
        <v>3</v>
      </c>
      <c r="AP8582">
        <v>120</v>
      </c>
      <c r="AQ8582" s="160" t="s">
        <v>1107</v>
      </c>
      <c r="AR8582" s="28">
        <f t="shared" si="275"/>
        <v>12</v>
      </c>
      <c r="AT8582" s="160">
        <v>36820</v>
      </c>
      <c r="AU8582">
        <v>3</v>
      </c>
      <c r="AV8582">
        <v>75</v>
      </c>
      <c r="AW8582" s="160" t="s">
        <v>1107</v>
      </c>
      <c r="AX8582" s="28">
        <f t="shared" si="276"/>
        <v>8</v>
      </c>
    </row>
    <row r="8583" spans="28:50" x14ac:dyDescent="0.3">
      <c r="AB8583" s="160">
        <v>35359</v>
      </c>
      <c r="AC8583">
        <v>4</v>
      </c>
      <c r="AD8583">
        <v>11</v>
      </c>
      <c r="AE8583" t="s">
        <v>1107</v>
      </c>
      <c r="AF8583">
        <v>1</v>
      </c>
      <c r="AH8583" s="160">
        <v>35359</v>
      </c>
      <c r="AI8583">
        <v>4</v>
      </c>
      <c r="AJ8583">
        <v>76</v>
      </c>
      <c r="AK8583" s="160" t="s">
        <v>1107</v>
      </c>
      <c r="AL8583" s="28">
        <f t="shared" si="274"/>
        <v>8</v>
      </c>
      <c r="AN8583" s="160">
        <v>37915</v>
      </c>
      <c r="AO8583">
        <v>4</v>
      </c>
      <c r="AP8583">
        <v>113</v>
      </c>
      <c r="AQ8583" s="160" t="s">
        <v>1107</v>
      </c>
      <c r="AR8583" s="28">
        <f t="shared" si="275"/>
        <v>11</v>
      </c>
      <c r="AT8583" s="160">
        <v>36820</v>
      </c>
      <c r="AU8583">
        <v>4</v>
      </c>
      <c r="AV8583">
        <v>69</v>
      </c>
      <c r="AW8583" s="160" t="s">
        <v>1107</v>
      </c>
      <c r="AX8583" s="28">
        <f t="shared" si="276"/>
        <v>7</v>
      </c>
    </row>
    <row r="8584" spans="28:50" x14ac:dyDescent="0.3">
      <c r="AB8584" s="160">
        <v>35359</v>
      </c>
      <c r="AC8584">
        <v>5</v>
      </c>
      <c r="AD8584">
        <v>8</v>
      </c>
      <c r="AE8584" t="s">
        <v>1107</v>
      </c>
      <c r="AF8584">
        <v>1</v>
      </c>
      <c r="AH8584" s="160">
        <v>35359</v>
      </c>
      <c r="AI8584">
        <v>5</v>
      </c>
      <c r="AJ8584">
        <v>75</v>
      </c>
      <c r="AK8584" s="160" t="s">
        <v>1107</v>
      </c>
      <c r="AL8584" s="28">
        <f t="shared" si="274"/>
        <v>8</v>
      </c>
      <c r="AN8584" s="160">
        <v>37915</v>
      </c>
      <c r="AO8584">
        <v>5</v>
      </c>
      <c r="AP8584">
        <v>120</v>
      </c>
      <c r="AQ8584" s="160" t="s">
        <v>1107</v>
      </c>
      <c r="AR8584" s="28">
        <f t="shared" si="275"/>
        <v>12</v>
      </c>
      <c r="AT8584" s="160">
        <v>36820</v>
      </c>
      <c r="AU8584">
        <v>5</v>
      </c>
      <c r="AV8584">
        <v>64</v>
      </c>
      <c r="AW8584" s="160" t="s">
        <v>1107</v>
      </c>
      <c r="AX8584" s="28">
        <f t="shared" si="276"/>
        <v>6</v>
      </c>
    </row>
    <row r="8585" spans="28:50" x14ac:dyDescent="0.3">
      <c r="AB8585" s="160">
        <v>35359</v>
      </c>
      <c r="AC8585">
        <v>6</v>
      </c>
      <c r="AD8585">
        <v>14</v>
      </c>
      <c r="AE8585" t="s">
        <v>1107</v>
      </c>
      <c r="AF8585">
        <v>1</v>
      </c>
      <c r="AH8585" s="160">
        <v>35359</v>
      </c>
      <c r="AI8585">
        <v>6</v>
      </c>
      <c r="AJ8585">
        <v>74</v>
      </c>
      <c r="AK8585" s="160" t="s">
        <v>1107</v>
      </c>
      <c r="AL8585" s="28">
        <f t="shared" si="274"/>
        <v>7</v>
      </c>
      <c r="AN8585" s="160">
        <v>37915</v>
      </c>
      <c r="AO8585">
        <v>6</v>
      </c>
      <c r="AP8585">
        <v>130</v>
      </c>
      <c r="AQ8585" s="160" t="s">
        <v>1107</v>
      </c>
      <c r="AR8585" s="28">
        <f t="shared" si="275"/>
        <v>13</v>
      </c>
      <c r="AT8585" s="160">
        <v>36820</v>
      </c>
      <c r="AU8585">
        <v>6</v>
      </c>
      <c r="AV8585">
        <v>95</v>
      </c>
      <c r="AW8585" s="160" t="s">
        <v>1107</v>
      </c>
      <c r="AX8585" s="28">
        <f t="shared" si="276"/>
        <v>10</v>
      </c>
    </row>
    <row r="8586" spans="28:50" x14ac:dyDescent="0.3">
      <c r="AB8586" s="160">
        <v>35359</v>
      </c>
      <c r="AC8586">
        <v>7</v>
      </c>
      <c r="AD8586">
        <v>51</v>
      </c>
      <c r="AE8586" t="s">
        <v>1107</v>
      </c>
      <c r="AF8586">
        <v>5</v>
      </c>
      <c r="AH8586" s="160">
        <v>35359</v>
      </c>
      <c r="AI8586">
        <v>7</v>
      </c>
      <c r="AJ8586">
        <v>93</v>
      </c>
      <c r="AK8586" s="160" t="s">
        <v>1107</v>
      </c>
      <c r="AL8586" s="28">
        <f t="shared" si="274"/>
        <v>9</v>
      </c>
      <c r="AN8586" s="160">
        <v>37915</v>
      </c>
      <c r="AO8586">
        <v>7</v>
      </c>
      <c r="AP8586">
        <v>148</v>
      </c>
      <c r="AQ8586" s="160" t="s">
        <v>1107</v>
      </c>
      <c r="AR8586" s="28">
        <f t="shared" si="275"/>
        <v>15</v>
      </c>
      <c r="AT8586" s="160">
        <v>36820</v>
      </c>
      <c r="AU8586">
        <v>7</v>
      </c>
      <c r="AV8586">
        <v>126</v>
      </c>
      <c r="AW8586" s="160" t="s">
        <v>1107</v>
      </c>
      <c r="AX8586" s="28">
        <f t="shared" si="276"/>
        <v>13</v>
      </c>
    </row>
    <row r="8587" spans="28:50" x14ac:dyDescent="0.3">
      <c r="AB8587" s="160">
        <v>35359</v>
      </c>
      <c r="AC8587">
        <v>8</v>
      </c>
      <c r="AD8587">
        <v>85</v>
      </c>
      <c r="AE8587" t="s">
        <v>1107</v>
      </c>
      <c r="AF8587">
        <v>9</v>
      </c>
      <c r="AH8587" s="160">
        <v>35359</v>
      </c>
      <c r="AI8587">
        <v>8</v>
      </c>
      <c r="AJ8587">
        <v>112</v>
      </c>
      <c r="AK8587" s="160" t="s">
        <v>1107</v>
      </c>
      <c r="AL8587" s="28">
        <f t="shared" si="274"/>
        <v>11</v>
      </c>
      <c r="AN8587" s="160">
        <v>37915</v>
      </c>
      <c r="AO8587">
        <v>8</v>
      </c>
      <c r="AP8587">
        <v>160</v>
      </c>
      <c r="AQ8587" s="160" t="s">
        <v>1107</v>
      </c>
      <c r="AR8587" s="28">
        <f t="shared" si="275"/>
        <v>16</v>
      </c>
      <c r="AT8587" s="160">
        <v>36820</v>
      </c>
      <c r="AU8587">
        <v>8</v>
      </c>
      <c r="AV8587">
        <v>146</v>
      </c>
      <c r="AW8587" s="160" t="s">
        <v>1107</v>
      </c>
      <c r="AX8587" s="28">
        <f t="shared" si="276"/>
        <v>15</v>
      </c>
    </row>
    <row r="8588" spans="28:50" x14ac:dyDescent="0.3">
      <c r="AB8588" s="160">
        <v>35359</v>
      </c>
      <c r="AC8588">
        <v>9</v>
      </c>
      <c r="AD8588">
        <v>98</v>
      </c>
      <c r="AE8588" t="s">
        <v>1107</v>
      </c>
      <c r="AF8588">
        <v>10</v>
      </c>
      <c r="AH8588" s="160">
        <v>35359</v>
      </c>
      <c r="AI8588">
        <v>9</v>
      </c>
      <c r="AJ8588">
        <v>131</v>
      </c>
      <c r="AK8588" s="160" t="s">
        <v>1107</v>
      </c>
      <c r="AL8588" s="28">
        <f t="shared" si="274"/>
        <v>13</v>
      </c>
      <c r="AN8588" s="160">
        <v>37915</v>
      </c>
      <c r="AO8588">
        <v>9</v>
      </c>
      <c r="AP8588">
        <v>170</v>
      </c>
      <c r="AQ8588" s="160" t="s">
        <v>1107</v>
      </c>
      <c r="AR8588" s="28">
        <f t="shared" si="275"/>
        <v>17</v>
      </c>
      <c r="AT8588" s="160">
        <v>36820</v>
      </c>
      <c r="AU8588">
        <v>9</v>
      </c>
      <c r="AV8588">
        <v>150</v>
      </c>
      <c r="AW8588" s="160" t="s">
        <v>1107</v>
      </c>
      <c r="AX8588" s="28">
        <f t="shared" si="276"/>
        <v>15</v>
      </c>
    </row>
    <row r="8589" spans="28:50" x14ac:dyDescent="0.3">
      <c r="AB8589" s="160">
        <v>35359</v>
      </c>
      <c r="AC8589">
        <v>10</v>
      </c>
      <c r="AD8589">
        <v>112</v>
      </c>
      <c r="AE8589" t="s">
        <v>1107</v>
      </c>
      <c r="AF8589">
        <v>11</v>
      </c>
      <c r="AH8589" s="160">
        <v>35359</v>
      </c>
      <c r="AI8589">
        <v>10</v>
      </c>
      <c r="AJ8589">
        <v>139</v>
      </c>
      <c r="AK8589" s="160" t="s">
        <v>1107</v>
      </c>
      <c r="AL8589" s="28">
        <f t="shared" si="274"/>
        <v>14</v>
      </c>
      <c r="AN8589" s="160">
        <v>37915</v>
      </c>
      <c r="AO8589">
        <v>10</v>
      </c>
      <c r="AP8589">
        <v>191</v>
      </c>
      <c r="AQ8589" s="160" t="s">
        <v>1107</v>
      </c>
      <c r="AR8589" s="28">
        <f t="shared" si="275"/>
        <v>19</v>
      </c>
      <c r="AT8589" s="160">
        <v>36820</v>
      </c>
      <c r="AU8589">
        <v>10</v>
      </c>
      <c r="AV8589">
        <v>152</v>
      </c>
      <c r="AW8589" s="160" t="s">
        <v>1107</v>
      </c>
      <c r="AX8589" s="28">
        <f t="shared" si="276"/>
        <v>15</v>
      </c>
    </row>
    <row r="8590" spans="28:50" x14ac:dyDescent="0.3">
      <c r="AB8590" s="160">
        <v>35359</v>
      </c>
      <c r="AC8590">
        <v>11</v>
      </c>
      <c r="AD8590">
        <v>125</v>
      </c>
      <c r="AE8590" t="s">
        <v>1107</v>
      </c>
      <c r="AF8590">
        <v>13</v>
      </c>
      <c r="AH8590" s="160">
        <v>35359</v>
      </c>
      <c r="AI8590">
        <v>11</v>
      </c>
      <c r="AJ8590">
        <v>148</v>
      </c>
      <c r="AK8590" s="160" t="s">
        <v>1107</v>
      </c>
      <c r="AL8590" s="28">
        <f t="shared" si="274"/>
        <v>15</v>
      </c>
      <c r="AN8590" s="160">
        <v>37915</v>
      </c>
      <c r="AO8590">
        <v>11</v>
      </c>
      <c r="AP8590">
        <v>210</v>
      </c>
      <c r="AQ8590" s="160" t="s">
        <v>1107</v>
      </c>
      <c r="AR8590" s="28">
        <f t="shared" si="275"/>
        <v>21</v>
      </c>
      <c r="AT8590" s="160">
        <v>36820</v>
      </c>
      <c r="AU8590">
        <v>11</v>
      </c>
      <c r="AV8590">
        <v>153</v>
      </c>
      <c r="AW8590" s="160" t="s">
        <v>1107</v>
      </c>
      <c r="AX8590" s="28">
        <f t="shared" si="276"/>
        <v>15</v>
      </c>
    </row>
    <row r="8591" spans="28:50" x14ac:dyDescent="0.3">
      <c r="AB8591" s="160">
        <v>35359</v>
      </c>
      <c r="AC8591">
        <v>12</v>
      </c>
      <c r="AD8591">
        <v>140</v>
      </c>
      <c r="AE8591" t="s">
        <v>1107</v>
      </c>
      <c r="AF8591">
        <v>14</v>
      </c>
      <c r="AH8591" s="160">
        <v>35359</v>
      </c>
      <c r="AI8591">
        <v>12</v>
      </c>
      <c r="AJ8591">
        <v>157</v>
      </c>
      <c r="AK8591" s="160" t="s">
        <v>1107</v>
      </c>
      <c r="AL8591" s="28">
        <f t="shared" si="274"/>
        <v>16</v>
      </c>
      <c r="AN8591" s="160">
        <v>37915</v>
      </c>
      <c r="AO8591">
        <v>12</v>
      </c>
      <c r="AP8591">
        <v>200</v>
      </c>
      <c r="AQ8591" s="160" t="s">
        <v>1107</v>
      </c>
      <c r="AR8591" s="28">
        <f t="shared" si="275"/>
        <v>20</v>
      </c>
      <c r="AT8591" s="160">
        <v>36820</v>
      </c>
      <c r="AU8591">
        <v>12</v>
      </c>
      <c r="AV8591">
        <v>157</v>
      </c>
      <c r="AW8591" s="160" t="s">
        <v>1107</v>
      </c>
      <c r="AX8591" s="28">
        <f t="shared" si="276"/>
        <v>16</v>
      </c>
    </row>
    <row r="8592" spans="28:50" x14ac:dyDescent="0.3">
      <c r="AB8592" s="160">
        <v>35359</v>
      </c>
      <c r="AC8592">
        <v>13</v>
      </c>
      <c r="AD8592">
        <v>157</v>
      </c>
      <c r="AE8592" t="s">
        <v>1107</v>
      </c>
      <c r="AF8592">
        <v>16</v>
      </c>
      <c r="AH8592" s="160">
        <v>35359</v>
      </c>
      <c r="AI8592">
        <v>13</v>
      </c>
      <c r="AJ8592">
        <v>160</v>
      </c>
      <c r="AK8592" s="160" t="s">
        <v>1107</v>
      </c>
      <c r="AL8592" s="28">
        <f t="shared" si="274"/>
        <v>16</v>
      </c>
      <c r="AN8592" s="160">
        <v>37915</v>
      </c>
      <c r="AO8592">
        <v>13</v>
      </c>
      <c r="AP8592">
        <v>198</v>
      </c>
      <c r="AQ8592" s="160" t="s">
        <v>1107</v>
      </c>
      <c r="AR8592" s="28">
        <f t="shared" si="275"/>
        <v>20</v>
      </c>
      <c r="AT8592" s="160">
        <v>36820</v>
      </c>
      <c r="AU8592">
        <v>13</v>
      </c>
      <c r="AV8592">
        <v>164</v>
      </c>
      <c r="AW8592" s="160" t="s">
        <v>1107</v>
      </c>
      <c r="AX8592" s="28">
        <f t="shared" si="276"/>
        <v>16</v>
      </c>
    </row>
    <row r="8593" spans="28:50" x14ac:dyDescent="0.3">
      <c r="AB8593" s="160">
        <v>35359</v>
      </c>
      <c r="AC8593">
        <v>14</v>
      </c>
      <c r="AD8593">
        <v>164</v>
      </c>
      <c r="AE8593" t="s">
        <v>1107</v>
      </c>
      <c r="AF8593">
        <v>16</v>
      </c>
      <c r="AH8593" s="160">
        <v>35359</v>
      </c>
      <c r="AI8593">
        <v>14</v>
      </c>
      <c r="AJ8593">
        <v>163</v>
      </c>
      <c r="AK8593" s="160" t="s">
        <v>1107</v>
      </c>
      <c r="AL8593" s="28">
        <f t="shared" si="274"/>
        <v>16</v>
      </c>
      <c r="AN8593" s="160">
        <v>37915</v>
      </c>
      <c r="AO8593">
        <v>14</v>
      </c>
      <c r="AP8593">
        <v>200</v>
      </c>
      <c r="AQ8593" s="160" t="s">
        <v>1107</v>
      </c>
      <c r="AR8593" s="28">
        <f t="shared" si="275"/>
        <v>20</v>
      </c>
      <c r="AT8593" s="160">
        <v>36820</v>
      </c>
      <c r="AU8593">
        <v>14</v>
      </c>
      <c r="AV8593">
        <v>164</v>
      </c>
      <c r="AW8593" s="160" t="s">
        <v>1107</v>
      </c>
      <c r="AX8593" s="28">
        <f t="shared" si="276"/>
        <v>16</v>
      </c>
    </row>
    <row r="8594" spans="28:50" x14ac:dyDescent="0.3">
      <c r="AB8594" s="160">
        <v>35359</v>
      </c>
      <c r="AC8594">
        <v>15</v>
      </c>
      <c r="AD8594">
        <v>166</v>
      </c>
      <c r="AE8594" t="s">
        <v>1107</v>
      </c>
      <c r="AF8594">
        <v>17</v>
      </c>
      <c r="AH8594" s="160">
        <v>35359</v>
      </c>
      <c r="AI8594">
        <v>15</v>
      </c>
      <c r="AJ8594">
        <v>167</v>
      </c>
      <c r="AK8594" s="160" t="s">
        <v>1107</v>
      </c>
      <c r="AL8594" s="28">
        <f t="shared" si="274"/>
        <v>17</v>
      </c>
      <c r="AN8594" s="160">
        <v>37915</v>
      </c>
      <c r="AO8594">
        <v>15</v>
      </c>
      <c r="AP8594">
        <v>200</v>
      </c>
      <c r="AQ8594" s="160" t="s">
        <v>1107</v>
      </c>
      <c r="AR8594" s="28">
        <f t="shared" si="275"/>
        <v>20</v>
      </c>
      <c r="AT8594" s="160">
        <v>36820</v>
      </c>
      <c r="AU8594">
        <v>15</v>
      </c>
      <c r="AV8594">
        <v>160</v>
      </c>
      <c r="AW8594" s="160" t="s">
        <v>1107</v>
      </c>
      <c r="AX8594" s="28">
        <f t="shared" si="276"/>
        <v>16</v>
      </c>
    </row>
    <row r="8595" spans="28:50" x14ac:dyDescent="0.3">
      <c r="AB8595" s="160">
        <v>35359</v>
      </c>
      <c r="AC8595">
        <v>16</v>
      </c>
      <c r="AD8595">
        <v>169</v>
      </c>
      <c r="AE8595" t="s">
        <v>1107</v>
      </c>
      <c r="AF8595">
        <v>17</v>
      </c>
      <c r="AH8595" s="160">
        <v>35359</v>
      </c>
      <c r="AI8595">
        <v>16</v>
      </c>
      <c r="AJ8595">
        <v>160</v>
      </c>
      <c r="AK8595" s="160" t="s">
        <v>1107</v>
      </c>
      <c r="AL8595" s="28">
        <f t="shared" si="274"/>
        <v>16</v>
      </c>
      <c r="AN8595" s="160">
        <v>37915</v>
      </c>
      <c r="AO8595">
        <v>16</v>
      </c>
      <c r="AP8595">
        <v>182</v>
      </c>
      <c r="AQ8595" s="160" t="s">
        <v>1107</v>
      </c>
      <c r="AR8595" s="28">
        <f t="shared" si="275"/>
        <v>18</v>
      </c>
      <c r="AT8595" s="160">
        <v>36820</v>
      </c>
      <c r="AU8595">
        <v>16</v>
      </c>
      <c r="AV8595">
        <v>153</v>
      </c>
      <c r="AW8595" s="160" t="s">
        <v>1107</v>
      </c>
      <c r="AX8595" s="28">
        <f t="shared" si="276"/>
        <v>15</v>
      </c>
    </row>
    <row r="8596" spans="28:50" x14ac:dyDescent="0.3">
      <c r="AB8596" s="160">
        <v>35359</v>
      </c>
      <c r="AC8596">
        <v>17</v>
      </c>
      <c r="AD8596">
        <v>161</v>
      </c>
      <c r="AE8596" t="s">
        <v>1107</v>
      </c>
      <c r="AF8596">
        <v>16</v>
      </c>
      <c r="AH8596" s="160">
        <v>35359</v>
      </c>
      <c r="AI8596">
        <v>17</v>
      </c>
      <c r="AJ8596">
        <v>153</v>
      </c>
      <c r="AK8596" s="160" t="s">
        <v>1107</v>
      </c>
      <c r="AL8596" s="28">
        <f t="shared" si="274"/>
        <v>15</v>
      </c>
      <c r="AN8596" s="160">
        <v>37915</v>
      </c>
      <c r="AO8596">
        <v>17</v>
      </c>
      <c r="AP8596">
        <v>180</v>
      </c>
      <c r="AQ8596" s="160" t="s">
        <v>1107</v>
      </c>
      <c r="AR8596" s="28">
        <f t="shared" si="275"/>
        <v>18</v>
      </c>
      <c r="AT8596" s="160">
        <v>36820</v>
      </c>
      <c r="AU8596">
        <v>17</v>
      </c>
      <c r="AV8596">
        <v>145</v>
      </c>
      <c r="AW8596" s="160" t="s">
        <v>1107</v>
      </c>
      <c r="AX8596" s="28">
        <f t="shared" si="276"/>
        <v>15</v>
      </c>
    </row>
    <row r="8597" spans="28:50" x14ac:dyDescent="0.3">
      <c r="AB8597" s="160">
        <v>35359</v>
      </c>
      <c r="AC8597">
        <v>18</v>
      </c>
      <c r="AD8597">
        <v>146</v>
      </c>
      <c r="AE8597" t="s">
        <v>1107</v>
      </c>
      <c r="AF8597">
        <v>15</v>
      </c>
      <c r="AH8597" s="160">
        <v>35359</v>
      </c>
      <c r="AI8597">
        <v>18</v>
      </c>
      <c r="AJ8597">
        <v>146</v>
      </c>
      <c r="AK8597" s="160" t="s">
        <v>1107</v>
      </c>
      <c r="AL8597" s="28">
        <f t="shared" si="274"/>
        <v>15</v>
      </c>
      <c r="AN8597" s="160">
        <v>37915</v>
      </c>
      <c r="AO8597">
        <v>18</v>
      </c>
      <c r="AP8597">
        <v>160</v>
      </c>
      <c r="AQ8597" s="160" t="s">
        <v>1107</v>
      </c>
      <c r="AR8597" s="28">
        <f t="shared" si="275"/>
        <v>16</v>
      </c>
      <c r="AT8597" s="160">
        <v>36820</v>
      </c>
      <c r="AU8597">
        <v>18</v>
      </c>
      <c r="AV8597">
        <v>128</v>
      </c>
      <c r="AW8597" s="160" t="s">
        <v>1107</v>
      </c>
      <c r="AX8597" s="28">
        <f t="shared" si="276"/>
        <v>13</v>
      </c>
    </row>
    <row r="8598" spans="28:50" x14ac:dyDescent="0.3">
      <c r="AB8598" s="160">
        <v>35359</v>
      </c>
      <c r="AC8598">
        <v>19</v>
      </c>
      <c r="AD8598">
        <v>132</v>
      </c>
      <c r="AE8598" t="s">
        <v>1107</v>
      </c>
      <c r="AF8598">
        <v>13</v>
      </c>
      <c r="AH8598" s="160">
        <v>35359</v>
      </c>
      <c r="AI8598">
        <v>19</v>
      </c>
      <c r="AJ8598">
        <v>141</v>
      </c>
      <c r="AK8598" s="160" t="s">
        <v>1107</v>
      </c>
      <c r="AL8598" s="28">
        <f t="shared" si="274"/>
        <v>14</v>
      </c>
      <c r="AN8598" s="160">
        <v>37915</v>
      </c>
      <c r="AO8598">
        <v>19</v>
      </c>
      <c r="AP8598">
        <v>146</v>
      </c>
      <c r="AQ8598" s="160" t="s">
        <v>1107</v>
      </c>
      <c r="AR8598" s="28">
        <f t="shared" si="275"/>
        <v>15</v>
      </c>
      <c r="AT8598" s="160">
        <v>36820</v>
      </c>
      <c r="AU8598">
        <v>19</v>
      </c>
      <c r="AV8598">
        <v>120</v>
      </c>
      <c r="AW8598" s="160" t="s">
        <v>1107</v>
      </c>
      <c r="AX8598" s="28">
        <f t="shared" si="276"/>
        <v>12</v>
      </c>
    </row>
    <row r="8599" spans="28:50" x14ac:dyDescent="0.3">
      <c r="AB8599" s="160">
        <v>35359</v>
      </c>
      <c r="AC8599">
        <v>20</v>
      </c>
      <c r="AD8599">
        <v>119</v>
      </c>
      <c r="AE8599" t="s">
        <v>1107</v>
      </c>
      <c r="AF8599">
        <v>12</v>
      </c>
      <c r="AH8599" s="160">
        <v>35359</v>
      </c>
      <c r="AI8599">
        <v>20</v>
      </c>
      <c r="AJ8599">
        <v>135</v>
      </c>
      <c r="AK8599" s="160" t="s">
        <v>1107</v>
      </c>
      <c r="AL8599" s="28">
        <f t="shared" si="274"/>
        <v>14</v>
      </c>
      <c r="AN8599" s="160">
        <v>37915</v>
      </c>
      <c r="AO8599">
        <v>20</v>
      </c>
      <c r="AP8599">
        <v>140</v>
      </c>
      <c r="AQ8599" s="160" t="s">
        <v>1107</v>
      </c>
      <c r="AR8599" s="28">
        <f t="shared" si="275"/>
        <v>14</v>
      </c>
      <c r="AT8599" s="160">
        <v>36820</v>
      </c>
      <c r="AU8599">
        <v>20</v>
      </c>
      <c r="AV8599">
        <v>114</v>
      </c>
      <c r="AW8599" s="160" t="s">
        <v>1107</v>
      </c>
      <c r="AX8599" s="28">
        <f t="shared" si="276"/>
        <v>11</v>
      </c>
    </row>
    <row r="8600" spans="28:50" x14ac:dyDescent="0.3">
      <c r="AB8600" s="160">
        <v>35359</v>
      </c>
      <c r="AC8600">
        <v>21</v>
      </c>
      <c r="AD8600">
        <v>114</v>
      </c>
      <c r="AE8600" t="s">
        <v>1107</v>
      </c>
      <c r="AF8600">
        <v>11</v>
      </c>
      <c r="AH8600" s="160">
        <v>35359</v>
      </c>
      <c r="AI8600">
        <v>21</v>
      </c>
      <c r="AJ8600">
        <v>129</v>
      </c>
      <c r="AK8600" s="160" t="s">
        <v>1107</v>
      </c>
      <c r="AL8600" s="28">
        <f t="shared" si="274"/>
        <v>13</v>
      </c>
      <c r="AN8600" s="160">
        <v>37915</v>
      </c>
      <c r="AO8600">
        <v>21</v>
      </c>
      <c r="AP8600">
        <v>140</v>
      </c>
      <c r="AQ8600" s="160" t="s">
        <v>1107</v>
      </c>
      <c r="AR8600" s="28">
        <f t="shared" si="275"/>
        <v>14</v>
      </c>
      <c r="AT8600" s="160">
        <v>36820</v>
      </c>
      <c r="AU8600">
        <v>21</v>
      </c>
      <c r="AV8600">
        <v>110</v>
      </c>
      <c r="AW8600" s="160" t="s">
        <v>1107</v>
      </c>
      <c r="AX8600" s="28">
        <f t="shared" si="276"/>
        <v>11</v>
      </c>
    </row>
    <row r="8601" spans="28:50" x14ac:dyDescent="0.3">
      <c r="AB8601" s="160">
        <v>35359</v>
      </c>
      <c r="AC8601">
        <v>22</v>
      </c>
      <c r="AD8601">
        <v>97</v>
      </c>
      <c r="AE8601" t="s">
        <v>1107</v>
      </c>
      <c r="AF8601">
        <v>10</v>
      </c>
      <c r="AH8601" s="160">
        <v>35359</v>
      </c>
      <c r="AI8601">
        <v>22</v>
      </c>
      <c r="AJ8601">
        <v>125</v>
      </c>
      <c r="AK8601" s="160" t="s">
        <v>1107</v>
      </c>
      <c r="AL8601" s="28">
        <f t="shared" si="274"/>
        <v>13</v>
      </c>
      <c r="AN8601" s="160">
        <v>37915</v>
      </c>
      <c r="AO8601">
        <v>22</v>
      </c>
      <c r="AP8601">
        <v>127</v>
      </c>
      <c r="AQ8601" s="160" t="s">
        <v>1107</v>
      </c>
      <c r="AR8601" s="28">
        <f t="shared" si="275"/>
        <v>13</v>
      </c>
      <c r="AT8601" s="160">
        <v>36820</v>
      </c>
      <c r="AU8601">
        <v>22</v>
      </c>
      <c r="AV8601">
        <v>100</v>
      </c>
      <c r="AW8601" s="160" t="s">
        <v>1107</v>
      </c>
      <c r="AX8601" s="28">
        <f t="shared" si="276"/>
        <v>10</v>
      </c>
    </row>
    <row r="8602" spans="28:50" x14ac:dyDescent="0.3">
      <c r="AB8602" s="160">
        <v>35359</v>
      </c>
      <c r="AC8602">
        <v>23</v>
      </c>
      <c r="AD8602">
        <v>75</v>
      </c>
      <c r="AE8602" t="s">
        <v>1107</v>
      </c>
      <c r="AF8602">
        <v>8</v>
      </c>
      <c r="AH8602" s="160">
        <v>35359</v>
      </c>
      <c r="AI8602">
        <v>23</v>
      </c>
      <c r="AJ8602">
        <v>121</v>
      </c>
      <c r="AK8602" s="160" t="s">
        <v>1107</v>
      </c>
      <c r="AL8602" s="28">
        <f t="shared" si="274"/>
        <v>12</v>
      </c>
      <c r="AN8602" s="160">
        <v>37915</v>
      </c>
      <c r="AO8602">
        <v>23</v>
      </c>
      <c r="AP8602">
        <v>120</v>
      </c>
      <c r="AQ8602" s="160" t="s">
        <v>1107</v>
      </c>
      <c r="AR8602" s="28">
        <f t="shared" si="275"/>
        <v>12</v>
      </c>
      <c r="AT8602" s="160">
        <v>36820</v>
      </c>
      <c r="AU8602">
        <v>23</v>
      </c>
      <c r="AV8602">
        <v>94</v>
      </c>
      <c r="AW8602" s="160" t="s">
        <v>1107</v>
      </c>
      <c r="AX8602" s="28">
        <f t="shared" si="276"/>
        <v>9</v>
      </c>
    </row>
    <row r="8603" spans="28:50" x14ac:dyDescent="0.3">
      <c r="AB8603" s="160">
        <v>35360</v>
      </c>
      <c r="AC8603">
        <v>0</v>
      </c>
      <c r="AD8603">
        <v>70</v>
      </c>
      <c r="AE8603" t="s">
        <v>1107</v>
      </c>
      <c r="AF8603">
        <v>7</v>
      </c>
      <c r="AH8603" s="160">
        <v>35360</v>
      </c>
      <c r="AI8603">
        <v>0</v>
      </c>
      <c r="AJ8603">
        <v>117</v>
      </c>
      <c r="AK8603" s="160" t="s">
        <v>1107</v>
      </c>
      <c r="AL8603" s="28">
        <f t="shared" si="274"/>
        <v>12</v>
      </c>
      <c r="AN8603" s="160">
        <v>37916</v>
      </c>
      <c r="AO8603">
        <v>0</v>
      </c>
      <c r="AP8603">
        <v>120</v>
      </c>
      <c r="AQ8603" s="160" t="s">
        <v>1107</v>
      </c>
      <c r="AR8603" s="28">
        <f t="shared" si="275"/>
        <v>12</v>
      </c>
      <c r="AT8603" s="160">
        <v>36821</v>
      </c>
      <c r="AU8603">
        <v>0</v>
      </c>
      <c r="AV8603">
        <v>86</v>
      </c>
      <c r="AW8603" s="160" t="s">
        <v>1107</v>
      </c>
      <c r="AX8603" s="28">
        <f t="shared" si="276"/>
        <v>9</v>
      </c>
    </row>
    <row r="8604" spans="28:50" x14ac:dyDescent="0.3">
      <c r="AB8604" s="160">
        <v>35360</v>
      </c>
      <c r="AC8604">
        <v>1</v>
      </c>
      <c r="AD8604">
        <v>64</v>
      </c>
      <c r="AE8604" t="s">
        <v>1107</v>
      </c>
      <c r="AF8604">
        <v>6</v>
      </c>
      <c r="AH8604" s="160">
        <v>35360</v>
      </c>
      <c r="AI8604">
        <v>1</v>
      </c>
      <c r="AJ8604">
        <v>117</v>
      </c>
      <c r="AK8604" s="160" t="s">
        <v>1107</v>
      </c>
      <c r="AL8604" s="28">
        <f t="shared" si="274"/>
        <v>12</v>
      </c>
      <c r="AN8604" s="160">
        <v>37916</v>
      </c>
      <c r="AO8604">
        <v>1</v>
      </c>
      <c r="AP8604">
        <v>111</v>
      </c>
      <c r="AQ8604" s="160" t="s">
        <v>1107</v>
      </c>
      <c r="AR8604" s="28">
        <f t="shared" si="275"/>
        <v>11</v>
      </c>
      <c r="AT8604" s="160">
        <v>36821</v>
      </c>
      <c r="AU8604">
        <v>1</v>
      </c>
      <c r="AV8604">
        <v>84</v>
      </c>
      <c r="AW8604" s="160" t="s">
        <v>1107</v>
      </c>
      <c r="AX8604" s="28">
        <f t="shared" si="276"/>
        <v>8</v>
      </c>
    </row>
    <row r="8605" spans="28:50" x14ac:dyDescent="0.3">
      <c r="AB8605" s="160">
        <v>35360</v>
      </c>
      <c r="AC8605">
        <v>2</v>
      </c>
      <c r="AD8605">
        <v>53</v>
      </c>
      <c r="AE8605" t="s">
        <v>1107</v>
      </c>
      <c r="AF8605">
        <v>5</v>
      </c>
      <c r="AH8605" s="160">
        <v>35360</v>
      </c>
      <c r="AI8605">
        <v>2</v>
      </c>
      <c r="AJ8605">
        <v>116</v>
      </c>
      <c r="AK8605" s="160" t="s">
        <v>1107</v>
      </c>
      <c r="AL8605" s="28">
        <f t="shared" si="274"/>
        <v>12</v>
      </c>
      <c r="AN8605" s="160">
        <v>37916</v>
      </c>
      <c r="AO8605">
        <v>2</v>
      </c>
      <c r="AP8605">
        <v>110</v>
      </c>
      <c r="AQ8605" s="160" t="s">
        <v>1107</v>
      </c>
      <c r="AR8605" s="28">
        <f t="shared" si="275"/>
        <v>11</v>
      </c>
      <c r="AT8605" s="160">
        <v>36821</v>
      </c>
      <c r="AU8605">
        <v>2</v>
      </c>
      <c r="AV8605">
        <v>86</v>
      </c>
      <c r="AW8605" s="160" t="s">
        <v>1107</v>
      </c>
      <c r="AX8605" s="28">
        <f t="shared" si="276"/>
        <v>9</v>
      </c>
    </row>
    <row r="8606" spans="28:50" x14ac:dyDescent="0.3">
      <c r="AB8606" s="160">
        <v>35360</v>
      </c>
      <c r="AC8606">
        <v>3</v>
      </c>
      <c r="AD8606">
        <v>46</v>
      </c>
      <c r="AE8606" t="s">
        <v>1107</v>
      </c>
      <c r="AF8606">
        <v>5</v>
      </c>
      <c r="AH8606" s="160">
        <v>35360</v>
      </c>
      <c r="AI8606">
        <v>3</v>
      </c>
      <c r="AJ8606">
        <v>115</v>
      </c>
      <c r="AK8606" s="160" t="s">
        <v>1107</v>
      </c>
      <c r="AL8606" s="28">
        <f t="shared" si="274"/>
        <v>12</v>
      </c>
      <c r="AN8606" s="160">
        <v>37916</v>
      </c>
      <c r="AO8606">
        <v>3</v>
      </c>
      <c r="AP8606">
        <v>110</v>
      </c>
      <c r="AQ8606" s="160" t="s">
        <v>1107</v>
      </c>
      <c r="AR8606" s="28">
        <f t="shared" si="275"/>
        <v>11</v>
      </c>
      <c r="AT8606" s="160">
        <v>36821</v>
      </c>
      <c r="AU8606">
        <v>3</v>
      </c>
      <c r="AV8606">
        <v>77</v>
      </c>
      <c r="AW8606" s="160" t="s">
        <v>1107</v>
      </c>
      <c r="AX8606" s="28">
        <f t="shared" si="276"/>
        <v>8</v>
      </c>
    </row>
    <row r="8607" spans="28:50" x14ac:dyDescent="0.3">
      <c r="AB8607" s="160">
        <v>35360</v>
      </c>
      <c r="AC8607">
        <v>4</v>
      </c>
      <c r="AD8607">
        <v>40</v>
      </c>
      <c r="AE8607" t="s">
        <v>1107</v>
      </c>
      <c r="AF8607">
        <v>4</v>
      </c>
      <c r="AH8607" s="160">
        <v>35360</v>
      </c>
      <c r="AI8607">
        <v>4</v>
      </c>
      <c r="AJ8607">
        <v>116</v>
      </c>
      <c r="AK8607" s="160" t="s">
        <v>1107</v>
      </c>
      <c r="AL8607" s="28">
        <f t="shared" si="274"/>
        <v>12</v>
      </c>
      <c r="AN8607" s="160">
        <v>37916</v>
      </c>
      <c r="AO8607">
        <v>4</v>
      </c>
      <c r="AP8607">
        <v>117</v>
      </c>
      <c r="AQ8607" s="160" t="s">
        <v>1107</v>
      </c>
      <c r="AR8607" s="28">
        <f t="shared" si="275"/>
        <v>12</v>
      </c>
      <c r="AT8607" s="160">
        <v>36821</v>
      </c>
      <c r="AU8607">
        <v>4</v>
      </c>
      <c r="AV8607">
        <v>70</v>
      </c>
      <c r="AW8607" s="160" t="s">
        <v>1107</v>
      </c>
      <c r="AX8607" s="28">
        <f t="shared" si="276"/>
        <v>7</v>
      </c>
    </row>
    <row r="8608" spans="28:50" x14ac:dyDescent="0.3">
      <c r="AB8608" s="160">
        <v>35360</v>
      </c>
      <c r="AC8608">
        <v>5</v>
      </c>
      <c r="AD8608">
        <v>40</v>
      </c>
      <c r="AE8608" t="s">
        <v>1107</v>
      </c>
      <c r="AF8608">
        <v>4</v>
      </c>
      <c r="AH8608" s="160">
        <v>35360</v>
      </c>
      <c r="AI8608">
        <v>5</v>
      </c>
      <c r="AJ8608">
        <v>117</v>
      </c>
      <c r="AK8608" s="160" t="s">
        <v>1107</v>
      </c>
      <c r="AL8608" s="28">
        <f t="shared" si="274"/>
        <v>12</v>
      </c>
      <c r="AN8608" s="160">
        <v>37916</v>
      </c>
      <c r="AO8608">
        <v>5</v>
      </c>
      <c r="AP8608">
        <v>120</v>
      </c>
      <c r="AQ8608" s="160" t="s">
        <v>1107</v>
      </c>
      <c r="AR8608" s="28">
        <f t="shared" si="275"/>
        <v>12</v>
      </c>
      <c r="AT8608" s="160">
        <v>36821</v>
      </c>
      <c r="AU8608">
        <v>5</v>
      </c>
      <c r="AV8608">
        <v>71</v>
      </c>
      <c r="AW8608" s="160" t="s">
        <v>1107</v>
      </c>
      <c r="AX8608" s="28">
        <f t="shared" si="276"/>
        <v>7</v>
      </c>
    </row>
    <row r="8609" spans="28:50" x14ac:dyDescent="0.3">
      <c r="AB8609" s="160">
        <v>35360</v>
      </c>
      <c r="AC8609">
        <v>6</v>
      </c>
      <c r="AD8609">
        <v>48</v>
      </c>
      <c r="AE8609" t="s">
        <v>1107</v>
      </c>
      <c r="AF8609">
        <v>5</v>
      </c>
      <c r="AH8609" s="160">
        <v>35360</v>
      </c>
      <c r="AI8609">
        <v>6</v>
      </c>
      <c r="AJ8609">
        <v>119</v>
      </c>
      <c r="AK8609" s="160" t="s">
        <v>1107</v>
      </c>
      <c r="AL8609" s="28">
        <f t="shared" si="274"/>
        <v>12</v>
      </c>
      <c r="AN8609" s="160">
        <v>37916</v>
      </c>
      <c r="AO8609">
        <v>6</v>
      </c>
      <c r="AP8609">
        <v>150</v>
      </c>
      <c r="AQ8609" s="160" t="s">
        <v>1107</v>
      </c>
      <c r="AR8609" s="28">
        <f t="shared" si="275"/>
        <v>15</v>
      </c>
      <c r="AT8609" s="160">
        <v>36821</v>
      </c>
      <c r="AU8609">
        <v>6</v>
      </c>
      <c r="AV8609">
        <v>97</v>
      </c>
      <c r="AW8609" s="160" t="s">
        <v>1107</v>
      </c>
      <c r="AX8609" s="28">
        <f t="shared" si="276"/>
        <v>10</v>
      </c>
    </row>
    <row r="8610" spans="28:50" x14ac:dyDescent="0.3">
      <c r="AB8610" s="160">
        <v>35360</v>
      </c>
      <c r="AC8610">
        <v>7</v>
      </c>
      <c r="AD8610">
        <v>77</v>
      </c>
      <c r="AE8610" t="s">
        <v>1107</v>
      </c>
      <c r="AF8610">
        <v>8</v>
      </c>
      <c r="AH8610" s="160">
        <v>35360</v>
      </c>
      <c r="AI8610">
        <v>7</v>
      </c>
      <c r="AJ8610">
        <v>123</v>
      </c>
      <c r="AK8610" s="160" t="s">
        <v>1107</v>
      </c>
      <c r="AL8610" s="28">
        <f t="shared" si="274"/>
        <v>12</v>
      </c>
      <c r="AN8610" s="160">
        <v>37916</v>
      </c>
      <c r="AO8610">
        <v>7</v>
      </c>
      <c r="AP8610">
        <v>163</v>
      </c>
      <c r="AQ8610" s="160" t="s">
        <v>1107</v>
      </c>
      <c r="AR8610" s="28">
        <f t="shared" si="275"/>
        <v>16</v>
      </c>
      <c r="AT8610" s="160">
        <v>36821</v>
      </c>
      <c r="AU8610">
        <v>7</v>
      </c>
      <c r="AV8610">
        <v>133</v>
      </c>
      <c r="AW8610" s="160" t="s">
        <v>1107</v>
      </c>
      <c r="AX8610" s="28">
        <f t="shared" si="276"/>
        <v>13</v>
      </c>
    </row>
    <row r="8611" spans="28:50" x14ac:dyDescent="0.3">
      <c r="AB8611" s="160">
        <v>35360</v>
      </c>
      <c r="AC8611">
        <v>8</v>
      </c>
      <c r="AD8611">
        <v>117</v>
      </c>
      <c r="AE8611" t="s">
        <v>1107</v>
      </c>
      <c r="AF8611">
        <v>12</v>
      </c>
      <c r="AH8611" s="160">
        <v>35360</v>
      </c>
      <c r="AI8611">
        <v>8</v>
      </c>
      <c r="AJ8611">
        <v>127</v>
      </c>
      <c r="AK8611" s="160" t="s">
        <v>1107</v>
      </c>
      <c r="AL8611" s="28">
        <f t="shared" si="274"/>
        <v>13</v>
      </c>
      <c r="AN8611" s="160">
        <v>37916</v>
      </c>
      <c r="AO8611">
        <v>8</v>
      </c>
      <c r="AP8611">
        <v>180</v>
      </c>
      <c r="AQ8611" s="160" t="s">
        <v>1107</v>
      </c>
      <c r="AR8611" s="28">
        <f t="shared" si="275"/>
        <v>18</v>
      </c>
      <c r="AT8611" s="160">
        <v>36821</v>
      </c>
      <c r="AU8611">
        <v>8</v>
      </c>
      <c r="AV8611">
        <v>147</v>
      </c>
      <c r="AW8611" s="160" t="s">
        <v>1107</v>
      </c>
      <c r="AX8611" s="28">
        <f t="shared" si="276"/>
        <v>15</v>
      </c>
    </row>
    <row r="8612" spans="28:50" x14ac:dyDescent="0.3">
      <c r="AB8612" s="160">
        <v>35360</v>
      </c>
      <c r="AC8612">
        <v>9</v>
      </c>
      <c r="AD8612">
        <v>134</v>
      </c>
      <c r="AE8612" t="s">
        <v>1107</v>
      </c>
      <c r="AF8612">
        <v>13</v>
      </c>
      <c r="AH8612" s="160">
        <v>35360</v>
      </c>
      <c r="AI8612">
        <v>9</v>
      </c>
      <c r="AJ8612">
        <v>132</v>
      </c>
      <c r="AK8612" s="160" t="s">
        <v>1107</v>
      </c>
      <c r="AL8612" s="28">
        <f t="shared" si="274"/>
        <v>13</v>
      </c>
      <c r="AN8612" s="160">
        <v>37916</v>
      </c>
      <c r="AO8612">
        <v>9</v>
      </c>
      <c r="AP8612">
        <v>190</v>
      </c>
      <c r="AQ8612" s="160" t="s">
        <v>1107</v>
      </c>
      <c r="AR8612" s="28">
        <f t="shared" si="275"/>
        <v>19</v>
      </c>
      <c r="AT8612" s="160">
        <v>36821</v>
      </c>
      <c r="AU8612">
        <v>9</v>
      </c>
      <c r="AV8612">
        <v>149</v>
      </c>
      <c r="AW8612" s="160" t="s">
        <v>1107</v>
      </c>
      <c r="AX8612" s="28">
        <f t="shared" si="276"/>
        <v>15</v>
      </c>
    </row>
    <row r="8613" spans="28:50" x14ac:dyDescent="0.3">
      <c r="AB8613" s="160">
        <v>35360</v>
      </c>
      <c r="AC8613">
        <v>10</v>
      </c>
      <c r="AD8613">
        <v>149</v>
      </c>
      <c r="AE8613" t="s">
        <v>1107</v>
      </c>
      <c r="AF8613">
        <v>15</v>
      </c>
      <c r="AH8613" s="160">
        <v>35360</v>
      </c>
      <c r="AI8613">
        <v>10</v>
      </c>
      <c r="AJ8613">
        <v>144</v>
      </c>
      <c r="AK8613" s="160" t="s">
        <v>1107</v>
      </c>
      <c r="AL8613" s="28">
        <f t="shared" si="274"/>
        <v>14</v>
      </c>
      <c r="AN8613" s="160">
        <v>37916</v>
      </c>
      <c r="AO8613">
        <v>10</v>
      </c>
      <c r="AP8613">
        <v>200</v>
      </c>
      <c r="AQ8613" s="160" t="s">
        <v>1107</v>
      </c>
      <c r="AR8613" s="28">
        <f t="shared" si="275"/>
        <v>20</v>
      </c>
      <c r="AT8613" s="160">
        <v>36821</v>
      </c>
      <c r="AU8613">
        <v>10</v>
      </c>
      <c r="AV8613">
        <v>145</v>
      </c>
      <c r="AW8613" s="160" t="s">
        <v>1107</v>
      </c>
      <c r="AX8613" s="28">
        <f t="shared" si="276"/>
        <v>15</v>
      </c>
    </row>
    <row r="8614" spans="28:50" x14ac:dyDescent="0.3">
      <c r="AB8614" s="160">
        <v>35360</v>
      </c>
      <c r="AC8614">
        <v>11</v>
      </c>
      <c r="AD8614">
        <v>164</v>
      </c>
      <c r="AE8614" t="s">
        <v>1107</v>
      </c>
      <c r="AF8614">
        <v>16</v>
      </c>
      <c r="AH8614" s="160">
        <v>35360</v>
      </c>
      <c r="AI8614">
        <v>11</v>
      </c>
      <c r="AJ8614">
        <v>157</v>
      </c>
      <c r="AK8614" s="160" t="s">
        <v>1107</v>
      </c>
      <c r="AL8614" s="28">
        <f t="shared" si="274"/>
        <v>16</v>
      </c>
      <c r="AN8614" s="160">
        <v>37916</v>
      </c>
      <c r="AO8614">
        <v>11</v>
      </c>
      <c r="AP8614">
        <v>190</v>
      </c>
      <c r="AQ8614" s="160" t="s">
        <v>1107</v>
      </c>
      <c r="AR8614" s="28">
        <f t="shared" si="275"/>
        <v>19</v>
      </c>
      <c r="AT8614" s="160">
        <v>36821</v>
      </c>
      <c r="AU8614">
        <v>11</v>
      </c>
      <c r="AV8614">
        <v>152</v>
      </c>
      <c r="AW8614" s="160" t="s">
        <v>1107</v>
      </c>
      <c r="AX8614" s="28">
        <f t="shared" si="276"/>
        <v>15</v>
      </c>
    </row>
    <row r="8615" spans="28:50" x14ac:dyDescent="0.3">
      <c r="AB8615" s="160">
        <v>35360</v>
      </c>
      <c r="AC8615">
        <v>12</v>
      </c>
      <c r="AD8615">
        <v>174</v>
      </c>
      <c r="AE8615" t="s">
        <v>1107</v>
      </c>
      <c r="AF8615">
        <v>17</v>
      </c>
      <c r="AH8615" s="160">
        <v>35360</v>
      </c>
      <c r="AI8615">
        <v>12</v>
      </c>
      <c r="AJ8615">
        <v>170</v>
      </c>
      <c r="AK8615" s="160" t="s">
        <v>1107</v>
      </c>
      <c r="AL8615" s="28">
        <f t="shared" si="274"/>
        <v>17</v>
      </c>
      <c r="AN8615" s="160">
        <v>37916</v>
      </c>
      <c r="AO8615">
        <v>12</v>
      </c>
      <c r="AP8615">
        <v>200</v>
      </c>
      <c r="AQ8615" s="160" t="s">
        <v>1107</v>
      </c>
      <c r="AR8615" s="28">
        <f t="shared" si="275"/>
        <v>20</v>
      </c>
      <c r="AT8615" s="160">
        <v>36821</v>
      </c>
      <c r="AU8615">
        <v>12</v>
      </c>
      <c r="AV8615">
        <v>162</v>
      </c>
      <c r="AW8615" s="160" t="s">
        <v>1107</v>
      </c>
      <c r="AX8615" s="28">
        <f t="shared" si="276"/>
        <v>16</v>
      </c>
    </row>
    <row r="8616" spans="28:50" x14ac:dyDescent="0.3">
      <c r="AB8616" s="160">
        <v>35360</v>
      </c>
      <c r="AC8616">
        <v>13</v>
      </c>
      <c r="AD8616">
        <v>184</v>
      </c>
      <c r="AE8616" t="s">
        <v>1107</v>
      </c>
      <c r="AF8616">
        <v>18</v>
      </c>
      <c r="AH8616" s="160">
        <v>35360</v>
      </c>
      <c r="AI8616">
        <v>13</v>
      </c>
      <c r="AJ8616">
        <v>175</v>
      </c>
      <c r="AK8616" s="160" t="s">
        <v>1107</v>
      </c>
      <c r="AL8616" s="28">
        <f t="shared" si="274"/>
        <v>18</v>
      </c>
      <c r="AN8616" s="160">
        <v>37916</v>
      </c>
      <c r="AO8616">
        <v>13</v>
      </c>
      <c r="AP8616">
        <v>199</v>
      </c>
      <c r="AQ8616" s="160" t="s">
        <v>1107</v>
      </c>
      <c r="AR8616" s="28">
        <f t="shared" si="275"/>
        <v>20</v>
      </c>
      <c r="AT8616" s="160">
        <v>36821</v>
      </c>
      <c r="AU8616">
        <v>13</v>
      </c>
      <c r="AV8616">
        <v>161</v>
      </c>
      <c r="AW8616" s="160" t="s">
        <v>1107</v>
      </c>
      <c r="AX8616" s="28">
        <f t="shared" si="276"/>
        <v>16</v>
      </c>
    </row>
    <row r="8617" spans="28:50" x14ac:dyDescent="0.3">
      <c r="AB8617" s="160">
        <v>35360</v>
      </c>
      <c r="AC8617">
        <v>14</v>
      </c>
      <c r="AD8617">
        <v>189</v>
      </c>
      <c r="AE8617" t="s">
        <v>1107</v>
      </c>
      <c r="AF8617">
        <v>19</v>
      </c>
      <c r="AH8617" s="160">
        <v>35360</v>
      </c>
      <c r="AI8617">
        <v>14</v>
      </c>
      <c r="AJ8617">
        <v>180</v>
      </c>
      <c r="AK8617" s="160" t="s">
        <v>1107</v>
      </c>
      <c r="AL8617" s="28">
        <f t="shared" si="274"/>
        <v>18</v>
      </c>
      <c r="AN8617" s="160">
        <v>37916</v>
      </c>
      <c r="AO8617">
        <v>14</v>
      </c>
      <c r="AP8617">
        <v>190</v>
      </c>
      <c r="AQ8617" s="160" t="s">
        <v>1107</v>
      </c>
      <c r="AR8617" s="28">
        <f t="shared" si="275"/>
        <v>19</v>
      </c>
      <c r="AT8617" s="160">
        <v>36821</v>
      </c>
      <c r="AU8617">
        <v>14</v>
      </c>
      <c r="AV8617">
        <v>165</v>
      </c>
      <c r="AW8617" s="160" t="s">
        <v>1107</v>
      </c>
      <c r="AX8617" s="28">
        <f t="shared" si="276"/>
        <v>17</v>
      </c>
    </row>
    <row r="8618" spans="28:50" x14ac:dyDescent="0.3">
      <c r="AB8618" s="160">
        <v>35360</v>
      </c>
      <c r="AC8618">
        <v>15</v>
      </c>
      <c r="AD8618">
        <v>194</v>
      </c>
      <c r="AE8618" t="s">
        <v>1107</v>
      </c>
      <c r="AF8618">
        <v>19</v>
      </c>
      <c r="AH8618" s="160">
        <v>35360</v>
      </c>
      <c r="AI8618">
        <v>15</v>
      </c>
      <c r="AJ8618">
        <v>185</v>
      </c>
      <c r="AK8618" s="160" t="s">
        <v>1107</v>
      </c>
      <c r="AL8618" s="28">
        <f t="shared" si="274"/>
        <v>19</v>
      </c>
      <c r="AN8618" s="160">
        <v>37916</v>
      </c>
      <c r="AO8618">
        <v>15</v>
      </c>
      <c r="AP8618">
        <v>200</v>
      </c>
      <c r="AQ8618" s="160" t="s">
        <v>1107</v>
      </c>
      <c r="AR8618" s="28">
        <f t="shared" si="275"/>
        <v>20</v>
      </c>
      <c r="AT8618" s="160">
        <v>36821</v>
      </c>
      <c r="AU8618">
        <v>15</v>
      </c>
      <c r="AV8618">
        <v>172</v>
      </c>
      <c r="AW8618" s="160" t="s">
        <v>1107</v>
      </c>
      <c r="AX8618" s="28">
        <f t="shared" si="276"/>
        <v>17</v>
      </c>
    </row>
    <row r="8619" spans="28:50" x14ac:dyDescent="0.3">
      <c r="AB8619" s="160">
        <v>35360</v>
      </c>
      <c r="AC8619">
        <v>16</v>
      </c>
      <c r="AD8619">
        <v>191</v>
      </c>
      <c r="AE8619" t="s">
        <v>1107</v>
      </c>
      <c r="AF8619">
        <v>19</v>
      </c>
      <c r="AH8619" s="160">
        <v>35360</v>
      </c>
      <c r="AI8619">
        <v>16</v>
      </c>
      <c r="AJ8619">
        <v>178</v>
      </c>
      <c r="AK8619" s="160" t="s">
        <v>1107</v>
      </c>
      <c r="AL8619" s="28">
        <f t="shared" si="274"/>
        <v>18</v>
      </c>
      <c r="AN8619" s="160">
        <v>37916</v>
      </c>
      <c r="AO8619">
        <v>16</v>
      </c>
      <c r="AP8619">
        <v>193</v>
      </c>
      <c r="AQ8619" s="160" t="s">
        <v>1107</v>
      </c>
      <c r="AR8619" s="28">
        <f t="shared" si="275"/>
        <v>19</v>
      </c>
      <c r="AT8619" s="160">
        <v>36821</v>
      </c>
      <c r="AU8619">
        <v>16</v>
      </c>
      <c r="AV8619">
        <v>162</v>
      </c>
      <c r="AW8619" s="160" t="s">
        <v>1107</v>
      </c>
      <c r="AX8619" s="28">
        <f t="shared" si="276"/>
        <v>16</v>
      </c>
    </row>
    <row r="8620" spans="28:50" x14ac:dyDescent="0.3">
      <c r="AB8620" s="160">
        <v>35360</v>
      </c>
      <c r="AC8620">
        <v>17</v>
      </c>
      <c r="AD8620">
        <v>138</v>
      </c>
      <c r="AE8620" t="s">
        <v>1107</v>
      </c>
      <c r="AF8620">
        <v>14</v>
      </c>
      <c r="AH8620" s="160">
        <v>35360</v>
      </c>
      <c r="AI8620">
        <v>17</v>
      </c>
      <c r="AJ8620">
        <v>170</v>
      </c>
      <c r="AK8620" s="160" t="s">
        <v>1107</v>
      </c>
      <c r="AL8620" s="28">
        <f t="shared" si="274"/>
        <v>17</v>
      </c>
      <c r="AN8620" s="160">
        <v>37916</v>
      </c>
      <c r="AO8620">
        <v>17</v>
      </c>
      <c r="AP8620">
        <v>190</v>
      </c>
      <c r="AQ8620" s="160" t="s">
        <v>1107</v>
      </c>
      <c r="AR8620" s="28">
        <f t="shared" si="275"/>
        <v>19</v>
      </c>
      <c r="AT8620" s="160">
        <v>36821</v>
      </c>
      <c r="AU8620">
        <v>17</v>
      </c>
      <c r="AV8620">
        <v>154</v>
      </c>
      <c r="AW8620" s="160" t="s">
        <v>1107</v>
      </c>
      <c r="AX8620" s="28">
        <f t="shared" si="276"/>
        <v>15</v>
      </c>
    </row>
    <row r="8621" spans="28:50" x14ac:dyDescent="0.3">
      <c r="AB8621" s="160">
        <v>35360</v>
      </c>
      <c r="AC8621">
        <v>18</v>
      </c>
      <c r="AD8621">
        <v>145</v>
      </c>
      <c r="AE8621" t="s">
        <v>1107</v>
      </c>
      <c r="AF8621">
        <v>15</v>
      </c>
      <c r="AH8621" s="160">
        <v>35360</v>
      </c>
      <c r="AI8621">
        <v>18</v>
      </c>
      <c r="AJ8621">
        <v>162</v>
      </c>
      <c r="AK8621" s="160" t="s">
        <v>1107</v>
      </c>
      <c r="AL8621" s="28">
        <f t="shared" si="274"/>
        <v>16</v>
      </c>
      <c r="AN8621" s="160">
        <v>37916</v>
      </c>
      <c r="AO8621">
        <v>18</v>
      </c>
      <c r="AP8621">
        <v>170</v>
      </c>
      <c r="AQ8621" s="160" t="s">
        <v>1107</v>
      </c>
      <c r="AR8621" s="28">
        <f t="shared" si="275"/>
        <v>17</v>
      </c>
      <c r="AT8621" s="160">
        <v>36821</v>
      </c>
      <c r="AU8621">
        <v>18</v>
      </c>
      <c r="AV8621">
        <v>141</v>
      </c>
      <c r="AW8621" s="160" t="s">
        <v>1107</v>
      </c>
      <c r="AX8621" s="28">
        <f t="shared" si="276"/>
        <v>14</v>
      </c>
    </row>
    <row r="8622" spans="28:50" x14ac:dyDescent="0.3">
      <c r="AB8622" s="160">
        <v>35360</v>
      </c>
      <c r="AC8622">
        <v>19</v>
      </c>
      <c r="AD8622">
        <v>120</v>
      </c>
      <c r="AE8622" t="s">
        <v>1107</v>
      </c>
      <c r="AF8622">
        <v>12</v>
      </c>
      <c r="AH8622" s="160">
        <v>35360</v>
      </c>
      <c r="AI8622">
        <v>19</v>
      </c>
      <c r="AJ8622">
        <v>154</v>
      </c>
      <c r="AK8622" s="160" t="s">
        <v>1107</v>
      </c>
      <c r="AL8622" s="28">
        <f t="shared" si="274"/>
        <v>15</v>
      </c>
      <c r="AN8622" s="160">
        <v>37916</v>
      </c>
      <c r="AO8622">
        <v>19</v>
      </c>
      <c r="AP8622">
        <v>153</v>
      </c>
      <c r="AQ8622" s="160" t="s">
        <v>1107</v>
      </c>
      <c r="AR8622" s="28">
        <f t="shared" si="275"/>
        <v>15</v>
      </c>
      <c r="AT8622" s="160">
        <v>36821</v>
      </c>
      <c r="AU8622">
        <v>19</v>
      </c>
      <c r="AV8622">
        <v>136</v>
      </c>
      <c r="AW8622" s="160" t="s">
        <v>1107</v>
      </c>
      <c r="AX8622" s="28">
        <f t="shared" si="276"/>
        <v>14</v>
      </c>
    </row>
    <row r="8623" spans="28:50" x14ac:dyDescent="0.3">
      <c r="AB8623" s="160">
        <v>35360</v>
      </c>
      <c r="AC8623">
        <v>20</v>
      </c>
      <c r="AD8623">
        <v>114</v>
      </c>
      <c r="AE8623" t="s">
        <v>1107</v>
      </c>
      <c r="AF8623">
        <v>11</v>
      </c>
      <c r="AH8623" s="160">
        <v>35360</v>
      </c>
      <c r="AI8623">
        <v>20</v>
      </c>
      <c r="AJ8623">
        <v>146</v>
      </c>
      <c r="AK8623" s="160" t="s">
        <v>1107</v>
      </c>
      <c r="AL8623" s="28">
        <f t="shared" si="274"/>
        <v>15</v>
      </c>
      <c r="AN8623" s="160">
        <v>37916</v>
      </c>
      <c r="AO8623">
        <v>20</v>
      </c>
      <c r="AP8623">
        <v>150</v>
      </c>
      <c r="AQ8623" s="160" t="s">
        <v>1107</v>
      </c>
      <c r="AR8623" s="28">
        <f t="shared" si="275"/>
        <v>15</v>
      </c>
      <c r="AT8623" s="160">
        <v>36821</v>
      </c>
      <c r="AU8623">
        <v>20</v>
      </c>
      <c r="AV8623">
        <v>137</v>
      </c>
      <c r="AW8623" s="160" t="s">
        <v>1107</v>
      </c>
      <c r="AX8623" s="28">
        <f t="shared" si="276"/>
        <v>14</v>
      </c>
    </row>
    <row r="8624" spans="28:50" x14ac:dyDescent="0.3">
      <c r="AB8624" s="160">
        <v>35360</v>
      </c>
      <c r="AC8624">
        <v>21</v>
      </c>
      <c r="AD8624">
        <v>111</v>
      </c>
      <c r="AE8624" t="s">
        <v>1107</v>
      </c>
      <c r="AF8624">
        <v>11</v>
      </c>
      <c r="AH8624" s="160">
        <v>35360</v>
      </c>
      <c r="AI8624">
        <v>21</v>
      </c>
      <c r="AJ8624">
        <v>137</v>
      </c>
      <c r="AK8624" s="160" t="s">
        <v>1107</v>
      </c>
      <c r="AL8624" s="28">
        <f t="shared" si="274"/>
        <v>14</v>
      </c>
      <c r="AN8624" s="160">
        <v>37916</v>
      </c>
      <c r="AO8624">
        <v>21</v>
      </c>
      <c r="AP8624">
        <v>140</v>
      </c>
      <c r="AQ8624" s="160" t="s">
        <v>1107</v>
      </c>
      <c r="AR8624" s="28">
        <f t="shared" si="275"/>
        <v>14</v>
      </c>
      <c r="AT8624" s="160">
        <v>36821</v>
      </c>
      <c r="AU8624">
        <v>21</v>
      </c>
      <c r="AV8624">
        <v>132</v>
      </c>
      <c r="AW8624" s="160" t="s">
        <v>1107</v>
      </c>
      <c r="AX8624" s="28">
        <f t="shared" si="276"/>
        <v>13</v>
      </c>
    </row>
    <row r="8625" spans="28:50" x14ac:dyDescent="0.3">
      <c r="AB8625" s="160">
        <v>35360</v>
      </c>
      <c r="AC8625">
        <v>22</v>
      </c>
      <c r="AD8625">
        <v>112</v>
      </c>
      <c r="AE8625" t="s">
        <v>1107</v>
      </c>
      <c r="AF8625">
        <v>11</v>
      </c>
      <c r="AH8625" s="160">
        <v>35360</v>
      </c>
      <c r="AI8625">
        <v>22</v>
      </c>
      <c r="AJ8625">
        <v>133</v>
      </c>
      <c r="AK8625" s="160" t="s">
        <v>1107</v>
      </c>
      <c r="AL8625" s="28">
        <f t="shared" si="274"/>
        <v>13</v>
      </c>
      <c r="AN8625" s="160">
        <v>37916</v>
      </c>
      <c r="AO8625">
        <v>22</v>
      </c>
      <c r="AP8625">
        <v>140</v>
      </c>
      <c r="AQ8625" s="160" t="s">
        <v>1107</v>
      </c>
      <c r="AR8625" s="28">
        <f t="shared" si="275"/>
        <v>14</v>
      </c>
      <c r="AT8625" s="160">
        <v>36821</v>
      </c>
      <c r="AU8625">
        <v>22</v>
      </c>
      <c r="AV8625">
        <v>125</v>
      </c>
      <c r="AW8625" s="160" t="s">
        <v>1107</v>
      </c>
      <c r="AX8625" s="28">
        <f t="shared" si="276"/>
        <v>13</v>
      </c>
    </row>
    <row r="8626" spans="28:50" x14ac:dyDescent="0.3">
      <c r="AB8626" s="160">
        <v>35360</v>
      </c>
      <c r="AC8626">
        <v>23</v>
      </c>
      <c r="AD8626">
        <v>111</v>
      </c>
      <c r="AE8626" t="s">
        <v>1107</v>
      </c>
      <c r="AF8626">
        <v>11</v>
      </c>
      <c r="AH8626" s="160">
        <v>35360</v>
      </c>
      <c r="AI8626">
        <v>23</v>
      </c>
      <c r="AJ8626">
        <v>129</v>
      </c>
      <c r="AK8626" s="160" t="s">
        <v>1107</v>
      </c>
      <c r="AL8626" s="28">
        <f t="shared" si="274"/>
        <v>13</v>
      </c>
      <c r="AN8626" s="160">
        <v>37916</v>
      </c>
      <c r="AO8626">
        <v>23</v>
      </c>
      <c r="AP8626">
        <v>130</v>
      </c>
      <c r="AQ8626" s="160" t="s">
        <v>1107</v>
      </c>
      <c r="AR8626" s="28">
        <f t="shared" si="275"/>
        <v>13</v>
      </c>
      <c r="AT8626" s="160">
        <v>36821</v>
      </c>
      <c r="AU8626">
        <v>23</v>
      </c>
      <c r="AV8626">
        <v>117</v>
      </c>
      <c r="AW8626" s="160" t="s">
        <v>1107</v>
      </c>
      <c r="AX8626" s="28">
        <f t="shared" si="276"/>
        <v>12</v>
      </c>
    </row>
    <row r="8627" spans="28:50" x14ac:dyDescent="0.3">
      <c r="AB8627" s="160">
        <v>35361</v>
      </c>
      <c r="AC8627">
        <v>0</v>
      </c>
      <c r="AD8627">
        <v>111</v>
      </c>
      <c r="AE8627" t="s">
        <v>1107</v>
      </c>
      <c r="AF8627">
        <v>11</v>
      </c>
      <c r="AH8627" s="160">
        <v>35361</v>
      </c>
      <c r="AI8627">
        <v>0</v>
      </c>
      <c r="AJ8627">
        <v>124</v>
      </c>
      <c r="AK8627" s="160" t="s">
        <v>1107</v>
      </c>
      <c r="AL8627" s="28">
        <f t="shared" si="274"/>
        <v>12</v>
      </c>
      <c r="AN8627" s="160">
        <v>37917</v>
      </c>
      <c r="AO8627">
        <v>0</v>
      </c>
      <c r="AP8627">
        <v>130</v>
      </c>
      <c r="AQ8627" s="160" t="s">
        <v>1107</v>
      </c>
      <c r="AR8627" s="28">
        <f t="shared" si="275"/>
        <v>13</v>
      </c>
      <c r="AT8627" s="160">
        <v>36822</v>
      </c>
      <c r="AU8627">
        <v>0</v>
      </c>
      <c r="AV8627">
        <v>110</v>
      </c>
      <c r="AW8627" s="160" t="s">
        <v>1107</v>
      </c>
      <c r="AX8627" s="28">
        <f t="shared" si="276"/>
        <v>11</v>
      </c>
    </row>
    <row r="8628" spans="28:50" x14ac:dyDescent="0.3">
      <c r="AB8628" s="160">
        <v>35361</v>
      </c>
      <c r="AC8628">
        <v>1</v>
      </c>
      <c r="AD8628">
        <v>111</v>
      </c>
      <c r="AE8628" t="s">
        <v>1107</v>
      </c>
      <c r="AF8628">
        <v>11</v>
      </c>
      <c r="AH8628" s="160">
        <v>35361</v>
      </c>
      <c r="AI8628">
        <v>1</v>
      </c>
      <c r="AJ8628">
        <v>122</v>
      </c>
      <c r="AK8628" s="160" t="s">
        <v>1107</v>
      </c>
      <c r="AL8628" s="28">
        <f t="shared" si="274"/>
        <v>12</v>
      </c>
      <c r="AN8628" s="160">
        <v>37917</v>
      </c>
      <c r="AO8628">
        <v>1</v>
      </c>
      <c r="AP8628">
        <v>124</v>
      </c>
      <c r="AQ8628" s="160" t="s">
        <v>1107</v>
      </c>
      <c r="AR8628" s="28">
        <f t="shared" si="275"/>
        <v>12</v>
      </c>
      <c r="AT8628" s="160">
        <v>36822</v>
      </c>
      <c r="AU8628">
        <v>1</v>
      </c>
      <c r="AV8628">
        <v>108</v>
      </c>
      <c r="AW8628" s="160" t="s">
        <v>1107</v>
      </c>
      <c r="AX8628" s="28">
        <f t="shared" si="276"/>
        <v>11</v>
      </c>
    </row>
    <row r="8629" spans="28:50" x14ac:dyDescent="0.3">
      <c r="AB8629" s="160">
        <v>35361</v>
      </c>
      <c r="AC8629">
        <v>2</v>
      </c>
      <c r="AD8629">
        <v>110</v>
      </c>
      <c r="AE8629" t="s">
        <v>1107</v>
      </c>
      <c r="AF8629">
        <v>11</v>
      </c>
      <c r="AH8629" s="160">
        <v>35361</v>
      </c>
      <c r="AI8629">
        <v>2</v>
      </c>
      <c r="AJ8629">
        <v>120</v>
      </c>
      <c r="AK8629" s="160" t="s">
        <v>1107</v>
      </c>
      <c r="AL8629" s="28">
        <f t="shared" si="274"/>
        <v>12</v>
      </c>
      <c r="AN8629" s="160">
        <v>37917</v>
      </c>
      <c r="AO8629">
        <v>2</v>
      </c>
      <c r="AP8629">
        <v>130</v>
      </c>
      <c r="AQ8629" s="160" t="s">
        <v>1107</v>
      </c>
      <c r="AR8629" s="28">
        <f t="shared" si="275"/>
        <v>13</v>
      </c>
      <c r="AT8629" s="160">
        <v>36822</v>
      </c>
      <c r="AU8629">
        <v>2</v>
      </c>
      <c r="AV8629">
        <v>107</v>
      </c>
      <c r="AW8629" s="160" t="s">
        <v>1107</v>
      </c>
      <c r="AX8629" s="28">
        <f t="shared" si="276"/>
        <v>11</v>
      </c>
    </row>
    <row r="8630" spans="28:50" x14ac:dyDescent="0.3">
      <c r="AB8630" s="160">
        <v>35361</v>
      </c>
      <c r="AC8630">
        <v>3</v>
      </c>
      <c r="AD8630">
        <v>110</v>
      </c>
      <c r="AE8630" t="s">
        <v>1107</v>
      </c>
      <c r="AF8630">
        <v>11</v>
      </c>
      <c r="AH8630" s="160">
        <v>35361</v>
      </c>
      <c r="AI8630">
        <v>3</v>
      </c>
      <c r="AJ8630">
        <v>117</v>
      </c>
      <c r="AK8630" s="160" t="s">
        <v>1107</v>
      </c>
      <c r="AL8630" s="28">
        <f t="shared" si="274"/>
        <v>12</v>
      </c>
      <c r="AN8630" s="160">
        <v>37917</v>
      </c>
      <c r="AO8630">
        <v>3</v>
      </c>
      <c r="AP8630">
        <v>130</v>
      </c>
      <c r="AQ8630" s="160" t="s">
        <v>1107</v>
      </c>
      <c r="AR8630" s="28">
        <f t="shared" si="275"/>
        <v>13</v>
      </c>
      <c r="AT8630" s="160">
        <v>36822</v>
      </c>
      <c r="AU8630">
        <v>3</v>
      </c>
      <c r="AV8630">
        <v>109</v>
      </c>
      <c r="AW8630" s="160" t="s">
        <v>1107</v>
      </c>
      <c r="AX8630" s="28">
        <f t="shared" si="276"/>
        <v>11</v>
      </c>
    </row>
    <row r="8631" spans="28:50" x14ac:dyDescent="0.3">
      <c r="AB8631" s="160">
        <v>35361</v>
      </c>
      <c r="AC8631">
        <v>4</v>
      </c>
      <c r="AD8631">
        <v>110</v>
      </c>
      <c r="AE8631" t="s">
        <v>1107</v>
      </c>
      <c r="AF8631">
        <v>11</v>
      </c>
      <c r="AH8631" s="160">
        <v>35361</v>
      </c>
      <c r="AI8631">
        <v>4</v>
      </c>
      <c r="AJ8631">
        <v>116</v>
      </c>
      <c r="AK8631" s="160" t="s">
        <v>1107</v>
      </c>
      <c r="AL8631" s="28">
        <f t="shared" si="274"/>
        <v>12</v>
      </c>
      <c r="AN8631" s="160">
        <v>37917</v>
      </c>
      <c r="AO8631">
        <v>4</v>
      </c>
      <c r="AP8631">
        <v>121</v>
      </c>
      <c r="AQ8631" s="160" t="s">
        <v>1107</v>
      </c>
      <c r="AR8631" s="28">
        <f t="shared" si="275"/>
        <v>12</v>
      </c>
      <c r="AT8631" s="160">
        <v>36822</v>
      </c>
      <c r="AU8631">
        <v>4</v>
      </c>
      <c r="AV8631">
        <v>114</v>
      </c>
      <c r="AW8631" s="160" t="s">
        <v>1107</v>
      </c>
      <c r="AX8631" s="28">
        <f t="shared" si="276"/>
        <v>11</v>
      </c>
    </row>
    <row r="8632" spans="28:50" x14ac:dyDescent="0.3">
      <c r="AB8632" s="160">
        <v>35361</v>
      </c>
      <c r="AC8632">
        <v>5</v>
      </c>
      <c r="AD8632">
        <v>109</v>
      </c>
      <c r="AE8632" t="s">
        <v>1107</v>
      </c>
      <c r="AF8632">
        <v>11</v>
      </c>
      <c r="AH8632" s="160">
        <v>35361</v>
      </c>
      <c r="AI8632">
        <v>5</v>
      </c>
      <c r="AJ8632">
        <v>115</v>
      </c>
      <c r="AK8632" s="160" t="s">
        <v>1107</v>
      </c>
      <c r="AL8632" s="28">
        <f t="shared" si="274"/>
        <v>12</v>
      </c>
      <c r="AN8632" s="160">
        <v>37917</v>
      </c>
      <c r="AO8632">
        <v>5</v>
      </c>
      <c r="AP8632">
        <v>130</v>
      </c>
      <c r="AQ8632" s="160" t="s">
        <v>1107</v>
      </c>
      <c r="AR8632" s="28">
        <f t="shared" si="275"/>
        <v>13</v>
      </c>
      <c r="AT8632" s="160">
        <v>36822</v>
      </c>
      <c r="AU8632">
        <v>5</v>
      </c>
      <c r="AV8632">
        <v>117</v>
      </c>
      <c r="AW8632" s="160" t="s">
        <v>1107</v>
      </c>
      <c r="AX8632" s="28">
        <f t="shared" si="276"/>
        <v>12</v>
      </c>
    </row>
    <row r="8633" spans="28:50" x14ac:dyDescent="0.3">
      <c r="AB8633" s="160">
        <v>35361</v>
      </c>
      <c r="AC8633">
        <v>6</v>
      </c>
      <c r="AD8633">
        <v>113</v>
      </c>
      <c r="AE8633" t="s">
        <v>1107</v>
      </c>
      <c r="AF8633">
        <v>11</v>
      </c>
      <c r="AH8633" s="160">
        <v>35361</v>
      </c>
      <c r="AI8633">
        <v>6</v>
      </c>
      <c r="AJ8633">
        <v>114</v>
      </c>
      <c r="AK8633" s="160" t="s">
        <v>1107</v>
      </c>
      <c r="AL8633" s="28">
        <f t="shared" si="274"/>
        <v>11</v>
      </c>
      <c r="AN8633" s="160">
        <v>37917</v>
      </c>
      <c r="AO8633">
        <v>6</v>
      </c>
      <c r="AP8633">
        <v>140</v>
      </c>
      <c r="AQ8633" s="160" t="s">
        <v>1107</v>
      </c>
      <c r="AR8633" s="28">
        <f t="shared" si="275"/>
        <v>14</v>
      </c>
      <c r="AT8633" s="160">
        <v>36822</v>
      </c>
      <c r="AU8633">
        <v>6</v>
      </c>
      <c r="AV8633">
        <v>124</v>
      </c>
      <c r="AW8633" s="160" t="s">
        <v>1107</v>
      </c>
      <c r="AX8633" s="28">
        <f t="shared" si="276"/>
        <v>12</v>
      </c>
    </row>
    <row r="8634" spans="28:50" x14ac:dyDescent="0.3">
      <c r="AB8634" s="160">
        <v>35361</v>
      </c>
      <c r="AC8634">
        <v>7</v>
      </c>
      <c r="AD8634">
        <v>121</v>
      </c>
      <c r="AE8634" t="s">
        <v>1107</v>
      </c>
      <c r="AF8634">
        <v>12</v>
      </c>
      <c r="AH8634" s="160">
        <v>35361</v>
      </c>
      <c r="AI8634">
        <v>7</v>
      </c>
      <c r="AJ8634">
        <v>145</v>
      </c>
      <c r="AK8634" s="160" t="s">
        <v>1107</v>
      </c>
      <c r="AL8634" s="28">
        <f t="shared" si="274"/>
        <v>15</v>
      </c>
      <c r="AN8634" s="160">
        <v>37917</v>
      </c>
      <c r="AO8634">
        <v>7</v>
      </c>
      <c r="AP8634">
        <v>153</v>
      </c>
      <c r="AQ8634" s="160" t="s">
        <v>1107</v>
      </c>
      <c r="AR8634" s="28">
        <f t="shared" si="275"/>
        <v>15</v>
      </c>
      <c r="AT8634" s="160">
        <v>36822</v>
      </c>
      <c r="AU8634">
        <v>7</v>
      </c>
      <c r="AV8634">
        <v>143</v>
      </c>
      <c r="AW8634" s="160" t="s">
        <v>1107</v>
      </c>
      <c r="AX8634" s="28">
        <f t="shared" si="276"/>
        <v>14</v>
      </c>
    </row>
    <row r="8635" spans="28:50" x14ac:dyDescent="0.3">
      <c r="AB8635" s="160">
        <v>35361</v>
      </c>
      <c r="AC8635">
        <v>8</v>
      </c>
      <c r="AD8635">
        <v>126</v>
      </c>
      <c r="AE8635" t="s">
        <v>1107</v>
      </c>
      <c r="AF8635">
        <v>13</v>
      </c>
      <c r="AH8635" s="160">
        <v>35361</v>
      </c>
      <c r="AI8635">
        <v>8</v>
      </c>
      <c r="AJ8635">
        <v>176</v>
      </c>
      <c r="AK8635" s="160" t="s">
        <v>1107</v>
      </c>
      <c r="AL8635" s="28">
        <f t="shared" ref="AL8635:AL8698" si="277">ROUND(AJ8635/10,0)</f>
        <v>18</v>
      </c>
      <c r="AN8635" s="160">
        <v>37917</v>
      </c>
      <c r="AO8635">
        <v>8</v>
      </c>
      <c r="AP8635">
        <v>160</v>
      </c>
      <c r="AQ8635" s="160" t="s">
        <v>1107</v>
      </c>
      <c r="AR8635" s="28">
        <f t="shared" ref="AR8635:AR8698" si="278">ROUND(AP8635/10,0)</f>
        <v>16</v>
      </c>
      <c r="AT8635" s="160">
        <v>36822</v>
      </c>
      <c r="AU8635">
        <v>8</v>
      </c>
      <c r="AV8635">
        <v>168</v>
      </c>
      <c r="AW8635" s="160" t="s">
        <v>1107</v>
      </c>
      <c r="AX8635" s="28">
        <f t="shared" ref="AX8635:AX8698" si="279">ROUND(AV8635/10,0)</f>
        <v>17</v>
      </c>
    </row>
    <row r="8636" spans="28:50" x14ac:dyDescent="0.3">
      <c r="AB8636" s="160">
        <v>35361</v>
      </c>
      <c r="AC8636">
        <v>9</v>
      </c>
      <c r="AD8636">
        <v>139</v>
      </c>
      <c r="AE8636" t="s">
        <v>1107</v>
      </c>
      <c r="AF8636">
        <v>14</v>
      </c>
      <c r="AH8636" s="160">
        <v>35361</v>
      </c>
      <c r="AI8636">
        <v>9</v>
      </c>
      <c r="AJ8636">
        <v>207</v>
      </c>
      <c r="AK8636" s="160" t="s">
        <v>1107</v>
      </c>
      <c r="AL8636" s="28">
        <f t="shared" si="277"/>
        <v>21</v>
      </c>
      <c r="AN8636" s="160">
        <v>37917</v>
      </c>
      <c r="AO8636">
        <v>9</v>
      </c>
      <c r="AP8636">
        <v>170</v>
      </c>
      <c r="AQ8636" s="160" t="s">
        <v>1107</v>
      </c>
      <c r="AR8636" s="28">
        <f t="shared" si="278"/>
        <v>17</v>
      </c>
      <c r="AT8636" s="160">
        <v>36822</v>
      </c>
      <c r="AU8636">
        <v>9</v>
      </c>
      <c r="AV8636">
        <v>170</v>
      </c>
      <c r="AW8636" s="160" t="s">
        <v>1107</v>
      </c>
      <c r="AX8636" s="28">
        <f t="shared" si="279"/>
        <v>17</v>
      </c>
    </row>
    <row r="8637" spans="28:50" x14ac:dyDescent="0.3">
      <c r="AB8637" s="160">
        <v>35361</v>
      </c>
      <c r="AC8637">
        <v>10</v>
      </c>
      <c r="AD8637">
        <v>155</v>
      </c>
      <c r="AE8637" t="s">
        <v>1107</v>
      </c>
      <c r="AF8637">
        <v>16</v>
      </c>
      <c r="AH8637" s="160">
        <v>35361</v>
      </c>
      <c r="AI8637">
        <v>10</v>
      </c>
      <c r="AJ8637">
        <v>222</v>
      </c>
      <c r="AK8637" s="160" t="s">
        <v>1107</v>
      </c>
      <c r="AL8637" s="28">
        <f t="shared" si="277"/>
        <v>22</v>
      </c>
      <c r="AN8637" s="160">
        <v>37917</v>
      </c>
      <c r="AO8637">
        <v>10</v>
      </c>
      <c r="AP8637">
        <v>182</v>
      </c>
      <c r="AQ8637" s="160" t="s">
        <v>1107</v>
      </c>
      <c r="AR8637" s="28">
        <f t="shared" si="278"/>
        <v>18</v>
      </c>
      <c r="AT8637" s="160">
        <v>36822</v>
      </c>
      <c r="AU8637">
        <v>10</v>
      </c>
      <c r="AV8637">
        <v>190</v>
      </c>
      <c r="AW8637" s="160" t="s">
        <v>1107</v>
      </c>
      <c r="AX8637" s="28">
        <f t="shared" si="279"/>
        <v>19</v>
      </c>
    </row>
    <row r="8638" spans="28:50" x14ac:dyDescent="0.3">
      <c r="AB8638" s="160">
        <v>35361</v>
      </c>
      <c r="AC8638">
        <v>11</v>
      </c>
      <c r="AD8638">
        <v>171</v>
      </c>
      <c r="AE8638" t="s">
        <v>1107</v>
      </c>
      <c r="AF8638">
        <v>17</v>
      </c>
      <c r="AH8638" s="160">
        <v>35361</v>
      </c>
      <c r="AI8638">
        <v>11</v>
      </c>
      <c r="AJ8638">
        <v>237</v>
      </c>
      <c r="AK8638" s="160" t="s">
        <v>1107</v>
      </c>
      <c r="AL8638" s="28">
        <f t="shared" si="277"/>
        <v>24</v>
      </c>
      <c r="AN8638" s="160">
        <v>37917</v>
      </c>
      <c r="AO8638">
        <v>11</v>
      </c>
      <c r="AP8638">
        <v>190</v>
      </c>
      <c r="AQ8638" s="160" t="s">
        <v>1107</v>
      </c>
      <c r="AR8638" s="28">
        <f t="shared" si="278"/>
        <v>19</v>
      </c>
      <c r="AT8638" s="160">
        <v>36822</v>
      </c>
      <c r="AU8638">
        <v>11</v>
      </c>
      <c r="AV8638">
        <v>188</v>
      </c>
      <c r="AW8638" s="160" t="s">
        <v>1107</v>
      </c>
      <c r="AX8638" s="28">
        <f t="shared" si="279"/>
        <v>19</v>
      </c>
    </row>
    <row r="8639" spans="28:50" x14ac:dyDescent="0.3">
      <c r="AB8639" s="160">
        <v>35361</v>
      </c>
      <c r="AC8639">
        <v>12</v>
      </c>
      <c r="AD8639">
        <v>184</v>
      </c>
      <c r="AE8639" t="s">
        <v>1107</v>
      </c>
      <c r="AF8639">
        <v>18</v>
      </c>
      <c r="AH8639" s="160">
        <v>35361</v>
      </c>
      <c r="AI8639">
        <v>12</v>
      </c>
      <c r="AJ8639">
        <v>253</v>
      </c>
      <c r="AK8639" s="160" t="s">
        <v>1107</v>
      </c>
      <c r="AL8639" s="28">
        <f t="shared" si="277"/>
        <v>25</v>
      </c>
      <c r="AN8639" s="160">
        <v>37917</v>
      </c>
      <c r="AO8639">
        <v>12</v>
      </c>
      <c r="AP8639">
        <v>200</v>
      </c>
      <c r="AQ8639" s="160" t="s">
        <v>1107</v>
      </c>
      <c r="AR8639" s="28">
        <f t="shared" si="278"/>
        <v>20</v>
      </c>
      <c r="AT8639" s="160">
        <v>36822</v>
      </c>
      <c r="AU8639">
        <v>12</v>
      </c>
      <c r="AV8639">
        <v>182</v>
      </c>
      <c r="AW8639" s="160" t="s">
        <v>1107</v>
      </c>
      <c r="AX8639" s="28">
        <f t="shared" si="279"/>
        <v>18</v>
      </c>
    </row>
    <row r="8640" spans="28:50" x14ac:dyDescent="0.3">
      <c r="AB8640" s="160">
        <v>35361</v>
      </c>
      <c r="AC8640">
        <v>13</v>
      </c>
      <c r="AD8640">
        <v>197</v>
      </c>
      <c r="AE8640" t="s">
        <v>1107</v>
      </c>
      <c r="AF8640">
        <v>20</v>
      </c>
      <c r="AH8640" s="160">
        <v>35361</v>
      </c>
      <c r="AI8640">
        <v>13</v>
      </c>
      <c r="AJ8640">
        <v>256</v>
      </c>
      <c r="AK8640" s="160" t="s">
        <v>1107</v>
      </c>
      <c r="AL8640" s="28">
        <f t="shared" si="277"/>
        <v>26</v>
      </c>
      <c r="AN8640" s="160">
        <v>37917</v>
      </c>
      <c r="AO8640">
        <v>13</v>
      </c>
      <c r="AP8640">
        <v>202</v>
      </c>
      <c r="AQ8640" s="160" t="s">
        <v>1107</v>
      </c>
      <c r="AR8640" s="28">
        <f t="shared" si="278"/>
        <v>20</v>
      </c>
      <c r="AT8640" s="160">
        <v>36822</v>
      </c>
      <c r="AU8640">
        <v>13</v>
      </c>
      <c r="AV8640">
        <v>187</v>
      </c>
      <c r="AW8640" s="160" t="s">
        <v>1107</v>
      </c>
      <c r="AX8640" s="28">
        <f t="shared" si="279"/>
        <v>19</v>
      </c>
    </row>
    <row r="8641" spans="28:50" x14ac:dyDescent="0.3">
      <c r="AB8641" s="160">
        <v>35361</v>
      </c>
      <c r="AC8641">
        <v>14</v>
      </c>
      <c r="AD8641">
        <v>206</v>
      </c>
      <c r="AE8641" t="s">
        <v>1107</v>
      </c>
      <c r="AF8641">
        <v>21</v>
      </c>
      <c r="AH8641" s="160">
        <v>35361</v>
      </c>
      <c r="AI8641">
        <v>14</v>
      </c>
      <c r="AJ8641">
        <v>259</v>
      </c>
      <c r="AK8641" s="160" t="s">
        <v>1107</v>
      </c>
      <c r="AL8641" s="28">
        <f t="shared" si="277"/>
        <v>26</v>
      </c>
      <c r="AN8641" s="160">
        <v>37917</v>
      </c>
      <c r="AO8641">
        <v>14</v>
      </c>
      <c r="AP8641">
        <v>200</v>
      </c>
      <c r="AQ8641" s="160" t="s">
        <v>1107</v>
      </c>
      <c r="AR8641" s="28">
        <f t="shared" si="278"/>
        <v>20</v>
      </c>
      <c r="AT8641" s="160">
        <v>36822</v>
      </c>
      <c r="AU8641">
        <v>14</v>
      </c>
      <c r="AV8641">
        <v>168</v>
      </c>
      <c r="AW8641" s="160" t="s">
        <v>1107</v>
      </c>
      <c r="AX8641" s="28">
        <f t="shared" si="279"/>
        <v>17</v>
      </c>
    </row>
    <row r="8642" spans="28:50" x14ac:dyDescent="0.3">
      <c r="AB8642" s="160">
        <v>35361</v>
      </c>
      <c r="AC8642">
        <v>15</v>
      </c>
      <c r="AD8642">
        <v>210</v>
      </c>
      <c r="AE8642" t="s">
        <v>1107</v>
      </c>
      <c r="AF8642">
        <v>21</v>
      </c>
      <c r="AH8642" s="160">
        <v>35361</v>
      </c>
      <c r="AI8642">
        <v>15</v>
      </c>
      <c r="AJ8642">
        <v>263</v>
      </c>
      <c r="AK8642" s="160" t="s">
        <v>1107</v>
      </c>
      <c r="AL8642" s="28">
        <f t="shared" si="277"/>
        <v>26</v>
      </c>
      <c r="AN8642" s="160">
        <v>37917</v>
      </c>
      <c r="AO8642">
        <v>15</v>
      </c>
      <c r="AP8642">
        <v>190</v>
      </c>
      <c r="AQ8642" s="160" t="s">
        <v>1107</v>
      </c>
      <c r="AR8642" s="28">
        <f t="shared" si="278"/>
        <v>19</v>
      </c>
      <c r="AT8642" s="160">
        <v>36822</v>
      </c>
      <c r="AU8642">
        <v>15</v>
      </c>
      <c r="AV8642">
        <v>150</v>
      </c>
      <c r="AW8642" s="160" t="s">
        <v>1107</v>
      </c>
      <c r="AX8642" s="28">
        <f t="shared" si="279"/>
        <v>15</v>
      </c>
    </row>
    <row r="8643" spans="28:50" x14ac:dyDescent="0.3">
      <c r="AB8643" s="160">
        <v>35361</v>
      </c>
      <c r="AC8643">
        <v>16</v>
      </c>
      <c r="AD8643">
        <v>210</v>
      </c>
      <c r="AE8643" t="s">
        <v>1107</v>
      </c>
      <c r="AF8643">
        <v>21</v>
      </c>
      <c r="AH8643" s="160">
        <v>35361</v>
      </c>
      <c r="AI8643">
        <v>16</v>
      </c>
      <c r="AJ8643">
        <v>258</v>
      </c>
      <c r="AK8643" s="160" t="s">
        <v>1107</v>
      </c>
      <c r="AL8643" s="28">
        <f t="shared" si="277"/>
        <v>26</v>
      </c>
      <c r="AN8643" s="160">
        <v>37917</v>
      </c>
      <c r="AO8643">
        <v>16</v>
      </c>
      <c r="AP8643">
        <v>181</v>
      </c>
      <c r="AQ8643" s="160" t="s">
        <v>1107</v>
      </c>
      <c r="AR8643" s="28">
        <f t="shared" si="278"/>
        <v>18</v>
      </c>
      <c r="AT8643" s="160">
        <v>36822</v>
      </c>
      <c r="AU8643">
        <v>16</v>
      </c>
      <c r="AV8643">
        <v>159</v>
      </c>
      <c r="AW8643" s="160" t="s">
        <v>1107</v>
      </c>
      <c r="AX8643" s="28">
        <f t="shared" si="279"/>
        <v>16</v>
      </c>
    </row>
    <row r="8644" spans="28:50" x14ac:dyDescent="0.3">
      <c r="AB8644" s="160">
        <v>35361</v>
      </c>
      <c r="AC8644">
        <v>17</v>
      </c>
      <c r="AD8644">
        <v>202</v>
      </c>
      <c r="AE8644" t="s">
        <v>1107</v>
      </c>
      <c r="AF8644">
        <v>20</v>
      </c>
      <c r="AH8644" s="160">
        <v>35361</v>
      </c>
      <c r="AI8644">
        <v>17</v>
      </c>
      <c r="AJ8644">
        <v>252</v>
      </c>
      <c r="AK8644" s="160" t="s">
        <v>1107</v>
      </c>
      <c r="AL8644" s="28">
        <f t="shared" si="277"/>
        <v>25</v>
      </c>
      <c r="AN8644" s="160">
        <v>37917</v>
      </c>
      <c r="AO8644">
        <v>17</v>
      </c>
      <c r="AP8644">
        <v>170</v>
      </c>
      <c r="AQ8644" s="160" t="s">
        <v>1107</v>
      </c>
      <c r="AR8644" s="28">
        <f t="shared" si="278"/>
        <v>17</v>
      </c>
      <c r="AT8644" s="160">
        <v>36822</v>
      </c>
      <c r="AU8644">
        <v>17</v>
      </c>
      <c r="AV8644">
        <v>164</v>
      </c>
      <c r="AW8644" s="160" t="s">
        <v>1107</v>
      </c>
      <c r="AX8644" s="28">
        <f t="shared" si="279"/>
        <v>16</v>
      </c>
    </row>
    <row r="8645" spans="28:50" x14ac:dyDescent="0.3">
      <c r="AB8645" s="160">
        <v>35361</v>
      </c>
      <c r="AC8645">
        <v>18</v>
      </c>
      <c r="AD8645">
        <v>191</v>
      </c>
      <c r="AE8645" t="s">
        <v>1107</v>
      </c>
      <c r="AF8645">
        <v>19</v>
      </c>
      <c r="AH8645" s="160">
        <v>35361</v>
      </c>
      <c r="AI8645">
        <v>18</v>
      </c>
      <c r="AJ8645">
        <v>246</v>
      </c>
      <c r="AK8645" s="160" t="s">
        <v>1107</v>
      </c>
      <c r="AL8645" s="28">
        <f t="shared" si="277"/>
        <v>25</v>
      </c>
      <c r="AN8645" s="160">
        <v>37917</v>
      </c>
      <c r="AO8645">
        <v>18</v>
      </c>
      <c r="AP8645">
        <v>160</v>
      </c>
      <c r="AQ8645" s="160" t="s">
        <v>1107</v>
      </c>
      <c r="AR8645" s="28">
        <f t="shared" si="278"/>
        <v>16</v>
      </c>
      <c r="AT8645" s="160">
        <v>36822</v>
      </c>
      <c r="AU8645">
        <v>18</v>
      </c>
      <c r="AV8645">
        <v>158</v>
      </c>
      <c r="AW8645" s="160" t="s">
        <v>1107</v>
      </c>
      <c r="AX8645" s="28">
        <f t="shared" si="279"/>
        <v>16</v>
      </c>
    </row>
    <row r="8646" spans="28:50" x14ac:dyDescent="0.3">
      <c r="AB8646" s="160">
        <v>35361</v>
      </c>
      <c r="AC8646">
        <v>19</v>
      </c>
      <c r="AD8646">
        <v>183</v>
      </c>
      <c r="AE8646" t="s">
        <v>1107</v>
      </c>
      <c r="AF8646">
        <v>18</v>
      </c>
      <c r="AH8646" s="160">
        <v>35361</v>
      </c>
      <c r="AI8646">
        <v>19</v>
      </c>
      <c r="AJ8646">
        <v>235</v>
      </c>
      <c r="AK8646" s="160" t="s">
        <v>1107</v>
      </c>
      <c r="AL8646" s="28">
        <f t="shared" si="277"/>
        <v>24</v>
      </c>
      <c r="AN8646" s="160">
        <v>37917</v>
      </c>
      <c r="AO8646">
        <v>19</v>
      </c>
      <c r="AP8646">
        <v>161</v>
      </c>
      <c r="AQ8646" s="160" t="s">
        <v>1107</v>
      </c>
      <c r="AR8646" s="28">
        <f t="shared" si="278"/>
        <v>16</v>
      </c>
      <c r="AT8646" s="160">
        <v>36822</v>
      </c>
      <c r="AU8646">
        <v>19</v>
      </c>
      <c r="AV8646">
        <v>156</v>
      </c>
      <c r="AW8646" s="160" t="s">
        <v>1107</v>
      </c>
      <c r="AX8646" s="28">
        <f t="shared" si="279"/>
        <v>16</v>
      </c>
    </row>
    <row r="8647" spans="28:50" x14ac:dyDescent="0.3">
      <c r="AB8647" s="160">
        <v>35361</v>
      </c>
      <c r="AC8647">
        <v>20</v>
      </c>
      <c r="AD8647">
        <v>173</v>
      </c>
      <c r="AE8647" t="s">
        <v>1107</v>
      </c>
      <c r="AF8647">
        <v>17</v>
      </c>
      <c r="AH8647" s="160">
        <v>35361</v>
      </c>
      <c r="AI8647">
        <v>20</v>
      </c>
      <c r="AJ8647">
        <v>224</v>
      </c>
      <c r="AK8647" s="160" t="s">
        <v>1107</v>
      </c>
      <c r="AL8647" s="28">
        <f t="shared" si="277"/>
        <v>22</v>
      </c>
      <c r="AN8647" s="160">
        <v>37917</v>
      </c>
      <c r="AO8647">
        <v>20</v>
      </c>
      <c r="AP8647">
        <v>160</v>
      </c>
      <c r="AQ8647" s="160" t="s">
        <v>1107</v>
      </c>
      <c r="AR8647" s="28">
        <f t="shared" si="278"/>
        <v>16</v>
      </c>
      <c r="AT8647" s="160">
        <v>36822</v>
      </c>
      <c r="AU8647">
        <v>20</v>
      </c>
      <c r="AV8647">
        <v>150</v>
      </c>
      <c r="AW8647" s="160" t="s">
        <v>1107</v>
      </c>
      <c r="AX8647" s="28">
        <f t="shared" si="279"/>
        <v>15</v>
      </c>
    </row>
    <row r="8648" spans="28:50" x14ac:dyDescent="0.3">
      <c r="AB8648" s="160">
        <v>35361</v>
      </c>
      <c r="AC8648">
        <v>21</v>
      </c>
      <c r="AD8648">
        <v>155</v>
      </c>
      <c r="AE8648" t="s">
        <v>1107</v>
      </c>
      <c r="AF8648">
        <v>16</v>
      </c>
      <c r="AH8648" s="160">
        <v>35361</v>
      </c>
      <c r="AI8648">
        <v>21</v>
      </c>
      <c r="AJ8648">
        <v>212</v>
      </c>
      <c r="AK8648" s="160" t="s">
        <v>1107</v>
      </c>
      <c r="AL8648" s="28">
        <f t="shared" si="277"/>
        <v>21</v>
      </c>
      <c r="AN8648" s="160">
        <v>37917</v>
      </c>
      <c r="AO8648">
        <v>21</v>
      </c>
      <c r="AP8648">
        <v>160</v>
      </c>
      <c r="AQ8648" s="160" t="s">
        <v>1107</v>
      </c>
      <c r="AR8648" s="28">
        <f t="shared" si="278"/>
        <v>16</v>
      </c>
      <c r="AT8648" s="160">
        <v>36822</v>
      </c>
      <c r="AU8648">
        <v>21</v>
      </c>
      <c r="AV8648">
        <v>145</v>
      </c>
      <c r="AW8648" s="160" t="s">
        <v>1107</v>
      </c>
      <c r="AX8648" s="28">
        <f t="shared" si="279"/>
        <v>15</v>
      </c>
    </row>
    <row r="8649" spans="28:50" x14ac:dyDescent="0.3">
      <c r="AB8649" s="160">
        <v>35361</v>
      </c>
      <c r="AC8649">
        <v>22</v>
      </c>
      <c r="AD8649">
        <v>139</v>
      </c>
      <c r="AE8649" t="s">
        <v>1107</v>
      </c>
      <c r="AF8649">
        <v>14</v>
      </c>
      <c r="AH8649" s="160">
        <v>35361</v>
      </c>
      <c r="AI8649">
        <v>22</v>
      </c>
      <c r="AJ8649">
        <v>202</v>
      </c>
      <c r="AK8649" s="160" t="s">
        <v>1107</v>
      </c>
      <c r="AL8649" s="28">
        <f t="shared" si="277"/>
        <v>20</v>
      </c>
      <c r="AN8649" s="160">
        <v>37917</v>
      </c>
      <c r="AO8649">
        <v>22</v>
      </c>
      <c r="AP8649">
        <v>154</v>
      </c>
      <c r="AQ8649" s="160" t="s">
        <v>1107</v>
      </c>
      <c r="AR8649" s="28">
        <f t="shared" si="278"/>
        <v>15</v>
      </c>
      <c r="AT8649" s="160">
        <v>36822</v>
      </c>
      <c r="AU8649">
        <v>22</v>
      </c>
      <c r="AV8649">
        <v>141</v>
      </c>
      <c r="AW8649" s="160" t="s">
        <v>1107</v>
      </c>
      <c r="AX8649" s="28">
        <f t="shared" si="279"/>
        <v>14</v>
      </c>
    </row>
    <row r="8650" spans="28:50" x14ac:dyDescent="0.3">
      <c r="AB8650" s="160">
        <v>35361</v>
      </c>
      <c r="AC8650">
        <v>23</v>
      </c>
      <c r="AD8650">
        <v>124</v>
      </c>
      <c r="AE8650" t="s">
        <v>1107</v>
      </c>
      <c r="AF8650">
        <v>12</v>
      </c>
      <c r="AH8650" s="160">
        <v>35361</v>
      </c>
      <c r="AI8650">
        <v>23</v>
      </c>
      <c r="AJ8650">
        <v>192</v>
      </c>
      <c r="AK8650" s="160" t="s">
        <v>1107</v>
      </c>
      <c r="AL8650" s="28">
        <f t="shared" si="277"/>
        <v>19</v>
      </c>
      <c r="AN8650" s="160">
        <v>37917</v>
      </c>
      <c r="AO8650">
        <v>23</v>
      </c>
      <c r="AP8650">
        <v>150</v>
      </c>
      <c r="AQ8650" s="160" t="s">
        <v>1107</v>
      </c>
      <c r="AR8650" s="28">
        <f t="shared" si="278"/>
        <v>15</v>
      </c>
      <c r="AT8650" s="160">
        <v>36822</v>
      </c>
      <c r="AU8650">
        <v>23</v>
      </c>
      <c r="AV8650">
        <v>135</v>
      </c>
      <c r="AW8650" s="160" t="s">
        <v>1107</v>
      </c>
      <c r="AX8650" s="28">
        <f t="shared" si="279"/>
        <v>14</v>
      </c>
    </row>
    <row r="8651" spans="28:50" x14ac:dyDescent="0.3">
      <c r="AB8651" s="160">
        <v>35362</v>
      </c>
      <c r="AC8651">
        <v>0</v>
      </c>
      <c r="AD8651">
        <v>107</v>
      </c>
      <c r="AE8651" t="s">
        <v>1107</v>
      </c>
      <c r="AF8651">
        <v>11</v>
      </c>
      <c r="AH8651" s="160">
        <v>35362</v>
      </c>
      <c r="AI8651">
        <v>0</v>
      </c>
      <c r="AJ8651">
        <v>181</v>
      </c>
      <c r="AK8651" s="160" t="s">
        <v>1107</v>
      </c>
      <c r="AL8651" s="28">
        <f t="shared" si="277"/>
        <v>18</v>
      </c>
      <c r="AN8651" s="160">
        <v>37918</v>
      </c>
      <c r="AO8651">
        <v>0</v>
      </c>
      <c r="AP8651">
        <v>150</v>
      </c>
      <c r="AQ8651" s="160" t="s">
        <v>1107</v>
      </c>
      <c r="AR8651" s="28">
        <f t="shared" si="278"/>
        <v>15</v>
      </c>
      <c r="AT8651" s="160">
        <v>36823</v>
      </c>
      <c r="AU8651">
        <v>0</v>
      </c>
      <c r="AV8651">
        <v>128</v>
      </c>
      <c r="AW8651" s="160" t="s">
        <v>1107</v>
      </c>
      <c r="AX8651" s="28">
        <f t="shared" si="279"/>
        <v>13</v>
      </c>
    </row>
    <row r="8652" spans="28:50" x14ac:dyDescent="0.3">
      <c r="AB8652" s="160">
        <v>35362</v>
      </c>
      <c r="AC8652">
        <v>1</v>
      </c>
      <c r="AD8652">
        <v>103</v>
      </c>
      <c r="AE8652" t="s">
        <v>1107</v>
      </c>
      <c r="AF8652">
        <v>10</v>
      </c>
      <c r="AH8652" s="160">
        <v>35362</v>
      </c>
      <c r="AI8652">
        <v>1</v>
      </c>
      <c r="AJ8652">
        <v>176</v>
      </c>
      <c r="AK8652" s="160" t="s">
        <v>1107</v>
      </c>
      <c r="AL8652" s="28">
        <f t="shared" si="277"/>
        <v>18</v>
      </c>
      <c r="AN8652" s="160">
        <v>37918</v>
      </c>
      <c r="AO8652">
        <v>1</v>
      </c>
      <c r="AP8652">
        <v>149</v>
      </c>
      <c r="AQ8652" s="160" t="s">
        <v>1107</v>
      </c>
      <c r="AR8652" s="28">
        <f t="shared" si="278"/>
        <v>15</v>
      </c>
      <c r="AT8652" s="160">
        <v>36823</v>
      </c>
      <c r="AU8652">
        <v>1</v>
      </c>
      <c r="AV8652">
        <v>122</v>
      </c>
      <c r="AW8652" s="160" t="s">
        <v>1107</v>
      </c>
      <c r="AX8652" s="28">
        <f t="shared" si="279"/>
        <v>12</v>
      </c>
    </row>
    <row r="8653" spans="28:50" x14ac:dyDescent="0.3">
      <c r="AB8653" s="160">
        <v>35362</v>
      </c>
      <c r="AC8653">
        <v>2</v>
      </c>
      <c r="AD8653">
        <v>93</v>
      </c>
      <c r="AE8653" t="s">
        <v>1107</v>
      </c>
      <c r="AF8653">
        <v>9</v>
      </c>
      <c r="AH8653" s="160">
        <v>35362</v>
      </c>
      <c r="AI8653">
        <v>2</v>
      </c>
      <c r="AJ8653">
        <v>170</v>
      </c>
      <c r="AK8653" s="160" t="s">
        <v>1107</v>
      </c>
      <c r="AL8653" s="28">
        <f t="shared" si="277"/>
        <v>17</v>
      </c>
      <c r="AN8653" s="160">
        <v>37918</v>
      </c>
      <c r="AO8653">
        <v>2</v>
      </c>
      <c r="AP8653">
        <v>150</v>
      </c>
      <c r="AQ8653" s="160" t="s">
        <v>1107</v>
      </c>
      <c r="AR8653" s="28">
        <f t="shared" si="278"/>
        <v>15</v>
      </c>
      <c r="AT8653" s="160">
        <v>36823</v>
      </c>
      <c r="AU8653">
        <v>2</v>
      </c>
      <c r="AV8653">
        <v>122</v>
      </c>
      <c r="AW8653" s="160" t="s">
        <v>1107</v>
      </c>
      <c r="AX8653" s="28">
        <f t="shared" si="279"/>
        <v>12</v>
      </c>
    </row>
    <row r="8654" spans="28:50" x14ac:dyDescent="0.3">
      <c r="AB8654" s="160">
        <v>35362</v>
      </c>
      <c r="AC8654">
        <v>3</v>
      </c>
      <c r="AD8654">
        <v>85</v>
      </c>
      <c r="AE8654" t="s">
        <v>1107</v>
      </c>
      <c r="AF8654">
        <v>9</v>
      </c>
      <c r="AH8654" s="160">
        <v>35362</v>
      </c>
      <c r="AI8654">
        <v>3</v>
      </c>
      <c r="AJ8654">
        <v>164</v>
      </c>
      <c r="AK8654" s="160" t="s">
        <v>1107</v>
      </c>
      <c r="AL8654" s="28">
        <f t="shared" si="277"/>
        <v>16</v>
      </c>
      <c r="AN8654" s="160">
        <v>37918</v>
      </c>
      <c r="AO8654">
        <v>3</v>
      </c>
      <c r="AP8654">
        <v>140</v>
      </c>
      <c r="AQ8654" s="160" t="s">
        <v>1107</v>
      </c>
      <c r="AR8654" s="28">
        <f t="shared" si="278"/>
        <v>14</v>
      </c>
      <c r="AT8654" s="160">
        <v>36823</v>
      </c>
      <c r="AU8654">
        <v>3</v>
      </c>
      <c r="AV8654">
        <v>123</v>
      </c>
      <c r="AW8654" s="160" t="s">
        <v>1107</v>
      </c>
      <c r="AX8654" s="28">
        <f t="shared" si="279"/>
        <v>12</v>
      </c>
    </row>
    <row r="8655" spans="28:50" x14ac:dyDescent="0.3">
      <c r="AB8655" s="160">
        <v>35362</v>
      </c>
      <c r="AC8655">
        <v>4</v>
      </c>
      <c r="AD8655">
        <v>77</v>
      </c>
      <c r="AE8655" t="s">
        <v>1107</v>
      </c>
      <c r="AF8655">
        <v>8</v>
      </c>
      <c r="AH8655" s="160">
        <v>35362</v>
      </c>
      <c r="AI8655">
        <v>4</v>
      </c>
      <c r="AJ8655">
        <v>170</v>
      </c>
      <c r="AK8655" s="160" t="s">
        <v>1107</v>
      </c>
      <c r="AL8655" s="28">
        <f t="shared" si="277"/>
        <v>17</v>
      </c>
      <c r="AN8655" s="160">
        <v>37918</v>
      </c>
      <c r="AO8655">
        <v>4</v>
      </c>
      <c r="AP8655">
        <v>145</v>
      </c>
      <c r="AQ8655" s="160" t="s">
        <v>1107</v>
      </c>
      <c r="AR8655" s="28">
        <f t="shared" si="278"/>
        <v>15</v>
      </c>
      <c r="AT8655" s="160">
        <v>36823</v>
      </c>
      <c r="AU8655">
        <v>4</v>
      </c>
      <c r="AV8655">
        <v>119</v>
      </c>
      <c r="AW8655" s="160" t="s">
        <v>1107</v>
      </c>
      <c r="AX8655" s="28">
        <f t="shared" si="279"/>
        <v>12</v>
      </c>
    </row>
    <row r="8656" spans="28:50" x14ac:dyDescent="0.3">
      <c r="AB8656" s="160">
        <v>35362</v>
      </c>
      <c r="AC8656">
        <v>5</v>
      </c>
      <c r="AD8656">
        <v>72</v>
      </c>
      <c r="AE8656" t="s">
        <v>1107</v>
      </c>
      <c r="AF8656">
        <v>7</v>
      </c>
      <c r="AH8656" s="160">
        <v>35362</v>
      </c>
      <c r="AI8656">
        <v>5</v>
      </c>
      <c r="AJ8656">
        <v>176</v>
      </c>
      <c r="AK8656" s="160" t="s">
        <v>1107</v>
      </c>
      <c r="AL8656" s="28">
        <f t="shared" si="277"/>
        <v>18</v>
      </c>
      <c r="AN8656" s="160">
        <v>37918</v>
      </c>
      <c r="AO8656">
        <v>5</v>
      </c>
      <c r="AP8656">
        <v>150</v>
      </c>
      <c r="AQ8656" s="160" t="s">
        <v>1107</v>
      </c>
      <c r="AR8656" s="28">
        <f t="shared" si="278"/>
        <v>15</v>
      </c>
      <c r="AT8656" s="160">
        <v>36823</v>
      </c>
      <c r="AU8656">
        <v>5</v>
      </c>
      <c r="AV8656">
        <v>113</v>
      </c>
      <c r="AW8656" s="160" t="s">
        <v>1107</v>
      </c>
      <c r="AX8656" s="28">
        <f t="shared" si="279"/>
        <v>11</v>
      </c>
    </row>
    <row r="8657" spans="28:50" x14ac:dyDescent="0.3">
      <c r="AB8657" s="160">
        <v>35362</v>
      </c>
      <c r="AC8657">
        <v>6</v>
      </c>
      <c r="AD8657">
        <v>82</v>
      </c>
      <c r="AE8657" t="s">
        <v>1107</v>
      </c>
      <c r="AF8657">
        <v>8</v>
      </c>
      <c r="AH8657" s="160">
        <v>35362</v>
      </c>
      <c r="AI8657">
        <v>6</v>
      </c>
      <c r="AJ8657">
        <v>182</v>
      </c>
      <c r="AK8657" s="160" t="s">
        <v>1107</v>
      </c>
      <c r="AL8657" s="28">
        <f t="shared" si="277"/>
        <v>18</v>
      </c>
      <c r="AN8657" s="160">
        <v>37918</v>
      </c>
      <c r="AO8657">
        <v>6</v>
      </c>
      <c r="AP8657">
        <v>170</v>
      </c>
      <c r="AQ8657" s="160" t="s">
        <v>1107</v>
      </c>
      <c r="AR8657" s="28">
        <f t="shared" si="278"/>
        <v>17</v>
      </c>
      <c r="AT8657" s="160">
        <v>36823</v>
      </c>
      <c r="AU8657">
        <v>6</v>
      </c>
      <c r="AV8657">
        <v>111</v>
      </c>
      <c r="AW8657" s="160" t="s">
        <v>1107</v>
      </c>
      <c r="AX8657" s="28">
        <f t="shared" si="279"/>
        <v>11</v>
      </c>
    </row>
    <row r="8658" spans="28:50" x14ac:dyDescent="0.3">
      <c r="AB8658" s="160">
        <v>35362</v>
      </c>
      <c r="AC8658">
        <v>7</v>
      </c>
      <c r="AD8658">
        <v>110</v>
      </c>
      <c r="AE8658" t="s">
        <v>1107</v>
      </c>
      <c r="AF8658">
        <v>11</v>
      </c>
      <c r="AH8658" s="160">
        <v>35362</v>
      </c>
      <c r="AI8658">
        <v>7</v>
      </c>
      <c r="AJ8658">
        <v>195</v>
      </c>
      <c r="AK8658" s="160" t="s">
        <v>1107</v>
      </c>
      <c r="AL8658" s="28">
        <f t="shared" si="277"/>
        <v>20</v>
      </c>
      <c r="AN8658" s="160">
        <v>37918</v>
      </c>
      <c r="AO8658">
        <v>7</v>
      </c>
      <c r="AP8658">
        <v>173</v>
      </c>
      <c r="AQ8658" s="160" t="s">
        <v>1107</v>
      </c>
      <c r="AR8658" s="28">
        <f t="shared" si="278"/>
        <v>17</v>
      </c>
      <c r="AT8658" s="160">
        <v>36823</v>
      </c>
      <c r="AU8658">
        <v>7</v>
      </c>
      <c r="AV8658">
        <v>117</v>
      </c>
      <c r="AW8658" s="160" t="s">
        <v>1107</v>
      </c>
      <c r="AX8658" s="28">
        <f t="shared" si="279"/>
        <v>12</v>
      </c>
    </row>
    <row r="8659" spans="28:50" x14ac:dyDescent="0.3">
      <c r="AB8659" s="160">
        <v>35362</v>
      </c>
      <c r="AC8659">
        <v>8</v>
      </c>
      <c r="AD8659">
        <v>139</v>
      </c>
      <c r="AE8659" t="s">
        <v>1107</v>
      </c>
      <c r="AF8659">
        <v>14</v>
      </c>
      <c r="AH8659" s="160">
        <v>35362</v>
      </c>
      <c r="AI8659">
        <v>8</v>
      </c>
      <c r="AJ8659">
        <v>208</v>
      </c>
      <c r="AK8659" s="160" t="s">
        <v>1107</v>
      </c>
      <c r="AL8659" s="28">
        <f t="shared" si="277"/>
        <v>21</v>
      </c>
      <c r="AN8659" s="160">
        <v>37918</v>
      </c>
      <c r="AO8659">
        <v>8</v>
      </c>
      <c r="AP8659">
        <v>180</v>
      </c>
      <c r="AQ8659" s="160" t="s">
        <v>1107</v>
      </c>
      <c r="AR8659" s="28">
        <f t="shared" si="278"/>
        <v>18</v>
      </c>
      <c r="AT8659" s="160">
        <v>36823</v>
      </c>
      <c r="AU8659">
        <v>8</v>
      </c>
      <c r="AV8659">
        <v>116</v>
      </c>
      <c r="AW8659" s="160" t="s">
        <v>1107</v>
      </c>
      <c r="AX8659" s="28">
        <f t="shared" si="279"/>
        <v>12</v>
      </c>
    </row>
    <row r="8660" spans="28:50" x14ac:dyDescent="0.3">
      <c r="AB8660" s="160">
        <v>35362</v>
      </c>
      <c r="AC8660">
        <v>9</v>
      </c>
      <c r="AD8660">
        <v>163</v>
      </c>
      <c r="AE8660" t="s">
        <v>1107</v>
      </c>
      <c r="AF8660">
        <v>16</v>
      </c>
      <c r="AH8660" s="160">
        <v>35362</v>
      </c>
      <c r="AI8660">
        <v>9</v>
      </c>
      <c r="AJ8660">
        <v>221</v>
      </c>
      <c r="AK8660" s="160" t="s">
        <v>1107</v>
      </c>
      <c r="AL8660" s="28">
        <f t="shared" si="277"/>
        <v>22</v>
      </c>
      <c r="AN8660" s="160">
        <v>37918</v>
      </c>
      <c r="AO8660">
        <v>9</v>
      </c>
      <c r="AP8660">
        <v>180</v>
      </c>
      <c r="AQ8660" s="160" t="s">
        <v>1107</v>
      </c>
      <c r="AR8660" s="28">
        <f t="shared" si="278"/>
        <v>18</v>
      </c>
      <c r="AT8660" s="160">
        <v>36823</v>
      </c>
      <c r="AU8660">
        <v>9</v>
      </c>
      <c r="AV8660">
        <v>115</v>
      </c>
      <c r="AW8660" s="160" t="s">
        <v>1107</v>
      </c>
      <c r="AX8660" s="28">
        <f t="shared" si="279"/>
        <v>12</v>
      </c>
    </row>
    <row r="8661" spans="28:50" x14ac:dyDescent="0.3">
      <c r="AB8661" s="160">
        <v>35362</v>
      </c>
      <c r="AC8661">
        <v>10</v>
      </c>
      <c r="AD8661">
        <v>188</v>
      </c>
      <c r="AE8661" t="s">
        <v>1107</v>
      </c>
      <c r="AF8661">
        <v>19</v>
      </c>
      <c r="AH8661" s="160">
        <v>35362</v>
      </c>
      <c r="AI8661">
        <v>10</v>
      </c>
      <c r="AJ8661">
        <v>234</v>
      </c>
      <c r="AK8661" s="160" t="s">
        <v>1107</v>
      </c>
      <c r="AL8661" s="28">
        <f t="shared" si="277"/>
        <v>23</v>
      </c>
      <c r="AN8661" s="160">
        <v>37918</v>
      </c>
      <c r="AO8661">
        <v>10</v>
      </c>
      <c r="AP8661">
        <v>187</v>
      </c>
      <c r="AQ8661" s="160" t="s">
        <v>1107</v>
      </c>
      <c r="AR8661" s="28">
        <f t="shared" si="278"/>
        <v>19</v>
      </c>
      <c r="AT8661" s="160">
        <v>36823</v>
      </c>
      <c r="AU8661">
        <v>10</v>
      </c>
      <c r="AV8661">
        <v>109</v>
      </c>
      <c r="AW8661" s="160" t="s">
        <v>1107</v>
      </c>
      <c r="AX8661" s="28">
        <f t="shared" si="279"/>
        <v>11</v>
      </c>
    </row>
    <row r="8662" spans="28:50" x14ac:dyDescent="0.3">
      <c r="AB8662" s="160">
        <v>35362</v>
      </c>
      <c r="AC8662">
        <v>11</v>
      </c>
      <c r="AD8662">
        <v>212</v>
      </c>
      <c r="AE8662" t="s">
        <v>1107</v>
      </c>
      <c r="AF8662">
        <v>21</v>
      </c>
      <c r="AH8662" s="160">
        <v>35362</v>
      </c>
      <c r="AI8662">
        <v>11</v>
      </c>
      <c r="AJ8662">
        <v>248</v>
      </c>
      <c r="AK8662" s="160" t="s">
        <v>1107</v>
      </c>
      <c r="AL8662" s="28">
        <f t="shared" si="277"/>
        <v>25</v>
      </c>
      <c r="AN8662" s="160">
        <v>37918</v>
      </c>
      <c r="AO8662">
        <v>11</v>
      </c>
      <c r="AP8662">
        <v>190</v>
      </c>
      <c r="AQ8662" s="160" t="s">
        <v>1107</v>
      </c>
      <c r="AR8662" s="28">
        <f t="shared" si="278"/>
        <v>19</v>
      </c>
      <c r="AT8662" s="160">
        <v>36823</v>
      </c>
      <c r="AU8662">
        <v>11</v>
      </c>
      <c r="AV8662">
        <v>98</v>
      </c>
      <c r="AW8662" s="160" t="s">
        <v>1107</v>
      </c>
      <c r="AX8662" s="28">
        <f t="shared" si="279"/>
        <v>10</v>
      </c>
    </row>
    <row r="8663" spans="28:50" x14ac:dyDescent="0.3">
      <c r="AB8663" s="160">
        <v>35362</v>
      </c>
      <c r="AC8663">
        <v>12</v>
      </c>
      <c r="AD8663">
        <v>222</v>
      </c>
      <c r="AE8663" t="s">
        <v>1107</v>
      </c>
      <c r="AF8663">
        <v>22</v>
      </c>
      <c r="AH8663" s="160">
        <v>35362</v>
      </c>
      <c r="AI8663">
        <v>12</v>
      </c>
      <c r="AJ8663">
        <v>262</v>
      </c>
      <c r="AK8663" s="160" t="s">
        <v>1107</v>
      </c>
      <c r="AL8663" s="28">
        <f t="shared" si="277"/>
        <v>26</v>
      </c>
      <c r="AN8663" s="160">
        <v>37918</v>
      </c>
      <c r="AO8663">
        <v>12</v>
      </c>
      <c r="AP8663">
        <v>180</v>
      </c>
      <c r="AQ8663" s="160" t="s">
        <v>1107</v>
      </c>
      <c r="AR8663" s="28">
        <f t="shared" si="278"/>
        <v>18</v>
      </c>
      <c r="AT8663" s="160">
        <v>36823</v>
      </c>
      <c r="AU8663">
        <v>12</v>
      </c>
      <c r="AV8663">
        <v>100</v>
      </c>
      <c r="AW8663" s="160" t="s">
        <v>1107</v>
      </c>
      <c r="AX8663" s="28">
        <f t="shared" si="279"/>
        <v>10</v>
      </c>
    </row>
    <row r="8664" spans="28:50" x14ac:dyDescent="0.3">
      <c r="AB8664" s="160">
        <v>35362</v>
      </c>
      <c r="AC8664">
        <v>13</v>
      </c>
      <c r="AD8664">
        <v>234</v>
      </c>
      <c r="AE8664" t="s">
        <v>1107</v>
      </c>
      <c r="AF8664">
        <v>23</v>
      </c>
      <c r="AH8664" s="160">
        <v>35362</v>
      </c>
      <c r="AI8664">
        <v>13</v>
      </c>
      <c r="AJ8664">
        <v>268</v>
      </c>
      <c r="AK8664" s="160" t="s">
        <v>1107</v>
      </c>
      <c r="AL8664" s="28">
        <f t="shared" si="277"/>
        <v>27</v>
      </c>
      <c r="AN8664" s="160">
        <v>37918</v>
      </c>
      <c r="AO8664">
        <v>13</v>
      </c>
      <c r="AP8664">
        <v>175</v>
      </c>
      <c r="AQ8664" s="160" t="s">
        <v>1107</v>
      </c>
      <c r="AR8664" s="28">
        <f t="shared" si="278"/>
        <v>18</v>
      </c>
      <c r="AT8664" s="160">
        <v>36823</v>
      </c>
      <c r="AU8664">
        <v>13</v>
      </c>
      <c r="AV8664">
        <v>98</v>
      </c>
      <c r="AW8664" s="160" t="s">
        <v>1107</v>
      </c>
      <c r="AX8664" s="28">
        <f t="shared" si="279"/>
        <v>10</v>
      </c>
    </row>
    <row r="8665" spans="28:50" x14ac:dyDescent="0.3">
      <c r="AB8665" s="160">
        <v>35362</v>
      </c>
      <c r="AC8665">
        <v>14</v>
      </c>
      <c r="AD8665">
        <v>235</v>
      </c>
      <c r="AE8665" t="s">
        <v>1107</v>
      </c>
      <c r="AF8665">
        <v>24</v>
      </c>
      <c r="AH8665" s="160">
        <v>35362</v>
      </c>
      <c r="AI8665">
        <v>14</v>
      </c>
      <c r="AJ8665">
        <v>274</v>
      </c>
      <c r="AK8665" s="160" t="s">
        <v>1107</v>
      </c>
      <c r="AL8665" s="28">
        <f t="shared" si="277"/>
        <v>27</v>
      </c>
      <c r="AN8665" s="160">
        <v>37918</v>
      </c>
      <c r="AO8665">
        <v>14</v>
      </c>
      <c r="AP8665">
        <v>180</v>
      </c>
      <c r="AQ8665" s="160" t="s">
        <v>1107</v>
      </c>
      <c r="AR8665" s="28">
        <f t="shared" si="278"/>
        <v>18</v>
      </c>
      <c r="AT8665" s="160">
        <v>36823</v>
      </c>
      <c r="AU8665">
        <v>14</v>
      </c>
      <c r="AV8665">
        <v>96</v>
      </c>
      <c r="AW8665" s="160" t="s">
        <v>1107</v>
      </c>
      <c r="AX8665" s="28">
        <f t="shared" si="279"/>
        <v>10</v>
      </c>
    </row>
    <row r="8666" spans="28:50" x14ac:dyDescent="0.3">
      <c r="AB8666" s="160">
        <v>35362</v>
      </c>
      <c r="AC8666">
        <v>15</v>
      </c>
      <c r="AD8666">
        <v>234</v>
      </c>
      <c r="AE8666" t="s">
        <v>1107</v>
      </c>
      <c r="AF8666">
        <v>23</v>
      </c>
      <c r="AH8666" s="160">
        <v>35362</v>
      </c>
      <c r="AI8666">
        <v>15</v>
      </c>
      <c r="AJ8666">
        <v>280</v>
      </c>
      <c r="AK8666" s="160" t="s">
        <v>1107</v>
      </c>
      <c r="AL8666" s="28">
        <f t="shared" si="277"/>
        <v>28</v>
      </c>
      <c r="AN8666" s="160">
        <v>37918</v>
      </c>
      <c r="AO8666">
        <v>15</v>
      </c>
      <c r="AP8666">
        <v>180</v>
      </c>
      <c r="AQ8666" s="160" t="s">
        <v>1107</v>
      </c>
      <c r="AR8666" s="28">
        <f t="shared" si="278"/>
        <v>18</v>
      </c>
      <c r="AT8666" s="160">
        <v>36823</v>
      </c>
      <c r="AU8666">
        <v>15</v>
      </c>
      <c r="AV8666">
        <v>97</v>
      </c>
      <c r="AW8666" s="160" t="s">
        <v>1107</v>
      </c>
      <c r="AX8666" s="28">
        <f t="shared" si="279"/>
        <v>10</v>
      </c>
    </row>
    <row r="8667" spans="28:50" x14ac:dyDescent="0.3">
      <c r="AB8667" s="160">
        <v>35362</v>
      </c>
      <c r="AC8667">
        <v>16</v>
      </c>
      <c r="AD8667">
        <v>232</v>
      </c>
      <c r="AE8667" t="s">
        <v>1107</v>
      </c>
      <c r="AF8667">
        <v>23</v>
      </c>
      <c r="AH8667" s="160">
        <v>35362</v>
      </c>
      <c r="AI8667">
        <v>16</v>
      </c>
      <c r="AJ8667">
        <v>277</v>
      </c>
      <c r="AK8667" s="160" t="s">
        <v>1107</v>
      </c>
      <c r="AL8667" s="28">
        <f t="shared" si="277"/>
        <v>28</v>
      </c>
      <c r="AN8667" s="160">
        <v>37918</v>
      </c>
      <c r="AO8667">
        <v>16</v>
      </c>
      <c r="AP8667">
        <v>161</v>
      </c>
      <c r="AQ8667" s="160" t="s">
        <v>1107</v>
      </c>
      <c r="AR8667" s="28">
        <f t="shared" si="278"/>
        <v>16</v>
      </c>
      <c r="AT8667" s="160">
        <v>36823</v>
      </c>
      <c r="AU8667">
        <v>16</v>
      </c>
      <c r="AV8667">
        <v>94</v>
      </c>
      <c r="AW8667" s="160" t="s">
        <v>1107</v>
      </c>
      <c r="AX8667" s="28">
        <f t="shared" si="279"/>
        <v>9</v>
      </c>
    </row>
    <row r="8668" spans="28:50" x14ac:dyDescent="0.3">
      <c r="AB8668" s="160">
        <v>35362</v>
      </c>
      <c r="AC8668">
        <v>17</v>
      </c>
      <c r="AD8668">
        <v>218</v>
      </c>
      <c r="AE8668" t="s">
        <v>1107</v>
      </c>
      <c r="AF8668">
        <v>22</v>
      </c>
      <c r="AH8668" s="160">
        <v>35362</v>
      </c>
      <c r="AI8668">
        <v>17</v>
      </c>
      <c r="AJ8668">
        <v>274</v>
      </c>
      <c r="AK8668" s="160" t="s">
        <v>1107</v>
      </c>
      <c r="AL8668" s="28">
        <f t="shared" si="277"/>
        <v>27</v>
      </c>
      <c r="AN8668" s="160">
        <v>37918</v>
      </c>
      <c r="AO8668">
        <v>17</v>
      </c>
      <c r="AP8668">
        <v>160</v>
      </c>
      <c r="AQ8668" s="160" t="s">
        <v>1107</v>
      </c>
      <c r="AR8668" s="28">
        <f t="shared" si="278"/>
        <v>16</v>
      </c>
      <c r="AT8668" s="160">
        <v>36823</v>
      </c>
      <c r="AU8668">
        <v>17</v>
      </c>
      <c r="AV8668">
        <v>97</v>
      </c>
      <c r="AW8668" s="160" t="s">
        <v>1107</v>
      </c>
      <c r="AX8668" s="28">
        <f t="shared" si="279"/>
        <v>10</v>
      </c>
    </row>
    <row r="8669" spans="28:50" x14ac:dyDescent="0.3">
      <c r="AB8669" s="160">
        <v>35362</v>
      </c>
      <c r="AC8669">
        <v>18</v>
      </c>
      <c r="AD8669">
        <v>204</v>
      </c>
      <c r="AE8669" t="s">
        <v>1107</v>
      </c>
      <c r="AF8669">
        <v>20</v>
      </c>
      <c r="AH8669" s="160">
        <v>35362</v>
      </c>
      <c r="AI8669">
        <v>18</v>
      </c>
      <c r="AJ8669">
        <v>271</v>
      </c>
      <c r="AK8669" s="160" t="s">
        <v>1107</v>
      </c>
      <c r="AL8669" s="28">
        <f t="shared" si="277"/>
        <v>27</v>
      </c>
      <c r="AN8669" s="160">
        <v>37918</v>
      </c>
      <c r="AO8669">
        <v>18</v>
      </c>
      <c r="AP8669">
        <v>150</v>
      </c>
      <c r="AQ8669" s="160" t="s">
        <v>1107</v>
      </c>
      <c r="AR8669" s="28">
        <f t="shared" si="278"/>
        <v>15</v>
      </c>
      <c r="AT8669" s="160">
        <v>36823</v>
      </c>
      <c r="AU8669">
        <v>18</v>
      </c>
      <c r="AV8669">
        <v>92</v>
      </c>
      <c r="AW8669" s="160" t="s">
        <v>1107</v>
      </c>
      <c r="AX8669" s="28">
        <f t="shared" si="279"/>
        <v>9</v>
      </c>
    </row>
    <row r="8670" spans="28:50" x14ac:dyDescent="0.3">
      <c r="AB8670" s="160">
        <v>35362</v>
      </c>
      <c r="AC8670">
        <v>19</v>
      </c>
      <c r="AD8670">
        <v>182</v>
      </c>
      <c r="AE8670" t="s">
        <v>1107</v>
      </c>
      <c r="AF8670">
        <v>18</v>
      </c>
      <c r="AH8670" s="160">
        <v>35362</v>
      </c>
      <c r="AI8670">
        <v>19</v>
      </c>
      <c r="AJ8670">
        <v>261</v>
      </c>
      <c r="AK8670" s="160" t="s">
        <v>1107</v>
      </c>
      <c r="AL8670" s="28">
        <f t="shared" si="277"/>
        <v>26</v>
      </c>
      <c r="AN8670" s="160">
        <v>37918</v>
      </c>
      <c r="AO8670">
        <v>19</v>
      </c>
      <c r="AP8670">
        <v>147</v>
      </c>
      <c r="AQ8670" s="160" t="s">
        <v>1107</v>
      </c>
      <c r="AR8670" s="28">
        <f t="shared" si="278"/>
        <v>15</v>
      </c>
      <c r="AT8670" s="160">
        <v>36823</v>
      </c>
      <c r="AU8670">
        <v>19</v>
      </c>
      <c r="AV8670">
        <v>89</v>
      </c>
      <c r="AW8670" s="160" t="s">
        <v>1107</v>
      </c>
      <c r="AX8670" s="28">
        <f t="shared" si="279"/>
        <v>9</v>
      </c>
    </row>
    <row r="8671" spans="28:50" x14ac:dyDescent="0.3">
      <c r="AB8671" s="160">
        <v>35362</v>
      </c>
      <c r="AC8671">
        <v>20</v>
      </c>
      <c r="AD8671">
        <v>180</v>
      </c>
      <c r="AE8671" t="s">
        <v>1107</v>
      </c>
      <c r="AF8671">
        <v>18</v>
      </c>
      <c r="AH8671" s="160">
        <v>35362</v>
      </c>
      <c r="AI8671">
        <v>20</v>
      </c>
      <c r="AJ8671">
        <v>251</v>
      </c>
      <c r="AK8671" s="160" t="s">
        <v>1107</v>
      </c>
      <c r="AL8671" s="28">
        <f t="shared" si="277"/>
        <v>25</v>
      </c>
      <c r="AN8671" s="160">
        <v>37918</v>
      </c>
      <c r="AO8671">
        <v>20</v>
      </c>
      <c r="AP8671">
        <v>150</v>
      </c>
      <c r="AQ8671" s="160" t="s">
        <v>1107</v>
      </c>
      <c r="AR8671" s="28">
        <f t="shared" si="278"/>
        <v>15</v>
      </c>
      <c r="AT8671" s="160">
        <v>36823</v>
      </c>
      <c r="AU8671">
        <v>20</v>
      </c>
      <c r="AV8671">
        <v>90</v>
      </c>
      <c r="AW8671" s="160" t="s">
        <v>1107</v>
      </c>
      <c r="AX8671" s="28">
        <f t="shared" si="279"/>
        <v>9</v>
      </c>
    </row>
    <row r="8672" spans="28:50" x14ac:dyDescent="0.3">
      <c r="AB8672" s="160">
        <v>35362</v>
      </c>
      <c r="AC8672">
        <v>21</v>
      </c>
      <c r="AD8672">
        <v>166</v>
      </c>
      <c r="AE8672" t="s">
        <v>1107</v>
      </c>
      <c r="AF8672">
        <v>17</v>
      </c>
      <c r="AH8672" s="160">
        <v>35362</v>
      </c>
      <c r="AI8672">
        <v>21</v>
      </c>
      <c r="AJ8672">
        <v>240</v>
      </c>
      <c r="AK8672" s="160" t="s">
        <v>1107</v>
      </c>
      <c r="AL8672" s="28">
        <f t="shared" si="277"/>
        <v>24</v>
      </c>
      <c r="AN8672" s="160">
        <v>37918</v>
      </c>
      <c r="AO8672">
        <v>21</v>
      </c>
      <c r="AP8672">
        <v>140</v>
      </c>
      <c r="AQ8672" s="160" t="s">
        <v>1107</v>
      </c>
      <c r="AR8672" s="28">
        <f t="shared" si="278"/>
        <v>14</v>
      </c>
      <c r="AT8672" s="160">
        <v>36823</v>
      </c>
      <c r="AU8672">
        <v>21</v>
      </c>
      <c r="AV8672">
        <v>93</v>
      </c>
      <c r="AW8672" s="160" t="s">
        <v>1107</v>
      </c>
      <c r="AX8672" s="28">
        <f t="shared" si="279"/>
        <v>9</v>
      </c>
    </row>
    <row r="8673" spans="28:50" x14ac:dyDescent="0.3">
      <c r="AB8673" s="160">
        <v>35362</v>
      </c>
      <c r="AC8673">
        <v>22</v>
      </c>
      <c r="AD8673">
        <v>148</v>
      </c>
      <c r="AE8673" t="s">
        <v>1107</v>
      </c>
      <c r="AF8673">
        <v>15</v>
      </c>
      <c r="AH8673" s="160">
        <v>35362</v>
      </c>
      <c r="AI8673">
        <v>22</v>
      </c>
      <c r="AJ8673">
        <v>238</v>
      </c>
      <c r="AK8673" s="160" t="s">
        <v>1107</v>
      </c>
      <c r="AL8673" s="28">
        <f t="shared" si="277"/>
        <v>24</v>
      </c>
      <c r="AN8673" s="160">
        <v>37918</v>
      </c>
      <c r="AO8673">
        <v>22</v>
      </c>
      <c r="AP8673">
        <v>140</v>
      </c>
      <c r="AQ8673" s="160" t="s">
        <v>1107</v>
      </c>
      <c r="AR8673" s="28">
        <f t="shared" si="278"/>
        <v>14</v>
      </c>
      <c r="AT8673" s="160">
        <v>36823</v>
      </c>
      <c r="AU8673">
        <v>22</v>
      </c>
      <c r="AV8673">
        <v>96</v>
      </c>
      <c r="AW8673" s="160" t="s">
        <v>1107</v>
      </c>
      <c r="AX8673" s="28">
        <f t="shared" si="279"/>
        <v>10</v>
      </c>
    </row>
    <row r="8674" spans="28:50" x14ac:dyDescent="0.3">
      <c r="AB8674" s="160">
        <v>35362</v>
      </c>
      <c r="AC8674">
        <v>23</v>
      </c>
      <c r="AD8674">
        <v>114</v>
      </c>
      <c r="AE8674" t="s">
        <v>1107</v>
      </c>
      <c r="AF8674">
        <v>11</v>
      </c>
      <c r="AH8674" s="160">
        <v>35362</v>
      </c>
      <c r="AI8674">
        <v>23</v>
      </c>
      <c r="AJ8674">
        <v>235</v>
      </c>
      <c r="AK8674" s="160" t="s">
        <v>1107</v>
      </c>
      <c r="AL8674" s="28">
        <f t="shared" si="277"/>
        <v>24</v>
      </c>
      <c r="AN8674" s="160">
        <v>37918</v>
      </c>
      <c r="AO8674">
        <v>23</v>
      </c>
      <c r="AP8674">
        <v>140</v>
      </c>
      <c r="AQ8674" s="160" t="s">
        <v>1107</v>
      </c>
      <c r="AR8674" s="28">
        <f t="shared" si="278"/>
        <v>14</v>
      </c>
      <c r="AT8674" s="160">
        <v>36823</v>
      </c>
      <c r="AU8674">
        <v>23</v>
      </c>
      <c r="AV8674">
        <v>99</v>
      </c>
      <c r="AW8674" s="160" t="s">
        <v>1107</v>
      </c>
      <c r="AX8674" s="28">
        <f t="shared" si="279"/>
        <v>10</v>
      </c>
    </row>
    <row r="8675" spans="28:50" x14ac:dyDescent="0.3">
      <c r="AB8675" s="160">
        <v>35363</v>
      </c>
      <c r="AC8675">
        <v>0</v>
      </c>
      <c r="AD8675">
        <v>109</v>
      </c>
      <c r="AE8675" t="s">
        <v>1107</v>
      </c>
      <c r="AF8675">
        <v>11</v>
      </c>
      <c r="AH8675" s="160">
        <v>35363</v>
      </c>
      <c r="AI8675">
        <v>0</v>
      </c>
      <c r="AJ8675">
        <v>232</v>
      </c>
      <c r="AK8675" s="160" t="s">
        <v>1107</v>
      </c>
      <c r="AL8675" s="28">
        <f t="shared" si="277"/>
        <v>23</v>
      </c>
      <c r="AN8675" s="160">
        <v>37919</v>
      </c>
      <c r="AO8675">
        <v>0</v>
      </c>
      <c r="AP8675">
        <v>140</v>
      </c>
      <c r="AQ8675" s="160" t="s">
        <v>1107</v>
      </c>
      <c r="AR8675" s="28">
        <f t="shared" si="278"/>
        <v>14</v>
      </c>
      <c r="AT8675" s="160">
        <v>36824</v>
      </c>
      <c r="AU8675">
        <v>0</v>
      </c>
      <c r="AV8675">
        <v>101</v>
      </c>
      <c r="AW8675" s="160" t="s">
        <v>1107</v>
      </c>
      <c r="AX8675" s="28">
        <f t="shared" si="279"/>
        <v>10</v>
      </c>
    </row>
    <row r="8676" spans="28:50" x14ac:dyDescent="0.3">
      <c r="AB8676" s="160">
        <v>35363</v>
      </c>
      <c r="AC8676">
        <v>1</v>
      </c>
      <c r="AD8676">
        <v>99</v>
      </c>
      <c r="AE8676" t="s">
        <v>1107</v>
      </c>
      <c r="AF8676">
        <v>10</v>
      </c>
      <c r="AH8676" s="160">
        <v>35363</v>
      </c>
      <c r="AI8676">
        <v>1</v>
      </c>
      <c r="AJ8676">
        <v>207</v>
      </c>
      <c r="AK8676" s="160" t="s">
        <v>1107</v>
      </c>
      <c r="AL8676" s="28">
        <f t="shared" si="277"/>
        <v>21</v>
      </c>
      <c r="AN8676" s="160">
        <v>37919</v>
      </c>
      <c r="AO8676">
        <v>1</v>
      </c>
      <c r="AP8676">
        <v>133</v>
      </c>
      <c r="AQ8676" s="160" t="s">
        <v>1107</v>
      </c>
      <c r="AR8676" s="28">
        <f t="shared" si="278"/>
        <v>13</v>
      </c>
      <c r="AT8676" s="160">
        <v>36824</v>
      </c>
      <c r="AU8676">
        <v>1</v>
      </c>
      <c r="AV8676">
        <v>98</v>
      </c>
      <c r="AW8676" s="160" t="s">
        <v>1107</v>
      </c>
      <c r="AX8676" s="28">
        <f t="shared" si="279"/>
        <v>10</v>
      </c>
    </row>
    <row r="8677" spans="28:50" x14ac:dyDescent="0.3">
      <c r="AB8677" s="160">
        <v>35363</v>
      </c>
      <c r="AC8677">
        <v>2</v>
      </c>
      <c r="AD8677">
        <v>87</v>
      </c>
      <c r="AE8677" t="s">
        <v>1107</v>
      </c>
      <c r="AF8677">
        <v>9</v>
      </c>
      <c r="AH8677" s="160">
        <v>35363</v>
      </c>
      <c r="AI8677">
        <v>2</v>
      </c>
      <c r="AJ8677">
        <v>181</v>
      </c>
      <c r="AK8677" s="160" t="s">
        <v>1107</v>
      </c>
      <c r="AL8677" s="28">
        <f t="shared" si="277"/>
        <v>18</v>
      </c>
      <c r="AN8677" s="160">
        <v>37919</v>
      </c>
      <c r="AO8677">
        <v>2</v>
      </c>
      <c r="AP8677">
        <v>140</v>
      </c>
      <c r="AQ8677" s="160" t="s">
        <v>1107</v>
      </c>
      <c r="AR8677" s="28">
        <f t="shared" si="278"/>
        <v>14</v>
      </c>
      <c r="AT8677" s="160">
        <v>36824</v>
      </c>
      <c r="AU8677">
        <v>2</v>
      </c>
      <c r="AV8677">
        <v>94</v>
      </c>
      <c r="AW8677" s="160" t="s">
        <v>1107</v>
      </c>
      <c r="AX8677" s="28">
        <f t="shared" si="279"/>
        <v>9</v>
      </c>
    </row>
    <row r="8678" spans="28:50" x14ac:dyDescent="0.3">
      <c r="AB8678" s="160">
        <v>35363</v>
      </c>
      <c r="AC8678">
        <v>3</v>
      </c>
      <c r="AD8678">
        <v>85</v>
      </c>
      <c r="AE8678" t="s">
        <v>1107</v>
      </c>
      <c r="AF8678">
        <v>9</v>
      </c>
      <c r="AH8678" s="160">
        <v>35363</v>
      </c>
      <c r="AI8678">
        <v>3</v>
      </c>
      <c r="AJ8678">
        <v>155</v>
      </c>
      <c r="AK8678" s="160" t="s">
        <v>1107</v>
      </c>
      <c r="AL8678" s="28">
        <f t="shared" si="277"/>
        <v>16</v>
      </c>
      <c r="AN8678" s="160">
        <v>37919</v>
      </c>
      <c r="AO8678">
        <v>3</v>
      </c>
      <c r="AP8678">
        <v>130</v>
      </c>
      <c r="AQ8678" s="160" t="s">
        <v>1107</v>
      </c>
      <c r="AR8678" s="28">
        <f t="shared" si="278"/>
        <v>13</v>
      </c>
      <c r="AT8678" s="160">
        <v>36824</v>
      </c>
      <c r="AU8678">
        <v>3</v>
      </c>
      <c r="AV8678">
        <v>92</v>
      </c>
      <c r="AW8678" s="160" t="s">
        <v>1107</v>
      </c>
      <c r="AX8678" s="28">
        <f t="shared" si="279"/>
        <v>9</v>
      </c>
    </row>
    <row r="8679" spans="28:50" x14ac:dyDescent="0.3">
      <c r="AB8679" s="160">
        <v>35363</v>
      </c>
      <c r="AC8679">
        <v>4</v>
      </c>
      <c r="AD8679">
        <v>87</v>
      </c>
      <c r="AE8679" t="s">
        <v>1107</v>
      </c>
      <c r="AF8679">
        <v>9</v>
      </c>
      <c r="AH8679" s="160">
        <v>35363</v>
      </c>
      <c r="AI8679">
        <v>4</v>
      </c>
      <c r="AJ8679">
        <v>155</v>
      </c>
      <c r="AK8679" s="160" t="s">
        <v>1107</v>
      </c>
      <c r="AL8679" s="28">
        <f t="shared" si="277"/>
        <v>16</v>
      </c>
      <c r="AN8679" s="160">
        <v>37919</v>
      </c>
      <c r="AO8679">
        <v>4</v>
      </c>
      <c r="AP8679">
        <v>131</v>
      </c>
      <c r="AQ8679" s="160" t="s">
        <v>1107</v>
      </c>
      <c r="AR8679" s="28">
        <f t="shared" si="278"/>
        <v>13</v>
      </c>
      <c r="AT8679" s="160">
        <v>36824</v>
      </c>
      <c r="AU8679">
        <v>4</v>
      </c>
      <c r="AV8679">
        <v>94</v>
      </c>
      <c r="AW8679" s="160" t="s">
        <v>1107</v>
      </c>
      <c r="AX8679" s="28">
        <f t="shared" si="279"/>
        <v>9</v>
      </c>
    </row>
    <row r="8680" spans="28:50" x14ac:dyDescent="0.3">
      <c r="AB8680" s="160">
        <v>35363</v>
      </c>
      <c r="AC8680">
        <v>5</v>
      </c>
      <c r="AD8680">
        <v>77</v>
      </c>
      <c r="AE8680" t="s">
        <v>1107</v>
      </c>
      <c r="AF8680">
        <v>8</v>
      </c>
      <c r="AH8680" s="160">
        <v>35363</v>
      </c>
      <c r="AI8680">
        <v>5</v>
      </c>
      <c r="AJ8680">
        <v>154</v>
      </c>
      <c r="AK8680" s="160" t="s">
        <v>1107</v>
      </c>
      <c r="AL8680" s="28">
        <f t="shared" si="277"/>
        <v>15</v>
      </c>
      <c r="AN8680" s="160">
        <v>37919</v>
      </c>
      <c r="AO8680">
        <v>5</v>
      </c>
      <c r="AP8680">
        <v>130</v>
      </c>
      <c r="AQ8680" s="160" t="s">
        <v>1107</v>
      </c>
      <c r="AR8680" s="28">
        <f t="shared" si="278"/>
        <v>13</v>
      </c>
      <c r="AT8680" s="160">
        <v>36824</v>
      </c>
      <c r="AU8680">
        <v>5</v>
      </c>
      <c r="AV8680">
        <v>89</v>
      </c>
      <c r="AW8680" s="160" t="s">
        <v>1107</v>
      </c>
      <c r="AX8680" s="28">
        <f t="shared" si="279"/>
        <v>9</v>
      </c>
    </row>
    <row r="8681" spans="28:50" x14ac:dyDescent="0.3">
      <c r="AB8681" s="160">
        <v>35363</v>
      </c>
      <c r="AC8681">
        <v>6</v>
      </c>
      <c r="AD8681">
        <v>81</v>
      </c>
      <c r="AE8681" t="s">
        <v>1107</v>
      </c>
      <c r="AF8681">
        <v>8</v>
      </c>
      <c r="AH8681" s="160">
        <v>35363</v>
      </c>
      <c r="AI8681">
        <v>6</v>
      </c>
      <c r="AJ8681">
        <v>153</v>
      </c>
      <c r="AK8681" s="160" t="s">
        <v>1107</v>
      </c>
      <c r="AL8681" s="28">
        <f t="shared" si="277"/>
        <v>15</v>
      </c>
      <c r="AN8681" s="160">
        <v>37919</v>
      </c>
      <c r="AO8681">
        <v>6</v>
      </c>
      <c r="AP8681">
        <v>140</v>
      </c>
      <c r="AQ8681" s="160" t="s">
        <v>1107</v>
      </c>
      <c r="AR8681" s="28">
        <f t="shared" si="278"/>
        <v>14</v>
      </c>
      <c r="AT8681" s="160">
        <v>36824</v>
      </c>
      <c r="AU8681">
        <v>6</v>
      </c>
      <c r="AV8681">
        <v>97</v>
      </c>
      <c r="AW8681" s="160" t="s">
        <v>1107</v>
      </c>
      <c r="AX8681" s="28">
        <f t="shared" si="279"/>
        <v>10</v>
      </c>
    </row>
    <row r="8682" spans="28:50" x14ac:dyDescent="0.3">
      <c r="AB8682" s="160">
        <v>35363</v>
      </c>
      <c r="AC8682">
        <v>7</v>
      </c>
      <c r="AD8682">
        <v>108</v>
      </c>
      <c r="AE8682" t="s">
        <v>1107</v>
      </c>
      <c r="AF8682">
        <v>11</v>
      </c>
      <c r="AH8682" s="160">
        <v>35363</v>
      </c>
      <c r="AI8682">
        <v>7</v>
      </c>
      <c r="AJ8682">
        <v>152</v>
      </c>
      <c r="AK8682" s="160" t="s">
        <v>1107</v>
      </c>
      <c r="AL8682" s="28">
        <f t="shared" si="277"/>
        <v>15</v>
      </c>
      <c r="AN8682" s="160">
        <v>37919</v>
      </c>
      <c r="AO8682">
        <v>7</v>
      </c>
      <c r="AP8682">
        <v>149</v>
      </c>
      <c r="AQ8682" s="160" t="s">
        <v>1107</v>
      </c>
      <c r="AR8682" s="28">
        <f t="shared" si="278"/>
        <v>15</v>
      </c>
      <c r="AT8682" s="160">
        <v>36824</v>
      </c>
      <c r="AU8682">
        <v>7</v>
      </c>
      <c r="AV8682">
        <v>123</v>
      </c>
      <c r="AW8682" s="160" t="s">
        <v>1107</v>
      </c>
      <c r="AX8682" s="28">
        <f t="shared" si="279"/>
        <v>12</v>
      </c>
    </row>
    <row r="8683" spans="28:50" x14ac:dyDescent="0.3">
      <c r="AB8683" s="160">
        <v>35363</v>
      </c>
      <c r="AC8683">
        <v>8</v>
      </c>
      <c r="AD8683">
        <v>148</v>
      </c>
      <c r="AE8683" t="s">
        <v>1107</v>
      </c>
      <c r="AF8683">
        <v>15</v>
      </c>
      <c r="AH8683" s="160">
        <v>35363</v>
      </c>
      <c r="AI8683">
        <v>8</v>
      </c>
      <c r="AJ8683">
        <v>150</v>
      </c>
      <c r="AK8683" s="160" t="s">
        <v>1107</v>
      </c>
      <c r="AL8683" s="28">
        <f t="shared" si="277"/>
        <v>15</v>
      </c>
      <c r="AN8683" s="160">
        <v>37919</v>
      </c>
      <c r="AO8683">
        <v>8</v>
      </c>
      <c r="AP8683">
        <v>150</v>
      </c>
      <c r="AQ8683" s="160" t="s">
        <v>1107</v>
      </c>
      <c r="AR8683" s="28">
        <f t="shared" si="278"/>
        <v>15</v>
      </c>
      <c r="AT8683" s="160">
        <v>36824</v>
      </c>
      <c r="AU8683">
        <v>8</v>
      </c>
      <c r="AV8683">
        <v>129</v>
      </c>
      <c r="AW8683" s="160" t="s">
        <v>1107</v>
      </c>
      <c r="AX8683" s="28">
        <f t="shared" si="279"/>
        <v>13</v>
      </c>
    </row>
    <row r="8684" spans="28:50" x14ac:dyDescent="0.3">
      <c r="AB8684" s="160">
        <v>35363</v>
      </c>
      <c r="AC8684">
        <v>9</v>
      </c>
      <c r="AD8684">
        <v>176</v>
      </c>
      <c r="AE8684" t="s">
        <v>1107</v>
      </c>
      <c r="AF8684">
        <v>18</v>
      </c>
      <c r="AH8684" s="160">
        <v>35363</v>
      </c>
      <c r="AI8684">
        <v>9</v>
      </c>
      <c r="AJ8684">
        <v>148</v>
      </c>
      <c r="AK8684" s="160" t="s">
        <v>1107</v>
      </c>
      <c r="AL8684" s="28">
        <f t="shared" si="277"/>
        <v>15</v>
      </c>
      <c r="AN8684" s="160">
        <v>37919</v>
      </c>
      <c r="AO8684">
        <v>9</v>
      </c>
      <c r="AP8684">
        <v>160</v>
      </c>
      <c r="AQ8684" s="160" t="s">
        <v>1107</v>
      </c>
      <c r="AR8684" s="28">
        <f t="shared" si="278"/>
        <v>16</v>
      </c>
      <c r="AT8684" s="160">
        <v>36824</v>
      </c>
      <c r="AU8684">
        <v>9</v>
      </c>
      <c r="AV8684">
        <v>137</v>
      </c>
      <c r="AW8684" s="160" t="s">
        <v>1107</v>
      </c>
      <c r="AX8684" s="28">
        <f t="shared" si="279"/>
        <v>14</v>
      </c>
    </row>
    <row r="8685" spans="28:50" x14ac:dyDescent="0.3">
      <c r="AB8685" s="160">
        <v>35363</v>
      </c>
      <c r="AC8685">
        <v>10</v>
      </c>
      <c r="AD8685">
        <v>209</v>
      </c>
      <c r="AE8685" t="s">
        <v>1107</v>
      </c>
      <c r="AF8685">
        <v>21</v>
      </c>
      <c r="AH8685" s="160">
        <v>35363</v>
      </c>
      <c r="AI8685">
        <v>10</v>
      </c>
      <c r="AJ8685">
        <v>148</v>
      </c>
      <c r="AK8685" s="160" t="s">
        <v>1107</v>
      </c>
      <c r="AL8685" s="28">
        <f t="shared" si="277"/>
        <v>15</v>
      </c>
      <c r="AN8685" s="160">
        <v>37919</v>
      </c>
      <c r="AO8685">
        <v>10</v>
      </c>
      <c r="AP8685">
        <v>170</v>
      </c>
      <c r="AQ8685" s="160" t="s">
        <v>1107</v>
      </c>
      <c r="AR8685" s="28">
        <f t="shared" si="278"/>
        <v>17</v>
      </c>
      <c r="AT8685" s="160">
        <v>36824</v>
      </c>
      <c r="AU8685">
        <v>10</v>
      </c>
      <c r="AV8685">
        <v>90</v>
      </c>
      <c r="AW8685" s="160" t="s">
        <v>1107</v>
      </c>
      <c r="AX8685" s="28">
        <f t="shared" si="279"/>
        <v>9</v>
      </c>
    </row>
    <row r="8686" spans="28:50" x14ac:dyDescent="0.3">
      <c r="AB8686" s="160">
        <v>35363</v>
      </c>
      <c r="AC8686">
        <v>11</v>
      </c>
      <c r="AD8686">
        <v>215</v>
      </c>
      <c r="AE8686" t="s">
        <v>1107</v>
      </c>
      <c r="AF8686">
        <v>22</v>
      </c>
      <c r="AH8686" s="160">
        <v>35363</v>
      </c>
      <c r="AI8686">
        <v>11</v>
      </c>
      <c r="AJ8686">
        <v>148</v>
      </c>
      <c r="AK8686" s="160" t="s">
        <v>1107</v>
      </c>
      <c r="AL8686" s="28">
        <f t="shared" si="277"/>
        <v>15</v>
      </c>
      <c r="AN8686" s="160">
        <v>37919</v>
      </c>
      <c r="AO8686">
        <v>11</v>
      </c>
      <c r="AP8686">
        <v>170</v>
      </c>
      <c r="AQ8686" s="160" t="s">
        <v>1107</v>
      </c>
      <c r="AR8686" s="28">
        <f t="shared" si="278"/>
        <v>17</v>
      </c>
      <c r="AT8686" s="160">
        <v>36824</v>
      </c>
      <c r="AU8686">
        <v>11</v>
      </c>
      <c r="AV8686">
        <v>87</v>
      </c>
      <c r="AW8686" s="160" t="s">
        <v>1107</v>
      </c>
      <c r="AX8686" s="28">
        <f t="shared" si="279"/>
        <v>9</v>
      </c>
    </row>
    <row r="8687" spans="28:50" x14ac:dyDescent="0.3">
      <c r="AB8687" s="160">
        <v>35363</v>
      </c>
      <c r="AC8687">
        <v>12</v>
      </c>
      <c r="AD8687">
        <v>230</v>
      </c>
      <c r="AE8687" t="s">
        <v>1107</v>
      </c>
      <c r="AF8687">
        <v>23</v>
      </c>
      <c r="AH8687" s="160">
        <v>35363</v>
      </c>
      <c r="AI8687">
        <v>12</v>
      </c>
      <c r="AJ8687">
        <v>147</v>
      </c>
      <c r="AK8687" s="160" t="s">
        <v>1107</v>
      </c>
      <c r="AL8687" s="28">
        <f t="shared" si="277"/>
        <v>15</v>
      </c>
      <c r="AN8687" s="160">
        <v>37919</v>
      </c>
      <c r="AO8687">
        <v>12</v>
      </c>
      <c r="AP8687">
        <v>160</v>
      </c>
      <c r="AQ8687" s="160" t="s">
        <v>1107</v>
      </c>
      <c r="AR8687" s="28">
        <f t="shared" si="278"/>
        <v>16</v>
      </c>
      <c r="AT8687" s="160">
        <v>36824</v>
      </c>
      <c r="AU8687">
        <v>12</v>
      </c>
      <c r="AV8687">
        <v>94</v>
      </c>
      <c r="AW8687" s="160" t="s">
        <v>1107</v>
      </c>
      <c r="AX8687" s="28">
        <f t="shared" si="279"/>
        <v>9</v>
      </c>
    </row>
    <row r="8688" spans="28:50" x14ac:dyDescent="0.3">
      <c r="AB8688" s="160">
        <v>35363</v>
      </c>
      <c r="AC8688">
        <v>13</v>
      </c>
      <c r="AD8688">
        <v>241</v>
      </c>
      <c r="AE8688" t="s">
        <v>1107</v>
      </c>
      <c r="AF8688">
        <v>24</v>
      </c>
      <c r="AH8688" s="160">
        <v>35363</v>
      </c>
      <c r="AI8688">
        <v>13</v>
      </c>
      <c r="AJ8688">
        <v>146</v>
      </c>
      <c r="AK8688" s="160" t="s">
        <v>1107</v>
      </c>
      <c r="AL8688" s="28">
        <f t="shared" si="277"/>
        <v>15</v>
      </c>
      <c r="AN8688" s="160">
        <v>37919</v>
      </c>
      <c r="AO8688">
        <v>13</v>
      </c>
      <c r="AP8688">
        <v>162</v>
      </c>
      <c r="AQ8688" s="160" t="s">
        <v>1107</v>
      </c>
      <c r="AR8688" s="28">
        <f t="shared" si="278"/>
        <v>16</v>
      </c>
      <c r="AT8688" s="160">
        <v>36824</v>
      </c>
      <c r="AU8688">
        <v>13</v>
      </c>
      <c r="AV8688">
        <v>91</v>
      </c>
      <c r="AW8688" s="160" t="s">
        <v>1107</v>
      </c>
      <c r="AX8688" s="28">
        <f t="shared" si="279"/>
        <v>9</v>
      </c>
    </row>
    <row r="8689" spans="28:50" x14ac:dyDescent="0.3">
      <c r="AB8689" s="160">
        <v>35363</v>
      </c>
      <c r="AC8689">
        <v>14</v>
      </c>
      <c r="AD8689">
        <v>246</v>
      </c>
      <c r="AE8689" t="s">
        <v>1107</v>
      </c>
      <c r="AF8689">
        <v>25</v>
      </c>
      <c r="AH8689" s="160">
        <v>35363</v>
      </c>
      <c r="AI8689">
        <v>14</v>
      </c>
      <c r="AJ8689">
        <v>145</v>
      </c>
      <c r="AK8689" s="160" t="s">
        <v>1107</v>
      </c>
      <c r="AL8689" s="28">
        <f t="shared" si="277"/>
        <v>15</v>
      </c>
      <c r="AN8689" s="160">
        <v>37919</v>
      </c>
      <c r="AO8689">
        <v>14</v>
      </c>
      <c r="AP8689">
        <v>170</v>
      </c>
      <c r="AQ8689" s="160" t="s">
        <v>1107</v>
      </c>
      <c r="AR8689" s="28">
        <f t="shared" si="278"/>
        <v>17</v>
      </c>
      <c r="AT8689" s="160">
        <v>36824</v>
      </c>
      <c r="AU8689">
        <v>14</v>
      </c>
      <c r="AV8689">
        <v>99</v>
      </c>
      <c r="AW8689" s="160" t="s">
        <v>1107</v>
      </c>
      <c r="AX8689" s="28">
        <f t="shared" si="279"/>
        <v>10</v>
      </c>
    </row>
    <row r="8690" spans="28:50" x14ac:dyDescent="0.3">
      <c r="AB8690" s="160">
        <v>35363</v>
      </c>
      <c r="AC8690">
        <v>15</v>
      </c>
      <c r="AD8690">
        <v>236</v>
      </c>
      <c r="AE8690" t="s">
        <v>1107</v>
      </c>
      <c r="AF8690">
        <v>24</v>
      </c>
      <c r="AH8690" s="160">
        <v>35363</v>
      </c>
      <c r="AI8690">
        <v>15</v>
      </c>
      <c r="AJ8690">
        <v>143</v>
      </c>
      <c r="AK8690" s="160" t="s">
        <v>1107</v>
      </c>
      <c r="AL8690" s="28">
        <f t="shared" si="277"/>
        <v>14</v>
      </c>
      <c r="AN8690" s="160">
        <v>37919</v>
      </c>
      <c r="AO8690">
        <v>15</v>
      </c>
      <c r="AP8690">
        <v>160</v>
      </c>
      <c r="AQ8690" s="160" t="s">
        <v>1107</v>
      </c>
      <c r="AR8690" s="28">
        <f t="shared" si="278"/>
        <v>16</v>
      </c>
      <c r="AT8690" s="160">
        <v>36824</v>
      </c>
      <c r="AU8690">
        <v>15</v>
      </c>
      <c r="AV8690">
        <v>96</v>
      </c>
      <c r="AW8690" s="160" t="s">
        <v>1107</v>
      </c>
      <c r="AX8690" s="28">
        <f t="shared" si="279"/>
        <v>10</v>
      </c>
    </row>
    <row r="8691" spans="28:50" x14ac:dyDescent="0.3">
      <c r="AB8691" s="160">
        <v>35363</v>
      </c>
      <c r="AC8691">
        <v>16</v>
      </c>
      <c r="AD8691">
        <v>235</v>
      </c>
      <c r="AE8691" t="s">
        <v>1107</v>
      </c>
      <c r="AF8691">
        <v>24</v>
      </c>
      <c r="AH8691" s="160">
        <v>35363</v>
      </c>
      <c r="AI8691">
        <v>16</v>
      </c>
      <c r="AJ8691">
        <v>142</v>
      </c>
      <c r="AK8691" s="160" t="s">
        <v>1107</v>
      </c>
      <c r="AL8691" s="28">
        <f t="shared" si="277"/>
        <v>14</v>
      </c>
      <c r="AN8691" s="160">
        <v>37919</v>
      </c>
      <c r="AO8691">
        <v>16</v>
      </c>
      <c r="AP8691">
        <v>157</v>
      </c>
      <c r="AQ8691" s="160" t="s">
        <v>1107</v>
      </c>
      <c r="AR8691" s="28">
        <f t="shared" si="278"/>
        <v>16</v>
      </c>
      <c r="AT8691" s="160">
        <v>36824</v>
      </c>
      <c r="AU8691">
        <v>16</v>
      </c>
      <c r="AV8691">
        <v>101</v>
      </c>
      <c r="AW8691" s="160" t="s">
        <v>1107</v>
      </c>
      <c r="AX8691" s="28">
        <f t="shared" si="279"/>
        <v>10</v>
      </c>
    </row>
    <row r="8692" spans="28:50" x14ac:dyDescent="0.3">
      <c r="AB8692" s="160">
        <v>35363</v>
      </c>
      <c r="AC8692">
        <v>17</v>
      </c>
      <c r="AD8692">
        <v>226</v>
      </c>
      <c r="AE8692" t="s">
        <v>1107</v>
      </c>
      <c r="AF8692">
        <v>23</v>
      </c>
      <c r="AH8692" s="160">
        <v>35363</v>
      </c>
      <c r="AI8692">
        <v>17</v>
      </c>
      <c r="AJ8692">
        <v>141</v>
      </c>
      <c r="AK8692" s="160" t="s">
        <v>1107</v>
      </c>
      <c r="AL8692" s="28">
        <f t="shared" si="277"/>
        <v>14</v>
      </c>
      <c r="AN8692" s="160">
        <v>37919</v>
      </c>
      <c r="AO8692">
        <v>17</v>
      </c>
      <c r="AP8692">
        <v>150</v>
      </c>
      <c r="AQ8692" s="160" t="s">
        <v>1107</v>
      </c>
      <c r="AR8692" s="28">
        <f t="shared" si="278"/>
        <v>15</v>
      </c>
      <c r="AT8692" s="160">
        <v>36824</v>
      </c>
      <c r="AU8692">
        <v>17</v>
      </c>
      <c r="AV8692">
        <v>103</v>
      </c>
      <c r="AW8692" s="160" t="s">
        <v>1107</v>
      </c>
      <c r="AX8692" s="28">
        <f t="shared" si="279"/>
        <v>10</v>
      </c>
    </row>
    <row r="8693" spans="28:50" x14ac:dyDescent="0.3">
      <c r="AB8693" s="160">
        <v>35363</v>
      </c>
      <c r="AC8693">
        <v>18</v>
      </c>
      <c r="AD8693">
        <v>209</v>
      </c>
      <c r="AE8693" t="s">
        <v>1107</v>
      </c>
      <c r="AF8693">
        <v>21</v>
      </c>
      <c r="AH8693" s="160">
        <v>35363</v>
      </c>
      <c r="AI8693">
        <v>18</v>
      </c>
      <c r="AJ8693">
        <v>139</v>
      </c>
      <c r="AK8693" s="160" t="s">
        <v>1107</v>
      </c>
      <c r="AL8693" s="28">
        <f t="shared" si="277"/>
        <v>14</v>
      </c>
      <c r="AN8693" s="160">
        <v>37919</v>
      </c>
      <c r="AO8693">
        <v>18</v>
      </c>
      <c r="AP8693">
        <v>140</v>
      </c>
      <c r="AQ8693" s="160" t="s">
        <v>1107</v>
      </c>
      <c r="AR8693" s="28">
        <f t="shared" si="278"/>
        <v>14</v>
      </c>
      <c r="AT8693" s="160">
        <v>36824</v>
      </c>
      <c r="AU8693">
        <v>18</v>
      </c>
      <c r="AV8693">
        <v>96</v>
      </c>
      <c r="AW8693" s="160" t="s">
        <v>1107</v>
      </c>
      <c r="AX8693" s="28">
        <f t="shared" si="279"/>
        <v>10</v>
      </c>
    </row>
    <row r="8694" spans="28:50" x14ac:dyDescent="0.3">
      <c r="AB8694" s="160">
        <v>35363</v>
      </c>
      <c r="AC8694">
        <v>19</v>
      </c>
      <c r="AD8694">
        <v>193</v>
      </c>
      <c r="AE8694" t="s">
        <v>1107</v>
      </c>
      <c r="AF8694">
        <v>19</v>
      </c>
      <c r="AH8694" s="160">
        <v>35363</v>
      </c>
      <c r="AI8694">
        <v>19</v>
      </c>
      <c r="AJ8694">
        <v>135</v>
      </c>
      <c r="AK8694" s="160" t="s">
        <v>1107</v>
      </c>
      <c r="AL8694" s="28">
        <f t="shared" si="277"/>
        <v>14</v>
      </c>
      <c r="AN8694" s="160">
        <v>37919</v>
      </c>
      <c r="AO8694">
        <v>19</v>
      </c>
      <c r="AP8694">
        <v>134</v>
      </c>
      <c r="AQ8694" s="160" t="s">
        <v>1107</v>
      </c>
      <c r="AR8694" s="28">
        <f t="shared" si="278"/>
        <v>13</v>
      </c>
      <c r="AT8694" s="160">
        <v>36824</v>
      </c>
      <c r="AU8694">
        <v>19</v>
      </c>
      <c r="AV8694">
        <v>98</v>
      </c>
      <c r="AW8694" s="160" t="s">
        <v>1107</v>
      </c>
      <c r="AX8694" s="28">
        <f t="shared" si="279"/>
        <v>10</v>
      </c>
    </row>
    <row r="8695" spans="28:50" x14ac:dyDescent="0.3">
      <c r="AB8695" s="160">
        <v>35363</v>
      </c>
      <c r="AC8695">
        <v>20</v>
      </c>
      <c r="AD8695">
        <v>175</v>
      </c>
      <c r="AE8695" t="s">
        <v>1107</v>
      </c>
      <c r="AF8695">
        <v>18</v>
      </c>
      <c r="AH8695" s="160">
        <v>35363</v>
      </c>
      <c r="AI8695">
        <v>20</v>
      </c>
      <c r="AJ8695">
        <v>131</v>
      </c>
      <c r="AK8695" s="160" t="s">
        <v>1107</v>
      </c>
      <c r="AL8695" s="28">
        <f t="shared" si="277"/>
        <v>13</v>
      </c>
      <c r="AN8695" s="160">
        <v>37919</v>
      </c>
      <c r="AO8695">
        <v>20</v>
      </c>
      <c r="AP8695">
        <v>130</v>
      </c>
      <c r="AQ8695" s="160" t="s">
        <v>1107</v>
      </c>
      <c r="AR8695" s="28">
        <f t="shared" si="278"/>
        <v>13</v>
      </c>
      <c r="AT8695" s="160">
        <v>36824</v>
      </c>
      <c r="AU8695">
        <v>20</v>
      </c>
      <c r="AV8695">
        <v>99</v>
      </c>
      <c r="AW8695" s="160" t="s">
        <v>1107</v>
      </c>
      <c r="AX8695" s="28">
        <f t="shared" si="279"/>
        <v>10</v>
      </c>
    </row>
    <row r="8696" spans="28:50" x14ac:dyDescent="0.3">
      <c r="AB8696" s="160">
        <v>35363</v>
      </c>
      <c r="AC8696">
        <v>21</v>
      </c>
      <c r="AD8696">
        <v>173</v>
      </c>
      <c r="AE8696" t="s">
        <v>1107</v>
      </c>
      <c r="AF8696">
        <v>17</v>
      </c>
      <c r="AH8696" s="160">
        <v>35363</v>
      </c>
      <c r="AI8696">
        <v>21</v>
      </c>
      <c r="AJ8696">
        <v>127</v>
      </c>
      <c r="AK8696" s="160" t="s">
        <v>1107</v>
      </c>
      <c r="AL8696" s="28">
        <f t="shared" si="277"/>
        <v>13</v>
      </c>
      <c r="AN8696" s="160">
        <v>37919</v>
      </c>
      <c r="AO8696">
        <v>21</v>
      </c>
      <c r="AP8696">
        <v>130</v>
      </c>
      <c r="AQ8696" s="160" t="s">
        <v>1107</v>
      </c>
      <c r="AR8696" s="28">
        <f t="shared" si="278"/>
        <v>13</v>
      </c>
      <c r="AT8696" s="160">
        <v>36824</v>
      </c>
      <c r="AU8696">
        <v>21</v>
      </c>
      <c r="AV8696">
        <v>85</v>
      </c>
      <c r="AW8696" s="160" t="s">
        <v>1107</v>
      </c>
      <c r="AX8696" s="28">
        <f t="shared" si="279"/>
        <v>9</v>
      </c>
    </row>
    <row r="8697" spans="28:50" x14ac:dyDescent="0.3">
      <c r="AB8697" s="160">
        <v>35363</v>
      </c>
      <c r="AC8697">
        <v>22</v>
      </c>
      <c r="AD8697">
        <v>154</v>
      </c>
      <c r="AE8697" t="s">
        <v>1107</v>
      </c>
      <c r="AF8697">
        <v>15</v>
      </c>
      <c r="AH8697" s="160">
        <v>35363</v>
      </c>
      <c r="AI8697">
        <v>22</v>
      </c>
      <c r="AJ8697">
        <v>125</v>
      </c>
      <c r="AK8697" s="160" t="s">
        <v>1107</v>
      </c>
      <c r="AL8697" s="28">
        <f t="shared" si="277"/>
        <v>13</v>
      </c>
      <c r="AN8697" s="160">
        <v>37919</v>
      </c>
      <c r="AO8697">
        <v>22</v>
      </c>
      <c r="AP8697">
        <v>123</v>
      </c>
      <c r="AQ8697" s="160" t="s">
        <v>1107</v>
      </c>
      <c r="AR8697" s="28">
        <f t="shared" si="278"/>
        <v>12</v>
      </c>
      <c r="AT8697" s="160">
        <v>36824</v>
      </c>
      <c r="AU8697">
        <v>22</v>
      </c>
      <c r="AV8697">
        <v>82</v>
      </c>
      <c r="AW8697" s="160" t="s">
        <v>1107</v>
      </c>
      <c r="AX8697" s="28">
        <f t="shared" si="279"/>
        <v>8</v>
      </c>
    </row>
    <row r="8698" spans="28:50" x14ac:dyDescent="0.3">
      <c r="AB8698" s="160">
        <v>35363</v>
      </c>
      <c r="AC8698">
        <v>23</v>
      </c>
      <c r="AD8698">
        <v>141</v>
      </c>
      <c r="AE8698" t="s">
        <v>1107</v>
      </c>
      <c r="AF8698">
        <v>14</v>
      </c>
      <c r="AH8698" s="160">
        <v>35363</v>
      </c>
      <c r="AI8698">
        <v>23</v>
      </c>
      <c r="AJ8698">
        <v>123</v>
      </c>
      <c r="AK8698" s="160" t="s">
        <v>1107</v>
      </c>
      <c r="AL8698" s="28">
        <f t="shared" si="277"/>
        <v>12</v>
      </c>
      <c r="AN8698" s="160">
        <v>37919</v>
      </c>
      <c r="AO8698">
        <v>23</v>
      </c>
      <c r="AP8698">
        <v>110</v>
      </c>
      <c r="AQ8698" s="160" t="s">
        <v>1107</v>
      </c>
      <c r="AR8698" s="28">
        <f t="shared" si="278"/>
        <v>11</v>
      </c>
      <c r="AT8698" s="160">
        <v>36824</v>
      </c>
      <c r="AU8698">
        <v>23</v>
      </c>
      <c r="AV8698">
        <v>78</v>
      </c>
      <c r="AW8698" s="160" t="s">
        <v>1107</v>
      </c>
      <c r="AX8698" s="28">
        <f t="shared" si="279"/>
        <v>8</v>
      </c>
    </row>
    <row r="8699" spans="28:50" x14ac:dyDescent="0.3">
      <c r="AB8699" s="160">
        <v>35364</v>
      </c>
      <c r="AC8699">
        <v>0</v>
      </c>
      <c r="AD8699">
        <v>131</v>
      </c>
      <c r="AE8699" t="s">
        <v>1107</v>
      </c>
      <c r="AF8699">
        <v>13</v>
      </c>
      <c r="AH8699" s="160">
        <v>35364</v>
      </c>
      <c r="AI8699">
        <v>0</v>
      </c>
      <c r="AJ8699">
        <v>121</v>
      </c>
      <c r="AK8699" s="160" t="s">
        <v>1107</v>
      </c>
      <c r="AL8699" s="28">
        <f t="shared" ref="AL8699:AL8762" si="280">ROUND(AJ8699/10,0)</f>
        <v>12</v>
      </c>
      <c r="AN8699" s="160">
        <v>37920</v>
      </c>
      <c r="AO8699">
        <v>0</v>
      </c>
      <c r="AP8699">
        <v>100</v>
      </c>
      <c r="AQ8699" s="160" t="s">
        <v>1107</v>
      </c>
      <c r="AR8699" s="28">
        <f t="shared" ref="AR8699:AR8762" si="281">ROUND(AP8699/10,0)</f>
        <v>10</v>
      </c>
      <c r="AT8699" s="160">
        <v>36825</v>
      </c>
      <c r="AU8699">
        <v>0</v>
      </c>
      <c r="AV8699">
        <v>70</v>
      </c>
      <c r="AW8699" s="160" t="s">
        <v>1107</v>
      </c>
      <c r="AX8699" s="28">
        <f t="shared" ref="AX8699:AX8762" si="282">ROUND(AV8699/10,0)</f>
        <v>7</v>
      </c>
    </row>
    <row r="8700" spans="28:50" x14ac:dyDescent="0.3">
      <c r="AB8700" s="160">
        <v>35364</v>
      </c>
      <c r="AC8700">
        <v>1</v>
      </c>
      <c r="AD8700">
        <v>122</v>
      </c>
      <c r="AE8700" t="s">
        <v>1107</v>
      </c>
      <c r="AF8700">
        <v>12</v>
      </c>
      <c r="AH8700" s="160">
        <v>35364</v>
      </c>
      <c r="AI8700">
        <v>1</v>
      </c>
      <c r="AJ8700">
        <v>120</v>
      </c>
      <c r="AK8700" s="160" t="s">
        <v>1107</v>
      </c>
      <c r="AL8700" s="28">
        <f t="shared" si="280"/>
        <v>12</v>
      </c>
      <c r="AN8700" s="160">
        <v>37920</v>
      </c>
      <c r="AO8700">
        <v>1</v>
      </c>
      <c r="AP8700">
        <v>91</v>
      </c>
      <c r="AQ8700" s="160" t="s">
        <v>1107</v>
      </c>
      <c r="AR8700" s="28">
        <f t="shared" si="281"/>
        <v>9</v>
      </c>
      <c r="AT8700" s="160">
        <v>36825</v>
      </c>
      <c r="AU8700">
        <v>1</v>
      </c>
      <c r="AV8700">
        <v>64</v>
      </c>
      <c r="AW8700" s="160" t="s">
        <v>1107</v>
      </c>
      <c r="AX8700" s="28">
        <f t="shared" si="282"/>
        <v>6</v>
      </c>
    </row>
    <row r="8701" spans="28:50" x14ac:dyDescent="0.3">
      <c r="AB8701" s="160">
        <v>35364</v>
      </c>
      <c r="AC8701">
        <v>2</v>
      </c>
      <c r="AD8701">
        <v>116</v>
      </c>
      <c r="AE8701" t="s">
        <v>1107</v>
      </c>
      <c r="AF8701">
        <v>12</v>
      </c>
      <c r="AH8701" s="160">
        <v>35364</v>
      </c>
      <c r="AI8701">
        <v>2</v>
      </c>
      <c r="AJ8701">
        <v>119</v>
      </c>
      <c r="AK8701" s="160" t="s">
        <v>1107</v>
      </c>
      <c r="AL8701" s="28">
        <f t="shared" si="280"/>
        <v>12</v>
      </c>
      <c r="AN8701" s="160">
        <v>37920</v>
      </c>
      <c r="AO8701">
        <v>2</v>
      </c>
      <c r="AP8701">
        <v>80</v>
      </c>
      <c r="AQ8701" s="160" t="s">
        <v>1107</v>
      </c>
      <c r="AR8701" s="28">
        <f t="shared" si="281"/>
        <v>8</v>
      </c>
      <c r="AT8701" s="160">
        <v>36825</v>
      </c>
      <c r="AU8701">
        <v>2</v>
      </c>
      <c r="AV8701">
        <v>62</v>
      </c>
      <c r="AW8701" s="160" t="s">
        <v>1107</v>
      </c>
      <c r="AX8701" s="28">
        <f t="shared" si="282"/>
        <v>6</v>
      </c>
    </row>
    <row r="8702" spans="28:50" x14ac:dyDescent="0.3">
      <c r="AB8702" s="160">
        <v>35364</v>
      </c>
      <c r="AC8702">
        <v>3</v>
      </c>
      <c r="AD8702">
        <v>110</v>
      </c>
      <c r="AE8702" t="s">
        <v>1107</v>
      </c>
      <c r="AF8702">
        <v>11</v>
      </c>
      <c r="AH8702" s="160">
        <v>35364</v>
      </c>
      <c r="AI8702">
        <v>3</v>
      </c>
      <c r="AJ8702">
        <v>117</v>
      </c>
      <c r="AK8702" s="160" t="s">
        <v>1107</v>
      </c>
      <c r="AL8702" s="28">
        <f t="shared" si="280"/>
        <v>12</v>
      </c>
      <c r="AN8702" s="160">
        <v>37920</v>
      </c>
      <c r="AO8702">
        <v>3</v>
      </c>
      <c r="AP8702">
        <v>80</v>
      </c>
      <c r="AQ8702" s="160" t="s">
        <v>1107</v>
      </c>
      <c r="AR8702" s="28">
        <f t="shared" si="281"/>
        <v>8</v>
      </c>
      <c r="AT8702" s="160">
        <v>36825</v>
      </c>
      <c r="AU8702">
        <v>3</v>
      </c>
      <c r="AV8702">
        <v>49</v>
      </c>
      <c r="AW8702" s="160" t="s">
        <v>1107</v>
      </c>
      <c r="AX8702" s="28">
        <f t="shared" si="282"/>
        <v>5</v>
      </c>
    </row>
    <row r="8703" spans="28:50" x14ac:dyDescent="0.3">
      <c r="AB8703" s="160">
        <v>35364</v>
      </c>
      <c r="AC8703">
        <v>4</v>
      </c>
      <c r="AD8703">
        <v>107</v>
      </c>
      <c r="AE8703" t="s">
        <v>1107</v>
      </c>
      <c r="AF8703">
        <v>11</v>
      </c>
      <c r="AH8703" s="160">
        <v>35364</v>
      </c>
      <c r="AI8703">
        <v>4</v>
      </c>
      <c r="AJ8703">
        <v>116</v>
      </c>
      <c r="AK8703" s="160" t="s">
        <v>1107</v>
      </c>
      <c r="AL8703" s="28">
        <f t="shared" si="280"/>
        <v>12</v>
      </c>
      <c r="AN8703" s="160">
        <v>37920</v>
      </c>
      <c r="AO8703">
        <v>4</v>
      </c>
      <c r="AP8703">
        <v>71</v>
      </c>
      <c r="AQ8703" s="160" t="s">
        <v>1107</v>
      </c>
      <c r="AR8703" s="28">
        <f t="shared" si="281"/>
        <v>7</v>
      </c>
      <c r="AT8703" s="160">
        <v>36825</v>
      </c>
      <c r="AU8703">
        <v>4</v>
      </c>
      <c r="AV8703">
        <v>47</v>
      </c>
      <c r="AW8703" s="160" t="s">
        <v>1107</v>
      </c>
      <c r="AX8703" s="28">
        <f t="shared" si="282"/>
        <v>5</v>
      </c>
    </row>
    <row r="8704" spans="28:50" x14ac:dyDescent="0.3">
      <c r="AB8704" s="160">
        <v>35364</v>
      </c>
      <c r="AC8704">
        <v>5</v>
      </c>
      <c r="AD8704">
        <v>106</v>
      </c>
      <c r="AE8704" t="s">
        <v>1107</v>
      </c>
      <c r="AF8704">
        <v>11</v>
      </c>
      <c r="AH8704" s="160">
        <v>35364</v>
      </c>
      <c r="AI8704">
        <v>5</v>
      </c>
      <c r="AJ8704">
        <v>114</v>
      </c>
      <c r="AK8704" s="160" t="s">
        <v>1107</v>
      </c>
      <c r="AL8704" s="28">
        <f t="shared" si="280"/>
        <v>11</v>
      </c>
      <c r="AN8704" s="160">
        <v>37920</v>
      </c>
      <c r="AO8704">
        <v>5</v>
      </c>
      <c r="AP8704">
        <v>80</v>
      </c>
      <c r="AQ8704" s="160" t="s">
        <v>1107</v>
      </c>
      <c r="AR8704" s="28">
        <f t="shared" si="281"/>
        <v>8</v>
      </c>
      <c r="AT8704" s="160">
        <v>36825</v>
      </c>
      <c r="AU8704">
        <v>5</v>
      </c>
      <c r="AV8704">
        <v>48</v>
      </c>
      <c r="AW8704" s="160" t="s">
        <v>1107</v>
      </c>
      <c r="AX8704" s="28">
        <f t="shared" si="282"/>
        <v>5</v>
      </c>
    </row>
    <row r="8705" spans="28:50" x14ac:dyDescent="0.3">
      <c r="AB8705" s="160">
        <v>35364</v>
      </c>
      <c r="AC8705">
        <v>6</v>
      </c>
      <c r="AD8705">
        <v>113</v>
      </c>
      <c r="AE8705" t="s">
        <v>1107</v>
      </c>
      <c r="AF8705">
        <v>11</v>
      </c>
      <c r="AH8705" s="160">
        <v>35364</v>
      </c>
      <c r="AI8705">
        <v>6</v>
      </c>
      <c r="AJ8705">
        <v>112</v>
      </c>
      <c r="AK8705" s="160" t="s">
        <v>1107</v>
      </c>
      <c r="AL8705" s="28">
        <f t="shared" si="280"/>
        <v>11</v>
      </c>
      <c r="AN8705" s="160">
        <v>37920</v>
      </c>
      <c r="AO8705">
        <v>6</v>
      </c>
      <c r="AP8705">
        <v>100</v>
      </c>
      <c r="AQ8705" s="160" t="s">
        <v>1107</v>
      </c>
      <c r="AR8705" s="28">
        <f t="shared" si="281"/>
        <v>10</v>
      </c>
      <c r="AT8705" s="160">
        <v>36825</v>
      </c>
      <c r="AU8705">
        <v>6</v>
      </c>
      <c r="AV8705">
        <v>78</v>
      </c>
      <c r="AW8705" s="160" t="s">
        <v>1107</v>
      </c>
      <c r="AX8705" s="28">
        <f t="shared" si="282"/>
        <v>8</v>
      </c>
    </row>
    <row r="8706" spans="28:50" x14ac:dyDescent="0.3">
      <c r="AB8706" s="160">
        <v>35364</v>
      </c>
      <c r="AC8706">
        <v>7</v>
      </c>
      <c r="AD8706">
        <v>123</v>
      </c>
      <c r="AE8706" t="s">
        <v>1107</v>
      </c>
      <c r="AF8706">
        <v>12</v>
      </c>
      <c r="AH8706" s="160">
        <v>35364</v>
      </c>
      <c r="AI8706">
        <v>7</v>
      </c>
      <c r="AJ8706">
        <v>121</v>
      </c>
      <c r="AK8706" s="160" t="s">
        <v>1107</v>
      </c>
      <c r="AL8706" s="28">
        <f t="shared" si="280"/>
        <v>12</v>
      </c>
      <c r="AN8706" s="160">
        <v>37920</v>
      </c>
      <c r="AO8706">
        <v>7</v>
      </c>
      <c r="AP8706">
        <v>113</v>
      </c>
      <c r="AQ8706" s="160" t="s">
        <v>1107</v>
      </c>
      <c r="AR8706" s="28">
        <f t="shared" si="281"/>
        <v>11</v>
      </c>
      <c r="AT8706" s="160">
        <v>36825</v>
      </c>
      <c r="AU8706">
        <v>7</v>
      </c>
      <c r="AV8706">
        <v>98</v>
      </c>
      <c r="AW8706" s="160" t="s">
        <v>1107</v>
      </c>
      <c r="AX8706" s="28">
        <f t="shared" si="282"/>
        <v>10</v>
      </c>
    </row>
    <row r="8707" spans="28:50" x14ac:dyDescent="0.3">
      <c r="AB8707" s="160">
        <v>35364</v>
      </c>
      <c r="AC8707">
        <v>8</v>
      </c>
      <c r="AD8707">
        <v>135</v>
      </c>
      <c r="AE8707" t="s">
        <v>1107</v>
      </c>
      <c r="AF8707">
        <v>14</v>
      </c>
      <c r="AH8707" s="160">
        <v>35364</v>
      </c>
      <c r="AI8707">
        <v>8</v>
      </c>
      <c r="AJ8707">
        <v>130</v>
      </c>
      <c r="AK8707" s="160" t="s">
        <v>1107</v>
      </c>
      <c r="AL8707" s="28">
        <f t="shared" si="280"/>
        <v>13</v>
      </c>
      <c r="AN8707" s="160">
        <v>37920</v>
      </c>
      <c r="AO8707">
        <v>8</v>
      </c>
      <c r="AP8707">
        <v>120</v>
      </c>
      <c r="AQ8707" s="160" t="s">
        <v>1107</v>
      </c>
      <c r="AR8707" s="28">
        <f t="shared" si="281"/>
        <v>12</v>
      </c>
      <c r="AT8707" s="160">
        <v>36825</v>
      </c>
      <c r="AU8707">
        <v>8</v>
      </c>
      <c r="AV8707">
        <v>106</v>
      </c>
      <c r="AW8707" s="160" t="s">
        <v>1107</v>
      </c>
      <c r="AX8707" s="28">
        <f t="shared" si="282"/>
        <v>11</v>
      </c>
    </row>
    <row r="8708" spans="28:50" x14ac:dyDescent="0.3">
      <c r="AB8708" s="160">
        <v>35364</v>
      </c>
      <c r="AC8708">
        <v>9</v>
      </c>
      <c r="AD8708">
        <v>141</v>
      </c>
      <c r="AE8708" t="s">
        <v>1107</v>
      </c>
      <c r="AF8708">
        <v>14</v>
      </c>
      <c r="AH8708" s="160">
        <v>35364</v>
      </c>
      <c r="AI8708">
        <v>9</v>
      </c>
      <c r="AJ8708">
        <v>139</v>
      </c>
      <c r="AK8708" s="160" t="s">
        <v>1107</v>
      </c>
      <c r="AL8708" s="28">
        <f t="shared" si="280"/>
        <v>14</v>
      </c>
      <c r="AN8708" s="160">
        <v>37920</v>
      </c>
      <c r="AO8708">
        <v>9</v>
      </c>
      <c r="AP8708">
        <v>130</v>
      </c>
      <c r="AQ8708" s="160" t="s">
        <v>1107</v>
      </c>
      <c r="AR8708" s="28">
        <f t="shared" si="281"/>
        <v>13</v>
      </c>
      <c r="AT8708" s="160">
        <v>36825</v>
      </c>
      <c r="AU8708">
        <v>9</v>
      </c>
      <c r="AV8708">
        <v>116</v>
      </c>
      <c r="AW8708" s="160" t="s">
        <v>1107</v>
      </c>
      <c r="AX8708" s="28">
        <f t="shared" si="282"/>
        <v>12</v>
      </c>
    </row>
    <row r="8709" spans="28:50" x14ac:dyDescent="0.3">
      <c r="AB8709" s="160">
        <v>35364</v>
      </c>
      <c r="AC8709">
        <v>10</v>
      </c>
      <c r="AD8709">
        <v>149</v>
      </c>
      <c r="AE8709" t="s">
        <v>1107</v>
      </c>
      <c r="AF8709">
        <v>15</v>
      </c>
      <c r="AH8709" s="160">
        <v>35364</v>
      </c>
      <c r="AI8709">
        <v>10</v>
      </c>
      <c r="AJ8709">
        <v>144</v>
      </c>
      <c r="AK8709" s="160" t="s">
        <v>1107</v>
      </c>
      <c r="AL8709" s="28">
        <f t="shared" si="280"/>
        <v>14</v>
      </c>
      <c r="AN8709" s="160">
        <v>37920</v>
      </c>
      <c r="AO8709">
        <v>10</v>
      </c>
      <c r="AP8709">
        <v>137</v>
      </c>
      <c r="AQ8709" s="160" t="s">
        <v>1107</v>
      </c>
      <c r="AR8709" s="28">
        <f t="shared" si="281"/>
        <v>14</v>
      </c>
      <c r="AT8709" s="160">
        <v>36825</v>
      </c>
      <c r="AU8709">
        <v>10</v>
      </c>
      <c r="AV8709">
        <v>117</v>
      </c>
      <c r="AW8709" s="160" t="s">
        <v>1107</v>
      </c>
      <c r="AX8709" s="28">
        <f t="shared" si="282"/>
        <v>12</v>
      </c>
    </row>
    <row r="8710" spans="28:50" x14ac:dyDescent="0.3">
      <c r="AB8710" s="160">
        <v>35364</v>
      </c>
      <c r="AC8710">
        <v>11</v>
      </c>
      <c r="AD8710">
        <v>162</v>
      </c>
      <c r="AE8710" t="s">
        <v>1107</v>
      </c>
      <c r="AF8710">
        <v>16</v>
      </c>
      <c r="AH8710" s="160">
        <v>35364</v>
      </c>
      <c r="AI8710">
        <v>11</v>
      </c>
      <c r="AJ8710">
        <v>150</v>
      </c>
      <c r="AK8710" s="160" t="s">
        <v>1107</v>
      </c>
      <c r="AL8710" s="28">
        <f t="shared" si="280"/>
        <v>15</v>
      </c>
      <c r="AN8710" s="160">
        <v>37920</v>
      </c>
      <c r="AO8710">
        <v>11</v>
      </c>
      <c r="AP8710">
        <v>150</v>
      </c>
      <c r="AQ8710" s="160" t="s">
        <v>1107</v>
      </c>
      <c r="AR8710" s="28">
        <f t="shared" si="281"/>
        <v>15</v>
      </c>
      <c r="AT8710" s="160">
        <v>36825</v>
      </c>
      <c r="AU8710">
        <v>11</v>
      </c>
      <c r="AV8710">
        <v>116</v>
      </c>
      <c r="AW8710" s="160" t="s">
        <v>1107</v>
      </c>
      <c r="AX8710" s="28">
        <f t="shared" si="282"/>
        <v>12</v>
      </c>
    </row>
    <row r="8711" spans="28:50" x14ac:dyDescent="0.3">
      <c r="AB8711" s="160">
        <v>35364</v>
      </c>
      <c r="AC8711">
        <v>12</v>
      </c>
      <c r="AD8711">
        <v>170</v>
      </c>
      <c r="AE8711" t="s">
        <v>1107</v>
      </c>
      <c r="AF8711">
        <v>17</v>
      </c>
      <c r="AH8711" s="160">
        <v>35364</v>
      </c>
      <c r="AI8711">
        <v>12</v>
      </c>
      <c r="AJ8711">
        <v>156</v>
      </c>
      <c r="AK8711" s="160" t="s">
        <v>1107</v>
      </c>
      <c r="AL8711" s="28">
        <f t="shared" si="280"/>
        <v>16</v>
      </c>
      <c r="AN8711" s="160">
        <v>37920</v>
      </c>
      <c r="AO8711">
        <v>12</v>
      </c>
      <c r="AP8711">
        <v>150</v>
      </c>
      <c r="AQ8711" s="160" t="s">
        <v>1107</v>
      </c>
      <c r="AR8711" s="28">
        <f t="shared" si="281"/>
        <v>15</v>
      </c>
      <c r="AT8711" s="160">
        <v>36825</v>
      </c>
      <c r="AU8711">
        <v>12</v>
      </c>
      <c r="AV8711">
        <v>115</v>
      </c>
      <c r="AW8711" s="160" t="s">
        <v>1107</v>
      </c>
      <c r="AX8711" s="28">
        <f t="shared" si="282"/>
        <v>12</v>
      </c>
    </row>
    <row r="8712" spans="28:50" x14ac:dyDescent="0.3">
      <c r="AB8712" s="160">
        <v>35364</v>
      </c>
      <c r="AC8712">
        <v>13</v>
      </c>
      <c r="AD8712">
        <v>195</v>
      </c>
      <c r="AE8712" t="s">
        <v>1107</v>
      </c>
      <c r="AF8712">
        <v>20</v>
      </c>
      <c r="AH8712" s="160">
        <v>35364</v>
      </c>
      <c r="AI8712">
        <v>13</v>
      </c>
      <c r="AJ8712">
        <v>156</v>
      </c>
      <c r="AK8712" s="160" t="s">
        <v>1107</v>
      </c>
      <c r="AL8712" s="28">
        <f t="shared" si="280"/>
        <v>16</v>
      </c>
      <c r="AN8712" s="160">
        <v>37920</v>
      </c>
      <c r="AO8712">
        <v>13</v>
      </c>
      <c r="AP8712">
        <v>159</v>
      </c>
      <c r="AQ8712" s="160" t="s">
        <v>1107</v>
      </c>
      <c r="AR8712" s="28">
        <f t="shared" si="281"/>
        <v>16</v>
      </c>
      <c r="AT8712" s="160">
        <v>36825</v>
      </c>
      <c r="AU8712">
        <v>13</v>
      </c>
      <c r="AV8712">
        <v>117</v>
      </c>
      <c r="AW8712" s="160" t="s">
        <v>1107</v>
      </c>
      <c r="AX8712" s="28">
        <f t="shared" si="282"/>
        <v>12</v>
      </c>
    </row>
    <row r="8713" spans="28:50" x14ac:dyDescent="0.3">
      <c r="AB8713" s="160">
        <v>35364</v>
      </c>
      <c r="AC8713">
        <v>14</v>
      </c>
      <c r="AD8713">
        <v>174</v>
      </c>
      <c r="AE8713" t="s">
        <v>1107</v>
      </c>
      <c r="AF8713">
        <v>17</v>
      </c>
      <c r="AH8713" s="160">
        <v>35364</v>
      </c>
      <c r="AI8713">
        <v>14</v>
      </c>
      <c r="AJ8713">
        <v>156</v>
      </c>
      <c r="AK8713" s="160" t="s">
        <v>1107</v>
      </c>
      <c r="AL8713" s="28">
        <f t="shared" si="280"/>
        <v>16</v>
      </c>
      <c r="AN8713" s="160">
        <v>37920</v>
      </c>
      <c r="AO8713">
        <v>14</v>
      </c>
      <c r="AP8713">
        <v>160</v>
      </c>
      <c r="AQ8713" s="160" t="s">
        <v>1107</v>
      </c>
      <c r="AR8713" s="28">
        <f t="shared" si="281"/>
        <v>16</v>
      </c>
      <c r="AT8713" s="160">
        <v>36825</v>
      </c>
      <c r="AU8713">
        <v>14</v>
      </c>
      <c r="AV8713">
        <v>120</v>
      </c>
      <c r="AW8713" s="160" t="s">
        <v>1107</v>
      </c>
      <c r="AX8713" s="28">
        <f t="shared" si="282"/>
        <v>12</v>
      </c>
    </row>
    <row r="8714" spans="28:50" x14ac:dyDescent="0.3">
      <c r="AB8714" s="160">
        <v>35364</v>
      </c>
      <c r="AC8714">
        <v>15</v>
      </c>
      <c r="AD8714">
        <v>154</v>
      </c>
      <c r="AE8714" t="s">
        <v>1107</v>
      </c>
      <c r="AF8714">
        <v>15</v>
      </c>
      <c r="AH8714" s="160">
        <v>35364</v>
      </c>
      <c r="AI8714">
        <v>15</v>
      </c>
      <c r="AJ8714">
        <v>155</v>
      </c>
      <c r="AK8714" s="160" t="s">
        <v>1107</v>
      </c>
      <c r="AL8714" s="28">
        <f t="shared" si="280"/>
        <v>16</v>
      </c>
      <c r="AN8714" s="160">
        <v>37920</v>
      </c>
      <c r="AO8714">
        <v>15</v>
      </c>
      <c r="AP8714">
        <v>150</v>
      </c>
      <c r="AQ8714" s="160" t="s">
        <v>1107</v>
      </c>
      <c r="AR8714" s="28">
        <f t="shared" si="281"/>
        <v>15</v>
      </c>
      <c r="AT8714" s="160">
        <v>36825</v>
      </c>
      <c r="AU8714">
        <v>15</v>
      </c>
      <c r="AV8714">
        <v>120</v>
      </c>
      <c r="AW8714" s="160" t="s">
        <v>1107</v>
      </c>
      <c r="AX8714" s="28">
        <f t="shared" si="282"/>
        <v>12</v>
      </c>
    </row>
    <row r="8715" spans="28:50" x14ac:dyDescent="0.3">
      <c r="AB8715" s="160">
        <v>35364</v>
      </c>
      <c r="AC8715">
        <v>16</v>
      </c>
      <c r="AD8715">
        <v>140</v>
      </c>
      <c r="AE8715" t="s">
        <v>1107</v>
      </c>
      <c r="AF8715">
        <v>14</v>
      </c>
      <c r="AH8715" s="160">
        <v>35364</v>
      </c>
      <c r="AI8715">
        <v>16</v>
      </c>
      <c r="AJ8715">
        <v>158</v>
      </c>
      <c r="AK8715" s="160" t="s">
        <v>1107</v>
      </c>
      <c r="AL8715" s="28">
        <f t="shared" si="280"/>
        <v>16</v>
      </c>
      <c r="AN8715" s="160">
        <v>37920</v>
      </c>
      <c r="AO8715">
        <v>16</v>
      </c>
      <c r="AP8715">
        <v>148</v>
      </c>
      <c r="AQ8715" s="160" t="s">
        <v>1107</v>
      </c>
      <c r="AR8715" s="28">
        <f t="shared" si="281"/>
        <v>15</v>
      </c>
      <c r="AT8715" s="160">
        <v>36825</v>
      </c>
      <c r="AU8715">
        <v>16</v>
      </c>
      <c r="AV8715">
        <v>115</v>
      </c>
      <c r="AW8715" s="160" t="s">
        <v>1107</v>
      </c>
      <c r="AX8715" s="28">
        <f t="shared" si="282"/>
        <v>12</v>
      </c>
    </row>
    <row r="8716" spans="28:50" x14ac:dyDescent="0.3">
      <c r="AB8716" s="160">
        <v>35364</v>
      </c>
      <c r="AC8716">
        <v>17</v>
      </c>
      <c r="AD8716">
        <v>134</v>
      </c>
      <c r="AE8716" t="s">
        <v>1107</v>
      </c>
      <c r="AF8716">
        <v>13</v>
      </c>
      <c r="AH8716" s="160">
        <v>35364</v>
      </c>
      <c r="AI8716">
        <v>17</v>
      </c>
      <c r="AJ8716">
        <v>160</v>
      </c>
      <c r="AK8716" s="160" t="s">
        <v>1107</v>
      </c>
      <c r="AL8716" s="28">
        <f t="shared" si="280"/>
        <v>16</v>
      </c>
      <c r="AN8716" s="160">
        <v>37920</v>
      </c>
      <c r="AO8716">
        <v>17</v>
      </c>
      <c r="AP8716">
        <v>140</v>
      </c>
      <c r="AQ8716" s="160" t="s">
        <v>1107</v>
      </c>
      <c r="AR8716" s="28">
        <f t="shared" si="281"/>
        <v>14</v>
      </c>
      <c r="AT8716" s="160">
        <v>36825</v>
      </c>
      <c r="AU8716">
        <v>17</v>
      </c>
      <c r="AV8716">
        <v>111</v>
      </c>
      <c r="AW8716" s="160" t="s">
        <v>1107</v>
      </c>
      <c r="AX8716" s="28">
        <f t="shared" si="282"/>
        <v>11</v>
      </c>
    </row>
    <row r="8717" spans="28:50" x14ac:dyDescent="0.3">
      <c r="AB8717" s="160">
        <v>35364</v>
      </c>
      <c r="AC8717">
        <v>18</v>
      </c>
      <c r="AD8717">
        <v>129</v>
      </c>
      <c r="AE8717" t="s">
        <v>1107</v>
      </c>
      <c r="AF8717">
        <v>13</v>
      </c>
      <c r="AH8717" s="160">
        <v>35364</v>
      </c>
      <c r="AI8717">
        <v>18</v>
      </c>
      <c r="AJ8717">
        <v>164</v>
      </c>
      <c r="AK8717" s="160" t="s">
        <v>1107</v>
      </c>
      <c r="AL8717" s="28">
        <f t="shared" si="280"/>
        <v>16</v>
      </c>
      <c r="AN8717" s="160">
        <v>37920</v>
      </c>
      <c r="AO8717">
        <v>18</v>
      </c>
      <c r="AP8717">
        <v>120</v>
      </c>
      <c r="AQ8717" s="160" t="s">
        <v>1107</v>
      </c>
      <c r="AR8717" s="28">
        <f t="shared" si="281"/>
        <v>12</v>
      </c>
      <c r="AT8717" s="160">
        <v>36825</v>
      </c>
      <c r="AU8717">
        <v>18</v>
      </c>
      <c r="AV8717">
        <v>104</v>
      </c>
      <c r="AW8717" s="160" t="s">
        <v>1107</v>
      </c>
      <c r="AX8717" s="28">
        <f t="shared" si="282"/>
        <v>10</v>
      </c>
    </row>
    <row r="8718" spans="28:50" x14ac:dyDescent="0.3">
      <c r="AB8718" s="160">
        <v>35364</v>
      </c>
      <c r="AC8718">
        <v>19</v>
      </c>
      <c r="AD8718">
        <v>121</v>
      </c>
      <c r="AE8718" t="s">
        <v>1107</v>
      </c>
      <c r="AF8718">
        <v>12</v>
      </c>
      <c r="AH8718" s="160">
        <v>35364</v>
      </c>
      <c r="AI8718">
        <v>19</v>
      </c>
      <c r="AJ8718">
        <v>162</v>
      </c>
      <c r="AK8718" s="160" t="s">
        <v>1107</v>
      </c>
      <c r="AL8718" s="28">
        <f t="shared" si="280"/>
        <v>16</v>
      </c>
      <c r="AN8718" s="160">
        <v>37920</v>
      </c>
      <c r="AO8718">
        <v>19</v>
      </c>
      <c r="AP8718">
        <v>113</v>
      </c>
      <c r="AQ8718" s="160" t="s">
        <v>1107</v>
      </c>
      <c r="AR8718" s="28">
        <f t="shared" si="281"/>
        <v>11</v>
      </c>
      <c r="AT8718" s="160">
        <v>36825</v>
      </c>
      <c r="AU8718">
        <v>19</v>
      </c>
      <c r="AV8718">
        <v>99</v>
      </c>
      <c r="AW8718" s="160" t="s">
        <v>1107</v>
      </c>
      <c r="AX8718" s="28">
        <f t="shared" si="282"/>
        <v>10</v>
      </c>
    </row>
    <row r="8719" spans="28:50" x14ac:dyDescent="0.3">
      <c r="AB8719" s="160">
        <v>35364</v>
      </c>
      <c r="AC8719">
        <v>20</v>
      </c>
      <c r="AD8719">
        <v>118</v>
      </c>
      <c r="AE8719" t="s">
        <v>1107</v>
      </c>
      <c r="AF8719">
        <v>12</v>
      </c>
      <c r="AH8719" s="160">
        <v>35364</v>
      </c>
      <c r="AI8719">
        <v>20</v>
      </c>
      <c r="AJ8719">
        <v>151</v>
      </c>
      <c r="AK8719" s="160" t="s">
        <v>1107</v>
      </c>
      <c r="AL8719" s="28">
        <f t="shared" si="280"/>
        <v>15</v>
      </c>
      <c r="AN8719" s="160">
        <v>37920</v>
      </c>
      <c r="AO8719">
        <v>20</v>
      </c>
      <c r="AP8719">
        <v>100</v>
      </c>
      <c r="AQ8719" s="160" t="s">
        <v>1107</v>
      </c>
      <c r="AR8719" s="28">
        <f t="shared" si="281"/>
        <v>10</v>
      </c>
      <c r="AT8719" s="160">
        <v>36825</v>
      </c>
      <c r="AU8719">
        <v>20</v>
      </c>
      <c r="AV8719">
        <v>100</v>
      </c>
      <c r="AW8719" s="160" t="s">
        <v>1107</v>
      </c>
      <c r="AX8719" s="28">
        <f t="shared" si="282"/>
        <v>10</v>
      </c>
    </row>
    <row r="8720" spans="28:50" x14ac:dyDescent="0.3">
      <c r="AB8720" s="160">
        <v>35364</v>
      </c>
      <c r="AC8720">
        <v>21</v>
      </c>
      <c r="AD8720">
        <v>113</v>
      </c>
      <c r="AE8720" t="s">
        <v>1107</v>
      </c>
      <c r="AF8720">
        <v>11</v>
      </c>
      <c r="AH8720" s="160">
        <v>35364</v>
      </c>
      <c r="AI8720">
        <v>21</v>
      </c>
      <c r="AJ8720">
        <v>139</v>
      </c>
      <c r="AK8720" s="160" t="s">
        <v>1107</v>
      </c>
      <c r="AL8720" s="28">
        <f t="shared" si="280"/>
        <v>14</v>
      </c>
      <c r="AN8720" s="160">
        <v>37920</v>
      </c>
      <c r="AO8720">
        <v>21</v>
      </c>
      <c r="AP8720">
        <v>100</v>
      </c>
      <c r="AQ8720" s="160" t="s">
        <v>1107</v>
      </c>
      <c r="AR8720" s="28">
        <f t="shared" si="281"/>
        <v>10</v>
      </c>
      <c r="AT8720" s="160">
        <v>36825</v>
      </c>
      <c r="AU8720">
        <v>21</v>
      </c>
      <c r="AV8720">
        <v>104</v>
      </c>
      <c r="AW8720" s="160" t="s">
        <v>1107</v>
      </c>
      <c r="AX8720" s="28">
        <f t="shared" si="282"/>
        <v>10</v>
      </c>
    </row>
    <row r="8721" spans="28:50" x14ac:dyDescent="0.3">
      <c r="AB8721" s="160">
        <v>35364</v>
      </c>
      <c r="AC8721">
        <v>22</v>
      </c>
      <c r="AD8721">
        <v>103</v>
      </c>
      <c r="AE8721" t="s">
        <v>1107</v>
      </c>
      <c r="AF8721">
        <v>10</v>
      </c>
      <c r="AH8721" s="160">
        <v>35364</v>
      </c>
      <c r="AI8721">
        <v>22</v>
      </c>
      <c r="AJ8721">
        <v>133</v>
      </c>
      <c r="AK8721" s="160" t="s">
        <v>1107</v>
      </c>
      <c r="AL8721" s="28">
        <f t="shared" si="280"/>
        <v>13</v>
      </c>
      <c r="AN8721" s="160">
        <v>37920</v>
      </c>
      <c r="AO8721">
        <v>22</v>
      </c>
      <c r="AP8721">
        <v>101</v>
      </c>
      <c r="AQ8721" s="160" t="s">
        <v>1107</v>
      </c>
      <c r="AR8721" s="28">
        <f t="shared" si="281"/>
        <v>10</v>
      </c>
      <c r="AT8721" s="160">
        <v>36825</v>
      </c>
      <c r="AU8721">
        <v>22</v>
      </c>
      <c r="AV8721">
        <v>102</v>
      </c>
      <c r="AW8721" s="160" t="s">
        <v>1107</v>
      </c>
      <c r="AX8721" s="28">
        <f t="shared" si="282"/>
        <v>10</v>
      </c>
    </row>
    <row r="8722" spans="28:50" x14ac:dyDescent="0.3">
      <c r="AB8722" s="160">
        <v>35364</v>
      </c>
      <c r="AC8722">
        <v>23</v>
      </c>
      <c r="AD8722">
        <v>107</v>
      </c>
      <c r="AE8722" t="s">
        <v>1107</v>
      </c>
      <c r="AF8722">
        <v>11</v>
      </c>
      <c r="AH8722" s="160">
        <v>35364</v>
      </c>
      <c r="AI8722">
        <v>23</v>
      </c>
      <c r="AJ8722">
        <v>127</v>
      </c>
      <c r="AK8722" s="160" t="s">
        <v>1107</v>
      </c>
      <c r="AL8722" s="28">
        <f t="shared" si="280"/>
        <v>13</v>
      </c>
      <c r="AN8722" s="160">
        <v>37920</v>
      </c>
      <c r="AO8722">
        <v>23</v>
      </c>
      <c r="AP8722">
        <v>90</v>
      </c>
      <c r="AQ8722" s="160" t="s">
        <v>1107</v>
      </c>
      <c r="AR8722" s="28">
        <f t="shared" si="281"/>
        <v>9</v>
      </c>
      <c r="AT8722" s="160">
        <v>36825</v>
      </c>
      <c r="AU8722">
        <v>23</v>
      </c>
      <c r="AV8722">
        <v>102</v>
      </c>
      <c r="AW8722" s="160" t="s">
        <v>1107</v>
      </c>
      <c r="AX8722" s="28">
        <f t="shared" si="282"/>
        <v>10</v>
      </c>
    </row>
    <row r="8723" spans="28:50" x14ac:dyDescent="0.3">
      <c r="AB8723" s="160">
        <v>35365</v>
      </c>
      <c r="AC8723">
        <v>0</v>
      </c>
      <c r="AD8723">
        <v>102</v>
      </c>
      <c r="AE8723" t="s">
        <v>1107</v>
      </c>
      <c r="AF8723">
        <v>10</v>
      </c>
      <c r="AH8723" s="160">
        <v>35365</v>
      </c>
      <c r="AI8723">
        <v>0</v>
      </c>
      <c r="AJ8723">
        <v>121</v>
      </c>
      <c r="AK8723" s="160" t="s">
        <v>1107</v>
      </c>
      <c r="AL8723" s="28">
        <f t="shared" si="280"/>
        <v>12</v>
      </c>
      <c r="AN8723" s="160">
        <v>37921</v>
      </c>
      <c r="AO8723">
        <v>0</v>
      </c>
      <c r="AP8723">
        <v>90</v>
      </c>
      <c r="AQ8723" s="160" t="s">
        <v>1107</v>
      </c>
      <c r="AR8723" s="28">
        <f t="shared" si="281"/>
        <v>9</v>
      </c>
      <c r="AT8723" s="160">
        <v>36826</v>
      </c>
      <c r="AU8723">
        <v>0</v>
      </c>
      <c r="AV8723">
        <v>100</v>
      </c>
      <c r="AW8723" s="160" t="s">
        <v>1107</v>
      </c>
      <c r="AX8723" s="28">
        <f t="shared" si="282"/>
        <v>10</v>
      </c>
    </row>
    <row r="8724" spans="28:50" x14ac:dyDescent="0.3">
      <c r="AB8724" s="160">
        <v>35365</v>
      </c>
      <c r="AC8724">
        <v>1</v>
      </c>
      <c r="AD8724">
        <v>106</v>
      </c>
      <c r="AE8724" t="s">
        <v>1107</v>
      </c>
      <c r="AF8724">
        <v>11</v>
      </c>
      <c r="AH8724" s="160">
        <v>35365</v>
      </c>
      <c r="AI8724">
        <v>1</v>
      </c>
      <c r="AJ8724">
        <v>114</v>
      </c>
      <c r="AK8724" s="160" t="s">
        <v>1107</v>
      </c>
      <c r="AL8724" s="28">
        <f t="shared" si="280"/>
        <v>11</v>
      </c>
      <c r="AN8724" s="160">
        <v>37921</v>
      </c>
      <c r="AO8724">
        <v>1</v>
      </c>
      <c r="AP8724">
        <v>80</v>
      </c>
      <c r="AQ8724" s="160" t="s">
        <v>1107</v>
      </c>
      <c r="AR8724" s="28">
        <f t="shared" si="281"/>
        <v>8</v>
      </c>
      <c r="AT8724" s="160">
        <v>36826</v>
      </c>
      <c r="AU8724">
        <v>1</v>
      </c>
      <c r="AV8724">
        <v>101</v>
      </c>
      <c r="AW8724" s="160" t="s">
        <v>1107</v>
      </c>
      <c r="AX8724" s="28">
        <f t="shared" si="282"/>
        <v>10</v>
      </c>
    </row>
    <row r="8725" spans="28:50" x14ac:dyDescent="0.3">
      <c r="AB8725" s="160">
        <v>35365</v>
      </c>
      <c r="AC8725">
        <v>2</v>
      </c>
      <c r="AD8725">
        <v>103</v>
      </c>
      <c r="AE8725" t="s">
        <v>1107</v>
      </c>
      <c r="AF8725">
        <v>10</v>
      </c>
      <c r="AH8725" s="160">
        <v>35365</v>
      </c>
      <c r="AI8725">
        <v>2</v>
      </c>
      <c r="AJ8725">
        <v>106</v>
      </c>
      <c r="AK8725" s="160" t="s">
        <v>1107</v>
      </c>
      <c r="AL8725" s="28">
        <f t="shared" si="280"/>
        <v>11</v>
      </c>
      <c r="AN8725" s="160">
        <v>37921</v>
      </c>
      <c r="AO8725">
        <v>2</v>
      </c>
      <c r="AP8725">
        <v>80</v>
      </c>
      <c r="AQ8725" s="160" t="s">
        <v>1107</v>
      </c>
      <c r="AR8725" s="28">
        <f t="shared" si="281"/>
        <v>8</v>
      </c>
      <c r="AT8725" s="160">
        <v>36826</v>
      </c>
      <c r="AU8725">
        <v>2</v>
      </c>
      <c r="AV8725">
        <v>92</v>
      </c>
      <c r="AW8725" s="160" t="s">
        <v>1107</v>
      </c>
      <c r="AX8725" s="28">
        <f t="shared" si="282"/>
        <v>9</v>
      </c>
    </row>
    <row r="8726" spans="28:50" x14ac:dyDescent="0.3">
      <c r="AB8726" s="160">
        <v>35365</v>
      </c>
      <c r="AC8726">
        <v>3</v>
      </c>
      <c r="AD8726">
        <v>102</v>
      </c>
      <c r="AE8726" t="s">
        <v>1107</v>
      </c>
      <c r="AF8726">
        <v>10</v>
      </c>
      <c r="AH8726" s="160">
        <v>35365</v>
      </c>
      <c r="AI8726">
        <v>3</v>
      </c>
      <c r="AJ8726">
        <v>98</v>
      </c>
      <c r="AK8726" s="160" t="s">
        <v>1107</v>
      </c>
      <c r="AL8726" s="28">
        <f t="shared" si="280"/>
        <v>10</v>
      </c>
      <c r="AN8726" s="160">
        <v>37921</v>
      </c>
      <c r="AO8726">
        <v>3</v>
      </c>
      <c r="AP8726">
        <v>70</v>
      </c>
      <c r="AQ8726" s="160" t="s">
        <v>1107</v>
      </c>
      <c r="AR8726" s="28">
        <f t="shared" si="281"/>
        <v>7</v>
      </c>
      <c r="AT8726" s="160">
        <v>36826</v>
      </c>
      <c r="AU8726">
        <v>3</v>
      </c>
      <c r="AV8726">
        <v>82</v>
      </c>
      <c r="AW8726" s="160" t="s">
        <v>1107</v>
      </c>
      <c r="AX8726" s="28">
        <f t="shared" si="282"/>
        <v>8</v>
      </c>
    </row>
    <row r="8727" spans="28:50" x14ac:dyDescent="0.3">
      <c r="AB8727" s="160">
        <v>35365</v>
      </c>
      <c r="AC8727">
        <v>4</v>
      </c>
      <c r="AD8727">
        <v>101</v>
      </c>
      <c r="AE8727" t="s">
        <v>1107</v>
      </c>
      <c r="AF8727">
        <v>10</v>
      </c>
      <c r="AH8727" s="160">
        <v>35365</v>
      </c>
      <c r="AI8727">
        <v>4</v>
      </c>
      <c r="AJ8727">
        <v>90</v>
      </c>
      <c r="AK8727" s="160" t="s">
        <v>1107</v>
      </c>
      <c r="AL8727" s="28">
        <f t="shared" si="280"/>
        <v>9</v>
      </c>
      <c r="AN8727" s="160">
        <v>37921</v>
      </c>
      <c r="AO8727">
        <v>4</v>
      </c>
      <c r="AP8727">
        <v>76</v>
      </c>
      <c r="AQ8727" s="160" t="s">
        <v>1107</v>
      </c>
      <c r="AR8727" s="28">
        <f t="shared" si="281"/>
        <v>8</v>
      </c>
      <c r="AT8727" s="160">
        <v>36826</v>
      </c>
      <c r="AU8727">
        <v>4</v>
      </c>
      <c r="AV8727">
        <v>83</v>
      </c>
      <c r="AW8727" s="160" t="s">
        <v>1107</v>
      </c>
      <c r="AX8727" s="28">
        <f t="shared" si="282"/>
        <v>8</v>
      </c>
    </row>
    <row r="8728" spans="28:50" x14ac:dyDescent="0.3">
      <c r="AB8728" s="160">
        <v>35365</v>
      </c>
      <c r="AC8728">
        <v>5</v>
      </c>
      <c r="AD8728">
        <v>101</v>
      </c>
      <c r="AE8728" t="s">
        <v>1107</v>
      </c>
      <c r="AF8728">
        <v>10</v>
      </c>
      <c r="AH8728" s="160">
        <v>35365</v>
      </c>
      <c r="AI8728">
        <v>5</v>
      </c>
      <c r="AJ8728">
        <v>82</v>
      </c>
      <c r="AK8728" s="160" t="s">
        <v>1107</v>
      </c>
      <c r="AL8728" s="28">
        <f t="shared" si="280"/>
        <v>8</v>
      </c>
      <c r="AN8728" s="160">
        <v>37921</v>
      </c>
      <c r="AO8728">
        <v>5</v>
      </c>
      <c r="AP8728">
        <v>70</v>
      </c>
      <c r="AQ8728" s="160" t="s">
        <v>1107</v>
      </c>
      <c r="AR8728" s="28">
        <f t="shared" si="281"/>
        <v>7</v>
      </c>
      <c r="AT8728" s="160">
        <v>36826</v>
      </c>
      <c r="AU8728">
        <v>5</v>
      </c>
      <c r="AV8728">
        <v>84</v>
      </c>
      <c r="AW8728" s="160" t="s">
        <v>1107</v>
      </c>
      <c r="AX8728" s="28">
        <f t="shared" si="282"/>
        <v>8</v>
      </c>
    </row>
    <row r="8729" spans="28:50" x14ac:dyDescent="0.3">
      <c r="AB8729" s="160">
        <v>35365</v>
      </c>
      <c r="AC8729">
        <v>6</v>
      </c>
      <c r="AD8729">
        <v>103</v>
      </c>
      <c r="AE8729" t="s">
        <v>1107</v>
      </c>
      <c r="AF8729">
        <v>10</v>
      </c>
      <c r="AH8729" s="160">
        <v>35365</v>
      </c>
      <c r="AI8729">
        <v>6</v>
      </c>
      <c r="AJ8729">
        <v>95</v>
      </c>
      <c r="AK8729" s="160" t="s">
        <v>1107</v>
      </c>
      <c r="AL8729" s="28">
        <f t="shared" si="280"/>
        <v>10</v>
      </c>
      <c r="AN8729" s="160">
        <v>37921</v>
      </c>
      <c r="AO8729">
        <v>6</v>
      </c>
      <c r="AP8729">
        <v>110</v>
      </c>
      <c r="AQ8729" s="160" t="s">
        <v>1107</v>
      </c>
      <c r="AR8729" s="28">
        <f t="shared" si="281"/>
        <v>11</v>
      </c>
      <c r="AT8729" s="160">
        <v>36826</v>
      </c>
      <c r="AU8729">
        <v>6</v>
      </c>
      <c r="AV8729">
        <v>97</v>
      </c>
      <c r="AW8729" s="160" t="s">
        <v>1107</v>
      </c>
      <c r="AX8729" s="28">
        <f t="shared" si="282"/>
        <v>10</v>
      </c>
    </row>
    <row r="8730" spans="28:50" x14ac:dyDescent="0.3">
      <c r="AB8730" s="160">
        <v>35365</v>
      </c>
      <c r="AC8730">
        <v>7</v>
      </c>
      <c r="AD8730">
        <v>111</v>
      </c>
      <c r="AE8730" t="s">
        <v>1107</v>
      </c>
      <c r="AF8730">
        <v>11</v>
      </c>
      <c r="AH8730" s="160">
        <v>35365</v>
      </c>
      <c r="AI8730">
        <v>7</v>
      </c>
      <c r="AJ8730">
        <v>109</v>
      </c>
      <c r="AK8730" s="160" t="s">
        <v>1107</v>
      </c>
      <c r="AL8730" s="28">
        <f t="shared" si="280"/>
        <v>11</v>
      </c>
      <c r="AN8730" s="160">
        <v>37921</v>
      </c>
      <c r="AO8730">
        <v>7</v>
      </c>
      <c r="AP8730">
        <v>144</v>
      </c>
      <c r="AQ8730" s="160" t="s">
        <v>1107</v>
      </c>
      <c r="AR8730" s="28">
        <f t="shared" si="281"/>
        <v>14</v>
      </c>
      <c r="AT8730" s="160">
        <v>36826</v>
      </c>
      <c r="AU8730">
        <v>7</v>
      </c>
      <c r="AV8730">
        <v>135</v>
      </c>
      <c r="AW8730" s="160" t="s">
        <v>1107</v>
      </c>
      <c r="AX8730" s="28">
        <f t="shared" si="282"/>
        <v>14</v>
      </c>
    </row>
    <row r="8731" spans="28:50" x14ac:dyDescent="0.3">
      <c r="AB8731" s="160">
        <v>35365</v>
      </c>
      <c r="AC8731">
        <v>8</v>
      </c>
      <c r="AD8731">
        <v>115</v>
      </c>
      <c r="AE8731" t="s">
        <v>1107</v>
      </c>
      <c r="AF8731">
        <v>12</v>
      </c>
      <c r="AH8731" s="160">
        <v>35365</v>
      </c>
      <c r="AI8731">
        <v>8</v>
      </c>
      <c r="AJ8731">
        <v>123</v>
      </c>
      <c r="AK8731" s="160" t="s">
        <v>1107</v>
      </c>
      <c r="AL8731" s="28">
        <f t="shared" si="280"/>
        <v>12</v>
      </c>
      <c r="AN8731" s="160">
        <v>37921</v>
      </c>
      <c r="AO8731">
        <v>8</v>
      </c>
      <c r="AP8731">
        <v>160</v>
      </c>
      <c r="AQ8731" s="160" t="s">
        <v>1107</v>
      </c>
      <c r="AR8731" s="28">
        <f t="shared" si="281"/>
        <v>16</v>
      </c>
      <c r="AT8731" s="160">
        <v>36826</v>
      </c>
      <c r="AU8731">
        <v>8</v>
      </c>
      <c r="AV8731">
        <v>156</v>
      </c>
      <c r="AW8731" s="160" t="s">
        <v>1107</v>
      </c>
      <c r="AX8731" s="28">
        <f t="shared" si="282"/>
        <v>16</v>
      </c>
    </row>
    <row r="8732" spans="28:50" x14ac:dyDescent="0.3">
      <c r="AB8732" s="160">
        <v>35365</v>
      </c>
      <c r="AC8732">
        <v>9</v>
      </c>
      <c r="AD8732">
        <v>115</v>
      </c>
      <c r="AE8732" t="s">
        <v>1107</v>
      </c>
      <c r="AF8732">
        <v>12</v>
      </c>
      <c r="AH8732" s="160">
        <v>35365</v>
      </c>
      <c r="AI8732">
        <v>9</v>
      </c>
      <c r="AJ8732">
        <v>136</v>
      </c>
      <c r="AK8732" s="160" t="s">
        <v>1107</v>
      </c>
      <c r="AL8732" s="28">
        <f t="shared" si="280"/>
        <v>14</v>
      </c>
      <c r="AN8732" s="160">
        <v>37921</v>
      </c>
      <c r="AO8732">
        <v>9</v>
      </c>
      <c r="AP8732">
        <v>160</v>
      </c>
      <c r="AQ8732" s="160" t="s">
        <v>1107</v>
      </c>
      <c r="AR8732" s="28">
        <f t="shared" si="281"/>
        <v>16</v>
      </c>
      <c r="AT8732" s="160">
        <v>36826</v>
      </c>
      <c r="AU8732">
        <v>9</v>
      </c>
      <c r="AV8732">
        <v>169</v>
      </c>
      <c r="AW8732" s="160" t="s">
        <v>1107</v>
      </c>
      <c r="AX8732" s="28">
        <f t="shared" si="282"/>
        <v>17</v>
      </c>
    </row>
    <row r="8733" spans="28:50" x14ac:dyDescent="0.3">
      <c r="AB8733" s="160">
        <v>35365</v>
      </c>
      <c r="AC8733">
        <v>10</v>
      </c>
      <c r="AD8733">
        <v>125</v>
      </c>
      <c r="AE8733" t="s">
        <v>1107</v>
      </c>
      <c r="AF8733">
        <v>13</v>
      </c>
      <c r="AH8733" s="160">
        <v>35365</v>
      </c>
      <c r="AI8733">
        <v>10</v>
      </c>
      <c r="AJ8733">
        <v>149</v>
      </c>
      <c r="AK8733" s="160" t="s">
        <v>1107</v>
      </c>
      <c r="AL8733" s="28">
        <f t="shared" si="280"/>
        <v>15</v>
      </c>
      <c r="AN8733" s="160">
        <v>37921</v>
      </c>
      <c r="AO8733">
        <v>10</v>
      </c>
      <c r="AP8733">
        <v>160</v>
      </c>
      <c r="AQ8733" s="160" t="s">
        <v>1107</v>
      </c>
      <c r="AR8733" s="28">
        <f t="shared" si="281"/>
        <v>16</v>
      </c>
      <c r="AT8733" s="160">
        <v>36826</v>
      </c>
      <c r="AU8733">
        <v>10</v>
      </c>
      <c r="AV8733">
        <v>171</v>
      </c>
      <c r="AW8733" s="160" t="s">
        <v>1107</v>
      </c>
      <c r="AX8733" s="28">
        <f t="shared" si="282"/>
        <v>17</v>
      </c>
    </row>
    <row r="8734" spans="28:50" x14ac:dyDescent="0.3">
      <c r="AB8734" s="160">
        <v>35365</v>
      </c>
      <c r="AC8734">
        <v>11</v>
      </c>
      <c r="AD8734">
        <v>135</v>
      </c>
      <c r="AE8734" t="s">
        <v>1107</v>
      </c>
      <c r="AF8734">
        <v>14</v>
      </c>
      <c r="AH8734" s="160">
        <v>35365</v>
      </c>
      <c r="AI8734">
        <v>11</v>
      </c>
      <c r="AJ8734">
        <v>163</v>
      </c>
      <c r="AK8734" s="160" t="s">
        <v>1107</v>
      </c>
      <c r="AL8734" s="28">
        <f t="shared" si="280"/>
        <v>16</v>
      </c>
      <c r="AN8734" s="160">
        <v>37921</v>
      </c>
      <c r="AO8734">
        <v>11</v>
      </c>
      <c r="AP8734">
        <v>160</v>
      </c>
      <c r="AQ8734" s="160" t="s">
        <v>1107</v>
      </c>
      <c r="AR8734" s="28">
        <f t="shared" si="281"/>
        <v>16</v>
      </c>
      <c r="AT8734" s="160">
        <v>36826</v>
      </c>
      <c r="AU8734">
        <v>11</v>
      </c>
      <c r="AV8734">
        <v>165</v>
      </c>
      <c r="AW8734" s="160" t="s">
        <v>1107</v>
      </c>
      <c r="AX8734" s="28">
        <f t="shared" si="282"/>
        <v>17</v>
      </c>
    </row>
    <row r="8735" spans="28:50" x14ac:dyDescent="0.3">
      <c r="AB8735" s="160">
        <v>35365</v>
      </c>
      <c r="AC8735">
        <v>12</v>
      </c>
      <c r="AD8735">
        <v>149</v>
      </c>
      <c r="AE8735" t="s">
        <v>1107</v>
      </c>
      <c r="AF8735">
        <v>15</v>
      </c>
      <c r="AH8735" s="160">
        <v>35365</v>
      </c>
      <c r="AI8735">
        <v>12</v>
      </c>
      <c r="AJ8735">
        <v>166</v>
      </c>
      <c r="AK8735" s="160" t="s">
        <v>1107</v>
      </c>
      <c r="AL8735" s="28">
        <f t="shared" si="280"/>
        <v>17</v>
      </c>
      <c r="AN8735" s="160">
        <v>37921</v>
      </c>
      <c r="AO8735">
        <v>12</v>
      </c>
      <c r="AP8735">
        <v>170</v>
      </c>
      <c r="AQ8735" s="160" t="s">
        <v>1107</v>
      </c>
      <c r="AR8735" s="28">
        <f t="shared" si="281"/>
        <v>17</v>
      </c>
      <c r="AT8735" s="160">
        <v>36826</v>
      </c>
      <c r="AU8735">
        <v>12</v>
      </c>
      <c r="AV8735">
        <v>173</v>
      </c>
      <c r="AW8735" s="160" t="s">
        <v>1107</v>
      </c>
      <c r="AX8735" s="28">
        <f t="shared" si="282"/>
        <v>17</v>
      </c>
    </row>
    <row r="8736" spans="28:50" x14ac:dyDescent="0.3">
      <c r="AB8736" s="160">
        <v>35365</v>
      </c>
      <c r="AC8736">
        <v>13</v>
      </c>
      <c r="AD8736">
        <v>155</v>
      </c>
      <c r="AE8736" t="s">
        <v>1107</v>
      </c>
      <c r="AF8736">
        <v>16</v>
      </c>
      <c r="AH8736" s="160">
        <v>35365</v>
      </c>
      <c r="AI8736">
        <v>13</v>
      </c>
      <c r="AJ8736">
        <v>170</v>
      </c>
      <c r="AK8736" s="160" t="s">
        <v>1107</v>
      </c>
      <c r="AL8736" s="28">
        <f t="shared" si="280"/>
        <v>17</v>
      </c>
      <c r="AN8736" s="160">
        <v>37921</v>
      </c>
      <c r="AO8736">
        <v>13</v>
      </c>
      <c r="AP8736">
        <v>180</v>
      </c>
      <c r="AQ8736" s="160" t="s">
        <v>1107</v>
      </c>
      <c r="AR8736" s="28">
        <f t="shared" si="281"/>
        <v>18</v>
      </c>
      <c r="AT8736" s="160">
        <v>36826</v>
      </c>
      <c r="AU8736">
        <v>13</v>
      </c>
      <c r="AV8736">
        <v>175</v>
      </c>
      <c r="AW8736" s="160" t="s">
        <v>1107</v>
      </c>
      <c r="AX8736" s="28">
        <f t="shared" si="282"/>
        <v>18</v>
      </c>
    </row>
    <row r="8737" spans="28:50" x14ac:dyDescent="0.3">
      <c r="AB8737" s="160">
        <v>35365</v>
      </c>
      <c r="AC8737">
        <v>14</v>
      </c>
      <c r="AD8737">
        <v>170</v>
      </c>
      <c r="AE8737" t="s">
        <v>1107</v>
      </c>
      <c r="AF8737">
        <v>17</v>
      </c>
      <c r="AH8737" s="160">
        <v>35365</v>
      </c>
      <c r="AI8737">
        <v>14</v>
      </c>
      <c r="AJ8737">
        <v>174</v>
      </c>
      <c r="AK8737" s="160" t="s">
        <v>1107</v>
      </c>
      <c r="AL8737" s="28">
        <f t="shared" si="280"/>
        <v>17</v>
      </c>
      <c r="AN8737" s="160">
        <v>37921</v>
      </c>
      <c r="AO8737">
        <v>14</v>
      </c>
      <c r="AP8737">
        <v>170</v>
      </c>
      <c r="AQ8737" s="160" t="s">
        <v>1107</v>
      </c>
      <c r="AR8737" s="28">
        <f t="shared" si="281"/>
        <v>17</v>
      </c>
      <c r="AT8737" s="160">
        <v>36826</v>
      </c>
      <c r="AU8737">
        <v>14</v>
      </c>
      <c r="AV8737">
        <v>175</v>
      </c>
      <c r="AW8737" s="160" t="s">
        <v>1107</v>
      </c>
      <c r="AX8737" s="28">
        <f t="shared" si="282"/>
        <v>18</v>
      </c>
    </row>
    <row r="8738" spans="28:50" x14ac:dyDescent="0.3">
      <c r="AB8738" s="160">
        <v>35365</v>
      </c>
      <c r="AC8738">
        <v>15</v>
      </c>
      <c r="AD8738">
        <v>179</v>
      </c>
      <c r="AE8738" t="s">
        <v>1107</v>
      </c>
      <c r="AF8738">
        <v>18</v>
      </c>
      <c r="AH8738" s="160">
        <v>35365</v>
      </c>
      <c r="AI8738">
        <v>15</v>
      </c>
      <c r="AJ8738">
        <v>169</v>
      </c>
      <c r="AK8738" s="160" t="s">
        <v>1107</v>
      </c>
      <c r="AL8738" s="28">
        <f t="shared" si="280"/>
        <v>17</v>
      </c>
      <c r="AN8738" s="160">
        <v>37921</v>
      </c>
      <c r="AO8738">
        <v>15</v>
      </c>
      <c r="AP8738">
        <v>160</v>
      </c>
      <c r="AQ8738" s="160" t="s">
        <v>1107</v>
      </c>
      <c r="AR8738" s="28">
        <f t="shared" si="281"/>
        <v>16</v>
      </c>
      <c r="AT8738" s="160">
        <v>36826</v>
      </c>
      <c r="AU8738">
        <v>15</v>
      </c>
      <c r="AV8738">
        <v>173</v>
      </c>
      <c r="AW8738" s="160" t="s">
        <v>1107</v>
      </c>
      <c r="AX8738" s="28">
        <f t="shared" si="282"/>
        <v>17</v>
      </c>
    </row>
    <row r="8739" spans="28:50" x14ac:dyDescent="0.3">
      <c r="AB8739" s="160">
        <v>35365</v>
      </c>
      <c r="AC8739">
        <v>16</v>
      </c>
      <c r="AD8739">
        <v>184</v>
      </c>
      <c r="AE8739" t="s">
        <v>1107</v>
      </c>
      <c r="AF8739">
        <v>18</v>
      </c>
      <c r="AH8739" s="160">
        <v>35365</v>
      </c>
      <c r="AI8739">
        <v>16</v>
      </c>
      <c r="AJ8739">
        <v>164</v>
      </c>
      <c r="AK8739" s="160" t="s">
        <v>1107</v>
      </c>
      <c r="AL8739" s="28">
        <f t="shared" si="280"/>
        <v>16</v>
      </c>
      <c r="AN8739" s="160">
        <v>37921</v>
      </c>
      <c r="AO8739">
        <v>16</v>
      </c>
      <c r="AP8739">
        <v>150</v>
      </c>
      <c r="AQ8739" s="160" t="s">
        <v>1107</v>
      </c>
      <c r="AR8739" s="28">
        <f t="shared" si="281"/>
        <v>15</v>
      </c>
      <c r="AT8739" s="160">
        <v>36826</v>
      </c>
      <c r="AU8739">
        <v>16</v>
      </c>
      <c r="AV8739">
        <v>170</v>
      </c>
      <c r="AW8739" s="160" t="s">
        <v>1107</v>
      </c>
      <c r="AX8739" s="28">
        <f t="shared" si="282"/>
        <v>17</v>
      </c>
    </row>
    <row r="8740" spans="28:50" x14ac:dyDescent="0.3">
      <c r="AB8740" s="160">
        <v>35365</v>
      </c>
      <c r="AC8740">
        <v>17</v>
      </c>
      <c r="AD8740">
        <v>177</v>
      </c>
      <c r="AE8740" t="s">
        <v>1107</v>
      </c>
      <c r="AF8740">
        <v>18</v>
      </c>
      <c r="AH8740" s="160">
        <v>35365</v>
      </c>
      <c r="AI8740">
        <v>17</v>
      </c>
      <c r="AJ8740">
        <v>159</v>
      </c>
      <c r="AK8740" s="160" t="s">
        <v>1107</v>
      </c>
      <c r="AL8740" s="28">
        <f t="shared" si="280"/>
        <v>16</v>
      </c>
      <c r="AN8740" s="160">
        <v>37921</v>
      </c>
      <c r="AO8740">
        <v>17</v>
      </c>
      <c r="AP8740">
        <v>150</v>
      </c>
      <c r="AQ8740" s="160" t="s">
        <v>1107</v>
      </c>
      <c r="AR8740" s="28">
        <f t="shared" si="281"/>
        <v>15</v>
      </c>
      <c r="AT8740" s="160">
        <v>36826</v>
      </c>
      <c r="AU8740">
        <v>17</v>
      </c>
      <c r="AV8740">
        <v>167</v>
      </c>
      <c r="AW8740" s="160" t="s">
        <v>1107</v>
      </c>
      <c r="AX8740" s="28">
        <f t="shared" si="282"/>
        <v>17</v>
      </c>
    </row>
    <row r="8741" spans="28:50" x14ac:dyDescent="0.3">
      <c r="AB8741" s="160">
        <v>35365</v>
      </c>
      <c r="AC8741">
        <v>18</v>
      </c>
      <c r="AD8741">
        <v>160</v>
      </c>
      <c r="AE8741" t="s">
        <v>1107</v>
      </c>
      <c r="AF8741">
        <v>16</v>
      </c>
      <c r="AH8741" s="160">
        <v>35365</v>
      </c>
      <c r="AI8741">
        <v>18</v>
      </c>
      <c r="AJ8741">
        <v>154</v>
      </c>
      <c r="AK8741" s="160" t="s">
        <v>1107</v>
      </c>
      <c r="AL8741" s="28">
        <f t="shared" si="280"/>
        <v>15</v>
      </c>
      <c r="AN8741" s="160">
        <v>37921</v>
      </c>
      <c r="AO8741">
        <v>18</v>
      </c>
      <c r="AP8741">
        <v>140</v>
      </c>
      <c r="AQ8741" s="160" t="s">
        <v>1107</v>
      </c>
      <c r="AR8741" s="28">
        <f t="shared" si="281"/>
        <v>14</v>
      </c>
      <c r="AT8741" s="160">
        <v>36826</v>
      </c>
      <c r="AU8741">
        <v>18</v>
      </c>
      <c r="AV8741">
        <v>154</v>
      </c>
      <c r="AW8741" s="160" t="s">
        <v>1107</v>
      </c>
      <c r="AX8741" s="28">
        <f t="shared" si="282"/>
        <v>15</v>
      </c>
    </row>
    <row r="8742" spans="28:50" x14ac:dyDescent="0.3">
      <c r="AB8742" s="160">
        <v>35365</v>
      </c>
      <c r="AC8742">
        <v>19</v>
      </c>
      <c r="AD8742">
        <v>156</v>
      </c>
      <c r="AE8742" t="s">
        <v>1107</v>
      </c>
      <c r="AF8742">
        <v>16</v>
      </c>
      <c r="AH8742" s="160">
        <v>35365</v>
      </c>
      <c r="AI8742">
        <v>19</v>
      </c>
      <c r="AJ8742">
        <v>149</v>
      </c>
      <c r="AK8742" s="160" t="s">
        <v>1107</v>
      </c>
      <c r="AL8742" s="28">
        <f t="shared" si="280"/>
        <v>15</v>
      </c>
      <c r="AN8742" s="160">
        <v>37921</v>
      </c>
      <c r="AO8742">
        <v>19</v>
      </c>
      <c r="AP8742">
        <v>140</v>
      </c>
      <c r="AQ8742" s="160" t="s">
        <v>1107</v>
      </c>
      <c r="AR8742" s="28">
        <f t="shared" si="281"/>
        <v>14</v>
      </c>
      <c r="AT8742" s="160">
        <v>36826</v>
      </c>
      <c r="AU8742">
        <v>19</v>
      </c>
      <c r="AV8742">
        <v>160</v>
      </c>
      <c r="AW8742" s="160" t="s">
        <v>1107</v>
      </c>
      <c r="AX8742" s="28">
        <f t="shared" si="282"/>
        <v>16</v>
      </c>
    </row>
    <row r="8743" spans="28:50" x14ac:dyDescent="0.3">
      <c r="AB8743" s="160">
        <v>35365</v>
      </c>
      <c r="AC8743">
        <v>20</v>
      </c>
      <c r="AD8743">
        <v>151</v>
      </c>
      <c r="AE8743" t="s">
        <v>1107</v>
      </c>
      <c r="AF8743">
        <v>15</v>
      </c>
      <c r="AH8743" s="160">
        <v>35365</v>
      </c>
      <c r="AI8743">
        <v>20</v>
      </c>
      <c r="AJ8743">
        <v>144</v>
      </c>
      <c r="AK8743" s="160" t="s">
        <v>1107</v>
      </c>
      <c r="AL8743" s="28">
        <f t="shared" si="280"/>
        <v>14</v>
      </c>
      <c r="AN8743" s="160">
        <v>37921</v>
      </c>
      <c r="AO8743">
        <v>20</v>
      </c>
      <c r="AP8743">
        <v>140</v>
      </c>
      <c r="AQ8743" s="160" t="s">
        <v>1107</v>
      </c>
      <c r="AR8743" s="28">
        <f t="shared" si="281"/>
        <v>14</v>
      </c>
      <c r="AT8743" s="160">
        <v>36826</v>
      </c>
      <c r="AU8743">
        <v>20</v>
      </c>
      <c r="AV8743">
        <v>156</v>
      </c>
      <c r="AW8743" s="160" t="s">
        <v>1107</v>
      </c>
      <c r="AX8743" s="28">
        <f t="shared" si="282"/>
        <v>16</v>
      </c>
    </row>
    <row r="8744" spans="28:50" x14ac:dyDescent="0.3">
      <c r="AB8744" s="160">
        <v>35365</v>
      </c>
      <c r="AC8744">
        <v>21</v>
      </c>
      <c r="AD8744">
        <v>147</v>
      </c>
      <c r="AE8744" t="s">
        <v>1107</v>
      </c>
      <c r="AF8744">
        <v>15</v>
      </c>
      <c r="AH8744" s="160">
        <v>35365</v>
      </c>
      <c r="AI8744">
        <v>21</v>
      </c>
      <c r="AJ8744">
        <v>145</v>
      </c>
      <c r="AK8744" s="160" t="s">
        <v>1107</v>
      </c>
      <c r="AL8744" s="28">
        <f t="shared" si="280"/>
        <v>15</v>
      </c>
      <c r="AN8744" s="160">
        <v>37921</v>
      </c>
      <c r="AO8744">
        <v>21</v>
      </c>
      <c r="AP8744">
        <v>140</v>
      </c>
      <c r="AQ8744" s="160" t="s">
        <v>1107</v>
      </c>
      <c r="AR8744" s="28">
        <f t="shared" si="281"/>
        <v>14</v>
      </c>
      <c r="AT8744" s="160">
        <v>36826</v>
      </c>
      <c r="AU8744">
        <v>21</v>
      </c>
      <c r="AV8744">
        <v>155</v>
      </c>
      <c r="AW8744" s="160" t="s">
        <v>1107</v>
      </c>
      <c r="AX8744" s="28">
        <f t="shared" si="282"/>
        <v>16</v>
      </c>
    </row>
    <row r="8745" spans="28:50" x14ac:dyDescent="0.3">
      <c r="AB8745" s="160">
        <v>35365</v>
      </c>
      <c r="AC8745">
        <v>22</v>
      </c>
      <c r="AD8745">
        <v>142</v>
      </c>
      <c r="AE8745" t="s">
        <v>1107</v>
      </c>
      <c r="AF8745">
        <v>14</v>
      </c>
      <c r="AH8745" s="160">
        <v>35365</v>
      </c>
      <c r="AI8745">
        <v>22</v>
      </c>
      <c r="AJ8745">
        <v>141</v>
      </c>
      <c r="AK8745" s="160" t="s">
        <v>1107</v>
      </c>
      <c r="AL8745" s="28">
        <f t="shared" si="280"/>
        <v>14</v>
      </c>
      <c r="AN8745" s="160">
        <v>37921</v>
      </c>
      <c r="AO8745">
        <v>22</v>
      </c>
      <c r="AP8745">
        <v>150</v>
      </c>
      <c r="AQ8745" s="160" t="s">
        <v>1107</v>
      </c>
      <c r="AR8745" s="28">
        <f t="shared" si="281"/>
        <v>15</v>
      </c>
      <c r="AT8745" s="160">
        <v>36826</v>
      </c>
      <c r="AU8745">
        <v>22</v>
      </c>
      <c r="AV8745">
        <v>165</v>
      </c>
      <c r="AW8745" s="160" t="s">
        <v>1107</v>
      </c>
      <c r="AX8745" s="28">
        <f t="shared" si="282"/>
        <v>17</v>
      </c>
    </row>
    <row r="8746" spans="28:50" x14ac:dyDescent="0.3">
      <c r="AB8746" s="160">
        <v>35365</v>
      </c>
      <c r="AC8746">
        <v>23</v>
      </c>
      <c r="AD8746">
        <v>136</v>
      </c>
      <c r="AE8746" t="s">
        <v>1107</v>
      </c>
      <c r="AF8746">
        <v>14</v>
      </c>
      <c r="AH8746" s="160">
        <v>35365</v>
      </c>
      <c r="AI8746">
        <v>23</v>
      </c>
      <c r="AJ8746">
        <v>136</v>
      </c>
      <c r="AK8746" s="160" t="s">
        <v>1107</v>
      </c>
      <c r="AL8746" s="28">
        <f t="shared" si="280"/>
        <v>14</v>
      </c>
      <c r="AN8746" s="160">
        <v>37921</v>
      </c>
      <c r="AO8746">
        <v>23</v>
      </c>
      <c r="AP8746">
        <v>160</v>
      </c>
      <c r="AQ8746" s="160" t="s">
        <v>1107</v>
      </c>
      <c r="AR8746" s="28">
        <f t="shared" si="281"/>
        <v>16</v>
      </c>
      <c r="AT8746" s="160">
        <v>36826</v>
      </c>
      <c r="AU8746">
        <v>23</v>
      </c>
      <c r="AV8746">
        <v>177</v>
      </c>
      <c r="AW8746" s="160" t="s">
        <v>1107</v>
      </c>
      <c r="AX8746" s="28">
        <f t="shared" si="282"/>
        <v>18</v>
      </c>
    </row>
    <row r="8747" spans="28:50" x14ac:dyDescent="0.3">
      <c r="AB8747" s="160">
        <v>35366</v>
      </c>
      <c r="AC8747">
        <v>0</v>
      </c>
      <c r="AD8747">
        <v>132</v>
      </c>
      <c r="AE8747" t="s">
        <v>1107</v>
      </c>
      <c r="AF8747">
        <v>13</v>
      </c>
      <c r="AH8747" s="160">
        <v>35366</v>
      </c>
      <c r="AI8747">
        <v>0</v>
      </c>
      <c r="AJ8747">
        <v>129</v>
      </c>
      <c r="AK8747" s="160" t="s">
        <v>1107</v>
      </c>
      <c r="AL8747" s="28">
        <f t="shared" si="280"/>
        <v>13</v>
      </c>
      <c r="AN8747" s="160">
        <v>37922</v>
      </c>
      <c r="AO8747">
        <v>0</v>
      </c>
      <c r="AP8747">
        <v>160</v>
      </c>
      <c r="AQ8747" s="160" t="s">
        <v>1107</v>
      </c>
      <c r="AR8747" s="28">
        <f t="shared" si="281"/>
        <v>16</v>
      </c>
      <c r="AT8747" s="160">
        <v>36827</v>
      </c>
      <c r="AU8747">
        <v>0</v>
      </c>
      <c r="AV8747">
        <v>165</v>
      </c>
      <c r="AW8747" s="160" t="s">
        <v>1107</v>
      </c>
      <c r="AX8747" s="28">
        <f t="shared" si="282"/>
        <v>17</v>
      </c>
    </row>
    <row r="8748" spans="28:50" x14ac:dyDescent="0.3">
      <c r="AB8748" s="160">
        <v>35366</v>
      </c>
      <c r="AC8748">
        <v>1</v>
      </c>
      <c r="AD8748">
        <v>129</v>
      </c>
      <c r="AE8748" t="s">
        <v>1107</v>
      </c>
      <c r="AF8748">
        <v>13</v>
      </c>
      <c r="AH8748" s="160">
        <v>35366</v>
      </c>
      <c r="AI8748">
        <v>1</v>
      </c>
      <c r="AJ8748">
        <v>123</v>
      </c>
      <c r="AK8748" s="160" t="s">
        <v>1107</v>
      </c>
      <c r="AL8748" s="28">
        <f t="shared" si="280"/>
        <v>12</v>
      </c>
      <c r="AN8748" s="160">
        <v>37922</v>
      </c>
      <c r="AO8748">
        <v>1</v>
      </c>
      <c r="AP8748">
        <v>160</v>
      </c>
      <c r="AQ8748" s="160" t="s">
        <v>1107</v>
      </c>
      <c r="AR8748" s="28">
        <f t="shared" si="281"/>
        <v>16</v>
      </c>
      <c r="AT8748" s="160">
        <v>36827</v>
      </c>
      <c r="AU8748">
        <v>1</v>
      </c>
      <c r="AV8748">
        <v>164</v>
      </c>
      <c r="AW8748" s="160" t="s">
        <v>1107</v>
      </c>
      <c r="AX8748" s="28">
        <f t="shared" si="282"/>
        <v>16</v>
      </c>
    </row>
    <row r="8749" spans="28:50" x14ac:dyDescent="0.3">
      <c r="AB8749" s="160">
        <v>35366</v>
      </c>
      <c r="AC8749">
        <v>2</v>
      </c>
      <c r="AD8749">
        <v>118</v>
      </c>
      <c r="AE8749" t="s">
        <v>1107</v>
      </c>
      <c r="AF8749">
        <v>12</v>
      </c>
      <c r="AH8749" s="160">
        <v>35366</v>
      </c>
      <c r="AI8749">
        <v>2</v>
      </c>
      <c r="AJ8749">
        <v>115</v>
      </c>
      <c r="AK8749" s="160" t="s">
        <v>1107</v>
      </c>
      <c r="AL8749" s="28">
        <f t="shared" si="280"/>
        <v>12</v>
      </c>
      <c r="AN8749" s="160">
        <v>37922</v>
      </c>
      <c r="AO8749">
        <v>2</v>
      </c>
      <c r="AP8749">
        <v>160</v>
      </c>
      <c r="AQ8749" s="160" t="s">
        <v>1107</v>
      </c>
      <c r="AR8749" s="28">
        <f t="shared" si="281"/>
        <v>16</v>
      </c>
      <c r="AT8749" s="160">
        <v>36827</v>
      </c>
      <c r="AU8749">
        <v>2</v>
      </c>
      <c r="AV8749">
        <v>144</v>
      </c>
      <c r="AW8749" s="160" t="s">
        <v>1107</v>
      </c>
      <c r="AX8749" s="28">
        <f t="shared" si="282"/>
        <v>14</v>
      </c>
    </row>
    <row r="8750" spans="28:50" x14ac:dyDescent="0.3">
      <c r="AB8750" s="160">
        <v>35366</v>
      </c>
      <c r="AC8750">
        <v>3</v>
      </c>
      <c r="AD8750">
        <v>118</v>
      </c>
      <c r="AE8750" t="s">
        <v>1107</v>
      </c>
      <c r="AF8750">
        <v>12</v>
      </c>
      <c r="AH8750" s="160">
        <v>35366</v>
      </c>
      <c r="AI8750">
        <v>3</v>
      </c>
      <c r="AJ8750">
        <v>111</v>
      </c>
      <c r="AK8750" s="160" t="s">
        <v>1107</v>
      </c>
      <c r="AL8750" s="28">
        <f t="shared" si="280"/>
        <v>11</v>
      </c>
      <c r="AN8750" s="160">
        <v>37922</v>
      </c>
      <c r="AO8750">
        <v>3</v>
      </c>
      <c r="AP8750">
        <v>160</v>
      </c>
      <c r="AQ8750" s="160" t="s">
        <v>1107</v>
      </c>
      <c r="AR8750" s="28">
        <f t="shared" si="281"/>
        <v>16</v>
      </c>
      <c r="AT8750" s="160">
        <v>36827</v>
      </c>
      <c r="AU8750">
        <v>3</v>
      </c>
      <c r="AV8750">
        <v>126</v>
      </c>
      <c r="AW8750" s="160" t="s">
        <v>1107</v>
      </c>
      <c r="AX8750" s="28">
        <f t="shared" si="282"/>
        <v>13</v>
      </c>
    </row>
    <row r="8751" spans="28:50" x14ac:dyDescent="0.3">
      <c r="AB8751" s="160">
        <v>35366</v>
      </c>
      <c r="AC8751">
        <v>4</v>
      </c>
      <c r="AD8751">
        <v>117</v>
      </c>
      <c r="AE8751" t="s">
        <v>1107</v>
      </c>
      <c r="AF8751">
        <v>12</v>
      </c>
      <c r="AH8751" s="160">
        <v>35366</v>
      </c>
      <c r="AI8751">
        <v>4</v>
      </c>
      <c r="AJ8751">
        <v>106</v>
      </c>
      <c r="AK8751" s="160" t="s">
        <v>1107</v>
      </c>
      <c r="AL8751" s="28">
        <f t="shared" si="280"/>
        <v>11</v>
      </c>
      <c r="AN8751" s="160">
        <v>37922</v>
      </c>
      <c r="AO8751">
        <v>4</v>
      </c>
      <c r="AP8751">
        <v>160</v>
      </c>
      <c r="AQ8751" s="160" t="s">
        <v>1107</v>
      </c>
      <c r="AR8751" s="28">
        <f t="shared" si="281"/>
        <v>16</v>
      </c>
      <c r="AT8751" s="160">
        <v>36827</v>
      </c>
      <c r="AU8751">
        <v>4</v>
      </c>
      <c r="AV8751">
        <v>124</v>
      </c>
      <c r="AW8751" s="160" t="s">
        <v>1107</v>
      </c>
      <c r="AX8751" s="28">
        <f t="shared" si="282"/>
        <v>12</v>
      </c>
    </row>
    <row r="8752" spans="28:50" x14ac:dyDescent="0.3">
      <c r="AB8752" s="160">
        <v>35366</v>
      </c>
      <c r="AC8752">
        <v>5</v>
      </c>
      <c r="AD8752">
        <v>118</v>
      </c>
      <c r="AE8752" t="s">
        <v>1107</v>
      </c>
      <c r="AF8752">
        <v>12</v>
      </c>
      <c r="AH8752" s="160">
        <v>35366</v>
      </c>
      <c r="AI8752">
        <v>5</v>
      </c>
      <c r="AJ8752">
        <v>101</v>
      </c>
      <c r="AK8752" s="160" t="s">
        <v>1107</v>
      </c>
      <c r="AL8752" s="28">
        <f t="shared" si="280"/>
        <v>10</v>
      </c>
      <c r="AN8752" s="160">
        <v>37922</v>
      </c>
      <c r="AO8752">
        <v>5</v>
      </c>
      <c r="AP8752">
        <v>160</v>
      </c>
      <c r="AQ8752" s="160" t="s">
        <v>1107</v>
      </c>
      <c r="AR8752" s="28">
        <f t="shared" si="281"/>
        <v>16</v>
      </c>
      <c r="AT8752" s="160">
        <v>36827</v>
      </c>
      <c r="AU8752">
        <v>5</v>
      </c>
      <c r="AV8752">
        <v>113</v>
      </c>
      <c r="AW8752" s="160" t="s">
        <v>1107</v>
      </c>
      <c r="AX8752" s="28">
        <f t="shared" si="282"/>
        <v>11</v>
      </c>
    </row>
    <row r="8753" spans="28:50" x14ac:dyDescent="0.3">
      <c r="AB8753" s="160">
        <v>35366</v>
      </c>
      <c r="AC8753">
        <v>6</v>
      </c>
      <c r="AD8753">
        <v>117</v>
      </c>
      <c r="AE8753" t="s">
        <v>1107</v>
      </c>
      <c r="AF8753">
        <v>12</v>
      </c>
      <c r="AH8753" s="160">
        <v>35366</v>
      </c>
      <c r="AI8753">
        <v>6</v>
      </c>
      <c r="AJ8753">
        <v>109</v>
      </c>
      <c r="AK8753" s="160" t="s">
        <v>1107</v>
      </c>
      <c r="AL8753" s="28">
        <f t="shared" si="280"/>
        <v>11</v>
      </c>
      <c r="AN8753" s="160">
        <v>37922</v>
      </c>
      <c r="AO8753">
        <v>6</v>
      </c>
      <c r="AP8753">
        <v>160</v>
      </c>
      <c r="AQ8753" s="160" t="s">
        <v>1107</v>
      </c>
      <c r="AR8753" s="28">
        <f t="shared" si="281"/>
        <v>16</v>
      </c>
      <c r="AT8753" s="160">
        <v>36827</v>
      </c>
      <c r="AU8753">
        <v>6</v>
      </c>
      <c r="AV8753">
        <v>123</v>
      </c>
      <c r="AW8753" s="160" t="s">
        <v>1107</v>
      </c>
      <c r="AX8753" s="28">
        <f t="shared" si="282"/>
        <v>12</v>
      </c>
    </row>
    <row r="8754" spans="28:50" x14ac:dyDescent="0.3">
      <c r="AB8754" s="160">
        <v>35366</v>
      </c>
      <c r="AC8754">
        <v>7</v>
      </c>
      <c r="AD8754">
        <v>123</v>
      </c>
      <c r="AE8754" t="s">
        <v>1107</v>
      </c>
      <c r="AF8754">
        <v>12</v>
      </c>
      <c r="AH8754" s="160">
        <v>35366</v>
      </c>
      <c r="AI8754">
        <v>7</v>
      </c>
      <c r="AJ8754">
        <v>117</v>
      </c>
      <c r="AK8754" s="160" t="s">
        <v>1107</v>
      </c>
      <c r="AL8754" s="28">
        <f t="shared" si="280"/>
        <v>12</v>
      </c>
      <c r="AN8754" s="160">
        <v>37922</v>
      </c>
      <c r="AO8754">
        <v>7</v>
      </c>
      <c r="AP8754">
        <v>165</v>
      </c>
      <c r="AQ8754" s="160" t="s">
        <v>1107</v>
      </c>
      <c r="AR8754" s="28">
        <f t="shared" si="281"/>
        <v>17</v>
      </c>
      <c r="AT8754" s="160">
        <v>36827</v>
      </c>
      <c r="AU8754">
        <v>7</v>
      </c>
      <c r="AV8754">
        <v>149</v>
      </c>
      <c r="AW8754" s="160" t="s">
        <v>1107</v>
      </c>
      <c r="AX8754" s="28">
        <f t="shared" si="282"/>
        <v>15</v>
      </c>
    </row>
    <row r="8755" spans="28:50" x14ac:dyDescent="0.3">
      <c r="AB8755" s="160">
        <v>35366</v>
      </c>
      <c r="AC8755">
        <v>8</v>
      </c>
      <c r="AD8755">
        <v>139</v>
      </c>
      <c r="AE8755" t="s">
        <v>1107</v>
      </c>
      <c r="AF8755">
        <v>14</v>
      </c>
      <c r="AH8755" s="160">
        <v>35366</v>
      </c>
      <c r="AI8755">
        <v>8</v>
      </c>
      <c r="AJ8755">
        <v>125</v>
      </c>
      <c r="AK8755" s="160" t="s">
        <v>1107</v>
      </c>
      <c r="AL8755" s="28">
        <f t="shared" si="280"/>
        <v>13</v>
      </c>
      <c r="AN8755" s="160">
        <v>37922</v>
      </c>
      <c r="AO8755">
        <v>8</v>
      </c>
      <c r="AP8755">
        <v>170</v>
      </c>
      <c r="AQ8755" s="160" t="s">
        <v>1107</v>
      </c>
      <c r="AR8755" s="28">
        <f t="shared" si="281"/>
        <v>17</v>
      </c>
      <c r="AT8755" s="160">
        <v>36827</v>
      </c>
      <c r="AU8755">
        <v>8</v>
      </c>
      <c r="AV8755">
        <v>161</v>
      </c>
      <c r="AW8755" s="160" t="s">
        <v>1107</v>
      </c>
      <c r="AX8755" s="28">
        <f t="shared" si="282"/>
        <v>16</v>
      </c>
    </row>
    <row r="8756" spans="28:50" x14ac:dyDescent="0.3">
      <c r="AB8756" s="160">
        <v>35366</v>
      </c>
      <c r="AC8756">
        <v>9</v>
      </c>
      <c r="AD8756">
        <v>156</v>
      </c>
      <c r="AE8756" t="s">
        <v>1107</v>
      </c>
      <c r="AF8756">
        <v>16</v>
      </c>
      <c r="AH8756" s="160">
        <v>35366</v>
      </c>
      <c r="AI8756">
        <v>9</v>
      </c>
      <c r="AJ8756">
        <v>135</v>
      </c>
      <c r="AK8756" s="160" t="s">
        <v>1107</v>
      </c>
      <c r="AL8756" s="28">
        <f t="shared" si="280"/>
        <v>14</v>
      </c>
      <c r="AN8756" s="160">
        <v>37922</v>
      </c>
      <c r="AO8756">
        <v>9</v>
      </c>
      <c r="AP8756">
        <v>170</v>
      </c>
      <c r="AQ8756" s="160" t="s">
        <v>1107</v>
      </c>
      <c r="AR8756" s="28">
        <f t="shared" si="281"/>
        <v>17</v>
      </c>
      <c r="AT8756" s="160">
        <v>36827</v>
      </c>
      <c r="AU8756">
        <v>9</v>
      </c>
      <c r="AV8756">
        <v>195</v>
      </c>
      <c r="AW8756" s="160" t="s">
        <v>1107</v>
      </c>
      <c r="AX8756" s="28">
        <f t="shared" si="282"/>
        <v>20</v>
      </c>
    </row>
    <row r="8757" spans="28:50" x14ac:dyDescent="0.3">
      <c r="AB8757" s="160">
        <v>35366</v>
      </c>
      <c r="AC8757">
        <v>10</v>
      </c>
      <c r="AD8757">
        <v>182</v>
      </c>
      <c r="AE8757" t="s">
        <v>1107</v>
      </c>
      <c r="AF8757">
        <v>18</v>
      </c>
      <c r="AH8757" s="160">
        <v>35366</v>
      </c>
      <c r="AI8757">
        <v>10</v>
      </c>
      <c r="AJ8757">
        <v>146</v>
      </c>
      <c r="AK8757" s="160" t="s">
        <v>1107</v>
      </c>
      <c r="AL8757" s="28">
        <f t="shared" si="280"/>
        <v>15</v>
      </c>
      <c r="AN8757" s="160">
        <v>37922</v>
      </c>
      <c r="AO8757">
        <v>10</v>
      </c>
      <c r="AP8757">
        <v>170</v>
      </c>
      <c r="AQ8757" s="160" t="s">
        <v>1107</v>
      </c>
      <c r="AR8757" s="28">
        <f t="shared" si="281"/>
        <v>17</v>
      </c>
      <c r="AT8757" s="160">
        <v>36827</v>
      </c>
      <c r="AU8757">
        <v>10</v>
      </c>
      <c r="AV8757">
        <v>206</v>
      </c>
      <c r="AW8757" s="160" t="s">
        <v>1107</v>
      </c>
      <c r="AX8757" s="28">
        <f t="shared" si="282"/>
        <v>21</v>
      </c>
    </row>
    <row r="8758" spans="28:50" x14ac:dyDescent="0.3">
      <c r="AB8758" s="160">
        <v>35366</v>
      </c>
      <c r="AC8758">
        <v>11</v>
      </c>
      <c r="AD8758">
        <v>185</v>
      </c>
      <c r="AE8758" t="s">
        <v>1107</v>
      </c>
      <c r="AF8758">
        <v>19</v>
      </c>
      <c r="AH8758" s="160">
        <v>35366</v>
      </c>
      <c r="AI8758">
        <v>11</v>
      </c>
      <c r="AJ8758">
        <v>157</v>
      </c>
      <c r="AK8758" s="160" t="s">
        <v>1107</v>
      </c>
      <c r="AL8758" s="28">
        <f t="shared" si="280"/>
        <v>16</v>
      </c>
      <c r="AN8758" s="160">
        <v>37922</v>
      </c>
      <c r="AO8758">
        <v>11</v>
      </c>
      <c r="AP8758">
        <v>180</v>
      </c>
      <c r="AQ8758" s="160" t="s">
        <v>1107</v>
      </c>
      <c r="AR8758" s="28">
        <f t="shared" si="281"/>
        <v>18</v>
      </c>
      <c r="AT8758" s="160">
        <v>36827</v>
      </c>
      <c r="AU8758">
        <v>11</v>
      </c>
      <c r="AV8758">
        <v>223</v>
      </c>
      <c r="AW8758" s="160" t="s">
        <v>1107</v>
      </c>
      <c r="AX8758" s="28">
        <f t="shared" si="282"/>
        <v>22</v>
      </c>
    </row>
    <row r="8759" spans="28:50" x14ac:dyDescent="0.3">
      <c r="AB8759" s="160">
        <v>35366</v>
      </c>
      <c r="AC8759">
        <v>12</v>
      </c>
      <c r="AD8759">
        <v>199</v>
      </c>
      <c r="AE8759" t="s">
        <v>1107</v>
      </c>
      <c r="AF8759">
        <v>20</v>
      </c>
      <c r="AH8759" s="160">
        <v>35366</v>
      </c>
      <c r="AI8759">
        <v>12</v>
      </c>
      <c r="AJ8759">
        <v>161</v>
      </c>
      <c r="AK8759" s="160" t="s">
        <v>1107</v>
      </c>
      <c r="AL8759" s="28">
        <f t="shared" si="280"/>
        <v>16</v>
      </c>
      <c r="AN8759" s="160">
        <v>37922</v>
      </c>
      <c r="AO8759">
        <v>12</v>
      </c>
      <c r="AP8759">
        <v>180</v>
      </c>
      <c r="AQ8759" s="160" t="s">
        <v>1107</v>
      </c>
      <c r="AR8759" s="28">
        <f t="shared" si="281"/>
        <v>18</v>
      </c>
      <c r="AT8759" s="160">
        <v>36827</v>
      </c>
      <c r="AU8759">
        <v>12</v>
      </c>
      <c r="AV8759">
        <v>193</v>
      </c>
      <c r="AW8759" s="160" t="s">
        <v>1107</v>
      </c>
      <c r="AX8759" s="28">
        <f t="shared" si="282"/>
        <v>19</v>
      </c>
    </row>
    <row r="8760" spans="28:50" x14ac:dyDescent="0.3">
      <c r="AB8760" s="160">
        <v>35366</v>
      </c>
      <c r="AC8760">
        <v>13</v>
      </c>
      <c r="AD8760">
        <v>204</v>
      </c>
      <c r="AE8760" t="s">
        <v>1107</v>
      </c>
      <c r="AF8760">
        <v>20</v>
      </c>
      <c r="AH8760" s="160">
        <v>35366</v>
      </c>
      <c r="AI8760">
        <v>13</v>
      </c>
      <c r="AJ8760">
        <v>165</v>
      </c>
      <c r="AK8760" s="160" t="s">
        <v>1107</v>
      </c>
      <c r="AL8760" s="28">
        <f t="shared" si="280"/>
        <v>17</v>
      </c>
      <c r="AN8760" s="160">
        <v>37922</v>
      </c>
      <c r="AO8760">
        <v>13</v>
      </c>
      <c r="AP8760">
        <v>183</v>
      </c>
      <c r="AQ8760" s="160" t="s">
        <v>1107</v>
      </c>
      <c r="AR8760" s="28">
        <f t="shared" si="281"/>
        <v>18</v>
      </c>
      <c r="AT8760" s="160">
        <v>36827</v>
      </c>
      <c r="AU8760">
        <v>13</v>
      </c>
      <c r="AV8760">
        <v>192</v>
      </c>
      <c r="AW8760" s="160" t="s">
        <v>1107</v>
      </c>
      <c r="AX8760" s="28">
        <f t="shared" si="282"/>
        <v>19</v>
      </c>
    </row>
    <row r="8761" spans="28:50" x14ac:dyDescent="0.3">
      <c r="AB8761" s="160">
        <v>35366</v>
      </c>
      <c r="AC8761">
        <v>14</v>
      </c>
      <c r="AD8761">
        <v>204</v>
      </c>
      <c r="AE8761" t="s">
        <v>1107</v>
      </c>
      <c r="AF8761">
        <v>20</v>
      </c>
      <c r="AH8761" s="160">
        <v>35366</v>
      </c>
      <c r="AI8761">
        <v>14</v>
      </c>
      <c r="AJ8761">
        <v>170</v>
      </c>
      <c r="AK8761" s="160" t="s">
        <v>1107</v>
      </c>
      <c r="AL8761" s="28">
        <f t="shared" si="280"/>
        <v>17</v>
      </c>
      <c r="AN8761" s="160">
        <v>37922</v>
      </c>
      <c r="AO8761">
        <v>14</v>
      </c>
      <c r="AP8761">
        <v>180</v>
      </c>
      <c r="AQ8761" s="160" t="s">
        <v>1107</v>
      </c>
      <c r="AR8761" s="28">
        <f t="shared" si="281"/>
        <v>18</v>
      </c>
      <c r="AT8761" s="160">
        <v>36827</v>
      </c>
      <c r="AU8761">
        <v>14</v>
      </c>
      <c r="AV8761">
        <v>176</v>
      </c>
      <c r="AW8761" s="160" t="s">
        <v>1107</v>
      </c>
      <c r="AX8761" s="28">
        <f t="shared" si="282"/>
        <v>18</v>
      </c>
    </row>
    <row r="8762" spans="28:50" x14ac:dyDescent="0.3">
      <c r="AB8762" s="160">
        <v>35366</v>
      </c>
      <c r="AC8762">
        <v>15</v>
      </c>
      <c r="AD8762">
        <v>202</v>
      </c>
      <c r="AE8762" t="s">
        <v>1107</v>
      </c>
      <c r="AF8762">
        <v>20</v>
      </c>
      <c r="AH8762" s="160">
        <v>35366</v>
      </c>
      <c r="AI8762">
        <v>15</v>
      </c>
      <c r="AJ8762">
        <v>167</v>
      </c>
      <c r="AK8762" s="160" t="s">
        <v>1107</v>
      </c>
      <c r="AL8762" s="28">
        <f t="shared" si="280"/>
        <v>17</v>
      </c>
      <c r="AN8762" s="160">
        <v>37922</v>
      </c>
      <c r="AO8762">
        <v>15</v>
      </c>
      <c r="AP8762">
        <v>180</v>
      </c>
      <c r="AQ8762" s="160" t="s">
        <v>1107</v>
      </c>
      <c r="AR8762" s="28">
        <f t="shared" si="281"/>
        <v>18</v>
      </c>
      <c r="AT8762" s="160">
        <v>36827</v>
      </c>
      <c r="AU8762">
        <v>15</v>
      </c>
      <c r="AV8762">
        <v>164</v>
      </c>
      <c r="AW8762" s="160" t="s">
        <v>1107</v>
      </c>
      <c r="AX8762" s="28">
        <f t="shared" si="282"/>
        <v>16</v>
      </c>
    </row>
    <row r="8763" spans="28:50" x14ac:dyDescent="0.3">
      <c r="AB8763" s="160">
        <v>35366</v>
      </c>
      <c r="AC8763">
        <v>16</v>
      </c>
      <c r="AD8763">
        <v>199</v>
      </c>
      <c r="AE8763" t="s">
        <v>1107</v>
      </c>
      <c r="AF8763">
        <v>20</v>
      </c>
      <c r="AH8763" s="160">
        <v>35366</v>
      </c>
      <c r="AI8763">
        <v>16</v>
      </c>
      <c r="AJ8763">
        <v>164</v>
      </c>
      <c r="AK8763" s="160" t="s">
        <v>1107</v>
      </c>
      <c r="AL8763" s="28">
        <f t="shared" ref="AL8763:AL8826" si="283">ROUND(AJ8763/10,0)</f>
        <v>16</v>
      </c>
      <c r="AN8763" s="160">
        <v>37922</v>
      </c>
      <c r="AO8763">
        <v>16</v>
      </c>
      <c r="AP8763">
        <v>170</v>
      </c>
      <c r="AQ8763" s="160" t="s">
        <v>1107</v>
      </c>
      <c r="AR8763" s="28">
        <f t="shared" ref="AR8763:AR8826" si="284">ROUND(AP8763/10,0)</f>
        <v>17</v>
      </c>
      <c r="AT8763" s="160">
        <v>36827</v>
      </c>
      <c r="AU8763">
        <v>16</v>
      </c>
      <c r="AV8763">
        <v>161</v>
      </c>
      <c r="AW8763" s="160" t="s">
        <v>1107</v>
      </c>
      <c r="AX8763" s="28">
        <f t="shared" ref="AX8763:AX8826" si="285">ROUND(AV8763/10,0)</f>
        <v>16</v>
      </c>
    </row>
    <row r="8764" spans="28:50" x14ac:dyDescent="0.3">
      <c r="AB8764" s="160">
        <v>35366</v>
      </c>
      <c r="AC8764">
        <v>17</v>
      </c>
      <c r="AD8764">
        <v>192</v>
      </c>
      <c r="AE8764" t="s">
        <v>1107</v>
      </c>
      <c r="AF8764">
        <v>19</v>
      </c>
      <c r="AH8764" s="160">
        <v>35366</v>
      </c>
      <c r="AI8764">
        <v>17</v>
      </c>
      <c r="AJ8764">
        <v>161</v>
      </c>
      <c r="AK8764" s="160" t="s">
        <v>1107</v>
      </c>
      <c r="AL8764" s="28">
        <f t="shared" si="283"/>
        <v>16</v>
      </c>
      <c r="AN8764" s="160">
        <v>37922</v>
      </c>
      <c r="AO8764">
        <v>17</v>
      </c>
      <c r="AP8764">
        <v>160</v>
      </c>
      <c r="AQ8764" s="160" t="s">
        <v>1107</v>
      </c>
      <c r="AR8764" s="28">
        <f t="shared" si="284"/>
        <v>16</v>
      </c>
      <c r="AT8764" s="160">
        <v>36827</v>
      </c>
      <c r="AU8764">
        <v>17</v>
      </c>
      <c r="AV8764">
        <v>158</v>
      </c>
      <c r="AW8764" s="160" t="s">
        <v>1107</v>
      </c>
      <c r="AX8764" s="28">
        <f t="shared" si="285"/>
        <v>16</v>
      </c>
    </row>
    <row r="8765" spans="28:50" x14ac:dyDescent="0.3">
      <c r="AB8765" s="160">
        <v>35366</v>
      </c>
      <c r="AC8765">
        <v>18</v>
      </c>
      <c r="AD8765">
        <v>176</v>
      </c>
      <c r="AE8765" t="s">
        <v>1107</v>
      </c>
      <c r="AF8765">
        <v>18</v>
      </c>
      <c r="AH8765" s="160">
        <v>35366</v>
      </c>
      <c r="AI8765">
        <v>18</v>
      </c>
      <c r="AJ8765">
        <v>153</v>
      </c>
      <c r="AK8765" s="160" t="s">
        <v>1107</v>
      </c>
      <c r="AL8765" s="28">
        <f t="shared" si="283"/>
        <v>15</v>
      </c>
      <c r="AN8765" s="160">
        <v>37922</v>
      </c>
      <c r="AO8765">
        <v>18</v>
      </c>
      <c r="AP8765">
        <v>150</v>
      </c>
      <c r="AQ8765" s="160" t="s">
        <v>1107</v>
      </c>
      <c r="AR8765" s="28">
        <f t="shared" si="284"/>
        <v>15</v>
      </c>
      <c r="AT8765" s="160">
        <v>36827</v>
      </c>
      <c r="AU8765">
        <v>18</v>
      </c>
      <c r="AV8765">
        <v>159</v>
      </c>
      <c r="AW8765" s="160" t="s">
        <v>1107</v>
      </c>
      <c r="AX8765" s="28">
        <f t="shared" si="285"/>
        <v>16</v>
      </c>
    </row>
    <row r="8766" spans="28:50" x14ac:dyDescent="0.3">
      <c r="AB8766" s="160">
        <v>35366</v>
      </c>
      <c r="AC8766">
        <v>19</v>
      </c>
      <c r="AD8766">
        <v>148</v>
      </c>
      <c r="AE8766" t="s">
        <v>1107</v>
      </c>
      <c r="AF8766">
        <v>15</v>
      </c>
      <c r="AH8766" s="160">
        <v>35366</v>
      </c>
      <c r="AI8766">
        <v>19</v>
      </c>
      <c r="AJ8766">
        <v>145</v>
      </c>
      <c r="AK8766" s="160" t="s">
        <v>1107</v>
      </c>
      <c r="AL8766" s="28">
        <f t="shared" si="283"/>
        <v>15</v>
      </c>
      <c r="AN8766" s="160">
        <v>37922</v>
      </c>
      <c r="AO8766">
        <v>19</v>
      </c>
      <c r="AP8766">
        <v>140</v>
      </c>
      <c r="AQ8766" s="160" t="s">
        <v>1107</v>
      </c>
      <c r="AR8766" s="28">
        <f t="shared" si="284"/>
        <v>14</v>
      </c>
      <c r="AT8766" s="160">
        <v>36827</v>
      </c>
      <c r="AU8766">
        <v>19</v>
      </c>
      <c r="AV8766">
        <v>161</v>
      </c>
      <c r="AW8766" s="160" t="s">
        <v>1107</v>
      </c>
      <c r="AX8766" s="28">
        <f t="shared" si="285"/>
        <v>16</v>
      </c>
    </row>
    <row r="8767" spans="28:50" x14ac:dyDescent="0.3">
      <c r="AB8767" s="160">
        <v>35366</v>
      </c>
      <c r="AC8767">
        <v>20</v>
      </c>
      <c r="AD8767">
        <v>136</v>
      </c>
      <c r="AE8767" t="s">
        <v>1107</v>
      </c>
      <c r="AF8767">
        <v>14</v>
      </c>
      <c r="AH8767" s="160">
        <v>35366</v>
      </c>
      <c r="AI8767">
        <v>20</v>
      </c>
      <c r="AJ8767">
        <v>137</v>
      </c>
      <c r="AK8767" s="160" t="s">
        <v>1107</v>
      </c>
      <c r="AL8767" s="28">
        <f t="shared" si="283"/>
        <v>14</v>
      </c>
      <c r="AN8767" s="160">
        <v>37922</v>
      </c>
      <c r="AO8767">
        <v>20</v>
      </c>
      <c r="AP8767">
        <v>130</v>
      </c>
      <c r="AQ8767" s="160" t="s">
        <v>1107</v>
      </c>
      <c r="AR8767" s="28">
        <f t="shared" si="284"/>
        <v>13</v>
      </c>
      <c r="AT8767" s="160">
        <v>36827</v>
      </c>
      <c r="AU8767">
        <v>20</v>
      </c>
      <c r="AV8767">
        <v>167</v>
      </c>
      <c r="AW8767" s="160" t="s">
        <v>1107</v>
      </c>
      <c r="AX8767" s="28">
        <f t="shared" si="285"/>
        <v>17</v>
      </c>
    </row>
    <row r="8768" spans="28:50" x14ac:dyDescent="0.3">
      <c r="AB8768" s="160">
        <v>35366</v>
      </c>
      <c r="AC8768">
        <v>21</v>
      </c>
      <c r="AD8768">
        <v>127</v>
      </c>
      <c r="AE8768" t="s">
        <v>1107</v>
      </c>
      <c r="AF8768">
        <v>13</v>
      </c>
      <c r="AH8768" s="160">
        <v>35366</v>
      </c>
      <c r="AI8768">
        <v>21</v>
      </c>
      <c r="AJ8768">
        <v>131</v>
      </c>
      <c r="AK8768" s="160" t="s">
        <v>1107</v>
      </c>
      <c r="AL8768" s="28">
        <f t="shared" si="283"/>
        <v>13</v>
      </c>
      <c r="AN8768" s="160">
        <v>37922</v>
      </c>
      <c r="AO8768">
        <v>21</v>
      </c>
      <c r="AP8768">
        <v>120</v>
      </c>
      <c r="AQ8768" s="160" t="s">
        <v>1107</v>
      </c>
      <c r="AR8768" s="28">
        <f t="shared" si="284"/>
        <v>12</v>
      </c>
      <c r="AT8768" s="160">
        <v>36827</v>
      </c>
      <c r="AU8768">
        <v>21</v>
      </c>
      <c r="AV8768">
        <v>164</v>
      </c>
      <c r="AW8768" s="160" t="s">
        <v>1107</v>
      </c>
      <c r="AX8768" s="28">
        <f t="shared" si="285"/>
        <v>16</v>
      </c>
    </row>
    <row r="8769" spans="28:50" x14ac:dyDescent="0.3">
      <c r="AB8769" s="160">
        <v>35366</v>
      </c>
      <c r="AC8769">
        <v>22</v>
      </c>
      <c r="AD8769">
        <v>117</v>
      </c>
      <c r="AE8769" t="s">
        <v>1107</v>
      </c>
      <c r="AF8769">
        <v>12</v>
      </c>
      <c r="AH8769" s="160">
        <v>35366</v>
      </c>
      <c r="AI8769">
        <v>22</v>
      </c>
      <c r="AJ8769">
        <v>125</v>
      </c>
      <c r="AK8769" s="160" t="s">
        <v>1107</v>
      </c>
      <c r="AL8769" s="28">
        <f t="shared" si="283"/>
        <v>13</v>
      </c>
      <c r="AN8769" s="160">
        <v>37922</v>
      </c>
      <c r="AO8769">
        <v>22</v>
      </c>
      <c r="AP8769">
        <v>113</v>
      </c>
      <c r="AQ8769" s="160" t="s">
        <v>1107</v>
      </c>
      <c r="AR8769" s="28">
        <f t="shared" si="284"/>
        <v>11</v>
      </c>
      <c r="AT8769" s="160">
        <v>36827</v>
      </c>
      <c r="AU8769">
        <v>22</v>
      </c>
      <c r="AV8769">
        <v>164</v>
      </c>
      <c r="AW8769" s="160" t="s">
        <v>1107</v>
      </c>
      <c r="AX8769" s="28">
        <f t="shared" si="285"/>
        <v>16</v>
      </c>
    </row>
    <row r="8770" spans="28:50" x14ac:dyDescent="0.3">
      <c r="AB8770" s="160">
        <v>35366</v>
      </c>
      <c r="AC8770">
        <v>23</v>
      </c>
      <c r="AD8770">
        <v>105</v>
      </c>
      <c r="AE8770" t="s">
        <v>1107</v>
      </c>
      <c r="AF8770">
        <v>11</v>
      </c>
      <c r="AH8770" s="160">
        <v>35366</v>
      </c>
      <c r="AI8770">
        <v>23</v>
      </c>
      <c r="AJ8770">
        <v>119</v>
      </c>
      <c r="AK8770" s="160" t="s">
        <v>1107</v>
      </c>
      <c r="AL8770" s="28">
        <f t="shared" si="283"/>
        <v>12</v>
      </c>
      <c r="AN8770" s="160">
        <v>37922</v>
      </c>
      <c r="AO8770">
        <v>23</v>
      </c>
      <c r="AP8770">
        <v>120</v>
      </c>
      <c r="AQ8770" s="160" t="s">
        <v>1107</v>
      </c>
      <c r="AR8770" s="28">
        <f t="shared" si="284"/>
        <v>12</v>
      </c>
      <c r="AT8770" s="160">
        <v>36827</v>
      </c>
      <c r="AU8770">
        <v>23</v>
      </c>
      <c r="AV8770">
        <v>143</v>
      </c>
      <c r="AW8770" s="160" t="s">
        <v>1107</v>
      </c>
      <c r="AX8770" s="28">
        <f t="shared" si="285"/>
        <v>14</v>
      </c>
    </row>
    <row r="8771" spans="28:50" x14ac:dyDescent="0.3">
      <c r="AB8771" s="160">
        <v>35367</v>
      </c>
      <c r="AC8771">
        <v>0</v>
      </c>
      <c r="AD8771">
        <v>75</v>
      </c>
      <c r="AE8771" t="s">
        <v>1107</v>
      </c>
      <c r="AF8771">
        <v>8</v>
      </c>
      <c r="AH8771" s="160">
        <v>35367</v>
      </c>
      <c r="AI8771">
        <v>0</v>
      </c>
      <c r="AJ8771">
        <v>117</v>
      </c>
      <c r="AK8771" s="160" t="s">
        <v>1107</v>
      </c>
      <c r="AL8771" s="28">
        <f t="shared" si="283"/>
        <v>12</v>
      </c>
      <c r="AN8771" s="160">
        <v>37923</v>
      </c>
      <c r="AO8771">
        <v>0</v>
      </c>
      <c r="AP8771">
        <v>120</v>
      </c>
      <c r="AQ8771" s="160" t="s">
        <v>1107</v>
      </c>
      <c r="AR8771" s="28">
        <f t="shared" si="284"/>
        <v>12</v>
      </c>
      <c r="AT8771" s="160">
        <v>36828</v>
      </c>
      <c r="AU8771">
        <v>0</v>
      </c>
      <c r="AV8771">
        <v>139</v>
      </c>
      <c r="AW8771" s="160" t="s">
        <v>1107</v>
      </c>
      <c r="AX8771" s="28">
        <f t="shared" si="285"/>
        <v>14</v>
      </c>
    </row>
    <row r="8772" spans="28:50" x14ac:dyDescent="0.3">
      <c r="AB8772" s="160">
        <v>35367</v>
      </c>
      <c r="AC8772">
        <v>1</v>
      </c>
      <c r="AD8772">
        <v>60</v>
      </c>
      <c r="AE8772" t="s">
        <v>1107</v>
      </c>
      <c r="AF8772">
        <v>6</v>
      </c>
      <c r="AH8772" s="160">
        <v>35367</v>
      </c>
      <c r="AI8772">
        <v>1</v>
      </c>
      <c r="AJ8772">
        <v>115</v>
      </c>
      <c r="AK8772" s="160" t="s">
        <v>1107</v>
      </c>
      <c r="AL8772" s="28">
        <f t="shared" si="283"/>
        <v>12</v>
      </c>
      <c r="AN8772" s="160">
        <v>37923</v>
      </c>
      <c r="AO8772">
        <v>1</v>
      </c>
      <c r="AP8772">
        <v>135</v>
      </c>
      <c r="AQ8772" s="160" t="s">
        <v>1107</v>
      </c>
      <c r="AR8772" s="28">
        <f t="shared" si="284"/>
        <v>14</v>
      </c>
      <c r="AT8772" s="160">
        <v>36828</v>
      </c>
      <c r="AU8772">
        <v>1</v>
      </c>
      <c r="AV8772">
        <v>145</v>
      </c>
      <c r="AW8772" s="160" t="s">
        <v>1107</v>
      </c>
      <c r="AX8772" s="28">
        <f t="shared" si="285"/>
        <v>15</v>
      </c>
    </row>
    <row r="8773" spans="28:50" x14ac:dyDescent="0.3">
      <c r="AB8773" s="160">
        <v>35367</v>
      </c>
      <c r="AC8773">
        <v>2</v>
      </c>
      <c r="AD8773">
        <v>53</v>
      </c>
      <c r="AE8773" t="s">
        <v>1107</v>
      </c>
      <c r="AF8773">
        <v>5</v>
      </c>
      <c r="AH8773" s="160">
        <v>35367</v>
      </c>
      <c r="AI8773">
        <v>2</v>
      </c>
      <c r="AJ8773">
        <v>112</v>
      </c>
      <c r="AK8773" s="160" t="s">
        <v>1107</v>
      </c>
      <c r="AL8773" s="28">
        <f t="shared" si="283"/>
        <v>11</v>
      </c>
      <c r="AN8773" s="160">
        <v>37923</v>
      </c>
      <c r="AO8773">
        <v>2</v>
      </c>
      <c r="AP8773">
        <v>140</v>
      </c>
      <c r="AQ8773" s="160" t="s">
        <v>1107</v>
      </c>
      <c r="AR8773" s="28">
        <f t="shared" si="284"/>
        <v>14</v>
      </c>
      <c r="AT8773" s="160">
        <v>36828</v>
      </c>
      <c r="AU8773">
        <v>2</v>
      </c>
      <c r="AV8773">
        <v>122</v>
      </c>
      <c r="AW8773" s="160" t="s">
        <v>1107</v>
      </c>
      <c r="AX8773" s="28">
        <f t="shared" si="285"/>
        <v>12</v>
      </c>
    </row>
    <row r="8774" spans="28:50" x14ac:dyDescent="0.3">
      <c r="AB8774" s="160">
        <v>35367</v>
      </c>
      <c r="AC8774">
        <v>3</v>
      </c>
      <c r="AD8774">
        <v>43</v>
      </c>
      <c r="AE8774" t="s">
        <v>1107</v>
      </c>
      <c r="AF8774">
        <v>4</v>
      </c>
      <c r="AH8774" s="160">
        <v>35367</v>
      </c>
      <c r="AI8774">
        <v>3</v>
      </c>
      <c r="AJ8774">
        <v>113</v>
      </c>
      <c r="AK8774" s="160" t="s">
        <v>1107</v>
      </c>
      <c r="AL8774" s="28">
        <f t="shared" si="283"/>
        <v>11</v>
      </c>
      <c r="AN8774" s="160">
        <v>37923</v>
      </c>
      <c r="AO8774">
        <v>3</v>
      </c>
      <c r="AP8774">
        <v>140</v>
      </c>
      <c r="AQ8774" s="160" t="s">
        <v>1107</v>
      </c>
      <c r="AR8774" s="28">
        <f t="shared" si="284"/>
        <v>14</v>
      </c>
      <c r="AT8774" s="160">
        <v>36828</v>
      </c>
      <c r="AU8774">
        <v>3</v>
      </c>
      <c r="AV8774">
        <v>113</v>
      </c>
      <c r="AW8774" s="160" t="s">
        <v>1107</v>
      </c>
      <c r="AX8774" s="28">
        <f t="shared" si="285"/>
        <v>11</v>
      </c>
    </row>
    <row r="8775" spans="28:50" x14ac:dyDescent="0.3">
      <c r="AB8775" s="160">
        <v>35367</v>
      </c>
      <c r="AC8775">
        <v>4</v>
      </c>
      <c r="AD8775">
        <v>32</v>
      </c>
      <c r="AE8775" t="s">
        <v>1107</v>
      </c>
      <c r="AF8775">
        <v>3</v>
      </c>
      <c r="AH8775" s="160">
        <v>35367</v>
      </c>
      <c r="AI8775">
        <v>4</v>
      </c>
      <c r="AJ8775">
        <v>114</v>
      </c>
      <c r="AK8775" s="160" t="s">
        <v>1107</v>
      </c>
      <c r="AL8775" s="28">
        <f t="shared" si="283"/>
        <v>11</v>
      </c>
      <c r="AN8775" s="160">
        <v>37923</v>
      </c>
      <c r="AO8775">
        <v>4</v>
      </c>
      <c r="AP8775">
        <v>138</v>
      </c>
      <c r="AQ8775" s="160" t="s">
        <v>1107</v>
      </c>
      <c r="AR8775" s="28">
        <f t="shared" si="284"/>
        <v>14</v>
      </c>
      <c r="AT8775" s="160">
        <v>36828</v>
      </c>
      <c r="AU8775">
        <v>4</v>
      </c>
      <c r="AV8775">
        <v>107</v>
      </c>
      <c r="AW8775" s="160" t="s">
        <v>1107</v>
      </c>
      <c r="AX8775" s="28">
        <f t="shared" si="285"/>
        <v>11</v>
      </c>
    </row>
    <row r="8776" spans="28:50" x14ac:dyDescent="0.3">
      <c r="AB8776" s="160">
        <v>35367</v>
      </c>
      <c r="AC8776">
        <v>5</v>
      </c>
      <c r="AD8776">
        <v>22</v>
      </c>
      <c r="AE8776" t="s">
        <v>1107</v>
      </c>
      <c r="AF8776">
        <v>2</v>
      </c>
      <c r="AH8776" s="160">
        <v>35367</v>
      </c>
      <c r="AI8776">
        <v>5</v>
      </c>
      <c r="AJ8776">
        <v>115</v>
      </c>
      <c r="AK8776" s="160" t="s">
        <v>1107</v>
      </c>
      <c r="AL8776" s="28">
        <f t="shared" si="283"/>
        <v>12</v>
      </c>
      <c r="AN8776" s="160">
        <v>37923</v>
      </c>
      <c r="AO8776">
        <v>5</v>
      </c>
      <c r="AP8776">
        <v>140</v>
      </c>
      <c r="AQ8776" s="160" t="s">
        <v>1107</v>
      </c>
      <c r="AR8776" s="28">
        <f t="shared" si="284"/>
        <v>14</v>
      </c>
      <c r="AT8776" s="160">
        <v>36828</v>
      </c>
      <c r="AU8776">
        <v>5</v>
      </c>
      <c r="AV8776">
        <v>114</v>
      </c>
      <c r="AW8776" s="160" t="s">
        <v>1107</v>
      </c>
      <c r="AX8776" s="28">
        <f t="shared" si="285"/>
        <v>11</v>
      </c>
    </row>
    <row r="8777" spans="28:50" x14ac:dyDescent="0.3">
      <c r="AB8777" s="160">
        <v>35367</v>
      </c>
      <c r="AC8777">
        <v>6</v>
      </c>
      <c r="AD8777">
        <v>43</v>
      </c>
      <c r="AE8777" t="s">
        <v>1107</v>
      </c>
      <c r="AF8777">
        <v>4</v>
      </c>
      <c r="AH8777" s="160">
        <v>35367</v>
      </c>
      <c r="AI8777">
        <v>6</v>
      </c>
      <c r="AJ8777">
        <v>122</v>
      </c>
      <c r="AK8777" s="160" t="s">
        <v>1107</v>
      </c>
      <c r="AL8777" s="28">
        <f t="shared" si="283"/>
        <v>12</v>
      </c>
      <c r="AN8777" s="160">
        <v>37923</v>
      </c>
      <c r="AO8777">
        <v>6</v>
      </c>
      <c r="AP8777">
        <v>150</v>
      </c>
      <c r="AQ8777" s="160" t="s">
        <v>1107</v>
      </c>
      <c r="AR8777" s="28">
        <f t="shared" si="284"/>
        <v>15</v>
      </c>
      <c r="AT8777" s="160">
        <v>36828</v>
      </c>
      <c r="AU8777">
        <v>6</v>
      </c>
      <c r="AV8777">
        <v>142</v>
      </c>
      <c r="AW8777" s="160" t="s">
        <v>1107</v>
      </c>
      <c r="AX8777" s="28">
        <f t="shared" si="285"/>
        <v>14</v>
      </c>
    </row>
    <row r="8778" spans="28:50" x14ac:dyDescent="0.3">
      <c r="AB8778" s="160">
        <v>35367</v>
      </c>
      <c r="AC8778">
        <v>7</v>
      </c>
      <c r="AD8778">
        <v>86</v>
      </c>
      <c r="AE8778" t="s">
        <v>1107</v>
      </c>
      <c r="AF8778">
        <v>9</v>
      </c>
      <c r="AH8778" s="160">
        <v>35367</v>
      </c>
      <c r="AI8778">
        <v>7</v>
      </c>
      <c r="AJ8778">
        <v>130</v>
      </c>
      <c r="AK8778" s="160" t="s">
        <v>1107</v>
      </c>
      <c r="AL8778" s="28">
        <f t="shared" si="283"/>
        <v>13</v>
      </c>
      <c r="AN8778" s="160">
        <v>37923</v>
      </c>
      <c r="AO8778">
        <v>7</v>
      </c>
      <c r="AP8778">
        <v>163</v>
      </c>
      <c r="AQ8778" s="160" t="s">
        <v>1107</v>
      </c>
      <c r="AR8778" s="28">
        <f t="shared" si="284"/>
        <v>16</v>
      </c>
      <c r="AT8778" s="160">
        <v>36828</v>
      </c>
      <c r="AU8778">
        <v>7</v>
      </c>
      <c r="AV8778">
        <v>171</v>
      </c>
      <c r="AW8778" s="160" t="s">
        <v>1107</v>
      </c>
      <c r="AX8778" s="28">
        <f t="shared" si="285"/>
        <v>17</v>
      </c>
    </row>
    <row r="8779" spans="28:50" x14ac:dyDescent="0.3">
      <c r="AB8779" s="160">
        <v>35367</v>
      </c>
      <c r="AC8779">
        <v>8</v>
      </c>
      <c r="AD8779">
        <v>127</v>
      </c>
      <c r="AE8779" t="s">
        <v>1107</v>
      </c>
      <c r="AF8779">
        <v>13</v>
      </c>
      <c r="AH8779" s="160">
        <v>35367</v>
      </c>
      <c r="AI8779">
        <v>8</v>
      </c>
      <c r="AJ8779">
        <v>138</v>
      </c>
      <c r="AK8779" s="160" t="s">
        <v>1107</v>
      </c>
      <c r="AL8779" s="28">
        <f t="shared" si="283"/>
        <v>14</v>
      </c>
      <c r="AN8779" s="160">
        <v>37923</v>
      </c>
      <c r="AO8779">
        <v>8</v>
      </c>
      <c r="AP8779">
        <v>150</v>
      </c>
      <c r="AQ8779" s="160" t="s">
        <v>1107</v>
      </c>
      <c r="AR8779" s="28">
        <f t="shared" si="284"/>
        <v>15</v>
      </c>
      <c r="AT8779" s="160">
        <v>36828</v>
      </c>
      <c r="AU8779">
        <v>8</v>
      </c>
      <c r="AV8779">
        <v>190</v>
      </c>
      <c r="AW8779" s="160" t="s">
        <v>1107</v>
      </c>
      <c r="AX8779" s="28">
        <f t="shared" si="285"/>
        <v>19</v>
      </c>
    </row>
    <row r="8780" spans="28:50" x14ac:dyDescent="0.3">
      <c r="AB8780" s="160">
        <v>35367</v>
      </c>
      <c r="AC8780">
        <v>9</v>
      </c>
      <c r="AD8780">
        <v>151</v>
      </c>
      <c r="AE8780" t="s">
        <v>1107</v>
      </c>
      <c r="AF8780">
        <v>15</v>
      </c>
      <c r="AH8780" s="160">
        <v>35367</v>
      </c>
      <c r="AI8780">
        <v>9</v>
      </c>
      <c r="AJ8780">
        <v>155</v>
      </c>
      <c r="AK8780" s="160" t="s">
        <v>1107</v>
      </c>
      <c r="AL8780" s="28">
        <f t="shared" si="283"/>
        <v>16</v>
      </c>
      <c r="AN8780" s="160">
        <v>37923</v>
      </c>
      <c r="AO8780">
        <v>9</v>
      </c>
      <c r="AP8780">
        <v>180</v>
      </c>
      <c r="AQ8780" s="160" t="s">
        <v>1107</v>
      </c>
      <c r="AR8780" s="28">
        <f t="shared" si="284"/>
        <v>18</v>
      </c>
      <c r="AT8780" s="160">
        <v>36828</v>
      </c>
      <c r="AU8780">
        <v>9</v>
      </c>
      <c r="AV8780">
        <v>169</v>
      </c>
      <c r="AW8780" s="160" t="s">
        <v>1107</v>
      </c>
      <c r="AX8780" s="28">
        <f t="shared" si="285"/>
        <v>17</v>
      </c>
    </row>
    <row r="8781" spans="28:50" x14ac:dyDescent="0.3">
      <c r="AB8781" s="160">
        <v>35367</v>
      </c>
      <c r="AC8781">
        <v>10</v>
      </c>
      <c r="AD8781">
        <v>164</v>
      </c>
      <c r="AE8781" t="s">
        <v>1107</v>
      </c>
      <c r="AF8781">
        <v>16</v>
      </c>
      <c r="AH8781" s="160">
        <v>35367</v>
      </c>
      <c r="AI8781">
        <v>10</v>
      </c>
      <c r="AJ8781">
        <v>173</v>
      </c>
      <c r="AK8781" s="160" t="s">
        <v>1107</v>
      </c>
      <c r="AL8781" s="28">
        <f t="shared" si="283"/>
        <v>17</v>
      </c>
      <c r="AN8781" s="160">
        <v>37923</v>
      </c>
      <c r="AO8781">
        <v>10</v>
      </c>
      <c r="AP8781">
        <v>175</v>
      </c>
      <c r="AQ8781" s="160" t="s">
        <v>1107</v>
      </c>
      <c r="AR8781" s="28">
        <f t="shared" si="284"/>
        <v>18</v>
      </c>
      <c r="AT8781" s="160">
        <v>36828</v>
      </c>
      <c r="AU8781">
        <v>10</v>
      </c>
      <c r="AV8781">
        <v>186</v>
      </c>
      <c r="AW8781" s="160" t="s">
        <v>1107</v>
      </c>
      <c r="AX8781" s="28">
        <f t="shared" si="285"/>
        <v>19</v>
      </c>
    </row>
    <row r="8782" spans="28:50" x14ac:dyDescent="0.3">
      <c r="AB8782" s="160">
        <v>35367</v>
      </c>
      <c r="AC8782">
        <v>11</v>
      </c>
      <c r="AD8782">
        <v>188</v>
      </c>
      <c r="AE8782" t="s">
        <v>1107</v>
      </c>
      <c r="AF8782">
        <v>19</v>
      </c>
      <c r="AH8782" s="160">
        <v>35367</v>
      </c>
      <c r="AI8782">
        <v>11</v>
      </c>
      <c r="AJ8782">
        <v>191</v>
      </c>
      <c r="AK8782" s="160" t="s">
        <v>1107</v>
      </c>
      <c r="AL8782" s="28">
        <f t="shared" si="283"/>
        <v>19</v>
      </c>
      <c r="AN8782" s="160">
        <v>37923</v>
      </c>
      <c r="AO8782">
        <v>11</v>
      </c>
      <c r="AP8782">
        <v>180</v>
      </c>
      <c r="AQ8782" s="160" t="s">
        <v>1107</v>
      </c>
      <c r="AR8782" s="28">
        <f t="shared" si="284"/>
        <v>18</v>
      </c>
      <c r="AT8782" s="160">
        <v>36828</v>
      </c>
      <c r="AU8782">
        <v>11</v>
      </c>
      <c r="AV8782">
        <v>197</v>
      </c>
      <c r="AW8782" s="160" t="s">
        <v>1107</v>
      </c>
      <c r="AX8782" s="28">
        <f t="shared" si="285"/>
        <v>20</v>
      </c>
    </row>
    <row r="8783" spans="28:50" x14ac:dyDescent="0.3">
      <c r="AB8783" s="160">
        <v>35367</v>
      </c>
      <c r="AC8783">
        <v>12</v>
      </c>
      <c r="AD8783">
        <v>194</v>
      </c>
      <c r="AE8783" t="s">
        <v>1107</v>
      </c>
      <c r="AF8783">
        <v>19</v>
      </c>
      <c r="AH8783" s="160">
        <v>35367</v>
      </c>
      <c r="AI8783">
        <v>12</v>
      </c>
      <c r="AJ8783">
        <v>197</v>
      </c>
      <c r="AK8783" s="160" t="s">
        <v>1107</v>
      </c>
      <c r="AL8783" s="28">
        <f t="shared" si="283"/>
        <v>20</v>
      </c>
      <c r="AN8783" s="160">
        <v>37923</v>
      </c>
      <c r="AO8783">
        <v>12</v>
      </c>
      <c r="AP8783">
        <v>180</v>
      </c>
      <c r="AQ8783" s="160" t="s">
        <v>1107</v>
      </c>
      <c r="AR8783" s="28">
        <f t="shared" si="284"/>
        <v>18</v>
      </c>
      <c r="AT8783" s="160">
        <v>36828</v>
      </c>
      <c r="AU8783">
        <v>12</v>
      </c>
      <c r="AV8783">
        <v>208</v>
      </c>
      <c r="AW8783" s="160" t="s">
        <v>1107</v>
      </c>
      <c r="AX8783" s="28">
        <f t="shared" si="285"/>
        <v>21</v>
      </c>
    </row>
    <row r="8784" spans="28:50" x14ac:dyDescent="0.3">
      <c r="AB8784" s="160">
        <v>35367</v>
      </c>
      <c r="AC8784">
        <v>13</v>
      </c>
      <c r="AD8784">
        <v>207</v>
      </c>
      <c r="AE8784" t="s">
        <v>1107</v>
      </c>
      <c r="AF8784">
        <v>21</v>
      </c>
      <c r="AH8784" s="160">
        <v>35367</v>
      </c>
      <c r="AI8784">
        <v>13</v>
      </c>
      <c r="AJ8784">
        <v>203</v>
      </c>
      <c r="AK8784" s="160" t="s">
        <v>1107</v>
      </c>
      <c r="AL8784" s="28">
        <f t="shared" si="283"/>
        <v>20</v>
      </c>
      <c r="AN8784" s="160">
        <v>37923</v>
      </c>
      <c r="AO8784">
        <v>13</v>
      </c>
      <c r="AP8784">
        <v>182</v>
      </c>
      <c r="AQ8784" s="160" t="s">
        <v>1107</v>
      </c>
      <c r="AR8784" s="28">
        <f t="shared" si="284"/>
        <v>18</v>
      </c>
      <c r="AT8784" s="160">
        <v>36828</v>
      </c>
      <c r="AU8784">
        <v>13</v>
      </c>
      <c r="AV8784">
        <v>186</v>
      </c>
      <c r="AW8784" s="160" t="s">
        <v>1107</v>
      </c>
      <c r="AX8784" s="28">
        <f t="shared" si="285"/>
        <v>19</v>
      </c>
    </row>
    <row r="8785" spans="28:50" x14ac:dyDescent="0.3">
      <c r="AB8785" s="160">
        <v>35367</v>
      </c>
      <c r="AC8785">
        <v>14</v>
      </c>
      <c r="AD8785">
        <v>202</v>
      </c>
      <c r="AE8785" t="s">
        <v>1107</v>
      </c>
      <c r="AF8785">
        <v>20</v>
      </c>
      <c r="AH8785" s="160">
        <v>35367</v>
      </c>
      <c r="AI8785">
        <v>14</v>
      </c>
      <c r="AJ8785">
        <v>209</v>
      </c>
      <c r="AK8785" s="160" t="s">
        <v>1107</v>
      </c>
      <c r="AL8785" s="28">
        <f t="shared" si="283"/>
        <v>21</v>
      </c>
      <c r="AN8785" s="160">
        <v>37923</v>
      </c>
      <c r="AO8785">
        <v>14</v>
      </c>
      <c r="AP8785">
        <v>180</v>
      </c>
      <c r="AQ8785" s="160" t="s">
        <v>1107</v>
      </c>
      <c r="AR8785" s="28">
        <f t="shared" si="284"/>
        <v>18</v>
      </c>
      <c r="AT8785" s="160">
        <v>36828</v>
      </c>
      <c r="AU8785">
        <v>14</v>
      </c>
      <c r="AV8785">
        <v>182</v>
      </c>
      <c r="AW8785" s="160" t="s">
        <v>1107</v>
      </c>
      <c r="AX8785" s="28">
        <f t="shared" si="285"/>
        <v>18</v>
      </c>
    </row>
    <row r="8786" spans="28:50" x14ac:dyDescent="0.3">
      <c r="AB8786" s="160">
        <v>35367</v>
      </c>
      <c r="AC8786">
        <v>15</v>
      </c>
      <c r="AD8786">
        <v>197</v>
      </c>
      <c r="AE8786" t="s">
        <v>1107</v>
      </c>
      <c r="AF8786">
        <v>20</v>
      </c>
      <c r="AH8786" s="160">
        <v>35367</v>
      </c>
      <c r="AI8786">
        <v>15</v>
      </c>
      <c r="AJ8786">
        <v>204</v>
      </c>
      <c r="AK8786" s="160" t="s">
        <v>1107</v>
      </c>
      <c r="AL8786" s="28">
        <f t="shared" si="283"/>
        <v>20</v>
      </c>
      <c r="AN8786" s="160">
        <v>37923</v>
      </c>
      <c r="AO8786">
        <v>15</v>
      </c>
      <c r="AP8786">
        <v>160</v>
      </c>
      <c r="AQ8786" s="160" t="s">
        <v>1107</v>
      </c>
      <c r="AR8786" s="28">
        <f t="shared" si="284"/>
        <v>16</v>
      </c>
      <c r="AT8786" s="160">
        <v>36828</v>
      </c>
      <c r="AU8786">
        <v>15</v>
      </c>
      <c r="AV8786">
        <v>177</v>
      </c>
      <c r="AW8786" s="160" t="s">
        <v>1107</v>
      </c>
      <c r="AX8786" s="28">
        <f t="shared" si="285"/>
        <v>18</v>
      </c>
    </row>
    <row r="8787" spans="28:50" x14ac:dyDescent="0.3">
      <c r="AB8787" s="160">
        <v>35367</v>
      </c>
      <c r="AC8787">
        <v>16</v>
      </c>
      <c r="AD8787">
        <v>196</v>
      </c>
      <c r="AE8787" t="s">
        <v>1107</v>
      </c>
      <c r="AF8787">
        <v>20</v>
      </c>
      <c r="AH8787" s="160">
        <v>35367</v>
      </c>
      <c r="AI8787">
        <v>16</v>
      </c>
      <c r="AJ8787">
        <v>199</v>
      </c>
      <c r="AK8787" s="160" t="s">
        <v>1107</v>
      </c>
      <c r="AL8787" s="28">
        <f t="shared" si="283"/>
        <v>20</v>
      </c>
      <c r="AN8787" s="160">
        <v>37923</v>
      </c>
      <c r="AO8787">
        <v>16</v>
      </c>
      <c r="AP8787">
        <v>169</v>
      </c>
      <c r="AQ8787" s="160" t="s">
        <v>1107</v>
      </c>
      <c r="AR8787" s="28">
        <f t="shared" si="284"/>
        <v>17</v>
      </c>
      <c r="AT8787" s="160">
        <v>36828</v>
      </c>
      <c r="AU8787">
        <v>16</v>
      </c>
      <c r="AV8787">
        <v>176</v>
      </c>
      <c r="AW8787" s="160" t="s">
        <v>1107</v>
      </c>
      <c r="AX8787" s="28">
        <f t="shared" si="285"/>
        <v>18</v>
      </c>
    </row>
    <row r="8788" spans="28:50" x14ac:dyDescent="0.3">
      <c r="AB8788" s="160">
        <v>35367</v>
      </c>
      <c r="AC8788">
        <v>17</v>
      </c>
      <c r="AD8788">
        <v>185</v>
      </c>
      <c r="AE8788" t="s">
        <v>1107</v>
      </c>
      <c r="AF8788">
        <v>19</v>
      </c>
      <c r="AH8788" s="160">
        <v>35367</v>
      </c>
      <c r="AI8788">
        <v>17</v>
      </c>
      <c r="AJ8788">
        <v>194</v>
      </c>
      <c r="AK8788" s="160" t="s">
        <v>1107</v>
      </c>
      <c r="AL8788" s="28">
        <f t="shared" si="283"/>
        <v>19</v>
      </c>
      <c r="AN8788" s="160">
        <v>37923</v>
      </c>
      <c r="AO8788">
        <v>17</v>
      </c>
      <c r="AP8788">
        <v>160</v>
      </c>
      <c r="AQ8788" s="160" t="s">
        <v>1107</v>
      </c>
      <c r="AR8788" s="28">
        <f t="shared" si="284"/>
        <v>16</v>
      </c>
      <c r="AT8788" s="160">
        <v>36828</v>
      </c>
      <c r="AU8788">
        <v>17</v>
      </c>
      <c r="AV8788">
        <v>164</v>
      </c>
      <c r="AW8788" s="160" t="s">
        <v>1107</v>
      </c>
      <c r="AX8788" s="28">
        <f t="shared" si="285"/>
        <v>16</v>
      </c>
    </row>
    <row r="8789" spans="28:50" x14ac:dyDescent="0.3">
      <c r="AB8789" s="160">
        <v>35367</v>
      </c>
      <c r="AC8789">
        <v>18</v>
      </c>
      <c r="AD8789">
        <v>171</v>
      </c>
      <c r="AE8789" t="s">
        <v>1107</v>
      </c>
      <c r="AF8789">
        <v>17</v>
      </c>
      <c r="AH8789" s="160">
        <v>35367</v>
      </c>
      <c r="AI8789">
        <v>18</v>
      </c>
      <c r="AJ8789">
        <v>180</v>
      </c>
      <c r="AK8789" s="160" t="s">
        <v>1107</v>
      </c>
      <c r="AL8789" s="28">
        <f t="shared" si="283"/>
        <v>18</v>
      </c>
      <c r="AN8789" s="160">
        <v>37923</v>
      </c>
      <c r="AO8789">
        <v>18</v>
      </c>
      <c r="AP8789">
        <v>150</v>
      </c>
      <c r="AQ8789" s="160" t="s">
        <v>1107</v>
      </c>
      <c r="AR8789" s="28">
        <f t="shared" si="284"/>
        <v>15</v>
      </c>
      <c r="AT8789" s="160">
        <v>36828</v>
      </c>
      <c r="AU8789">
        <v>18</v>
      </c>
      <c r="AV8789">
        <v>148</v>
      </c>
      <c r="AW8789" s="160" t="s">
        <v>1107</v>
      </c>
      <c r="AX8789" s="28">
        <f t="shared" si="285"/>
        <v>15</v>
      </c>
    </row>
    <row r="8790" spans="28:50" x14ac:dyDescent="0.3">
      <c r="AB8790" s="160">
        <v>35367</v>
      </c>
      <c r="AC8790">
        <v>19</v>
      </c>
      <c r="AD8790">
        <v>149</v>
      </c>
      <c r="AE8790" t="s">
        <v>1107</v>
      </c>
      <c r="AF8790">
        <v>15</v>
      </c>
      <c r="AH8790" s="160">
        <v>35367</v>
      </c>
      <c r="AI8790">
        <v>19</v>
      </c>
      <c r="AJ8790">
        <v>165</v>
      </c>
      <c r="AK8790" s="160" t="s">
        <v>1107</v>
      </c>
      <c r="AL8790" s="28">
        <f t="shared" si="283"/>
        <v>17</v>
      </c>
      <c r="AN8790" s="160">
        <v>37923</v>
      </c>
      <c r="AO8790">
        <v>19</v>
      </c>
      <c r="AP8790">
        <v>131</v>
      </c>
      <c r="AQ8790" s="160" t="s">
        <v>1107</v>
      </c>
      <c r="AR8790" s="28">
        <f t="shared" si="284"/>
        <v>13</v>
      </c>
      <c r="AT8790" s="160">
        <v>36828</v>
      </c>
      <c r="AU8790">
        <v>19</v>
      </c>
      <c r="AV8790">
        <v>144</v>
      </c>
      <c r="AW8790" s="160" t="s">
        <v>1107</v>
      </c>
      <c r="AX8790" s="28">
        <f t="shared" si="285"/>
        <v>14</v>
      </c>
    </row>
    <row r="8791" spans="28:50" x14ac:dyDescent="0.3">
      <c r="AB8791" s="160">
        <v>35367</v>
      </c>
      <c r="AC8791">
        <v>20</v>
      </c>
      <c r="AD8791">
        <v>138</v>
      </c>
      <c r="AE8791" t="s">
        <v>1107</v>
      </c>
      <c r="AF8791">
        <v>14</v>
      </c>
      <c r="AH8791" s="160">
        <v>35367</v>
      </c>
      <c r="AI8791">
        <v>20</v>
      </c>
      <c r="AJ8791">
        <v>150</v>
      </c>
      <c r="AK8791" s="160" t="s">
        <v>1107</v>
      </c>
      <c r="AL8791" s="28">
        <f t="shared" si="283"/>
        <v>15</v>
      </c>
      <c r="AN8791" s="160">
        <v>37923</v>
      </c>
      <c r="AO8791">
        <v>20</v>
      </c>
      <c r="AP8791">
        <v>130</v>
      </c>
      <c r="AQ8791" s="160" t="s">
        <v>1107</v>
      </c>
      <c r="AR8791" s="28">
        <f t="shared" si="284"/>
        <v>13</v>
      </c>
      <c r="AT8791" s="160">
        <v>36828</v>
      </c>
      <c r="AU8791">
        <v>20</v>
      </c>
      <c r="AV8791">
        <v>143</v>
      </c>
      <c r="AW8791" s="160" t="s">
        <v>1107</v>
      </c>
      <c r="AX8791" s="28">
        <f t="shared" si="285"/>
        <v>14</v>
      </c>
    </row>
    <row r="8792" spans="28:50" x14ac:dyDescent="0.3">
      <c r="AB8792" s="160">
        <v>35367</v>
      </c>
      <c r="AC8792">
        <v>21</v>
      </c>
      <c r="AD8792">
        <v>128</v>
      </c>
      <c r="AE8792" t="s">
        <v>1107</v>
      </c>
      <c r="AF8792">
        <v>13</v>
      </c>
      <c r="AH8792" s="160">
        <v>35367</v>
      </c>
      <c r="AI8792">
        <v>21</v>
      </c>
      <c r="AJ8792">
        <v>143</v>
      </c>
      <c r="AK8792" s="160" t="s">
        <v>1107</v>
      </c>
      <c r="AL8792" s="28">
        <f t="shared" si="283"/>
        <v>14</v>
      </c>
      <c r="AN8792" s="160">
        <v>37923</v>
      </c>
      <c r="AO8792">
        <v>21</v>
      </c>
      <c r="AP8792">
        <v>120</v>
      </c>
      <c r="AQ8792" s="160" t="s">
        <v>1107</v>
      </c>
      <c r="AR8792" s="28">
        <f t="shared" si="284"/>
        <v>12</v>
      </c>
      <c r="AT8792" s="160">
        <v>36828</v>
      </c>
      <c r="AU8792">
        <v>21</v>
      </c>
      <c r="AV8792">
        <v>135</v>
      </c>
      <c r="AW8792" s="160" t="s">
        <v>1107</v>
      </c>
      <c r="AX8792" s="28">
        <f t="shared" si="285"/>
        <v>14</v>
      </c>
    </row>
    <row r="8793" spans="28:50" x14ac:dyDescent="0.3">
      <c r="AB8793" s="160">
        <v>35367</v>
      </c>
      <c r="AC8793">
        <v>22</v>
      </c>
      <c r="AD8793">
        <v>137</v>
      </c>
      <c r="AE8793" t="s">
        <v>1107</v>
      </c>
      <c r="AF8793">
        <v>14</v>
      </c>
      <c r="AH8793" s="160">
        <v>35367</v>
      </c>
      <c r="AI8793">
        <v>22</v>
      </c>
      <c r="AJ8793">
        <v>135</v>
      </c>
      <c r="AK8793" s="160" t="s">
        <v>1107</v>
      </c>
      <c r="AL8793" s="28">
        <f t="shared" si="283"/>
        <v>14</v>
      </c>
      <c r="AN8793" s="160">
        <v>37923</v>
      </c>
      <c r="AO8793">
        <v>22</v>
      </c>
      <c r="AP8793">
        <v>110</v>
      </c>
      <c r="AQ8793" s="160" t="s">
        <v>1107</v>
      </c>
      <c r="AR8793" s="28">
        <f t="shared" si="284"/>
        <v>11</v>
      </c>
      <c r="AT8793" s="160">
        <v>36828</v>
      </c>
      <c r="AU8793">
        <v>22</v>
      </c>
      <c r="AV8793">
        <v>138</v>
      </c>
      <c r="AW8793" s="160" t="s">
        <v>1107</v>
      </c>
      <c r="AX8793" s="28">
        <f t="shared" si="285"/>
        <v>14</v>
      </c>
    </row>
    <row r="8794" spans="28:50" x14ac:dyDescent="0.3">
      <c r="AB8794" s="160">
        <v>35367</v>
      </c>
      <c r="AC8794">
        <v>23</v>
      </c>
      <c r="AD8794">
        <v>131</v>
      </c>
      <c r="AE8794" t="s">
        <v>1107</v>
      </c>
      <c r="AF8794">
        <v>13</v>
      </c>
      <c r="AH8794" s="160">
        <v>35367</v>
      </c>
      <c r="AI8794">
        <v>23</v>
      </c>
      <c r="AJ8794">
        <v>127</v>
      </c>
      <c r="AK8794" s="160" t="s">
        <v>1107</v>
      </c>
      <c r="AL8794" s="28">
        <f t="shared" si="283"/>
        <v>13</v>
      </c>
      <c r="AN8794" s="160">
        <v>37923</v>
      </c>
      <c r="AO8794">
        <v>23</v>
      </c>
      <c r="AP8794">
        <v>100</v>
      </c>
      <c r="AQ8794" s="160" t="s">
        <v>1107</v>
      </c>
      <c r="AR8794" s="28">
        <f t="shared" si="284"/>
        <v>10</v>
      </c>
      <c r="AT8794" s="160">
        <v>36828</v>
      </c>
      <c r="AU8794">
        <v>23</v>
      </c>
      <c r="AV8794">
        <v>135</v>
      </c>
      <c r="AW8794" s="160" t="s">
        <v>1107</v>
      </c>
      <c r="AX8794" s="28">
        <f t="shared" si="285"/>
        <v>14</v>
      </c>
    </row>
    <row r="8795" spans="28:50" x14ac:dyDescent="0.3">
      <c r="AB8795" s="160">
        <v>35368</v>
      </c>
      <c r="AC8795">
        <v>0</v>
      </c>
      <c r="AD8795">
        <v>123</v>
      </c>
      <c r="AE8795" t="s">
        <v>1107</v>
      </c>
      <c r="AF8795">
        <v>12</v>
      </c>
      <c r="AH8795" s="160">
        <v>35368</v>
      </c>
      <c r="AI8795">
        <v>0</v>
      </c>
      <c r="AJ8795">
        <v>121</v>
      </c>
      <c r="AK8795" s="160" t="s">
        <v>1107</v>
      </c>
      <c r="AL8795" s="28">
        <f t="shared" si="283"/>
        <v>12</v>
      </c>
      <c r="AN8795" s="160">
        <v>37924</v>
      </c>
      <c r="AO8795">
        <v>0</v>
      </c>
      <c r="AP8795">
        <v>110</v>
      </c>
      <c r="AQ8795" s="160" t="s">
        <v>1107</v>
      </c>
      <c r="AR8795" s="28">
        <f t="shared" si="284"/>
        <v>11</v>
      </c>
      <c r="AT8795" s="160">
        <v>36829</v>
      </c>
      <c r="AU8795">
        <v>0</v>
      </c>
      <c r="AV8795">
        <v>131</v>
      </c>
      <c r="AW8795" s="160" t="s">
        <v>1107</v>
      </c>
      <c r="AX8795" s="28">
        <f t="shared" si="285"/>
        <v>13</v>
      </c>
    </row>
    <row r="8796" spans="28:50" x14ac:dyDescent="0.3">
      <c r="AB8796" s="160">
        <v>35368</v>
      </c>
      <c r="AC8796">
        <v>1</v>
      </c>
      <c r="AD8796">
        <v>121</v>
      </c>
      <c r="AE8796" t="s">
        <v>1107</v>
      </c>
      <c r="AF8796">
        <v>12</v>
      </c>
      <c r="AH8796" s="160">
        <v>35368</v>
      </c>
      <c r="AI8796">
        <v>1</v>
      </c>
      <c r="AJ8796">
        <v>114</v>
      </c>
      <c r="AK8796" s="160" t="s">
        <v>1107</v>
      </c>
      <c r="AL8796" s="28">
        <f t="shared" si="283"/>
        <v>11</v>
      </c>
      <c r="AN8796" s="160">
        <v>37924</v>
      </c>
      <c r="AO8796">
        <v>1</v>
      </c>
      <c r="AP8796">
        <v>104</v>
      </c>
      <c r="AQ8796" s="160" t="s">
        <v>1107</v>
      </c>
      <c r="AR8796" s="28">
        <f t="shared" si="284"/>
        <v>10</v>
      </c>
      <c r="AT8796" s="160">
        <v>36829</v>
      </c>
      <c r="AU8796">
        <v>1</v>
      </c>
      <c r="AV8796">
        <v>124</v>
      </c>
      <c r="AW8796" s="160" t="s">
        <v>1107</v>
      </c>
      <c r="AX8796" s="28">
        <f t="shared" si="285"/>
        <v>12</v>
      </c>
    </row>
    <row r="8797" spans="28:50" x14ac:dyDescent="0.3">
      <c r="AB8797" s="160">
        <v>35368</v>
      </c>
      <c r="AC8797">
        <v>2</v>
      </c>
      <c r="AD8797">
        <v>99</v>
      </c>
      <c r="AE8797" t="s">
        <v>1107</v>
      </c>
      <c r="AF8797">
        <v>10</v>
      </c>
      <c r="AH8797" s="160">
        <v>35368</v>
      </c>
      <c r="AI8797">
        <v>2</v>
      </c>
      <c r="AJ8797">
        <v>107</v>
      </c>
      <c r="AK8797" s="160" t="s">
        <v>1107</v>
      </c>
      <c r="AL8797" s="28">
        <f t="shared" si="283"/>
        <v>11</v>
      </c>
      <c r="AN8797" s="160">
        <v>37924</v>
      </c>
      <c r="AO8797">
        <v>2</v>
      </c>
      <c r="AP8797">
        <v>110</v>
      </c>
      <c r="AQ8797" s="160" t="s">
        <v>1107</v>
      </c>
      <c r="AR8797" s="28">
        <f t="shared" si="284"/>
        <v>11</v>
      </c>
      <c r="AT8797" s="160">
        <v>36829</v>
      </c>
      <c r="AU8797">
        <v>2</v>
      </c>
      <c r="AV8797">
        <v>122</v>
      </c>
      <c r="AW8797" s="160" t="s">
        <v>1107</v>
      </c>
      <c r="AX8797" s="28">
        <f t="shared" si="285"/>
        <v>12</v>
      </c>
    </row>
    <row r="8798" spans="28:50" x14ac:dyDescent="0.3">
      <c r="AB8798" s="160">
        <v>35368</v>
      </c>
      <c r="AC8798">
        <v>3</v>
      </c>
      <c r="AD8798">
        <v>102</v>
      </c>
      <c r="AE8798" t="s">
        <v>1107</v>
      </c>
      <c r="AF8798">
        <v>10</v>
      </c>
      <c r="AH8798" s="160">
        <v>35368</v>
      </c>
      <c r="AI8798">
        <v>3</v>
      </c>
      <c r="AJ8798">
        <v>103</v>
      </c>
      <c r="AK8798" s="160" t="s">
        <v>1107</v>
      </c>
      <c r="AL8798" s="28">
        <f t="shared" si="283"/>
        <v>10</v>
      </c>
      <c r="AN8798" s="160">
        <v>37924</v>
      </c>
      <c r="AO8798">
        <v>3</v>
      </c>
      <c r="AP8798">
        <v>110</v>
      </c>
      <c r="AQ8798" s="160" t="s">
        <v>1107</v>
      </c>
      <c r="AR8798" s="28">
        <f t="shared" si="284"/>
        <v>11</v>
      </c>
      <c r="AT8798" s="160">
        <v>36829</v>
      </c>
      <c r="AU8798">
        <v>3</v>
      </c>
      <c r="AV8798">
        <v>123</v>
      </c>
      <c r="AW8798" s="160" t="s">
        <v>1107</v>
      </c>
      <c r="AX8798" s="28">
        <f t="shared" si="285"/>
        <v>12</v>
      </c>
    </row>
    <row r="8799" spans="28:50" x14ac:dyDescent="0.3">
      <c r="AB8799" s="160">
        <v>35368</v>
      </c>
      <c r="AC8799">
        <v>4</v>
      </c>
      <c r="AD8799">
        <v>77</v>
      </c>
      <c r="AE8799" t="s">
        <v>1107</v>
      </c>
      <c r="AF8799">
        <v>8</v>
      </c>
      <c r="AH8799" s="160">
        <v>35368</v>
      </c>
      <c r="AI8799">
        <v>4</v>
      </c>
      <c r="AJ8799">
        <v>98</v>
      </c>
      <c r="AK8799" s="160" t="s">
        <v>1107</v>
      </c>
      <c r="AL8799" s="28">
        <f t="shared" si="283"/>
        <v>10</v>
      </c>
      <c r="AN8799" s="160">
        <v>37924</v>
      </c>
      <c r="AO8799">
        <v>4</v>
      </c>
      <c r="AP8799">
        <v>112</v>
      </c>
      <c r="AQ8799" s="160" t="s">
        <v>1107</v>
      </c>
      <c r="AR8799" s="28">
        <f t="shared" si="284"/>
        <v>11</v>
      </c>
      <c r="AT8799" s="160">
        <v>36829</v>
      </c>
      <c r="AU8799">
        <v>4</v>
      </c>
      <c r="AV8799">
        <v>127</v>
      </c>
      <c r="AW8799" s="160" t="s">
        <v>1107</v>
      </c>
      <c r="AX8799" s="28">
        <f t="shared" si="285"/>
        <v>13</v>
      </c>
    </row>
    <row r="8800" spans="28:50" x14ac:dyDescent="0.3">
      <c r="AB8800" s="160">
        <v>35368</v>
      </c>
      <c r="AC8800">
        <v>5</v>
      </c>
      <c r="AD8800">
        <v>91</v>
      </c>
      <c r="AE8800" t="s">
        <v>1107</v>
      </c>
      <c r="AF8800">
        <v>9</v>
      </c>
      <c r="AH8800" s="160">
        <v>35368</v>
      </c>
      <c r="AI8800">
        <v>5</v>
      </c>
      <c r="AJ8800">
        <v>93</v>
      </c>
      <c r="AK8800" s="160" t="s">
        <v>1107</v>
      </c>
      <c r="AL8800" s="28">
        <f t="shared" si="283"/>
        <v>9</v>
      </c>
      <c r="AN8800" s="160">
        <v>37924</v>
      </c>
      <c r="AO8800">
        <v>5</v>
      </c>
      <c r="AP8800">
        <v>120</v>
      </c>
      <c r="AQ8800" s="160" t="s">
        <v>1107</v>
      </c>
      <c r="AR8800" s="28">
        <f t="shared" si="284"/>
        <v>12</v>
      </c>
      <c r="AT8800" s="160">
        <v>36829</v>
      </c>
      <c r="AU8800">
        <v>5</v>
      </c>
      <c r="AV8800">
        <v>123</v>
      </c>
      <c r="AW8800" s="160" t="s">
        <v>1107</v>
      </c>
      <c r="AX8800" s="28">
        <f t="shared" si="285"/>
        <v>12</v>
      </c>
    </row>
    <row r="8801" spans="28:50" x14ac:dyDescent="0.3">
      <c r="AB8801" s="160">
        <v>35368</v>
      </c>
      <c r="AC8801">
        <v>6</v>
      </c>
      <c r="AD8801">
        <v>93</v>
      </c>
      <c r="AE8801" t="s">
        <v>1107</v>
      </c>
      <c r="AF8801">
        <v>9</v>
      </c>
      <c r="AH8801" s="160">
        <v>35368</v>
      </c>
      <c r="AI8801">
        <v>6</v>
      </c>
      <c r="AJ8801">
        <v>104</v>
      </c>
      <c r="AK8801" s="160" t="s">
        <v>1107</v>
      </c>
      <c r="AL8801" s="28">
        <f t="shared" si="283"/>
        <v>10</v>
      </c>
      <c r="AN8801" s="160">
        <v>37924</v>
      </c>
      <c r="AO8801">
        <v>6</v>
      </c>
      <c r="AP8801">
        <v>140</v>
      </c>
      <c r="AQ8801" s="160" t="s">
        <v>1107</v>
      </c>
      <c r="AR8801" s="28">
        <f t="shared" si="284"/>
        <v>14</v>
      </c>
      <c r="AT8801" s="160">
        <v>36829</v>
      </c>
      <c r="AU8801">
        <v>6</v>
      </c>
      <c r="AV8801">
        <v>143</v>
      </c>
      <c r="AW8801" s="160" t="s">
        <v>1107</v>
      </c>
      <c r="AX8801" s="28">
        <f t="shared" si="285"/>
        <v>14</v>
      </c>
    </row>
    <row r="8802" spans="28:50" x14ac:dyDescent="0.3">
      <c r="AB8802" s="160">
        <v>35368</v>
      </c>
      <c r="AC8802">
        <v>7</v>
      </c>
      <c r="AD8802">
        <v>124</v>
      </c>
      <c r="AE8802" t="s">
        <v>1107</v>
      </c>
      <c r="AF8802">
        <v>12</v>
      </c>
      <c r="AH8802" s="160">
        <v>35368</v>
      </c>
      <c r="AI8802">
        <v>7</v>
      </c>
      <c r="AJ8802">
        <v>115</v>
      </c>
      <c r="AK8802" s="160" t="s">
        <v>1107</v>
      </c>
      <c r="AL8802" s="28">
        <f t="shared" si="283"/>
        <v>12</v>
      </c>
      <c r="AN8802" s="160">
        <v>37924</v>
      </c>
      <c r="AO8802">
        <v>7</v>
      </c>
      <c r="AP8802">
        <v>149</v>
      </c>
      <c r="AQ8802" s="160" t="s">
        <v>1107</v>
      </c>
      <c r="AR8802" s="28">
        <f t="shared" si="284"/>
        <v>15</v>
      </c>
      <c r="AT8802" s="160">
        <v>36829</v>
      </c>
      <c r="AU8802">
        <v>7</v>
      </c>
      <c r="AV8802">
        <v>188</v>
      </c>
      <c r="AW8802" s="160" t="s">
        <v>1107</v>
      </c>
      <c r="AX8802" s="28">
        <f t="shared" si="285"/>
        <v>19</v>
      </c>
    </row>
    <row r="8803" spans="28:50" x14ac:dyDescent="0.3">
      <c r="AB8803" s="160">
        <v>35368</v>
      </c>
      <c r="AC8803">
        <v>8</v>
      </c>
      <c r="AD8803">
        <v>138</v>
      </c>
      <c r="AE8803" t="s">
        <v>1107</v>
      </c>
      <c r="AF8803">
        <v>14</v>
      </c>
      <c r="AH8803" s="160">
        <v>35368</v>
      </c>
      <c r="AI8803">
        <v>8</v>
      </c>
      <c r="AJ8803">
        <v>127</v>
      </c>
      <c r="AK8803" s="160" t="s">
        <v>1107</v>
      </c>
      <c r="AL8803" s="28">
        <f t="shared" si="283"/>
        <v>13</v>
      </c>
      <c r="AN8803" s="160">
        <v>37924</v>
      </c>
      <c r="AO8803">
        <v>8</v>
      </c>
      <c r="AP8803">
        <v>160</v>
      </c>
      <c r="AQ8803" s="160" t="s">
        <v>1107</v>
      </c>
      <c r="AR8803" s="28">
        <f t="shared" si="284"/>
        <v>16</v>
      </c>
      <c r="AT8803" s="160">
        <v>36829</v>
      </c>
      <c r="AU8803">
        <v>8</v>
      </c>
      <c r="AV8803">
        <v>193</v>
      </c>
      <c r="AW8803" s="160" t="s">
        <v>1107</v>
      </c>
      <c r="AX8803" s="28">
        <f t="shared" si="285"/>
        <v>19</v>
      </c>
    </row>
    <row r="8804" spans="28:50" x14ac:dyDescent="0.3">
      <c r="AB8804" s="160">
        <v>35368</v>
      </c>
      <c r="AC8804">
        <v>9</v>
      </c>
      <c r="AD8804">
        <v>150</v>
      </c>
      <c r="AE8804" t="s">
        <v>1107</v>
      </c>
      <c r="AF8804">
        <v>15</v>
      </c>
      <c r="AH8804" s="160">
        <v>35368</v>
      </c>
      <c r="AI8804">
        <v>9</v>
      </c>
      <c r="AJ8804">
        <v>134</v>
      </c>
      <c r="AK8804" s="160" t="s">
        <v>1107</v>
      </c>
      <c r="AL8804" s="28">
        <f t="shared" si="283"/>
        <v>13</v>
      </c>
      <c r="AN8804" s="160">
        <v>37924</v>
      </c>
      <c r="AO8804">
        <v>9</v>
      </c>
      <c r="AP8804">
        <v>180</v>
      </c>
      <c r="AQ8804" s="160" t="s">
        <v>1107</v>
      </c>
      <c r="AR8804" s="28">
        <f t="shared" si="284"/>
        <v>18</v>
      </c>
      <c r="AT8804" s="160">
        <v>36829</v>
      </c>
      <c r="AU8804">
        <v>9</v>
      </c>
      <c r="AV8804">
        <v>202</v>
      </c>
      <c r="AW8804" s="160" t="s">
        <v>1107</v>
      </c>
      <c r="AX8804" s="28">
        <f t="shared" si="285"/>
        <v>20</v>
      </c>
    </row>
    <row r="8805" spans="28:50" x14ac:dyDescent="0.3">
      <c r="AB8805" s="160">
        <v>35368</v>
      </c>
      <c r="AC8805">
        <v>10</v>
      </c>
      <c r="AD8805">
        <v>162</v>
      </c>
      <c r="AE8805" t="s">
        <v>1107</v>
      </c>
      <c r="AF8805">
        <v>16</v>
      </c>
      <c r="AH8805" s="160">
        <v>35368</v>
      </c>
      <c r="AI8805">
        <v>10</v>
      </c>
      <c r="AJ8805">
        <v>141</v>
      </c>
      <c r="AK8805" s="160" t="s">
        <v>1107</v>
      </c>
      <c r="AL8805" s="28">
        <f t="shared" si="283"/>
        <v>14</v>
      </c>
      <c r="AN8805" s="160">
        <v>37924</v>
      </c>
      <c r="AO8805">
        <v>10</v>
      </c>
      <c r="AP8805">
        <v>169</v>
      </c>
      <c r="AQ8805" s="160" t="s">
        <v>1107</v>
      </c>
      <c r="AR8805" s="28">
        <f t="shared" si="284"/>
        <v>17</v>
      </c>
      <c r="AT8805" s="160">
        <v>36829</v>
      </c>
      <c r="AU8805">
        <v>10</v>
      </c>
      <c r="AV8805">
        <v>206</v>
      </c>
      <c r="AW8805" s="160" t="s">
        <v>1107</v>
      </c>
      <c r="AX8805" s="28">
        <f t="shared" si="285"/>
        <v>21</v>
      </c>
    </row>
    <row r="8806" spans="28:50" x14ac:dyDescent="0.3">
      <c r="AB8806" s="160">
        <v>35368</v>
      </c>
      <c r="AC8806">
        <v>11</v>
      </c>
      <c r="AD8806">
        <v>174</v>
      </c>
      <c r="AE8806" t="s">
        <v>1107</v>
      </c>
      <c r="AF8806">
        <v>17</v>
      </c>
      <c r="AH8806" s="160">
        <v>35368</v>
      </c>
      <c r="AI8806">
        <v>11</v>
      </c>
      <c r="AJ8806">
        <v>148</v>
      </c>
      <c r="AK8806" s="160" t="s">
        <v>1107</v>
      </c>
      <c r="AL8806" s="28">
        <f t="shared" si="283"/>
        <v>15</v>
      </c>
      <c r="AN8806" s="160">
        <v>37924</v>
      </c>
      <c r="AO8806">
        <v>11</v>
      </c>
      <c r="AP8806">
        <v>160</v>
      </c>
      <c r="AQ8806" s="160" t="s">
        <v>1107</v>
      </c>
      <c r="AR8806" s="28">
        <f t="shared" si="284"/>
        <v>16</v>
      </c>
      <c r="AT8806" s="160">
        <v>36829</v>
      </c>
      <c r="AU8806">
        <v>11</v>
      </c>
      <c r="AV8806">
        <v>214</v>
      </c>
      <c r="AW8806" s="160" t="s">
        <v>1107</v>
      </c>
      <c r="AX8806" s="28">
        <f t="shared" si="285"/>
        <v>21</v>
      </c>
    </row>
    <row r="8807" spans="28:50" x14ac:dyDescent="0.3">
      <c r="AB8807" s="160">
        <v>35368</v>
      </c>
      <c r="AC8807">
        <v>12</v>
      </c>
      <c r="AD8807">
        <v>174</v>
      </c>
      <c r="AE8807" t="s">
        <v>1107</v>
      </c>
      <c r="AF8807">
        <v>17</v>
      </c>
      <c r="AH8807" s="160">
        <v>35368</v>
      </c>
      <c r="AI8807">
        <v>12</v>
      </c>
      <c r="AJ8807">
        <v>150</v>
      </c>
      <c r="AK8807" s="160" t="s">
        <v>1107</v>
      </c>
      <c r="AL8807" s="28">
        <f t="shared" si="283"/>
        <v>15</v>
      </c>
      <c r="AN8807" s="160">
        <v>37924</v>
      </c>
      <c r="AO8807">
        <v>12</v>
      </c>
      <c r="AP8807">
        <v>160</v>
      </c>
      <c r="AQ8807" s="160" t="s">
        <v>1107</v>
      </c>
      <c r="AR8807" s="28">
        <f t="shared" si="284"/>
        <v>16</v>
      </c>
      <c r="AT8807" s="160">
        <v>36829</v>
      </c>
      <c r="AU8807">
        <v>12</v>
      </c>
      <c r="AV8807">
        <v>213</v>
      </c>
      <c r="AW8807" s="160" t="s">
        <v>1107</v>
      </c>
      <c r="AX8807" s="28">
        <f t="shared" si="285"/>
        <v>21</v>
      </c>
    </row>
    <row r="8808" spans="28:50" x14ac:dyDescent="0.3">
      <c r="AB8808" s="160">
        <v>35368</v>
      </c>
      <c r="AC8808">
        <v>13</v>
      </c>
      <c r="AD8808">
        <v>183</v>
      </c>
      <c r="AE8808" t="s">
        <v>1107</v>
      </c>
      <c r="AF8808">
        <v>18</v>
      </c>
      <c r="AH8808" s="160">
        <v>35368</v>
      </c>
      <c r="AI8808">
        <v>13</v>
      </c>
      <c r="AJ8808">
        <v>153</v>
      </c>
      <c r="AK8808" s="160" t="s">
        <v>1107</v>
      </c>
      <c r="AL8808" s="28">
        <f t="shared" si="283"/>
        <v>15</v>
      </c>
      <c r="AN8808" s="160">
        <v>37924</v>
      </c>
      <c r="AO8808">
        <v>13</v>
      </c>
      <c r="AP8808">
        <v>166</v>
      </c>
      <c r="AQ8808" s="160" t="s">
        <v>1107</v>
      </c>
      <c r="AR8808" s="28">
        <f t="shared" si="284"/>
        <v>17</v>
      </c>
      <c r="AT8808" s="160">
        <v>36829</v>
      </c>
      <c r="AU8808">
        <v>13</v>
      </c>
      <c r="AV8808">
        <v>221</v>
      </c>
      <c r="AW8808" s="160" t="s">
        <v>1107</v>
      </c>
      <c r="AX8808" s="28">
        <f t="shared" si="285"/>
        <v>22</v>
      </c>
    </row>
    <row r="8809" spans="28:50" x14ac:dyDescent="0.3">
      <c r="AB8809" s="160">
        <v>35368</v>
      </c>
      <c r="AC8809">
        <v>14</v>
      </c>
      <c r="AD8809">
        <v>191</v>
      </c>
      <c r="AE8809" t="s">
        <v>1107</v>
      </c>
      <c r="AF8809">
        <v>19</v>
      </c>
      <c r="AH8809" s="160">
        <v>35368</v>
      </c>
      <c r="AI8809">
        <v>14</v>
      </c>
      <c r="AJ8809">
        <v>156</v>
      </c>
      <c r="AK8809" s="160" t="s">
        <v>1107</v>
      </c>
      <c r="AL8809" s="28">
        <f t="shared" si="283"/>
        <v>16</v>
      </c>
      <c r="AN8809" s="160">
        <v>37924</v>
      </c>
      <c r="AO8809">
        <v>14</v>
      </c>
      <c r="AP8809">
        <v>160</v>
      </c>
      <c r="AQ8809" s="160" t="s">
        <v>1107</v>
      </c>
      <c r="AR8809" s="28">
        <f t="shared" si="284"/>
        <v>16</v>
      </c>
      <c r="AT8809" s="160">
        <v>36829</v>
      </c>
      <c r="AU8809">
        <v>14</v>
      </c>
      <c r="AV8809">
        <v>221</v>
      </c>
      <c r="AW8809" s="160" t="s">
        <v>1107</v>
      </c>
      <c r="AX8809" s="28">
        <f t="shared" si="285"/>
        <v>22</v>
      </c>
    </row>
    <row r="8810" spans="28:50" x14ac:dyDescent="0.3">
      <c r="AB8810" s="160">
        <v>35368</v>
      </c>
      <c r="AC8810">
        <v>15</v>
      </c>
      <c r="AD8810">
        <v>189</v>
      </c>
      <c r="AE8810" t="s">
        <v>1107</v>
      </c>
      <c r="AF8810">
        <v>19</v>
      </c>
      <c r="AH8810" s="160">
        <v>35368</v>
      </c>
      <c r="AI8810">
        <v>15</v>
      </c>
      <c r="AJ8810">
        <v>154</v>
      </c>
      <c r="AK8810" s="160" t="s">
        <v>1107</v>
      </c>
      <c r="AL8810" s="28">
        <f t="shared" si="283"/>
        <v>15</v>
      </c>
      <c r="AN8810" s="160">
        <v>37924</v>
      </c>
      <c r="AO8810">
        <v>15</v>
      </c>
      <c r="AP8810">
        <v>160</v>
      </c>
      <c r="AQ8810" s="160" t="s">
        <v>1107</v>
      </c>
      <c r="AR8810" s="28">
        <f t="shared" si="284"/>
        <v>16</v>
      </c>
      <c r="AT8810" s="160">
        <v>36829</v>
      </c>
      <c r="AU8810">
        <v>15</v>
      </c>
      <c r="AV8810">
        <v>150</v>
      </c>
      <c r="AW8810" s="160" t="s">
        <v>1107</v>
      </c>
      <c r="AX8810" s="28">
        <f t="shared" si="285"/>
        <v>15</v>
      </c>
    </row>
    <row r="8811" spans="28:50" x14ac:dyDescent="0.3">
      <c r="AB8811" s="160">
        <v>35368</v>
      </c>
      <c r="AC8811">
        <v>16</v>
      </c>
      <c r="AD8811">
        <v>89</v>
      </c>
      <c r="AE8811" t="s">
        <v>1107</v>
      </c>
      <c r="AF8811">
        <v>9</v>
      </c>
      <c r="AH8811" s="160">
        <v>35368</v>
      </c>
      <c r="AI8811">
        <v>16</v>
      </c>
      <c r="AJ8811">
        <v>152</v>
      </c>
      <c r="AK8811" s="160" t="s">
        <v>1107</v>
      </c>
      <c r="AL8811" s="28">
        <f t="shared" si="283"/>
        <v>15</v>
      </c>
      <c r="AN8811" s="160">
        <v>37924</v>
      </c>
      <c r="AO8811">
        <v>16</v>
      </c>
      <c r="AP8811">
        <v>166</v>
      </c>
      <c r="AQ8811" s="160" t="s">
        <v>1107</v>
      </c>
      <c r="AR8811" s="28">
        <f t="shared" si="284"/>
        <v>17</v>
      </c>
      <c r="AT8811" s="160">
        <v>36829</v>
      </c>
      <c r="AU8811">
        <v>16</v>
      </c>
      <c r="AV8811">
        <v>144</v>
      </c>
      <c r="AW8811" s="160" t="s">
        <v>1107</v>
      </c>
      <c r="AX8811" s="28">
        <f t="shared" si="285"/>
        <v>14</v>
      </c>
    </row>
    <row r="8812" spans="28:50" x14ac:dyDescent="0.3">
      <c r="AB8812" s="160">
        <v>35368</v>
      </c>
      <c r="AC8812">
        <v>17</v>
      </c>
      <c r="AD8812">
        <v>180</v>
      </c>
      <c r="AE8812" t="s">
        <v>1107</v>
      </c>
      <c r="AF8812">
        <v>18</v>
      </c>
      <c r="AH8812" s="160">
        <v>35368</v>
      </c>
      <c r="AI8812">
        <v>17</v>
      </c>
      <c r="AJ8812">
        <v>149</v>
      </c>
      <c r="AK8812" s="160" t="s">
        <v>1107</v>
      </c>
      <c r="AL8812" s="28">
        <f t="shared" si="283"/>
        <v>15</v>
      </c>
      <c r="AN8812" s="160">
        <v>37924</v>
      </c>
      <c r="AO8812">
        <v>17</v>
      </c>
      <c r="AP8812">
        <v>170</v>
      </c>
      <c r="AQ8812" s="160" t="s">
        <v>1107</v>
      </c>
      <c r="AR8812" s="28">
        <f t="shared" si="284"/>
        <v>17</v>
      </c>
      <c r="AT8812" s="160">
        <v>36829</v>
      </c>
      <c r="AU8812">
        <v>17</v>
      </c>
      <c r="AV8812">
        <v>137</v>
      </c>
      <c r="AW8812" s="160" t="s">
        <v>1107</v>
      </c>
      <c r="AX8812" s="28">
        <f t="shared" si="285"/>
        <v>14</v>
      </c>
    </row>
    <row r="8813" spans="28:50" x14ac:dyDescent="0.3">
      <c r="AB8813" s="160">
        <v>35368</v>
      </c>
      <c r="AC8813">
        <v>18</v>
      </c>
      <c r="AD8813">
        <v>148</v>
      </c>
      <c r="AE8813" t="s">
        <v>1107</v>
      </c>
      <c r="AF8813">
        <v>15</v>
      </c>
      <c r="AH8813" s="160">
        <v>35368</v>
      </c>
      <c r="AI8813">
        <v>18</v>
      </c>
      <c r="AJ8813">
        <v>143</v>
      </c>
      <c r="AK8813" s="160" t="s">
        <v>1107</v>
      </c>
      <c r="AL8813" s="28">
        <f t="shared" si="283"/>
        <v>14</v>
      </c>
      <c r="AN8813" s="160">
        <v>37924</v>
      </c>
      <c r="AO8813">
        <v>18</v>
      </c>
      <c r="AP8813">
        <v>170</v>
      </c>
      <c r="AQ8813" s="160" t="s">
        <v>1107</v>
      </c>
      <c r="AR8813" s="28">
        <f t="shared" si="284"/>
        <v>17</v>
      </c>
      <c r="AT8813" s="160">
        <v>36829</v>
      </c>
      <c r="AU8813">
        <v>18</v>
      </c>
      <c r="AV8813">
        <v>120</v>
      </c>
      <c r="AW8813" s="160" t="s">
        <v>1107</v>
      </c>
      <c r="AX8813" s="28">
        <f t="shared" si="285"/>
        <v>12</v>
      </c>
    </row>
    <row r="8814" spans="28:50" x14ac:dyDescent="0.3">
      <c r="AB8814" s="160">
        <v>35368</v>
      </c>
      <c r="AC8814">
        <v>19</v>
      </c>
      <c r="AD8814">
        <v>115</v>
      </c>
      <c r="AE8814" t="s">
        <v>1107</v>
      </c>
      <c r="AF8814">
        <v>12</v>
      </c>
      <c r="AH8814" s="160">
        <v>35368</v>
      </c>
      <c r="AI8814">
        <v>19</v>
      </c>
      <c r="AJ8814">
        <v>137</v>
      </c>
      <c r="AK8814" s="160" t="s">
        <v>1107</v>
      </c>
      <c r="AL8814" s="28">
        <f t="shared" si="283"/>
        <v>14</v>
      </c>
      <c r="AN8814" s="160">
        <v>37924</v>
      </c>
      <c r="AO8814">
        <v>19</v>
      </c>
      <c r="AP8814">
        <v>163</v>
      </c>
      <c r="AQ8814" s="160" t="s">
        <v>1107</v>
      </c>
      <c r="AR8814" s="28">
        <f t="shared" si="284"/>
        <v>16</v>
      </c>
      <c r="AT8814" s="160">
        <v>36829</v>
      </c>
      <c r="AU8814">
        <v>19</v>
      </c>
      <c r="AV8814">
        <v>116</v>
      </c>
      <c r="AW8814" s="160" t="s">
        <v>1107</v>
      </c>
      <c r="AX8814" s="28">
        <f t="shared" si="285"/>
        <v>12</v>
      </c>
    </row>
    <row r="8815" spans="28:50" x14ac:dyDescent="0.3">
      <c r="AB8815" s="160">
        <v>35368</v>
      </c>
      <c r="AC8815">
        <v>20</v>
      </c>
      <c r="AD8815">
        <v>104</v>
      </c>
      <c r="AE8815" t="s">
        <v>1107</v>
      </c>
      <c r="AF8815">
        <v>10</v>
      </c>
      <c r="AH8815" s="160">
        <v>35368</v>
      </c>
      <c r="AI8815">
        <v>20</v>
      </c>
      <c r="AJ8815">
        <v>130</v>
      </c>
      <c r="AK8815" s="160" t="s">
        <v>1107</v>
      </c>
      <c r="AL8815" s="28">
        <f t="shared" si="283"/>
        <v>13</v>
      </c>
      <c r="AN8815" s="160">
        <v>37924</v>
      </c>
      <c r="AO8815">
        <v>20</v>
      </c>
      <c r="AP8815">
        <v>160</v>
      </c>
      <c r="AQ8815" s="160" t="s">
        <v>1107</v>
      </c>
      <c r="AR8815" s="28">
        <f t="shared" si="284"/>
        <v>16</v>
      </c>
      <c r="AT8815" s="160">
        <v>36829</v>
      </c>
      <c r="AU8815">
        <v>20</v>
      </c>
      <c r="AV8815">
        <v>114</v>
      </c>
      <c r="AW8815" s="160" t="s">
        <v>1107</v>
      </c>
      <c r="AX8815" s="28">
        <f t="shared" si="285"/>
        <v>11</v>
      </c>
    </row>
    <row r="8816" spans="28:50" x14ac:dyDescent="0.3">
      <c r="AB8816" s="160">
        <v>35368</v>
      </c>
      <c r="AC8816">
        <v>21</v>
      </c>
      <c r="AD8816">
        <v>100</v>
      </c>
      <c r="AE8816" t="s">
        <v>1107</v>
      </c>
      <c r="AF8816">
        <v>10</v>
      </c>
      <c r="AH8816" s="160">
        <v>35368</v>
      </c>
      <c r="AI8816">
        <v>21</v>
      </c>
      <c r="AJ8816">
        <v>128</v>
      </c>
      <c r="AK8816" s="160" t="s">
        <v>1107</v>
      </c>
      <c r="AL8816" s="28">
        <f t="shared" si="283"/>
        <v>13</v>
      </c>
      <c r="AN8816" s="160">
        <v>37924</v>
      </c>
      <c r="AO8816">
        <v>21</v>
      </c>
      <c r="AP8816">
        <v>150</v>
      </c>
      <c r="AQ8816" s="160" t="s">
        <v>1107</v>
      </c>
      <c r="AR8816" s="28">
        <f t="shared" si="284"/>
        <v>15</v>
      </c>
      <c r="AT8816" s="160">
        <v>36829</v>
      </c>
      <c r="AU8816">
        <v>21</v>
      </c>
      <c r="AV8816">
        <v>114</v>
      </c>
      <c r="AW8816" s="160" t="s">
        <v>1107</v>
      </c>
      <c r="AX8816" s="28">
        <f t="shared" si="285"/>
        <v>11</v>
      </c>
    </row>
    <row r="8817" spans="28:50" x14ac:dyDescent="0.3">
      <c r="AB8817" s="160">
        <v>35368</v>
      </c>
      <c r="AC8817">
        <v>22</v>
      </c>
      <c r="AD8817">
        <v>101</v>
      </c>
      <c r="AE8817" t="s">
        <v>1107</v>
      </c>
      <c r="AF8817">
        <v>10</v>
      </c>
      <c r="AH8817" s="160">
        <v>35368</v>
      </c>
      <c r="AI8817">
        <v>22</v>
      </c>
      <c r="AJ8817">
        <v>126</v>
      </c>
      <c r="AK8817" s="160" t="s">
        <v>1107</v>
      </c>
      <c r="AL8817" s="28">
        <f t="shared" si="283"/>
        <v>13</v>
      </c>
      <c r="AN8817" s="160">
        <v>37924</v>
      </c>
      <c r="AO8817">
        <v>22</v>
      </c>
      <c r="AP8817">
        <v>145</v>
      </c>
      <c r="AQ8817" s="160" t="s">
        <v>1107</v>
      </c>
      <c r="AR8817" s="28">
        <f t="shared" si="284"/>
        <v>15</v>
      </c>
      <c r="AT8817" s="160">
        <v>36829</v>
      </c>
      <c r="AU8817">
        <v>22</v>
      </c>
      <c r="AV8817">
        <v>114</v>
      </c>
      <c r="AW8817" s="160" t="s">
        <v>1107</v>
      </c>
      <c r="AX8817" s="28">
        <f t="shared" si="285"/>
        <v>11</v>
      </c>
    </row>
    <row r="8818" spans="28:50" x14ac:dyDescent="0.3">
      <c r="AB8818" s="160">
        <v>35368</v>
      </c>
      <c r="AC8818">
        <v>23</v>
      </c>
      <c r="AD8818">
        <v>102</v>
      </c>
      <c r="AE8818" t="s">
        <v>1107</v>
      </c>
      <c r="AF8818">
        <v>10</v>
      </c>
      <c r="AH8818" s="160">
        <v>35368</v>
      </c>
      <c r="AI8818">
        <v>23</v>
      </c>
      <c r="AJ8818">
        <v>124</v>
      </c>
      <c r="AK8818" s="160" t="s">
        <v>1107</v>
      </c>
      <c r="AL8818" s="28">
        <f t="shared" si="283"/>
        <v>12</v>
      </c>
      <c r="AN8818" s="160">
        <v>37924</v>
      </c>
      <c r="AO8818">
        <v>23</v>
      </c>
      <c r="AP8818">
        <v>140</v>
      </c>
      <c r="AQ8818" s="160" t="s">
        <v>1107</v>
      </c>
      <c r="AR8818" s="28">
        <f t="shared" si="284"/>
        <v>14</v>
      </c>
      <c r="AT8818" s="160">
        <v>36829</v>
      </c>
      <c r="AU8818">
        <v>23</v>
      </c>
      <c r="AV8818">
        <v>113</v>
      </c>
      <c r="AW8818" s="160" t="s">
        <v>1107</v>
      </c>
      <c r="AX8818" s="28">
        <f t="shared" si="285"/>
        <v>11</v>
      </c>
    </row>
    <row r="8819" spans="28:50" x14ac:dyDescent="0.3">
      <c r="AB8819" s="160">
        <v>35369</v>
      </c>
      <c r="AC8819">
        <v>0</v>
      </c>
      <c r="AD8819">
        <v>100</v>
      </c>
      <c r="AE8819" t="s">
        <v>1107</v>
      </c>
      <c r="AF8819">
        <v>10</v>
      </c>
      <c r="AH8819" s="160">
        <v>35369</v>
      </c>
      <c r="AI8819">
        <v>0</v>
      </c>
      <c r="AJ8819">
        <v>123</v>
      </c>
      <c r="AK8819" s="160" t="s">
        <v>1107</v>
      </c>
      <c r="AL8819" s="28">
        <f t="shared" si="283"/>
        <v>12</v>
      </c>
      <c r="AN8819" s="160">
        <v>37925</v>
      </c>
      <c r="AO8819">
        <v>0</v>
      </c>
      <c r="AP8819">
        <v>140</v>
      </c>
      <c r="AQ8819" s="160" t="s">
        <v>1107</v>
      </c>
      <c r="AR8819" s="28">
        <f t="shared" si="284"/>
        <v>14</v>
      </c>
      <c r="AT8819" s="160">
        <v>36830</v>
      </c>
      <c r="AU8819">
        <v>0</v>
      </c>
      <c r="AV8819">
        <v>110</v>
      </c>
      <c r="AW8819" s="160" t="s">
        <v>1107</v>
      </c>
      <c r="AX8819" s="28">
        <f t="shared" si="285"/>
        <v>11</v>
      </c>
    </row>
    <row r="8820" spans="28:50" x14ac:dyDescent="0.3">
      <c r="AB8820" s="160">
        <v>35369</v>
      </c>
      <c r="AC8820">
        <v>1</v>
      </c>
      <c r="AD8820">
        <v>96</v>
      </c>
      <c r="AE8820" t="s">
        <v>1107</v>
      </c>
      <c r="AF8820">
        <v>10</v>
      </c>
      <c r="AH8820" s="160">
        <v>35369</v>
      </c>
      <c r="AI8820">
        <v>1</v>
      </c>
      <c r="AJ8820">
        <v>122</v>
      </c>
      <c r="AK8820" s="160" t="s">
        <v>1107</v>
      </c>
      <c r="AL8820" s="28">
        <f t="shared" si="283"/>
        <v>12</v>
      </c>
      <c r="AN8820" s="160">
        <v>37925</v>
      </c>
      <c r="AO8820">
        <v>1</v>
      </c>
      <c r="AP8820">
        <v>140</v>
      </c>
      <c r="AQ8820" s="160" t="s">
        <v>1107</v>
      </c>
      <c r="AR8820" s="28">
        <f t="shared" si="284"/>
        <v>14</v>
      </c>
      <c r="AT8820" s="160">
        <v>36830</v>
      </c>
      <c r="AU8820">
        <v>1</v>
      </c>
      <c r="AV8820">
        <v>111</v>
      </c>
      <c r="AW8820" s="160" t="s">
        <v>1107</v>
      </c>
      <c r="AX8820" s="28">
        <f t="shared" si="285"/>
        <v>11</v>
      </c>
    </row>
    <row r="8821" spans="28:50" x14ac:dyDescent="0.3">
      <c r="AB8821" s="160">
        <v>35369</v>
      </c>
      <c r="AC8821">
        <v>2</v>
      </c>
      <c r="AD8821">
        <v>95</v>
      </c>
      <c r="AE8821" t="s">
        <v>1107</v>
      </c>
      <c r="AF8821">
        <v>10</v>
      </c>
      <c r="AH8821" s="160">
        <v>35369</v>
      </c>
      <c r="AI8821">
        <v>2</v>
      </c>
      <c r="AJ8821">
        <v>121</v>
      </c>
      <c r="AK8821" s="160" t="s">
        <v>1107</v>
      </c>
      <c r="AL8821" s="28">
        <f t="shared" si="283"/>
        <v>12</v>
      </c>
      <c r="AN8821" s="160">
        <v>37925</v>
      </c>
      <c r="AO8821">
        <v>2</v>
      </c>
      <c r="AP8821">
        <v>140</v>
      </c>
      <c r="AQ8821" s="160" t="s">
        <v>1107</v>
      </c>
      <c r="AR8821" s="28">
        <f t="shared" si="284"/>
        <v>14</v>
      </c>
      <c r="AT8821" s="160">
        <v>36830</v>
      </c>
      <c r="AU8821">
        <v>2</v>
      </c>
      <c r="AV8821">
        <v>109</v>
      </c>
      <c r="AW8821" s="160" t="s">
        <v>1107</v>
      </c>
      <c r="AX8821" s="28">
        <f t="shared" si="285"/>
        <v>11</v>
      </c>
    </row>
    <row r="8822" spans="28:50" x14ac:dyDescent="0.3">
      <c r="AB8822" s="160">
        <v>35369</v>
      </c>
      <c r="AC8822">
        <v>3</v>
      </c>
      <c r="AD8822">
        <v>96</v>
      </c>
      <c r="AE8822" t="s">
        <v>1107</v>
      </c>
      <c r="AF8822">
        <v>10</v>
      </c>
      <c r="AH8822" s="160">
        <v>35369</v>
      </c>
      <c r="AI8822">
        <v>3</v>
      </c>
      <c r="AJ8822">
        <v>119</v>
      </c>
      <c r="AK8822" s="160" t="s">
        <v>1107</v>
      </c>
      <c r="AL8822" s="28">
        <f t="shared" si="283"/>
        <v>12</v>
      </c>
      <c r="AN8822" s="160">
        <v>37925</v>
      </c>
      <c r="AO8822">
        <v>3</v>
      </c>
      <c r="AP8822">
        <v>130</v>
      </c>
      <c r="AQ8822" s="160" t="s">
        <v>1107</v>
      </c>
      <c r="AR8822" s="28">
        <f t="shared" si="284"/>
        <v>13</v>
      </c>
      <c r="AT8822" s="160">
        <v>36830</v>
      </c>
      <c r="AU8822">
        <v>3</v>
      </c>
      <c r="AV8822">
        <v>108</v>
      </c>
      <c r="AW8822" s="160" t="s">
        <v>1107</v>
      </c>
      <c r="AX8822" s="28">
        <f t="shared" si="285"/>
        <v>11</v>
      </c>
    </row>
    <row r="8823" spans="28:50" x14ac:dyDescent="0.3">
      <c r="AB8823" s="160">
        <v>35369</v>
      </c>
      <c r="AC8823">
        <v>4</v>
      </c>
      <c r="AD8823">
        <v>96</v>
      </c>
      <c r="AE8823" t="s">
        <v>1107</v>
      </c>
      <c r="AF8823">
        <v>10</v>
      </c>
      <c r="AH8823" s="160">
        <v>35369</v>
      </c>
      <c r="AI8823">
        <v>4</v>
      </c>
      <c r="AJ8823">
        <v>117</v>
      </c>
      <c r="AK8823" s="160" t="s">
        <v>1107</v>
      </c>
      <c r="AL8823" s="28">
        <f t="shared" si="283"/>
        <v>12</v>
      </c>
      <c r="AN8823" s="160">
        <v>37925</v>
      </c>
      <c r="AO8823">
        <v>4</v>
      </c>
      <c r="AP8823">
        <v>130</v>
      </c>
      <c r="AQ8823" s="160" t="s">
        <v>1107</v>
      </c>
      <c r="AR8823" s="28">
        <f t="shared" si="284"/>
        <v>13</v>
      </c>
      <c r="AT8823" s="160">
        <v>36830</v>
      </c>
      <c r="AU8823">
        <v>4</v>
      </c>
      <c r="AV8823">
        <v>108</v>
      </c>
      <c r="AW8823" s="160" t="s">
        <v>1107</v>
      </c>
      <c r="AX8823" s="28">
        <f t="shared" si="285"/>
        <v>11</v>
      </c>
    </row>
    <row r="8824" spans="28:50" x14ac:dyDescent="0.3">
      <c r="AB8824" s="160">
        <v>35369</v>
      </c>
      <c r="AC8824">
        <v>5</v>
      </c>
      <c r="AD8824">
        <v>96</v>
      </c>
      <c r="AE8824" t="s">
        <v>1107</v>
      </c>
      <c r="AF8824">
        <v>10</v>
      </c>
      <c r="AH8824" s="160">
        <v>35369</v>
      </c>
      <c r="AI8824">
        <v>5</v>
      </c>
      <c r="AJ8824">
        <v>114</v>
      </c>
      <c r="AK8824" s="160" t="s">
        <v>1107</v>
      </c>
      <c r="AL8824" s="28">
        <f t="shared" si="283"/>
        <v>11</v>
      </c>
      <c r="AN8824" s="160">
        <v>37925</v>
      </c>
      <c r="AO8824">
        <v>5</v>
      </c>
      <c r="AP8824">
        <v>120</v>
      </c>
      <c r="AQ8824" s="160" t="s">
        <v>1107</v>
      </c>
      <c r="AR8824" s="28">
        <f t="shared" si="284"/>
        <v>12</v>
      </c>
      <c r="AT8824" s="160">
        <v>36830</v>
      </c>
      <c r="AU8824">
        <v>5</v>
      </c>
      <c r="AV8824">
        <v>103</v>
      </c>
      <c r="AW8824" s="160" t="s">
        <v>1107</v>
      </c>
      <c r="AX8824" s="28">
        <f t="shared" si="285"/>
        <v>10</v>
      </c>
    </row>
    <row r="8825" spans="28:50" x14ac:dyDescent="0.3">
      <c r="AB8825" s="160">
        <v>35369</v>
      </c>
      <c r="AC8825">
        <v>6</v>
      </c>
      <c r="AD8825">
        <v>105</v>
      </c>
      <c r="AE8825" t="s">
        <v>1107</v>
      </c>
      <c r="AF8825">
        <v>11</v>
      </c>
      <c r="AH8825" s="160">
        <v>35369</v>
      </c>
      <c r="AI8825">
        <v>6</v>
      </c>
      <c r="AJ8825">
        <v>119</v>
      </c>
      <c r="AK8825" s="160" t="s">
        <v>1107</v>
      </c>
      <c r="AL8825" s="28">
        <f t="shared" si="283"/>
        <v>12</v>
      </c>
      <c r="AN8825" s="160">
        <v>37925</v>
      </c>
      <c r="AO8825">
        <v>6</v>
      </c>
      <c r="AP8825">
        <v>150</v>
      </c>
      <c r="AQ8825" s="160" t="s">
        <v>1107</v>
      </c>
      <c r="AR8825" s="28">
        <f t="shared" si="284"/>
        <v>15</v>
      </c>
      <c r="AT8825" s="160">
        <v>36830</v>
      </c>
      <c r="AU8825">
        <v>6</v>
      </c>
      <c r="AV8825">
        <v>107</v>
      </c>
      <c r="AW8825" s="160" t="s">
        <v>1107</v>
      </c>
      <c r="AX8825" s="28">
        <f t="shared" si="285"/>
        <v>11</v>
      </c>
    </row>
    <row r="8826" spans="28:50" x14ac:dyDescent="0.3">
      <c r="AB8826" s="160">
        <v>35369</v>
      </c>
      <c r="AC8826">
        <v>7</v>
      </c>
      <c r="AD8826">
        <v>114</v>
      </c>
      <c r="AE8826" t="s">
        <v>1107</v>
      </c>
      <c r="AF8826">
        <v>11</v>
      </c>
      <c r="AH8826" s="160">
        <v>35369</v>
      </c>
      <c r="AI8826">
        <v>7</v>
      </c>
      <c r="AJ8826">
        <v>125</v>
      </c>
      <c r="AK8826" s="160" t="s">
        <v>1107</v>
      </c>
      <c r="AL8826" s="28">
        <f t="shared" si="283"/>
        <v>13</v>
      </c>
      <c r="AN8826" s="160">
        <v>37925</v>
      </c>
      <c r="AO8826">
        <v>7</v>
      </c>
      <c r="AP8826">
        <v>162</v>
      </c>
      <c r="AQ8826" s="160" t="s">
        <v>1107</v>
      </c>
      <c r="AR8826" s="28">
        <f t="shared" si="284"/>
        <v>16</v>
      </c>
      <c r="AT8826" s="160">
        <v>36830</v>
      </c>
      <c r="AU8826">
        <v>7</v>
      </c>
      <c r="AV8826">
        <v>121</v>
      </c>
      <c r="AW8826" s="160" t="s">
        <v>1107</v>
      </c>
      <c r="AX8826" s="28">
        <f t="shared" si="285"/>
        <v>12</v>
      </c>
    </row>
    <row r="8827" spans="28:50" x14ac:dyDescent="0.3">
      <c r="AB8827" s="160">
        <v>35369</v>
      </c>
      <c r="AC8827">
        <v>8</v>
      </c>
      <c r="AD8827">
        <v>120</v>
      </c>
      <c r="AE8827" t="s">
        <v>1107</v>
      </c>
      <c r="AF8827">
        <v>12</v>
      </c>
      <c r="AH8827" s="160">
        <v>35369</v>
      </c>
      <c r="AI8827">
        <v>8</v>
      </c>
      <c r="AJ8827">
        <v>131</v>
      </c>
      <c r="AK8827" s="160" t="s">
        <v>1107</v>
      </c>
      <c r="AL8827" s="28">
        <f t="shared" ref="AL8827:AL8842" si="286">ROUND(AJ8827/10,0)</f>
        <v>13</v>
      </c>
      <c r="AN8827" s="160">
        <v>37925</v>
      </c>
      <c r="AO8827">
        <v>8</v>
      </c>
      <c r="AP8827">
        <v>170</v>
      </c>
      <c r="AQ8827" s="160" t="s">
        <v>1107</v>
      </c>
      <c r="AR8827" s="28">
        <f t="shared" ref="AR8827:AR8842" si="287">ROUND(AP8827/10,0)</f>
        <v>17</v>
      </c>
      <c r="AT8827" s="160">
        <v>36830</v>
      </c>
      <c r="AU8827">
        <v>8</v>
      </c>
      <c r="AV8827">
        <v>129</v>
      </c>
      <c r="AW8827" s="160" t="s">
        <v>1107</v>
      </c>
      <c r="AX8827" s="28">
        <f t="shared" ref="AX8827:AX8842" si="288">ROUND(AV8827/10,0)</f>
        <v>13</v>
      </c>
    </row>
    <row r="8828" spans="28:50" x14ac:dyDescent="0.3">
      <c r="AB8828" s="160">
        <v>35369</v>
      </c>
      <c r="AC8828">
        <v>9</v>
      </c>
      <c r="AD8828">
        <v>131</v>
      </c>
      <c r="AE8828" t="s">
        <v>1107</v>
      </c>
      <c r="AF8828">
        <v>13</v>
      </c>
      <c r="AH8828" s="160">
        <v>35369</v>
      </c>
      <c r="AI8828">
        <v>9</v>
      </c>
      <c r="AJ8828">
        <v>142</v>
      </c>
      <c r="AK8828" s="160" t="s">
        <v>1107</v>
      </c>
      <c r="AL8828" s="28">
        <f t="shared" si="286"/>
        <v>14</v>
      </c>
      <c r="AN8828" s="160">
        <v>37925</v>
      </c>
      <c r="AO8828">
        <v>9</v>
      </c>
      <c r="AP8828">
        <v>170</v>
      </c>
      <c r="AQ8828" s="160" t="s">
        <v>1107</v>
      </c>
      <c r="AR8828" s="28">
        <f t="shared" si="287"/>
        <v>17</v>
      </c>
      <c r="AT8828" s="160">
        <v>36830</v>
      </c>
      <c r="AU8828">
        <v>9</v>
      </c>
      <c r="AV8828">
        <v>134</v>
      </c>
      <c r="AW8828" s="160" t="s">
        <v>1107</v>
      </c>
      <c r="AX8828" s="28">
        <f t="shared" si="288"/>
        <v>13</v>
      </c>
    </row>
    <row r="8829" spans="28:50" x14ac:dyDescent="0.3">
      <c r="AB8829" s="160">
        <v>35369</v>
      </c>
      <c r="AC8829">
        <v>10</v>
      </c>
      <c r="AD8829">
        <v>155</v>
      </c>
      <c r="AE8829" t="s">
        <v>1107</v>
      </c>
      <c r="AF8829">
        <v>16</v>
      </c>
      <c r="AH8829" s="160">
        <v>35369</v>
      </c>
      <c r="AI8829">
        <v>10</v>
      </c>
      <c r="AJ8829">
        <v>154</v>
      </c>
      <c r="AK8829" s="160" t="s">
        <v>1107</v>
      </c>
      <c r="AL8829" s="28">
        <f t="shared" si="286"/>
        <v>15</v>
      </c>
      <c r="AN8829" s="160">
        <v>37925</v>
      </c>
      <c r="AO8829">
        <v>10</v>
      </c>
      <c r="AP8829">
        <v>187</v>
      </c>
      <c r="AQ8829" s="160" t="s">
        <v>1107</v>
      </c>
      <c r="AR8829" s="28">
        <f t="shared" si="287"/>
        <v>19</v>
      </c>
      <c r="AT8829" s="160">
        <v>36830</v>
      </c>
      <c r="AU8829">
        <v>10</v>
      </c>
      <c r="AV8829">
        <v>143</v>
      </c>
      <c r="AW8829" s="160" t="s">
        <v>1107</v>
      </c>
      <c r="AX8829" s="28">
        <f t="shared" si="288"/>
        <v>14</v>
      </c>
    </row>
    <row r="8830" spans="28:50" x14ac:dyDescent="0.3">
      <c r="AB8830" s="160">
        <v>35369</v>
      </c>
      <c r="AC8830">
        <v>11</v>
      </c>
      <c r="AD8830">
        <v>150</v>
      </c>
      <c r="AE8830" t="s">
        <v>1107</v>
      </c>
      <c r="AF8830">
        <v>15</v>
      </c>
      <c r="AH8830" s="160">
        <v>35369</v>
      </c>
      <c r="AI8830">
        <v>11</v>
      </c>
      <c r="AJ8830">
        <v>166</v>
      </c>
      <c r="AK8830" s="160" t="s">
        <v>1107</v>
      </c>
      <c r="AL8830" s="28">
        <f t="shared" si="286"/>
        <v>17</v>
      </c>
      <c r="AN8830" s="160">
        <v>37925</v>
      </c>
      <c r="AO8830">
        <v>11</v>
      </c>
      <c r="AP8830">
        <v>190</v>
      </c>
      <c r="AQ8830" s="160" t="s">
        <v>1107</v>
      </c>
      <c r="AR8830" s="28">
        <f t="shared" si="287"/>
        <v>19</v>
      </c>
      <c r="AT8830" s="160">
        <v>36830</v>
      </c>
      <c r="AU8830">
        <v>11</v>
      </c>
      <c r="AV8830">
        <v>154</v>
      </c>
      <c r="AW8830" s="160" t="s">
        <v>1107</v>
      </c>
      <c r="AX8830" s="28">
        <f t="shared" si="288"/>
        <v>15</v>
      </c>
    </row>
    <row r="8831" spans="28:50" x14ac:dyDescent="0.3">
      <c r="AB8831" s="160">
        <v>35369</v>
      </c>
      <c r="AC8831">
        <v>12</v>
      </c>
      <c r="AD8831">
        <v>169</v>
      </c>
      <c r="AE8831" t="s">
        <v>1107</v>
      </c>
      <c r="AF8831">
        <v>17</v>
      </c>
      <c r="AH8831" s="160">
        <v>35369</v>
      </c>
      <c r="AI8831">
        <v>12</v>
      </c>
      <c r="AJ8831">
        <v>168</v>
      </c>
      <c r="AK8831" s="160" t="s">
        <v>1107</v>
      </c>
      <c r="AL8831" s="28">
        <f t="shared" si="286"/>
        <v>17</v>
      </c>
      <c r="AN8831" s="160">
        <v>37925</v>
      </c>
      <c r="AO8831">
        <v>12</v>
      </c>
      <c r="AP8831">
        <v>190</v>
      </c>
      <c r="AQ8831" s="160" t="s">
        <v>1107</v>
      </c>
      <c r="AR8831" s="28">
        <f t="shared" si="287"/>
        <v>19</v>
      </c>
      <c r="AT8831" s="160">
        <v>36830</v>
      </c>
      <c r="AU8831">
        <v>12</v>
      </c>
      <c r="AV8831">
        <v>150</v>
      </c>
      <c r="AW8831" s="160" t="s">
        <v>1107</v>
      </c>
      <c r="AX8831" s="28">
        <f t="shared" si="288"/>
        <v>15</v>
      </c>
    </row>
    <row r="8832" spans="28:50" x14ac:dyDescent="0.3">
      <c r="AB8832" s="160">
        <v>35369</v>
      </c>
      <c r="AC8832">
        <v>13</v>
      </c>
      <c r="AD8832">
        <v>180</v>
      </c>
      <c r="AE8832" t="s">
        <v>1107</v>
      </c>
      <c r="AF8832">
        <v>18</v>
      </c>
      <c r="AH8832" s="160">
        <v>35369</v>
      </c>
      <c r="AI8832">
        <v>13</v>
      </c>
      <c r="AJ8832">
        <v>171</v>
      </c>
      <c r="AK8832" s="160" t="s">
        <v>1107</v>
      </c>
      <c r="AL8832" s="28">
        <f t="shared" si="286"/>
        <v>17</v>
      </c>
      <c r="AN8832" s="160">
        <v>37925</v>
      </c>
      <c r="AO8832">
        <v>13</v>
      </c>
      <c r="AP8832">
        <v>185</v>
      </c>
      <c r="AQ8832" s="160" t="s">
        <v>1107</v>
      </c>
      <c r="AR8832" s="28">
        <f t="shared" si="287"/>
        <v>19</v>
      </c>
      <c r="AT8832" s="160">
        <v>36830</v>
      </c>
      <c r="AU8832">
        <v>13</v>
      </c>
      <c r="AV8832">
        <v>113</v>
      </c>
      <c r="AW8832" s="160" t="s">
        <v>1107</v>
      </c>
      <c r="AX8832" s="28">
        <f t="shared" si="288"/>
        <v>11</v>
      </c>
    </row>
    <row r="8833" spans="28:50" x14ac:dyDescent="0.3">
      <c r="AB8833" s="160">
        <v>35369</v>
      </c>
      <c r="AC8833">
        <v>14</v>
      </c>
      <c r="AD8833">
        <v>171</v>
      </c>
      <c r="AE8833" t="s">
        <v>1107</v>
      </c>
      <c r="AF8833">
        <v>17</v>
      </c>
      <c r="AH8833" s="160">
        <v>35369</v>
      </c>
      <c r="AI8833">
        <v>14</v>
      </c>
      <c r="AJ8833">
        <v>174</v>
      </c>
      <c r="AK8833" s="160" t="s">
        <v>1107</v>
      </c>
      <c r="AL8833" s="28">
        <f t="shared" si="286"/>
        <v>17</v>
      </c>
      <c r="AN8833" s="160">
        <v>37925</v>
      </c>
      <c r="AO8833">
        <v>14</v>
      </c>
      <c r="AP8833">
        <v>180</v>
      </c>
      <c r="AQ8833" s="160" t="s">
        <v>1107</v>
      </c>
      <c r="AR8833" s="28">
        <f t="shared" si="287"/>
        <v>18</v>
      </c>
      <c r="AT8833" s="160">
        <v>36830</v>
      </c>
      <c r="AU8833">
        <v>14</v>
      </c>
      <c r="AV8833">
        <v>115</v>
      </c>
      <c r="AW8833" s="160" t="s">
        <v>1107</v>
      </c>
      <c r="AX8833" s="28">
        <f t="shared" si="288"/>
        <v>12</v>
      </c>
    </row>
    <row r="8834" spans="28:50" x14ac:dyDescent="0.3">
      <c r="AB8834" s="160">
        <v>35369</v>
      </c>
      <c r="AC8834">
        <v>15</v>
      </c>
      <c r="AD8834">
        <v>178</v>
      </c>
      <c r="AE8834" t="s">
        <v>1107</v>
      </c>
      <c r="AF8834">
        <v>18</v>
      </c>
      <c r="AH8834" s="160">
        <v>35369</v>
      </c>
      <c r="AI8834">
        <v>15</v>
      </c>
      <c r="AJ8834">
        <v>179</v>
      </c>
      <c r="AK8834" s="160" t="s">
        <v>1107</v>
      </c>
      <c r="AL8834" s="28">
        <f t="shared" si="286"/>
        <v>18</v>
      </c>
      <c r="AN8834" s="160">
        <v>37925</v>
      </c>
      <c r="AO8834">
        <v>15</v>
      </c>
      <c r="AP8834">
        <v>180</v>
      </c>
      <c r="AQ8834" s="160" t="s">
        <v>1107</v>
      </c>
      <c r="AR8834" s="28">
        <f t="shared" si="287"/>
        <v>18</v>
      </c>
      <c r="AT8834" s="160">
        <v>36830</v>
      </c>
      <c r="AU8834">
        <v>15</v>
      </c>
      <c r="AV8834">
        <v>114</v>
      </c>
      <c r="AW8834" s="160" t="s">
        <v>1107</v>
      </c>
      <c r="AX8834" s="28">
        <f t="shared" si="288"/>
        <v>11</v>
      </c>
    </row>
    <row r="8835" spans="28:50" x14ac:dyDescent="0.3">
      <c r="AB8835" s="160">
        <v>35369</v>
      </c>
      <c r="AC8835">
        <v>16</v>
      </c>
      <c r="AD8835">
        <v>180</v>
      </c>
      <c r="AE8835" t="s">
        <v>1107</v>
      </c>
      <c r="AF8835">
        <v>18</v>
      </c>
      <c r="AH8835" s="160">
        <v>35369</v>
      </c>
      <c r="AI8835">
        <v>16</v>
      </c>
      <c r="AJ8835">
        <v>184</v>
      </c>
      <c r="AK8835" s="160" t="s">
        <v>1107</v>
      </c>
      <c r="AL8835" s="28">
        <f t="shared" si="286"/>
        <v>18</v>
      </c>
      <c r="AN8835" s="160">
        <v>37925</v>
      </c>
      <c r="AO8835">
        <v>16</v>
      </c>
      <c r="AP8835">
        <v>175</v>
      </c>
      <c r="AQ8835" s="160" t="s">
        <v>1107</v>
      </c>
      <c r="AR8835" s="28">
        <f t="shared" si="287"/>
        <v>18</v>
      </c>
      <c r="AT8835" s="160">
        <v>36830</v>
      </c>
      <c r="AU8835">
        <v>16</v>
      </c>
      <c r="AV8835">
        <v>109</v>
      </c>
      <c r="AW8835" s="160" t="s">
        <v>1107</v>
      </c>
      <c r="AX8835" s="28">
        <f t="shared" si="288"/>
        <v>11</v>
      </c>
    </row>
    <row r="8836" spans="28:50" x14ac:dyDescent="0.3">
      <c r="AB8836" s="160">
        <v>35369</v>
      </c>
      <c r="AC8836">
        <v>17</v>
      </c>
      <c r="AD8836">
        <v>160</v>
      </c>
      <c r="AE8836" t="s">
        <v>1107</v>
      </c>
      <c r="AF8836">
        <v>16</v>
      </c>
      <c r="AH8836" s="160">
        <v>35369</v>
      </c>
      <c r="AI8836">
        <v>17</v>
      </c>
      <c r="AJ8836">
        <v>190</v>
      </c>
      <c r="AK8836" s="160" t="s">
        <v>1107</v>
      </c>
      <c r="AL8836" s="28">
        <f t="shared" si="286"/>
        <v>19</v>
      </c>
      <c r="AN8836" s="160">
        <v>37925</v>
      </c>
      <c r="AO8836">
        <v>17</v>
      </c>
      <c r="AP8836">
        <v>170</v>
      </c>
      <c r="AQ8836" s="160" t="s">
        <v>1107</v>
      </c>
      <c r="AR8836" s="28">
        <f t="shared" si="287"/>
        <v>17</v>
      </c>
      <c r="AT8836" s="160">
        <v>36830</v>
      </c>
      <c r="AU8836">
        <v>17</v>
      </c>
      <c r="AV8836">
        <v>103</v>
      </c>
      <c r="AW8836" s="160" t="s">
        <v>1107</v>
      </c>
      <c r="AX8836" s="28">
        <f t="shared" si="288"/>
        <v>10</v>
      </c>
    </row>
    <row r="8837" spans="28:50" x14ac:dyDescent="0.3">
      <c r="AB8837" s="160">
        <v>35369</v>
      </c>
      <c r="AC8837">
        <v>18</v>
      </c>
      <c r="AD8837">
        <v>138</v>
      </c>
      <c r="AE8837" t="s">
        <v>1107</v>
      </c>
      <c r="AF8837">
        <v>14</v>
      </c>
      <c r="AH8837" s="160">
        <v>35369</v>
      </c>
      <c r="AI8837">
        <v>18</v>
      </c>
      <c r="AJ8837">
        <v>181</v>
      </c>
      <c r="AK8837" s="160" t="s">
        <v>1107</v>
      </c>
      <c r="AL8837" s="28">
        <f t="shared" si="286"/>
        <v>18</v>
      </c>
      <c r="AN8837" s="160">
        <v>37925</v>
      </c>
      <c r="AO8837">
        <v>18</v>
      </c>
      <c r="AP8837">
        <v>150</v>
      </c>
      <c r="AQ8837" s="160" t="s">
        <v>1107</v>
      </c>
      <c r="AR8837" s="28">
        <f t="shared" si="287"/>
        <v>15</v>
      </c>
      <c r="AT8837" s="160">
        <v>36830</v>
      </c>
      <c r="AU8837">
        <v>18</v>
      </c>
      <c r="AV8837">
        <v>102</v>
      </c>
      <c r="AW8837" s="160" t="s">
        <v>1107</v>
      </c>
      <c r="AX8837" s="28">
        <f t="shared" si="288"/>
        <v>10</v>
      </c>
    </row>
    <row r="8838" spans="28:50" x14ac:dyDescent="0.3">
      <c r="AB8838" s="160">
        <v>35369</v>
      </c>
      <c r="AC8838">
        <v>19</v>
      </c>
      <c r="AD8838">
        <v>123</v>
      </c>
      <c r="AE8838" t="s">
        <v>1107</v>
      </c>
      <c r="AF8838">
        <v>12</v>
      </c>
      <c r="AH8838" s="160">
        <v>35369</v>
      </c>
      <c r="AI8838">
        <v>19</v>
      </c>
      <c r="AJ8838">
        <v>172</v>
      </c>
      <c r="AK8838" s="160" t="s">
        <v>1107</v>
      </c>
      <c r="AL8838" s="28">
        <f t="shared" si="286"/>
        <v>17</v>
      </c>
      <c r="AN8838" s="160">
        <v>37925</v>
      </c>
      <c r="AO8838">
        <v>19</v>
      </c>
      <c r="AP8838">
        <v>147</v>
      </c>
      <c r="AQ8838" s="160" t="s">
        <v>1107</v>
      </c>
      <c r="AR8838" s="28">
        <f t="shared" si="287"/>
        <v>15</v>
      </c>
      <c r="AT8838" s="160">
        <v>36830</v>
      </c>
      <c r="AU8838">
        <v>19</v>
      </c>
      <c r="AV8838">
        <v>95</v>
      </c>
      <c r="AW8838" s="160" t="s">
        <v>1107</v>
      </c>
      <c r="AX8838" s="28">
        <f t="shared" si="288"/>
        <v>10</v>
      </c>
    </row>
    <row r="8839" spans="28:50" x14ac:dyDescent="0.3">
      <c r="AB8839" s="160">
        <v>35369</v>
      </c>
      <c r="AC8839">
        <v>20</v>
      </c>
      <c r="AD8839">
        <v>116</v>
      </c>
      <c r="AE8839" t="s">
        <v>1107</v>
      </c>
      <c r="AF8839">
        <v>12</v>
      </c>
      <c r="AH8839" s="160">
        <v>35369</v>
      </c>
      <c r="AI8839">
        <v>20</v>
      </c>
      <c r="AJ8839">
        <v>162</v>
      </c>
      <c r="AK8839" s="160" t="s">
        <v>1107</v>
      </c>
      <c r="AL8839" s="28">
        <f t="shared" si="286"/>
        <v>16</v>
      </c>
      <c r="AN8839" s="160">
        <v>37925</v>
      </c>
      <c r="AO8839">
        <v>20</v>
      </c>
      <c r="AP8839">
        <v>150</v>
      </c>
      <c r="AQ8839" s="160" t="s">
        <v>1107</v>
      </c>
      <c r="AR8839" s="28">
        <f t="shared" si="287"/>
        <v>15</v>
      </c>
      <c r="AT8839" s="160">
        <v>36830</v>
      </c>
      <c r="AU8839">
        <v>20</v>
      </c>
      <c r="AV8839">
        <v>89</v>
      </c>
      <c r="AW8839" s="160" t="s">
        <v>1107</v>
      </c>
      <c r="AX8839" s="28">
        <f t="shared" si="288"/>
        <v>9</v>
      </c>
    </row>
    <row r="8840" spans="28:50" x14ac:dyDescent="0.3">
      <c r="AB8840" s="160">
        <v>35369</v>
      </c>
      <c r="AC8840">
        <v>21</v>
      </c>
      <c r="AD8840">
        <v>109</v>
      </c>
      <c r="AE8840" t="s">
        <v>1107</v>
      </c>
      <c r="AF8840">
        <v>11</v>
      </c>
      <c r="AH8840" s="160">
        <v>35369</v>
      </c>
      <c r="AI8840">
        <v>21</v>
      </c>
      <c r="AJ8840">
        <v>152</v>
      </c>
      <c r="AK8840" s="160" t="s">
        <v>1107</v>
      </c>
      <c r="AL8840" s="28">
        <f t="shared" si="286"/>
        <v>15</v>
      </c>
      <c r="AN8840" s="160">
        <v>37925</v>
      </c>
      <c r="AO8840">
        <v>21</v>
      </c>
      <c r="AP8840">
        <v>140</v>
      </c>
      <c r="AQ8840" s="160" t="s">
        <v>1107</v>
      </c>
      <c r="AR8840" s="28">
        <f t="shared" si="287"/>
        <v>14</v>
      </c>
      <c r="AT8840" s="160">
        <v>36830</v>
      </c>
      <c r="AU8840">
        <v>21</v>
      </c>
      <c r="AV8840">
        <v>94</v>
      </c>
      <c r="AW8840" s="160" t="s">
        <v>1107</v>
      </c>
      <c r="AX8840" s="28">
        <f t="shared" si="288"/>
        <v>9</v>
      </c>
    </row>
    <row r="8841" spans="28:50" x14ac:dyDescent="0.3">
      <c r="AB8841" s="160">
        <v>35369</v>
      </c>
      <c r="AC8841">
        <v>22</v>
      </c>
      <c r="AD8841">
        <v>102</v>
      </c>
      <c r="AE8841" t="s">
        <v>1107</v>
      </c>
      <c r="AF8841">
        <v>10</v>
      </c>
      <c r="AH8841" s="160">
        <v>35369</v>
      </c>
      <c r="AI8841">
        <v>22</v>
      </c>
      <c r="AJ8841">
        <v>142</v>
      </c>
      <c r="AK8841" s="160" t="s">
        <v>1107</v>
      </c>
      <c r="AL8841" s="28">
        <f t="shared" si="286"/>
        <v>14</v>
      </c>
      <c r="AN8841" s="160">
        <v>37925</v>
      </c>
      <c r="AO8841">
        <v>22</v>
      </c>
      <c r="AP8841">
        <v>142</v>
      </c>
      <c r="AQ8841" s="160" t="s">
        <v>1107</v>
      </c>
      <c r="AR8841" s="28">
        <f t="shared" si="287"/>
        <v>14</v>
      </c>
      <c r="AT8841" s="160">
        <v>36830</v>
      </c>
      <c r="AU8841">
        <v>22</v>
      </c>
      <c r="AV8841">
        <v>90</v>
      </c>
      <c r="AW8841" s="160" t="s">
        <v>1107</v>
      </c>
      <c r="AX8841" s="28">
        <f t="shared" si="288"/>
        <v>9</v>
      </c>
    </row>
    <row r="8842" spans="28:50" x14ac:dyDescent="0.3">
      <c r="AB8842" s="160">
        <v>35369</v>
      </c>
      <c r="AC8842">
        <v>23</v>
      </c>
      <c r="AD8842">
        <v>96</v>
      </c>
      <c r="AE8842" t="s">
        <v>1107</v>
      </c>
      <c r="AF8842">
        <v>10</v>
      </c>
      <c r="AH8842" s="160">
        <v>35369</v>
      </c>
      <c r="AI8842">
        <v>23</v>
      </c>
      <c r="AJ8842">
        <v>164</v>
      </c>
      <c r="AK8842" s="160" t="s">
        <v>1107</v>
      </c>
      <c r="AL8842" s="28">
        <f t="shared" si="286"/>
        <v>16</v>
      </c>
      <c r="AN8842" s="160">
        <v>37925</v>
      </c>
      <c r="AO8842">
        <v>23</v>
      </c>
      <c r="AP8842">
        <v>140</v>
      </c>
      <c r="AQ8842" s="160" t="s">
        <v>1107</v>
      </c>
      <c r="AR8842" s="28">
        <f t="shared" si="287"/>
        <v>14</v>
      </c>
      <c r="AT8842" s="160">
        <v>36830</v>
      </c>
      <c r="AU8842">
        <v>23</v>
      </c>
      <c r="AV8842">
        <v>88</v>
      </c>
      <c r="AW8842" s="160" t="s">
        <v>1107</v>
      </c>
      <c r="AX8842" s="28">
        <f t="shared" si="288"/>
        <v>9</v>
      </c>
    </row>
  </sheetData>
  <autoFilter ref="C59:D59" xr:uid="{8F9E5BB8-5E13-4CFC-BC69-183792F379BE}">
    <sortState xmlns:xlrd2="http://schemas.microsoft.com/office/spreadsheetml/2017/richdata2" ref="C60:D79">
      <sortCondition ref="D59"/>
    </sortState>
  </autoFilter>
  <hyperlinks>
    <hyperlink ref="B2" r:id="rId1" display="https://www.energyrating.gov.au/industry-information/publications/2017-residential-climate-files" xr:uid="{BF8D2565-5C76-44BE-8DCD-188B35114E25}"/>
  </hyperlinks>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D6B3C-CC0A-4B00-8997-3531881FA6A4}">
  <dimension ref="B3:I45"/>
  <sheetViews>
    <sheetView topLeftCell="A3" zoomScaleNormal="100" workbookViewId="0">
      <selection activeCell="I38" sqref="I38"/>
    </sheetView>
    <sheetView workbookViewId="1"/>
  </sheetViews>
  <sheetFormatPr defaultRowHeight="14.4" x14ac:dyDescent="0.3"/>
  <sheetData>
    <row r="3" spans="2:7" ht="15.6" x14ac:dyDescent="0.3">
      <c r="B3" s="173" t="s">
        <v>1108</v>
      </c>
    </row>
    <row r="5" spans="2:7" x14ac:dyDescent="0.3">
      <c r="B5" t="s">
        <v>381</v>
      </c>
    </row>
    <row r="6" spans="2:7" ht="15" thickBot="1" x14ac:dyDescent="0.35"/>
    <row r="7" spans="2:7" ht="40.799999999999997" thickBot="1" x14ac:dyDescent="0.35">
      <c r="B7" s="162" t="s">
        <v>1109</v>
      </c>
      <c r="C7" s="163" t="s">
        <v>1110</v>
      </c>
      <c r="D7" s="164" t="s">
        <v>383</v>
      </c>
      <c r="E7" s="165" t="s">
        <v>384</v>
      </c>
      <c r="F7" s="166" t="s">
        <v>387</v>
      </c>
      <c r="G7" s="167" t="s">
        <v>1111</v>
      </c>
    </row>
    <row r="8" spans="2:7" ht="15" thickBot="1" x14ac:dyDescent="0.35">
      <c r="B8" s="168" t="s">
        <v>389</v>
      </c>
      <c r="C8" s="168"/>
      <c r="D8" s="169">
        <v>2.0819999999999999</v>
      </c>
      <c r="E8" s="170">
        <v>2.0819999999999999</v>
      </c>
      <c r="F8" s="171">
        <v>0.89</v>
      </c>
      <c r="G8" s="172">
        <v>0.81</v>
      </c>
    </row>
    <row r="9" spans="2:7" ht="27.6" thickBot="1" x14ac:dyDescent="0.35">
      <c r="B9" s="168" t="s">
        <v>390</v>
      </c>
      <c r="C9" s="168"/>
      <c r="D9" s="169">
        <v>760</v>
      </c>
      <c r="E9" s="170">
        <v>760</v>
      </c>
      <c r="F9" s="171">
        <v>325</v>
      </c>
      <c r="G9" s="172">
        <v>294</v>
      </c>
    </row>
    <row r="11" spans="2:7" x14ac:dyDescent="0.3">
      <c r="B11" t="s">
        <v>49</v>
      </c>
      <c r="D11" s="362">
        <v>0.30399999999999999</v>
      </c>
      <c r="E11" s="362">
        <v>0.30399999999999999</v>
      </c>
      <c r="F11" s="362">
        <v>0.71099999999999997</v>
      </c>
      <c r="G11" s="362">
        <v>0.78500000000000003</v>
      </c>
    </row>
    <row r="13" spans="2:7" x14ac:dyDescent="0.3">
      <c r="B13" t="s">
        <v>391</v>
      </c>
      <c r="D13">
        <f xml:space="preserve"> D11 * D9</f>
        <v>231.04</v>
      </c>
      <c r="E13">
        <f xml:space="preserve"> E11 * E9</f>
        <v>231.04</v>
      </c>
      <c r="F13">
        <f xml:space="preserve"> F11 * F9</f>
        <v>231.07499999999999</v>
      </c>
      <c r="G13">
        <f xml:space="preserve"> G11 * G9</f>
        <v>230.79000000000002</v>
      </c>
    </row>
    <row r="16" spans="2:7" x14ac:dyDescent="0.3">
      <c r="B16" t="s">
        <v>1112</v>
      </c>
    </row>
    <row r="18" spans="2:5" x14ac:dyDescent="0.3">
      <c r="C18">
        <v>2.69</v>
      </c>
      <c r="E18" t="s">
        <v>1113</v>
      </c>
    </row>
    <row r="20" spans="2:5" x14ac:dyDescent="0.3">
      <c r="B20" t="s">
        <v>1114</v>
      </c>
    </row>
    <row r="22" spans="2:5" x14ac:dyDescent="0.3">
      <c r="B22" t="s">
        <v>1115</v>
      </c>
      <c r="C22" t="s">
        <v>1116</v>
      </c>
    </row>
    <row r="23" spans="2:5" x14ac:dyDescent="0.3">
      <c r="B23">
        <v>1</v>
      </c>
      <c r="C23">
        <v>1</v>
      </c>
    </row>
    <row r="24" spans="2:5" x14ac:dyDescent="0.3">
      <c r="B24">
        <v>2</v>
      </c>
      <c r="C24">
        <v>1.5</v>
      </c>
    </row>
    <row r="25" spans="2:5" x14ac:dyDescent="0.3">
      <c r="B25">
        <v>3</v>
      </c>
      <c r="C25">
        <v>2</v>
      </c>
    </row>
    <row r="27" spans="2:5" x14ac:dyDescent="0.3">
      <c r="B27" t="s">
        <v>1117</v>
      </c>
    </row>
    <row r="29" spans="2:5" x14ac:dyDescent="0.3">
      <c r="B29" t="s">
        <v>1118</v>
      </c>
    </row>
    <row r="31" spans="2:5" x14ac:dyDescent="0.3">
      <c r="B31" t="s">
        <v>1119</v>
      </c>
    </row>
    <row r="33" spans="2:9" x14ac:dyDescent="0.3">
      <c r="B33" t="s">
        <v>1120</v>
      </c>
    </row>
    <row r="34" spans="2:9" ht="15" thickBot="1" x14ac:dyDescent="0.35"/>
    <row r="35" spans="2:9" ht="40.799999999999997" thickBot="1" x14ac:dyDescent="0.35">
      <c r="D35" s="164" t="s">
        <v>383</v>
      </c>
      <c r="E35" s="165" t="s">
        <v>384</v>
      </c>
      <c r="F35" s="166" t="s">
        <v>387</v>
      </c>
      <c r="G35" s="167" t="s">
        <v>1111</v>
      </c>
    </row>
    <row r="36" spans="2:9" x14ac:dyDescent="0.3">
      <c r="D36" s="18">
        <f xml:space="preserve"> D9 / ( 1 + 0.5 * ( $C$18 - 1 ) )</f>
        <v>411.92411924119244</v>
      </c>
      <c r="E36" s="18">
        <f t="shared" ref="E36:G36" si="0" xml:space="preserve"> E9 / ( 1 + 0.5 * ( $C$18 - 1 ) )</f>
        <v>411.92411924119244</v>
      </c>
      <c r="F36" s="18">
        <f t="shared" si="0"/>
        <v>176.15176151761517</v>
      </c>
      <c r="G36" s="18">
        <f t="shared" si="0"/>
        <v>159.34959349593495</v>
      </c>
    </row>
    <row r="38" spans="2:9" x14ac:dyDescent="0.3">
      <c r="C38">
        <v>1</v>
      </c>
      <c r="D38" s="18">
        <f xml:space="preserve"> D$36 * ( 1 + 0.5 * ( $C38 - 1 ) )</f>
        <v>411.92411924119244</v>
      </c>
      <c r="E38" s="18">
        <f t="shared" ref="E38:G38" si="1" xml:space="preserve"> E$36 * ( 1 + 0.5 * ( $C38 - 1 ) )</f>
        <v>411.92411924119244</v>
      </c>
      <c r="F38" s="18">
        <f t="shared" si="1"/>
        <v>176.15176151761517</v>
      </c>
      <c r="G38" s="18">
        <f t="shared" si="1"/>
        <v>159.34959349593495</v>
      </c>
    </row>
    <row r="39" spans="2:9" x14ac:dyDescent="0.3">
      <c r="C39">
        <v>2</v>
      </c>
      <c r="D39" s="18">
        <f t="shared" ref="D39:G43" si="2" xml:space="preserve"> D$36 * ( 1 + 0.5 * ( $C39 - 1 ) )</f>
        <v>617.88617886178872</v>
      </c>
      <c r="E39" s="18">
        <f t="shared" si="2"/>
        <v>617.88617886178872</v>
      </c>
      <c r="F39" s="18">
        <f t="shared" si="2"/>
        <v>264.22764227642278</v>
      </c>
      <c r="G39" s="18">
        <f t="shared" si="2"/>
        <v>239.02439024390242</v>
      </c>
    </row>
    <row r="40" spans="2:9" x14ac:dyDescent="0.3">
      <c r="C40">
        <v>3</v>
      </c>
      <c r="D40" s="18">
        <f t="shared" si="2"/>
        <v>823.84823848238489</v>
      </c>
      <c r="E40" s="18">
        <f t="shared" si="2"/>
        <v>823.84823848238489</v>
      </c>
      <c r="F40" s="18">
        <f t="shared" si="2"/>
        <v>352.30352303523034</v>
      </c>
      <c r="G40" s="18">
        <f t="shared" si="2"/>
        <v>318.69918699186991</v>
      </c>
      <c r="I40" s="18"/>
    </row>
    <row r="41" spans="2:9" x14ac:dyDescent="0.3">
      <c r="C41">
        <v>4</v>
      </c>
      <c r="D41" s="18">
        <f t="shared" si="2"/>
        <v>1029.8102981029811</v>
      </c>
      <c r="E41" s="18">
        <f t="shared" si="2"/>
        <v>1029.8102981029811</v>
      </c>
      <c r="F41" s="18">
        <f t="shared" si="2"/>
        <v>440.3794037940379</v>
      </c>
      <c r="G41" s="18">
        <f t="shared" si="2"/>
        <v>398.3739837398374</v>
      </c>
    </row>
    <row r="42" spans="2:9" x14ac:dyDescent="0.3">
      <c r="C42">
        <v>5</v>
      </c>
      <c r="D42" s="18">
        <f t="shared" si="2"/>
        <v>1235.7723577235774</v>
      </c>
      <c r="E42" s="18">
        <f t="shared" si="2"/>
        <v>1235.7723577235774</v>
      </c>
      <c r="F42" s="18">
        <f t="shared" si="2"/>
        <v>528.45528455284557</v>
      </c>
      <c r="G42" s="18">
        <f t="shared" si="2"/>
        <v>478.04878048780483</v>
      </c>
    </row>
    <row r="43" spans="2:9" x14ac:dyDescent="0.3">
      <c r="C43">
        <v>6</v>
      </c>
      <c r="D43" s="18">
        <f t="shared" si="2"/>
        <v>1441.7344173441736</v>
      </c>
      <c r="E43" s="18">
        <f t="shared" si="2"/>
        <v>1441.7344173441736</v>
      </c>
      <c r="F43" s="18">
        <f t="shared" si="2"/>
        <v>616.53116531165313</v>
      </c>
      <c r="G43" s="18">
        <f t="shared" si="2"/>
        <v>557.72357723577238</v>
      </c>
    </row>
    <row r="45" spans="2:9" x14ac:dyDescent="0.3">
      <c r="C45">
        <f xml:space="preserve"> C18</f>
        <v>2.69</v>
      </c>
      <c r="D45">
        <f xml:space="preserve"> D$36 * ( 1 + 0.5 * ( $C45 - 1 ) )</f>
        <v>760</v>
      </c>
      <c r="E45">
        <f t="shared" ref="E45:G45" si="3" xml:space="preserve"> E$36 * ( 1 + 0.5 * ( $C45 - 1 ) )</f>
        <v>760</v>
      </c>
      <c r="F45">
        <f t="shared" si="3"/>
        <v>325</v>
      </c>
      <c r="G45">
        <f t="shared" si="3"/>
        <v>294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CF7D7-F0D0-4B05-983F-5295383137CC}">
  <dimension ref="B1:P31"/>
  <sheetViews>
    <sheetView topLeftCell="B1" zoomScaleNormal="100" workbookViewId="0">
      <pane xSplit="1" ySplit="2" topLeftCell="C3" activePane="bottomRight" state="frozen"/>
      <selection pane="topRight" activeCell="C1" sqref="C1"/>
      <selection pane="bottomLeft" activeCell="B3" sqref="B3"/>
      <selection pane="bottomRight" activeCell="B14" sqref="B14"/>
    </sheetView>
    <sheetView workbookViewId="1"/>
  </sheetViews>
  <sheetFormatPr defaultRowHeight="14.4" x14ac:dyDescent="0.3"/>
  <cols>
    <col min="1" max="1" width="8.88671875" customWidth="1"/>
    <col min="2" max="2" width="61.109375" customWidth="1"/>
    <col min="3" max="14" width="11.5546875" customWidth="1"/>
    <col min="15" max="15" width="9.44140625" bestFit="1" customWidth="1"/>
    <col min="16" max="16" width="10.44140625" bestFit="1" customWidth="1"/>
    <col min="16384" max="16384" width="8.88671875" bestFit="1" customWidth="1"/>
  </cols>
  <sheetData>
    <row r="1" spans="2:16" ht="15" thickTop="1" x14ac:dyDescent="0.3">
      <c r="B1" s="121"/>
      <c r="C1" s="122"/>
      <c r="D1" s="122"/>
      <c r="E1" s="122"/>
      <c r="F1" s="122"/>
      <c r="G1" s="122"/>
      <c r="H1" s="142" t="s">
        <v>1121</v>
      </c>
      <c r="I1" s="123"/>
      <c r="J1" s="123"/>
      <c r="K1" s="123"/>
      <c r="L1" s="124"/>
      <c r="M1" s="125"/>
      <c r="N1" s="126" t="s">
        <v>1122</v>
      </c>
      <c r="O1" s="123"/>
      <c r="P1" s="127"/>
    </row>
    <row r="2" spans="2:16" x14ac:dyDescent="0.3">
      <c r="B2" s="128" t="s">
        <v>1123</v>
      </c>
      <c r="C2" s="104">
        <v>45516</v>
      </c>
      <c r="D2" s="104">
        <f xml:space="preserve"> C2 + 7</f>
        <v>45523</v>
      </c>
      <c r="E2" s="104">
        <f t="shared" ref="E2:J2" si="0" xml:space="preserve"> D2 + 7</f>
        <v>45530</v>
      </c>
      <c r="F2" s="104">
        <f t="shared" si="0"/>
        <v>45537</v>
      </c>
      <c r="G2" s="104">
        <f t="shared" si="0"/>
        <v>45544</v>
      </c>
      <c r="H2" s="101">
        <f t="shared" si="0"/>
        <v>45551</v>
      </c>
      <c r="I2" s="88">
        <f t="shared" si="0"/>
        <v>45558</v>
      </c>
      <c r="J2" s="88">
        <f t="shared" si="0"/>
        <v>45565</v>
      </c>
      <c r="K2" s="88">
        <f t="shared" ref="K2:P2" si="1" xml:space="preserve"> J2 + 7</f>
        <v>45572</v>
      </c>
      <c r="L2" s="110">
        <f t="shared" si="1"/>
        <v>45579</v>
      </c>
      <c r="M2" s="116">
        <f t="shared" si="1"/>
        <v>45586</v>
      </c>
      <c r="N2" s="105">
        <f t="shared" si="1"/>
        <v>45593</v>
      </c>
      <c r="O2" s="88">
        <f t="shared" si="1"/>
        <v>45600</v>
      </c>
      <c r="P2" s="129">
        <f t="shared" si="1"/>
        <v>45607</v>
      </c>
    </row>
    <row r="3" spans="2:16" x14ac:dyDescent="0.3">
      <c r="B3" s="128" t="s">
        <v>1124</v>
      </c>
      <c r="C3" s="102">
        <v>0</v>
      </c>
      <c r="D3" s="102">
        <f t="shared" ref="D3:K3" si="2" xml:space="preserve"> C3 + 1</f>
        <v>1</v>
      </c>
      <c r="E3" s="102">
        <f t="shared" si="2"/>
        <v>2</v>
      </c>
      <c r="F3" s="102">
        <f t="shared" si="2"/>
        <v>3</v>
      </c>
      <c r="G3" s="102">
        <f t="shared" si="2"/>
        <v>4</v>
      </c>
      <c r="H3" s="99">
        <f t="shared" si="2"/>
        <v>5</v>
      </c>
      <c r="I3" s="87">
        <f t="shared" si="2"/>
        <v>6</v>
      </c>
      <c r="J3" s="87">
        <f t="shared" si="2"/>
        <v>7</v>
      </c>
      <c r="K3" s="87">
        <f t="shared" si="2"/>
        <v>8</v>
      </c>
      <c r="L3" s="109">
        <f xml:space="preserve"> K3 + 1</f>
        <v>9</v>
      </c>
      <c r="M3" s="115">
        <f xml:space="preserve"> L3 + 1</f>
        <v>10</v>
      </c>
      <c r="N3" s="106">
        <f xml:space="preserve"> M3 + 1</f>
        <v>11</v>
      </c>
      <c r="O3" s="87">
        <f xml:space="preserve"> N3 + 1</f>
        <v>12</v>
      </c>
      <c r="P3" s="130"/>
    </row>
    <row r="4" spans="2:16" x14ac:dyDescent="0.3">
      <c r="B4" s="131"/>
      <c r="C4" s="102"/>
      <c r="D4" s="102"/>
      <c r="E4" s="102"/>
      <c r="F4" s="102"/>
      <c r="G4" s="102"/>
      <c r="H4" s="99"/>
      <c r="I4" s="87"/>
      <c r="J4" s="87"/>
      <c r="K4" s="87"/>
      <c r="L4" s="109"/>
      <c r="M4" s="115"/>
      <c r="N4" s="106"/>
      <c r="O4" s="87"/>
      <c r="P4" s="130"/>
    </row>
    <row r="5" spans="2:16" x14ac:dyDescent="0.3">
      <c r="B5" s="131" t="s">
        <v>1125</v>
      </c>
      <c r="C5" s="89"/>
      <c r="D5" s="102"/>
      <c r="E5" s="102"/>
      <c r="F5" s="102"/>
      <c r="G5" s="102"/>
      <c r="H5" s="99"/>
      <c r="I5" s="87"/>
      <c r="J5" s="87"/>
      <c r="K5" s="87"/>
      <c r="L5" s="109"/>
      <c r="M5" s="115"/>
      <c r="N5" s="106"/>
      <c r="O5" s="87"/>
      <c r="P5" s="130"/>
    </row>
    <row r="6" spans="2:16" x14ac:dyDescent="0.3">
      <c r="B6" s="131" t="s">
        <v>1126</v>
      </c>
      <c r="C6" s="102"/>
      <c r="D6" s="89"/>
      <c r="E6" s="102"/>
      <c r="F6" s="102"/>
      <c r="G6" s="102"/>
      <c r="H6" s="99"/>
      <c r="I6" s="87"/>
      <c r="J6" s="87"/>
      <c r="K6" s="87"/>
      <c r="L6" s="109"/>
      <c r="M6" s="115"/>
      <c r="N6" s="106"/>
      <c r="O6" s="87"/>
      <c r="P6" s="130"/>
    </row>
    <row r="7" spans="2:16" x14ac:dyDescent="0.3">
      <c r="B7" s="131" t="s">
        <v>1127</v>
      </c>
      <c r="C7" s="102"/>
      <c r="D7" s="102"/>
      <c r="E7" s="90"/>
      <c r="F7" s="90"/>
      <c r="G7" s="90"/>
      <c r="H7" s="99"/>
      <c r="I7" s="87"/>
      <c r="J7" s="87"/>
      <c r="K7" s="87"/>
      <c r="L7" s="109"/>
      <c r="M7" s="115"/>
      <c r="N7" s="106"/>
      <c r="O7" s="87"/>
      <c r="P7" s="130"/>
    </row>
    <row r="8" spans="2:16" x14ac:dyDescent="0.3">
      <c r="B8" s="131" t="s">
        <v>1128</v>
      </c>
      <c r="C8" s="102"/>
      <c r="D8" s="102"/>
      <c r="E8" s="102"/>
      <c r="F8" s="102"/>
      <c r="G8" s="102"/>
      <c r="H8" s="90"/>
      <c r="I8" s="87"/>
      <c r="J8" s="87"/>
      <c r="K8" s="87"/>
      <c r="L8" s="109"/>
      <c r="M8" s="115"/>
      <c r="N8" s="106"/>
      <c r="O8" s="87"/>
      <c r="P8" s="130"/>
    </row>
    <row r="9" spans="2:16" x14ac:dyDescent="0.3">
      <c r="B9" s="131" t="s">
        <v>1129</v>
      </c>
      <c r="C9" s="102"/>
      <c r="D9" s="102"/>
      <c r="E9" s="102"/>
      <c r="F9" s="102"/>
      <c r="G9" s="102"/>
      <c r="H9" s="99"/>
      <c r="I9" s="87"/>
      <c r="J9" s="87"/>
      <c r="K9" s="87"/>
      <c r="L9" s="109"/>
      <c r="M9" s="117"/>
      <c r="N9" s="106"/>
      <c r="O9" s="87"/>
      <c r="P9" s="130"/>
    </row>
    <row r="10" spans="2:16" x14ac:dyDescent="0.3">
      <c r="B10" s="131"/>
      <c r="C10" s="102"/>
      <c r="D10" s="102"/>
      <c r="E10" s="102"/>
      <c r="F10" s="102"/>
      <c r="G10" s="102"/>
      <c r="H10" s="99"/>
      <c r="I10" s="87"/>
      <c r="J10" s="87"/>
      <c r="K10" s="87"/>
      <c r="L10" s="109"/>
      <c r="M10" s="115"/>
      <c r="N10" s="106"/>
      <c r="O10" s="87"/>
      <c r="P10" s="130"/>
    </row>
    <row r="11" spans="2:16" x14ac:dyDescent="0.3">
      <c r="B11" s="131" t="s">
        <v>1130</v>
      </c>
      <c r="C11" s="102"/>
      <c r="D11" s="102"/>
      <c r="E11" s="102"/>
      <c r="F11" s="102"/>
      <c r="G11" s="102"/>
      <c r="H11" s="91"/>
      <c r="I11" s="87"/>
      <c r="J11" s="87"/>
      <c r="K11" s="87"/>
      <c r="L11" s="109"/>
      <c r="M11" s="115"/>
      <c r="N11" s="106"/>
      <c r="O11" s="87"/>
      <c r="P11" s="130"/>
    </row>
    <row r="12" spans="2:16" x14ac:dyDescent="0.3">
      <c r="B12" s="131"/>
      <c r="C12" s="102"/>
      <c r="D12" s="102"/>
      <c r="E12" s="102"/>
      <c r="F12" s="102"/>
      <c r="G12" s="102"/>
      <c r="H12" s="99"/>
      <c r="I12" s="87"/>
      <c r="J12" s="87"/>
      <c r="K12" s="87"/>
      <c r="L12" s="109"/>
      <c r="M12" s="115"/>
      <c r="N12" s="106"/>
      <c r="O12" s="87"/>
      <c r="P12" s="130"/>
    </row>
    <row r="13" spans="2:16" x14ac:dyDescent="0.3">
      <c r="B13" s="131"/>
      <c r="C13" s="92"/>
      <c r="D13" s="92"/>
      <c r="E13" s="92"/>
      <c r="F13" s="92"/>
      <c r="G13" s="92"/>
      <c r="H13" s="92"/>
      <c r="I13" s="93"/>
      <c r="J13" s="87"/>
      <c r="K13" s="87"/>
      <c r="L13" s="109"/>
      <c r="M13" s="115"/>
      <c r="N13" s="106"/>
      <c r="O13" s="87"/>
      <c r="P13" s="130"/>
    </row>
    <row r="14" spans="2:16" x14ac:dyDescent="0.3">
      <c r="B14" s="131"/>
      <c r="C14" s="102"/>
      <c r="D14" s="102"/>
      <c r="E14" s="102"/>
      <c r="F14" s="102"/>
      <c r="G14" s="102"/>
      <c r="H14" s="92"/>
      <c r="I14" s="93"/>
      <c r="J14" s="87"/>
      <c r="K14" s="87"/>
      <c r="L14" s="109"/>
      <c r="M14" s="115"/>
      <c r="N14" s="106"/>
      <c r="O14" s="87"/>
      <c r="P14" s="130"/>
    </row>
    <row r="15" spans="2:16" x14ac:dyDescent="0.3">
      <c r="B15" s="131"/>
      <c r="C15" s="102"/>
      <c r="D15" s="102"/>
      <c r="E15" s="102"/>
      <c r="F15" s="102"/>
      <c r="G15" s="102"/>
      <c r="H15" s="92"/>
      <c r="I15" s="93"/>
      <c r="J15" s="94"/>
      <c r="K15" s="87"/>
      <c r="L15" s="109"/>
      <c r="M15" s="115"/>
      <c r="N15" s="106"/>
      <c r="O15" s="87"/>
      <c r="P15" s="130"/>
    </row>
    <row r="16" spans="2:16" x14ac:dyDescent="0.3">
      <c r="B16" s="131" t="s">
        <v>1131</v>
      </c>
      <c r="C16" s="102"/>
      <c r="D16" s="102"/>
      <c r="E16" s="102"/>
      <c r="F16" s="95"/>
      <c r="G16" s="95"/>
      <c r="H16" s="95"/>
      <c r="I16" s="95"/>
      <c r="J16" s="95"/>
      <c r="K16" s="87"/>
      <c r="L16" s="109"/>
      <c r="M16" s="115"/>
      <c r="N16" s="106"/>
      <c r="O16" s="87"/>
      <c r="P16" s="130"/>
    </row>
    <row r="17" spans="2:16" x14ac:dyDescent="0.3">
      <c r="B17" s="131"/>
      <c r="C17" s="102"/>
      <c r="D17" s="102"/>
      <c r="E17" s="102"/>
      <c r="F17" s="102"/>
      <c r="G17" s="102"/>
      <c r="H17" s="99"/>
      <c r="I17" s="87"/>
      <c r="J17" s="87"/>
      <c r="K17" s="87"/>
      <c r="L17" s="109"/>
      <c r="M17" s="115"/>
      <c r="N17" s="106"/>
      <c r="O17" s="87"/>
      <c r="P17" s="130"/>
    </row>
    <row r="18" spans="2:16" x14ac:dyDescent="0.3">
      <c r="B18" s="131"/>
      <c r="C18" s="102"/>
      <c r="D18" s="102"/>
      <c r="E18" s="102"/>
      <c r="F18" s="102"/>
      <c r="G18" s="102"/>
      <c r="H18" s="99"/>
      <c r="I18" s="87"/>
      <c r="J18" s="87"/>
      <c r="K18" s="96"/>
      <c r="L18" s="111"/>
      <c r="M18" s="115"/>
      <c r="N18" s="106"/>
      <c r="O18" s="87"/>
      <c r="P18" s="130"/>
    </row>
    <row r="19" spans="2:16" x14ac:dyDescent="0.3">
      <c r="B19" s="131"/>
      <c r="C19" s="102"/>
      <c r="D19" s="102"/>
      <c r="E19" s="102"/>
      <c r="F19" s="92"/>
      <c r="G19" s="92"/>
      <c r="H19" s="92"/>
      <c r="I19" s="87"/>
      <c r="J19" s="87"/>
      <c r="K19" s="87"/>
      <c r="L19" s="109"/>
      <c r="M19" s="115"/>
      <c r="N19" s="106"/>
      <c r="O19" s="87"/>
      <c r="P19" s="130"/>
    </row>
    <row r="20" spans="2:16" x14ac:dyDescent="0.3">
      <c r="B20" s="131" t="s">
        <v>1132</v>
      </c>
      <c r="C20" s="102"/>
      <c r="D20" s="102"/>
      <c r="E20" s="102"/>
      <c r="F20" s="102"/>
      <c r="G20" s="102"/>
      <c r="H20" s="99"/>
      <c r="I20" s="92"/>
      <c r="J20" s="87"/>
      <c r="K20" s="87"/>
      <c r="L20" s="109"/>
      <c r="M20" s="115"/>
      <c r="N20" s="106"/>
      <c r="O20" s="87"/>
      <c r="P20" s="130"/>
    </row>
    <row r="21" spans="2:16" x14ac:dyDescent="0.3">
      <c r="B21" s="131"/>
      <c r="C21" s="102"/>
      <c r="D21" s="102"/>
      <c r="E21" s="102"/>
      <c r="F21" s="102"/>
      <c r="G21" s="102"/>
      <c r="H21" s="99"/>
      <c r="I21" s="87"/>
      <c r="J21" s="92"/>
      <c r="K21" s="87"/>
      <c r="L21" s="109"/>
      <c r="M21" s="115"/>
      <c r="N21" s="106"/>
      <c r="O21" s="87"/>
      <c r="P21" s="130"/>
    </row>
    <row r="22" spans="2:16" x14ac:dyDescent="0.3">
      <c r="B22" s="131"/>
      <c r="C22" s="102"/>
      <c r="D22" s="102"/>
      <c r="E22" s="102"/>
      <c r="F22" s="102"/>
      <c r="G22" s="102"/>
      <c r="H22" s="99"/>
      <c r="I22" s="87"/>
      <c r="J22" s="87"/>
      <c r="K22" s="92"/>
      <c r="L22" s="112"/>
      <c r="M22" s="118"/>
      <c r="N22" s="106"/>
      <c r="O22" s="87"/>
      <c r="P22" s="130"/>
    </row>
    <row r="23" spans="2:16" x14ac:dyDescent="0.3">
      <c r="B23" s="131"/>
      <c r="C23" s="102"/>
      <c r="D23" s="102"/>
      <c r="E23" s="102"/>
      <c r="F23" s="102"/>
      <c r="G23" s="102"/>
      <c r="H23" s="99"/>
      <c r="I23" s="87"/>
      <c r="J23" s="87"/>
      <c r="K23" s="87"/>
      <c r="L23" s="109"/>
      <c r="M23" s="118"/>
      <c r="N23" s="106"/>
      <c r="O23" s="87"/>
      <c r="P23" s="130"/>
    </row>
    <row r="24" spans="2:16" x14ac:dyDescent="0.3">
      <c r="B24" s="131" t="s">
        <v>1133</v>
      </c>
      <c r="C24" s="102"/>
      <c r="D24" s="102"/>
      <c r="E24" s="102"/>
      <c r="F24" s="102"/>
      <c r="G24" s="102"/>
      <c r="H24" s="99"/>
      <c r="I24" s="87"/>
      <c r="J24" s="87"/>
      <c r="K24" s="87"/>
      <c r="L24" s="109"/>
      <c r="M24" s="115"/>
      <c r="N24" s="107"/>
      <c r="O24" s="87"/>
      <c r="P24" s="130"/>
    </row>
    <row r="25" spans="2:16" x14ac:dyDescent="0.3">
      <c r="B25" s="131" t="s">
        <v>1134</v>
      </c>
      <c r="C25" s="102"/>
      <c r="D25" s="102"/>
      <c r="E25" s="102"/>
      <c r="F25" s="102"/>
      <c r="G25" s="102"/>
      <c r="H25" s="99"/>
      <c r="I25" s="87"/>
      <c r="J25" s="87"/>
      <c r="K25" s="87"/>
      <c r="L25" s="109"/>
      <c r="M25" s="115"/>
      <c r="N25" s="107"/>
      <c r="O25" s="87"/>
      <c r="P25" s="130"/>
    </row>
    <row r="26" spans="2:16" s="20" customFormat="1" x14ac:dyDescent="0.3">
      <c r="B26" s="132" t="s">
        <v>1135</v>
      </c>
      <c r="C26" s="103"/>
      <c r="D26" s="103"/>
      <c r="E26" s="103"/>
      <c r="F26" s="103"/>
      <c r="G26" s="103"/>
      <c r="H26" s="100"/>
      <c r="I26" s="97"/>
      <c r="J26" s="97"/>
      <c r="K26" s="97"/>
      <c r="L26" s="113"/>
      <c r="M26" s="119"/>
      <c r="N26" s="108"/>
      <c r="O26" s="92"/>
      <c r="P26" s="133"/>
    </row>
    <row r="27" spans="2:16" x14ac:dyDescent="0.3">
      <c r="B27" s="131"/>
      <c r="C27" s="102"/>
      <c r="D27" s="102"/>
      <c r="E27" s="102"/>
      <c r="F27" s="102"/>
      <c r="G27" s="102"/>
      <c r="H27" s="99"/>
      <c r="I27" s="87"/>
      <c r="J27" s="87"/>
      <c r="K27" s="87"/>
      <c r="L27" s="109"/>
      <c r="M27" s="115"/>
      <c r="N27" s="106"/>
      <c r="O27" s="87"/>
      <c r="P27" s="130"/>
    </row>
    <row r="28" spans="2:16" x14ac:dyDescent="0.3">
      <c r="B28" s="131" t="s">
        <v>1136</v>
      </c>
      <c r="C28" s="102"/>
      <c r="D28" s="102"/>
      <c r="E28" s="102"/>
      <c r="F28" s="102"/>
      <c r="G28" s="102"/>
      <c r="H28" s="99"/>
      <c r="I28" s="87"/>
      <c r="J28" s="87"/>
      <c r="K28" s="87"/>
      <c r="L28" s="109"/>
      <c r="M28" s="115"/>
      <c r="N28" s="106"/>
      <c r="O28" s="87"/>
      <c r="P28" s="130"/>
    </row>
    <row r="29" spans="2:16" x14ac:dyDescent="0.3">
      <c r="B29" s="131" t="s">
        <v>1137</v>
      </c>
      <c r="C29" s="102"/>
      <c r="D29" s="102"/>
      <c r="E29" s="102"/>
      <c r="F29" s="102"/>
      <c r="G29" s="102"/>
      <c r="H29" s="99"/>
      <c r="I29" s="98"/>
      <c r="J29" s="98"/>
      <c r="K29" s="98"/>
      <c r="L29" s="114"/>
      <c r="M29" s="120"/>
      <c r="N29" s="106"/>
      <c r="O29" s="87"/>
      <c r="P29" s="130"/>
    </row>
    <row r="30" spans="2:16" ht="15" thickBot="1" x14ac:dyDescent="0.35">
      <c r="B30" s="134"/>
      <c r="C30" s="135"/>
      <c r="D30" s="135"/>
      <c r="E30" s="135"/>
      <c r="F30" s="135"/>
      <c r="G30" s="135"/>
      <c r="H30" s="136"/>
      <c r="I30" s="137"/>
      <c r="J30" s="137"/>
      <c r="K30" s="137"/>
      <c r="L30" s="138"/>
      <c r="M30" s="139"/>
      <c r="N30" s="140"/>
      <c r="O30" s="137"/>
      <c r="P30" s="141"/>
    </row>
    <row r="31" spans="2:16" ht="15" thickTop="1" x14ac:dyDescent="0.3"/>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2E8B0-8E3E-47E2-AC8B-4E404C12F5C1}">
  <dimension ref="B2:L149"/>
  <sheetViews>
    <sheetView topLeftCell="A76" workbookViewId="0">
      <selection activeCell="C110" sqref="C110:C112"/>
    </sheetView>
    <sheetView workbookViewId="1"/>
  </sheetViews>
  <sheetFormatPr defaultRowHeight="14.4" x14ac:dyDescent="0.3"/>
  <cols>
    <col min="2" max="2" width="30.44140625" customWidth="1"/>
  </cols>
  <sheetData>
    <row r="2" spans="2:4" s="193" customFormat="1" ht="15.6" x14ac:dyDescent="0.3">
      <c r="B2" s="192" t="s">
        <v>1138</v>
      </c>
    </row>
    <row r="4" spans="2:4" x14ac:dyDescent="0.3">
      <c r="B4" s="1" t="s">
        <v>1139</v>
      </c>
    </row>
    <row r="6" spans="2:4" x14ac:dyDescent="0.3">
      <c r="B6" s="9" t="s">
        <v>1140</v>
      </c>
    </row>
    <row r="8" spans="2:4" x14ac:dyDescent="0.3">
      <c r="B8" t="s">
        <v>1141</v>
      </c>
    </row>
    <row r="10" spans="2:4" x14ac:dyDescent="0.3">
      <c r="B10" s="208" t="s">
        <v>1142</v>
      </c>
    </row>
    <row r="11" spans="2:4" x14ac:dyDescent="0.3">
      <c r="B11" s="208" t="s">
        <v>1143</v>
      </c>
    </row>
    <row r="12" spans="2:4" x14ac:dyDescent="0.3">
      <c r="B12" s="208" t="s">
        <v>1144</v>
      </c>
      <c r="D12" t="s">
        <v>1145</v>
      </c>
    </row>
    <row r="13" spans="2:4" x14ac:dyDescent="0.3">
      <c r="B13" s="208" t="s">
        <v>1146</v>
      </c>
    </row>
    <row r="14" spans="2:4" x14ac:dyDescent="0.3">
      <c r="B14" s="208" t="s">
        <v>1147</v>
      </c>
      <c r="D14" t="s">
        <v>1148</v>
      </c>
    </row>
    <row r="15" spans="2:4" x14ac:dyDescent="0.3">
      <c r="B15" s="208" t="s">
        <v>1149</v>
      </c>
      <c r="C15" t="s">
        <v>1150</v>
      </c>
    </row>
    <row r="16" spans="2:4" x14ac:dyDescent="0.3">
      <c r="B16" s="208" t="s">
        <v>1151</v>
      </c>
      <c r="D16" t="s">
        <v>1152</v>
      </c>
    </row>
    <row r="17" spans="2:4" x14ac:dyDescent="0.3">
      <c r="B17" s="208" t="s">
        <v>1153</v>
      </c>
      <c r="D17" t="s">
        <v>1154</v>
      </c>
    </row>
    <row r="18" spans="2:4" x14ac:dyDescent="0.3">
      <c r="B18" s="208" t="s">
        <v>1155</v>
      </c>
      <c r="C18" t="s">
        <v>1150</v>
      </c>
    </row>
    <row r="19" spans="2:4" x14ac:dyDescent="0.3">
      <c r="B19" s="208" t="s">
        <v>1156</v>
      </c>
      <c r="D19" t="s">
        <v>1157</v>
      </c>
    </row>
    <row r="20" spans="2:4" x14ac:dyDescent="0.3">
      <c r="B20" s="208" t="s">
        <v>1158</v>
      </c>
    </row>
    <row r="21" spans="2:4" x14ac:dyDescent="0.3">
      <c r="B21" s="208" t="s">
        <v>1159</v>
      </c>
      <c r="C21" t="s">
        <v>1150</v>
      </c>
      <c r="D21" t="s">
        <v>1160</v>
      </c>
    </row>
    <row r="22" spans="2:4" x14ac:dyDescent="0.3">
      <c r="B22" s="208" t="s">
        <v>1161</v>
      </c>
      <c r="D22" t="s">
        <v>1162</v>
      </c>
    </row>
    <row r="23" spans="2:4" x14ac:dyDescent="0.3">
      <c r="B23" s="208" t="s">
        <v>1163</v>
      </c>
      <c r="C23" t="s">
        <v>1150</v>
      </c>
    </row>
    <row r="24" spans="2:4" x14ac:dyDescent="0.3">
      <c r="B24" s="208" t="s">
        <v>1164</v>
      </c>
      <c r="C24" t="s">
        <v>1150</v>
      </c>
    </row>
    <row r="25" spans="2:4" x14ac:dyDescent="0.3">
      <c r="B25" s="208" t="s">
        <v>1165</v>
      </c>
      <c r="C25" t="s">
        <v>1150</v>
      </c>
    </row>
    <row r="26" spans="2:4" x14ac:dyDescent="0.3">
      <c r="B26" s="208" t="s">
        <v>1166</v>
      </c>
      <c r="C26" t="s">
        <v>1150</v>
      </c>
    </row>
    <row r="27" spans="2:4" x14ac:dyDescent="0.3">
      <c r="B27" s="208" t="s">
        <v>1167</v>
      </c>
    </row>
    <row r="28" spans="2:4" x14ac:dyDescent="0.3">
      <c r="B28" s="208" t="s">
        <v>1168</v>
      </c>
      <c r="C28" t="s">
        <v>1150</v>
      </c>
      <c r="D28" t="s">
        <v>1169</v>
      </c>
    </row>
    <row r="29" spans="2:4" x14ac:dyDescent="0.3">
      <c r="B29" s="208" t="s">
        <v>1170</v>
      </c>
    </row>
    <row r="30" spans="2:4" x14ac:dyDescent="0.3">
      <c r="B30" s="208" t="s">
        <v>1171</v>
      </c>
    </row>
    <row r="31" spans="2:4" x14ac:dyDescent="0.3">
      <c r="B31" s="208" t="s">
        <v>1172</v>
      </c>
      <c r="C31" t="s">
        <v>1150</v>
      </c>
    </row>
    <row r="32" spans="2:4" x14ac:dyDescent="0.3">
      <c r="B32" s="208" t="s">
        <v>63</v>
      </c>
    </row>
    <row r="33" spans="2:4" x14ac:dyDescent="0.3">
      <c r="B33" s="208" t="s">
        <v>1173</v>
      </c>
    </row>
    <row r="34" spans="2:4" x14ac:dyDescent="0.3">
      <c r="B34" s="208" t="s">
        <v>1174</v>
      </c>
    </row>
    <row r="35" spans="2:4" x14ac:dyDescent="0.3">
      <c r="B35" s="208" t="s">
        <v>1175</v>
      </c>
    </row>
    <row r="36" spans="2:4" x14ac:dyDescent="0.3">
      <c r="B36" s="208" t="s">
        <v>1176</v>
      </c>
    </row>
    <row r="37" spans="2:4" x14ac:dyDescent="0.3">
      <c r="B37" s="208" t="s">
        <v>1177</v>
      </c>
      <c r="C37" t="s">
        <v>1150</v>
      </c>
    </row>
    <row r="38" spans="2:4" x14ac:dyDescent="0.3">
      <c r="B38" s="208" t="s">
        <v>1178</v>
      </c>
      <c r="C38" t="s">
        <v>1150</v>
      </c>
      <c r="D38" t="s">
        <v>1179</v>
      </c>
    </row>
    <row r="39" spans="2:4" x14ac:dyDescent="0.3">
      <c r="B39" s="208" t="s">
        <v>1180</v>
      </c>
      <c r="C39" t="s">
        <v>1150</v>
      </c>
      <c r="D39" t="s">
        <v>1181</v>
      </c>
    </row>
    <row r="40" spans="2:4" x14ac:dyDescent="0.3">
      <c r="B40" s="208" t="s">
        <v>1182</v>
      </c>
      <c r="D40" t="s">
        <v>1183</v>
      </c>
    </row>
    <row r="41" spans="2:4" x14ac:dyDescent="0.3">
      <c r="B41" s="208" t="s">
        <v>1184</v>
      </c>
    </row>
    <row r="42" spans="2:4" x14ac:dyDescent="0.3">
      <c r="B42" s="208" t="s">
        <v>1185</v>
      </c>
    </row>
    <row r="43" spans="2:4" x14ac:dyDescent="0.3">
      <c r="B43" s="208" t="s">
        <v>1186</v>
      </c>
    </row>
    <row r="44" spans="2:4" x14ac:dyDescent="0.3">
      <c r="C44" s="1">
        <f xml:space="preserve"> COUNTIF( C10:C43, "Y" )</f>
        <v>12</v>
      </c>
    </row>
    <row r="47" spans="2:4" x14ac:dyDescent="0.3">
      <c r="B47" s="1" t="s">
        <v>1187</v>
      </c>
    </row>
    <row r="49" spans="2:12" x14ac:dyDescent="0.3">
      <c r="B49" t="s">
        <v>1188</v>
      </c>
    </row>
    <row r="51" spans="2:12" x14ac:dyDescent="0.3">
      <c r="B51" t="s">
        <v>1163</v>
      </c>
    </row>
    <row r="52" spans="2:12" x14ac:dyDescent="0.3">
      <c r="B52" t="s">
        <v>1164</v>
      </c>
    </row>
    <row r="53" spans="2:12" x14ac:dyDescent="0.3">
      <c r="B53" t="s">
        <v>1189</v>
      </c>
    </row>
    <row r="55" spans="2:12" x14ac:dyDescent="0.3">
      <c r="B55" t="s">
        <v>1190</v>
      </c>
    </row>
    <row r="59" spans="2:12" s="193" customFormat="1" ht="15.6" x14ac:dyDescent="0.3">
      <c r="B59" s="192" t="s">
        <v>1191</v>
      </c>
    </row>
    <row r="61" spans="2:12" x14ac:dyDescent="0.3">
      <c r="B61" s="9" t="s">
        <v>1192</v>
      </c>
    </row>
    <row r="63" spans="2:12" x14ac:dyDescent="0.3">
      <c r="C63" t="s">
        <v>1193</v>
      </c>
      <c r="E63" t="s">
        <v>1194</v>
      </c>
      <c r="F63" t="s">
        <v>1195</v>
      </c>
      <c r="G63" t="s">
        <v>1196</v>
      </c>
      <c r="H63" t="s">
        <v>1197</v>
      </c>
      <c r="I63" t="s">
        <v>1198</v>
      </c>
      <c r="J63" t="s">
        <v>1199</v>
      </c>
      <c r="K63" t="s">
        <v>1200</v>
      </c>
      <c r="L63" t="s">
        <v>1201</v>
      </c>
    </row>
    <row r="64" spans="2:12" x14ac:dyDescent="0.3">
      <c r="B64" t="s">
        <v>1202</v>
      </c>
      <c r="C64" t="s">
        <v>1203</v>
      </c>
      <c r="F64" t="s">
        <v>1204</v>
      </c>
    </row>
    <row r="65" spans="2:12" x14ac:dyDescent="0.3">
      <c r="B65" t="s">
        <v>1205</v>
      </c>
      <c r="C65" t="s">
        <v>1206</v>
      </c>
      <c r="E65" t="s">
        <v>1207</v>
      </c>
      <c r="K65" t="s">
        <v>1208</v>
      </c>
    </row>
    <row r="66" spans="2:12" x14ac:dyDescent="0.3">
      <c r="B66" t="s">
        <v>1209</v>
      </c>
      <c r="C66" t="s">
        <v>1210</v>
      </c>
      <c r="F66" t="s">
        <v>1211</v>
      </c>
      <c r="L66" t="s">
        <v>1212</v>
      </c>
    </row>
    <row r="67" spans="2:12" x14ac:dyDescent="0.3">
      <c r="B67" t="s">
        <v>1213</v>
      </c>
      <c r="C67" t="s">
        <v>1214</v>
      </c>
    </row>
    <row r="68" spans="2:12" x14ac:dyDescent="0.3">
      <c r="B68" t="s">
        <v>1215</v>
      </c>
      <c r="C68" t="s">
        <v>1216</v>
      </c>
      <c r="E68" t="s">
        <v>1217</v>
      </c>
      <c r="F68" t="s">
        <v>1218</v>
      </c>
      <c r="G68" t="s">
        <v>1219</v>
      </c>
      <c r="H68" t="s">
        <v>1220</v>
      </c>
      <c r="I68" t="s">
        <v>1221</v>
      </c>
    </row>
    <row r="69" spans="2:12" x14ac:dyDescent="0.3">
      <c r="B69" t="s">
        <v>1222</v>
      </c>
      <c r="C69" t="s">
        <v>1223</v>
      </c>
      <c r="G69" t="s">
        <v>1224</v>
      </c>
      <c r="I69" t="s">
        <v>1225</v>
      </c>
      <c r="J69" t="s">
        <v>1226</v>
      </c>
    </row>
    <row r="70" spans="2:12" x14ac:dyDescent="0.3">
      <c r="B70" t="s">
        <v>1227</v>
      </c>
      <c r="C70" t="s">
        <v>1228</v>
      </c>
      <c r="J70" t="s">
        <v>1229</v>
      </c>
    </row>
    <row r="71" spans="2:12" x14ac:dyDescent="0.3">
      <c r="B71" t="s">
        <v>1230</v>
      </c>
      <c r="C71" t="s">
        <v>1231</v>
      </c>
    </row>
    <row r="75" spans="2:12" x14ac:dyDescent="0.3">
      <c r="B75" t="s">
        <v>1219</v>
      </c>
      <c r="C75" t="s">
        <v>1232</v>
      </c>
      <c r="D75" t="s">
        <v>1233</v>
      </c>
    </row>
    <row r="76" spans="2:12" x14ac:dyDescent="0.3">
      <c r="B76" t="s">
        <v>1224</v>
      </c>
      <c r="C76" t="s">
        <v>1234</v>
      </c>
      <c r="D76" t="s">
        <v>1235</v>
      </c>
    </row>
    <row r="78" spans="2:12" x14ac:dyDescent="0.3">
      <c r="B78" t="s">
        <v>1236</v>
      </c>
      <c r="C78" t="s">
        <v>1237</v>
      </c>
      <c r="D78" t="s">
        <v>1238</v>
      </c>
    </row>
    <row r="79" spans="2:12" x14ac:dyDescent="0.3">
      <c r="B79" t="s">
        <v>1239</v>
      </c>
      <c r="C79" t="s">
        <v>1240</v>
      </c>
      <c r="D79" t="s">
        <v>1241</v>
      </c>
    </row>
    <row r="81" spans="2:4" x14ac:dyDescent="0.3">
      <c r="B81" t="s">
        <v>1221</v>
      </c>
      <c r="C81" t="s">
        <v>1242</v>
      </c>
      <c r="D81" t="s">
        <v>1243</v>
      </c>
    </row>
    <row r="82" spans="2:4" x14ac:dyDescent="0.3">
      <c r="B82" t="s">
        <v>1225</v>
      </c>
      <c r="C82" t="s">
        <v>1244</v>
      </c>
      <c r="D82" t="s">
        <v>1245</v>
      </c>
    </row>
    <row r="84" spans="2:4" x14ac:dyDescent="0.3">
      <c r="B84" t="s">
        <v>1246</v>
      </c>
      <c r="C84" t="s">
        <v>1247</v>
      </c>
      <c r="D84" t="s">
        <v>1248</v>
      </c>
    </row>
    <row r="87" spans="2:4" s="193" customFormat="1" ht="15.6" x14ac:dyDescent="0.3">
      <c r="B87" s="192" t="s">
        <v>1249</v>
      </c>
    </row>
    <row r="89" spans="2:4" x14ac:dyDescent="0.3">
      <c r="B89" s="1" t="s">
        <v>1250</v>
      </c>
      <c r="D89" s="1" t="s">
        <v>1251</v>
      </c>
    </row>
    <row r="90" spans="2:4" x14ac:dyDescent="0.3">
      <c r="B90" t="s">
        <v>1252</v>
      </c>
      <c r="D90" s="189" t="s">
        <v>471</v>
      </c>
    </row>
    <row r="91" spans="2:4" x14ac:dyDescent="0.3">
      <c r="B91" t="s">
        <v>1253</v>
      </c>
      <c r="C91" t="s">
        <v>1203</v>
      </c>
      <c r="D91" t="s">
        <v>204</v>
      </c>
    </row>
    <row r="92" spans="2:4" x14ac:dyDescent="0.3">
      <c r="B92" t="s">
        <v>204</v>
      </c>
      <c r="C92" t="s">
        <v>1206</v>
      </c>
      <c r="D92" t="s">
        <v>204</v>
      </c>
    </row>
    <row r="93" spans="2:4" x14ac:dyDescent="0.3">
      <c r="B93" t="s">
        <v>191</v>
      </c>
      <c r="C93" t="s">
        <v>1210</v>
      </c>
      <c r="D93" t="s">
        <v>191</v>
      </c>
    </row>
    <row r="94" spans="2:4" x14ac:dyDescent="0.3">
      <c r="B94" t="s">
        <v>207</v>
      </c>
      <c r="D94" t="s">
        <v>207</v>
      </c>
    </row>
    <row r="95" spans="2:4" x14ac:dyDescent="0.3">
      <c r="B95" t="s">
        <v>1254</v>
      </c>
      <c r="D95" s="189" t="s">
        <v>471</v>
      </c>
    </row>
    <row r="96" spans="2:4" x14ac:dyDescent="0.3">
      <c r="B96" t="s">
        <v>1255</v>
      </c>
      <c r="D96" s="189" t="s">
        <v>471</v>
      </c>
    </row>
    <row r="97" spans="2:4" x14ac:dyDescent="0.3">
      <c r="B97" t="s">
        <v>1256</v>
      </c>
      <c r="D97" s="189" t="s">
        <v>471</v>
      </c>
    </row>
    <row r="99" spans="2:4" x14ac:dyDescent="0.3">
      <c r="B99" s="1" t="s">
        <v>1257</v>
      </c>
    </row>
    <row r="100" spans="2:4" x14ac:dyDescent="0.3">
      <c r="B100" t="s">
        <v>204</v>
      </c>
      <c r="C100" t="s">
        <v>1258</v>
      </c>
      <c r="D100" t="s">
        <v>204</v>
      </c>
    </row>
    <row r="101" spans="2:4" x14ac:dyDescent="0.3">
      <c r="B101" t="s">
        <v>191</v>
      </c>
      <c r="C101" t="s">
        <v>1223</v>
      </c>
      <c r="D101" t="s">
        <v>191</v>
      </c>
    </row>
    <row r="102" spans="2:4" x14ac:dyDescent="0.3">
      <c r="B102" t="s">
        <v>207</v>
      </c>
      <c r="C102" t="s">
        <v>1228</v>
      </c>
      <c r="D102" t="s">
        <v>207</v>
      </c>
    </row>
    <row r="103" spans="2:4" x14ac:dyDescent="0.3">
      <c r="B103" t="s">
        <v>1254</v>
      </c>
      <c r="C103" t="s">
        <v>1259</v>
      </c>
      <c r="D103" s="189" t="s">
        <v>471</v>
      </c>
    </row>
    <row r="105" spans="2:4" x14ac:dyDescent="0.3">
      <c r="B105" t="s">
        <v>1260</v>
      </c>
    </row>
    <row r="106" spans="2:4" x14ac:dyDescent="0.3">
      <c r="B106" t="s">
        <v>1261</v>
      </c>
    </row>
    <row r="108" spans="2:4" x14ac:dyDescent="0.3">
      <c r="B108" s="1" t="s">
        <v>1262</v>
      </c>
    </row>
    <row r="110" spans="2:4" x14ac:dyDescent="0.3">
      <c r="B110" t="s">
        <v>204</v>
      </c>
      <c r="C110" t="s">
        <v>1263</v>
      </c>
    </row>
    <row r="111" spans="2:4" x14ac:dyDescent="0.3">
      <c r="B111" t="s">
        <v>191</v>
      </c>
      <c r="C111" t="s">
        <v>1264</v>
      </c>
    </row>
    <row r="112" spans="2:4" x14ac:dyDescent="0.3">
      <c r="B112" t="s">
        <v>207</v>
      </c>
      <c r="C112" t="s">
        <v>1265</v>
      </c>
    </row>
    <row r="115" spans="2:7" s="193" customFormat="1" ht="15.6" x14ac:dyDescent="0.3">
      <c r="B115" s="192" t="s">
        <v>1266</v>
      </c>
    </row>
    <row r="117" spans="2:7" x14ac:dyDescent="0.3">
      <c r="B117" t="s">
        <v>1267</v>
      </c>
    </row>
    <row r="118" spans="2:7" x14ac:dyDescent="0.3">
      <c r="B118" s="9" t="s">
        <v>1268</v>
      </c>
    </row>
    <row r="120" spans="2:7" x14ac:dyDescent="0.3">
      <c r="B120" s="1" t="s">
        <v>1269</v>
      </c>
      <c r="C120" s="1" t="s">
        <v>1270</v>
      </c>
      <c r="E120" s="1" t="s">
        <v>1251</v>
      </c>
    </row>
    <row r="121" spans="2:7" x14ac:dyDescent="0.3">
      <c r="B121" t="s">
        <v>1271</v>
      </c>
      <c r="C121" t="s">
        <v>199</v>
      </c>
      <c r="E121" t="s">
        <v>199</v>
      </c>
    </row>
    <row r="122" spans="2:7" x14ac:dyDescent="0.3">
      <c r="B122" t="s">
        <v>1272</v>
      </c>
      <c r="C122" t="s">
        <v>1273</v>
      </c>
      <c r="E122" t="s">
        <v>199</v>
      </c>
      <c r="G122" t="s">
        <v>1274</v>
      </c>
    </row>
    <row r="123" spans="2:7" x14ac:dyDescent="0.3">
      <c r="B123" t="s">
        <v>1275</v>
      </c>
      <c r="C123" t="s">
        <v>1275</v>
      </c>
      <c r="E123" t="s">
        <v>1275</v>
      </c>
    </row>
    <row r="124" spans="2:7" x14ac:dyDescent="0.3">
      <c r="B124" t="s">
        <v>1276</v>
      </c>
      <c r="C124" t="s">
        <v>197</v>
      </c>
      <c r="E124" t="s">
        <v>197</v>
      </c>
    </row>
    <row r="125" spans="2:7" x14ac:dyDescent="0.3">
      <c r="B125" t="s">
        <v>1277</v>
      </c>
      <c r="C125" t="s">
        <v>1278</v>
      </c>
      <c r="E125" t="s">
        <v>1279</v>
      </c>
      <c r="G125" t="s">
        <v>1280</v>
      </c>
    </row>
    <row r="126" spans="2:7" x14ac:dyDescent="0.3">
      <c r="B126" t="s">
        <v>1281</v>
      </c>
      <c r="C126" t="s">
        <v>1282</v>
      </c>
      <c r="E126" t="s">
        <v>1279</v>
      </c>
    </row>
    <row r="127" spans="2:7" x14ac:dyDescent="0.3">
      <c r="B127" t="s">
        <v>202</v>
      </c>
      <c r="C127" t="s">
        <v>202</v>
      </c>
      <c r="E127" t="s">
        <v>202</v>
      </c>
    </row>
    <row r="128" spans="2:7" x14ac:dyDescent="0.3">
      <c r="B128" t="s">
        <v>1283</v>
      </c>
      <c r="C128" t="s">
        <v>1284</v>
      </c>
      <c r="E128" t="s">
        <v>197</v>
      </c>
      <c r="G128" t="s">
        <v>1285</v>
      </c>
    </row>
    <row r="130" spans="2:5" x14ac:dyDescent="0.3">
      <c r="B130" s="1" t="s">
        <v>1286</v>
      </c>
    </row>
    <row r="131" spans="2:5" x14ac:dyDescent="0.3">
      <c r="B131" t="s">
        <v>442</v>
      </c>
      <c r="C131" t="s">
        <v>1287</v>
      </c>
    </row>
    <row r="132" spans="2:5" x14ac:dyDescent="0.3">
      <c r="B132" t="s">
        <v>1288</v>
      </c>
      <c r="C132" t="s">
        <v>1289</v>
      </c>
    </row>
    <row r="133" spans="2:5" x14ac:dyDescent="0.3">
      <c r="B133" t="s">
        <v>1290</v>
      </c>
      <c r="C133" t="s">
        <v>1291</v>
      </c>
    </row>
    <row r="134" spans="2:5" x14ac:dyDescent="0.3">
      <c r="B134" t="s">
        <v>1292</v>
      </c>
      <c r="C134" t="s">
        <v>1293</v>
      </c>
    </row>
    <row r="135" spans="2:5" x14ac:dyDescent="0.3">
      <c r="B135" t="s">
        <v>1294</v>
      </c>
      <c r="C135" t="s">
        <v>1295</v>
      </c>
    </row>
    <row r="136" spans="2:5" x14ac:dyDescent="0.3">
      <c r="B136" t="s">
        <v>1296</v>
      </c>
      <c r="C136" t="s">
        <v>1297</v>
      </c>
      <c r="E136" t="s">
        <v>1298</v>
      </c>
    </row>
    <row r="137" spans="2:5" x14ac:dyDescent="0.3">
      <c r="B137" t="s">
        <v>1299</v>
      </c>
      <c r="C137" t="s">
        <v>1300</v>
      </c>
    </row>
    <row r="138" spans="2:5" x14ac:dyDescent="0.3">
      <c r="B138" t="s">
        <v>1301</v>
      </c>
      <c r="C138" t="s">
        <v>1302</v>
      </c>
    </row>
    <row r="139" spans="2:5" x14ac:dyDescent="0.3">
      <c r="B139" t="s">
        <v>1303</v>
      </c>
      <c r="C139" t="s">
        <v>1304</v>
      </c>
    </row>
    <row r="140" spans="2:5" x14ac:dyDescent="0.3">
      <c r="B140" t="s">
        <v>1305</v>
      </c>
      <c r="C140" t="s">
        <v>1257</v>
      </c>
      <c r="E140" t="s">
        <v>1298</v>
      </c>
    </row>
    <row r="141" spans="2:5" x14ac:dyDescent="0.3">
      <c r="B141" t="s">
        <v>1306</v>
      </c>
      <c r="C141" t="s">
        <v>1307</v>
      </c>
    </row>
    <row r="142" spans="2:5" x14ac:dyDescent="0.3">
      <c r="B142" t="s">
        <v>1308</v>
      </c>
      <c r="C142" t="s">
        <v>1230</v>
      </c>
    </row>
    <row r="144" spans="2:5" x14ac:dyDescent="0.3">
      <c r="B144" s="1" t="s">
        <v>1309</v>
      </c>
    </row>
    <row r="145" spans="2:6" x14ac:dyDescent="0.3">
      <c r="B145" t="s">
        <v>1310</v>
      </c>
      <c r="C145" t="s">
        <v>1311</v>
      </c>
    </row>
    <row r="146" spans="2:6" x14ac:dyDescent="0.3">
      <c r="B146" t="s">
        <v>1312</v>
      </c>
      <c r="C146" t="s">
        <v>1313</v>
      </c>
      <c r="F146" t="s">
        <v>1314</v>
      </c>
    </row>
    <row r="147" spans="2:6" x14ac:dyDescent="0.3">
      <c r="B147" t="s">
        <v>1315</v>
      </c>
      <c r="C147" t="s">
        <v>1316</v>
      </c>
      <c r="F147" t="s">
        <v>1317</v>
      </c>
    </row>
    <row r="148" spans="2:6" x14ac:dyDescent="0.3">
      <c r="B148" t="s">
        <v>1318</v>
      </c>
      <c r="C148" t="s">
        <v>1319</v>
      </c>
      <c r="F148" t="s">
        <v>1317</v>
      </c>
    </row>
    <row r="149" spans="2:6" x14ac:dyDescent="0.3">
      <c r="B149" t="s">
        <v>1320</v>
      </c>
      <c r="C149" t="s">
        <v>1321</v>
      </c>
      <c r="F149" t="s">
        <v>1322</v>
      </c>
    </row>
  </sheetData>
  <hyperlinks>
    <hyperlink ref="B6" r:id="rId1" xr:uid="{74026F60-A99F-450C-8BE2-81B6EE1340C9}"/>
    <hyperlink ref="B61" r:id="rId2" xr:uid="{21ABB5DD-7009-4DC9-8882-B4C469138C37}"/>
    <hyperlink ref="B118" r:id="rId3" xr:uid="{E50FDF6B-A6AF-4D68-8FAA-F74FD392D7F4}"/>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7A008-D096-48B8-8405-5166131B1C3E}">
  <dimension ref="B2:AD63"/>
  <sheetViews>
    <sheetView zoomScale="90" zoomScaleNormal="90" workbookViewId="0">
      <pane ySplit="4" topLeftCell="A29" activePane="bottomLeft" state="frozen"/>
      <selection pane="bottomLeft" activeCell="W26" sqref="W26"/>
    </sheetView>
    <sheetView workbookViewId="1"/>
  </sheetViews>
  <sheetFormatPr defaultRowHeight="14.4" x14ac:dyDescent="0.3"/>
  <cols>
    <col min="1" max="1" width="1.88671875" customWidth="1"/>
    <col min="3" max="5" width="11.88671875" customWidth="1"/>
    <col min="6" max="10" width="7.88671875" customWidth="1"/>
    <col min="11" max="11" width="1.88671875" customWidth="1"/>
    <col min="17" max="17" width="1.88671875" customWidth="1"/>
    <col min="20" max="20" width="1.88671875" customWidth="1"/>
    <col min="25" max="25" width="1.88671875" customWidth="1"/>
    <col min="29" max="29" width="1.88671875" customWidth="1"/>
  </cols>
  <sheetData>
    <row r="2" spans="2:30" x14ac:dyDescent="0.3">
      <c r="E2" t="s">
        <v>1323</v>
      </c>
      <c r="F2" s="420" t="s">
        <v>1324</v>
      </c>
      <c r="G2" s="420"/>
      <c r="H2" s="420" t="s">
        <v>1325</v>
      </c>
      <c r="I2" s="420"/>
      <c r="J2" t="s">
        <v>1326</v>
      </c>
      <c r="L2" t="s">
        <v>1327</v>
      </c>
      <c r="N2" t="s">
        <v>1328</v>
      </c>
      <c r="P2" t="s">
        <v>1329</v>
      </c>
      <c r="R2" t="s">
        <v>1330</v>
      </c>
      <c r="U2" s="420" t="s">
        <v>1331</v>
      </c>
      <c r="V2" s="420"/>
      <c r="W2" s="420"/>
      <c r="X2" s="354"/>
      <c r="Z2" s="420" t="s">
        <v>1332</v>
      </c>
      <c r="AA2" s="420"/>
      <c r="AB2" s="420"/>
    </row>
    <row r="3" spans="2:30" x14ac:dyDescent="0.3">
      <c r="F3" t="s">
        <v>1333</v>
      </c>
      <c r="G3" t="s">
        <v>1334</v>
      </c>
      <c r="H3" t="s">
        <v>1333</v>
      </c>
      <c r="I3" t="s">
        <v>1334</v>
      </c>
      <c r="M3" t="s">
        <v>69</v>
      </c>
      <c r="N3" t="s">
        <v>1335</v>
      </c>
      <c r="O3" t="s">
        <v>1336</v>
      </c>
      <c r="R3" t="s">
        <v>1337</v>
      </c>
      <c r="S3" t="s">
        <v>1338</v>
      </c>
      <c r="U3" t="s">
        <v>69</v>
      </c>
      <c r="V3" t="s">
        <v>1337</v>
      </c>
      <c r="W3" t="s">
        <v>1338</v>
      </c>
      <c r="X3" t="s">
        <v>1337</v>
      </c>
      <c r="Z3" t="s">
        <v>69</v>
      </c>
      <c r="AA3" t="s">
        <v>1339</v>
      </c>
      <c r="AB3" t="s">
        <v>1340</v>
      </c>
    </row>
    <row r="5" spans="2:30" x14ac:dyDescent="0.3">
      <c r="B5" t="s">
        <v>1195</v>
      </c>
      <c r="C5" t="s">
        <v>1204</v>
      </c>
      <c r="L5">
        <v>4290</v>
      </c>
      <c r="N5">
        <v>1770</v>
      </c>
      <c r="P5">
        <v>1570</v>
      </c>
      <c r="R5">
        <v>345</v>
      </c>
      <c r="S5">
        <v>1310</v>
      </c>
      <c r="V5">
        <v>1506</v>
      </c>
      <c r="W5">
        <v>1658</v>
      </c>
      <c r="AD5" t="s">
        <v>1341</v>
      </c>
    </row>
    <row r="6" spans="2:30" x14ac:dyDescent="0.3">
      <c r="B6" t="s">
        <v>1195</v>
      </c>
      <c r="C6" t="s">
        <v>1211</v>
      </c>
      <c r="L6">
        <v>4800</v>
      </c>
      <c r="N6">
        <v>1875</v>
      </c>
      <c r="P6">
        <v>1460</v>
      </c>
      <c r="R6">
        <v>50</v>
      </c>
      <c r="S6">
        <v>400</v>
      </c>
      <c r="V6">
        <v>1922</v>
      </c>
      <c r="W6">
        <v>2185</v>
      </c>
      <c r="AD6" t="s">
        <v>1342</v>
      </c>
    </row>
    <row r="7" spans="2:30" x14ac:dyDescent="0.3">
      <c r="B7" t="s">
        <v>1195</v>
      </c>
      <c r="C7" t="s">
        <v>1343</v>
      </c>
      <c r="L7">
        <v>4455</v>
      </c>
      <c r="N7">
        <v>1875</v>
      </c>
      <c r="P7">
        <v>1615</v>
      </c>
      <c r="R7">
        <v>440</v>
      </c>
      <c r="S7">
        <v>1340</v>
      </c>
      <c r="V7">
        <v>1750</v>
      </c>
      <c r="AA7">
        <v>175</v>
      </c>
      <c r="AD7" t="s">
        <v>1344</v>
      </c>
    </row>
    <row r="8" spans="2:30" x14ac:dyDescent="0.3">
      <c r="AD8" t="s">
        <v>1345</v>
      </c>
    </row>
    <row r="10" spans="2:30" x14ac:dyDescent="0.3">
      <c r="B10" t="s">
        <v>1200</v>
      </c>
      <c r="C10" t="s">
        <v>1208</v>
      </c>
      <c r="L10">
        <v>4490</v>
      </c>
      <c r="O10">
        <v>2030</v>
      </c>
      <c r="P10">
        <v>1540</v>
      </c>
      <c r="R10">
        <v>405</v>
      </c>
      <c r="S10">
        <v>1176</v>
      </c>
      <c r="V10">
        <v>1594</v>
      </c>
      <c r="AA10">
        <v>155</v>
      </c>
      <c r="AD10" t="s">
        <v>1346</v>
      </c>
    </row>
    <row r="11" spans="2:30" x14ac:dyDescent="0.3">
      <c r="B11" t="s">
        <v>1200</v>
      </c>
      <c r="C11" t="s">
        <v>1208</v>
      </c>
      <c r="V11">
        <v>1736</v>
      </c>
      <c r="AD11" t="s">
        <v>1347</v>
      </c>
    </row>
    <row r="13" spans="2:30" x14ac:dyDescent="0.3">
      <c r="B13" t="s">
        <v>1198</v>
      </c>
      <c r="C13" t="s">
        <v>1225</v>
      </c>
      <c r="L13">
        <v>4635</v>
      </c>
      <c r="N13">
        <v>1890</v>
      </c>
      <c r="P13">
        <v>1600</v>
      </c>
      <c r="R13">
        <v>527</v>
      </c>
      <c r="S13">
        <v>1587</v>
      </c>
      <c r="V13">
        <v>2045</v>
      </c>
      <c r="W13">
        <v>2125</v>
      </c>
      <c r="AA13">
        <v>160</v>
      </c>
      <c r="AD13" t="s">
        <v>1245</v>
      </c>
    </row>
    <row r="15" spans="2:30" x14ac:dyDescent="0.3">
      <c r="B15" t="s">
        <v>1194</v>
      </c>
      <c r="C15" t="s">
        <v>1150</v>
      </c>
      <c r="D15" t="s">
        <v>1348</v>
      </c>
      <c r="J15">
        <v>455</v>
      </c>
      <c r="L15">
        <v>4751</v>
      </c>
      <c r="O15">
        <v>2129</v>
      </c>
      <c r="P15">
        <v>1624</v>
      </c>
      <c r="S15">
        <v>2158</v>
      </c>
      <c r="V15">
        <v>1909</v>
      </c>
      <c r="AA15">
        <v>172</v>
      </c>
      <c r="AD15" t="s">
        <v>1349</v>
      </c>
    </row>
    <row r="16" spans="2:30" x14ac:dyDescent="0.3">
      <c r="B16" t="s">
        <v>1194</v>
      </c>
      <c r="C16">
        <v>3</v>
      </c>
      <c r="D16" t="s">
        <v>1348</v>
      </c>
      <c r="J16">
        <v>513</v>
      </c>
      <c r="L16">
        <v>4720</v>
      </c>
      <c r="O16">
        <v>2089</v>
      </c>
      <c r="P16">
        <v>1441</v>
      </c>
      <c r="R16">
        <v>682</v>
      </c>
      <c r="V16">
        <v>1761</v>
      </c>
      <c r="AA16">
        <v>138</v>
      </c>
      <c r="AD16" t="s">
        <v>1350</v>
      </c>
    </row>
    <row r="20" spans="2:30" x14ac:dyDescent="0.3">
      <c r="B20" t="s">
        <v>1351</v>
      </c>
    </row>
    <row r="21" spans="2:30" x14ac:dyDescent="0.3">
      <c r="B21" t="s">
        <v>1351</v>
      </c>
      <c r="C21">
        <v>3</v>
      </c>
      <c r="D21" t="s">
        <v>1352</v>
      </c>
      <c r="L21">
        <v>4460</v>
      </c>
      <c r="N21">
        <v>1795</v>
      </c>
      <c r="P21">
        <v>1435</v>
      </c>
      <c r="R21">
        <v>295</v>
      </c>
      <c r="S21">
        <v>987</v>
      </c>
      <c r="V21">
        <v>1387</v>
      </c>
      <c r="AA21">
        <v>140</v>
      </c>
      <c r="AB21">
        <v>135</v>
      </c>
      <c r="AD21" t="s">
        <v>1353</v>
      </c>
    </row>
    <row r="25" spans="2:30" x14ac:dyDescent="0.3">
      <c r="B25" t="s">
        <v>1193</v>
      </c>
      <c r="C25" t="s">
        <v>1203</v>
      </c>
      <c r="D25" t="s">
        <v>1354</v>
      </c>
      <c r="E25" t="s">
        <v>201</v>
      </c>
      <c r="F25">
        <v>3</v>
      </c>
      <c r="L25">
        <v>3950</v>
      </c>
      <c r="M25">
        <v>1695</v>
      </c>
      <c r="P25">
        <v>1500</v>
      </c>
      <c r="R25">
        <v>270</v>
      </c>
      <c r="W25">
        <v>1130</v>
      </c>
      <c r="X25">
        <f xml:space="preserve"> MIN( U25:W25 )</f>
        <v>1130</v>
      </c>
      <c r="AD25" t="s">
        <v>1355</v>
      </c>
    </row>
    <row r="26" spans="2:30" x14ac:dyDescent="0.3">
      <c r="B26" t="s">
        <v>1193</v>
      </c>
      <c r="C26" t="s">
        <v>1206</v>
      </c>
      <c r="D26" t="s">
        <v>1354</v>
      </c>
      <c r="E26" t="s">
        <v>201</v>
      </c>
      <c r="F26">
        <v>3.8</v>
      </c>
      <c r="L26">
        <v>4370</v>
      </c>
      <c r="M26">
        <v>1790</v>
      </c>
      <c r="P26">
        <v>1435</v>
      </c>
      <c r="R26">
        <v>294</v>
      </c>
      <c r="V26">
        <v>1370</v>
      </c>
      <c r="W26">
        <v>1400</v>
      </c>
      <c r="X26">
        <f t="shared" ref="X26:X33" si="0" xml:space="preserve"> MIN( U26:W26 )</f>
        <v>1370</v>
      </c>
      <c r="AD26" t="s">
        <v>1356</v>
      </c>
    </row>
    <row r="27" spans="2:30" x14ac:dyDescent="0.3">
      <c r="B27" t="s">
        <v>1193</v>
      </c>
      <c r="C27" t="s">
        <v>1210</v>
      </c>
      <c r="D27" t="s">
        <v>1357</v>
      </c>
      <c r="E27" t="s">
        <v>201</v>
      </c>
      <c r="F27">
        <v>4.7</v>
      </c>
      <c r="L27">
        <v>4885</v>
      </c>
      <c r="M27">
        <v>1840</v>
      </c>
      <c r="P27">
        <v>1445</v>
      </c>
      <c r="R27">
        <v>524</v>
      </c>
      <c r="V27">
        <v>1580</v>
      </c>
      <c r="W27">
        <v>1655</v>
      </c>
      <c r="X27">
        <f t="shared" si="0"/>
        <v>1580</v>
      </c>
      <c r="AD27" t="s">
        <v>1358</v>
      </c>
    </row>
    <row r="28" spans="2:30" x14ac:dyDescent="0.3">
      <c r="B28" t="s">
        <v>1193</v>
      </c>
      <c r="C28" t="s">
        <v>1223</v>
      </c>
      <c r="D28" t="s">
        <v>1359</v>
      </c>
      <c r="E28" t="s">
        <v>201</v>
      </c>
      <c r="F28">
        <v>5.3</v>
      </c>
      <c r="L28">
        <v>4600</v>
      </c>
      <c r="M28">
        <v>1855</v>
      </c>
      <c r="P28">
        <v>1685</v>
      </c>
      <c r="R28">
        <v>542</v>
      </c>
      <c r="U28">
        <v>1705</v>
      </c>
      <c r="X28">
        <f t="shared" si="0"/>
        <v>1705</v>
      </c>
      <c r="AD28" t="s">
        <v>1360</v>
      </c>
    </row>
    <row r="29" spans="2:30" x14ac:dyDescent="0.3">
      <c r="B29" t="s">
        <v>1193</v>
      </c>
      <c r="C29" t="s">
        <v>1228</v>
      </c>
      <c r="D29" t="s">
        <v>1361</v>
      </c>
      <c r="E29" t="s">
        <v>201</v>
      </c>
      <c r="F29">
        <v>6.2</v>
      </c>
      <c r="L29">
        <v>4950</v>
      </c>
      <c r="M29">
        <v>1930</v>
      </c>
      <c r="P29">
        <v>1730</v>
      </c>
      <c r="R29">
        <v>241</v>
      </c>
      <c r="W29">
        <v>2045</v>
      </c>
      <c r="X29">
        <f t="shared" si="0"/>
        <v>2045</v>
      </c>
      <c r="Z29">
        <v>204</v>
      </c>
      <c r="AD29" t="s">
        <v>1362</v>
      </c>
    </row>
    <row r="30" spans="2:30" x14ac:dyDescent="0.3">
      <c r="B30" t="s">
        <v>1193</v>
      </c>
      <c r="C30" t="s">
        <v>1363</v>
      </c>
      <c r="D30" t="s">
        <v>1364</v>
      </c>
      <c r="E30" t="s">
        <v>1275</v>
      </c>
      <c r="H30">
        <v>12.8</v>
      </c>
      <c r="J30">
        <v>535</v>
      </c>
      <c r="L30">
        <v>4690</v>
      </c>
      <c r="M30">
        <v>1860</v>
      </c>
      <c r="P30">
        <v>1650</v>
      </c>
      <c r="R30">
        <v>452</v>
      </c>
      <c r="V30">
        <v>1905</v>
      </c>
      <c r="W30">
        <v>1940</v>
      </c>
      <c r="X30">
        <f t="shared" si="0"/>
        <v>1905</v>
      </c>
      <c r="AD30" t="s">
        <v>1365</v>
      </c>
    </row>
    <row r="32" spans="2:30" x14ac:dyDescent="0.3">
      <c r="B32" t="s">
        <v>1366</v>
      </c>
      <c r="C32" t="s">
        <v>1367</v>
      </c>
      <c r="D32" t="s">
        <v>1368</v>
      </c>
      <c r="E32" t="s">
        <v>197</v>
      </c>
      <c r="F32">
        <v>8.6999999999999993</v>
      </c>
      <c r="G32">
        <v>8.3000000000000007</v>
      </c>
      <c r="L32">
        <v>4710</v>
      </c>
      <c r="M32">
        <v>1862</v>
      </c>
      <c r="P32">
        <v>1740</v>
      </c>
      <c r="R32">
        <v>660</v>
      </c>
      <c r="S32">
        <v>1466</v>
      </c>
      <c r="U32">
        <v>1630</v>
      </c>
      <c r="X32">
        <f t="shared" si="0"/>
        <v>1630</v>
      </c>
      <c r="Z32">
        <v>205</v>
      </c>
      <c r="AD32" t="s">
        <v>1369</v>
      </c>
    </row>
    <row r="33" spans="2:30" x14ac:dyDescent="0.3">
      <c r="B33" t="s">
        <v>1366</v>
      </c>
      <c r="C33" t="s">
        <v>1367</v>
      </c>
      <c r="D33" t="s">
        <v>1370</v>
      </c>
      <c r="E33" t="s">
        <v>202</v>
      </c>
      <c r="F33">
        <v>1.6</v>
      </c>
      <c r="G33">
        <v>1.6</v>
      </c>
      <c r="I33">
        <v>19.2</v>
      </c>
      <c r="J33">
        <v>84</v>
      </c>
      <c r="L33">
        <v>4710</v>
      </c>
      <c r="M33">
        <v>1862</v>
      </c>
      <c r="P33">
        <v>1740</v>
      </c>
      <c r="R33">
        <v>641</v>
      </c>
      <c r="S33">
        <v>1414</v>
      </c>
      <c r="U33">
        <v>2015</v>
      </c>
      <c r="X33">
        <f t="shared" si="0"/>
        <v>2015</v>
      </c>
      <c r="Z33">
        <v>199</v>
      </c>
      <c r="AD33" t="s">
        <v>1371</v>
      </c>
    </row>
    <row r="37" spans="2:30" x14ac:dyDescent="0.3">
      <c r="B37" t="s">
        <v>1372</v>
      </c>
    </row>
    <row r="38" spans="2:30" x14ac:dyDescent="0.3">
      <c r="B38" t="s">
        <v>1373</v>
      </c>
    </row>
    <row r="39" spans="2:30" x14ac:dyDescent="0.3">
      <c r="B39" t="s">
        <v>1374</v>
      </c>
    </row>
    <row r="40" spans="2:30" x14ac:dyDescent="0.3">
      <c r="B40" t="s">
        <v>1375</v>
      </c>
    </row>
    <row r="42" spans="2:30" x14ac:dyDescent="0.3">
      <c r="B42" t="s">
        <v>1376</v>
      </c>
    </row>
    <row r="44" spans="2:30" x14ac:dyDescent="0.3">
      <c r="B44" t="s">
        <v>1377</v>
      </c>
    </row>
    <row r="45" spans="2:30" x14ac:dyDescent="0.3">
      <c r="B45" t="s">
        <v>1378</v>
      </c>
    </row>
    <row r="46" spans="2:30" x14ac:dyDescent="0.3">
      <c r="B46" t="s">
        <v>1379</v>
      </c>
    </row>
    <row r="47" spans="2:30" x14ac:dyDescent="0.3">
      <c r="B47" t="s">
        <v>1380</v>
      </c>
    </row>
    <row r="48" spans="2:30" x14ac:dyDescent="0.3">
      <c r="B48" t="s">
        <v>1381</v>
      </c>
    </row>
    <row r="51" spans="2:2" x14ac:dyDescent="0.3">
      <c r="B51" t="s">
        <v>1382</v>
      </c>
    </row>
    <row r="53" spans="2:2" x14ac:dyDescent="0.3">
      <c r="B53" t="s">
        <v>1383</v>
      </c>
    </row>
    <row r="55" spans="2:2" x14ac:dyDescent="0.3">
      <c r="B55" t="s">
        <v>1384</v>
      </c>
    </row>
    <row r="56" spans="2:2" x14ac:dyDescent="0.3">
      <c r="B56" t="s">
        <v>1385</v>
      </c>
    </row>
    <row r="57" spans="2:2" x14ac:dyDescent="0.3">
      <c r="B57" t="s">
        <v>1386</v>
      </c>
    </row>
    <row r="58" spans="2:2" x14ac:dyDescent="0.3">
      <c r="B58" t="s">
        <v>1387</v>
      </c>
    </row>
    <row r="60" spans="2:2" x14ac:dyDescent="0.3">
      <c r="B60" t="s">
        <v>1388</v>
      </c>
    </row>
    <row r="62" spans="2:2" x14ac:dyDescent="0.3">
      <c r="B62" t="s">
        <v>1389</v>
      </c>
    </row>
    <row r="63" spans="2:2" x14ac:dyDescent="0.3">
      <c r="B63" t="s">
        <v>1390</v>
      </c>
    </row>
  </sheetData>
  <mergeCells count="4">
    <mergeCell ref="U2:W2"/>
    <mergeCell ref="Z2:AB2"/>
    <mergeCell ref="F2:G2"/>
    <mergeCell ref="H2:I2"/>
  </mergeCells>
  <pageMargins left="0.7" right="0.7" top="0.75" bottom="0.75" header="0.3" footer="0.3"/>
  <drawing r:id="rId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4A242-609C-42AF-AB1E-D6CCDAF20D67}">
  <sheetPr filterMode="1"/>
  <dimension ref="A1:N420"/>
  <sheetViews>
    <sheetView workbookViewId="0">
      <selection activeCell="P11" sqref="P11"/>
    </sheetView>
    <sheetView workbookViewId="1"/>
  </sheetViews>
  <sheetFormatPr defaultRowHeight="14.4" x14ac:dyDescent="0.3"/>
  <cols>
    <col min="5" max="5" width="34.88671875" customWidth="1"/>
    <col min="6" max="6" width="7.109375" bestFit="1" customWidth="1"/>
    <col min="8" max="8" width="31.88671875" bestFit="1" customWidth="1"/>
    <col min="10" max="10" width="15.109375" bestFit="1" customWidth="1"/>
  </cols>
  <sheetData>
    <row r="1" spans="1:12" x14ac:dyDescent="0.3">
      <c r="A1" s="1" t="s">
        <v>1391</v>
      </c>
      <c r="B1" s="1" t="s">
        <v>1392</v>
      </c>
      <c r="C1" s="1" t="s">
        <v>1393</v>
      </c>
      <c r="D1" s="1" t="s">
        <v>1394</v>
      </c>
      <c r="E1" s="359" t="s">
        <v>1164</v>
      </c>
      <c r="F1" s="360" t="s">
        <v>808</v>
      </c>
      <c r="H1" s="1" t="s">
        <v>1164</v>
      </c>
      <c r="J1" s="1" t="s">
        <v>1163</v>
      </c>
      <c r="K1" s="1" t="s">
        <v>1164</v>
      </c>
    </row>
    <row r="2" spans="1:12" hidden="1" x14ac:dyDescent="0.3">
      <c r="A2" t="s">
        <v>1250</v>
      </c>
      <c r="B2" t="s">
        <v>1252</v>
      </c>
      <c r="E2" s="358" t="s">
        <v>1395</v>
      </c>
      <c r="F2" s="358">
        <v>24</v>
      </c>
      <c r="H2" t="str">
        <f t="shared" ref="H2:H65" si="0" xml:space="preserve"> TRIM( SUBSTITUTE( E2, CHAR(160),"" ) )</f>
        <v>FIAT 500</v>
      </c>
      <c r="J2" t="str" cm="1">
        <f t="array" ref="J2:K2" xml:space="preserve"> _xlfn.TEXTSPLIT( H2, " " )</f>
        <v>FIAT</v>
      </c>
      <c r="K2" t="str">
        <v>500</v>
      </c>
    </row>
    <row r="3" spans="1:12" hidden="1" x14ac:dyDescent="0.3">
      <c r="A3" t="s">
        <v>1250</v>
      </c>
      <c r="B3" t="s">
        <v>1252</v>
      </c>
      <c r="E3" s="358" t="s">
        <v>1396</v>
      </c>
      <c r="F3" s="358">
        <v>20</v>
      </c>
      <c r="H3" t="str">
        <f t="shared" si="0"/>
        <v>FIAT 500E</v>
      </c>
      <c r="J3" t="str" cm="1">
        <f t="array" ref="J3:K3" xml:space="preserve"> _xlfn.TEXTSPLIT( H3, " " )</f>
        <v>FIAT</v>
      </c>
      <c r="K3" t="str">
        <v>500E</v>
      </c>
    </row>
    <row r="4" spans="1:12" hidden="1" x14ac:dyDescent="0.3">
      <c r="A4" t="s">
        <v>1250</v>
      </c>
      <c r="B4" t="s">
        <v>1252</v>
      </c>
      <c r="E4" s="358" t="s">
        <v>1397</v>
      </c>
      <c r="F4" s="358">
        <v>13</v>
      </c>
      <c r="H4" t="str">
        <f t="shared" si="0"/>
        <v>FIAT ABARTH 500E</v>
      </c>
      <c r="J4" t="str" cm="1">
        <f t="array" ref="J4:L4" xml:space="preserve"> _xlfn.TEXTSPLIT( H4, " " )</f>
        <v>FIAT</v>
      </c>
      <c r="K4" t="str">
        <v>ABARTH</v>
      </c>
      <c r="L4" t="str">
        <v>500E</v>
      </c>
    </row>
    <row r="5" spans="1:12" hidden="1" x14ac:dyDescent="0.3">
      <c r="A5" t="s">
        <v>1250</v>
      </c>
      <c r="B5" t="s">
        <v>1252</v>
      </c>
      <c r="E5" s="358" t="s">
        <v>1398</v>
      </c>
      <c r="F5" s="358">
        <v>0</v>
      </c>
      <c r="H5" t="str">
        <f t="shared" si="0"/>
        <v>FIAT ABARTH 595</v>
      </c>
      <c r="J5" t="str" cm="1">
        <f t="array" ref="J5:L5" xml:space="preserve"> _xlfn.TEXTSPLIT( H5, " " )</f>
        <v>FIAT</v>
      </c>
      <c r="K5" t="str">
        <v>ABARTH</v>
      </c>
      <c r="L5" t="str">
        <v>595</v>
      </c>
    </row>
    <row r="6" spans="1:12" hidden="1" x14ac:dyDescent="0.3">
      <c r="A6" t="s">
        <v>1250</v>
      </c>
      <c r="B6" t="s">
        <v>1252</v>
      </c>
      <c r="E6" s="358" t="s">
        <v>1399</v>
      </c>
      <c r="F6" s="358">
        <v>16</v>
      </c>
      <c r="H6" t="str">
        <f t="shared" si="0"/>
        <v>FIAT ABARTH 695</v>
      </c>
      <c r="J6" t="str" cm="1">
        <f t="array" ref="J6:L6" xml:space="preserve"> _xlfn.TEXTSPLIT( H6, " " )</f>
        <v>FIAT</v>
      </c>
      <c r="K6" t="str">
        <v>ABARTH</v>
      </c>
      <c r="L6" t="str">
        <v>695</v>
      </c>
    </row>
    <row r="7" spans="1:12" hidden="1" x14ac:dyDescent="0.3">
      <c r="A7" t="s">
        <v>1250</v>
      </c>
      <c r="B7" t="s">
        <v>1252</v>
      </c>
      <c r="E7" s="358" t="s">
        <v>1400</v>
      </c>
      <c r="F7" s="358">
        <v>170</v>
      </c>
      <c r="H7" t="str">
        <f t="shared" si="0"/>
        <v>KIA PICANTO</v>
      </c>
      <c r="J7" t="str" cm="1">
        <f t="array" ref="J7:K7" xml:space="preserve"> _xlfn.TEXTSPLIT( H7, " " )</f>
        <v>KIA</v>
      </c>
      <c r="K7" t="str">
        <v>PICANTO</v>
      </c>
    </row>
    <row r="8" spans="1:12" hidden="1" x14ac:dyDescent="0.3">
      <c r="A8" t="s">
        <v>1250</v>
      </c>
      <c r="B8" t="s">
        <v>1252</v>
      </c>
      <c r="E8" s="358" t="s">
        <v>1401</v>
      </c>
      <c r="F8" s="358">
        <v>96</v>
      </c>
      <c r="H8" t="str">
        <f t="shared" si="0"/>
        <v>MITSUBISHI MIRAGE</v>
      </c>
      <c r="J8" t="str" cm="1">
        <f t="array" ref="J8:K8" xml:space="preserve"> _xlfn.TEXTSPLIT( H8, " " )</f>
        <v>MITSUBISHI</v>
      </c>
      <c r="K8" t="str">
        <v>MIRAGE</v>
      </c>
    </row>
    <row r="9" spans="1:12" hidden="1" x14ac:dyDescent="0.3">
      <c r="A9" t="s">
        <v>1250</v>
      </c>
      <c r="B9" t="s">
        <v>1253</v>
      </c>
      <c r="C9" t="s">
        <v>1402</v>
      </c>
      <c r="D9">
        <v>25</v>
      </c>
      <c r="E9" s="358" t="s">
        <v>1403</v>
      </c>
      <c r="F9" s="358">
        <v>0</v>
      </c>
      <c r="H9" t="str">
        <f t="shared" si="0"/>
        <v>FORD FIESTA</v>
      </c>
      <c r="J9" t="str" cm="1">
        <f t="array" ref="J9:K9" xml:space="preserve"> _xlfn.TEXTSPLIT( H9, " " )</f>
        <v>FORD</v>
      </c>
      <c r="K9" t="str">
        <v>FIESTA</v>
      </c>
    </row>
    <row r="10" spans="1:12" hidden="1" x14ac:dyDescent="0.3">
      <c r="A10" t="s">
        <v>1250</v>
      </c>
      <c r="B10" t="s">
        <v>1253</v>
      </c>
      <c r="C10" t="s">
        <v>1402</v>
      </c>
      <c r="D10">
        <v>25</v>
      </c>
      <c r="E10" s="358" t="s">
        <v>1404</v>
      </c>
      <c r="F10" s="358">
        <v>0</v>
      </c>
      <c r="H10" t="str">
        <f t="shared" si="0"/>
        <v>KIA RIO</v>
      </c>
      <c r="J10" t="str" cm="1">
        <f t="array" ref="J10:K10" xml:space="preserve"> _xlfn.TEXTSPLIT( H10, " " )</f>
        <v>KIA</v>
      </c>
      <c r="K10" t="str">
        <v>RIO</v>
      </c>
    </row>
    <row r="11" spans="1:12" hidden="1" x14ac:dyDescent="0.3">
      <c r="A11" t="s">
        <v>1250</v>
      </c>
      <c r="B11" t="s">
        <v>1253</v>
      </c>
      <c r="C11" t="s">
        <v>1402</v>
      </c>
      <c r="D11">
        <v>25</v>
      </c>
      <c r="E11" s="358" t="s">
        <v>1405</v>
      </c>
      <c r="F11" s="358">
        <v>363</v>
      </c>
      <c r="H11" t="str">
        <f t="shared" si="0"/>
        <v>MAZDA MAZDA2</v>
      </c>
      <c r="J11" t="str" cm="1">
        <f t="array" ref="J11:K11" xml:space="preserve"> _xlfn.TEXTSPLIT( H11, " " )</f>
        <v>MAZDA</v>
      </c>
      <c r="K11" t="str">
        <v>MAZDA2</v>
      </c>
    </row>
    <row r="12" spans="1:12" hidden="1" x14ac:dyDescent="0.3">
      <c r="A12" t="s">
        <v>1250</v>
      </c>
      <c r="B12" t="s">
        <v>1253</v>
      </c>
      <c r="C12" t="s">
        <v>1402</v>
      </c>
      <c r="D12">
        <v>25</v>
      </c>
      <c r="E12" s="358" t="s">
        <v>1406</v>
      </c>
      <c r="F12" s="358">
        <v>364</v>
      </c>
      <c r="H12" t="str">
        <f t="shared" si="0"/>
        <v>MG 3</v>
      </c>
      <c r="J12" t="str" cm="1">
        <f t="array" ref="J12:K12" xml:space="preserve"> _xlfn.TEXTSPLIT( H12, " " )</f>
        <v>MG</v>
      </c>
      <c r="K12" t="str">
        <v>3</v>
      </c>
    </row>
    <row r="13" spans="1:12" hidden="1" x14ac:dyDescent="0.3">
      <c r="A13" t="s">
        <v>1250</v>
      </c>
      <c r="B13" t="s">
        <v>1253</v>
      </c>
      <c r="C13" t="s">
        <v>1402</v>
      </c>
      <c r="D13">
        <v>25</v>
      </c>
      <c r="E13" s="358" t="s">
        <v>1407</v>
      </c>
      <c r="F13" s="358">
        <v>0</v>
      </c>
      <c r="H13" t="str">
        <f t="shared" si="0"/>
        <v>SUZUKI BALENO</v>
      </c>
      <c r="J13" t="str" cm="1">
        <f t="array" ref="J13:K13" xml:space="preserve"> _xlfn.TEXTSPLIT( H13, " " )</f>
        <v>SUZUKI</v>
      </c>
      <c r="K13" t="str">
        <v>BALENO</v>
      </c>
    </row>
    <row r="14" spans="1:12" hidden="1" x14ac:dyDescent="0.3">
      <c r="A14" t="s">
        <v>1250</v>
      </c>
      <c r="B14" t="s">
        <v>1253</v>
      </c>
      <c r="C14" t="s">
        <v>1402</v>
      </c>
      <c r="D14">
        <v>25</v>
      </c>
      <c r="E14" s="358" t="s">
        <v>1408</v>
      </c>
      <c r="F14" s="358">
        <v>368</v>
      </c>
      <c r="H14" t="str">
        <f t="shared" si="0"/>
        <v>SUZUKI SWIFT</v>
      </c>
      <c r="J14" t="str" cm="1">
        <f t="array" ref="J14:K14" xml:space="preserve"> _xlfn.TEXTSPLIT( H14, " " )</f>
        <v>SUZUKI</v>
      </c>
      <c r="K14" t="str">
        <v>SWIFT</v>
      </c>
    </row>
    <row r="15" spans="1:12" hidden="1" x14ac:dyDescent="0.3">
      <c r="A15" t="s">
        <v>1250</v>
      </c>
      <c r="B15" t="s">
        <v>1253</v>
      </c>
      <c r="C15" t="s">
        <v>1409</v>
      </c>
      <c r="D15">
        <v>25</v>
      </c>
      <c r="E15" s="358" t="s">
        <v>1410</v>
      </c>
      <c r="F15" s="358">
        <v>60</v>
      </c>
      <c r="H15" t="str">
        <f t="shared" si="0"/>
        <v>AUDI A1</v>
      </c>
      <c r="J15" t="str" cm="1">
        <f t="array" ref="J15:K15" xml:space="preserve"> _xlfn.TEXTSPLIT( H15, " " )</f>
        <v>AUDI</v>
      </c>
      <c r="K15" t="str">
        <v>A1</v>
      </c>
    </row>
    <row r="16" spans="1:12" hidden="1" x14ac:dyDescent="0.3">
      <c r="A16" t="s">
        <v>1250</v>
      </c>
      <c r="B16" t="s">
        <v>1253</v>
      </c>
      <c r="C16" t="s">
        <v>1409</v>
      </c>
      <c r="D16">
        <v>25</v>
      </c>
      <c r="E16" s="358" t="s">
        <v>1411</v>
      </c>
      <c r="F16" s="358">
        <v>18</v>
      </c>
      <c r="H16" t="str">
        <f t="shared" si="0"/>
        <v>CITROEN C3</v>
      </c>
      <c r="J16" t="str" cm="1">
        <f t="array" ref="J16:K16" xml:space="preserve"> _xlfn.TEXTSPLIT( H16, " " )</f>
        <v>CITROEN</v>
      </c>
      <c r="K16" t="str">
        <v>C3</v>
      </c>
    </row>
    <row r="17" spans="1:12" hidden="1" x14ac:dyDescent="0.3">
      <c r="A17" t="s">
        <v>1250</v>
      </c>
      <c r="B17" t="s">
        <v>1253</v>
      </c>
      <c r="C17" t="s">
        <v>1409</v>
      </c>
      <c r="D17">
        <v>25</v>
      </c>
      <c r="E17" s="358" t="s">
        <v>1412</v>
      </c>
      <c r="F17" s="358">
        <v>696</v>
      </c>
      <c r="H17" t="str">
        <f t="shared" si="0"/>
        <v>HONDA JAZZ</v>
      </c>
      <c r="J17" t="str" cm="1">
        <f t="array" ref="J17:K17" xml:space="preserve"> _xlfn.TEXTSPLIT( H17, " " )</f>
        <v>HONDA</v>
      </c>
      <c r="K17" t="str">
        <v>JAZZ</v>
      </c>
    </row>
    <row r="18" spans="1:12" hidden="1" x14ac:dyDescent="0.3">
      <c r="A18" t="s">
        <v>1250</v>
      </c>
      <c r="B18" t="s">
        <v>1253</v>
      </c>
      <c r="C18" t="s">
        <v>1409</v>
      </c>
      <c r="D18">
        <v>25</v>
      </c>
      <c r="E18" s="358" t="s">
        <v>1413</v>
      </c>
      <c r="F18" s="358">
        <v>2</v>
      </c>
      <c r="H18" t="str">
        <f t="shared" si="0"/>
        <v>HYUNDAI I20</v>
      </c>
      <c r="J18" t="str" cm="1">
        <f t="array" ref="J18:K18" xml:space="preserve"> _xlfn.TEXTSPLIT( H18, " " )</f>
        <v>HYUNDAI</v>
      </c>
      <c r="K18" t="str">
        <v>I20</v>
      </c>
    </row>
    <row r="19" spans="1:12" hidden="1" x14ac:dyDescent="0.3">
      <c r="A19" t="s">
        <v>1250</v>
      </c>
      <c r="B19" t="s">
        <v>1253</v>
      </c>
      <c r="C19" t="s">
        <v>1409</v>
      </c>
      <c r="D19">
        <v>25</v>
      </c>
      <c r="E19" s="358" t="s">
        <v>1406</v>
      </c>
      <c r="F19" s="358">
        <v>390</v>
      </c>
      <c r="H19" t="str">
        <f t="shared" si="0"/>
        <v>MG 3</v>
      </c>
      <c r="J19" t="str" cm="1">
        <f t="array" ref="J19:K19" xml:space="preserve"> _xlfn.TEXTSPLIT( H19, " " )</f>
        <v>MG</v>
      </c>
      <c r="K19" t="str">
        <v>3</v>
      </c>
    </row>
    <row r="20" spans="1:12" hidden="1" x14ac:dyDescent="0.3">
      <c r="A20" t="s">
        <v>1250</v>
      </c>
      <c r="B20" t="s">
        <v>1253</v>
      </c>
      <c r="C20" t="s">
        <v>1409</v>
      </c>
      <c r="D20">
        <v>25</v>
      </c>
      <c r="E20" s="358" t="s">
        <v>1414</v>
      </c>
      <c r="F20" s="358">
        <v>17</v>
      </c>
      <c r="H20" t="str">
        <f t="shared" si="0"/>
        <v>MINI CONVERTIBLE</v>
      </c>
      <c r="J20" t="str" cm="1">
        <f t="array" ref="J20:K20" xml:space="preserve"> _xlfn.TEXTSPLIT( H20, " " )</f>
        <v>MINI</v>
      </c>
      <c r="K20" t="str">
        <v>CONVERTIBLE</v>
      </c>
    </row>
    <row r="21" spans="1:12" hidden="1" x14ac:dyDescent="0.3">
      <c r="A21" t="s">
        <v>1250</v>
      </c>
      <c r="B21" t="s">
        <v>1253</v>
      </c>
      <c r="C21" t="s">
        <v>1409</v>
      </c>
      <c r="D21">
        <v>25</v>
      </c>
      <c r="E21" s="358" t="s">
        <v>1415</v>
      </c>
      <c r="F21" s="358">
        <v>124</v>
      </c>
      <c r="H21" t="str">
        <f t="shared" si="0"/>
        <v>MINI COUNTRYMAN</v>
      </c>
      <c r="J21" t="str" cm="1">
        <f t="array" ref="J21:K21" xml:space="preserve"> _xlfn.TEXTSPLIT( H21, " " )</f>
        <v>MINI</v>
      </c>
      <c r="K21" t="str">
        <v>COUNTRYMAN</v>
      </c>
    </row>
    <row r="22" spans="1:12" hidden="1" x14ac:dyDescent="0.3">
      <c r="A22" t="s">
        <v>1250</v>
      </c>
      <c r="B22" t="s">
        <v>1253</v>
      </c>
      <c r="C22" t="s">
        <v>1409</v>
      </c>
      <c r="D22">
        <v>25</v>
      </c>
      <c r="E22" s="358" t="s">
        <v>1416</v>
      </c>
      <c r="F22" s="358">
        <v>163</v>
      </c>
      <c r="H22" t="str">
        <f t="shared" si="0"/>
        <v>MINI HATCH</v>
      </c>
      <c r="J22" t="str" cm="1">
        <f t="array" ref="J22:K22" xml:space="preserve"> _xlfn.TEXTSPLIT( H22, " " )</f>
        <v>MINI</v>
      </c>
      <c r="K22" t="str">
        <v>HATCH</v>
      </c>
    </row>
    <row r="23" spans="1:12" hidden="1" x14ac:dyDescent="0.3">
      <c r="A23" t="s">
        <v>1250</v>
      </c>
      <c r="B23" t="s">
        <v>1253</v>
      </c>
      <c r="C23" t="s">
        <v>1409</v>
      </c>
      <c r="D23">
        <v>25</v>
      </c>
      <c r="E23" s="358" t="s">
        <v>1417</v>
      </c>
      <c r="F23" s="358">
        <v>8</v>
      </c>
      <c r="H23" t="str">
        <f t="shared" si="0"/>
        <v>OPEL CORSA</v>
      </c>
      <c r="J23" t="str" cm="1">
        <f t="array" ref="J23:K23" xml:space="preserve"> _xlfn.TEXTSPLIT( H23, " " )</f>
        <v>OPEL</v>
      </c>
      <c r="K23" t="str">
        <v>CORSA</v>
      </c>
    </row>
    <row r="24" spans="1:12" hidden="1" x14ac:dyDescent="0.3">
      <c r="A24" t="s">
        <v>1250</v>
      </c>
      <c r="B24" t="s">
        <v>1253</v>
      </c>
      <c r="C24" t="s">
        <v>1409</v>
      </c>
      <c r="D24">
        <v>25</v>
      </c>
      <c r="E24" s="358" t="s">
        <v>1418</v>
      </c>
      <c r="F24" s="358">
        <v>26</v>
      </c>
      <c r="H24" t="str">
        <f t="shared" si="0"/>
        <v>PEUGEOT 208</v>
      </c>
      <c r="J24" t="str" cm="1">
        <f t="array" ref="J24:K24" xml:space="preserve"> _xlfn.TEXTSPLIT( H24, " " )</f>
        <v>PEUGEOT</v>
      </c>
      <c r="K24" t="str">
        <v>208</v>
      </c>
    </row>
    <row r="25" spans="1:12" hidden="1" x14ac:dyDescent="0.3">
      <c r="A25" t="s">
        <v>1250</v>
      </c>
      <c r="B25" t="s">
        <v>1253</v>
      </c>
      <c r="C25" t="s">
        <v>1409</v>
      </c>
      <c r="D25">
        <v>25</v>
      </c>
      <c r="E25" s="358" t="s">
        <v>1419</v>
      </c>
      <c r="F25" s="358">
        <v>0</v>
      </c>
      <c r="H25" t="str">
        <f t="shared" si="0"/>
        <v>SEAT IBIZA</v>
      </c>
      <c r="J25" t="str" cm="1">
        <f t="array" ref="J25:K25" xml:space="preserve"> _xlfn.TEXTSPLIT( H25, " " )</f>
        <v>SEAT</v>
      </c>
      <c r="K25" t="str">
        <v>IBIZA</v>
      </c>
    </row>
    <row r="26" spans="1:12" hidden="1" x14ac:dyDescent="0.3">
      <c r="A26" t="s">
        <v>1250</v>
      </c>
      <c r="B26" t="s">
        <v>1253</v>
      </c>
      <c r="C26" t="s">
        <v>1409</v>
      </c>
      <c r="D26">
        <v>25</v>
      </c>
      <c r="E26" s="358" t="s">
        <v>1420</v>
      </c>
      <c r="F26" s="358">
        <v>71</v>
      </c>
      <c r="H26" t="str">
        <f t="shared" si="0"/>
        <v>SKODA FABIA</v>
      </c>
      <c r="J26" t="str" cm="1">
        <f t="array" ref="J26:K26" xml:space="preserve"> _xlfn.TEXTSPLIT( H26, " " )</f>
        <v>SKODA</v>
      </c>
      <c r="K26" t="str">
        <v>FABIA</v>
      </c>
    </row>
    <row r="27" spans="1:12" hidden="1" x14ac:dyDescent="0.3">
      <c r="A27" t="s">
        <v>1250</v>
      </c>
      <c r="B27" t="s">
        <v>1253</v>
      </c>
      <c r="C27" t="s">
        <v>1409</v>
      </c>
      <c r="D27">
        <v>25</v>
      </c>
      <c r="E27" s="358" t="s">
        <v>1408</v>
      </c>
      <c r="F27" s="358">
        <v>1963</v>
      </c>
      <c r="H27" t="str">
        <f t="shared" si="0"/>
        <v>SUZUKI SWIFT</v>
      </c>
      <c r="J27" t="str" cm="1">
        <f t="array" ref="J27:K27" xml:space="preserve"> _xlfn.TEXTSPLIT( H27, " " )</f>
        <v>SUZUKI</v>
      </c>
      <c r="K27" t="str">
        <v>SWIFT</v>
      </c>
    </row>
    <row r="28" spans="1:12" hidden="1" x14ac:dyDescent="0.3">
      <c r="A28" t="s">
        <v>1250</v>
      </c>
      <c r="B28" t="s">
        <v>1253</v>
      </c>
      <c r="C28" t="s">
        <v>1409</v>
      </c>
      <c r="D28">
        <v>25</v>
      </c>
      <c r="E28" s="358" t="s">
        <v>1421</v>
      </c>
      <c r="F28" s="358">
        <v>802</v>
      </c>
      <c r="H28" t="str">
        <f t="shared" si="0"/>
        <v>TOYOTA YARIS</v>
      </c>
      <c r="J28" t="str" cm="1">
        <f t="array" ref="J28:K28" xml:space="preserve"> _xlfn.TEXTSPLIT( H28, " " )</f>
        <v>TOYOTA</v>
      </c>
      <c r="K28" t="str">
        <v>YARIS</v>
      </c>
    </row>
    <row r="29" spans="1:12" hidden="1" x14ac:dyDescent="0.3">
      <c r="A29" t="s">
        <v>1250</v>
      </c>
      <c r="B29" t="s">
        <v>204</v>
      </c>
      <c r="C29" t="s">
        <v>1402</v>
      </c>
      <c r="D29">
        <v>40</v>
      </c>
      <c r="E29" s="358" t="s">
        <v>1422</v>
      </c>
      <c r="F29" s="358">
        <v>85</v>
      </c>
      <c r="H29" t="str">
        <f t="shared" si="0"/>
        <v>FORD FOCUS</v>
      </c>
      <c r="J29" t="str" cm="1">
        <f t="array" ref="J29:K29" xml:space="preserve"> _xlfn.TEXTSPLIT( H29, " " )</f>
        <v>FORD</v>
      </c>
      <c r="K29" t="str">
        <v>FOCUS</v>
      </c>
    </row>
    <row r="30" spans="1:12" hidden="1" x14ac:dyDescent="0.3">
      <c r="A30" t="s">
        <v>1250</v>
      </c>
      <c r="B30" t="s">
        <v>204</v>
      </c>
      <c r="C30" t="s">
        <v>1402</v>
      </c>
      <c r="D30">
        <v>40</v>
      </c>
      <c r="E30" s="358" t="s">
        <v>1423</v>
      </c>
      <c r="F30" s="358">
        <v>103</v>
      </c>
      <c r="H30" t="str">
        <f t="shared" si="0"/>
        <v>GWM HAVAL JOLION</v>
      </c>
      <c r="J30" t="str" cm="1">
        <f t="array" ref="J30:L30" xml:space="preserve"> _xlfn.TEXTSPLIT( H30, " " )</f>
        <v>GWM</v>
      </c>
      <c r="K30" t="str">
        <v>HAVAL</v>
      </c>
      <c r="L30" t="str">
        <v>JOLION</v>
      </c>
    </row>
    <row r="31" spans="1:12" hidden="1" x14ac:dyDescent="0.3">
      <c r="A31" t="s">
        <v>1250</v>
      </c>
      <c r="B31" t="s">
        <v>204</v>
      </c>
      <c r="C31" t="s">
        <v>1402</v>
      </c>
      <c r="D31">
        <v>40</v>
      </c>
      <c r="E31" s="358" t="s">
        <v>1424</v>
      </c>
      <c r="F31" s="358">
        <v>107</v>
      </c>
      <c r="H31" t="str">
        <f t="shared" si="0"/>
        <v>HYUNDAI I30</v>
      </c>
      <c r="J31" t="str" cm="1">
        <f t="array" ref="J31:K31" xml:space="preserve"> _xlfn.TEXTSPLIT( H31, " " )</f>
        <v>HYUNDAI</v>
      </c>
      <c r="K31" t="str">
        <v>I30</v>
      </c>
    </row>
    <row r="32" spans="1:12" hidden="1" x14ac:dyDescent="0.3">
      <c r="A32" t="s">
        <v>1250</v>
      </c>
      <c r="B32" t="s">
        <v>204</v>
      </c>
      <c r="C32" t="s">
        <v>1402</v>
      </c>
      <c r="D32">
        <v>40</v>
      </c>
      <c r="E32" s="358" t="s">
        <v>1425</v>
      </c>
      <c r="F32" s="358">
        <v>1</v>
      </c>
      <c r="H32" t="str">
        <f t="shared" si="0"/>
        <v>KIA CERATO</v>
      </c>
      <c r="J32" t="str" cm="1">
        <f t="array" ref="J32:K32" xml:space="preserve"> _xlfn.TEXTSPLIT( H32, " " )</f>
        <v>KIA</v>
      </c>
      <c r="K32" t="str">
        <v>CERATO</v>
      </c>
    </row>
    <row r="33" spans="1:12" hidden="1" x14ac:dyDescent="0.3">
      <c r="A33" t="s">
        <v>1250</v>
      </c>
      <c r="B33" t="s">
        <v>204</v>
      </c>
      <c r="C33" t="s">
        <v>1402</v>
      </c>
      <c r="D33">
        <v>40</v>
      </c>
      <c r="E33" s="358" t="s">
        <v>1426</v>
      </c>
      <c r="F33" s="358">
        <v>235</v>
      </c>
      <c r="H33" t="str">
        <f t="shared" si="0"/>
        <v>MAZDA MAZDA3</v>
      </c>
      <c r="J33" t="str" cm="1">
        <f t="array" ref="J33:K33" xml:space="preserve"> _xlfn.TEXTSPLIT( H33, " " )</f>
        <v>MAZDA</v>
      </c>
      <c r="K33" t="str">
        <v>MAZDA3</v>
      </c>
    </row>
    <row r="34" spans="1:12" hidden="1" x14ac:dyDescent="0.3">
      <c r="A34" t="s">
        <v>1250</v>
      </c>
      <c r="B34" t="s">
        <v>204</v>
      </c>
      <c r="C34" t="s">
        <v>1402</v>
      </c>
      <c r="D34">
        <v>40</v>
      </c>
      <c r="E34" s="358" t="s">
        <v>1427</v>
      </c>
      <c r="F34" s="358">
        <v>30</v>
      </c>
      <c r="H34" t="str">
        <f t="shared" si="0"/>
        <v>MG 5</v>
      </c>
      <c r="J34" t="str" cm="1">
        <f t="array" ref="J34:K34" xml:space="preserve"> _xlfn.TEXTSPLIT( H34, " " )</f>
        <v>MG</v>
      </c>
      <c r="K34" t="str">
        <v>5</v>
      </c>
    </row>
    <row r="35" spans="1:12" hidden="1" x14ac:dyDescent="0.3">
      <c r="A35" t="s">
        <v>1250</v>
      </c>
      <c r="B35" t="s">
        <v>204</v>
      </c>
      <c r="C35" t="s">
        <v>1402</v>
      </c>
      <c r="D35">
        <v>40</v>
      </c>
      <c r="E35" s="358" t="s">
        <v>1428</v>
      </c>
      <c r="F35" s="358">
        <v>40</v>
      </c>
      <c r="H35" t="str">
        <f t="shared" si="0"/>
        <v>SKODA SCALA</v>
      </c>
      <c r="J35" t="str" cm="1">
        <f t="array" ref="J35:K35" xml:space="preserve"> _xlfn.TEXTSPLIT( H35, " " )</f>
        <v>SKODA</v>
      </c>
      <c r="K35" t="str">
        <v>SCALA</v>
      </c>
    </row>
    <row r="36" spans="1:12" hidden="1" x14ac:dyDescent="0.3">
      <c r="A36" t="s">
        <v>1250</v>
      </c>
      <c r="B36" t="s">
        <v>204</v>
      </c>
      <c r="C36" t="s">
        <v>1402</v>
      </c>
      <c r="D36">
        <v>40</v>
      </c>
      <c r="E36" s="358" t="s">
        <v>1429</v>
      </c>
      <c r="F36" s="358">
        <v>1304</v>
      </c>
      <c r="H36" t="str">
        <f t="shared" si="0"/>
        <v>TOYOTA COROLLA</v>
      </c>
      <c r="J36" t="str" cm="1">
        <f t="array" ref="J36:K36" xml:space="preserve"> _xlfn.TEXTSPLIT( H36, " " )</f>
        <v>TOYOTA</v>
      </c>
      <c r="K36" t="str">
        <v>COROLLA</v>
      </c>
    </row>
    <row r="37" spans="1:12" hidden="1" x14ac:dyDescent="0.3">
      <c r="A37" t="s">
        <v>1250</v>
      </c>
      <c r="B37" t="s">
        <v>204</v>
      </c>
      <c r="C37" t="s">
        <v>1402</v>
      </c>
      <c r="D37">
        <v>40</v>
      </c>
      <c r="E37" s="358" t="s">
        <v>1430</v>
      </c>
      <c r="F37" s="358">
        <v>55</v>
      </c>
      <c r="H37" t="str">
        <f t="shared" si="0"/>
        <v>TOYOTA GR COROLLA</v>
      </c>
      <c r="J37" t="str" cm="1">
        <f t="array" ref="J37:L37" xml:space="preserve"> _xlfn.TEXTSPLIT( H37, " " )</f>
        <v>TOYOTA</v>
      </c>
      <c r="K37" t="str">
        <v>GR</v>
      </c>
      <c r="L37" t="str">
        <v>COROLLA</v>
      </c>
    </row>
    <row r="38" spans="1:12" hidden="1" x14ac:dyDescent="0.3">
      <c r="A38" t="s">
        <v>1250</v>
      </c>
      <c r="B38" t="s">
        <v>204</v>
      </c>
      <c r="C38" t="s">
        <v>1409</v>
      </c>
      <c r="D38">
        <v>40</v>
      </c>
      <c r="E38" s="358" t="s">
        <v>1431</v>
      </c>
      <c r="F38" s="358">
        <v>35</v>
      </c>
      <c r="H38" t="str">
        <f t="shared" si="0"/>
        <v>AUDI A3</v>
      </c>
      <c r="J38" t="str" cm="1">
        <f t="array" ref="J38:K38" xml:space="preserve"> _xlfn.TEXTSPLIT( H38, " " )</f>
        <v>AUDI</v>
      </c>
      <c r="K38" t="str">
        <v>A3</v>
      </c>
    </row>
    <row r="39" spans="1:12" hidden="1" x14ac:dyDescent="0.3">
      <c r="A39" t="s">
        <v>1250</v>
      </c>
      <c r="B39" t="s">
        <v>204</v>
      </c>
      <c r="C39" t="s">
        <v>1409</v>
      </c>
      <c r="D39">
        <v>40</v>
      </c>
      <c r="E39" s="358" t="s">
        <v>1432</v>
      </c>
      <c r="F39" s="358">
        <v>40</v>
      </c>
      <c r="H39" t="str">
        <f t="shared" si="0"/>
        <v>AUDI RS3</v>
      </c>
      <c r="J39" t="str" cm="1">
        <f t="array" ref="J39:K39" xml:space="preserve"> _xlfn.TEXTSPLIT( H39, " " )</f>
        <v>AUDI</v>
      </c>
      <c r="K39" t="str">
        <v>RS3</v>
      </c>
    </row>
    <row r="40" spans="1:12" hidden="1" x14ac:dyDescent="0.3">
      <c r="A40" t="s">
        <v>1250</v>
      </c>
      <c r="B40" t="s">
        <v>204</v>
      </c>
      <c r="C40" t="s">
        <v>1409</v>
      </c>
      <c r="D40">
        <v>40</v>
      </c>
      <c r="E40" s="358" t="s">
        <v>1433</v>
      </c>
      <c r="F40" s="358">
        <v>14</v>
      </c>
      <c r="H40" t="str">
        <f t="shared" si="0"/>
        <v>AUDI S3</v>
      </c>
      <c r="J40" t="str" cm="1">
        <f t="array" ref="J40:K40" xml:space="preserve"> _xlfn.TEXTSPLIT( H40, " " )</f>
        <v>AUDI</v>
      </c>
      <c r="K40" t="str">
        <v>S3</v>
      </c>
    </row>
    <row r="41" spans="1:12" hidden="1" x14ac:dyDescent="0.3">
      <c r="A41" t="s">
        <v>1250</v>
      </c>
      <c r="B41" t="s">
        <v>204</v>
      </c>
      <c r="C41" t="s">
        <v>1409</v>
      </c>
      <c r="D41">
        <v>40</v>
      </c>
      <c r="E41" s="358" t="s">
        <v>1434</v>
      </c>
      <c r="F41" s="358">
        <v>70</v>
      </c>
      <c r="H41" t="str">
        <f t="shared" si="0"/>
        <v>BMW 1 SERIES</v>
      </c>
      <c r="J41" t="str" cm="1">
        <f t="array" ref="J41:L41" xml:space="preserve"> _xlfn.TEXTSPLIT( H41, " " )</f>
        <v>BMW</v>
      </c>
      <c r="K41" t="str">
        <v>1</v>
      </c>
      <c r="L41" t="str">
        <v>SERIES</v>
      </c>
    </row>
    <row r="42" spans="1:12" hidden="1" x14ac:dyDescent="0.3">
      <c r="A42" t="s">
        <v>1250</v>
      </c>
      <c r="B42" t="s">
        <v>204</v>
      </c>
      <c r="C42" t="s">
        <v>1409</v>
      </c>
      <c r="D42">
        <v>40</v>
      </c>
      <c r="E42" s="358" t="s">
        <v>1435</v>
      </c>
      <c r="F42" s="358">
        <v>42</v>
      </c>
      <c r="H42" t="str">
        <f t="shared" si="0"/>
        <v>BMW 2 SERIES</v>
      </c>
      <c r="J42" t="str" cm="1">
        <f t="array" ref="J42:L42" xml:space="preserve"> _xlfn.TEXTSPLIT( H42, " " )</f>
        <v>BMW</v>
      </c>
      <c r="K42" t="str">
        <v>2</v>
      </c>
      <c r="L42" t="str">
        <v>SERIES</v>
      </c>
    </row>
    <row r="43" spans="1:12" hidden="1" x14ac:dyDescent="0.3">
      <c r="A43" t="s">
        <v>1250</v>
      </c>
      <c r="B43" t="s">
        <v>204</v>
      </c>
      <c r="C43" t="s">
        <v>1409</v>
      </c>
      <c r="D43">
        <v>40</v>
      </c>
      <c r="E43" s="358" t="s">
        <v>1436</v>
      </c>
      <c r="F43" s="358">
        <v>12</v>
      </c>
      <c r="H43" t="str">
        <f t="shared" si="0"/>
        <v>BMW I</v>
      </c>
      <c r="J43" t="str" cm="1">
        <f t="array" ref="J43:K43" xml:space="preserve"> _xlfn.TEXTSPLIT( H43, " " )</f>
        <v>BMW</v>
      </c>
      <c r="K43" t="str">
        <v>I</v>
      </c>
    </row>
    <row r="44" spans="1:12" hidden="1" x14ac:dyDescent="0.3">
      <c r="A44" t="s">
        <v>1250</v>
      </c>
      <c r="B44" t="s">
        <v>204</v>
      </c>
      <c r="C44" t="s">
        <v>1409</v>
      </c>
      <c r="D44">
        <v>40</v>
      </c>
      <c r="E44" s="358" t="s">
        <v>1437</v>
      </c>
      <c r="F44" s="358">
        <v>126</v>
      </c>
      <c r="H44" t="str">
        <f t="shared" si="0"/>
        <v>BYD DOLPHIN</v>
      </c>
      <c r="J44" t="str" cm="1">
        <f t="array" ref="J44:K44" xml:space="preserve"> _xlfn.TEXTSPLIT( H44, " " )</f>
        <v>BYD</v>
      </c>
      <c r="K44" t="str">
        <v>DOLPHIN</v>
      </c>
    </row>
    <row r="45" spans="1:12" hidden="1" x14ac:dyDescent="0.3">
      <c r="A45" t="s">
        <v>1250</v>
      </c>
      <c r="B45" t="s">
        <v>204</v>
      </c>
      <c r="C45" t="s">
        <v>1409</v>
      </c>
      <c r="D45">
        <v>40</v>
      </c>
      <c r="E45" s="358" t="s">
        <v>1438</v>
      </c>
      <c r="F45" s="358">
        <v>16</v>
      </c>
      <c r="H45" t="str">
        <f t="shared" si="0"/>
        <v>CITROEN C4</v>
      </c>
      <c r="J45" t="str" cm="1">
        <f t="array" ref="J45:K45" xml:space="preserve"> _xlfn.TEXTSPLIT( H45, " " )</f>
        <v>CITROEN</v>
      </c>
      <c r="K45" t="str">
        <v>C4</v>
      </c>
    </row>
    <row r="46" spans="1:12" hidden="1" x14ac:dyDescent="0.3">
      <c r="A46" t="s">
        <v>1250</v>
      </c>
      <c r="B46" t="s">
        <v>204</v>
      </c>
      <c r="C46" t="s">
        <v>1409</v>
      </c>
      <c r="D46">
        <v>40</v>
      </c>
      <c r="E46" s="358" t="s">
        <v>1439</v>
      </c>
      <c r="F46" s="358">
        <v>72</v>
      </c>
      <c r="H46" t="str">
        <f t="shared" si="0"/>
        <v>CUPRA BORN</v>
      </c>
      <c r="J46" t="str" cm="1">
        <f t="array" ref="J46:K46" xml:space="preserve"> _xlfn.TEXTSPLIT( H46, " " )</f>
        <v>CUPRA</v>
      </c>
      <c r="K46" t="str">
        <v>BORN</v>
      </c>
    </row>
    <row r="47" spans="1:12" hidden="1" x14ac:dyDescent="0.3">
      <c r="A47" t="s">
        <v>1250</v>
      </c>
      <c r="B47" t="s">
        <v>204</v>
      </c>
      <c r="C47" t="s">
        <v>1409</v>
      </c>
      <c r="D47">
        <v>40</v>
      </c>
      <c r="E47" s="358" t="s">
        <v>1440</v>
      </c>
      <c r="F47" s="358">
        <v>87</v>
      </c>
      <c r="H47" t="str">
        <f t="shared" si="0"/>
        <v>CUPRA LEON</v>
      </c>
      <c r="J47" t="str" cm="1">
        <f t="array" ref="J47:K47" xml:space="preserve"> _xlfn.TEXTSPLIT( H47, " " )</f>
        <v>CUPRA</v>
      </c>
      <c r="K47" t="str">
        <v>LEON</v>
      </c>
    </row>
    <row r="48" spans="1:12" hidden="1" x14ac:dyDescent="0.3">
      <c r="A48" t="s">
        <v>1250</v>
      </c>
      <c r="B48" t="s">
        <v>204</v>
      </c>
      <c r="C48" t="s">
        <v>1409</v>
      </c>
      <c r="D48">
        <v>40</v>
      </c>
      <c r="E48" s="358" t="s">
        <v>1423</v>
      </c>
      <c r="F48" s="358">
        <v>397</v>
      </c>
      <c r="H48" t="str">
        <f t="shared" si="0"/>
        <v>GWM HAVAL JOLION</v>
      </c>
      <c r="J48" t="str" cm="1">
        <f t="array" ref="J48:L48" xml:space="preserve"> _xlfn.TEXTSPLIT( H48, " " )</f>
        <v>GWM</v>
      </c>
      <c r="K48" t="str">
        <v>HAVAL</v>
      </c>
      <c r="L48" t="str">
        <v>JOLION</v>
      </c>
    </row>
    <row r="49" spans="1:12" hidden="1" x14ac:dyDescent="0.3">
      <c r="A49" t="s">
        <v>1250</v>
      </c>
      <c r="B49" t="s">
        <v>204</v>
      </c>
      <c r="C49" t="s">
        <v>1409</v>
      </c>
      <c r="D49">
        <v>40</v>
      </c>
      <c r="E49" s="358" t="s">
        <v>1441</v>
      </c>
      <c r="F49" s="358">
        <v>3</v>
      </c>
      <c r="H49" t="str">
        <f t="shared" si="0"/>
        <v>GWM ORA</v>
      </c>
      <c r="J49" t="str" cm="1">
        <f t="array" ref="J49:K49" xml:space="preserve"> _xlfn.TEXTSPLIT( H49, " " )</f>
        <v>GWM</v>
      </c>
      <c r="K49" t="str">
        <v>ORA</v>
      </c>
    </row>
    <row r="50" spans="1:12" hidden="1" x14ac:dyDescent="0.3">
      <c r="A50" t="s">
        <v>1250</v>
      </c>
      <c r="B50" t="s">
        <v>204</v>
      </c>
      <c r="C50" t="s">
        <v>1409</v>
      </c>
      <c r="D50">
        <v>40</v>
      </c>
      <c r="E50" s="358" t="s">
        <v>1442</v>
      </c>
      <c r="F50" s="358">
        <v>0</v>
      </c>
      <c r="H50" t="str">
        <f t="shared" si="0"/>
        <v>HAVAL JOLION</v>
      </c>
      <c r="J50" t="str" cm="1">
        <f t="array" ref="J50:K50" xml:space="preserve"> _xlfn.TEXTSPLIT( H50, " " )</f>
        <v>HAVAL</v>
      </c>
      <c r="K50" t="str">
        <v>JOLION</v>
      </c>
    </row>
    <row r="51" spans="1:12" hidden="1" x14ac:dyDescent="0.3">
      <c r="A51" t="s">
        <v>1250</v>
      </c>
      <c r="B51" t="s">
        <v>204</v>
      </c>
      <c r="C51" t="s">
        <v>1409</v>
      </c>
      <c r="D51">
        <v>40</v>
      </c>
      <c r="E51" s="358" t="s">
        <v>1443</v>
      </c>
      <c r="F51" s="358">
        <v>16</v>
      </c>
      <c r="H51" t="str">
        <f t="shared" si="0"/>
        <v>HONDA CIVIC</v>
      </c>
      <c r="J51" t="str" cm="1">
        <f t="array" ref="J51:K51" xml:space="preserve"> _xlfn.TEXTSPLIT( H51, " " )</f>
        <v>HONDA</v>
      </c>
      <c r="K51" t="str">
        <v>CIVIC</v>
      </c>
    </row>
    <row r="52" spans="1:12" hidden="1" x14ac:dyDescent="0.3">
      <c r="A52" t="s">
        <v>1250</v>
      </c>
      <c r="B52" t="s">
        <v>204</v>
      </c>
      <c r="C52" t="s">
        <v>1409</v>
      </c>
      <c r="D52">
        <v>40</v>
      </c>
      <c r="E52" s="358" t="s">
        <v>1444</v>
      </c>
      <c r="F52" s="358">
        <v>33</v>
      </c>
      <c r="H52" t="str">
        <f t="shared" si="0"/>
        <v>HYUNDAI IONIQ</v>
      </c>
      <c r="J52" t="str" cm="1">
        <f t="array" ref="J52:K52" xml:space="preserve"> _xlfn.TEXTSPLIT( H52, " " )</f>
        <v>HYUNDAI</v>
      </c>
      <c r="K52" t="str">
        <v>IONIQ</v>
      </c>
    </row>
    <row r="53" spans="1:12" hidden="1" x14ac:dyDescent="0.3">
      <c r="A53" t="s">
        <v>1250</v>
      </c>
      <c r="B53" t="s">
        <v>204</v>
      </c>
      <c r="C53" t="s">
        <v>1409</v>
      </c>
      <c r="D53">
        <v>40</v>
      </c>
      <c r="E53" s="358" t="s">
        <v>1445</v>
      </c>
      <c r="F53" s="358">
        <v>2</v>
      </c>
      <c r="H53" t="str">
        <f t="shared" si="0"/>
        <v>JEEP AVENGER</v>
      </c>
      <c r="J53" t="str" cm="1">
        <f t="array" ref="J53:K53" xml:space="preserve"> _xlfn.TEXTSPLIT( H53, " " )</f>
        <v>JEEP</v>
      </c>
      <c r="K53" t="str">
        <v>AVENGER</v>
      </c>
    </row>
    <row r="54" spans="1:12" hidden="1" x14ac:dyDescent="0.3">
      <c r="A54" t="s">
        <v>1250</v>
      </c>
      <c r="B54" t="s">
        <v>204</v>
      </c>
      <c r="C54" t="s">
        <v>1409</v>
      </c>
      <c r="D54">
        <v>40</v>
      </c>
      <c r="E54" s="358" t="s">
        <v>1446</v>
      </c>
      <c r="F54" s="358">
        <v>86</v>
      </c>
      <c r="H54" t="str">
        <f t="shared" si="0"/>
        <v>MERCEDES-BENZ A-CLASS</v>
      </c>
      <c r="J54" t="str" cm="1">
        <f t="array" ref="J54:K54" xml:space="preserve"> _xlfn.TEXTSPLIT( H54, " " )</f>
        <v>MERCEDES-BENZ</v>
      </c>
      <c r="K54" t="str">
        <v>A-CLASS</v>
      </c>
    </row>
    <row r="55" spans="1:12" hidden="1" x14ac:dyDescent="0.3">
      <c r="A55" t="s">
        <v>1250</v>
      </c>
      <c r="B55" t="s">
        <v>204</v>
      </c>
      <c r="C55" t="s">
        <v>1409</v>
      </c>
      <c r="D55">
        <v>40</v>
      </c>
      <c r="E55" s="358" t="s">
        <v>1447</v>
      </c>
      <c r="F55" s="358">
        <v>1</v>
      </c>
      <c r="H55" t="str">
        <f t="shared" si="0"/>
        <v>MERCEDES-BENZ B-CLASS</v>
      </c>
      <c r="J55" t="str" cm="1">
        <f t="array" ref="J55:K55" xml:space="preserve"> _xlfn.TEXTSPLIT( H55, " " )</f>
        <v>MERCEDES-BENZ</v>
      </c>
      <c r="K55" t="str">
        <v>B-CLASS</v>
      </c>
    </row>
    <row r="56" spans="1:12" hidden="1" x14ac:dyDescent="0.3">
      <c r="A56" t="s">
        <v>1250</v>
      </c>
      <c r="B56" t="s">
        <v>204</v>
      </c>
      <c r="C56" t="s">
        <v>1409</v>
      </c>
      <c r="D56">
        <v>40</v>
      </c>
      <c r="E56" s="358" t="s">
        <v>1448</v>
      </c>
      <c r="F56" s="358">
        <v>214</v>
      </c>
      <c r="H56" t="str">
        <f t="shared" si="0"/>
        <v>MG 4</v>
      </c>
      <c r="J56" t="str" cm="1">
        <f t="array" ref="J56:K56" xml:space="preserve"> _xlfn.TEXTSPLIT( H56, " " )</f>
        <v>MG</v>
      </c>
      <c r="K56" t="str">
        <v>4</v>
      </c>
    </row>
    <row r="57" spans="1:12" hidden="1" x14ac:dyDescent="0.3">
      <c r="A57" t="s">
        <v>1250</v>
      </c>
      <c r="B57" t="s">
        <v>204</v>
      </c>
      <c r="C57" t="s">
        <v>1409</v>
      </c>
      <c r="D57">
        <v>40</v>
      </c>
      <c r="E57" s="358" t="s">
        <v>1449</v>
      </c>
      <c r="F57" s="358">
        <v>56</v>
      </c>
      <c r="H57" t="str">
        <f t="shared" si="0"/>
        <v>MINI CLUBMAN</v>
      </c>
      <c r="J57" t="str" cm="1">
        <f t="array" ref="J57:K57" xml:space="preserve"> _xlfn.TEXTSPLIT( H57, " " )</f>
        <v>MINI</v>
      </c>
      <c r="K57" t="str">
        <v>CLUBMAN</v>
      </c>
    </row>
    <row r="58" spans="1:12" hidden="1" x14ac:dyDescent="0.3">
      <c r="A58" t="s">
        <v>1250</v>
      </c>
      <c r="B58" t="s">
        <v>204</v>
      </c>
      <c r="C58" t="s">
        <v>1409</v>
      </c>
      <c r="D58">
        <v>40</v>
      </c>
      <c r="E58" s="358" t="s">
        <v>1450</v>
      </c>
      <c r="F58" s="358">
        <v>91</v>
      </c>
      <c r="H58" t="str">
        <f t="shared" si="0"/>
        <v>MINI COOPER</v>
      </c>
      <c r="J58" t="str" cm="1">
        <f t="array" ref="J58:K58" xml:space="preserve"> _xlfn.TEXTSPLIT( H58, " " )</f>
        <v>MINI</v>
      </c>
      <c r="K58" t="str">
        <v>COOPER</v>
      </c>
    </row>
    <row r="59" spans="1:12" hidden="1" x14ac:dyDescent="0.3">
      <c r="A59" t="s">
        <v>1250</v>
      </c>
      <c r="B59" t="s">
        <v>204</v>
      </c>
      <c r="C59" t="s">
        <v>1409</v>
      </c>
      <c r="D59">
        <v>40</v>
      </c>
      <c r="E59" s="358" t="s">
        <v>1451</v>
      </c>
      <c r="F59" s="358">
        <v>304</v>
      </c>
      <c r="H59" t="str">
        <f t="shared" si="0"/>
        <v>NISSAN LEAF</v>
      </c>
      <c r="J59" t="str" cm="1">
        <f t="array" ref="J59:K59" xml:space="preserve"> _xlfn.TEXTSPLIT( H59, " " )</f>
        <v>NISSAN</v>
      </c>
      <c r="K59" t="str">
        <v>LEAF</v>
      </c>
    </row>
    <row r="60" spans="1:12" hidden="1" x14ac:dyDescent="0.3">
      <c r="A60" t="s">
        <v>1250</v>
      </c>
      <c r="B60" t="s">
        <v>204</v>
      </c>
      <c r="C60" t="s">
        <v>1409</v>
      </c>
      <c r="D60">
        <v>40</v>
      </c>
      <c r="E60" s="358" t="s">
        <v>1452</v>
      </c>
      <c r="F60" s="358">
        <v>10</v>
      </c>
      <c r="H60" t="str">
        <f t="shared" si="0"/>
        <v>OPEL ASTRA</v>
      </c>
      <c r="J60" t="str" cm="1">
        <f t="array" ref="J60:K60" xml:space="preserve"> _xlfn.TEXTSPLIT( H60, " " )</f>
        <v>OPEL</v>
      </c>
      <c r="K60" t="str">
        <v>ASTRA</v>
      </c>
    </row>
    <row r="61" spans="1:12" hidden="1" x14ac:dyDescent="0.3">
      <c r="A61" t="s">
        <v>1250</v>
      </c>
      <c r="B61" t="s">
        <v>204</v>
      </c>
      <c r="C61" t="s">
        <v>1409</v>
      </c>
      <c r="D61">
        <v>40</v>
      </c>
      <c r="E61" s="358" t="s">
        <v>1453</v>
      </c>
      <c r="F61" s="358">
        <v>16</v>
      </c>
      <c r="H61" t="str">
        <f t="shared" si="0"/>
        <v>PEUGEOT 308</v>
      </c>
      <c r="J61" t="str" cm="1">
        <f t="array" ref="J61:K61" xml:space="preserve"> _xlfn.TEXTSPLIT( H61, " " )</f>
        <v>PEUGEOT</v>
      </c>
      <c r="K61" t="str">
        <v>308</v>
      </c>
    </row>
    <row r="62" spans="1:12" hidden="1" x14ac:dyDescent="0.3">
      <c r="A62" t="s">
        <v>1250</v>
      </c>
      <c r="B62" t="s">
        <v>204</v>
      </c>
      <c r="C62" t="s">
        <v>1409</v>
      </c>
      <c r="D62">
        <v>40</v>
      </c>
      <c r="E62" s="358" t="s">
        <v>1454</v>
      </c>
      <c r="F62" s="358">
        <v>4</v>
      </c>
      <c r="H62" t="str">
        <f t="shared" si="0"/>
        <v>RENAULT MEGANE</v>
      </c>
      <c r="J62" t="str" cm="1">
        <f t="array" ref="J62:K62" xml:space="preserve"> _xlfn.TEXTSPLIT( H62, " " )</f>
        <v>RENAULT</v>
      </c>
      <c r="K62" t="str">
        <v>MEGANE</v>
      </c>
    </row>
    <row r="63" spans="1:12" hidden="1" x14ac:dyDescent="0.3">
      <c r="A63" t="s">
        <v>1250</v>
      </c>
      <c r="B63" t="s">
        <v>204</v>
      </c>
      <c r="C63" t="s">
        <v>1409</v>
      </c>
      <c r="D63">
        <v>40</v>
      </c>
      <c r="E63" s="358" t="s">
        <v>1455</v>
      </c>
      <c r="F63" s="358">
        <v>0</v>
      </c>
      <c r="H63" t="str">
        <f t="shared" si="0"/>
        <v>RENAULT MEGANE E-TECH</v>
      </c>
      <c r="J63" t="str" cm="1">
        <f t="array" ref="J63:L63" xml:space="preserve"> _xlfn.TEXTSPLIT( H63, " " )</f>
        <v>RENAULT</v>
      </c>
      <c r="K63" t="str">
        <v>MEGANE</v>
      </c>
      <c r="L63" t="str">
        <v>E-TECH</v>
      </c>
    </row>
    <row r="64" spans="1:12" hidden="1" x14ac:dyDescent="0.3">
      <c r="A64" t="s">
        <v>1250</v>
      </c>
      <c r="B64" t="s">
        <v>204</v>
      </c>
      <c r="C64" t="s">
        <v>1409</v>
      </c>
      <c r="D64">
        <v>40</v>
      </c>
      <c r="E64" s="358" t="s">
        <v>1456</v>
      </c>
      <c r="F64" s="358">
        <v>0</v>
      </c>
      <c r="H64" t="str">
        <f t="shared" si="0"/>
        <v>SEAT LEON</v>
      </c>
      <c r="J64" t="str" cm="1">
        <f t="array" ref="J64:K64" xml:space="preserve"> _xlfn.TEXTSPLIT( H64, " " )</f>
        <v>SEAT</v>
      </c>
      <c r="K64" t="str">
        <v>LEON</v>
      </c>
    </row>
    <row r="65" spans="1:12" hidden="1" x14ac:dyDescent="0.3">
      <c r="A65" t="s">
        <v>1250</v>
      </c>
      <c r="B65" t="s">
        <v>204</v>
      </c>
      <c r="C65" t="s">
        <v>1409</v>
      </c>
      <c r="D65">
        <v>40</v>
      </c>
      <c r="E65" s="358" t="s">
        <v>1457</v>
      </c>
      <c r="F65" s="358">
        <v>44</v>
      </c>
      <c r="H65" t="str">
        <f t="shared" si="0"/>
        <v>SUBARU IMPREZA</v>
      </c>
      <c r="J65" t="str" cm="1">
        <f t="array" ref="J65:K65" xml:space="preserve"> _xlfn.TEXTSPLIT( H65, " " )</f>
        <v>SUBARU</v>
      </c>
      <c r="K65" t="str">
        <v>IMPREZA</v>
      </c>
    </row>
    <row r="66" spans="1:12" hidden="1" x14ac:dyDescent="0.3">
      <c r="A66" t="s">
        <v>1250</v>
      </c>
      <c r="B66" t="s">
        <v>204</v>
      </c>
      <c r="C66" t="s">
        <v>1409</v>
      </c>
      <c r="D66">
        <v>40</v>
      </c>
      <c r="E66" s="358" t="s">
        <v>1458</v>
      </c>
      <c r="F66" s="358">
        <v>58</v>
      </c>
      <c r="H66" t="str">
        <f t="shared" ref="H66:H129" si="1" xml:space="preserve"> TRIM( SUBSTITUTE( E66, CHAR(160),"" ) )</f>
        <v>SUBARU WRX</v>
      </c>
      <c r="J66" t="str" cm="1">
        <f t="array" ref="J66:K66" xml:space="preserve"> _xlfn.TEXTSPLIT( H66, " " )</f>
        <v>SUBARU</v>
      </c>
      <c r="K66" t="str">
        <v>WRX</v>
      </c>
    </row>
    <row r="67" spans="1:12" hidden="1" x14ac:dyDescent="0.3">
      <c r="A67" t="s">
        <v>1250</v>
      </c>
      <c r="B67" t="s">
        <v>204</v>
      </c>
      <c r="C67" t="s">
        <v>1409</v>
      </c>
      <c r="D67">
        <v>40</v>
      </c>
      <c r="E67" s="358" t="s">
        <v>1459</v>
      </c>
      <c r="F67" s="358">
        <v>0</v>
      </c>
      <c r="H67" t="str">
        <f t="shared" si="1"/>
        <v>TOYOTA PRIUS</v>
      </c>
      <c r="J67" t="str" cm="1">
        <f t="array" ref="J67:K67" xml:space="preserve"> _xlfn.TEXTSPLIT( H67, " " )</f>
        <v>TOYOTA</v>
      </c>
      <c r="K67" t="str">
        <v>PRIUS</v>
      </c>
    </row>
    <row r="68" spans="1:12" hidden="1" x14ac:dyDescent="0.3">
      <c r="A68" t="s">
        <v>1250</v>
      </c>
      <c r="B68" t="s">
        <v>204</v>
      </c>
      <c r="C68" t="s">
        <v>1409</v>
      </c>
      <c r="D68">
        <v>40</v>
      </c>
      <c r="E68" s="358" t="s">
        <v>1460</v>
      </c>
      <c r="F68" s="358">
        <v>261</v>
      </c>
      <c r="H68" t="str">
        <f t="shared" si="1"/>
        <v>VOLKSWAGEN GOLF</v>
      </c>
      <c r="J68" t="str" cm="1">
        <f t="array" ref="J68:K68" xml:space="preserve"> _xlfn.TEXTSPLIT( H68, " " )</f>
        <v>VOLKSWAGEN</v>
      </c>
      <c r="K68" t="str">
        <v>GOLF</v>
      </c>
    </row>
    <row r="69" spans="1:12" hidden="1" x14ac:dyDescent="0.3">
      <c r="A69" t="s">
        <v>1250</v>
      </c>
      <c r="B69" t="s">
        <v>191</v>
      </c>
      <c r="C69" t="s">
        <v>1402</v>
      </c>
      <c r="D69">
        <v>60</v>
      </c>
      <c r="E69" s="358" t="s">
        <v>1461</v>
      </c>
      <c r="F69" s="358">
        <v>2</v>
      </c>
      <c r="H69" t="str">
        <f t="shared" si="1"/>
        <v>MAZDA MAZDA6</v>
      </c>
      <c r="J69" t="str" cm="1">
        <f t="array" ref="J69:K69" xml:space="preserve"> _xlfn.TEXTSPLIT( H69, " " )</f>
        <v>MAZDA</v>
      </c>
      <c r="K69" t="str">
        <v>MAZDA6</v>
      </c>
    </row>
    <row r="70" spans="1:12" hidden="1" x14ac:dyDescent="0.3">
      <c r="A70" t="s">
        <v>1250</v>
      </c>
      <c r="B70" t="s">
        <v>191</v>
      </c>
      <c r="C70" t="s">
        <v>1402</v>
      </c>
      <c r="D70">
        <v>60</v>
      </c>
      <c r="E70" s="358" t="s">
        <v>1462</v>
      </c>
      <c r="F70" s="358">
        <v>2</v>
      </c>
      <c r="H70" t="str">
        <f t="shared" si="1"/>
        <v>PEUGEOT 508</v>
      </c>
      <c r="J70" t="str" cm="1">
        <f t="array" ref="J70:K70" xml:space="preserve"> _xlfn.TEXTSPLIT( H70, " " )</f>
        <v>PEUGEOT</v>
      </c>
      <c r="K70" t="str">
        <v>508</v>
      </c>
    </row>
    <row r="71" spans="1:12" hidden="1" x14ac:dyDescent="0.3">
      <c r="A71" t="s">
        <v>1250</v>
      </c>
      <c r="B71" t="s">
        <v>191</v>
      </c>
      <c r="C71" t="s">
        <v>1402</v>
      </c>
      <c r="D71">
        <v>60</v>
      </c>
      <c r="E71" s="358" t="s">
        <v>1456</v>
      </c>
      <c r="F71" s="358">
        <v>0</v>
      </c>
      <c r="H71" t="str">
        <f t="shared" si="1"/>
        <v>SEAT LEON</v>
      </c>
      <c r="J71" t="str" cm="1">
        <f t="array" ref="J71:K71" xml:space="preserve"> _xlfn.TEXTSPLIT( H71, " " )</f>
        <v>SEAT</v>
      </c>
      <c r="K71" t="str">
        <v>LEON</v>
      </c>
    </row>
    <row r="72" spans="1:12" hidden="1" x14ac:dyDescent="0.3">
      <c r="A72" t="s">
        <v>1250</v>
      </c>
      <c r="B72" t="s">
        <v>191</v>
      </c>
      <c r="C72" t="s">
        <v>1402</v>
      </c>
      <c r="D72">
        <v>60</v>
      </c>
      <c r="E72" s="358" t="s">
        <v>1463</v>
      </c>
      <c r="F72" s="358">
        <v>84</v>
      </c>
      <c r="H72" t="str">
        <f t="shared" si="1"/>
        <v>SKODA OCTAVIA</v>
      </c>
      <c r="J72" t="str" cm="1">
        <f t="array" ref="J72:K72" xml:space="preserve"> _xlfn.TEXTSPLIT( H72, " " )</f>
        <v>SKODA</v>
      </c>
      <c r="K72" t="str">
        <v>OCTAVIA</v>
      </c>
    </row>
    <row r="73" spans="1:12" hidden="1" x14ac:dyDescent="0.3">
      <c r="A73" t="s">
        <v>1250</v>
      </c>
      <c r="B73" t="s">
        <v>191</v>
      </c>
      <c r="C73" t="s">
        <v>1402</v>
      </c>
      <c r="D73">
        <v>60</v>
      </c>
      <c r="E73" s="358" t="s">
        <v>1464</v>
      </c>
      <c r="F73" s="358">
        <v>53</v>
      </c>
      <c r="H73" t="str">
        <f t="shared" si="1"/>
        <v>SSANGYONG KORANDO</v>
      </c>
      <c r="J73" t="str" cm="1">
        <f t="array" ref="J73:K73" xml:space="preserve"> _xlfn.TEXTSPLIT( H73, " " )</f>
        <v>SSANGYONG</v>
      </c>
      <c r="K73" t="str">
        <v>KORANDO</v>
      </c>
    </row>
    <row r="74" spans="1:12" hidden="1" x14ac:dyDescent="0.3">
      <c r="A74" t="s">
        <v>1250</v>
      </c>
      <c r="B74" t="s">
        <v>191</v>
      </c>
      <c r="C74" t="s">
        <v>1402</v>
      </c>
      <c r="D74">
        <v>60</v>
      </c>
      <c r="E74" s="358" t="s">
        <v>1465</v>
      </c>
      <c r="F74" s="358">
        <v>269</v>
      </c>
      <c r="H74" t="str">
        <f t="shared" si="1"/>
        <v>TOYOTA CAMRY</v>
      </c>
      <c r="J74" t="str" cm="1">
        <f t="array" ref="J74:K74" xml:space="preserve"> _xlfn.TEXTSPLIT( H74, " " )</f>
        <v>TOYOTA</v>
      </c>
      <c r="K74" t="str">
        <v>CAMRY</v>
      </c>
    </row>
    <row r="75" spans="1:12" hidden="1" x14ac:dyDescent="0.3">
      <c r="A75" t="s">
        <v>1250</v>
      </c>
      <c r="B75" t="s">
        <v>191</v>
      </c>
      <c r="C75" t="s">
        <v>1402</v>
      </c>
      <c r="D75">
        <v>60</v>
      </c>
      <c r="E75" s="358" t="s">
        <v>1466</v>
      </c>
      <c r="F75" s="358">
        <v>37</v>
      </c>
      <c r="H75" t="str">
        <f t="shared" si="1"/>
        <v>VOLKSWAGEN PASSAT</v>
      </c>
      <c r="J75" t="str" cm="1">
        <f t="array" ref="J75:K75" xml:space="preserve"> _xlfn.TEXTSPLIT( H75, " " )</f>
        <v>VOLKSWAGEN</v>
      </c>
      <c r="K75" t="str">
        <v>PASSAT</v>
      </c>
    </row>
    <row r="76" spans="1:12" x14ac:dyDescent="0.3">
      <c r="A76" t="s">
        <v>1250</v>
      </c>
      <c r="B76" t="s">
        <v>191</v>
      </c>
      <c r="C76" t="s">
        <v>1409</v>
      </c>
      <c r="D76">
        <v>60</v>
      </c>
      <c r="E76" s="358" t="s">
        <v>1467</v>
      </c>
      <c r="F76" s="358">
        <v>14</v>
      </c>
      <c r="H76" t="str">
        <f t="shared" si="1"/>
        <v>ALFA ROMEO GIULIA</v>
      </c>
      <c r="J76" t="str" cm="1">
        <f t="array" ref="J76:L76" xml:space="preserve"> _xlfn.TEXTSPLIT( H76, " " )</f>
        <v>ALFA</v>
      </c>
      <c r="K76" t="str">
        <v>ROMEO</v>
      </c>
      <c r="L76" t="str">
        <v>GIULIA</v>
      </c>
    </row>
    <row r="77" spans="1:12" hidden="1" x14ac:dyDescent="0.3">
      <c r="A77" t="s">
        <v>1250</v>
      </c>
      <c r="B77" t="s">
        <v>191</v>
      </c>
      <c r="C77" t="s">
        <v>1409</v>
      </c>
      <c r="D77">
        <v>60</v>
      </c>
      <c r="E77" s="358" t="s">
        <v>1468</v>
      </c>
      <c r="F77" s="358">
        <v>12</v>
      </c>
      <c r="H77" t="str">
        <f t="shared" si="1"/>
        <v>AUDI A4</v>
      </c>
      <c r="J77" t="str" cm="1">
        <f t="array" ref="J77:K77" xml:space="preserve"> _xlfn.TEXTSPLIT( H77, " " )</f>
        <v>AUDI</v>
      </c>
      <c r="K77" t="str">
        <v>A4</v>
      </c>
    </row>
    <row r="78" spans="1:12" hidden="1" x14ac:dyDescent="0.3">
      <c r="A78" t="s">
        <v>1250</v>
      </c>
      <c r="B78" t="s">
        <v>191</v>
      </c>
      <c r="C78" t="s">
        <v>1409</v>
      </c>
      <c r="D78">
        <v>60</v>
      </c>
      <c r="E78" s="358" t="s">
        <v>1469</v>
      </c>
      <c r="F78" s="358">
        <v>33</v>
      </c>
      <c r="H78" t="str">
        <f t="shared" si="1"/>
        <v>AUDI RS4</v>
      </c>
      <c r="J78" t="str" cm="1">
        <f t="array" ref="J78:K78" xml:space="preserve"> _xlfn.TEXTSPLIT( H78, " " )</f>
        <v>AUDI</v>
      </c>
      <c r="K78" t="str">
        <v>RS4</v>
      </c>
    </row>
    <row r="79" spans="1:12" hidden="1" x14ac:dyDescent="0.3">
      <c r="A79" t="s">
        <v>1250</v>
      </c>
      <c r="B79" t="s">
        <v>191</v>
      </c>
      <c r="C79" t="s">
        <v>1409</v>
      </c>
      <c r="D79">
        <v>60</v>
      </c>
      <c r="E79" s="358" t="s">
        <v>1470</v>
      </c>
      <c r="F79" s="358">
        <v>12</v>
      </c>
      <c r="H79" t="str">
        <f t="shared" si="1"/>
        <v>AUDI S4</v>
      </c>
      <c r="J79" t="str" cm="1">
        <f t="array" ref="J79:K79" xml:space="preserve"> _xlfn.TEXTSPLIT( H79, " " )</f>
        <v>AUDI</v>
      </c>
      <c r="K79" t="str">
        <v>S4</v>
      </c>
    </row>
    <row r="80" spans="1:12" hidden="1" x14ac:dyDescent="0.3">
      <c r="A80" t="s">
        <v>1250</v>
      </c>
      <c r="B80" t="s">
        <v>191</v>
      </c>
      <c r="C80" t="s">
        <v>1409</v>
      </c>
      <c r="D80">
        <v>60</v>
      </c>
      <c r="E80" s="358" t="s">
        <v>1471</v>
      </c>
      <c r="F80" s="358">
        <v>122</v>
      </c>
      <c r="H80" t="str">
        <f t="shared" si="1"/>
        <v>BMW 3 SERIES</v>
      </c>
      <c r="J80" t="str" cm="1">
        <f t="array" ref="J80:L80" xml:space="preserve"> _xlfn.TEXTSPLIT( H80, " " )</f>
        <v>BMW</v>
      </c>
      <c r="K80" t="str">
        <v>3</v>
      </c>
      <c r="L80" t="str">
        <v>SERIES</v>
      </c>
    </row>
    <row r="81" spans="1:12" hidden="1" x14ac:dyDescent="0.3">
      <c r="A81" t="s">
        <v>1250</v>
      </c>
      <c r="B81" t="s">
        <v>191</v>
      </c>
      <c r="C81" t="s">
        <v>1409</v>
      </c>
      <c r="D81">
        <v>60</v>
      </c>
      <c r="E81" s="358" t="s">
        <v>1472</v>
      </c>
      <c r="F81" s="358">
        <v>65</v>
      </c>
      <c r="H81" t="str">
        <f t="shared" si="1"/>
        <v>BMW 4 SERIES</v>
      </c>
      <c r="J81" t="str" cm="1">
        <f t="array" ref="J81:L81" xml:space="preserve"> _xlfn.TEXTSPLIT( H81, " " )</f>
        <v>BMW</v>
      </c>
      <c r="K81" t="str">
        <v>4</v>
      </c>
      <c r="L81" t="str">
        <v>SERIES</v>
      </c>
    </row>
    <row r="82" spans="1:12" hidden="1" x14ac:dyDescent="0.3">
      <c r="A82" t="s">
        <v>1250</v>
      </c>
      <c r="B82" t="s">
        <v>191</v>
      </c>
      <c r="C82" t="s">
        <v>1409</v>
      </c>
      <c r="D82">
        <v>60</v>
      </c>
      <c r="E82" s="358" t="s">
        <v>1473</v>
      </c>
      <c r="F82" s="358">
        <v>121</v>
      </c>
      <c r="H82" t="str">
        <f t="shared" si="1"/>
        <v>BYD SEAL</v>
      </c>
      <c r="J82" t="str" cm="1">
        <f t="array" ref="J82:K82" xml:space="preserve"> _xlfn.TEXTSPLIT( H82, " " )</f>
        <v>BYD</v>
      </c>
      <c r="K82" t="str">
        <v>SEAL</v>
      </c>
    </row>
    <row r="83" spans="1:12" hidden="1" x14ac:dyDescent="0.3">
      <c r="A83" t="s">
        <v>1250</v>
      </c>
      <c r="B83" t="s">
        <v>191</v>
      </c>
      <c r="C83" t="s">
        <v>1409</v>
      </c>
      <c r="D83">
        <v>60</v>
      </c>
      <c r="E83" s="358" t="s">
        <v>1474</v>
      </c>
      <c r="F83" s="358">
        <v>31</v>
      </c>
      <c r="H83" t="str">
        <f t="shared" si="1"/>
        <v>CUPRA FORMENTOR</v>
      </c>
      <c r="J83" t="str" cm="1">
        <f t="array" ref="J83:K83" xml:space="preserve"> _xlfn.TEXTSPLIT( H83, " " )</f>
        <v>CUPRA</v>
      </c>
      <c r="K83" t="str">
        <v>FORMENTOR</v>
      </c>
    </row>
    <row r="84" spans="1:12" hidden="1" x14ac:dyDescent="0.3">
      <c r="A84" t="s">
        <v>1250</v>
      </c>
      <c r="B84" t="s">
        <v>191</v>
      </c>
      <c r="C84" t="s">
        <v>1409</v>
      </c>
      <c r="D84">
        <v>60</v>
      </c>
      <c r="E84" s="358" t="s">
        <v>1475</v>
      </c>
      <c r="F84" s="358">
        <v>4</v>
      </c>
      <c r="H84" t="str">
        <f t="shared" si="1"/>
        <v>JAGUAR XE</v>
      </c>
      <c r="J84" t="str" cm="1">
        <f t="array" ref="J84:K84" xml:space="preserve"> _xlfn.TEXTSPLIT( H84, " " )</f>
        <v>JAGUAR</v>
      </c>
      <c r="K84" t="str">
        <v>XE</v>
      </c>
    </row>
    <row r="85" spans="1:12" hidden="1" x14ac:dyDescent="0.3">
      <c r="A85" t="s">
        <v>1250</v>
      </c>
      <c r="B85" t="s">
        <v>191</v>
      </c>
      <c r="C85" t="s">
        <v>1409</v>
      </c>
      <c r="D85">
        <v>60</v>
      </c>
      <c r="E85" s="358" t="s">
        <v>1476</v>
      </c>
      <c r="F85" s="358">
        <v>36</v>
      </c>
      <c r="H85" t="str">
        <f t="shared" si="1"/>
        <v>LEXUS ES300H</v>
      </c>
      <c r="J85" t="str" cm="1">
        <f t="array" ref="J85:K85" xml:space="preserve"> _xlfn.TEXTSPLIT( H85, " " )</f>
        <v>LEXUS</v>
      </c>
      <c r="K85" t="str">
        <v>ES300H</v>
      </c>
    </row>
    <row r="86" spans="1:12" hidden="1" x14ac:dyDescent="0.3">
      <c r="A86" t="s">
        <v>1250</v>
      </c>
      <c r="B86" t="s">
        <v>191</v>
      </c>
      <c r="C86" t="s">
        <v>1409</v>
      </c>
      <c r="D86">
        <v>60</v>
      </c>
      <c r="E86" s="358" t="s">
        <v>1477</v>
      </c>
      <c r="F86" s="358">
        <v>13</v>
      </c>
      <c r="H86" t="str">
        <f t="shared" si="1"/>
        <v>LEXUS IS300</v>
      </c>
      <c r="J86" t="str" cm="1">
        <f t="array" ref="J86:K86" xml:space="preserve"> _xlfn.TEXTSPLIT( H86, " " )</f>
        <v>LEXUS</v>
      </c>
      <c r="K86" t="str">
        <v>IS300</v>
      </c>
    </row>
    <row r="87" spans="1:12" hidden="1" x14ac:dyDescent="0.3">
      <c r="A87" t="s">
        <v>1250</v>
      </c>
      <c r="B87" t="s">
        <v>191</v>
      </c>
      <c r="C87" t="s">
        <v>1409</v>
      </c>
      <c r="D87">
        <v>60</v>
      </c>
      <c r="E87" s="358" t="s">
        <v>1478</v>
      </c>
      <c r="F87" s="358">
        <v>27</v>
      </c>
      <c r="H87" t="str">
        <f t="shared" si="1"/>
        <v>LEXUS IS300H</v>
      </c>
      <c r="J87" t="str" cm="1">
        <f t="array" ref="J87:K87" xml:space="preserve"> _xlfn.TEXTSPLIT( H87, " " )</f>
        <v>LEXUS</v>
      </c>
      <c r="K87" t="str">
        <v>IS300H</v>
      </c>
    </row>
    <row r="88" spans="1:12" hidden="1" x14ac:dyDescent="0.3">
      <c r="A88" t="s">
        <v>1250</v>
      </c>
      <c r="B88" t="s">
        <v>191</v>
      </c>
      <c r="C88" t="s">
        <v>1409</v>
      </c>
      <c r="D88">
        <v>60</v>
      </c>
      <c r="E88" s="358" t="s">
        <v>1479</v>
      </c>
      <c r="F88" s="358">
        <v>3</v>
      </c>
      <c r="H88" t="str">
        <f t="shared" si="1"/>
        <v>LEXUS IS350</v>
      </c>
      <c r="J88" t="str" cm="1">
        <f t="array" ref="J88:K88" xml:space="preserve"> _xlfn.TEXTSPLIT( H88, " " )</f>
        <v>LEXUS</v>
      </c>
      <c r="K88" t="str">
        <v>IS350</v>
      </c>
    </row>
    <row r="89" spans="1:12" hidden="1" x14ac:dyDescent="0.3">
      <c r="A89" t="s">
        <v>1250</v>
      </c>
      <c r="B89" t="s">
        <v>191</v>
      </c>
      <c r="C89" t="s">
        <v>1409</v>
      </c>
      <c r="D89">
        <v>60</v>
      </c>
      <c r="E89" s="358" t="s">
        <v>1480</v>
      </c>
      <c r="F89" s="358">
        <v>78</v>
      </c>
      <c r="H89" t="str">
        <f t="shared" si="1"/>
        <v>MERCEDES-BENZ C-CLASS</v>
      </c>
      <c r="J89" t="str" cm="1">
        <f t="array" ref="J89:K89" xml:space="preserve"> _xlfn.TEXTSPLIT( H89, " " )</f>
        <v>MERCEDES-BENZ</v>
      </c>
      <c r="K89" t="str">
        <v>C-CLASS</v>
      </c>
    </row>
    <row r="90" spans="1:12" hidden="1" x14ac:dyDescent="0.3">
      <c r="A90" t="s">
        <v>1250</v>
      </c>
      <c r="B90" t="s">
        <v>191</v>
      </c>
      <c r="C90" t="s">
        <v>1409</v>
      </c>
      <c r="D90">
        <v>60</v>
      </c>
      <c r="E90" s="358" t="s">
        <v>1481</v>
      </c>
      <c r="F90" s="358">
        <v>19</v>
      </c>
      <c r="H90" t="str">
        <f t="shared" si="1"/>
        <v>MERCEDES-BENZ CLA</v>
      </c>
      <c r="J90" t="str" cm="1">
        <f t="array" ref="J90:K90" xml:space="preserve"> _xlfn.TEXTSPLIT( H90, " " )</f>
        <v>MERCEDES-BENZ</v>
      </c>
      <c r="K90" t="str">
        <v>CLA</v>
      </c>
    </row>
    <row r="91" spans="1:12" hidden="1" x14ac:dyDescent="0.3">
      <c r="A91" t="s">
        <v>1250</v>
      </c>
      <c r="B91" t="s">
        <v>191</v>
      </c>
      <c r="C91" t="s">
        <v>1409</v>
      </c>
      <c r="D91">
        <v>60</v>
      </c>
      <c r="E91" s="358" t="s">
        <v>1482</v>
      </c>
      <c r="F91" s="358">
        <v>9</v>
      </c>
      <c r="H91" t="str">
        <f t="shared" si="1"/>
        <v>POLESTAR 2</v>
      </c>
      <c r="J91" t="str" cm="1">
        <f t="array" ref="J91:K91" xml:space="preserve"> _xlfn.TEXTSPLIT( H91, " " )</f>
        <v>POLESTAR</v>
      </c>
      <c r="K91" t="str">
        <v>2</v>
      </c>
    </row>
    <row r="92" spans="1:12" hidden="1" x14ac:dyDescent="0.3">
      <c r="A92" t="s">
        <v>1250</v>
      </c>
      <c r="B92" t="s">
        <v>191</v>
      </c>
      <c r="C92" t="s">
        <v>1409</v>
      </c>
      <c r="D92">
        <v>60</v>
      </c>
      <c r="E92" s="358" t="s">
        <v>1483</v>
      </c>
      <c r="F92" s="358">
        <v>115</v>
      </c>
      <c r="H92" t="str">
        <f t="shared" si="1"/>
        <v>POLESTAR POLESTAR 2</v>
      </c>
      <c r="J92" t="str" cm="1">
        <f t="array" ref="J92:L92" xml:space="preserve"> _xlfn.TEXTSPLIT( H92, " " )</f>
        <v>POLESTAR</v>
      </c>
      <c r="K92" t="str">
        <v>POLESTAR</v>
      </c>
      <c r="L92" t="str">
        <v>2</v>
      </c>
    </row>
    <row r="93" spans="1:12" hidden="1" x14ac:dyDescent="0.3">
      <c r="A93" t="s">
        <v>1250</v>
      </c>
      <c r="B93" t="s">
        <v>191</v>
      </c>
      <c r="C93" t="s">
        <v>1409</v>
      </c>
      <c r="D93">
        <v>60</v>
      </c>
      <c r="E93" s="358" t="s">
        <v>1484</v>
      </c>
      <c r="F93" s="358">
        <v>2</v>
      </c>
      <c r="H93" t="str">
        <f t="shared" si="1"/>
        <v>SKODA ENYAQ</v>
      </c>
      <c r="J93" t="str" cm="1">
        <f t="array" ref="J93:K93" xml:space="preserve"> _xlfn.TEXTSPLIT( H93, " " )</f>
        <v>SKODA</v>
      </c>
      <c r="K93" t="str">
        <v>ENYAQ</v>
      </c>
    </row>
    <row r="94" spans="1:12" hidden="1" x14ac:dyDescent="0.3">
      <c r="A94" t="s">
        <v>1250</v>
      </c>
      <c r="B94" t="s">
        <v>191</v>
      </c>
      <c r="C94" t="s">
        <v>1409</v>
      </c>
      <c r="D94">
        <v>60</v>
      </c>
      <c r="E94" s="358" t="s">
        <v>1463</v>
      </c>
      <c r="F94" s="358">
        <v>56</v>
      </c>
      <c r="H94" t="str">
        <f t="shared" si="1"/>
        <v>SKODA OCTAVIA</v>
      </c>
      <c r="J94" t="str" cm="1">
        <f t="array" ref="J94:K94" xml:space="preserve"> _xlfn.TEXTSPLIT( H94, " " )</f>
        <v>SKODA</v>
      </c>
      <c r="K94" t="str">
        <v>OCTAVIA</v>
      </c>
    </row>
    <row r="95" spans="1:12" hidden="1" x14ac:dyDescent="0.3">
      <c r="A95" t="s">
        <v>1250</v>
      </c>
      <c r="B95" t="s">
        <v>191</v>
      </c>
      <c r="C95" t="s">
        <v>1409</v>
      </c>
      <c r="D95">
        <v>60</v>
      </c>
      <c r="E95" s="358" t="s">
        <v>1485</v>
      </c>
      <c r="F95" s="358">
        <v>332</v>
      </c>
      <c r="H95" t="str">
        <f t="shared" si="1"/>
        <v>TESLA MODEL 3</v>
      </c>
      <c r="J95" t="str" cm="1">
        <f t="array" ref="J95:L95" xml:space="preserve"> _xlfn.TEXTSPLIT( H95, " " )</f>
        <v>TESLA</v>
      </c>
      <c r="K95" t="str">
        <v>MODEL</v>
      </c>
      <c r="L95" t="str">
        <v>3</v>
      </c>
    </row>
    <row r="96" spans="1:12" hidden="1" x14ac:dyDescent="0.3">
      <c r="A96" t="s">
        <v>1250</v>
      </c>
      <c r="B96" t="s">
        <v>191</v>
      </c>
      <c r="C96" t="s">
        <v>1409</v>
      </c>
      <c r="D96">
        <v>60</v>
      </c>
      <c r="E96" s="358" t="s">
        <v>1486</v>
      </c>
      <c r="F96" s="358">
        <v>2</v>
      </c>
      <c r="H96" t="str">
        <f t="shared" si="1"/>
        <v>TOYOTA MIRAI</v>
      </c>
      <c r="J96" t="str" cm="1">
        <f t="array" ref="J96:K96" xml:space="preserve"> _xlfn.TEXTSPLIT( H96, " " )</f>
        <v>TOYOTA</v>
      </c>
      <c r="K96" t="str">
        <v>MIRAI</v>
      </c>
    </row>
    <row r="97" spans="1:13" hidden="1" x14ac:dyDescent="0.3">
      <c r="A97" t="s">
        <v>1250</v>
      </c>
      <c r="B97" t="s">
        <v>191</v>
      </c>
      <c r="C97" t="s">
        <v>1409</v>
      </c>
      <c r="D97">
        <v>60</v>
      </c>
      <c r="E97" s="358" t="s">
        <v>1487</v>
      </c>
      <c r="F97" s="358">
        <v>0</v>
      </c>
      <c r="H97" t="str">
        <f t="shared" si="1"/>
        <v>VOLVO S60</v>
      </c>
      <c r="J97" t="str" cm="1">
        <f t="array" ref="J97:K97" xml:space="preserve"> _xlfn.TEXTSPLIT( H97, " " )</f>
        <v>VOLVO</v>
      </c>
      <c r="K97" t="str">
        <v>S60</v>
      </c>
    </row>
    <row r="98" spans="1:13" hidden="1" x14ac:dyDescent="0.3">
      <c r="A98" t="s">
        <v>1250</v>
      </c>
      <c r="B98" t="s">
        <v>191</v>
      </c>
      <c r="C98" t="s">
        <v>1409</v>
      </c>
      <c r="D98">
        <v>60</v>
      </c>
      <c r="E98" s="358" t="s">
        <v>1488</v>
      </c>
      <c r="F98" s="358">
        <v>1</v>
      </c>
      <c r="H98" t="str">
        <f t="shared" si="1"/>
        <v>VOLVO V60 CROSS COUNTRY</v>
      </c>
      <c r="J98" t="str" cm="1">
        <f t="array" ref="J98:M98" xml:space="preserve"> _xlfn.TEXTSPLIT( H98, " " )</f>
        <v>VOLVO</v>
      </c>
      <c r="K98" t="str">
        <v>V60</v>
      </c>
      <c r="L98" t="str">
        <v>CROSS</v>
      </c>
      <c r="M98" t="str">
        <v>COUNTRY</v>
      </c>
    </row>
    <row r="99" spans="1:13" hidden="1" x14ac:dyDescent="0.3">
      <c r="A99" t="s">
        <v>1250</v>
      </c>
      <c r="B99" t="s">
        <v>207</v>
      </c>
      <c r="C99" t="s">
        <v>1402</v>
      </c>
      <c r="D99">
        <v>70</v>
      </c>
      <c r="E99" s="358" t="s">
        <v>1489</v>
      </c>
      <c r="F99" s="358">
        <v>0</v>
      </c>
      <c r="H99" t="str">
        <f t="shared" si="1"/>
        <v>KIA STINGER</v>
      </c>
      <c r="J99" t="str" cm="1">
        <f t="array" ref="J99:K99" xml:space="preserve"> _xlfn.TEXTSPLIT( H99, " " )</f>
        <v>KIA</v>
      </c>
      <c r="K99" t="str">
        <v>STINGER</v>
      </c>
    </row>
    <row r="100" spans="1:13" hidden="1" x14ac:dyDescent="0.3">
      <c r="A100" t="s">
        <v>1250</v>
      </c>
      <c r="B100" t="s">
        <v>207</v>
      </c>
      <c r="C100" t="s">
        <v>1402</v>
      </c>
      <c r="D100">
        <v>70</v>
      </c>
      <c r="E100" s="358" t="s">
        <v>1490</v>
      </c>
      <c r="F100" s="358">
        <v>288</v>
      </c>
      <c r="H100" t="str">
        <f t="shared" si="1"/>
        <v>SKODA SUPERB</v>
      </c>
      <c r="J100" t="str" cm="1">
        <f t="array" ref="J100:K100" xml:space="preserve"> _xlfn.TEXTSPLIT( H100, " " )</f>
        <v>SKODA</v>
      </c>
      <c r="K100" t="str">
        <v>SUPERB</v>
      </c>
    </row>
    <row r="101" spans="1:13" hidden="1" x14ac:dyDescent="0.3">
      <c r="A101" t="s">
        <v>1250</v>
      </c>
      <c r="B101" t="s">
        <v>207</v>
      </c>
      <c r="C101" t="s">
        <v>1402</v>
      </c>
      <c r="D101">
        <v>70</v>
      </c>
      <c r="E101" s="358" t="s">
        <v>1491</v>
      </c>
      <c r="F101" s="358">
        <v>0</v>
      </c>
      <c r="H101" t="str">
        <f t="shared" si="1"/>
        <v>VOLKSWAGEN CADDY</v>
      </c>
      <c r="J101" t="str" cm="1">
        <f t="array" ref="J101:K101" xml:space="preserve"> _xlfn.TEXTSPLIT( H101, " " )</f>
        <v>VOLKSWAGEN</v>
      </c>
      <c r="K101" t="str">
        <v>CADDY</v>
      </c>
    </row>
    <row r="102" spans="1:13" hidden="1" x14ac:dyDescent="0.3">
      <c r="A102" t="s">
        <v>1250</v>
      </c>
      <c r="B102" t="s">
        <v>207</v>
      </c>
      <c r="C102" t="s">
        <v>1409</v>
      </c>
      <c r="D102">
        <v>70</v>
      </c>
      <c r="E102" s="358" t="s">
        <v>1492</v>
      </c>
      <c r="F102" s="358">
        <v>11</v>
      </c>
      <c r="H102" t="str">
        <f t="shared" si="1"/>
        <v>AUDI A6</v>
      </c>
      <c r="J102" t="str" cm="1">
        <f t="array" ref="J102:K102" xml:space="preserve"> _xlfn.TEXTSPLIT( H102, " " )</f>
        <v>AUDI</v>
      </c>
      <c r="K102" t="str">
        <v>A6</v>
      </c>
    </row>
    <row r="103" spans="1:13" hidden="1" x14ac:dyDescent="0.3">
      <c r="A103" t="s">
        <v>1250</v>
      </c>
      <c r="B103" t="s">
        <v>207</v>
      </c>
      <c r="C103" t="s">
        <v>1409</v>
      </c>
      <c r="D103">
        <v>70</v>
      </c>
      <c r="E103" s="358" t="s">
        <v>1493</v>
      </c>
      <c r="F103" s="358">
        <v>34</v>
      </c>
      <c r="H103" t="str">
        <f t="shared" si="1"/>
        <v>AUDI E-TRON GT</v>
      </c>
      <c r="J103" t="str" cm="1">
        <f t="array" ref="J103:L103" xml:space="preserve"> _xlfn.TEXTSPLIT( H103, " " )</f>
        <v>AUDI</v>
      </c>
      <c r="K103" t="str">
        <v>E-TRON</v>
      </c>
      <c r="L103" t="str">
        <v>GT</v>
      </c>
    </row>
    <row r="104" spans="1:13" hidden="1" x14ac:dyDescent="0.3">
      <c r="A104" t="s">
        <v>1250</v>
      </c>
      <c r="B104" t="s">
        <v>207</v>
      </c>
      <c r="C104" t="s">
        <v>1409</v>
      </c>
      <c r="D104">
        <v>70</v>
      </c>
      <c r="E104" s="358" t="s">
        <v>1494</v>
      </c>
      <c r="F104" s="358">
        <v>40</v>
      </c>
      <c r="H104" t="str">
        <f t="shared" si="1"/>
        <v>AUDI RS6</v>
      </c>
      <c r="J104" t="str" cm="1">
        <f t="array" ref="J104:K104" xml:space="preserve"> _xlfn.TEXTSPLIT( H104, " " )</f>
        <v>AUDI</v>
      </c>
      <c r="K104" t="str">
        <v>RS6</v>
      </c>
    </row>
    <row r="105" spans="1:13" hidden="1" x14ac:dyDescent="0.3">
      <c r="A105" t="s">
        <v>1250</v>
      </c>
      <c r="B105" t="s">
        <v>207</v>
      </c>
      <c r="C105" t="s">
        <v>1409</v>
      </c>
      <c r="D105">
        <v>70</v>
      </c>
      <c r="E105" s="358" t="s">
        <v>1495</v>
      </c>
      <c r="F105" s="358">
        <v>0</v>
      </c>
      <c r="H105" t="str">
        <f t="shared" si="1"/>
        <v>AUDI RS7</v>
      </c>
      <c r="J105" t="str" cm="1">
        <f t="array" ref="J105:K105" xml:space="preserve"> _xlfn.TEXTSPLIT( H105, " " )</f>
        <v>AUDI</v>
      </c>
      <c r="K105" t="str">
        <v>RS7</v>
      </c>
    </row>
    <row r="106" spans="1:13" hidden="1" x14ac:dyDescent="0.3">
      <c r="A106" t="s">
        <v>1250</v>
      </c>
      <c r="B106" t="s">
        <v>207</v>
      </c>
      <c r="C106" t="s">
        <v>1409</v>
      </c>
      <c r="D106">
        <v>70</v>
      </c>
      <c r="E106" s="358" t="s">
        <v>1496</v>
      </c>
      <c r="F106" s="358">
        <v>1</v>
      </c>
      <c r="H106" t="str">
        <f t="shared" si="1"/>
        <v>BENTLEY CONTINENTAL</v>
      </c>
      <c r="J106" t="str" cm="1">
        <f t="array" ref="J106:K106" xml:space="preserve"> _xlfn.TEXTSPLIT( H106, " " )</f>
        <v>BENTLEY</v>
      </c>
      <c r="K106" t="str">
        <v>CONTINENTAL</v>
      </c>
    </row>
    <row r="107" spans="1:13" hidden="1" x14ac:dyDescent="0.3">
      <c r="A107" t="s">
        <v>1250</v>
      </c>
      <c r="B107" t="s">
        <v>207</v>
      </c>
      <c r="C107" t="s">
        <v>1409</v>
      </c>
      <c r="D107">
        <v>70</v>
      </c>
      <c r="E107" s="358" t="s">
        <v>1497</v>
      </c>
      <c r="F107" s="358">
        <v>20</v>
      </c>
      <c r="H107" t="str">
        <f t="shared" si="1"/>
        <v>BMW 5 SERIES</v>
      </c>
      <c r="J107" t="str" cm="1">
        <f t="array" ref="J107:L107" xml:space="preserve"> _xlfn.TEXTSPLIT( H107, " " )</f>
        <v>BMW</v>
      </c>
      <c r="K107" t="str">
        <v>5</v>
      </c>
      <c r="L107" t="str">
        <v>SERIES</v>
      </c>
    </row>
    <row r="108" spans="1:13" hidden="1" x14ac:dyDescent="0.3">
      <c r="A108" t="s">
        <v>1250</v>
      </c>
      <c r="B108" t="s">
        <v>207</v>
      </c>
      <c r="C108" t="s">
        <v>1409</v>
      </c>
      <c r="D108">
        <v>70</v>
      </c>
      <c r="E108" s="358" t="s">
        <v>1498</v>
      </c>
      <c r="F108" s="358">
        <v>2</v>
      </c>
      <c r="H108" t="str">
        <f t="shared" si="1"/>
        <v>BMW 8 SERIES</v>
      </c>
      <c r="J108" t="str" cm="1">
        <f t="array" ref="J108:L108" xml:space="preserve"> _xlfn.TEXTSPLIT( H108, " " )</f>
        <v>BMW</v>
      </c>
      <c r="K108" t="str">
        <v>8</v>
      </c>
      <c r="L108" t="str">
        <v>SERIES</v>
      </c>
    </row>
    <row r="109" spans="1:13" hidden="1" x14ac:dyDescent="0.3">
      <c r="A109" t="s">
        <v>1250</v>
      </c>
      <c r="B109" t="s">
        <v>207</v>
      </c>
      <c r="C109" t="s">
        <v>1409</v>
      </c>
      <c r="D109">
        <v>70</v>
      </c>
      <c r="E109" s="358" t="s">
        <v>1499</v>
      </c>
      <c r="F109" s="358">
        <v>81</v>
      </c>
      <c r="H109" t="str">
        <f t="shared" si="1"/>
        <v>HYUNDAI IONIQ 6</v>
      </c>
      <c r="J109" t="str" cm="1">
        <f t="array" ref="J109:L109" xml:space="preserve"> _xlfn.TEXTSPLIT( H109, " " )</f>
        <v>HYUNDAI</v>
      </c>
      <c r="K109" t="str">
        <v>IONIQ</v>
      </c>
      <c r="L109" t="str">
        <v>6</v>
      </c>
    </row>
    <row r="110" spans="1:13" hidden="1" x14ac:dyDescent="0.3">
      <c r="A110" t="s">
        <v>1250</v>
      </c>
      <c r="B110" t="s">
        <v>207</v>
      </c>
      <c r="C110" t="s">
        <v>1409</v>
      </c>
      <c r="D110">
        <v>70</v>
      </c>
      <c r="E110" s="358" t="s">
        <v>1500</v>
      </c>
      <c r="F110" s="358">
        <v>1</v>
      </c>
      <c r="H110" t="str">
        <f t="shared" si="1"/>
        <v>JAGUAR XF</v>
      </c>
      <c r="J110" t="str" cm="1">
        <f t="array" ref="J110:K110" xml:space="preserve"> _xlfn.TEXTSPLIT( H110, " " )</f>
        <v>JAGUAR</v>
      </c>
      <c r="K110" t="str">
        <v>XF</v>
      </c>
    </row>
    <row r="111" spans="1:13" hidden="1" x14ac:dyDescent="0.3">
      <c r="A111" t="s">
        <v>1250</v>
      </c>
      <c r="B111" t="s">
        <v>207</v>
      </c>
      <c r="C111" t="s">
        <v>1409</v>
      </c>
      <c r="D111">
        <v>70</v>
      </c>
      <c r="E111" s="358" t="s">
        <v>1489</v>
      </c>
      <c r="F111" s="358">
        <v>0</v>
      </c>
      <c r="H111" t="str">
        <f t="shared" si="1"/>
        <v>KIA STINGER</v>
      </c>
      <c r="J111" t="str" cm="1">
        <f t="array" ref="J111:K111" xml:space="preserve"> _xlfn.TEXTSPLIT( H111, " " )</f>
        <v>KIA</v>
      </c>
      <c r="K111" t="str">
        <v>STINGER</v>
      </c>
    </row>
    <row r="112" spans="1:13" hidden="1" x14ac:dyDescent="0.3">
      <c r="A112" t="s">
        <v>1250</v>
      </c>
      <c r="B112" t="s">
        <v>207</v>
      </c>
      <c r="C112" t="s">
        <v>1409</v>
      </c>
      <c r="D112">
        <v>70</v>
      </c>
      <c r="E112" s="358" t="s">
        <v>1501</v>
      </c>
      <c r="F112" s="358">
        <v>1</v>
      </c>
      <c r="H112" t="str">
        <f t="shared" si="1"/>
        <v>MASERATI GHIBLI</v>
      </c>
      <c r="J112" t="str" cm="1">
        <f t="array" ref="J112:K112" xml:space="preserve"> _xlfn.TEXTSPLIT( H112, " " )</f>
        <v>MASERATI</v>
      </c>
      <c r="K112" t="str">
        <v>GHIBLI</v>
      </c>
    </row>
    <row r="113" spans="1:12" hidden="1" x14ac:dyDescent="0.3">
      <c r="A113" t="s">
        <v>1250</v>
      </c>
      <c r="B113" t="s">
        <v>207</v>
      </c>
      <c r="C113" t="s">
        <v>1409</v>
      </c>
      <c r="D113">
        <v>70</v>
      </c>
      <c r="E113" s="358" t="s">
        <v>1502</v>
      </c>
      <c r="F113" s="358">
        <v>32</v>
      </c>
      <c r="H113" t="str">
        <f t="shared" si="1"/>
        <v>MERCEDES-BENZ E-CLASS</v>
      </c>
      <c r="J113" t="str" cm="1">
        <f t="array" ref="J113:K113" xml:space="preserve"> _xlfn.TEXTSPLIT( H113, " " )</f>
        <v>MERCEDES-BENZ</v>
      </c>
      <c r="K113" t="str">
        <v>E-CLASS</v>
      </c>
    </row>
    <row r="114" spans="1:12" hidden="1" x14ac:dyDescent="0.3">
      <c r="A114" t="s">
        <v>1250</v>
      </c>
      <c r="B114" t="s">
        <v>207</v>
      </c>
      <c r="C114" t="s">
        <v>1409</v>
      </c>
      <c r="D114">
        <v>70</v>
      </c>
      <c r="E114" s="358" t="s">
        <v>1503</v>
      </c>
      <c r="F114" s="358">
        <v>11</v>
      </c>
      <c r="H114" t="str">
        <f t="shared" si="1"/>
        <v>MERCEDES-BENZ EQE</v>
      </c>
      <c r="J114" t="str" cm="1">
        <f t="array" ref="J114:K114" xml:space="preserve"> _xlfn.TEXTSPLIT( H114, " " )</f>
        <v>MERCEDES-BENZ</v>
      </c>
      <c r="K114" t="str">
        <v>EQE</v>
      </c>
    </row>
    <row r="115" spans="1:12" hidden="1" x14ac:dyDescent="0.3">
      <c r="A115" t="s">
        <v>1250</v>
      </c>
      <c r="B115" t="s">
        <v>207</v>
      </c>
      <c r="C115" t="s">
        <v>1409</v>
      </c>
      <c r="D115">
        <v>70</v>
      </c>
      <c r="E115" s="358" t="s">
        <v>1504</v>
      </c>
      <c r="F115" s="358">
        <v>12</v>
      </c>
      <c r="H115" t="str">
        <f t="shared" si="1"/>
        <v>POLESTAR 4</v>
      </c>
      <c r="J115" t="str" cm="1">
        <f t="array" ref="J115:K115" xml:space="preserve"> _xlfn.TEXTSPLIT( H115, " " )</f>
        <v>POLESTAR</v>
      </c>
      <c r="K115" t="str">
        <v>4</v>
      </c>
    </row>
    <row r="116" spans="1:12" hidden="1" x14ac:dyDescent="0.3">
      <c r="A116" t="s">
        <v>1250</v>
      </c>
      <c r="B116" t="s">
        <v>207</v>
      </c>
      <c r="C116" t="s">
        <v>1409</v>
      </c>
      <c r="D116">
        <v>70</v>
      </c>
      <c r="E116" s="358" t="s">
        <v>1505</v>
      </c>
      <c r="F116" s="358">
        <v>14</v>
      </c>
      <c r="H116" t="str">
        <f t="shared" si="1"/>
        <v>PORSCHE TAYCAN</v>
      </c>
      <c r="J116" t="str" cm="1">
        <f t="array" ref="J116:K116" xml:space="preserve"> _xlfn.TEXTSPLIT( H116, " " )</f>
        <v>PORSCHE</v>
      </c>
      <c r="K116" t="str">
        <v>TAYCAN</v>
      </c>
    </row>
    <row r="117" spans="1:12" hidden="1" x14ac:dyDescent="0.3">
      <c r="A117" t="s">
        <v>1250</v>
      </c>
      <c r="B117" t="s">
        <v>207</v>
      </c>
      <c r="C117" t="s">
        <v>1409</v>
      </c>
      <c r="D117">
        <v>70</v>
      </c>
      <c r="E117" s="358" t="s">
        <v>1490</v>
      </c>
      <c r="F117" s="358">
        <v>50</v>
      </c>
      <c r="H117" t="str">
        <f t="shared" si="1"/>
        <v>SKODA SUPERB</v>
      </c>
      <c r="J117" t="str" cm="1">
        <f t="array" ref="J117:K117" xml:space="preserve"> _xlfn.TEXTSPLIT( H117, " " )</f>
        <v>SKODA</v>
      </c>
      <c r="K117" t="str">
        <v>SUPERB</v>
      </c>
    </row>
    <row r="118" spans="1:12" hidden="1" x14ac:dyDescent="0.3">
      <c r="A118" t="s">
        <v>1250</v>
      </c>
      <c r="B118" t="s">
        <v>1254</v>
      </c>
      <c r="C118" t="s">
        <v>1402</v>
      </c>
      <c r="D118">
        <v>100</v>
      </c>
      <c r="E118" s="358" t="s">
        <v>1506</v>
      </c>
      <c r="F118" s="358">
        <v>0</v>
      </c>
      <c r="H118" t="str">
        <f t="shared" si="1"/>
        <v>ASTON MARTIN DBX</v>
      </c>
      <c r="J118" t="str" cm="1">
        <f t="array" ref="J118:L118" xml:space="preserve"> _xlfn.TEXTSPLIT( H118, " " )</f>
        <v>ASTON</v>
      </c>
      <c r="K118" t="str">
        <v>MARTIN</v>
      </c>
      <c r="L118" t="str">
        <v>DBX</v>
      </c>
    </row>
    <row r="119" spans="1:12" hidden="1" x14ac:dyDescent="0.3">
      <c r="A119" t="s">
        <v>1250</v>
      </c>
      <c r="B119" t="s">
        <v>1254</v>
      </c>
      <c r="C119" t="s">
        <v>1409</v>
      </c>
      <c r="D119">
        <v>100</v>
      </c>
      <c r="E119" s="358" t="s">
        <v>1506</v>
      </c>
      <c r="F119" s="358">
        <v>13</v>
      </c>
      <c r="H119" t="str">
        <f t="shared" si="1"/>
        <v>ASTON MARTIN DBX</v>
      </c>
      <c r="J119" t="str" cm="1">
        <f t="array" ref="J119:L119" xml:space="preserve"> _xlfn.TEXTSPLIT( H119, " " )</f>
        <v>ASTON</v>
      </c>
      <c r="K119" t="str">
        <v>MARTIN</v>
      </c>
      <c r="L119" t="str">
        <v>DBX</v>
      </c>
    </row>
    <row r="120" spans="1:12" hidden="1" x14ac:dyDescent="0.3">
      <c r="A120" t="s">
        <v>1250</v>
      </c>
      <c r="B120" t="s">
        <v>1254</v>
      </c>
      <c r="C120" t="s">
        <v>1409</v>
      </c>
      <c r="D120">
        <v>100</v>
      </c>
      <c r="E120" s="358" t="s">
        <v>1507</v>
      </c>
      <c r="F120" s="358">
        <v>1</v>
      </c>
      <c r="H120" t="str">
        <f t="shared" si="1"/>
        <v>AUDI A8</v>
      </c>
      <c r="J120" t="str" cm="1">
        <f t="array" ref="J120:K120" xml:space="preserve"> _xlfn.TEXTSPLIT( H120, " " )</f>
        <v>AUDI</v>
      </c>
      <c r="K120" t="str">
        <v>A8</v>
      </c>
    </row>
    <row r="121" spans="1:12" hidden="1" x14ac:dyDescent="0.3">
      <c r="A121" t="s">
        <v>1250</v>
      </c>
      <c r="B121" t="s">
        <v>1254</v>
      </c>
      <c r="C121" t="s">
        <v>1409</v>
      </c>
      <c r="D121">
        <v>100</v>
      </c>
      <c r="E121" s="358" t="s">
        <v>1494</v>
      </c>
      <c r="F121" s="358">
        <v>11</v>
      </c>
      <c r="H121" t="str">
        <f t="shared" si="1"/>
        <v>AUDI RS6</v>
      </c>
      <c r="J121" t="str" cm="1">
        <f t="array" ref="J121:K121" xml:space="preserve"> _xlfn.TEXTSPLIT( H121, " " )</f>
        <v>AUDI</v>
      </c>
      <c r="K121" t="str">
        <v>RS6</v>
      </c>
    </row>
    <row r="122" spans="1:12" hidden="1" x14ac:dyDescent="0.3">
      <c r="A122" t="s">
        <v>1250</v>
      </c>
      <c r="B122" t="s">
        <v>1254</v>
      </c>
      <c r="C122" t="s">
        <v>1409</v>
      </c>
      <c r="D122">
        <v>100</v>
      </c>
      <c r="E122" s="358" t="s">
        <v>1508</v>
      </c>
      <c r="F122" s="358">
        <v>1</v>
      </c>
      <c r="H122" t="str">
        <f t="shared" si="1"/>
        <v>BENTLEY FLYING SPUR</v>
      </c>
      <c r="J122" t="str" cm="1">
        <f t="array" ref="J122:L122" xml:space="preserve"> _xlfn.TEXTSPLIT( H122, " " )</f>
        <v>BENTLEY</v>
      </c>
      <c r="K122" t="str">
        <v>FLYING</v>
      </c>
      <c r="L122" t="str">
        <v>SPUR</v>
      </c>
    </row>
    <row r="123" spans="1:12" hidden="1" x14ac:dyDescent="0.3">
      <c r="A123" t="s">
        <v>1250</v>
      </c>
      <c r="B123" t="s">
        <v>1254</v>
      </c>
      <c r="C123" t="s">
        <v>1409</v>
      </c>
      <c r="D123">
        <v>100</v>
      </c>
      <c r="E123" s="358" t="s">
        <v>1509</v>
      </c>
      <c r="F123" s="358">
        <v>3</v>
      </c>
      <c r="H123" t="str">
        <f t="shared" si="1"/>
        <v>BMW 7 SERIES</v>
      </c>
      <c r="J123" t="str" cm="1">
        <f t="array" ref="J123:L123" xml:space="preserve"> _xlfn.TEXTSPLIT( H123, " " )</f>
        <v>BMW</v>
      </c>
      <c r="K123" t="str">
        <v>7</v>
      </c>
      <c r="L123" t="str">
        <v>SERIES</v>
      </c>
    </row>
    <row r="124" spans="1:12" hidden="1" x14ac:dyDescent="0.3">
      <c r="A124" t="s">
        <v>1250</v>
      </c>
      <c r="B124" t="s">
        <v>1254</v>
      </c>
      <c r="C124" t="s">
        <v>1409</v>
      </c>
      <c r="D124">
        <v>100</v>
      </c>
      <c r="E124" s="358" t="s">
        <v>1436</v>
      </c>
      <c r="F124" s="358">
        <v>5</v>
      </c>
      <c r="H124" t="str">
        <f t="shared" si="1"/>
        <v>BMW I</v>
      </c>
      <c r="J124" t="str" cm="1">
        <f t="array" ref="J124:K124" xml:space="preserve"> _xlfn.TEXTSPLIT( H124, " " )</f>
        <v>BMW</v>
      </c>
      <c r="K124" t="str">
        <v>I</v>
      </c>
    </row>
    <row r="125" spans="1:12" hidden="1" x14ac:dyDescent="0.3">
      <c r="A125" t="s">
        <v>1250</v>
      </c>
      <c r="B125" t="s">
        <v>1254</v>
      </c>
      <c r="C125" t="s">
        <v>1409</v>
      </c>
      <c r="D125">
        <v>100</v>
      </c>
      <c r="E125" s="358" t="s">
        <v>1510</v>
      </c>
      <c r="F125" s="358">
        <v>0</v>
      </c>
      <c r="H125" t="str">
        <f t="shared" si="1"/>
        <v>LEXUS LS500</v>
      </c>
      <c r="J125" t="str" cm="1">
        <f t="array" ref="J125:K125" xml:space="preserve"> _xlfn.TEXTSPLIT( H125, " " )</f>
        <v>LEXUS</v>
      </c>
      <c r="K125" t="str">
        <v>LS500</v>
      </c>
    </row>
    <row r="126" spans="1:12" hidden="1" x14ac:dyDescent="0.3">
      <c r="A126" t="s">
        <v>1250</v>
      </c>
      <c r="B126" t="s">
        <v>1254</v>
      </c>
      <c r="C126" t="s">
        <v>1409</v>
      </c>
      <c r="D126">
        <v>100</v>
      </c>
      <c r="E126" s="358" t="s">
        <v>1511</v>
      </c>
      <c r="F126" s="358">
        <v>1</v>
      </c>
      <c r="H126" t="str">
        <f t="shared" si="1"/>
        <v>LEXUS LS500H</v>
      </c>
      <c r="J126" t="str" cm="1">
        <f t="array" ref="J126:K126" xml:space="preserve"> _xlfn.TEXTSPLIT( H126, " " )</f>
        <v>LEXUS</v>
      </c>
      <c r="K126" t="str">
        <v>LS500H</v>
      </c>
    </row>
    <row r="127" spans="1:12" hidden="1" x14ac:dyDescent="0.3">
      <c r="A127" t="s">
        <v>1250</v>
      </c>
      <c r="B127" t="s">
        <v>1254</v>
      </c>
      <c r="C127" t="s">
        <v>1409</v>
      </c>
      <c r="D127">
        <v>100</v>
      </c>
      <c r="E127" s="358" t="s">
        <v>1512</v>
      </c>
      <c r="F127" s="358">
        <v>1</v>
      </c>
      <c r="H127" t="str">
        <f t="shared" si="1"/>
        <v>LOTUS EMEYA</v>
      </c>
      <c r="J127" t="str" cm="1">
        <f t="array" ref="J127:K127" xml:space="preserve"> _xlfn.TEXTSPLIT( H127, " " )</f>
        <v>LOTUS</v>
      </c>
      <c r="K127" t="str">
        <v>EMEYA</v>
      </c>
    </row>
    <row r="128" spans="1:12" hidden="1" x14ac:dyDescent="0.3">
      <c r="A128" t="s">
        <v>1250</v>
      </c>
      <c r="B128" t="s">
        <v>1254</v>
      </c>
      <c r="C128" t="s">
        <v>1409</v>
      </c>
      <c r="D128">
        <v>100</v>
      </c>
      <c r="E128" s="358" t="s">
        <v>1513</v>
      </c>
      <c r="F128" s="358">
        <v>3</v>
      </c>
      <c r="H128" t="str">
        <f t="shared" si="1"/>
        <v>MERCEDES-BENZ EQS</v>
      </c>
      <c r="J128" t="str" cm="1">
        <f t="array" ref="J128:K128" xml:space="preserve"> _xlfn.TEXTSPLIT( H128, " " )</f>
        <v>MERCEDES-BENZ</v>
      </c>
      <c r="K128" t="str">
        <v>EQS</v>
      </c>
    </row>
    <row r="129" spans="1:11" hidden="1" x14ac:dyDescent="0.3">
      <c r="A129" t="s">
        <v>1250</v>
      </c>
      <c r="B129" t="s">
        <v>1254</v>
      </c>
      <c r="C129" t="s">
        <v>1409</v>
      </c>
      <c r="D129">
        <v>100</v>
      </c>
      <c r="E129" s="358" t="s">
        <v>1514</v>
      </c>
      <c r="F129" s="358">
        <v>6</v>
      </c>
      <c r="H129" t="str">
        <f t="shared" si="1"/>
        <v>MERCEDES-BENZ S-CLASS</v>
      </c>
      <c r="J129" t="str" cm="1">
        <f t="array" ref="J129:K129" xml:space="preserve"> _xlfn.TEXTSPLIT( H129, " " )</f>
        <v>MERCEDES-BENZ</v>
      </c>
      <c r="K129" t="str">
        <v>S-CLASS</v>
      </c>
    </row>
    <row r="130" spans="1:11" hidden="1" x14ac:dyDescent="0.3">
      <c r="A130" t="s">
        <v>1250</v>
      </c>
      <c r="B130" t="s">
        <v>1254</v>
      </c>
      <c r="C130" t="s">
        <v>1409</v>
      </c>
      <c r="D130">
        <v>100</v>
      </c>
      <c r="E130" s="358" t="s">
        <v>1515</v>
      </c>
      <c r="F130" s="358">
        <v>11</v>
      </c>
      <c r="H130" t="str">
        <f t="shared" ref="H130:H193" si="2" xml:space="preserve"> TRIM( SUBSTITUTE( E130, CHAR(160),"" ) )</f>
        <v>POLESTAR 3</v>
      </c>
      <c r="J130" t="str" cm="1">
        <f t="array" ref="J130:K130" xml:space="preserve"> _xlfn.TEXTSPLIT( H130, " " )</f>
        <v>POLESTAR</v>
      </c>
      <c r="K130" t="str">
        <v>3</v>
      </c>
    </row>
    <row r="131" spans="1:11" hidden="1" x14ac:dyDescent="0.3">
      <c r="A131" t="s">
        <v>1250</v>
      </c>
      <c r="B131" t="s">
        <v>1254</v>
      </c>
      <c r="C131" t="s">
        <v>1409</v>
      </c>
      <c r="D131">
        <v>100</v>
      </c>
      <c r="E131" s="358" t="s">
        <v>1516</v>
      </c>
      <c r="F131" s="358">
        <v>5</v>
      </c>
      <c r="H131" t="str">
        <f t="shared" si="2"/>
        <v>PORSCHE PANAMERA</v>
      </c>
      <c r="J131" t="str" cm="1">
        <f t="array" ref="J131:K131" xml:space="preserve"> _xlfn.TEXTSPLIT( H131, " " )</f>
        <v>PORSCHE</v>
      </c>
      <c r="K131" t="str">
        <v>PANAMERA</v>
      </c>
    </row>
    <row r="132" spans="1:11" hidden="1" x14ac:dyDescent="0.3">
      <c r="A132" t="s">
        <v>1250</v>
      </c>
      <c r="B132" t="s">
        <v>1254</v>
      </c>
      <c r="C132" t="s">
        <v>1409</v>
      </c>
      <c r="D132">
        <v>100</v>
      </c>
      <c r="E132" s="358" t="s">
        <v>1517</v>
      </c>
      <c r="F132" s="358">
        <v>0</v>
      </c>
      <c r="H132" t="str">
        <f t="shared" si="2"/>
        <v>ROLLS-ROYCE CULLINAN</v>
      </c>
      <c r="J132" t="str" cm="1">
        <f t="array" ref="J132:K132" xml:space="preserve"> _xlfn.TEXTSPLIT( H132, " " )</f>
        <v>ROLLS-ROYCE</v>
      </c>
      <c r="K132" t="str">
        <v>CULLINAN</v>
      </c>
    </row>
    <row r="133" spans="1:11" hidden="1" x14ac:dyDescent="0.3">
      <c r="A133" t="s">
        <v>1250</v>
      </c>
      <c r="B133" t="s">
        <v>1254</v>
      </c>
      <c r="C133" t="s">
        <v>1409</v>
      </c>
      <c r="D133">
        <v>100</v>
      </c>
      <c r="E133" s="358" t="s">
        <v>1518</v>
      </c>
      <c r="F133" s="358">
        <v>1</v>
      </c>
      <c r="H133" t="str">
        <f t="shared" si="2"/>
        <v>ROLLS-ROYCE GHOST</v>
      </c>
      <c r="J133" t="str" cm="1">
        <f t="array" ref="J133:K133" xml:space="preserve"> _xlfn.TEXTSPLIT( H133, " " )</f>
        <v>ROLLS-ROYCE</v>
      </c>
      <c r="K133" t="str">
        <v>GHOST</v>
      </c>
    </row>
    <row r="134" spans="1:11" hidden="1" x14ac:dyDescent="0.3">
      <c r="A134" t="s">
        <v>1250</v>
      </c>
      <c r="B134" t="s">
        <v>1254</v>
      </c>
      <c r="C134" t="s">
        <v>1409</v>
      </c>
      <c r="D134">
        <v>100</v>
      </c>
      <c r="E134" s="358" t="s">
        <v>1519</v>
      </c>
      <c r="F134" s="358">
        <v>1</v>
      </c>
      <c r="H134" t="str">
        <f t="shared" si="2"/>
        <v>ROLLS-ROYCE PHANTOM</v>
      </c>
      <c r="J134" t="str" cm="1">
        <f t="array" ref="J134:K134" xml:space="preserve"> _xlfn.TEXTSPLIT( H134, " " )</f>
        <v>ROLLS-ROYCE</v>
      </c>
      <c r="K134" t="str">
        <v>PHANTOM</v>
      </c>
    </row>
    <row r="135" spans="1:11" hidden="1" x14ac:dyDescent="0.3">
      <c r="A135" t="s">
        <v>1250</v>
      </c>
      <c r="B135" t="s">
        <v>1254</v>
      </c>
      <c r="C135" t="s">
        <v>1409</v>
      </c>
      <c r="D135">
        <v>100</v>
      </c>
      <c r="E135" s="358" t="s">
        <v>1520</v>
      </c>
      <c r="F135" s="358">
        <v>2</v>
      </c>
      <c r="H135" t="str">
        <f t="shared" si="2"/>
        <v>ROLLS-ROYCE SPECTRE</v>
      </c>
      <c r="J135" t="str" cm="1">
        <f t="array" ref="J135:K135" xml:space="preserve"> _xlfn.TEXTSPLIT( H135, " " )</f>
        <v>ROLLS-ROYCE</v>
      </c>
      <c r="K135" t="str">
        <v>SPECTRE</v>
      </c>
    </row>
    <row r="136" spans="1:11" hidden="1" x14ac:dyDescent="0.3">
      <c r="A136" t="s">
        <v>1250</v>
      </c>
      <c r="B136" t="s">
        <v>1254</v>
      </c>
      <c r="C136" t="s">
        <v>1409</v>
      </c>
      <c r="D136">
        <v>100</v>
      </c>
      <c r="E136" s="358" t="s">
        <v>1521</v>
      </c>
      <c r="F136" s="358">
        <v>0</v>
      </c>
      <c r="H136" t="str">
        <f t="shared" si="2"/>
        <v>ROLLS-ROYCE WRAITH</v>
      </c>
      <c r="J136" t="str" cm="1">
        <f t="array" ref="J136:K136" xml:space="preserve"> _xlfn.TEXTSPLIT( H136, " " )</f>
        <v>ROLLS-ROYCE</v>
      </c>
      <c r="K136" t="str">
        <v>WRAITH</v>
      </c>
    </row>
    <row r="137" spans="1:11" hidden="1" x14ac:dyDescent="0.3">
      <c r="A137" t="s">
        <v>1250</v>
      </c>
      <c r="B137" t="s">
        <v>1255</v>
      </c>
      <c r="C137" t="s">
        <v>1402</v>
      </c>
      <c r="D137">
        <v>60</v>
      </c>
      <c r="E137" s="358" t="s">
        <v>1522</v>
      </c>
      <c r="F137" s="358">
        <v>0</v>
      </c>
      <c r="H137" t="str">
        <f t="shared" si="2"/>
        <v>HONDA ODYSSEY</v>
      </c>
      <c r="J137" t="str" cm="1">
        <f t="array" ref="J137:K137" xml:space="preserve"> _xlfn.TEXTSPLIT( H137, " " )</f>
        <v>HONDA</v>
      </c>
      <c r="K137" t="str">
        <v>ODYSSEY</v>
      </c>
    </row>
    <row r="138" spans="1:11" hidden="1" x14ac:dyDescent="0.3">
      <c r="A138" t="s">
        <v>1250</v>
      </c>
      <c r="B138" t="s">
        <v>1255</v>
      </c>
      <c r="C138" t="s">
        <v>1402</v>
      </c>
      <c r="D138">
        <v>60</v>
      </c>
      <c r="E138" s="358" t="s">
        <v>1523</v>
      </c>
      <c r="F138" s="358">
        <v>72</v>
      </c>
      <c r="H138" t="str">
        <f t="shared" si="2"/>
        <v>KIA CARNIVAL</v>
      </c>
      <c r="J138" t="str" cm="1">
        <f t="array" ref="J138:K138" xml:space="preserve"> _xlfn.TEXTSPLIT( H138, " " )</f>
        <v>KIA</v>
      </c>
      <c r="K138" t="str">
        <v>CARNIVAL</v>
      </c>
    </row>
    <row r="139" spans="1:11" hidden="1" x14ac:dyDescent="0.3">
      <c r="A139" t="s">
        <v>1250</v>
      </c>
      <c r="B139" t="s">
        <v>1255</v>
      </c>
      <c r="C139" t="s">
        <v>1402</v>
      </c>
      <c r="D139">
        <v>60</v>
      </c>
      <c r="E139" s="358" t="s">
        <v>1524</v>
      </c>
      <c r="F139" s="358">
        <v>1</v>
      </c>
      <c r="H139" t="str">
        <f t="shared" si="2"/>
        <v>MERCEDES-BENZ VITO</v>
      </c>
      <c r="J139" t="str" cm="1">
        <f t="array" ref="J139:K139" xml:space="preserve"> _xlfn.TEXTSPLIT( H139, " " )</f>
        <v>MERCEDES-BENZ</v>
      </c>
      <c r="K139" t="str">
        <v>VITO</v>
      </c>
    </row>
    <row r="140" spans="1:11" hidden="1" x14ac:dyDescent="0.3">
      <c r="A140" t="s">
        <v>1250</v>
      </c>
      <c r="B140" t="s">
        <v>1255</v>
      </c>
      <c r="C140" t="s">
        <v>1402</v>
      </c>
      <c r="D140">
        <v>60</v>
      </c>
      <c r="E140" s="358" t="s">
        <v>1491</v>
      </c>
      <c r="F140" s="358">
        <v>0</v>
      </c>
      <c r="H140" t="str">
        <f t="shared" si="2"/>
        <v>VOLKSWAGEN CADDY</v>
      </c>
      <c r="J140" t="str" cm="1">
        <f t="array" ref="J140:K140" xml:space="preserve"> _xlfn.TEXTSPLIT( H140, " " )</f>
        <v>VOLKSWAGEN</v>
      </c>
      <c r="K140" t="str">
        <v>CADDY</v>
      </c>
    </row>
    <row r="141" spans="1:11" hidden="1" x14ac:dyDescent="0.3">
      <c r="A141" t="s">
        <v>1250</v>
      </c>
      <c r="B141" t="s">
        <v>1255</v>
      </c>
      <c r="C141" t="s">
        <v>1402</v>
      </c>
      <c r="D141">
        <v>60</v>
      </c>
      <c r="E141" s="358" t="s">
        <v>1525</v>
      </c>
      <c r="F141" s="358">
        <v>0</v>
      </c>
      <c r="H141" t="str">
        <f t="shared" si="2"/>
        <v>VOLKSWAGEN SHARAN</v>
      </c>
      <c r="J141" t="str" cm="1">
        <f t="array" ref="J141:K141" xml:space="preserve"> _xlfn.TEXTSPLIT( H141, " " )</f>
        <v>VOLKSWAGEN</v>
      </c>
      <c r="K141" t="str">
        <v>SHARAN</v>
      </c>
    </row>
    <row r="142" spans="1:11" hidden="1" x14ac:dyDescent="0.3">
      <c r="A142" t="s">
        <v>1250</v>
      </c>
      <c r="B142" t="s">
        <v>1255</v>
      </c>
      <c r="C142" t="s">
        <v>1409</v>
      </c>
      <c r="D142">
        <v>60</v>
      </c>
      <c r="E142" s="358" t="s">
        <v>1526</v>
      </c>
      <c r="F142" s="358">
        <v>44</v>
      </c>
      <c r="H142" t="str">
        <f t="shared" si="2"/>
        <v>HYUNDAI STARIA</v>
      </c>
      <c r="J142" t="str" cm="1">
        <f t="array" ref="J142:K142" xml:space="preserve"> _xlfn.TEXTSPLIT( H142, " " )</f>
        <v>HYUNDAI</v>
      </c>
      <c r="K142" t="str">
        <v>STARIA</v>
      </c>
    </row>
    <row r="143" spans="1:11" hidden="1" x14ac:dyDescent="0.3">
      <c r="A143" t="s">
        <v>1250</v>
      </c>
      <c r="B143" t="s">
        <v>1255</v>
      </c>
      <c r="C143" t="s">
        <v>1409</v>
      </c>
      <c r="D143">
        <v>60</v>
      </c>
      <c r="E143" s="358" t="s">
        <v>1523</v>
      </c>
      <c r="F143" s="358">
        <v>447</v>
      </c>
      <c r="H143" t="str">
        <f t="shared" si="2"/>
        <v>KIA CARNIVAL</v>
      </c>
      <c r="J143" t="str" cm="1">
        <f t="array" ref="J143:K143" xml:space="preserve"> _xlfn.TEXTSPLIT( H143, " " )</f>
        <v>KIA</v>
      </c>
      <c r="K143" t="str">
        <v>CARNIVAL</v>
      </c>
    </row>
    <row r="144" spans="1:11" hidden="1" x14ac:dyDescent="0.3">
      <c r="A144" t="s">
        <v>1250</v>
      </c>
      <c r="B144" t="s">
        <v>1255</v>
      </c>
      <c r="C144" t="s">
        <v>1409</v>
      </c>
      <c r="D144">
        <v>60</v>
      </c>
      <c r="E144" s="358" t="s">
        <v>1527</v>
      </c>
      <c r="F144" s="358">
        <v>1</v>
      </c>
      <c r="H144" t="str">
        <f t="shared" si="2"/>
        <v>LDV MIFA</v>
      </c>
      <c r="J144" t="str" cm="1">
        <f t="array" ref="J144:K144" xml:space="preserve"> _xlfn.TEXTSPLIT( H144, " " )</f>
        <v>LDV</v>
      </c>
      <c r="K144" t="str">
        <v>MIFA</v>
      </c>
    </row>
    <row r="145" spans="1:12" hidden="1" x14ac:dyDescent="0.3">
      <c r="A145" t="s">
        <v>1250</v>
      </c>
      <c r="B145" t="s">
        <v>1255</v>
      </c>
      <c r="C145" t="s">
        <v>1409</v>
      </c>
      <c r="D145">
        <v>60</v>
      </c>
      <c r="E145" s="358" t="s">
        <v>1528</v>
      </c>
      <c r="F145" s="358">
        <v>20</v>
      </c>
      <c r="H145" t="str">
        <f t="shared" si="2"/>
        <v>MERCEDES-BENZ V-CLASS</v>
      </c>
      <c r="J145" t="str" cm="1">
        <f t="array" ref="J145:K145" xml:space="preserve"> _xlfn.TEXTSPLIT( H145, " " )</f>
        <v>MERCEDES-BENZ</v>
      </c>
      <c r="K145" t="str">
        <v>V-CLASS</v>
      </c>
    </row>
    <row r="146" spans="1:12" hidden="1" x14ac:dyDescent="0.3">
      <c r="A146" t="s">
        <v>1250</v>
      </c>
      <c r="B146" t="s">
        <v>1255</v>
      </c>
      <c r="C146" t="s">
        <v>1409</v>
      </c>
      <c r="D146">
        <v>60</v>
      </c>
      <c r="E146" s="358" t="s">
        <v>1524</v>
      </c>
      <c r="F146" s="358">
        <v>18</v>
      </c>
      <c r="H146" t="str">
        <f t="shared" si="2"/>
        <v>MERCEDES-BENZ VITO</v>
      </c>
      <c r="J146" t="str" cm="1">
        <f t="array" ref="J146:K146" xml:space="preserve"> _xlfn.TEXTSPLIT( H146, " " )</f>
        <v>MERCEDES-BENZ</v>
      </c>
      <c r="K146" t="str">
        <v>VITO</v>
      </c>
    </row>
    <row r="147" spans="1:12" hidden="1" x14ac:dyDescent="0.3">
      <c r="A147" t="s">
        <v>1250</v>
      </c>
      <c r="B147" t="s">
        <v>1255</v>
      </c>
      <c r="C147" t="s">
        <v>1409</v>
      </c>
      <c r="D147">
        <v>60</v>
      </c>
      <c r="E147" s="358" t="s">
        <v>1491</v>
      </c>
      <c r="F147" s="358">
        <v>9</v>
      </c>
      <c r="H147" t="str">
        <f t="shared" si="2"/>
        <v>VOLKSWAGEN CADDY</v>
      </c>
      <c r="J147" t="str" cm="1">
        <f t="array" ref="J147:K147" xml:space="preserve"> _xlfn.TEXTSPLIT( H147, " " )</f>
        <v>VOLKSWAGEN</v>
      </c>
      <c r="K147" t="str">
        <v>CADDY</v>
      </c>
    </row>
    <row r="148" spans="1:12" hidden="1" x14ac:dyDescent="0.3">
      <c r="A148" t="s">
        <v>1250</v>
      </c>
      <c r="B148" t="s">
        <v>1255</v>
      </c>
      <c r="C148" t="s">
        <v>1409</v>
      </c>
      <c r="D148">
        <v>60</v>
      </c>
      <c r="E148" s="358" t="s">
        <v>1529</v>
      </c>
      <c r="F148" s="358">
        <v>30</v>
      </c>
      <c r="H148" t="str">
        <f t="shared" si="2"/>
        <v>VOLKSWAGEN T6</v>
      </c>
      <c r="J148" t="str" cm="1">
        <f t="array" ref="J148:K148" xml:space="preserve"> _xlfn.TEXTSPLIT( H148, " " )</f>
        <v>VOLKSWAGEN</v>
      </c>
      <c r="K148" t="str">
        <v>T6</v>
      </c>
    </row>
    <row r="149" spans="1:12" hidden="1" x14ac:dyDescent="0.3">
      <c r="A149" t="s">
        <v>1250</v>
      </c>
      <c r="B149" t="s">
        <v>1255</v>
      </c>
      <c r="C149" t="s">
        <v>1409</v>
      </c>
      <c r="D149">
        <v>60</v>
      </c>
      <c r="E149" s="358" t="s">
        <v>1530</v>
      </c>
      <c r="F149" s="358">
        <v>21</v>
      </c>
      <c r="H149" t="str">
        <f t="shared" si="2"/>
        <v>VOLKSWAGEN T7</v>
      </c>
      <c r="J149" t="str" cm="1">
        <f t="array" ref="J149:K149" xml:space="preserve"> _xlfn.TEXTSPLIT( H149, " " )</f>
        <v>VOLKSWAGEN</v>
      </c>
      <c r="K149" t="str">
        <v>T7</v>
      </c>
    </row>
    <row r="150" spans="1:12" hidden="1" x14ac:dyDescent="0.3">
      <c r="A150" t="s">
        <v>1250</v>
      </c>
      <c r="B150" t="s">
        <v>1256</v>
      </c>
      <c r="C150" t="s">
        <v>1402</v>
      </c>
      <c r="D150">
        <v>80</v>
      </c>
      <c r="E150" t="s">
        <v>1531</v>
      </c>
      <c r="F150">
        <v>19</v>
      </c>
      <c r="H150" t="str">
        <f t="shared" si="2"/>
        <v>FORD MUSTANG</v>
      </c>
      <c r="J150" t="str" cm="1">
        <f t="array" ref="J150:K150" xml:space="preserve"> _xlfn.TEXTSPLIT( H150, " " )</f>
        <v>FORD</v>
      </c>
      <c r="K150" t="str">
        <v>MUSTANG</v>
      </c>
    </row>
    <row r="151" spans="1:12" hidden="1" x14ac:dyDescent="0.3">
      <c r="A151" t="s">
        <v>1250</v>
      </c>
      <c r="B151" t="s">
        <v>1256</v>
      </c>
      <c r="C151" t="s">
        <v>1402</v>
      </c>
      <c r="D151">
        <v>80</v>
      </c>
      <c r="E151" t="s">
        <v>1443</v>
      </c>
      <c r="F151">
        <v>113</v>
      </c>
      <c r="H151" t="str">
        <f t="shared" si="2"/>
        <v>HONDA CIVIC</v>
      </c>
      <c r="J151" t="str" cm="1">
        <f t="array" ref="J151:K151" xml:space="preserve"> _xlfn.TEXTSPLIT( H151, " " )</f>
        <v>HONDA</v>
      </c>
      <c r="K151" t="str">
        <v>CIVIC</v>
      </c>
    </row>
    <row r="152" spans="1:12" hidden="1" x14ac:dyDescent="0.3">
      <c r="A152" t="s">
        <v>1250</v>
      </c>
      <c r="B152" t="s">
        <v>1256</v>
      </c>
      <c r="C152" t="s">
        <v>1402</v>
      </c>
      <c r="D152">
        <v>80</v>
      </c>
      <c r="E152" t="s">
        <v>1532</v>
      </c>
      <c r="F152">
        <v>19</v>
      </c>
      <c r="H152" t="str">
        <f t="shared" si="2"/>
        <v>MAZDA MX-5</v>
      </c>
      <c r="J152" t="str" cm="1">
        <f t="array" ref="J152:K152" xml:space="preserve"> _xlfn.TEXTSPLIT( H152, " " )</f>
        <v>MAZDA</v>
      </c>
      <c r="K152" t="str">
        <v>MX-5</v>
      </c>
    </row>
    <row r="153" spans="1:12" hidden="1" x14ac:dyDescent="0.3">
      <c r="A153" t="s">
        <v>1250</v>
      </c>
      <c r="B153" t="s">
        <v>1256</v>
      </c>
      <c r="C153" t="s">
        <v>1402</v>
      </c>
      <c r="D153">
        <v>80</v>
      </c>
      <c r="E153" t="s">
        <v>1414</v>
      </c>
      <c r="F153">
        <v>12</v>
      </c>
      <c r="H153" t="str">
        <f t="shared" si="2"/>
        <v>MINI CONVERTIBLE</v>
      </c>
      <c r="J153" t="str" cm="1">
        <f t="array" ref="J153:K153" xml:space="preserve"> _xlfn.TEXTSPLIT( H153, " " )</f>
        <v>MINI</v>
      </c>
      <c r="K153" t="str">
        <v>CONVERTIBLE</v>
      </c>
    </row>
    <row r="154" spans="1:12" hidden="1" x14ac:dyDescent="0.3">
      <c r="A154" t="s">
        <v>1250</v>
      </c>
      <c r="B154" t="s">
        <v>1256</v>
      </c>
      <c r="C154" t="s">
        <v>1402</v>
      </c>
      <c r="D154">
        <v>80</v>
      </c>
      <c r="E154" t="s">
        <v>1533</v>
      </c>
      <c r="F154">
        <v>25</v>
      </c>
      <c r="H154" t="str">
        <f t="shared" si="2"/>
        <v>TOYOTA GR YARIS</v>
      </c>
      <c r="J154" t="str" cm="1">
        <f t="array" ref="J154:L154" xml:space="preserve"> _xlfn.TEXTSPLIT( H154, " " )</f>
        <v>TOYOTA</v>
      </c>
      <c r="K154" t="str">
        <v>GR</v>
      </c>
      <c r="L154" t="str">
        <v>YARIS</v>
      </c>
    </row>
    <row r="155" spans="1:12" hidden="1" x14ac:dyDescent="0.3">
      <c r="A155" t="s">
        <v>1250</v>
      </c>
      <c r="B155" t="s">
        <v>1256</v>
      </c>
      <c r="C155" t="s">
        <v>1402</v>
      </c>
      <c r="D155">
        <v>80</v>
      </c>
      <c r="E155" t="s">
        <v>1534</v>
      </c>
      <c r="F155">
        <v>16</v>
      </c>
      <c r="H155" t="str">
        <f t="shared" si="2"/>
        <v>TOYOTA GR86</v>
      </c>
      <c r="J155" t="str" cm="1">
        <f t="array" ref="J155:K155" xml:space="preserve"> _xlfn.TEXTSPLIT( H155, " " )</f>
        <v>TOYOTA</v>
      </c>
      <c r="K155" t="str">
        <v>GR86</v>
      </c>
    </row>
    <row r="156" spans="1:12" hidden="1" x14ac:dyDescent="0.3">
      <c r="A156" t="s">
        <v>1250</v>
      </c>
      <c r="B156" t="s">
        <v>1256</v>
      </c>
      <c r="C156" t="s">
        <v>1535</v>
      </c>
      <c r="D156" t="s">
        <v>1536</v>
      </c>
      <c r="E156" t="s">
        <v>1537</v>
      </c>
      <c r="F156">
        <v>5</v>
      </c>
      <c r="H156" t="str">
        <f t="shared" si="2"/>
        <v>AUDI RS5</v>
      </c>
      <c r="J156" t="str" cm="1">
        <f t="array" ref="J156:K156" xml:space="preserve"> _xlfn.TEXTSPLIT( H156, " " )</f>
        <v>AUDI</v>
      </c>
      <c r="K156" t="str">
        <v>RS5</v>
      </c>
    </row>
    <row r="157" spans="1:12" hidden="1" x14ac:dyDescent="0.3">
      <c r="A157" t="s">
        <v>1250</v>
      </c>
      <c r="B157" t="s">
        <v>1256</v>
      </c>
      <c r="C157" t="s">
        <v>1535</v>
      </c>
      <c r="D157" t="s">
        <v>1536</v>
      </c>
      <c r="E157" t="s">
        <v>1538</v>
      </c>
      <c r="F157">
        <v>1</v>
      </c>
      <c r="H157" t="str">
        <f t="shared" si="2"/>
        <v>AUDI S5</v>
      </c>
      <c r="J157" t="str" cm="1">
        <f t="array" ref="J157:K157" xml:space="preserve"> _xlfn.TEXTSPLIT( H157, " " )</f>
        <v>AUDI</v>
      </c>
      <c r="K157" t="str">
        <v>S5</v>
      </c>
    </row>
    <row r="158" spans="1:12" hidden="1" x14ac:dyDescent="0.3">
      <c r="A158" t="s">
        <v>1250</v>
      </c>
      <c r="B158" t="s">
        <v>1256</v>
      </c>
      <c r="C158" t="s">
        <v>1535</v>
      </c>
      <c r="D158" t="s">
        <v>1536</v>
      </c>
      <c r="E158" t="s">
        <v>1435</v>
      </c>
      <c r="F158">
        <v>43</v>
      </c>
      <c r="H158" t="str">
        <f t="shared" si="2"/>
        <v>BMW 2 SERIES</v>
      </c>
      <c r="J158" t="str" cm="1">
        <f t="array" ref="J158:L158" xml:space="preserve"> _xlfn.TEXTSPLIT( H158, " " )</f>
        <v>BMW</v>
      </c>
      <c r="K158" t="str">
        <v>2</v>
      </c>
      <c r="L158" t="str">
        <v>SERIES</v>
      </c>
    </row>
    <row r="159" spans="1:12" hidden="1" x14ac:dyDescent="0.3">
      <c r="A159" t="s">
        <v>1250</v>
      </c>
      <c r="B159" t="s">
        <v>1256</v>
      </c>
      <c r="C159" t="s">
        <v>1535</v>
      </c>
      <c r="D159" t="s">
        <v>1536</v>
      </c>
      <c r="E159" t="s">
        <v>1472</v>
      </c>
      <c r="F159">
        <v>1</v>
      </c>
      <c r="H159" t="str">
        <f t="shared" si="2"/>
        <v>BMW 4 SERIES</v>
      </c>
      <c r="J159" t="str" cm="1">
        <f t="array" ref="J159:L159" xml:space="preserve"> _xlfn.TEXTSPLIT( H159, " " )</f>
        <v>BMW</v>
      </c>
      <c r="K159" t="str">
        <v>4</v>
      </c>
      <c r="L159" t="str">
        <v>SERIES</v>
      </c>
    </row>
    <row r="160" spans="1:12" hidden="1" x14ac:dyDescent="0.3">
      <c r="A160" t="s">
        <v>1250</v>
      </c>
      <c r="B160" t="s">
        <v>1256</v>
      </c>
      <c r="C160" t="s">
        <v>1535</v>
      </c>
      <c r="D160" t="s">
        <v>1536</v>
      </c>
      <c r="E160" t="s">
        <v>1539</v>
      </c>
      <c r="F160">
        <v>0</v>
      </c>
      <c r="H160" t="str">
        <f t="shared" si="2"/>
        <v>BMW Z4</v>
      </c>
      <c r="J160" t="str" cm="1">
        <f t="array" ref="J160:K160" xml:space="preserve"> _xlfn.TEXTSPLIT( H160, " " )</f>
        <v>BMW</v>
      </c>
      <c r="K160" t="str">
        <v>Z4</v>
      </c>
    </row>
    <row r="161" spans="1:12" hidden="1" x14ac:dyDescent="0.3">
      <c r="A161" t="s">
        <v>1250</v>
      </c>
      <c r="B161" t="s">
        <v>1256</v>
      </c>
      <c r="C161" t="s">
        <v>1535</v>
      </c>
      <c r="D161" t="s">
        <v>1536</v>
      </c>
      <c r="E161" t="s">
        <v>1540</v>
      </c>
      <c r="F161">
        <v>23</v>
      </c>
      <c r="H161" t="str">
        <f t="shared" si="2"/>
        <v>CHEVROLET CORVETTE</v>
      </c>
      <c r="J161" t="str" cm="1">
        <f t="array" ref="J161:K161" xml:space="preserve"> _xlfn.TEXTSPLIT( H161, " " )</f>
        <v>CHEVROLET</v>
      </c>
      <c r="K161" t="str">
        <v>CORVETTE</v>
      </c>
    </row>
    <row r="162" spans="1:12" hidden="1" x14ac:dyDescent="0.3">
      <c r="A162" t="s">
        <v>1250</v>
      </c>
      <c r="B162" t="s">
        <v>1256</v>
      </c>
      <c r="C162" t="s">
        <v>1535</v>
      </c>
      <c r="D162" t="s">
        <v>1536</v>
      </c>
      <c r="E162" t="s">
        <v>1531</v>
      </c>
      <c r="F162">
        <v>82</v>
      </c>
      <c r="H162" t="str">
        <f t="shared" si="2"/>
        <v>FORD MUSTANG</v>
      </c>
      <c r="J162" t="str" cm="1">
        <f t="array" ref="J162:K162" xml:space="preserve"> _xlfn.TEXTSPLIT( H162, " " )</f>
        <v>FORD</v>
      </c>
      <c r="K162" t="str">
        <v>MUSTANG</v>
      </c>
    </row>
    <row r="163" spans="1:12" hidden="1" x14ac:dyDescent="0.3">
      <c r="A163" t="s">
        <v>1250</v>
      </c>
      <c r="B163" t="s">
        <v>1256</v>
      </c>
      <c r="C163" t="s">
        <v>1535</v>
      </c>
      <c r="D163" t="s">
        <v>1536</v>
      </c>
      <c r="E163" t="s">
        <v>1541</v>
      </c>
      <c r="F163">
        <v>1</v>
      </c>
      <c r="H163" t="str">
        <f t="shared" si="2"/>
        <v>JAGUAR F-TYPE</v>
      </c>
      <c r="J163" t="str" cm="1">
        <f t="array" ref="J163:K163" xml:space="preserve"> _xlfn.TEXTSPLIT( H163, " " )</f>
        <v>JAGUAR</v>
      </c>
      <c r="K163" t="str">
        <v>F-TYPE</v>
      </c>
    </row>
    <row r="164" spans="1:12" hidden="1" x14ac:dyDescent="0.3">
      <c r="A164" t="s">
        <v>1250</v>
      </c>
      <c r="B164" t="s">
        <v>1256</v>
      </c>
      <c r="C164" t="s">
        <v>1535</v>
      </c>
      <c r="D164" t="s">
        <v>1536</v>
      </c>
      <c r="E164" t="s">
        <v>1542</v>
      </c>
      <c r="F164">
        <v>1</v>
      </c>
      <c r="H164" t="str">
        <f t="shared" si="2"/>
        <v>LEXUS RC F</v>
      </c>
      <c r="J164" t="str" cm="1">
        <f t="array" ref="J164:L164" xml:space="preserve"> _xlfn.TEXTSPLIT( H164, " " )</f>
        <v>LEXUS</v>
      </c>
      <c r="K164" t="str">
        <v>RC</v>
      </c>
      <c r="L164" t="str">
        <v>F</v>
      </c>
    </row>
    <row r="165" spans="1:12" hidden="1" x14ac:dyDescent="0.3">
      <c r="A165" t="s">
        <v>1250</v>
      </c>
      <c r="B165" t="s">
        <v>1256</v>
      </c>
      <c r="C165" t="s">
        <v>1535</v>
      </c>
      <c r="D165" t="s">
        <v>1536</v>
      </c>
      <c r="E165" t="s">
        <v>1543</v>
      </c>
      <c r="F165">
        <v>0</v>
      </c>
      <c r="H165" t="str">
        <f t="shared" si="2"/>
        <v>LOTUS ELISE</v>
      </c>
      <c r="J165" t="str" cm="1">
        <f t="array" ref="J165:K165" xml:space="preserve"> _xlfn.TEXTSPLIT( H165, " " )</f>
        <v>LOTUS</v>
      </c>
      <c r="K165" t="str">
        <v>ELISE</v>
      </c>
    </row>
    <row r="166" spans="1:12" hidden="1" x14ac:dyDescent="0.3">
      <c r="A166" t="s">
        <v>1250</v>
      </c>
      <c r="B166" t="s">
        <v>1256</v>
      </c>
      <c r="C166" t="s">
        <v>1535</v>
      </c>
      <c r="D166" t="s">
        <v>1536</v>
      </c>
      <c r="E166" t="s">
        <v>1544</v>
      </c>
      <c r="F166">
        <v>7</v>
      </c>
      <c r="H166" t="str">
        <f t="shared" si="2"/>
        <v>LOTUS EMIRA</v>
      </c>
      <c r="J166" t="str" cm="1">
        <f t="array" ref="J166:K166" xml:space="preserve"> _xlfn.TEXTSPLIT( H166, " " )</f>
        <v>LOTUS</v>
      </c>
      <c r="K166" t="str">
        <v>EMIRA</v>
      </c>
    </row>
    <row r="167" spans="1:12" hidden="1" x14ac:dyDescent="0.3">
      <c r="A167" t="s">
        <v>1250</v>
      </c>
      <c r="B167" t="s">
        <v>1256</v>
      </c>
      <c r="C167" t="s">
        <v>1535</v>
      </c>
      <c r="D167" t="s">
        <v>1536</v>
      </c>
      <c r="E167" t="s">
        <v>1480</v>
      </c>
      <c r="F167">
        <v>6</v>
      </c>
      <c r="H167" t="str">
        <f t="shared" si="2"/>
        <v>MERCEDES-BENZ C-CLASS</v>
      </c>
      <c r="J167" t="str" cm="1">
        <f t="array" ref="J167:K167" xml:space="preserve"> _xlfn.TEXTSPLIT( H167, " " )</f>
        <v>MERCEDES-BENZ</v>
      </c>
      <c r="K167" t="str">
        <v>C-CLASS</v>
      </c>
    </row>
    <row r="168" spans="1:12" hidden="1" x14ac:dyDescent="0.3">
      <c r="A168" t="s">
        <v>1250</v>
      </c>
      <c r="B168" t="s">
        <v>1256</v>
      </c>
      <c r="C168" t="s">
        <v>1535</v>
      </c>
      <c r="D168" t="s">
        <v>1536</v>
      </c>
      <c r="E168" t="s">
        <v>1545</v>
      </c>
      <c r="F168">
        <v>28</v>
      </c>
      <c r="H168" t="str">
        <f t="shared" si="2"/>
        <v>MERCEDES-BENZ CLE</v>
      </c>
      <c r="J168" t="str" cm="1">
        <f t="array" ref="J168:K168" xml:space="preserve"> _xlfn.TEXTSPLIT( H168, " " )</f>
        <v>MERCEDES-BENZ</v>
      </c>
      <c r="K168" t="str">
        <v>CLE</v>
      </c>
    </row>
    <row r="169" spans="1:12" hidden="1" x14ac:dyDescent="0.3">
      <c r="A169" t="s">
        <v>1250</v>
      </c>
      <c r="B169" t="s">
        <v>1256</v>
      </c>
      <c r="C169" t="s">
        <v>1535</v>
      </c>
      <c r="D169" t="s">
        <v>1536</v>
      </c>
      <c r="E169" t="s">
        <v>1502</v>
      </c>
      <c r="F169">
        <v>5</v>
      </c>
      <c r="H169" t="str">
        <f t="shared" si="2"/>
        <v>MERCEDES-BENZ E-CLASS</v>
      </c>
      <c r="J169" t="str" cm="1">
        <f t="array" ref="J169:K169" xml:space="preserve"> _xlfn.TEXTSPLIT( H169, " " )</f>
        <v>MERCEDES-BENZ</v>
      </c>
      <c r="K169" t="str">
        <v>E-CLASS</v>
      </c>
    </row>
    <row r="170" spans="1:12" hidden="1" x14ac:dyDescent="0.3">
      <c r="A170" t="s">
        <v>1250</v>
      </c>
      <c r="B170" t="s">
        <v>1256</v>
      </c>
      <c r="C170" t="s">
        <v>1535</v>
      </c>
      <c r="D170" t="s">
        <v>1536</v>
      </c>
      <c r="E170" t="s">
        <v>1546</v>
      </c>
      <c r="F170">
        <v>4</v>
      </c>
      <c r="H170" t="str">
        <f t="shared" si="2"/>
        <v>MG CYBERSTER</v>
      </c>
      <c r="J170" t="str" cm="1">
        <f t="array" ref="J170:K170" xml:space="preserve"> _xlfn.TEXTSPLIT( H170, " " )</f>
        <v>MG</v>
      </c>
      <c r="K170" t="str">
        <v>CYBERSTER</v>
      </c>
    </row>
    <row r="171" spans="1:12" hidden="1" x14ac:dyDescent="0.3">
      <c r="A171" t="s">
        <v>1250</v>
      </c>
      <c r="B171" t="s">
        <v>1256</v>
      </c>
      <c r="C171" t="s">
        <v>1535</v>
      </c>
      <c r="D171" t="s">
        <v>1536</v>
      </c>
      <c r="E171" t="s">
        <v>1547</v>
      </c>
      <c r="F171">
        <v>16</v>
      </c>
      <c r="H171" t="str">
        <f t="shared" si="2"/>
        <v>NISSAN Z</v>
      </c>
      <c r="J171" t="str" cm="1">
        <f t="array" ref="J171:K171" xml:space="preserve"> _xlfn.TEXTSPLIT( H171, " " )</f>
        <v>NISSAN</v>
      </c>
      <c r="K171" t="str">
        <v>Z</v>
      </c>
    </row>
    <row r="172" spans="1:12" hidden="1" x14ac:dyDescent="0.3">
      <c r="A172" t="s">
        <v>1250</v>
      </c>
      <c r="B172" t="s">
        <v>1256</v>
      </c>
      <c r="C172" t="s">
        <v>1535</v>
      </c>
      <c r="D172" t="s">
        <v>1536</v>
      </c>
      <c r="E172" t="s">
        <v>1548</v>
      </c>
      <c r="F172">
        <v>16</v>
      </c>
      <c r="H172" t="str">
        <f t="shared" si="2"/>
        <v>PORSCHE 718</v>
      </c>
      <c r="J172" t="str" cm="1">
        <f t="array" ref="J172:K172" xml:space="preserve"> _xlfn.TEXTSPLIT( H172, " " )</f>
        <v>PORSCHE</v>
      </c>
      <c r="K172" t="str">
        <v>718</v>
      </c>
    </row>
    <row r="173" spans="1:12" hidden="1" x14ac:dyDescent="0.3">
      <c r="A173" t="s">
        <v>1250</v>
      </c>
      <c r="B173" t="s">
        <v>1256</v>
      </c>
      <c r="C173" t="s">
        <v>1535</v>
      </c>
      <c r="D173" t="s">
        <v>1536</v>
      </c>
      <c r="E173" t="s">
        <v>1549</v>
      </c>
      <c r="F173">
        <v>15</v>
      </c>
      <c r="H173" t="str">
        <f t="shared" si="2"/>
        <v>TOYOTA SUPRA</v>
      </c>
      <c r="J173" t="str" cm="1">
        <f t="array" ref="J173:K173" xml:space="preserve"> _xlfn.TEXTSPLIT( H173, " " )</f>
        <v>TOYOTA</v>
      </c>
      <c r="K173" t="str">
        <v>SUPRA</v>
      </c>
    </row>
    <row r="174" spans="1:12" hidden="1" x14ac:dyDescent="0.3">
      <c r="A174" t="s">
        <v>1250</v>
      </c>
      <c r="B174" t="s">
        <v>1256</v>
      </c>
      <c r="C174" t="s">
        <v>1409</v>
      </c>
      <c r="D174">
        <v>200</v>
      </c>
      <c r="E174" t="s">
        <v>1550</v>
      </c>
      <c r="F174">
        <v>1</v>
      </c>
      <c r="H174" t="str">
        <f t="shared" si="2"/>
        <v>ASTON MARTIN DB11</v>
      </c>
      <c r="J174" t="str" cm="1">
        <f t="array" ref="J174:L174" xml:space="preserve"> _xlfn.TEXTSPLIT( H174, " " )</f>
        <v>ASTON</v>
      </c>
      <c r="K174" t="str">
        <v>MARTIN</v>
      </c>
      <c r="L174" t="str">
        <v>DB11</v>
      </c>
    </row>
    <row r="175" spans="1:12" hidden="1" x14ac:dyDescent="0.3">
      <c r="A175" t="s">
        <v>1250</v>
      </c>
      <c r="B175" t="s">
        <v>1256</v>
      </c>
      <c r="C175" t="s">
        <v>1409</v>
      </c>
      <c r="D175">
        <v>200</v>
      </c>
      <c r="E175" t="s">
        <v>1551</v>
      </c>
      <c r="F175">
        <v>9</v>
      </c>
      <c r="H175" t="str">
        <f t="shared" si="2"/>
        <v>ASTON MARTIN DB12</v>
      </c>
      <c r="J175" t="str" cm="1">
        <f t="array" ref="J175:L175" xml:space="preserve"> _xlfn.TEXTSPLIT( H175, " " )</f>
        <v>ASTON</v>
      </c>
      <c r="K175" t="str">
        <v>MARTIN</v>
      </c>
      <c r="L175" t="str">
        <v>DB12</v>
      </c>
    </row>
    <row r="176" spans="1:12" hidden="1" x14ac:dyDescent="0.3">
      <c r="A176" t="s">
        <v>1250</v>
      </c>
      <c r="B176" t="s">
        <v>1256</v>
      </c>
      <c r="C176" t="s">
        <v>1409</v>
      </c>
      <c r="D176">
        <v>200</v>
      </c>
      <c r="E176" t="s">
        <v>1552</v>
      </c>
      <c r="F176">
        <v>0</v>
      </c>
      <c r="H176" t="str">
        <f t="shared" si="2"/>
        <v>ASTON MARTIN DBS</v>
      </c>
      <c r="J176" t="str" cm="1">
        <f t="array" ref="J176:L176" xml:space="preserve"> _xlfn.TEXTSPLIT( H176, " " )</f>
        <v>ASTON</v>
      </c>
      <c r="K176" t="str">
        <v>MARTIN</v>
      </c>
      <c r="L176" t="str">
        <v>DBS</v>
      </c>
    </row>
    <row r="177" spans="1:12" hidden="1" x14ac:dyDescent="0.3">
      <c r="A177" t="s">
        <v>1250</v>
      </c>
      <c r="B177" t="s">
        <v>1256</v>
      </c>
      <c r="C177" t="s">
        <v>1409</v>
      </c>
      <c r="D177">
        <v>200</v>
      </c>
      <c r="E177" t="s">
        <v>1553</v>
      </c>
      <c r="F177">
        <v>1</v>
      </c>
      <c r="H177" t="str">
        <f t="shared" si="2"/>
        <v>ASTON MARTIN VALKYRIE</v>
      </c>
      <c r="J177" t="str" cm="1">
        <f t="array" ref="J177:L177" xml:space="preserve"> _xlfn.TEXTSPLIT( H177, " " )</f>
        <v>ASTON</v>
      </c>
      <c r="K177" t="str">
        <v>MARTIN</v>
      </c>
      <c r="L177" t="str">
        <v>VALKYRIE</v>
      </c>
    </row>
    <row r="178" spans="1:12" hidden="1" x14ac:dyDescent="0.3">
      <c r="A178" t="s">
        <v>1250</v>
      </c>
      <c r="B178" t="s">
        <v>1256</v>
      </c>
      <c r="C178" t="s">
        <v>1409</v>
      </c>
      <c r="D178">
        <v>200</v>
      </c>
      <c r="E178" t="s">
        <v>1554</v>
      </c>
      <c r="F178">
        <v>3</v>
      </c>
      <c r="H178" t="str">
        <f t="shared" si="2"/>
        <v>ASTON MARTIN VANTAGE</v>
      </c>
      <c r="J178" t="str" cm="1">
        <f t="array" ref="J178:L178" xml:space="preserve"> _xlfn.TEXTSPLIT( H178, " " )</f>
        <v>ASTON</v>
      </c>
      <c r="K178" t="str">
        <v>MARTIN</v>
      </c>
      <c r="L178" t="str">
        <v>VANTAGE</v>
      </c>
    </row>
    <row r="179" spans="1:12" hidden="1" x14ac:dyDescent="0.3">
      <c r="A179" t="s">
        <v>1250</v>
      </c>
      <c r="B179" t="s">
        <v>1256</v>
      </c>
      <c r="C179" t="s">
        <v>1409</v>
      </c>
      <c r="D179">
        <v>200</v>
      </c>
      <c r="E179" t="s">
        <v>1555</v>
      </c>
      <c r="F179">
        <v>3</v>
      </c>
      <c r="H179" t="str">
        <f t="shared" si="2"/>
        <v>AUDI R8</v>
      </c>
      <c r="J179" t="str" cm="1">
        <f t="array" ref="J179:K179" xml:space="preserve"> _xlfn.TEXTSPLIT( H179, " " )</f>
        <v>AUDI</v>
      </c>
      <c r="K179" t="str">
        <v>R8</v>
      </c>
    </row>
    <row r="180" spans="1:12" hidden="1" x14ac:dyDescent="0.3">
      <c r="A180" t="s">
        <v>1250</v>
      </c>
      <c r="B180" t="s">
        <v>1256</v>
      </c>
      <c r="C180" t="s">
        <v>1409</v>
      </c>
      <c r="D180">
        <v>200</v>
      </c>
      <c r="E180" t="s">
        <v>1496</v>
      </c>
      <c r="F180">
        <v>7</v>
      </c>
      <c r="H180" t="str">
        <f t="shared" si="2"/>
        <v>BENTLEY CONTINENTAL</v>
      </c>
      <c r="J180" t="str" cm="1">
        <f t="array" ref="J180:K180" xml:space="preserve"> _xlfn.TEXTSPLIT( H180, " " )</f>
        <v>BENTLEY</v>
      </c>
      <c r="K180" t="str">
        <v>CONTINENTAL</v>
      </c>
    </row>
    <row r="181" spans="1:12" hidden="1" x14ac:dyDescent="0.3">
      <c r="A181" t="s">
        <v>1250</v>
      </c>
      <c r="B181" t="s">
        <v>1256</v>
      </c>
      <c r="C181" t="s">
        <v>1409</v>
      </c>
      <c r="D181">
        <v>200</v>
      </c>
      <c r="E181" t="s">
        <v>1472</v>
      </c>
      <c r="F181">
        <v>0</v>
      </c>
      <c r="H181" t="str">
        <f t="shared" si="2"/>
        <v>BMW 4 SERIES</v>
      </c>
      <c r="J181" t="str" cm="1">
        <f t="array" ref="J181:L181" xml:space="preserve"> _xlfn.TEXTSPLIT( H181, " " )</f>
        <v>BMW</v>
      </c>
      <c r="K181" t="str">
        <v>4</v>
      </c>
      <c r="L181" t="str">
        <v>SERIES</v>
      </c>
    </row>
    <row r="182" spans="1:12" hidden="1" x14ac:dyDescent="0.3">
      <c r="A182" t="s">
        <v>1250</v>
      </c>
      <c r="B182" t="s">
        <v>1256</v>
      </c>
      <c r="C182" t="s">
        <v>1409</v>
      </c>
      <c r="D182">
        <v>200</v>
      </c>
      <c r="E182" t="s">
        <v>1498</v>
      </c>
      <c r="F182">
        <v>0</v>
      </c>
      <c r="H182" t="str">
        <f t="shared" si="2"/>
        <v>BMW 8 SERIES</v>
      </c>
      <c r="J182" t="str" cm="1">
        <f t="array" ref="J182:L182" xml:space="preserve"> _xlfn.TEXTSPLIT( H182, " " )</f>
        <v>BMW</v>
      </c>
      <c r="K182" t="str">
        <v>8</v>
      </c>
      <c r="L182" t="str">
        <v>SERIES</v>
      </c>
    </row>
    <row r="183" spans="1:12" hidden="1" x14ac:dyDescent="0.3">
      <c r="A183" t="s">
        <v>1250</v>
      </c>
      <c r="B183" t="s">
        <v>1256</v>
      </c>
      <c r="C183" t="s">
        <v>1409</v>
      </c>
      <c r="D183">
        <v>200</v>
      </c>
      <c r="E183" t="s">
        <v>1540</v>
      </c>
      <c r="F183">
        <v>5</v>
      </c>
      <c r="H183" t="str">
        <f t="shared" si="2"/>
        <v>CHEVROLET CORVETTE</v>
      </c>
      <c r="J183" t="str" cm="1">
        <f t="array" ref="J183:K183" xml:space="preserve"> _xlfn.TEXTSPLIT( H183, " " )</f>
        <v>CHEVROLET</v>
      </c>
      <c r="K183" t="str">
        <v>CORVETTE</v>
      </c>
    </row>
    <row r="184" spans="1:12" hidden="1" x14ac:dyDescent="0.3">
      <c r="A184" t="s">
        <v>1250</v>
      </c>
      <c r="B184" t="s">
        <v>1256</v>
      </c>
      <c r="C184" t="s">
        <v>1409</v>
      </c>
      <c r="D184">
        <v>200</v>
      </c>
      <c r="E184" t="s">
        <v>1556</v>
      </c>
      <c r="F184">
        <v>1</v>
      </c>
      <c r="H184" t="str">
        <f t="shared" si="2"/>
        <v>FERRARI 12CILINDRI</v>
      </c>
      <c r="J184" t="str" cm="1">
        <f t="array" ref="J184:K184" xml:space="preserve"> _xlfn.TEXTSPLIT( H184, " " )</f>
        <v>FERRARI</v>
      </c>
      <c r="K184" t="str">
        <v>12CILINDRI</v>
      </c>
    </row>
    <row r="185" spans="1:12" hidden="1" x14ac:dyDescent="0.3">
      <c r="A185" t="s">
        <v>1250</v>
      </c>
      <c r="B185" t="s">
        <v>1256</v>
      </c>
      <c r="C185" t="s">
        <v>1409</v>
      </c>
      <c r="D185">
        <v>200</v>
      </c>
      <c r="E185" t="s">
        <v>1557</v>
      </c>
      <c r="F185">
        <v>12</v>
      </c>
      <c r="H185" t="str">
        <f t="shared" si="2"/>
        <v>FERRARI 296</v>
      </c>
      <c r="J185" t="str" cm="1">
        <f t="array" ref="J185:K185" xml:space="preserve"> _xlfn.TEXTSPLIT( H185, " " )</f>
        <v>FERRARI</v>
      </c>
      <c r="K185" t="str">
        <v>296</v>
      </c>
    </row>
    <row r="186" spans="1:12" hidden="1" x14ac:dyDescent="0.3">
      <c r="A186" t="s">
        <v>1250</v>
      </c>
      <c r="B186" t="s">
        <v>1256</v>
      </c>
      <c r="C186" t="s">
        <v>1409</v>
      </c>
      <c r="D186">
        <v>200</v>
      </c>
      <c r="E186" t="s">
        <v>1558</v>
      </c>
      <c r="F186">
        <v>3</v>
      </c>
      <c r="H186" t="str">
        <f t="shared" si="2"/>
        <v>FERRARI 812</v>
      </c>
      <c r="J186" t="str" cm="1">
        <f t="array" ref="J186:K186" xml:space="preserve"> _xlfn.TEXTSPLIT( H186, " " )</f>
        <v>FERRARI</v>
      </c>
      <c r="K186" t="str">
        <v>812</v>
      </c>
    </row>
    <row r="187" spans="1:12" hidden="1" x14ac:dyDescent="0.3">
      <c r="A187" t="s">
        <v>1250</v>
      </c>
      <c r="B187" t="s">
        <v>1256</v>
      </c>
      <c r="C187" t="s">
        <v>1409</v>
      </c>
      <c r="D187">
        <v>200</v>
      </c>
      <c r="E187" t="s">
        <v>1559</v>
      </c>
      <c r="F187">
        <v>4</v>
      </c>
      <c r="H187" t="str">
        <f t="shared" si="2"/>
        <v>FERRARI DAYTONA</v>
      </c>
      <c r="J187" t="str" cm="1">
        <f t="array" ref="J187:K187" xml:space="preserve"> _xlfn.TEXTSPLIT( H187, " " )</f>
        <v>FERRARI</v>
      </c>
      <c r="K187" t="str">
        <v>DAYTONA</v>
      </c>
    </row>
    <row r="188" spans="1:12" hidden="1" x14ac:dyDescent="0.3">
      <c r="A188" t="s">
        <v>1250</v>
      </c>
      <c r="B188" t="s">
        <v>1256</v>
      </c>
      <c r="C188" t="s">
        <v>1409</v>
      </c>
      <c r="D188">
        <v>200</v>
      </c>
      <c r="E188" t="s">
        <v>1560</v>
      </c>
      <c r="F188">
        <v>1</v>
      </c>
      <c r="H188" t="str">
        <f t="shared" si="2"/>
        <v>FERRARI F12</v>
      </c>
      <c r="J188" t="str" cm="1">
        <f t="array" ref="J188:K188" xml:space="preserve"> _xlfn.TEXTSPLIT( H188, " " )</f>
        <v>FERRARI</v>
      </c>
      <c r="K188" t="str">
        <v>F12</v>
      </c>
    </row>
    <row r="189" spans="1:12" hidden="1" x14ac:dyDescent="0.3">
      <c r="A189" t="s">
        <v>1250</v>
      </c>
      <c r="B189" t="s">
        <v>1256</v>
      </c>
      <c r="C189" t="s">
        <v>1409</v>
      </c>
      <c r="D189">
        <v>200</v>
      </c>
      <c r="E189" t="s">
        <v>1561</v>
      </c>
      <c r="F189">
        <v>0</v>
      </c>
      <c r="H189" t="str">
        <f t="shared" si="2"/>
        <v>FERRARI F8 TRIBUTO</v>
      </c>
      <c r="J189" t="str" cm="1">
        <f t="array" ref="J189:L189" xml:space="preserve"> _xlfn.TEXTSPLIT( H189, " " )</f>
        <v>FERRARI</v>
      </c>
      <c r="K189" t="str">
        <v>F8</v>
      </c>
      <c r="L189" t="str">
        <v>TRIBUTO</v>
      </c>
    </row>
    <row r="190" spans="1:12" hidden="1" x14ac:dyDescent="0.3">
      <c r="A190" t="s">
        <v>1250</v>
      </c>
      <c r="B190" t="s">
        <v>1256</v>
      </c>
      <c r="C190" t="s">
        <v>1409</v>
      </c>
      <c r="D190">
        <v>200</v>
      </c>
      <c r="E190" t="s">
        <v>1562</v>
      </c>
      <c r="F190">
        <v>0</v>
      </c>
      <c r="H190" t="str">
        <f t="shared" si="2"/>
        <v>FERRARI PORTOFINO</v>
      </c>
      <c r="J190" t="str" cm="1">
        <f t="array" ref="J190:K190" xml:space="preserve"> _xlfn.TEXTSPLIT( H190, " " )</f>
        <v>FERRARI</v>
      </c>
      <c r="K190" t="str">
        <v>PORTOFINO</v>
      </c>
    </row>
    <row r="191" spans="1:12" hidden="1" x14ac:dyDescent="0.3">
      <c r="A191" t="s">
        <v>1250</v>
      </c>
      <c r="B191" t="s">
        <v>1256</v>
      </c>
      <c r="C191" t="s">
        <v>1409</v>
      </c>
      <c r="D191">
        <v>200</v>
      </c>
      <c r="E191" t="s">
        <v>1563</v>
      </c>
      <c r="F191">
        <v>2</v>
      </c>
      <c r="H191" t="str">
        <f t="shared" si="2"/>
        <v>FERRARI ROMA</v>
      </c>
      <c r="J191" t="str" cm="1">
        <f t="array" ref="J191:K191" xml:space="preserve"> _xlfn.TEXTSPLIT( H191, " " )</f>
        <v>FERRARI</v>
      </c>
      <c r="K191" t="str">
        <v>ROMA</v>
      </c>
    </row>
    <row r="192" spans="1:12" hidden="1" x14ac:dyDescent="0.3">
      <c r="A192" t="s">
        <v>1250</v>
      </c>
      <c r="B192" t="s">
        <v>1256</v>
      </c>
      <c r="C192" t="s">
        <v>1409</v>
      </c>
      <c r="D192">
        <v>200</v>
      </c>
      <c r="E192" t="s">
        <v>1564</v>
      </c>
      <c r="F192">
        <v>2</v>
      </c>
      <c r="H192" t="str">
        <f t="shared" si="2"/>
        <v>FERRARI SF90</v>
      </c>
      <c r="J192" t="str" cm="1">
        <f t="array" ref="J192:K192" xml:space="preserve"> _xlfn.TEXTSPLIT( H192, " " )</f>
        <v>FERRARI</v>
      </c>
      <c r="K192" t="str">
        <v>SF90</v>
      </c>
    </row>
    <row r="193" spans="1:13" hidden="1" x14ac:dyDescent="0.3">
      <c r="A193" t="s">
        <v>1250</v>
      </c>
      <c r="B193" t="s">
        <v>1256</v>
      </c>
      <c r="C193" t="s">
        <v>1409</v>
      </c>
      <c r="D193">
        <v>200</v>
      </c>
      <c r="E193" t="s">
        <v>1565</v>
      </c>
      <c r="F193">
        <v>0</v>
      </c>
      <c r="H193" t="str">
        <f t="shared" si="2"/>
        <v>FERRARI SF90 STRADALE</v>
      </c>
      <c r="J193" t="str" cm="1">
        <f t="array" ref="J193:L193" xml:space="preserve"> _xlfn.TEXTSPLIT( H193, " " )</f>
        <v>FERRARI</v>
      </c>
      <c r="K193" t="str">
        <v>SF90</v>
      </c>
      <c r="L193" t="str">
        <v>STRADALE</v>
      </c>
    </row>
    <row r="194" spans="1:13" hidden="1" x14ac:dyDescent="0.3">
      <c r="A194" t="s">
        <v>1250</v>
      </c>
      <c r="B194" t="s">
        <v>1256</v>
      </c>
      <c r="C194" t="s">
        <v>1409</v>
      </c>
      <c r="D194">
        <v>200</v>
      </c>
      <c r="E194" t="s">
        <v>1541</v>
      </c>
      <c r="F194">
        <v>2</v>
      </c>
      <c r="H194" t="str">
        <f t="shared" ref="H194:H257" si="3" xml:space="preserve"> TRIM( SUBSTITUTE( E194, CHAR(160),"" ) )</f>
        <v>JAGUAR F-TYPE</v>
      </c>
      <c r="J194" t="str" cm="1">
        <f t="array" ref="J194:K194" xml:space="preserve"> _xlfn.TEXTSPLIT( H194, " " )</f>
        <v>JAGUAR</v>
      </c>
      <c r="K194" t="str">
        <v>F-TYPE</v>
      </c>
    </row>
    <row r="195" spans="1:13" hidden="1" x14ac:dyDescent="0.3">
      <c r="A195" t="s">
        <v>1250</v>
      </c>
      <c r="B195" t="s">
        <v>1256</v>
      </c>
      <c r="C195" t="s">
        <v>1409</v>
      </c>
      <c r="D195">
        <v>200</v>
      </c>
      <c r="E195" t="s">
        <v>1566</v>
      </c>
      <c r="F195">
        <v>0</v>
      </c>
      <c r="H195" t="str">
        <f t="shared" si="3"/>
        <v>LAMBORGHINI AVENTADOR</v>
      </c>
      <c r="J195" t="str" cm="1">
        <f t="array" ref="J195:K195" xml:space="preserve"> _xlfn.TEXTSPLIT( H195, " " )</f>
        <v>LAMBORGHINI</v>
      </c>
      <c r="K195" t="str">
        <v>AVENTADOR</v>
      </c>
    </row>
    <row r="196" spans="1:13" hidden="1" x14ac:dyDescent="0.3">
      <c r="A196" t="s">
        <v>1250</v>
      </c>
      <c r="B196" t="s">
        <v>1256</v>
      </c>
      <c r="C196" t="s">
        <v>1409</v>
      </c>
      <c r="D196">
        <v>200</v>
      </c>
      <c r="E196" t="s">
        <v>1567</v>
      </c>
      <c r="F196">
        <v>12</v>
      </c>
      <c r="H196" t="str">
        <f t="shared" si="3"/>
        <v>LAMBORGHINI HURACAN</v>
      </c>
      <c r="J196" t="str" cm="1">
        <f t="array" ref="J196:K196" xml:space="preserve"> _xlfn.TEXTSPLIT( H196, " " )</f>
        <v>LAMBORGHINI</v>
      </c>
      <c r="K196" t="str">
        <v>HURACAN</v>
      </c>
    </row>
    <row r="197" spans="1:13" hidden="1" x14ac:dyDescent="0.3">
      <c r="A197" t="s">
        <v>1250</v>
      </c>
      <c r="B197" t="s">
        <v>1256</v>
      </c>
      <c r="C197" t="s">
        <v>1409</v>
      </c>
      <c r="D197">
        <v>200</v>
      </c>
      <c r="E197" t="s">
        <v>1568</v>
      </c>
      <c r="F197">
        <v>4</v>
      </c>
      <c r="H197" t="str">
        <f t="shared" si="3"/>
        <v>LAMBORGHINI REVUELTO</v>
      </c>
      <c r="J197" t="str" cm="1">
        <f t="array" ref="J197:K197" xml:space="preserve"> _xlfn.TEXTSPLIT( H197, " " )</f>
        <v>LAMBORGHINI</v>
      </c>
      <c r="K197" t="str">
        <v>REVUELTO</v>
      </c>
    </row>
    <row r="198" spans="1:13" hidden="1" x14ac:dyDescent="0.3">
      <c r="A198" t="s">
        <v>1250</v>
      </c>
      <c r="B198" t="s">
        <v>1256</v>
      </c>
      <c r="C198" t="s">
        <v>1409</v>
      </c>
      <c r="D198">
        <v>200</v>
      </c>
      <c r="E198" t="s">
        <v>1569</v>
      </c>
      <c r="F198">
        <v>0</v>
      </c>
      <c r="H198" t="str">
        <f t="shared" si="3"/>
        <v>LAMBORGHINI URUS</v>
      </c>
      <c r="J198" t="str" cm="1">
        <f t="array" ref="J198:K198" xml:space="preserve"> _xlfn.TEXTSPLIT( H198, " " )</f>
        <v>LAMBORGHINI</v>
      </c>
      <c r="K198" t="str">
        <v>URUS</v>
      </c>
    </row>
    <row r="199" spans="1:13" hidden="1" x14ac:dyDescent="0.3">
      <c r="A199" t="s">
        <v>1250</v>
      </c>
      <c r="B199" t="s">
        <v>1256</v>
      </c>
      <c r="C199" t="s">
        <v>1409</v>
      </c>
      <c r="D199">
        <v>200</v>
      </c>
      <c r="E199" t="s">
        <v>1570</v>
      </c>
      <c r="F199">
        <v>4</v>
      </c>
      <c r="H199" t="str">
        <f t="shared" si="3"/>
        <v>LEXUS LC500</v>
      </c>
      <c r="J199" t="str" cm="1">
        <f t="array" ref="J199:K199" xml:space="preserve"> _xlfn.TEXTSPLIT( H199, " " )</f>
        <v>LEXUS</v>
      </c>
      <c r="K199" t="str">
        <v>LC500</v>
      </c>
    </row>
    <row r="200" spans="1:13" hidden="1" x14ac:dyDescent="0.3">
      <c r="A200" t="s">
        <v>1250</v>
      </c>
      <c r="B200" t="s">
        <v>1256</v>
      </c>
      <c r="C200" t="s">
        <v>1409</v>
      </c>
      <c r="D200">
        <v>200</v>
      </c>
      <c r="E200" t="s">
        <v>1544</v>
      </c>
      <c r="F200">
        <v>1</v>
      </c>
      <c r="H200" t="str">
        <f t="shared" si="3"/>
        <v>LOTUS EMIRA</v>
      </c>
      <c r="J200" t="str" cm="1">
        <f t="array" ref="J200:K200" xml:space="preserve"> _xlfn.TEXTSPLIT( H200, " " )</f>
        <v>LOTUS</v>
      </c>
      <c r="K200" t="str">
        <v>EMIRA</v>
      </c>
    </row>
    <row r="201" spans="1:13" hidden="1" x14ac:dyDescent="0.3">
      <c r="A201" t="s">
        <v>1250</v>
      </c>
      <c r="B201" t="s">
        <v>1256</v>
      </c>
      <c r="C201" t="s">
        <v>1409</v>
      </c>
      <c r="D201">
        <v>200</v>
      </c>
      <c r="E201" t="s">
        <v>1571</v>
      </c>
      <c r="F201">
        <v>1</v>
      </c>
      <c r="H201" t="str">
        <f t="shared" si="3"/>
        <v>MASERATI GRANTURISMO</v>
      </c>
      <c r="J201" t="str" cm="1">
        <f t="array" ref="J201:K201" xml:space="preserve"> _xlfn.TEXTSPLIT( H201, " " )</f>
        <v>MASERATI</v>
      </c>
      <c r="K201" t="str">
        <v>GRANTURISMO</v>
      </c>
    </row>
    <row r="202" spans="1:13" hidden="1" x14ac:dyDescent="0.3">
      <c r="A202" t="s">
        <v>1250</v>
      </c>
      <c r="B202" t="s">
        <v>1256</v>
      </c>
      <c r="C202" t="s">
        <v>1409</v>
      </c>
      <c r="D202">
        <v>200</v>
      </c>
      <c r="E202" t="s">
        <v>1572</v>
      </c>
      <c r="F202">
        <v>2</v>
      </c>
      <c r="H202" t="str">
        <f t="shared" si="3"/>
        <v>MASERATI MC20</v>
      </c>
      <c r="J202" t="str" cm="1">
        <f t="array" ref="J202:K202" xml:space="preserve"> _xlfn.TEXTSPLIT( H202, " " )</f>
        <v>MASERATI</v>
      </c>
      <c r="K202" t="str">
        <v>MC20</v>
      </c>
    </row>
    <row r="203" spans="1:13" hidden="1" x14ac:dyDescent="0.3">
      <c r="A203" t="s">
        <v>1250</v>
      </c>
      <c r="B203" t="s">
        <v>1256</v>
      </c>
      <c r="C203" t="s">
        <v>1409</v>
      </c>
      <c r="D203">
        <v>200</v>
      </c>
      <c r="E203" t="s">
        <v>1573</v>
      </c>
      <c r="F203">
        <v>1</v>
      </c>
      <c r="H203" t="str">
        <f t="shared" si="3"/>
        <v>MCLAREN 720S</v>
      </c>
      <c r="J203" t="str" cm="1">
        <f t="array" ref="J203:K203" xml:space="preserve"> _xlfn.TEXTSPLIT( H203, " " )</f>
        <v>MCLAREN</v>
      </c>
      <c r="K203" t="str">
        <v>720S</v>
      </c>
    </row>
    <row r="204" spans="1:13" hidden="1" x14ac:dyDescent="0.3">
      <c r="A204" t="s">
        <v>1250</v>
      </c>
      <c r="B204" t="s">
        <v>1256</v>
      </c>
      <c r="C204" t="s">
        <v>1409</v>
      </c>
      <c r="D204">
        <v>200</v>
      </c>
      <c r="E204" t="s">
        <v>1574</v>
      </c>
      <c r="F204">
        <v>4</v>
      </c>
      <c r="H204" t="str">
        <f t="shared" si="3"/>
        <v>MCLAREN 750S</v>
      </c>
      <c r="J204" t="str" cm="1">
        <f t="array" ref="J204:K204" xml:space="preserve"> _xlfn.TEXTSPLIT( H204, " " )</f>
        <v>MCLAREN</v>
      </c>
      <c r="K204" t="str">
        <v>750S</v>
      </c>
    </row>
    <row r="205" spans="1:13" hidden="1" x14ac:dyDescent="0.3">
      <c r="A205" t="s">
        <v>1250</v>
      </c>
      <c r="B205" t="s">
        <v>1256</v>
      </c>
      <c r="C205" t="s">
        <v>1409</v>
      </c>
      <c r="D205">
        <v>200</v>
      </c>
      <c r="E205" t="s">
        <v>1575</v>
      </c>
      <c r="F205">
        <v>0</v>
      </c>
      <c r="H205" t="str">
        <f t="shared" si="3"/>
        <v>MCLAREN 765LT</v>
      </c>
      <c r="J205" t="str" cm="1">
        <f t="array" ref="J205:K205" xml:space="preserve"> _xlfn.TEXTSPLIT( H205, " " )</f>
        <v>MCLAREN</v>
      </c>
      <c r="K205" t="str">
        <v>765LT</v>
      </c>
    </row>
    <row r="206" spans="1:13" hidden="1" x14ac:dyDescent="0.3">
      <c r="A206" t="s">
        <v>1250</v>
      </c>
      <c r="B206" t="s">
        <v>1256</v>
      </c>
      <c r="C206" t="s">
        <v>1409</v>
      </c>
      <c r="D206">
        <v>200</v>
      </c>
      <c r="E206" t="s">
        <v>1576</v>
      </c>
      <c r="F206">
        <v>7</v>
      </c>
      <c r="H206" t="str">
        <f t="shared" si="3"/>
        <v>MCLAREN ARTURA</v>
      </c>
      <c r="J206" t="str" cm="1">
        <f t="array" ref="J206:K206" xml:space="preserve"> _xlfn.TEXTSPLIT( H206, " " )</f>
        <v>MCLAREN</v>
      </c>
      <c r="K206" t="str">
        <v>ARTURA</v>
      </c>
    </row>
    <row r="207" spans="1:13" hidden="1" x14ac:dyDescent="0.3">
      <c r="A207" t="s">
        <v>1250</v>
      </c>
      <c r="B207" t="s">
        <v>1256</v>
      </c>
      <c r="C207" t="s">
        <v>1409</v>
      </c>
      <c r="D207">
        <v>200</v>
      </c>
      <c r="E207" t="s">
        <v>1577</v>
      </c>
      <c r="F207">
        <v>1</v>
      </c>
      <c r="H207" t="str">
        <f t="shared" si="3"/>
        <v>MCLAREN GT</v>
      </c>
      <c r="J207" t="str" cm="1">
        <f t="array" ref="J207:K207" xml:space="preserve"> _xlfn.TEXTSPLIT( H207, " " )</f>
        <v>MCLAREN</v>
      </c>
      <c r="K207" t="str">
        <v>GT</v>
      </c>
    </row>
    <row r="208" spans="1:13" hidden="1" x14ac:dyDescent="0.3">
      <c r="A208" t="s">
        <v>1250</v>
      </c>
      <c r="B208" t="s">
        <v>1256</v>
      </c>
      <c r="C208" t="s">
        <v>1409</v>
      </c>
      <c r="D208">
        <v>200</v>
      </c>
      <c r="E208" t="s">
        <v>1578</v>
      </c>
      <c r="F208">
        <v>1</v>
      </c>
      <c r="H208" t="str">
        <f t="shared" si="3"/>
        <v>MERCEDES-BENZ MERCEDES AMG GT</v>
      </c>
      <c r="J208" t="str" cm="1">
        <f t="array" ref="J208:M208" xml:space="preserve"> _xlfn.TEXTSPLIT( H208, " " )</f>
        <v>MERCEDES-BENZ</v>
      </c>
      <c r="K208" t="str">
        <v>MERCEDES</v>
      </c>
      <c r="L208" t="str">
        <v>AMG</v>
      </c>
      <c r="M208" t="str">
        <v>GT</v>
      </c>
    </row>
    <row r="209" spans="1:12" hidden="1" x14ac:dyDescent="0.3">
      <c r="A209" t="s">
        <v>1250</v>
      </c>
      <c r="B209" t="s">
        <v>1256</v>
      </c>
      <c r="C209" t="s">
        <v>1409</v>
      </c>
      <c r="D209">
        <v>200</v>
      </c>
      <c r="E209" t="s">
        <v>1579</v>
      </c>
      <c r="F209">
        <v>5</v>
      </c>
      <c r="H209" t="str">
        <f t="shared" si="3"/>
        <v>MERCEDES-BENZ SL-CLASS</v>
      </c>
      <c r="J209" t="str" cm="1">
        <f t="array" ref="J209:K209" xml:space="preserve"> _xlfn.TEXTSPLIT( H209, " " )</f>
        <v>MERCEDES-BENZ</v>
      </c>
      <c r="K209" t="str">
        <v>SL-CLASS</v>
      </c>
    </row>
    <row r="210" spans="1:12" hidden="1" x14ac:dyDescent="0.3">
      <c r="A210" t="s">
        <v>1250</v>
      </c>
      <c r="B210" t="s">
        <v>1256</v>
      </c>
      <c r="C210" t="s">
        <v>1409</v>
      </c>
      <c r="D210">
        <v>200</v>
      </c>
      <c r="E210" t="s">
        <v>1548</v>
      </c>
      <c r="F210">
        <v>7</v>
      </c>
      <c r="H210" t="str">
        <f t="shared" si="3"/>
        <v>PORSCHE 718</v>
      </c>
      <c r="J210" t="str" cm="1">
        <f t="array" ref="J210:K210" xml:space="preserve"> _xlfn.TEXTSPLIT( H210, " " )</f>
        <v>PORSCHE</v>
      </c>
      <c r="K210" t="str">
        <v>718</v>
      </c>
    </row>
    <row r="211" spans="1:12" hidden="1" x14ac:dyDescent="0.3">
      <c r="A211" t="s">
        <v>1250</v>
      </c>
      <c r="B211" t="s">
        <v>1256</v>
      </c>
      <c r="C211" t="s">
        <v>1409</v>
      </c>
      <c r="D211">
        <v>200</v>
      </c>
      <c r="E211" t="s">
        <v>1580</v>
      </c>
      <c r="F211">
        <v>88</v>
      </c>
      <c r="H211" t="str">
        <f t="shared" si="3"/>
        <v>PORSCHE 911</v>
      </c>
      <c r="J211" t="str" cm="1">
        <f t="array" ref="J211:K211" xml:space="preserve"> _xlfn.TEXTSPLIT( H211, " " )</f>
        <v>PORSCHE</v>
      </c>
      <c r="K211" t="str">
        <v>911</v>
      </c>
    </row>
    <row r="212" spans="1:12" hidden="1" x14ac:dyDescent="0.3">
      <c r="A212" t="s">
        <v>1257</v>
      </c>
      <c r="B212" t="s">
        <v>204</v>
      </c>
      <c r="C212" t="s">
        <v>1402</v>
      </c>
      <c r="D212">
        <v>40</v>
      </c>
      <c r="E212" s="358" t="s">
        <v>1581</v>
      </c>
      <c r="F212" s="358">
        <v>4</v>
      </c>
      <c r="H212" t="str">
        <f t="shared" si="3"/>
        <v>CITROEN C3 AIRCROSS</v>
      </c>
      <c r="J212" t="str" cm="1">
        <f t="array" ref="J212:L212" xml:space="preserve"> _xlfn.TEXTSPLIT( H212, " " )</f>
        <v>CITROEN</v>
      </c>
      <c r="K212" t="str">
        <v>C3</v>
      </c>
      <c r="L212" t="str">
        <v>AIRCROSS</v>
      </c>
    </row>
    <row r="213" spans="1:12" hidden="1" x14ac:dyDescent="0.3">
      <c r="A213" t="s">
        <v>1257</v>
      </c>
      <c r="B213" t="s">
        <v>204</v>
      </c>
      <c r="C213" t="s">
        <v>1402</v>
      </c>
      <c r="D213">
        <v>40</v>
      </c>
      <c r="E213" s="358" t="s">
        <v>1582</v>
      </c>
      <c r="F213" s="358">
        <v>552</v>
      </c>
      <c r="H213" t="str">
        <f t="shared" si="3"/>
        <v>FORD PUMA</v>
      </c>
      <c r="J213" t="str" cm="1">
        <f t="array" ref="J213:K213" xml:space="preserve"> _xlfn.TEXTSPLIT( H213, " " )</f>
        <v>FORD</v>
      </c>
      <c r="K213" t="str">
        <v>PUMA</v>
      </c>
    </row>
    <row r="214" spans="1:12" hidden="1" x14ac:dyDescent="0.3">
      <c r="A214" t="s">
        <v>1257</v>
      </c>
      <c r="B214" t="s">
        <v>204</v>
      </c>
      <c r="C214" t="s">
        <v>1402</v>
      </c>
      <c r="D214">
        <v>40</v>
      </c>
      <c r="E214" s="358" t="s">
        <v>1583</v>
      </c>
      <c r="F214" s="358">
        <v>375</v>
      </c>
      <c r="H214" t="str">
        <f t="shared" si="3"/>
        <v>GWM HAVAL JOLION</v>
      </c>
      <c r="J214" t="str" cm="1">
        <f t="array" ref="J214:L214" xml:space="preserve"> _xlfn.TEXTSPLIT( H214, " " )</f>
        <v>GWM</v>
      </c>
      <c r="K214" t="str">
        <v>HAVAL</v>
      </c>
      <c r="L214" t="str">
        <v>JOLION</v>
      </c>
    </row>
    <row r="215" spans="1:12" hidden="1" x14ac:dyDescent="0.3">
      <c r="A215" t="s">
        <v>1257</v>
      </c>
      <c r="B215" t="s">
        <v>204</v>
      </c>
      <c r="C215" t="s">
        <v>1402</v>
      </c>
      <c r="D215">
        <v>40</v>
      </c>
      <c r="E215" s="358" t="s">
        <v>1584</v>
      </c>
      <c r="F215" s="358">
        <v>5</v>
      </c>
      <c r="H215" t="str">
        <f t="shared" si="3"/>
        <v>HAVAL JOLION</v>
      </c>
      <c r="J215" t="str" cm="1">
        <f t="array" ref="J215:K215" xml:space="preserve"> _xlfn.TEXTSPLIT( H215, " " )</f>
        <v>HAVAL</v>
      </c>
      <c r="K215" t="str">
        <v>JOLION</v>
      </c>
    </row>
    <row r="216" spans="1:12" hidden="1" x14ac:dyDescent="0.3">
      <c r="A216" t="s">
        <v>1257</v>
      </c>
      <c r="B216" t="s">
        <v>204</v>
      </c>
      <c r="C216" t="s">
        <v>1402</v>
      </c>
      <c r="D216">
        <v>40</v>
      </c>
      <c r="E216" s="358" t="s">
        <v>1585</v>
      </c>
      <c r="F216" s="358">
        <v>113</v>
      </c>
      <c r="H216" t="str">
        <f t="shared" si="3"/>
        <v>HYUNDAI KONA</v>
      </c>
      <c r="J216" t="str" cm="1">
        <f t="array" ref="J216:K216" xml:space="preserve"> _xlfn.TEXTSPLIT( H216, " " )</f>
        <v>HYUNDAI</v>
      </c>
      <c r="K216" t="str">
        <v>KONA</v>
      </c>
    </row>
    <row r="217" spans="1:12" hidden="1" x14ac:dyDescent="0.3">
      <c r="A217" t="s">
        <v>1257</v>
      </c>
      <c r="B217" t="s">
        <v>204</v>
      </c>
      <c r="C217" t="s">
        <v>1402</v>
      </c>
      <c r="D217">
        <v>40</v>
      </c>
      <c r="E217" s="358" t="s">
        <v>1586</v>
      </c>
      <c r="F217" s="358">
        <v>147</v>
      </c>
      <c r="H217" t="str">
        <f t="shared" si="3"/>
        <v>HYUNDAI VENUE</v>
      </c>
      <c r="J217" t="str" cm="1">
        <f t="array" ref="J217:K217" xml:space="preserve"> _xlfn.TEXTSPLIT( H217, " " )</f>
        <v>HYUNDAI</v>
      </c>
      <c r="K217" t="str">
        <v>VENUE</v>
      </c>
    </row>
    <row r="218" spans="1:12" hidden="1" x14ac:dyDescent="0.3">
      <c r="A218" t="s">
        <v>1257</v>
      </c>
      <c r="B218" t="s">
        <v>204</v>
      </c>
      <c r="C218" t="s">
        <v>1402</v>
      </c>
      <c r="D218">
        <v>40</v>
      </c>
      <c r="E218" s="358" t="s">
        <v>1587</v>
      </c>
      <c r="F218" s="358">
        <v>156</v>
      </c>
      <c r="H218" t="str">
        <f t="shared" si="3"/>
        <v>JAECOO J7</v>
      </c>
      <c r="J218" t="str" cm="1">
        <f t="array" ref="J218:K218" xml:space="preserve"> _xlfn.TEXTSPLIT( H218, " " )</f>
        <v>JAECOO</v>
      </c>
      <c r="K218" t="str">
        <v>J7</v>
      </c>
    </row>
    <row r="219" spans="1:12" hidden="1" x14ac:dyDescent="0.3">
      <c r="A219" t="s">
        <v>1257</v>
      </c>
      <c r="B219" t="s">
        <v>204</v>
      </c>
      <c r="C219" t="s">
        <v>1402</v>
      </c>
      <c r="D219">
        <v>40</v>
      </c>
      <c r="E219" s="358" t="s">
        <v>1588</v>
      </c>
      <c r="F219" s="358">
        <v>0</v>
      </c>
      <c r="H219" t="str">
        <f t="shared" si="3"/>
        <v>JEEP COMPASS</v>
      </c>
      <c r="J219" t="str" cm="1">
        <f t="array" ref="J219:K219" xml:space="preserve"> _xlfn.TEXTSPLIT( H219, " " )</f>
        <v>JEEP</v>
      </c>
      <c r="K219" t="str">
        <v>COMPASS</v>
      </c>
    </row>
    <row r="220" spans="1:12" hidden="1" x14ac:dyDescent="0.3">
      <c r="A220" t="s">
        <v>1257</v>
      </c>
      <c r="B220" t="s">
        <v>204</v>
      </c>
      <c r="C220" t="s">
        <v>1402</v>
      </c>
      <c r="D220">
        <v>40</v>
      </c>
      <c r="E220" s="358" t="s">
        <v>1589</v>
      </c>
      <c r="F220" s="358">
        <v>2744</v>
      </c>
      <c r="H220" t="str">
        <f t="shared" si="3"/>
        <v>KIA SELTOS</v>
      </c>
      <c r="J220" t="str" cm="1">
        <f t="array" ref="J220:K220" xml:space="preserve"> _xlfn.TEXTSPLIT( H220, " " )</f>
        <v>KIA</v>
      </c>
      <c r="K220" t="str">
        <v>SELTOS</v>
      </c>
    </row>
    <row r="221" spans="1:12" hidden="1" x14ac:dyDescent="0.3">
      <c r="A221" t="s">
        <v>1257</v>
      </c>
      <c r="B221" t="s">
        <v>204</v>
      </c>
      <c r="C221" t="s">
        <v>1402</v>
      </c>
      <c r="D221">
        <v>40</v>
      </c>
      <c r="E221" s="358" t="s">
        <v>1590</v>
      </c>
      <c r="F221" s="358">
        <v>1457</v>
      </c>
      <c r="H221" t="str">
        <f t="shared" si="3"/>
        <v>KIA STONIC</v>
      </c>
      <c r="J221" t="str" cm="1">
        <f t="array" ref="J221:K221" xml:space="preserve"> _xlfn.TEXTSPLIT( H221, " " )</f>
        <v>KIA</v>
      </c>
      <c r="K221" t="str">
        <v>STONIC</v>
      </c>
    </row>
    <row r="222" spans="1:12" hidden="1" x14ac:dyDescent="0.3">
      <c r="A222" t="s">
        <v>1257</v>
      </c>
      <c r="B222" t="s">
        <v>204</v>
      </c>
      <c r="C222" t="s">
        <v>1402</v>
      </c>
      <c r="D222">
        <v>40</v>
      </c>
      <c r="E222" s="358" t="s">
        <v>1591</v>
      </c>
      <c r="F222" s="358">
        <v>11</v>
      </c>
      <c r="H222" t="str">
        <f t="shared" si="3"/>
        <v>MAHINDRA XUV</v>
      </c>
      <c r="J222" t="str" cm="1">
        <f t="array" ref="J222:K222" xml:space="preserve"> _xlfn.TEXTSPLIT( H222, " " )</f>
        <v>MAHINDRA</v>
      </c>
      <c r="K222" t="str">
        <v>XUV</v>
      </c>
    </row>
    <row r="223" spans="1:12" hidden="1" x14ac:dyDescent="0.3">
      <c r="A223" t="s">
        <v>1257</v>
      </c>
      <c r="B223" t="s">
        <v>204</v>
      </c>
      <c r="C223" t="s">
        <v>1402</v>
      </c>
      <c r="D223">
        <v>40</v>
      </c>
      <c r="E223" s="358" t="s">
        <v>1592</v>
      </c>
      <c r="F223" s="358">
        <v>386</v>
      </c>
      <c r="H223" t="str">
        <f t="shared" si="3"/>
        <v>MAZDA CX-3</v>
      </c>
      <c r="J223" t="str" cm="1">
        <f t="array" ref="J223:K223" xml:space="preserve"> _xlfn.TEXTSPLIT( H223, " " )</f>
        <v>MAZDA</v>
      </c>
      <c r="K223" t="str">
        <v>CX-3</v>
      </c>
    </row>
    <row r="224" spans="1:12" hidden="1" x14ac:dyDescent="0.3">
      <c r="A224" t="s">
        <v>1257</v>
      </c>
      <c r="B224" t="s">
        <v>204</v>
      </c>
      <c r="C224" t="s">
        <v>1402</v>
      </c>
      <c r="D224">
        <v>40</v>
      </c>
      <c r="E224" s="358" t="s">
        <v>1593</v>
      </c>
      <c r="F224" s="358">
        <v>1276</v>
      </c>
      <c r="H224" t="str">
        <f t="shared" si="3"/>
        <v>MG ZS</v>
      </c>
      <c r="J224" t="str" cm="1">
        <f t="array" ref="J224:K224" xml:space="preserve"> _xlfn.TEXTSPLIT( H224, " " )</f>
        <v>MG</v>
      </c>
      <c r="K224" t="str">
        <v>ZS</v>
      </c>
    </row>
    <row r="225" spans="1:12" hidden="1" x14ac:dyDescent="0.3">
      <c r="A225" t="s">
        <v>1257</v>
      </c>
      <c r="B225" t="s">
        <v>204</v>
      </c>
      <c r="C225" t="s">
        <v>1402</v>
      </c>
      <c r="D225">
        <v>40</v>
      </c>
      <c r="E225" s="358" t="s">
        <v>1594</v>
      </c>
      <c r="F225" s="358">
        <v>3193</v>
      </c>
      <c r="H225" t="str">
        <f t="shared" si="3"/>
        <v>MITSUBISHI ASX</v>
      </c>
      <c r="J225" t="str" cm="1">
        <f t="array" ref="J225:K225" xml:space="preserve"> _xlfn.TEXTSPLIT( H225, " " )</f>
        <v>MITSUBISHI</v>
      </c>
      <c r="K225" t="str">
        <v>ASX</v>
      </c>
    </row>
    <row r="226" spans="1:12" hidden="1" x14ac:dyDescent="0.3">
      <c r="A226" t="s">
        <v>1257</v>
      </c>
      <c r="B226" t="s">
        <v>204</v>
      </c>
      <c r="C226" t="s">
        <v>1402</v>
      </c>
      <c r="D226">
        <v>40</v>
      </c>
      <c r="E226" s="358" t="s">
        <v>1595</v>
      </c>
      <c r="F226" s="358">
        <v>61</v>
      </c>
      <c r="H226" t="str">
        <f t="shared" si="3"/>
        <v>NISSAN JUKE</v>
      </c>
      <c r="J226" t="str" cm="1">
        <f t="array" ref="J226:K226" xml:space="preserve"> _xlfn.TEXTSPLIT( H226, " " )</f>
        <v>NISSAN</v>
      </c>
      <c r="K226" t="str">
        <v>JUKE</v>
      </c>
    </row>
    <row r="227" spans="1:12" hidden="1" x14ac:dyDescent="0.3">
      <c r="A227" t="s">
        <v>1257</v>
      </c>
      <c r="B227" t="s">
        <v>204</v>
      </c>
      <c r="C227" t="s">
        <v>1402</v>
      </c>
      <c r="D227">
        <v>40</v>
      </c>
      <c r="E227" s="358" t="s">
        <v>1596</v>
      </c>
      <c r="F227" s="358">
        <v>314</v>
      </c>
      <c r="H227" t="str">
        <f t="shared" si="3"/>
        <v>OMODA C5</v>
      </c>
      <c r="J227" t="str" cm="1">
        <f t="array" ref="J227:K227" xml:space="preserve"> _xlfn.TEXTSPLIT( H227, " " )</f>
        <v>OMODA</v>
      </c>
      <c r="K227" t="str">
        <v>C5</v>
      </c>
    </row>
    <row r="228" spans="1:12" hidden="1" x14ac:dyDescent="0.3">
      <c r="A228" t="s">
        <v>1257</v>
      </c>
      <c r="B228" t="s">
        <v>204</v>
      </c>
      <c r="C228" t="s">
        <v>1402</v>
      </c>
      <c r="D228">
        <v>40</v>
      </c>
      <c r="E228" s="358" t="s">
        <v>1597</v>
      </c>
      <c r="F228" s="358">
        <v>31</v>
      </c>
      <c r="H228" t="str">
        <f t="shared" si="3"/>
        <v>OPEL MOKKA</v>
      </c>
      <c r="J228" t="str" cm="1">
        <f t="array" ref="J228:K228" xml:space="preserve"> _xlfn.TEXTSPLIT( H228, " " )</f>
        <v>OPEL</v>
      </c>
      <c r="K228" t="str">
        <v>MOKKA</v>
      </c>
    </row>
    <row r="229" spans="1:12" hidden="1" x14ac:dyDescent="0.3">
      <c r="A229" t="s">
        <v>1257</v>
      </c>
      <c r="B229" t="s">
        <v>204</v>
      </c>
      <c r="C229" t="s">
        <v>1402</v>
      </c>
      <c r="D229">
        <v>40</v>
      </c>
      <c r="E229" s="358" t="s">
        <v>1598</v>
      </c>
      <c r="F229" s="358">
        <v>9</v>
      </c>
      <c r="H229" t="str">
        <f t="shared" si="3"/>
        <v>PEUGEOT 2008</v>
      </c>
      <c r="J229" t="str" cm="1">
        <f t="array" ref="J229:K229" xml:space="preserve"> _xlfn.TEXTSPLIT( H229, " " )</f>
        <v>PEUGEOT</v>
      </c>
      <c r="K229" t="str">
        <v>2008</v>
      </c>
    </row>
    <row r="230" spans="1:12" hidden="1" x14ac:dyDescent="0.3">
      <c r="A230" t="s">
        <v>1257</v>
      </c>
      <c r="B230" t="s">
        <v>204</v>
      </c>
      <c r="C230" t="s">
        <v>1402</v>
      </c>
      <c r="D230">
        <v>40</v>
      </c>
      <c r="E230" s="358" t="s">
        <v>1599</v>
      </c>
      <c r="F230" s="358">
        <v>0</v>
      </c>
      <c r="H230" t="str">
        <f t="shared" si="3"/>
        <v>RENAULT CAPTUR</v>
      </c>
      <c r="J230" t="str" cm="1">
        <f t="array" ref="J230:K230" xml:space="preserve"> _xlfn.TEXTSPLIT( H230, " " )</f>
        <v>RENAULT</v>
      </c>
      <c r="K230" t="str">
        <v>CAPTUR</v>
      </c>
    </row>
    <row r="231" spans="1:12" hidden="1" x14ac:dyDescent="0.3">
      <c r="A231" t="s">
        <v>1257</v>
      </c>
      <c r="B231" t="s">
        <v>204</v>
      </c>
      <c r="C231" t="s">
        <v>1402</v>
      </c>
      <c r="D231">
        <v>40</v>
      </c>
      <c r="E231" s="358" t="s">
        <v>1600</v>
      </c>
      <c r="F231" s="358">
        <v>0</v>
      </c>
      <c r="H231" t="str">
        <f t="shared" si="3"/>
        <v>SEAT ARONA</v>
      </c>
      <c r="J231" t="str" cm="1">
        <f t="array" ref="J231:K231" xml:space="preserve"> _xlfn.TEXTSPLIT( H231, " " )</f>
        <v>SEAT</v>
      </c>
      <c r="K231" t="str">
        <v>ARONA</v>
      </c>
    </row>
    <row r="232" spans="1:12" hidden="1" x14ac:dyDescent="0.3">
      <c r="A232" t="s">
        <v>1257</v>
      </c>
      <c r="B232" t="s">
        <v>204</v>
      </c>
      <c r="C232" t="s">
        <v>1402</v>
      </c>
      <c r="D232">
        <v>40</v>
      </c>
      <c r="E232" s="358" t="s">
        <v>1601</v>
      </c>
      <c r="F232" s="358">
        <v>74</v>
      </c>
      <c r="H232" t="str">
        <f t="shared" si="3"/>
        <v>SKODA KAMIQ</v>
      </c>
      <c r="J232" t="str" cm="1">
        <f t="array" ref="J232:K232" xml:space="preserve"> _xlfn.TEXTSPLIT( H232, " " )</f>
        <v>SKODA</v>
      </c>
      <c r="K232" t="str">
        <v>KAMIQ</v>
      </c>
    </row>
    <row r="233" spans="1:12" hidden="1" x14ac:dyDescent="0.3">
      <c r="A233" t="s">
        <v>1257</v>
      </c>
      <c r="B233" t="s">
        <v>204</v>
      </c>
      <c r="C233" t="s">
        <v>1402</v>
      </c>
      <c r="D233">
        <v>40</v>
      </c>
      <c r="E233" s="358" t="s">
        <v>1602</v>
      </c>
      <c r="F233" s="358">
        <v>31</v>
      </c>
      <c r="H233" t="str">
        <f t="shared" si="3"/>
        <v>SSANGYONG KORANDO</v>
      </c>
      <c r="J233" t="str" cm="1">
        <f t="array" ref="J233:K233" xml:space="preserve"> _xlfn.TEXTSPLIT( H233, " " )</f>
        <v>SSANGYONG</v>
      </c>
      <c r="K233" t="str">
        <v>KORANDO</v>
      </c>
    </row>
    <row r="234" spans="1:12" hidden="1" x14ac:dyDescent="0.3">
      <c r="A234" t="s">
        <v>1257</v>
      </c>
      <c r="B234" t="s">
        <v>204</v>
      </c>
      <c r="C234" t="s">
        <v>1402</v>
      </c>
      <c r="D234">
        <v>40</v>
      </c>
      <c r="E234" s="358" t="s">
        <v>1603</v>
      </c>
      <c r="F234" s="358">
        <v>56</v>
      </c>
      <c r="H234" t="str">
        <f t="shared" si="3"/>
        <v>SSANGYONG TIVOLI</v>
      </c>
      <c r="J234" t="str" cm="1">
        <f t="array" ref="J234:K234" xml:space="preserve"> _xlfn.TEXTSPLIT( H234, " " )</f>
        <v>SSANGYONG</v>
      </c>
      <c r="K234" t="str">
        <v>TIVOLI</v>
      </c>
    </row>
    <row r="235" spans="1:12" hidden="1" x14ac:dyDescent="0.3">
      <c r="A235" t="s">
        <v>1257</v>
      </c>
      <c r="B235" t="s">
        <v>204</v>
      </c>
      <c r="C235" t="s">
        <v>1402</v>
      </c>
      <c r="D235">
        <v>40</v>
      </c>
      <c r="E235" s="358" t="s">
        <v>1604</v>
      </c>
      <c r="F235" s="358">
        <v>444</v>
      </c>
      <c r="H235" t="str">
        <f t="shared" si="3"/>
        <v>SUZUKI IGNIS</v>
      </c>
      <c r="J235" t="str" cm="1">
        <f t="array" ref="J235:K235" xml:space="preserve"> _xlfn.TEXTSPLIT( H235, " " )</f>
        <v>SUZUKI</v>
      </c>
      <c r="K235" t="str">
        <v>IGNIS</v>
      </c>
    </row>
    <row r="236" spans="1:12" hidden="1" x14ac:dyDescent="0.3">
      <c r="A236" t="s">
        <v>1257</v>
      </c>
      <c r="B236" t="s">
        <v>204</v>
      </c>
      <c r="C236" t="s">
        <v>1402</v>
      </c>
      <c r="D236">
        <v>40</v>
      </c>
      <c r="E236" s="358" t="s">
        <v>1605</v>
      </c>
      <c r="F236" s="358">
        <v>389</v>
      </c>
      <c r="H236" t="str">
        <f t="shared" si="3"/>
        <v>SUZUKI JIMNY</v>
      </c>
      <c r="J236" t="str" cm="1">
        <f t="array" ref="J236:K236" xml:space="preserve"> _xlfn.TEXTSPLIT( H236, " " )</f>
        <v>SUZUKI</v>
      </c>
      <c r="K236" t="str">
        <v>JIMNY</v>
      </c>
    </row>
    <row r="237" spans="1:12" hidden="1" x14ac:dyDescent="0.3">
      <c r="A237" t="s">
        <v>1257</v>
      </c>
      <c r="B237" t="s">
        <v>204</v>
      </c>
      <c r="C237" t="s">
        <v>1402</v>
      </c>
      <c r="D237">
        <v>40</v>
      </c>
      <c r="E237" s="358" t="s">
        <v>1606</v>
      </c>
      <c r="F237" s="358">
        <v>129</v>
      </c>
      <c r="H237" t="str">
        <f t="shared" si="3"/>
        <v>SUZUKI S-CROSS</v>
      </c>
      <c r="J237" t="str" cm="1">
        <f t="array" ref="J237:K237" xml:space="preserve"> _xlfn.TEXTSPLIT( H237, " " )</f>
        <v>SUZUKI</v>
      </c>
      <c r="K237" t="str">
        <v>S-CROSS</v>
      </c>
    </row>
    <row r="238" spans="1:12" hidden="1" x14ac:dyDescent="0.3">
      <c r="A238" t="s">
        <v>1257</v>
      </c>
      <c r="B238" t="s">
        <v>204</v>
      </c>
      <c r="C238" t="s">
        <v>1402</v>
      </c>
      <c r="D238">
        <v>40</v>
      </c>
      <c r="E238" s="358" t="s">
        <v>1607</v>
      </c>
      <c r="F238" s="358">
        <v>350</v>
      </c>
      <c r="H238" t="str">
        <f t="shared" si="3"/>
        <v>SUZUKI VITARA</v>
      </c>
      <c r="J238" t="str" cm="1">
        <f t="array" ref="J238:K238" xml:space="preserve"> _xlfn.TEXTSPLIT( H238, " " )</f>
        <v>SUZUKI</v>
      </c>
      <c r="K238" t="str">
        <v>VITARA</v>
      </c>
    </row>
    <row r="239" spans="1:12" hidden="1" x14ac:dyDescent="0.3">
      <c r="A239" t="s">
        <v>1257</v>
      </c>
      <c r="B239" t="s">
        <v>204</v>
      </c>
      <c r="C239" t="s">
        <v>1402</v>
      </c>
      <c r="D239">
        <v>40</v>
      </c>
      <c r="E239" s="358" t="s">
        <v>1608</v>
      </c>
      <c r="F239" s="358">
        <v>30</v>
      </c>
      <c r="H239" t="str">
        <f t="shared" si="3"/>
        <v>TOYOTA C-HR</v>
      </c>
      <c r="J239" t="str" cm="1">
        <f t="array" ref="J239:K239" xml:space="preserve"> _xlfn.TEXTSPLIT( H239, " " )</f>
        <v>TOYOTA</v>
      </c>
      <c r="K239" t="str">
        <v>C-HR</v>
      </c>
    </row>
    <row r="240" spans="1:12" hidden="1" x14ac:dyDescent="0.3">
      <c r="A240" t="s">
        <v>1257</v>
      </c>
      <c r="B240" t="s">
        <v>204</v>
      </c>
      <c r="C240" t="s">
        <v>1402</v>
      </c>
      <c r="D240">
        <v>40</v>
      </c>
      <c r="E240" s="358" t="s">
        <v>1609</v>
      </c>
      <c r="F240" s="358">
        <v>1421</v>
      </c>
      <c r="H240" t="str">
        <f t="shared" si="3"/>
        <v>TOYOTA YARIS CROSS</v>
      </c>
      <c r="J240" t="str" cm="1">
        <f t="array" ref="J240:L240" xml:space="preserve"> _xlfn.TEXTSPLIT( H240, " " )</f>
        <v>TOYOTA</v>
      </c>
      <c r="K240" t="str">
        <v>YARIS</v>
      </c>
      <c r="L240" t="str">
        <v>CROSS</v>
      </c>
    </row>
    <row r="241" spans="1:12" hidden="1" x14ac:dyDescent="0.3">
      <c r="A241" t="s">
        <v>1257</v>
      </c>
      <c r="B241" t="s">
        <v>204</v>
      </c>
      <c r="C241" t="s">
        <v>1402</v>
      </c>
      <c r="D241">
        <v>40</v>
      </c>
      <c r="E241" s="358" t="s">
        <v>1610</v>
      </c>
      <c r="F241" s="358">
        <v>20</v>
      </c>
      <c r="H241" t="str">
        <f t="shared" si="3"/>
        <v>VOLKSWAGEN T-CROSS</v>
      </c>
      <c r="J241" t="str" cm="1">
        <f t="array" ref="J241:K241" xml:space="preserve"> _xlfn.TEXTSPLIT( H241, " " )</f>
        <v>VOLKSWAGEN</v>
      </c>
      <c r="K241" t="str">
        <v>T-CROSS</v>
      </c>
    </row>
    <row r="242" spans="1:12" hidden="1" x14ac:dyDescent="0.3">
      <c r="A242" t="s">
        <v>1257</v>
      </c>
      <c r="B242" t="s">
        <v>204</v>
      </c>
      <c r="C242" t="s">
        <v>1409</v>
      </c>
      <c r="D242">
        <v>40</v>
      </c>
      <c r="E242" s="358" t="s">
        <v>1611</v>
      </c>
      <c r="F242" s="358">
        <v>87</v>
      </c>
      <c r="H242" t="str">
        <f t="shared" si="3"/>
        <v>AUDI Q2</v>
      </c>
      <c r="J242" t="str" cm="1">
        <f t="array" ref="J242:K242" xml:space="preserve"> _xlfn.TEXTSPLIT( H242, " " )</f>
        <v>AUDI</v>
      </c>
      <c r="K242" t="str">
        <v>Q2</v>
      </c>
    </row>
    <row r="243" spans="1:12" hidden="1" x14ac:dyDescent="0.3">
      <c r="A243" t="s">
        <v>1257</v>
      </c>
      <c r="B243" t="s">
        <v>204</v>
      </c>
      <c r="C243" t="s">
        <v>1409</v>
      </c>
      <c r="D243">
        <v>40</v>
      </c>
      <c r="E243" s="358" t="s">
        <v>1612</v>
      </c>
      <c r="F243" s="358">
        <v>166</v>
      </c>
      <c r="H243" t="str">
        <f t="shared" si="3"/>
        <v>AUDI Q3</v>
      </c>
      <c r="J243" t="str" cm="1">
        <f t="array" ref="J243:K243" xml:space="preserve"> _xlfn.TEXTSPLIT( H243, " " )</f>
        <v>AUDI</v>
      </c>
      <c r="K243" t="str">
        <v>Q3</v>
      </c>
    </row>
    <row r="244" spans="1:12" hidden="1" x14ac:dyDescent="0.3">
      <c r="A244" t="s">
        <v>1257</v>
      </c>
      <c r="B244" t="s">
        <v>204</v>
      </c>
      <c r="C244" t="s">
        <v>1409</v>
      </c>
      <c r="D244">
        <v>40</v>
      </c>
      <c r="E244" s="358" t="s">
        <v>1613</v>
      </c>
      <c r="F244" s="358">
        <v>219</v>
      </c>
      <c r="H244" t="str">
        <f t="shared" si="3"/>
        <v>BMW X1</v>
      </c>
      <c r="J244" t="str" cm="1">
        <f t="array" ref="J244:K244" xml:space="preserve"> _xlfn.TEXTSPLIT( H244, " " )</f>
        <v>BMW</v>
      </c>
      <c r="K244" t="str">
        <v>X1</v>
      </c>
    </row>
    <row r="245" spans="1:12" hidden="1" x14ac:dyDescent="0.3">
      <c r="A245" t="s">
        <v>1257</v>
      </c>
      <c r="B245" t="s">
        <v>204</v>
      </c>
      <c r="C245" t="s">
        <v>1409</v>
      </c>
      <c r="D245">
        <v>40</v>
      </c>
      <c r="E245" s="358" t="s">
        <v>1614</v>
      </c>
      <c r="F245" s="358">
        <v>43</v>
      </c>
      <c r="H245" t="str">
        <f t="shared" si="3"/>
        <v>BMW X2</v>
      </c>
      <c r="J245" t="str" cm="1">
        <f t="array" ref="J245:K245" xml:space="preserve"> _xlfn.TEXTSPLIT( H245, " " )</f>
        <v>BMW</v>
      </c>
      <c r="K245" t="str">
        <v>X2</v>
      </c>
    </row>
    <row r="246" spans="1:12" hidden="1" x14ac:dyDescent="0.3">
      <c r="A246" t="s">
        <v>1257</v>
      </c>
      <c r="B246" t="s">
        <v>204</v>
      </c>
      <c r="C246" t="s">
        <v>1409</v>
      </c>
      <c r="D246">
        <v>40</v>
      </c>
      <c r="E246" s="358" t="s">
        <v>1615</v>
      </c>
      <c r="F246" s="358">
        <v>0</v>
      </c>
      <c r="H246" t="str">
        <f t="shared" si="3"/>
        <v>CUPRA ATECA</v>
      </c>
      <c r="J246" t="str" cm="1">
        <f t="array" ref="J246:K246" xml:space="preserve"> _xlfn.TEXTSPLIT( H246, " " )</f>
        <v>CUPRA</v>
      </c>
      <c r="K246" t="str">
        <v>ATECA</v>
      </c>
    </row>
    <row r="247" spans="1:12" hidden="1" x14ac:dyDescent="0.3">
      <c r="A247" t="s">
        <v>1257</v>
      </c>
      <c r="B247" t="s">
        <v>204</v>
      </c>
      <c r="C247" t="s">
        <v>1409</v>
      </c>
      <c r="D247">
        <v>40</v>
      </c>
      <c r="E247" s="358" t="s">
        <v>1582</v>
      </c>
      <c r="F247" s="358">
        <v>100</v>
      </c>
      <c r="H247" t="str">
        <f t="shared" si="3"/>
        <v>FORD PUMA</v>
      </c>
      <c r="J247" t="str" cm="1">
        <f t="array" ref="J247:K247" xml:space="preserve"> _xlfn.TEXTSPLIT( H247, " " )</f>
        <v>FORD</v>
      </c>
      <c r="K247" t="str">
        <v>PUMA</v>
      </c>
    </row>
    <row r="248" spans="1:12" hidden="1" x14ac:dyDescent="0.3">
      <c r="A248" t="s">
        <v>1257</v>
      </c>
      <c r="B248" t="s">
        <v>204</v>
      </c>
      <c r="C248" t="s">
        <v>1409</v>
      </c>
      <c r="D248">
        <v>40</v>
      </c>
      <c r="E248" s="358" t="s">
        <v>1616</v>
      </c>
      <c r="F248" s="358">
        <v>349</v>
      </c>
      <c r="H248" t="str">
        <f t="shared" si="3"/>
        <v>HONDA HR-V</v>
      </c>
      <c r="J248" t="str" cm="1">
        <f t="array" ref="J248:K248" xml:space="preserve"> _xlfn.TEXTSPLIT( H248, " " )</f>
        <v>HONDA</v>
      </c>
      <c r="K248" t="str">
        <v>HR-V</v>
      </c>
    </row>
    <row r="249" spans="1:12" hidden="1" x14ac:dyDescent="0.3">
      <c r="A249" t="s">
        <v>1257</v>
      </c>
      <c r="B249" t="s">
        <v>204</v>
      </c>
      <c r="C249" t="s">
        <v>1409</v>
      </c>
      <c r="D249">
        <v>40</v>
      </c>
      <c r="E249" s="358" t="s">
        <v>1585</v>
      </c>
      <c r="F249" s="358">
        <v>919</v>
      </c>
      <c r="H249" t="str">
        <f t="shared" si="3"/>
        <v>HYUNDAI KONA</v>
      </c>
      <c r="J249" t="str" cm="1">
        <f t="array" ref="J249:K249" xml:space="preserve"> _xlfn.TEXTSPLIT( H249, " " )</f>
        <v>HYUNDAI</v>
      </c>
      <c r="K249" t="str">
        <v>KONA</v>
      </c>
    </row>
    <row r="250" spans="1:12" hidden="1" x14ac:dyDescent="0.3">
      <c r="A250" t="s">
        <v>1257</v>
      </c>
      <c r="B250" t="s">
        <v>204</v>
      </c>
      <c r="C250" t="s">
        <v>1409</v>
      </c>
      <c r="D250">
        <v>40</v>
      </c>
      <c r="E250" s="358" t="s">
        <v>1617</v>
      </c>
      <c r="F250" s="358">
        <v>82</v>
      </c>
      <c r="H250" t="str">
        <f t="shared" si="3"/>
        <v>JAGUAR E-PACE</v>
      </c>
      <c r="J250" t="str" cm="1">
        <f t="array" ref="J250:K250" xml:space="preserve"> _xlfn.TEXTSPLIT( H250, " " )</f>
        <v>JAGUAR</v>
      </c>
      <c r="K250" t="str">
        <v>E-PACE</v>
      </c>
    </row>
    <row r="251" spans="1:12" hidden="1" x14ac:dyDescent="0.3">
      <c r="A251" t="s">
        <v>1257</v>
      </c>
      <c r="B251" t="s">
        <v>204</v>
      </c>
      <c r="C251" t="s">
        <v>1409</v>
      </c>
      <c r="D251">
        <v>40</v>
      </c>
      <c r="E251" s="358" t="s">
        <v>1588</v>
      </c>
      <c r="F251" s="358">
        <v>12</v>
      </c>
      <c r="H251" t="str">
        <f t="shared" si="3"/>
        <v>JEEP COMPASS</v>
      </c>
      <c r="J251" t="str" cm="1">
        <f t="array" ref="J251:K251" xml:space="preserve"> _xlfn.TEXTSPLIT( H251, " " )</f>
        <v>JEEP</v>
      </c>
      <c r="K251" t="str">
        <v>COMPASS</v>
      </c>
    </row>
    <row r="252" spans="1:12" hidden="1" x14ac:dyDescent="0.3">
      <c r="A252" t="s">
        <v>1257</v>
      </c>
      <c r="B252" t="s">
        <v>204</v>
      </c>
      <c r="C252" t="s">
        <v>1409</v>
      </c>
      <c r="D252">
        <v>40</v>
      </c>
      <c r="E252" s="358" t="s">
        <v>1618</v>
      </c>
      <c r="F252" s="358">
        <v>3</v>
      </c>
      <c r="H252" t="str">
        <f t="shared" si="3"/>
        <v>JEEP RENEGADE</v>
      </c>
      <c r="J252" t="str" cm="1">
        <f t="array" ref="J252:K252" xml:space="preserve"> _xlfn.TEXTSPLIT( H252, " " )</f>
        <v>JEEP</v>
      </c>
      <c r="K252" t="str">
        <v>RENEGADE</v>
      </c>
    </row>
    <row r="253" spans="1:12" hidden="1" x14ac:dyDescent="0.3">
      <c r="A253" t="s">
        <v>1257</v>
      </c>
      <c r="B253" t="s">
        <v>204</v>
      </c>
      <c r="C253" t="s">
        <v>1409</v>
      </c>
      <c r="D253">
        <v>40</v>
      </c>
      <c r="E253" s="358" t="s">
        <v>1619</v>
      </c>
      <c r="F253" s="358">
        <v>471</v>
      </c>
      <c r="H253" t="str">
        <f t="shared" si="3"/>
        <v>KIA NIRO</v>
      </c>
      <c r="J253" t="str" cm="1">
        <f t="array" ref="J253:K253" xml:space="preserve"> _xlfn.TEXTSPLIT( H253, " " )</f>
        <v>KIA</v>
      </c>
      <c r="K253" t="str">
        <v>NIRO</v>
      </c>
    </row>
    <row r="254" spans="1:12" hidden="1" x14ac:dyDescent="0.3">
      <c r="A254" t="s">
        <v>1257</v>
      </c>
      <c r="B254" t="s">
        <v>204</v>
      </c>
      <c r="C254" t="s">
        <v>1409</v>
      </c>
      <c r="D254">
        <v>40</v>
      </c>
      <c r="E254" s="358" t="s">
        <v>1620</v>
      </c>
      <c r="F254" s="358">
        <v>16</v>
      </c>
      <c r="H254" t="str">
        <f t="shared" si="3"/>
        <v>KIA NIRO PLUS</v>
      </c>
      <c r="J254" t="str" cm="1">
        <f t="array" ref="J254:L254" xml:space="preserve"> _xlfn.TEXTSPLIT( H254, " " )</f>
        <v>KIA</v>
      </c>
      <c r="K254" t="str">
        <v>NIRO</v>
      </c>
      <c r="L254" t="str">
        <v>PLUS</v>
      </c>
    </row>
    <row r="255" spans="1:12" hidden="1" x14ac:dyDescent="0.3">
      <c r="A255" t="s">
        <v>1257</v>
      </c>
      <c r="B255" t="s">
        <v>204</v>
      </c>
      <c r="C255" t="s">
        <v>1409</v>
      </c>
      <c r="D255">
        <v>40</v>
      </c>
      <c r="E255" s="358" t="s">
        <v>1589</v>
      </c>
      <c r="F255" s="358">
        <v>174</v>
      </c>
      <c r="H255" t="str">
        <f t="shared" si="3"/>
        <v>KIA SELTOS</v>
      </c>
      <c r="J255" t="str" cm="1">
        <f t="array" ref="J255:K255" xml:space="preserve"> _xlfn.TEXTSPLIT( H255, " " )</f>
        <v>KIA</v>
      </c>
      <c r="K255" t="str">
        <v>SELTOS</v>
      </c>
    </row>
    <row r="256" spans="1:12" hidden="1" x14ac:dyDescent="0.3">
      <c r="A256" t="s">
        <v>1257</v>
      </c>
      <c r="B256" t="s">
        <v>204</v>
      </c>
      <c r="C256" t="s">
        <v>1409</v>
      </c>
      <c r="D256">
        <v>40</v>
      </c>
      <c r="E256" s="358" t="s">
        <v>1621</v>
      </c>
      <c r="F256" s="358">
        <v>207</v>
      </c>
      <c r="H256" t="str">
        <f t="shared" si="3"/>
        <v>LEXUS LBX</v>
      </c>
      <c r="J256" t="str" cm="1">
        <f t="array" ref="J256:K256" xml:space="preserve"> _xlfn.TEXTSPLIT( H256, " " )</f>
        <v>LEXUS</v>
      </c>
      <c r="K256" t="str">
        <v>LBX</v>
      </c>
    </row>
    <row r="257" spans="1:12" hidden="1" x14ac:dyDescent="0.3">
      <c r="A257" t="s">
        <v>1257</v>
      </c>
      <c r="B257" t="s">
        <v>204</v>
      </c>
      <c r="C257" t="s">
        <v>1409</v>
      </c>
      <c r="D257">
        <v>40</v>
      </c>
      <c r="E257" s="358" t="s">
        <v>1622</v>
      </c>
      <c r="F257" s="358">
        <v>83</v>
      </c>
      <c r="H257" t="str">
        <f t="shared" si="3"/>
        <v>LEXUS UX</v>
      </c>
      <c r="J257" t="str" cm="1">
        <f t="array" ref="J257:K257" xml:space="preserve"> _xlfn.TEXTSPLIT( H257, " " )</f>
        <v>LEXUS</v>
      </c>
      <c r="K257" t="str">
        <v>UX</v>
      </c>
    </row>
    <row r="258" spans="1:12" hidden="1" x14ac:dyDescent="0.3">
      <c r="A258" t="s">
        <v>1257</v>
      </c>
      <c r="B258" t="s">
        <v>204</v>
      </c>
      <c r="C258" t="s">
        <v>1409</v>
      </c>
      <c r="D258">
        <v>40</v>
      </c>
      <c r="E258" s="358" t="s">
        <v>1623</v>
      </c>
      <c r="F258" s="358">
        <v>71</v>
      </c>
      <c r="H258" t="str">
        <f t="shared" ref="H258:H321" si="4" xml:space="preserve"> TRIM( SUBSTITUTE( E258, CHAR(160),"" ) )</f>
        <v>LEXUS UX250H</v>
      </c>
      <c r="J258" t="str" cm="1">
        <f t="array" ref="J258:K258" xml:space="preserve"> _xlfn.TEXTSPLIT( H258, " " )</f>
        <v>LEXUS</v>
      </c>
      <c r="K258" t="str">
        <v>UX250H</v>
      </c>
    </row>
    <row r="259" spans="1:12" hidden="1" x14ac:dyDescent="0.3">
      <c r="A259" t="s">
        <v>1257</v>
      </c>
      <c r="B259" t="s">
        <v>204</v>
      </c>
      <c r="C259" t="s">
        <v>1409</v>
      </c>
      <c r="D259">
        <v>40</v>
      </c>
      <c r="E259" s="358" t="s">
        <v>1624</v>
      </c>
      <c r="F259" s="358">
        <v>11</v>
      </c>
      <c r="H259" t="str">
        <f t="shared" si="4"/>
        <v>LEXUS UX300E</v>
      </c>
      <c r="J259" t="str" cm="1">
        <f t="array" ref="J259:K259" xml:space="preserve"> _xlfn.TEXTSPLIT( H259, " " )</f>
        <v>LEXUS</v>
      </c>
      <c r="K259" t="str">
        <v>UX300E</v>
      </c>
    </row>
    <row r="260" spans="1:12" hidden="1" x14ac:dyDescent="0.3">
      <c r="A260" t="s">
        <v>1257</v>
      </c>
      <c r="B260" t="s">
        <v>204</v>
      </c>
      <c r="C260" t="s">
        <v>1409</v>
      </c>
      <c r="D260">
        <v>40</v>
      </c>
      <c r="E260" s="358" t="s">
        <v>1625</v>
      </c>
      <c r="F260" s="358">
        <v>346</v>
      </c>
      <c r="H260" t="str">
        <f t="shared" si="4"/>
        <v>MAZDA CX-30</v>
      </c>
      <c r="J260" t="str" cm="1">
        <f t="array" ref="J260:K260" xml:space="preserve"> _xlfn.TEXTSPLIT( H260, " " )</f>
        <v>MAZDA</v>
      </c>
      <c r="K260" t="str">
        <v>CX-30</v>
      </c>
    </row>
    <row r="261" spans="1:12" hidden="1" x14ac:dyDescent="0.3">
      <c r="A261" t="s">
        <v>1257</v>
      </c>
      <c r="B261" t="s">
        <v>204</v>
      </c>
      <c r="C261" t="s">
        <v>1409</v>
      </c>
      <c r="D261">
        <v>40</v>
      </c>
      <c r="E261" s="358" t="s">
        <v>1626</v>
      </c>
      <c r="F261" s="358">
        <v>37</v>
      </c>
      <c r="H261" t="str">
        <f t="shared" si="4"/>
        <v>MAZDA MX-30</v>
      </c>
      <c r="J261" t="str" cm="1">
        <f t="array" ref="J261:K261" xml:space="preserve"> _xlfn.TEXTSPLIT( H261, " " )</f>
        <v>MAZDA</v>
      </c>
      <c r="K261" t="str">
        <v>MX-30</v>
      </c>
    </row>
    <row r="262" spans="1:12" hidden="1" x14ac:dyDescent="0.3">
      <c r="A262" t="s">
        <v>1257</v>
      </c>
      <c r="B262" t="s">
        <v>204</v>
      </c>
      <c r="C262" t="s">
        <v>1409</v>
      </c>
      <c r="D262">
        <v>40</v>
      </c>
      <c r="E262" s="358" t="s">
        <v>1627</v>
      </c>
      <c r="F262" s="358">
        <v>43</v>
      </c>
      <c r="H262" t="str">
        <f t="shared" si="4"/>
        <v>MERCEDES-BENZ EQA</v>
      </c>
      <c r="J262" t="str" cm="1">
        <f t="array" ref="J262:K262" xml:space="preserve"> _xlfn.TEXTSPLIT( H262, " " )</f>
        <v>MERCEDES-BENZ</v>
      </c>
      <c r="K262" t="str">
        <v>EQA</v>
      </c>
    </row>
    <row r="263" spans="1:12" hidden="1" x14ac:dyDescent="0.3">
      <c r="A263" t="s">
        <v>1257</v>
      </c>
      <c r="B263" t="s">
        <v>204</v>
      </c>
      <c r="C263" t="s">
        <v>1409</v>
      </c>
      <c r="D263">
        <v>40</v>
      </c>
      <c r="E263" s="358" t="s">
        <v>1628</v>
      </c>
      <c r="F263" s="358">
        <v>89</v>
      </c>
      <c r="H263" t="str">
        <f t="shared" si="4"/>
        <v>MERCEDES-BENZ GLA</v>
      </c>
      <c r="J263" t="str" cm="1">
        <f t="array" ref="J263:K263" xml:space="preserve"> _xlfn.TEXTSPLIT( H263, " " )</f>
        <v>MERCEDES-BENZ</v>
      </c>
      <c r="K263" t="str">
        <v>GLA</v>
      </c>
    </row>
    <row r="264" spans="1:12" hidden="1" x14ac:dyDescent="0.3">
      <c r="A264" t="s">
        <v>1257</v>
      </c>
      <c r="B264" t="s">
        <v>204</v>
      </c>
      <c r="C264" t="s">
        <v>1409</v>
      </c>
      <c r="D264">
        <v>40</v>
      </c>
      <c r="E264" s="358" t="s">
        <v>1593</v>
      </c>
      <c r="F264" s="358">
        <v>0</v>
      </c>
      <c r="H264" t="str">
        <f t="shared" si="4"/>
        <v>MG ZS</v>
      </c>
      <c r="J264" t="str" cm="1">
        <f t="array" ref="J264:K264" xml:space="preserve"> _xlfn.TEXTSPLIT( H264, " " )</f>
        <v>MG</v>
      </c>
      <c r="K264" t="str">
        <v>ZS</v>
      </c>
    </row>
    <row r="265" spans="1:12" hidden="1" x14ac:dyDescent="0.3">
      <c r="A265" t="s">
        <v>1257</v>
      </c>
      <c r="B265" t="s">
        <v>204</v>
      </c>
      <c r="C265" t="s">
        <v>1409</v>
      </c>
      <c r="D265">
        <v>40</v>
      </c>
      <c r="E265" s="358" t="s">
        <v>1629</v>
      </c>
      <c r="F265" s="358">
        <v>22</v>
      </c>
      <c r="H265" t="str">
        <f t="shared" si="4"/>
        <v>MINI ACEMAN</v>
      </c>
      <c r="J265" t="str" cm="1">
        <f t="array" ref="J265:K265" xml:space="preserve"> _xlfn.TEXTSPLIT( H265, " " )</f>
        <v>MINI</v>
      </c>
      <c r="K265" t="str">
        <v>ACEMAN</v>
      </c>
    </row>
    <row r="266" spans="1:12" hidden="1" x14ac:dyDescent="0.3">
      <c r="A266" t="s">
        <v>1257</v>
      </c>
      <c r="B266" t="s">
        <v>204</v>
      </c>
      <c r="C266" t="s">
        <v>1409</v>
      </c>
      <c r="D266">
        <v>40</v>
      </c>
      <c r="E266" s="358" t="s">
        <v>1630</v>
      </c>
      <c r="F266" s="358">
        <v>229</v>
      </c>
      <c r="H266" t="str">
        <f t="shared" si="4"/>
        <v>MINI COUNTRYMAN</v>
      </c>
      <c r="J266" t="str" cm="1">
        <f t="array" ref="J266:K266" xml:space="preserve"> _xlfn.TEXTSPLIT( H266, " " )</f>
        <v>MINI</v>
      </c>
      <c r="K266" t="str">
        <v>COUNTRYMAN</v>
      </c>
    </row>
    <row r="267" spans="1:12" hidden="1" x14ac:dyDescent="0.3">
      <c r="A267" t="s">
        <v>1257</v>
      </c>
      <c r="B267" t="s">
        <v>204</v>
      </c>
      <c r="C267" t="s">
        <v>1409</v>
      </c>
      <c r="D267">
        <v>40</v>
      </c>
      <c r="E267" s="358" t="s">
        <v>1631</v>
      </c>
      <c r="F267" s="358">
        <v>1572</v>
      </c>
      <c r="H267" t="str">
        <f t="shared" si="4"/>
        <v>MITSUBISHI ECLIPSE CROSS</v>
      </c>
      <c r="J267" t="str" cm="1">
        <f t="array" ref="J267:L267" xml:space="preserve"> _xlfn.TEXTSPLIT( H267, " " )</f>
        <v>MITSUBISHI</v>
      </c>
      <c r="K267" t="str">
        <v>ECLIPSE</v>
      </c>
      <c r="L267" t="str">
        <v>CROSS</v>
      </c>
    </row>
    <row r="268" spans="1:12" hidden="1" x14ac:dyDescent="0.3">
      <c r="A268" t="s">
        <v>1257</v>
      </c>
      <c r="B268" t="s">
        <v>204</v>
      </c>
      <c r="C268" t="s">
        <v>1409</v>
      </c>
      <c r="D268">
        <v>40</v>
      </c>
      <c r="E268" s="358" t="s">
        <v>1632</v>
      </c>
      <c r="F268" s="358">
        <v>745</v>
      </c>
      <c r="H268" t="str">
        <f t="shared" si="4"/>
        <v>NISSAN QASHQAI</v>
      </c>
      <c r="J268" t="str" cm="1">
        <f t="array" ref="J268:K268" xml:space="preserve"> _xlfn.TEXTSPLIT( H268, " " )</f>
        <v>NISSAN</v>
      </c>
      <c r="K268" t="str">
        <v>QASHQAI</v>
      </c>
    </row>
    <row r="269" spans="1:12" hidden="1" x14ac:dyDescent="0.3">
      <c r="A269" t="s">
        <v>1257</v>
      </c>
      <c r="B269" t="s">
        <v>204</v>
      </c>
      <c r="C269" t="s">
        <v>1409</v>
      </c>
      <c r="D269">
        <v>40</v>
      </c>
      <c r="E269" s="358" t="s">
        <v>1633</v>
      </c>
      <c r="F269" s="358">
        <v>34</v>
      </c>
      <c r="H269" t="str">
        <f t="shared" si="4"/>
        <v>OMODA E5</v>
      </c>
      <c r="J269" t="str" cm="1">
        <f t="array" ref="J269:K269" xml:space="preserve"> _xlfn.TEXTSPLIT( H269, " " )</f>
        <v>OMODA</v>
      </c>
      <c r="K269" t="str">
        <v>E5</v>
      </c>
    </row>
    <row r="270" spans="1:12" hidden="1" x14ac:dyDescent="0.3">
      <c r="A270" t="s">
        <v>1257</v>
      </c>
      <c r="B270" t="s">
        <v>204</v>
      </c>
      <c r="C270" t="s">
        <v>1409</v>
      </c>
      <c r="D270">
        <v>40</v>
      </c>
      <c r="E270" s="358" t="s">
        <v>1598</v>
      </c>
      <c r="F270" s="358">
        <v>123</v>
      </c>
      <c r="H270" t="str">
        <f t="shared" si="4"/>
        <v>PEUGEOT 2008</v>
      </c>
      <c r="J270" t="str" cm="1">
        <f t="array" ref="J270:K270" xml:space="preserve"> _xlfn.TEXTSPLIT( H270, " " )</f>
        <v>PEUGEOT</v>
      </c>
      <c r="K270" t="str">
        <v>2008</v>
      </c>
    </row>
    <row r="271" spans="1:12" hidden="1" x14ac:dyDescent="0.3">
      <c r="A271" t="s">
        <v>1257</v>
      </c>
      <c r="B271" t="s">
        <v>204</v>
      </c>
      <c r="C271" t="s">
        <v>1409</v>
      </c>
      <c r="D271">
        <v>40</v>
      </c>
      <c r="E271" s="358" t="s">
        <v>1634</v>
      </c>
      <c r="F271" s="358">
        <v>0</v>
      </c>
      <c r="H271" t="str">
        <f t="shared" si="4"/>
        <v>SEAT ATECA</v>
      </c>
      <c r="J271" t="str" cm="1">
        <f t="array" ref="J271:K271" xml:space="preserve"> _xlfn.TEXTSPLIT( H271, " " )</f>
        <v>SEAT</v>
      </c>
      <c r="K271" t="str">
        <v>ATECA</v>
      </c>
    </row>
    <row r="272" spans="1:12" hidden="1" x14ac:dyDescent="0.3">
      <c r="A272" t="s">
        <v>1257</v>
      </c>
      <c r="B272" t="s">
        <v>204</v>
      </c>
      <c r="C272" t="s">
        <v>1409</v>
      </c>
      <c r="D272">
        <v>40</v>
      </c>
      <c r="E272" s="358" t="s">
        <v>1601</v>
      </c>
      <c r="F272" s="358">
        <v>0</v>
      </c>
      <c r="H272" t="str">
        <f t="shared" si="4"/>
        <v>SKODA KAMIQ</v>
      </c>
      <c r="J272" t="str" cm="1">
        <f t="array" ref="J272:K272" xml:space="preserve"> _xlfn.TEXTSPLIT( H272, " " )</f>
        <v>SKODA</v>
      </c>
      <c r="K272" t="str">
        <v>KAMIQ</v>
      </c>
    </row>
    <row r="273" spans="1:12" hidden="1" x14ac:dyDescent="0.3">
      <c r="A273" t="s">
        <v>1257</v>
      </c>
      <c r="B273" t="s">
        <v>204</v>
      </c>
      <c r="C273" t="s">
        <v>1409</v>
      </c>
      <c r="D273">
        <v>40</v>
      </c>
      <c r="E273" s="358" t="s">
        <v>1635</v>
      </c>
      <c r="F273" s="358">
        <v>453</v>
      </c>
      <c r="H273" t="str">
        <f t="shared" si="4"/>
        <v>SUBARU CROSSTREK</v>
      </c>
      <c r="J273" t="str" cm="1">
        <f t="array" ref="J273:K273" xml:space="preserve"> _xlfn.TEXTSPLIT( H273, " " )</f>
        <v>SUBARU</v>
      </c>
      <c r="K273" t="str">
        <v>CROSSTREK</v>
      </c>
    </row>
    <row r="274" spans="1:12" hidden="1" x14ac:dyDescent="0.3">
      <c r="A274" t="s">
        <v>1257</v>
      </c>
      <c r="B274" t="s">
        <v>204</v>
      </c>
      <c r="C274" t="s">
        <v>1409</v>
      </c>
      <c r="D274">
        <v>40</v>
      </c>
      <c r="E274" s="358" t="s">
        <v>1636</v>
      </c>
      <c r="F274" s="358">
        <v>0</v>
      </c>
      <c r="H274" t="str">
        <f t="shared" si="4"/>
        <v>SUBARU XV</v>
      </c>
      <c r="J274" t="str" cm="1">
        <f t="array" ref="J274:K274" xml:space="preserve"> _xlfn.TEXTSPLIT( H274, " " )</f>
        <v>SUBARU</v>
      </c>
      <c r="K274" t="str">
        <v>XV</v>
      </c>
    </row>
    <row r="275" spans="1:12" hidden="1" x14ac:dyDescent="0.3">
      <c r="A275" t="s">
        <v>1257</v>
      </c>
      <c r="B275" t="s">
        <v>204</v>
      </c>
      <c r="C275" t="s">
        <v>1409</v>
      </c>
      <c r="D275">
        <v>40</v>
      </c>
      <c r="E275" s="358" t="s">
        <v>1605</v>
      </c>
      <c r="F275" s="358">
        <v>543</v>
      </c>
      <c r="H275" t="str">
        <f t="shared" si="4"/>
        <v>SUZUKI JIMNY</v>
      </c>
      <c r="J275" t="str" cm="1">
        <f t="array" ref="J275:K275" xml:space="preserve"> _xlfn.TEXTSPLIT( H275, " " )</f>
        <v>SUZUKI</v>
      </c>
      <c r="K275" t="str">
        <v>JIMNY</v>
      </c>
    </row>
    <row r="276" spans="1:12" hidden="1" x14ac:dyDescent="0.3">
      <c r="A276" t="s">
        <v>1257</v>
      </c>
      <c r="B276" t="s">
        <v>204</v>
      </c>
      <c r="C276" t="s">
        <v>1409</v>
      </c>
      <c r="D276">
        <v>40</v>
      </c>
      <c r="E276" s="358" t="s">
        <v>1606</v>
      </c>
      <c r="F276" s="358">
        <v>258</v>
      </c>
      <c r="H276" t="str">
        <f t="shared" si="4"/>
        <v>SUZUKI S-CROSS</v>
      </c>
      <c r="J276" t="str" cm="1">
        <f t="array" ref="J276:K276" xml:space="preserve"> _xlfn.TEXTSPLIT( H276, " " )</f>
        <v>SUZUKI</v>
      </c>
      <c r="K276" t="str">
        <v>S-CROSS</v>
      </c>
    </row>
    <row r="277" spans="1:12" hidden="1" x14ac:dyDescent="0.3">
      <c r="A277" t="s">
        <v>1257</v>
      </c>
      <c r="B277" t="s">
        <v>204</v>
      </c>
      <c r="C277" t="s">
        <v>1409</v>
      </c>
      <c r="D277">
        <v>40</v>
      </c>
      <c r="E277" s="358" t="s">
        <v>1608</v>
      </c>
      <c r="F277" s="358">
        <v>520</v>
      </c>
      <c r="H277" t="str">
        <f t="shared" si="4"/>
        <v>TOYOTA C-HR</v>
      </c>
      <c r="J277" t="str" cm="1">
        <f t="array" ref="J277:K277" xml:space="preserve"> _xlfn.TEXTSPLIT( H277, " " )</f>
        <v>TOYOTA</v>
      </c>
      <c r="K277" t="str">
        <v>C-HR</v>
      </c>
    </row>
    <row r="278" spans="1:12" hidden="1" x14ac:dyDescent="0.3">
      <c r="A278" t="s">
        <v>1257</v>
      </c>
      <c r="B278" t="s">
        <v>204</v>
      </c>
      <c r="C278" t="s">
        <v>1409</v>
      </c>
      <c r="D278">
        <v>40</v>
      </c>
      <c r="E278" s="358" t="s">
        <v>1637</v>
      </c>
      <c r="F278" s="358">
        <v>1181</v>
      </c>
      <c r="H278" t="str">
        <f t="shared" si="4"/>
        <v>TOYOTA COROLLA CROSS</v>
      </c>
      <c r="J278" t="str" cm="1">
        <f t="array" ref="J278:L278" xml:space="preserve"> _xlfn.TEXTSPLIT( H278, " " )</f>
        <v>TOYOTA</v>
      </c>
      <c r="K278" t="str">
        <v>COROLLA</v>
      </c>
      <c r="L278" t="str">
        <v>CROSS</v>
      </c>
    </row>
    <row r="279" spans="1:12" hidden="1" x14ac:dyDescent="0.3">
      <c r="A279" t="s">
        <v>1257</v>
      </c>
      <c r="B279" t="s">
        <v>204</v>
      </c>
      <c r="C279" t="s">
        <v>1409</v>
      </c>
      <c r="D279">
        <v>40</v>
      </c>
      <c r="E279" s="358" t="s">
        <v>1638</v>
      </c>
      <c r="F279" s="358">
        <v>239</v>
      </c>
      <c r="H279" t="str">
        <f t="shared" si="4"/>
        <v>VOLKSWAGEN T-ROC</v>
      </c>
      <c r="J279" t="str" cm="1">
        <f t="array" ref="J279:K279" xml:space="preserve"> _xlfn.TEXTSPLIT( H279, " " )</f>
        <v>VOLKSWAGEN</v>
      </c>
      <c r="K279" t="str">
        <v>T-ROC</v>
      </c>
    </row>
    <row r="280" spans="1:12" hidden="1" x14ac:dyDescent="0.3">
      <c r="A280" t="s">
        <v>1257</v>
      </c>
      <c r="B280" t="s">
        <v>204</v>
      </c>
      <c r="C280" t="s">
        <v>1409</v>
      </c>
      <c r="D280">
        <v>40</v>
      </c>
      <c r="E280" s="358" t="s">
        <v>1639</v>
      </c>
      <c r="F280" s="358">
        <v>2</v>
      </c>
      <c r="H280" t="str">
        <f t="shared" si="4"/>
        <v>VOLVO C40</v>
      </c>
      <c r="J280" t="str" cm="1">
        <f t="array" ref="J280:K280" xml:space="preserve"> _xlfn.TEXTSPLIT( H280, " " )</f>
        <v>VOLVO</v>
      </c>
      <c r="K280" t="str">
        <v>C40</v>
      </c>
    </row>
    <row r="281" spans="1:12" hidden="1" x14ac:dyDescent="0.3">
      <c r="A281" t="s">
        <v>1257</v>
      </c>
      <c r="B281" t="s">
        <v>204</v>
      </c>
      <c r="C281" t="s">
        <v>1409</v>
      </c>
      <c r="D281">
        <v>40</v>
      </c>
      <c r="E281" s="358" t="s">
        <v>1640</v>
      </c>
      <c r="F281" s="358">
        <v>89</v>
      </c>
      <c r="H281" t="str">
        <f t="shared" si="4"/>
        <v>VOLVO EX30</v>
      </c>
      <c r="J281" t="str" cm="1">
        <f t="array" ref="J281:K281" xml:space="preserve"> _xlfn.TEXTSPLIT( H281, " " )</f>
        <v>VOLVO</v>
      </c>
      <c r="K281" t="str">
        <v>EX30</v>
      </c>
    </row>
    <row r="282" spans="1:12" hidden="1" x14ac:dyDescent="0.3">
      <c r="A282" t="s">
        <v>1257</v>
      </c>
      <c r="B282" t="s">
        <v>204</v>
      </c>
      <c r="C282" t="s">
        <v>1409</v>
      </c>
      <c r="D282">
        <v>40</v>
      </c>
      <c r="E282" s="358" t="s">
        <v>1641</v>
      </c>
      <c r="F282" s="358">
        <v>90</v>
      </c>
      <c r="H282" t="str">
        <f t="shared" si="4"/>
        <v>VOLVO XC40</v>
      </c>
      <c r="J282" t="str" cm="1">
        <f t="array" ref="J282:K282" xml:space="preserve"> _xlfn.TEXTSPLIT( H282, " " )</f>
        <v>VOLVO</v>
      </c>
      <c r="K282" t="str">
        <v>XC40</v>
      </c>
    </row>
    <row r="283" spans="1:12" x14ac:dyDescent="0.3">
      <c r="A283" t="s">
        <v>1257</v>
      </c>
      <c r="B283" t="s">
        <v>191</v>
      </c>
      <c r="C283" t="s">
        <v>1402</v>
      </c>
      <c r="D283">
        <v>60</v>
      </c>
      <c r="E283" s="358" t="s">
        <v>1642</v>
      </c>
      <c r="F283" s="358">
        <v>34</v>
      </c>
      <c r="H283" t="str">
        <f t="shared" si="4"/>
        <v>ALFA ROMEO TONALE</v>
      </c>
      <c r="J283" t="str" cm="1">
        <f t="array" ref="J283:L283" xml:space="preserve"> _xlfn.TEXTSPLIT( H283, " " )</f>
        <v>ALFA</v>
      </c>
      <c r="K283" t="str">
        <v>ROMEO</v>
      </c>
      <c r="L283" t="str">
        <v>TONALE</v>
      </c>
    </row>
    <row r="284" spans="1:12" hidden="1" x14ac:dyDescent="0.3">
      <c r="A284" t="s">
        <v>1257</v>
      </c>
      <c r="B284" t="s">
        <v>191</v>
      </c>
      <c r="C284" t="s">
        <v>1402</v>
      </c>
      <c r="D284">
        <v>60</v>
      </c>
      <c r="E284" s="358" t="s">
        <v>1643</v>
      </c>
      <c r="F284" s="358">
        <v>307</v>
      </c>
      <c r="H284" t="str">
        <f t="shared" si="4"/>
        <v>BYD ATTO 3</v>
      </c>
      <c r="J284" t="str" cm="1">
        <f t="array" ref="J284:L284" xml:space="preserve"> _xlfn.TEXTSPLIT( H284, " " )</f>
        <v>BYD</v>
      </c>
      <c r="K284" t="str">
        <v>ATTO</v>
      </c>
      <c r="L284" t="str">
        <v>3</v>
      </c>
    </row>
    <row r="285" spans="1:12" hidden="1" x14ac:dyDescent="0.3">
      <c r="A285" t="s">
        <v>1257</v>
      </c>
      <c r="B285" t="s">
        <v>191</v>
      </c>
      <c r="C285" t="s">
        <v>1402</v>
      </c>
      <c r="D285">
        <v>60</v>
      </c>
      <c r="E285" s="358" t="s">
        <v>1644</v>
      </c>
      <c r="F285" s="358">
        <v>9</v>
      </c>
      <c r="H285" t="str">
        <f t="shared" si="4"/>
        <v>CITROEN C5 AIRCROSS</v>
      </c>
      <c r="J285" t="str" cm="1">
        <f t="array" ref="J285:L285" xml:space="preserve"> _xlfn.TEXTSPLIT( H285, " " )</f>
        <v>CITROEN</v>
      </c>
      <c r="K285" t="str">
        <v>C5</v>
      </c>
      <c r="L285" t="str">
        <v>AIRCROSS</v>
      </c>
    </row>
    <row r="286" spans="1:12" hidden="1" x14ac:dyDescent="0.3">
      <c r="A286" t="s">
        <v>1257</v>
      </c>
      <c r="B286" t="s">
        <v>191</v>
      </c>
      <c r="C286" t="s">
        <v>1402</v>
      </c>
      <c r="D286">
        <v>60</v>
      </c>
      <c r="E286" s="358" t="s">
        <v>1645</v>
      </c>
      <c r="F286" s="358">
        <v>478</v>
      </c>
      <c r="H286" t="str">
        <f t="shared" si="4"/>
        <v>FORD ESCAPE</v>
      </c>
      <c r="J286" t="str" cm="1">
        <f t="array" ref="J286:K286" xml:space="preserve"> _xlfn.TEXTSPLIT( H286, " " )</f>
        <v>FORD</v>
      </c>
      <c r="K286" t="str">
        <v>ESCAPE</v>
      </c>
    </row>
    <row r="287" spans="1:12" hidden="1" x14ac:dyDescent="0.3">
      <c r="A287" t="s">
        <v>1257</v>
      </c>
      <c r="B287" t="s">
        <v>191</v>
      </c>
      <c r="C287" t="s">
        <v>1402</v>
      </c>
      <c r="D287">
        <v>60</v>
      </c>
      <c r="E287" s="358" t="s">
        <v>1646</v>
      </c>
      <c r="F287" s="358">
        <v>38</v>
      </c>
      <c r="H287" t="str">
        <f t="shared" si="4"/>
        <v>GWM H6</v>
      </c>
      <c r="J287" t="str" cm="1">
        <f t="array" ref="J287:K287" xml:space="preserve"> _xlfn.TEXTSPLIT( H287, " " )</f>
        <v>GWM</v>
      </c>
      <c r="K287" t="str">
        <v>H6</v>
      </c>
    </row>
    <row r="288" spans="1:12" hidden="1" x14ac:dyDescent="0.3">
      <c r="A288" t="s">
        <v>1257</v>
      </c>
      <c r="B288" t="s">
        <v>191</v>
      </c>
      <c r="C288" t="s">
        <v>1402</v>
      </c>
      <c r="D288">
        <v>60</v>
      </c>
      <c r="E288" s="358" t="s">
        <v>1647</v>
      </c>
      <c r="F288" s="358">
        <v>889</v>
      </c>
      <c r="H288" t="str">
        <f t="shared" si="4"/>
        <v>GWM HAVAL H6</v>
      </c>
      <c r="J288" t="str" cm="1">
        <f t="array" ref="J288:L288" xml:space="preserve"> _xlfn.TEXTSPLIT( H288, " " )</f>
        <v>GWM</v>
      </c>
      <c r="K288" t="str">
        <v>HAVAL</v>
      </c>
      <c r="L288" t="str">
        <v>H6</v>
      </c>
    </row>
    <row r="289" spans="1:11" hidden="1" x14ac:dyDescent="0.3">
      <c r="A289" t="s">
        <v>1257</v>
      </c>
      <c r="B289" t="s">
        <v>191</v>
      </c>
      <c r="C289" t="s">
        <v>1402</v>
      </c>
      <c r="D289">
        <v>60</v>
      </c>
      <c r="E289" s="358" t="s">
        <v>1648</v>
      </c>
      <c r="F289" s="358">
        <v>3</v>
      </c>
      <c r="H289" t="str">
        <f t="shared" si="4"/>
        <v>GWM JOLION</v>
      </c>
      <c r="J289" t="str" cm="1">
        <f t="array" ref="J289:K289" xml:space="preserve"> _xlfn.TEXTSPLIT( H289, " " )</f>
        <v>GWM</v>
      </c>
      <c r="K289" t="str">
        <v>JOLION</v>
      </c>
    </row>
    <row r="290" spans="1:11" hidden="1" x14ac:dyDescent="0.3">
      <c r="A290" t="s">
        <v>1257</v>
      </c>
      <c r="B290" t="s">
        <v>191</v>
      </c>
      <c r="C290" t="s">
        <v>1402</v>
      </c>
      <c r="D290">
        <v>60</v>
      </c>
      <c r="E290" s="358" t="s">
        <v>1649</v>
      </c>
      <c r="F290" s="358">
        <v>57</v>
      </c>
      <c r="H290" t="str">
        <f t="shared" si="4"/>
        <v>HAVAL H6</v>
      </c>
      <c r="J290" t="str" cm="1">
        <f t="array" ref="J290:K290" xml:space="preserve"> _xlfn.TEXTSPLIT( H290, " " )</f>
        <v>HAVAL</v>
      </c>
      <c r="K290" t="str">
        <v>H6</v>
      </c>
    </row>
    <row r="291" spans="1:11" hidden="1" x14ac:dyDescent="0.3">
      <c r="A291" t="s">
        <v>1257</v>
      </c>
      <c r="B291" t="s">
        <v>191</v>
      </c>
      <c r="C291" t="s">
        <v>1402</v>
      </c>
      <c r="D291">
        <v>60</v>
      </c>
      <c r="E291" s="358" t="s">
        <v>1650</v>
      </c>
      <c r="F291" s="358">
        <v>569</v>
      </c>
      <c r="H291" t="str">
        <f t="shared" si="4"/>
        <v>HONDA CRV</v>
      </c>
      <c r="J291" t="str" cm="1">
        <f t="array" ref="J291:K291" xml:space="preserve"> _xlfn.TEXTSPLIT( H291, " " )</f>
        <v>HONDA</v>
      </c>
      <c r="K291" t="str">
        <v>CRV</v>
      </c>
    </row>
    <row r="292" spans="1:11" hidden="1" x14ac:dyDescent="0.3">
      <c r="A292" t="s">
        <v>1257</v>
      </c>
      <c r="B292" t="s">
        <v>191</v>
      </c>
      <c r="C292" t="s">
        <v>1402</v>
      </c>
      <c r="D292">
        <v>60</v>
      </c>
      <c r="E292" s="358" t="s">
        <v>1651</v>
      </c>
      <c r="F292" s="358">
        <v>748</v>
      </c>
      <c r="H292" t="str">
        <f t="shared" si="4"/>
        <v>HONDA ZRV</v>
      </c>
      <c r="J292" t="str" cm="1">
        <f t="array" ref="J292:K292" xml:space="preserve"> _xlfn.TEXTSPLIT( H292, " " )</f>
        <v>HONDA</v>
      </c>
      <c r="K292" t="str">
        <v>ZRV</v>
      </c>
    </row>
    <row r="293" spans="1:11" hidden="1" x14ac:dyDescent="0.3">
      <c r="A293" t="s">
        <v>1257</v>
      </c>
      <c r="B293" t="s">
        <v>191</v>
      </c>
      <c r="C293" t="s">
        <v>1402</v>
      </c>
      <c r="D293">
        <v>60</v>
      </c>
      <c r="E293" s="358" t="s">
        <v>1652</v>
      </c>
      <c r="F293" s="358">
        <v>906</v>
      </c>
      <c r="H293" t="str">
        <f t="shared" si="4"/>
        <v>HYUNDAI TUCSON</v>
      </c>
      <c r="J293" t="str" cm="1">
        <f t="array" ref="J293:K293" xml:space="preserve"> _xlfn.TEXTSPLIT( H293, " " )</f>
        <v>HYUNDAI</v>
      </c>
      <c r="K293" t="str">
        <v>TUCSON</v>
      </c>
    </row>
    <row r="294" spans="1:11" hidden="1" x14ac:dyDescent="0.3">
      <c r="A294" t="s">
        <v>1257</v>
      </c>
      <c r="B294" t="s">
        <v>191</v>
      </c>
      <c r="C294" t="s">
        <v>1402</v>
      </c>
      <c r="D294">
        <v>60</v>
      </c>
      <c r="E294" s="358" t="s">
        <v>1653</v>
      </c>
      <c r="F294" s="358">
        <v>35</v>
      </c>
      <c r="H294" t="str">
        <f t="shared" si="4"/>
        <v>KGM TORRES</v>
      </c>
      <c r="J294" t="str" cm="1">
        <f t="array" ref="J294:K294" xml:space="preserve"> _xlfn.TEXTSPLIT( H294, " " )</f>
        <v>KGM</v>
      </c>
      <c r="K294" t="str">
        <v>TORRES</v>
      </c>
    </row>
    <row r="295" spans="1:11" hidden="1" x14ac:dyDescent="0.3">
      <c r="A295" t="s">
        <v>1257</v>
      </c>
      <c r="B295" t="s">
        <v>191</v>
      </c>
      <c r="C295" t="s">
        <v>1402</v>
      </c>
      <c r="D295">
        <v>60</v>
      </c>
      <c r="E295" s="358" t="s">
        <v>1654</v>
      </c>
      <c r="F295" s="358">
        <v>1565</v>
      </c>
      <c r="H295" t="str">
        <f t="shared" si="4"/>
        <v>KIA SPORTAGE</v>
      </c>
      <c r="J295" t="str" cm="1">
        <f t="array" ref="J295:K295" xml:space="preserve"> _xlfn.TEXTSPLIT( H295, " " )</f>
        <v>KIA</v>
      </c>
      <c r="K295" t="str">
        <v>SPORTAGE</v>
      </c>
    </row>
    <row r="296" spans="1:11" hidden="1" x14ac:dyDescent="0.3">
      <c r="A296" t="s">
        <v>1257</v>
      </c>
      <c r="B296" t="s">
        <v>191</v>
      </c>
      <c r="C296" t="s">
        <v>1402</v>
      </c>
      <c r="D296">
        <v>60</v>
      </c>
      <c r="E296" s="358" t="s">
        <v>1655</v>
      </c>
      <c r="F296" s="358">
        <v>1415</v>
      </c>
      <c r="H296" t="str">
        <f t="shared" si="4"/>
        <v>MAZDA CX-5</v>
      </c>
      <c r="J296" t="str" cm="1">
        <f t="array" ref="J296:K296" xml:space="preserve"> _xlfn.TEXTSPLIT( H296, " " )</f>
        <v>MAZDA</v>
      </c>
      <c r="K296" t="str">
        <v>CX-5</v>
      </c>
    </row>
    <row r="297" spans="1:11" hidden="1" x14ac:dyDescent="0.3">
      <c r="A297" t="s">
        <v>1257</v>
      </c>
      <c r="B297" t="s">
        <v>191</v>
      </c>
      <c r="C297" t="s">
        <v>1402</v>
      </c>
      <c r="D297">
        <v>60</v>
      </c>
      <c r="E297" s="358" t="s">
        <v>1656</v>
      </c>
      <c r="F297" s="358">
        <v>243</v>
      </c>
      <c r="H297" t="str">
        <f t="shared" si="4"/>
        <v>MG HS</v>
      </c>
      <c r="J297" t="str" cm="1">
        <f t="array" ref="J297:K297" xml:space="preserve"> _xlfn.TEXTSPLIT( H297, " " )</f>
        <v>MG</v>
      </c>
      <c r="K297" t="str">
        <v>HS</v>
      </c>
    </row>
    <row r="298" spans="1:11" hidden="1" x14ac:dyDescent="0.3">
      <c r="A298" t="s">
        <v>1257</v>
      </c>
      <c r="B298" t="s">
        <v>191</v>
      </c>
      <c r="C298" t="s">
        <v>1402</v>
      </c>
      <c r="D298">
        <v>60</v>
      </c>
      <c r="E298" s="358" t="s">
        <v>1657</v>
      </c>
      <c r="F298" s="358">
        <v>2809</v>
      </c>
      <c r="H298" t="str">
        <f t="shared" si="4"/>
        <v>MITSUBISHI OUTLANDER</v>
      </c>
      <c r="J298" t="str" cm="1">
        <f t="array" ref="J298:K298" xml:space="preserve"> _xlfn.TEXTSPLIT( H298, " " )</f>
        <v>MITSUBISHI</v>
      </c>
      <c r="K298" t="str">
        <v>OUTLANDER</v>
      </c>
    </row>
    <row r="299" spans="1:11" hidden="1" x14ac:dyDescent="0.3">
      <c r="A299" t="s">
        <v>1257</v>
      </c>
      <c r="B299" t="s">
        <v>191</v>
      </c>
      <c r="C299" t="s">
        <v>1402</v>
      </c>
      <c r="D299">
        <v>60</v>
      </c>
      <c r="E299" s="358" t="s">
        <v>1658</v>
      </c>
      <c r="F299" s="358">
        <v>597</v>
      </c>
      <c r="H299" t="str">
        <f t="shared" si="4"/>
        <v>NISSAN X-TRAIL</v>
      </c>
      <c r="J299" t="str" cm="1">
        <f t="array" ref="J299:K299" xml:space="preserve"> _xlfn.TEXTSPLIT( H299, " " )</f>
        <v>NISSAN</v>
      </c>
      <c r="K299" t="str">
        <v>X-TRAIL</v>
      </c>
    </row>
    <row r="300" spans="1:11" hidden="1" x14ac:dyDescent="0.3">
      <c r="A300" t="s">
        <v>1257</v>
      </c>
      <c r="B300" t="s">
        <v>191</v>
      </c>
      <c r="C300" t="s">
        <v>1402</v>
      </c>
      <c r="D300">
        <v>60</v>
      </c>
      <c r="E300" s="358" t="s">
        <v>1659</v>
      </c>
      <c r="F300" s="358">
        <v>17</v>
      </c>
      <c r="H300" t="str">
        <f t="shared" si="4"/>
        <v>OPEL GRANDLAND</v>
      </c>
      <c r="J300" t="str" cm="1">
        <f t="array" ref="J300:K300" xml:space="preserve"> _xlfn.TEXTSPLIT( H300, " " )</f>
        <v>OPEL</v>
      </c>
      <c r="K300" t="str">
        <v>GRANDLAND</v>
      </c>
    </row>
    <row r="301" spans="1:11" hidden="1" x14ac:dyDescent="0.3">
      <c r="A301" t="s">
        <v>1257</v>
      </c>
      <c r="B301" t="s">
        <v>191</v>
      </c>
      <c r="C301" t="s">
        <v>1402</v>
      </c>
      <c r="D301">
        <v>60</v>
      </c>
      <c r="E301" s="358" t="s">
        <v>1660</v>
      </c>
      <c r="F301" s="358">
        <v>178</v>
      </c>
      <c r="H301" t="str">
        <f t="shared" si="4"/>
        <v>PEUGEOT 3008</v>
      </c>
      <c r="J301" t="str" cm="1">
        <f t="array" ref="J301:K301" xml:space="preserve"> _xlfn.TEXTSPLIT( H301, " " )</f>
        <v>PEUGEOT</v>
      </c>
      <c r="K301" t="str">
        <v>3008</v>
      </c>
    </row>
    <row r="302" spans="1:11" hidden="1" x14ac:dyDescent="0.3">
      <c r="A302" t="s">
        <v>1257</v>
      </c>
      <c r="B302" t="s">
        <v>191</v>
      </c>
      <c r="C302" t="s">
        <v>1402</v>
      </c>
      <c r="D302">
        <v>60</v>
      </c>
      <c r="E302" s="358" t="s">
        <v>1661</v>
      </c>
      <c r="F302" s="358">
        <v>46</v>
      </c>
      <c r="H302" t="str">
        <f t="shared" si="4"/>
        <v>PEUGEOT 5008</v>
      </c>
      <c r="J302" t="str" cm="1">
        <f t="array" ref="J302:K302" xml:space="preserve"> _xlfn.TEXTSPLIT( H302, " " )</f>
        <v>PEUGEOT</v>
      </c>
      <c r="K302" t="str">
        <v>5008</v>
      </c>
    </row>
    <row r="303" spans="1:11" hidden="1" x14ac:dyDescent="0.3">
      <c r="A303" t="s">
        <v>1257</v>
      </c>
      <c r="B303" t="s">
        <v>191</v>
      </c>
      <c r="C303" t="s">
        <v>1402</v>
      </c>
      <c r="D303">
        <v>60</v>
      </c>
      <c r="E303" s="358" t="s">
        <v>1662</v>
      </c>
      <c r="F303" s="358">
        <v>16</v>
      </c>
      <c r="H303" t="str">
        <f t="shared" si="4"/>
        <v>RENAULT ARKANA</v>
      </c>
      <c r="J303" t="str" cm="1">
        <f t="array" ref="J303:K303" xml:space="preserve"> _xlfn.TEXTSPLIT( H303, " " )</f>
        <v>RENAULT</v>
      </c>
      <c r="K303" t="str">
        <v>ARKANA</v>
      </c>
    </row>
    <row r="304" spans="1:11" hidden="1" x14ac:dyDescent="0.3">
      <c r="A304" t="s">
        <v>1257</v>
      </c>
      <c r="B304" t="s">
        <v>191</v>
      </c>
      <c r="C304" t="s">
        <v>1402</v>
      </c>
      <c r="D304">
        <v>60</v>
      </c>
      <c r="E304" s="358" t="s">
        <v>1663</v>
      </c>
      <c r="F304" s="358">
        <v>0</v>
      </c>
      <c r="H304" t="str">
        <f t="shared" si="4"/>
        <v>RENAULT KADJAR</v>
      </c>
      <c r="J304" t="str" cm="1">
        <f t="array" ref="J304:K304" xml:space="preserve"> _xlfn.TEXTSPLIT( H304, " " )</f>
        <v>RENAULT</v>
      </c>
      <c r="K304" t="str">
        <v>KADJAR</v>
      </c>
    </row>
    <row r="305" spans="1:12" hidden="1" x14ac:dyDescent="0.3">
      <c r="A305" t="s">
        <v>1257</v>
      </c>
      <c r="B305" t="s">
        <v>191</v>
      </c>
      <c r="C305" t="s">
        <v>1402</v>
      </c>
      <c r="D305">
        <v>60</v>
      </c>
      <c r="E305" s="358" t="s">
        <v>1664</v>
      </c>
      <c r="F305" s="358">
        <v>0</v>
      </c>
      <c r="H305" t="str">
        <f t="shared" si="4"/>
        <v>RENAULT KOLEOS</v>
      </c>
      <c r="J305" t="str" cm="1">
        <f t="array" ref="J305:K305" xml:space="preserve"> _xlfn.TEXTSPLIT( H305, " " )</f>
        <v>RENAULT</v>
      </c>
      <c r="K305" t="str">
        <v>KOLEOS</v>
      </c>
    </row>
    <row r="306" spans="1:12" hidden="1" x14ac:dyDescent="0.3">
      <c r="A306" t="s">
        <v>1257</v>
      </c>
      <c r="B306" t="s">
        <v>191</v>
      </c>
      <c r="C306" t="s">
        <v>1402</v>
      </c>
      <c r="D306">
        <v>60</v>
      </c>
      <c r="E306" s="358" t="s">
        <v>1665</v>
      </c>
      <c r="F306" s="358">
        <v>37</v>
      </c>
      <c r="H306" t="str">
        <f t="shared" si="4"/>
        <v>SKODA KAROQ</v>
      </c>
      <c r="J306" t="str" cm="1">
        <f t="array" ref="J306:K306" xml:space="preserve"> _xlfn.TEXTSPLIT( H306, " " )</f>
        <v>SKODA</v>
      </c>
      <c r="K306" t="str">
        <v>KAROQ</v>
      </c>
    </row>
    <row r="307" spans="1:12" hidden="1" x14ac:dyDescent="0.3">
      <c r="A307" t="s">
        <v>1257</v>
      </c>
      <c r="B307" t="s">
        <v>191</v>
      </c>
      <c r="C307" t="s">
        <v>1402</v>
      </c>
      <c r="D307">
        <v>60</v>
      </c>
      <c r="E307" s="358" t="s">
        <v>1666</v>
      </c>
      <c r="F307" s="358">
        <v>103</v>
      </c>
      <c r="H307" t="str">
        <f t="shared" si="4"/>
        <v>SKODA KODIAQ</v>
      </c>
      <c r="J307" t="str" cm="1">
        <f t="array" ref="J307:K307" xml:space="preserve"> _xlfn.TEXTSPLIT( H307, " " )</f>
        <v>SKODA</v>
      </c>
      <c r="K307" t="str">
        <v>KODIAQ</v>
      </c>
    </row>
    <row r="308" spans="1:12" hidden="1" x14ac:dyDescent="0.3">
      <c r="A308" t="s">
        <v>1257</v>
      </c>
      <c r="B308" t="s">
        <v>191</v>
      </c>
      <c r="C308" t="s">
        <v>1402</v>
      </c>
      <c r="D308">
        <v>60</v>
      </c>
      <c r="E308" s="358" t="s">
        <v>1602</v>
      </c>
      <c r="F308" s="358">
        <v>0</v>
      </c>
      <c r="H308" t="str">
        <f t="shared" si="4"/>
        <v>SSANGYONG KORANDO</v>
      </c>
      <c r="J308" t="str" cm="1">
        <f t="array" ref="J308:K308" xml:space="preserve"> _xlfn.TEXTSPLIT( H308, " " )</f>
        <v>SSANGYONG</v>
      </c>
      <c r="K308" t="str">
        <v>KORANDO</v>
      </c>
    </row>
    <row r="309" spans="1:12" hidden="1" x14ac:dyDescent="0.3">
      <c r="A309" t="s">
        <v>1257</v>
      </c>
      <c r="B309" t="s">
        <v>191</v>
      </c>
      <c r="C309" t="s">
        <v>1402</v>
      </c>
      <c r="D309">
        <v>60</v>
      </c>
      <c r="E309" s="358" t="s">
        <v>1667</v>
      </c>
      <c r="F309" s="358">
        <v>351</v>
      </c>
      <c r="H309" t="str">
        <f t="shared" si="4"/>
        <v>SUBARU FORESTER</v>
      </c>
      <c r="J309" t="str" cm="1">
        <f t="array" ref="J309:K309" xml:space="preserve"> _xlfn.TEXTSPLIT( H309, " " )</f>
        <v>SUBARU</v>
      </c>
      <c r="K309" t="str">
        <v>FORESTER</v>
      </c>
    </row>
    <row r="310" spans="1:12" hidden="1" x14ac:dyDescent="0.3">
      <c r="A310" t="s">
        <v>1257</v>
      </c>
      <c r="B310" t="s">
        <v>191</v>
      </c>
      <c r="C310" t="s">
        <v>1402</v>
      </c>
      <c r="D310">
        <v>60</v>
      </c>
      <c r="E310" s="358" t="s">
        <v>1668</v>
      </c>
      <c r="F310" s="358">
        <v>7663</v>
      </c>
      <c r="H310" t="str">
        <f t="shared" si="4"/>
        <v>TOYOTA RAV4</v>
      </c>
      <c r="J310" t="str" cm="1">
        <f t="array" ref="J310:K310" xml:space="preserve"> _xlfn.TEXTSPLIT( H310, " " )</f>
        <v>TOYOTA</v>
      </c>
      <c r="K310" t="str">
        <v>RAV4</v>
      </c>
    </row>
    <row r="311" spans="1:12" hidden="1" x14ac:dyDescent="0.3">
      <c r="A311" t="s">
        <v>1257</v>
      </c>
      <c r="B311" t="s">
        <v>191</v>
      </c>
      <c r="C311" t="s">
        <v>1402</v>
      </c>
      <c r="D311">
        <v>60</v>
      </c>
      <c r="E311" s="358" t="s">
        <v>1669</v>
      </c>
      <c r="F311" s="358">
        <v>246</v>
      </c>
      <c r="H311" t="str">
        <f t="shared" si="4"/>
        <v>VOLKSWAGEN TIGUAN</v>
      </c>
      <c r="J311" t="str" cm="1">
        <f t="array" ref="J311:K311" xml:space="preserve"> _xlfn.TEXTSPLIT( H311, " " )</f>
        <v>VOLKSWAGEN</v>
      </c>
      <c r="K311" t="str">
        <v>TIGUAN</v>
      </c>
    </row>
    <row r="312" spans="1:12" x14ac:dyDescent="0.3">
      <c r="A312" t="s">
        <v>1257</v>
      </c>
      <c r="B312" t="s">
        <v>191</v>
      </c>
      <c r="C312" t="s">
        <v>1409</v>
      </c>
      <c r="D312">
        <v>60</v>
      </c>
      <c r="E312" s="358" t="s">
        <v>1670</v>
      </c>
      <c r="F312" s="358">
        <v>14</v>
      </c>
      <c r="H312" t="str">
        <f t="shared" si="4"/>
        <v>ALFA ROMEO STELVIO</v>
      </c>
      <c r="J312" t="str" cm="1">
        <f t="array" ref="J312:L312" xml:space="preserve"> _xlfn.TEXTSPLIT( H312, " " )</f>
        <v>ALFA</v>
      </c>
      <c r="K312" t="str">
        <v>ROMEO</v>
      </c>
      <c r="L312" t="str">
        <v>STELVIO</v>
      </c>
    </row>
    <row r="313" spans="1:12" hidden="1" x14ac:dyDescent="0.3">
      <c r="A313" t="s">
        <v>1257</v>
      </c>
      <c r="B313" t="s">
        <v>191</v>
      </c>
      <c r="C313" t="s">
        <v>1409</v>
      </c>
      <c r="D313">
        <v>60</v>
      </c>
      <c r="E313" s="358" t="s">
        <v>1671</v>
      </c>
      <c r="F313" s="358">
        <v>81</v>
      </c>
      <c r="H313" t="str">
        <f t="shared" si="4"/>
        <v>AUDI Q4 E-TRON</v>
      </c>
      <c r="J313" t="str" cm="1">
        <f t="array" ref="J313:L313" xml:space="preserve"> _xlfn.TEXTSPLIT( H313, " " )</f>
        <v>AUDI</v>
      </c>
      <c r="K313" t="str">
        <v>Q4</v>
      </c>
      <c r="L313" t="str">
        <v>E-TRON</v>
      </c>
    </row>
    <row r="314" spans="1:12" hidden="1" x14ac:dyDescent="0.3">
      <c r="A314" t="s">
        <v>1257</v>
      </c>
      <c r="B314" t="s">
        <v>191</v>
      </c>
      <c r="C314" t="s">
        <v>1409</v>
      </c>
      <c r="D314">
        <v>60</v>
      </c>
      <c r="E314" s="358" t="s">
        <v>1672</v>
      </c>
      <c r="F314" s="358">
        <v>96</v>
      </c>
      <c r="H314" t="str">
        <f t="shared" si="4"/>
        <v>AUDI Q5</v>
      </c>
      <c r="J314" t="str" cm="1">
        <f t="array" ref="J314:K314" xml:space="preserve"> _xlfn.TEXTSPLIT( H314, " " )</f>
        <v>AUDI</v>
      </c>
      <c r="K314" t="str">
        <v>Q5</v>
      </c>
    </row>
    <row r="315" spans="1:12" hidden="1" x14ac:dyDescent="0.3">
      <c r="A315" t="s">
        <v>1257</v>
      </c>
      <c r="B315" t="s">
        <v>191</v>
      </c>
      <c r="C315" t="s">
        <v>1409</v>
      </c>
      <c r="D315">
        <v>60</v>
      </c>
      <c r="E315" s="358" t="s">
        <v>1673</v>
      </c>
      <c r="F315" s="358">
        <v>36</v>
      </c>
      <c r="H315" t="str">
        <f t="shared" si="4"/>
        <v>BMW I</v>
      </c>
      <c r="J315" t="str" cm="1">
        <f t="array" ref="J315:K315" xml:space="preserve"> _xlfn.TEXTSPLIT( H315, " " )</f>
        <v>BMW</v>
      </c>
      <c r="K315" t="str">
        <v>I</v>
      </c>
    </row>
    <row r="316" spans="1:12" hidden="1" x14ac:dyDescent="0.3">
      <c r="A316" t="s">
        <v>1257</v>
      </c>
      <c r="B316" t="s">
        <v>191</v>
      </c>
      <c r="C316" t="s">
        <v>1409</v>
      </c>
      <c r="D316">
        <v>60</v>
      </c>
      <c r="E316" s="358" t="s">
        <v>1674</v>
      </c>
      <c r="F316" s="358">
        <v>91</v>
      </c>
      <c r="H316" t="str">
        <f t="shared" si="4"/>
        <v>BMW X3</v>
      </c>
      <c r="J316" t="str" cm="1">
        <f t="array" ref="J316:K316" xml:space="preserve"> _xlfn.TEXTSPLIT( H316, " " )</f>
        <v>BMW</v>
      </c>
      <c r="K316" t="str">
        <v>X3</v>
      </c>
    </row>
    <row r="317" spans="1:12" hidden="1" x14ac:dyDescent="0.3">
      <c r="A317" t="s">
        <v>1257</v>
      </c>
      <c r="B317" t="s">
        <v>191</v>
      </c>
      <c r="C317" t="s">
        <v>1409</v>
      </c>
      <c r="D317">
        <v>60</v>
      </c>
      <c r="E317" s="358" t="s">
        <v>1675</v>
      </c>
      <c r="F317" s="358">
        <v>1</v>
      </c>
      <c r="H317" t="str">
        <f t="shared" si="4"/>
        <v>BMW X4</v>
      </c>
      <c r="J317" t="str" cm="1">
        <f t="array" ref="J317:K317" xml:space="preserve"> _xlfn.TEXTSPLIT( H317, " " )</f>
        <v>BMW</v>
      </c>
      <c r="K317" t="str">
        <v>X4</v>
      </c>
    </row>
    <row r="318" spans="1:12" hidden="1" x14ac:dyDescent="0.3">
      <c r="A318" t="s">
        <v>1257</v>
      </c>
      <c r="B318" t="s">
        <v>191</v>
      </c>
      <c r="C318" t="s">
        <v>1409</v>
      </c>
      <c r="D318">
        <v>60</v>
      </c>
      <c r="E318" s="358" t="s">
        <v>1615</v>
      </c>
      <c r="F318" s="358">
        <v>11</v>
      </c>
      <c r="H318" t="str">
        <f t="shared" si="4"/>
        <v>CUPRA ATECA</v>
      </c>
      <c r="J318" t="str" cm="1">
        <f t="array" ref="J318:K318" xml:space="preserve"> _xlfn.TEXTSPLIT( H318, " " )</f>
        <v>CUPRA</v>
      </c>
      <c r="K318" t="str">
        <v>ATECA</v>
      </c>
    </row>
    <row r="319" spans="1:12" hidden="1" x14ac:dyDescent="0.3">
      <c r="A319" t="s">
        <v>1257</v>
      </c>
      <c r="B319" t="s">
        <v>191</v>
      </c>
      <c r="C319" t="s">
        <v>1409</v>
      </c>
      <c r="D319">
        <v>60</v>
      </c>
      <c r="E319" s="358" t="s">
        <v>1676</v>
      </c>
      <c r="F319" s="358">
        <v>103</v>
      </c>
      <c r="H319" t="str">
        <f t="shared" si="4"/>
        <v>CUPRA FORMENTOR</v>
      </c>
      <c r="J319" t="str" cm="1">
        <f t="array" ref="J319:K319" xml:space="preserve"> _xlfn.TEXTSPLIT( H319, " " )</f>
        <v>CUPRA</v>
      </c>
      <c r="K319" t="str">
        <v>FORMENTOR</v>
      </c>
    </row>
    <row r="320" spans="1:12" hidden="1" x14ac:dyDescent="0.3">
      <c r="A320" t="s">
        <v>1257</v>
      </c>
      <c r="B320" t="s">
        <v>191</v>
      </c>
      <c r="C320" t="s">
        <v>1409</v>
      </c>
      <c r="D320">
        <v>60</v>
      </c>
      <c r="E320" s="358" t="s">
        <v>1645</v>
      </c>
      <c r="F320" s="358">
        <v>122</v>
      </c>
      <c r="H320" t="str">
        <f t="shared" si="4"/>
        <v>FORD ESCAPE</v>
      </c>
      <c r="J320" t="str" cm="1">
        <f t="array" ref="J320:K320" xml:space="preserve"> _xlfn.TEXTSPLIT( H320, " " )</f>
        <v>FORD</v>
      </c>
      <c r="K320" t="str">
        <v>ESCAPE</v>
      </c>
    </row>
    <row r="321" spans="1:14" hidden="1" x14ac:dyDescent="0.3">
      <c r="A321" t="s">
        <v>1257</v>
      </c>
      <c r="B321" t="s">
        <v>191</v>
      </c>
      <c r="C321" t="s">
        <v>1409</v>
      </c>
      <c r="D321">
        <v>60</v>
      </c>
      <c r="E321" s="358" t="s">
        <v>1677</v>
      </c>
      <c r="F321" s="358">
        <v>356</v>
      </c>
      <c r="H321" t="str">
        <f t="shared" si="4"/>
        <v>FORD MUSTANG MACH-E</v>
      </c>
      <c r="J321" t="str" cm="1">
        <f t="array" ref="J321:L321" xml:space="preserve"> _xlfn.TEXTSPLIT( H321, " " )</f>
        <v>FORD</v>
      </c>
      <c r="K321" t="str">
        <v>MUSTANG</v>
      </c>
      <c r="L321" t="str">
        <v>MACH-E</v>
      </c>
    </row>
    <row r="322" spans="1:14" hidden="1" x14ac:dyDescent="0.3">
      <c r="A322" t="s">
        <v>1257</v>
      </c>
      <c r="B322" t="s">
        <v>191</v>
      </c>
      <c r="C322" t="s">
        <v>1409</v>
      </c>
      <c r="D322">
        <v>60</v>
      </c>
      <c r="E322" s="358" t="s">
        <v>1678</v>
      </c>
      <c r="F322" s="358">
        <v>422</v>
      </c>
      <c r="H322" t="str">
        <f t="shared" ref="H322:H385" si="5" xml:space="preserve"> TRIM( SUBSTITUTE( E322, CHAR(160),"" ) )</f>
        <v>GWM TANK</v>
      </c>
      <c r="J322" t="str" cm="1">
        <f t="array" ref="J322:K322" xml:space="preserve"> _xlfn.TEXTSPLIT( H322, " " )</f>
        <v>GWM</v>
      </c>
      <c r="K322" t="str">
        <v>TANK</v>
      </c>
    </row>
    <row r="323" spans="1:14" hidden="1" x14ac:dyDescent="0.3">
      <c r="A323" t="s">
        <v>1257</v>
      </c>
      <c r="B323" t="s">
        <v>191</v>
      </c>
      <c r="C323" t="s">
        <v>1409</v>
      </c>
      <c r="D323">
        <v>60</v>
      </c>
      <c r="E323" s="358" t="s">
        <v>1679</v>
      </c>
      <c r="F323" s="358">
        <v>139</v>
      </c>
      <c r="H323" t="str">
        <f t="shared" si="5"/>
        <v>HYUNDAI IONIQ 5</v>
      </c>
      <c r="J323" t="str" cm="1">
        <f t="array" ref="J323:L323" xml:space="preserve"> _xlfn.TEXTSPLIT( H323, " " )</f>
        <v>HYUNDAI</v>
      </c>
      <c r="K323" t="str">
        <v>IONIQ</v>
      </c>
      <c r="L323" t="str">
        <v>5</v>
      </c>
    </row>
    <row r="324" spans="1:14" hidden="1" x14ac:dyDescent="0.3">
      <c r="A324" t="s">
        <v>1257</v>
      </c>
      <c r="B324" t="s">
        <v>191</v>
      </c>
      <c r="C324" t="s">
        <v>1409</v>
      </c>
      <c r="D324">
        <v>60</v>
      </c>
      <c r="E324" s="358" t="s">
        <v>1680</v>
      </c>
      <c r="F324" s="358">
        <v>0</v>
      </c>
      <c r="H324" t="str">
        <f t="shared" si="5"/>
        <v>HYUNDAI NEXO</v>
      </c>
      <c r="J324" t="str" cm="1">
        <f t="array" ref="J324:K324" xml:space="preserve"> _xlfn.TEXTSPLIT( H324, " " )</f>
        <v>HYUNDAI</v>
      </c>
      <c r="K324" t="str">
        <v>NEXO</v>
      </c>
    </row>
    <row r="325" spans="1:14" hidden="1" x14ac:dyDescent="0.3">
      <c r="A325" t="s">
        <v>1257</v>
      </c>
      <c r="B325" t="s">
        <v>191</v>
      </c>
      <c r="C325" t="s">
        <v>1409</v>
      </c>
      <c r="D325">
        <v>60</v>
      </c>
      <c r="E325" s="358" t="s">
        <v>1681</v>
      </c>
      <c r="F325" s="358">
        <v>72</v>
      </c>
      <c r="H325" t="str">
        <f t="shared" si="5"/>
        <v>JAGUAR F-PACE</v>
      </c>
      <c r="J325" t="str" cm="1">
        <f t="array" ref="J325:K325" xml:space="preserve"> _xlfn.TEXTSPLIT( H325, " " )</f>
        <v>JAGUAR</v>
      </c>
      <c r="K325" t="str">
        <v>F-PACE</v>
      </c>
    </row>
    <row r="326" spans="1:14" hidden="1" x14ac:dyDescent="0.3">
      <c r="A326" t="s">
        <v>1257</v>
      </c>
      <c r="B326" t="s">
        <v>191</v>
      </c>
      <c r="C326" t="s">
        <v>1409</v>
      </c>
      <c r="D326">
        <v>60</v>
      </c>
      <c r="E326" s="358" t="s">
        <v>1682</v>
      </c>
      <c r="F326" s="358">
        <v>23</v>
      </c>
      <c r="H326" t="str">
        <f t="shared" si="5"/>
        <v>JAGUAR I-PACE</v>
      </c>
      <c r="J326" t="str" cm="1">
        <f t="array" ref="J326:K326" xml:space="preserve"> _xlfn.TEXTSPLIT( H326, " " )</f>
        <v>JAGUAR</v>
      </c>
      <c r="K326" t="str">
        <v>I-PACE</v>
      </c>
    </row>
    <row r="327" spans="1:14" hidden="1" x14ac:dyDescent="0.3">
      <c r="A327" t="s">
        <v>1257</v>
      </c>
      <c r="B327" t="s">
        <v>191</v>
      </c>
      <c r="C327" t="s">
        <v>1409</v>
      </c>
      <c r="D327">
        <v>60</v>
      </c>
      <c r="E327" s="358" t="s">
        <v>1683</v>
      </c>
      <c r="F327" s="358">
        <v>27</v>
      </c>
      <c r="H327" t="str">
        <f t="shared" si="5"/>
        <v>KGM KR23</v>
      </c>
      <c r="J327" t="str" cm="1">
        <f t="array" ref="J327:K327" xml:space="preserve"> _xlfn.TEXTSPLIT( H327, " " )</f>
        <v>KGM</v>
      </c>
      <c r="K327" t="str">
        <v>KR23</v>
      </c>
    </row>
    <row r="328" spans="1:14" hidden="1" x14ac:dyDescent="0.3">
      <c r="A328" t="s">
        <v>1257</v>
      </c>
      <c r="B328" t="s">
        <v>191</v>
      </c>
      <c r="C328" t="s">
        <v>1409</v>
      </c>
      <c r="D328">
        <v>60</v>
      </c>
      <c r="E328" s="358" t="s">
        <v>1653</v>
      </c>
      <c r="F328" s="358">
        <v>25</v>
      </c>
      <c r="H328" t="str">
        <f t="shared" si="5"/>
        <v>KGM TORRES</v>
      </c>
      <c r="J328" t="str" cm="1">
        <f t="array" ref="J328:K328" xml:space="preserve"> _xlfn.TEXTSPLIT( H328, " " )</f>
        <v>KGM</v>
      </c>
      <c r="K328" t="str">
        <v>TORRES</v>
      </c>
    </row>
    <row r="329" spans="1:14" hidden="1" x14ac:dyDescent="0.3">
      <c r="A329" t="s">
        <v>1257</v>
      </c>
      <c r="B329" t="s">
        <v>191</v>
      </c>
      <c r="C329" t="s">
        <v>1409</v>
      </c>
      <c r="D329">
        <v>60</v>
      </c>
      <c r="E329" s="358" t="s">
        <v>1684</v>
      </c>
      <c r="F329" s="358">
        <v>10</v>
      </c>
      <c r="H329" t="str">
        <f t="shared" si="5"/>
        <v>KIA EV5</v>
      </c>
      <c r="J329" t="str" cm="1">
        <f t="array" ref="J329:K329" xml:space="preserve"> _xlfn.TEXTSPLIT( H329, " " )</f>
        <v>KIA</v>
      </c>
      <c r="K329" t="str">
        <v>EV5</v>
      </c>
    </row>
    <row r="330" spans="1:14" hidden="1" x14ac:dyDescent="0.3">
      <c r="A330" t="s">
        <v>1257</v>
      </c>
      <c r="B330" t="s">
        <v>191</v>
      </c>
      <c r="C330" t="s">
        <v>1409</v>
      </c>
      <c r="D330">
        <v>60</v>
      </c>
      <c r="E330" s="358" t="s">
        <v>1685</v>
      </c>
      <c r="F330" s="358">
        <v>45</v>
      </c>
      <c r="H330" t="str">
        <f t="shared" si="5"/>
        <v>KIA EV6</v>
      </c>
      <c r="J330" t="str" cm="1">
        <f t="array" ref="J330:K330" xml:space="preserve"> _xlfn.TEXTSPLIT( H330, " " )</f>
        <v>KIA</v>
      </c>
      <c r="K330" t="str">
        <v>EV6</v>
      </c>
    </row>
    <row r="331" spans="1:14" hidden="1" x14ac:dyDescent="0.3">
      <c r="A331" t="s">
        <v>1257</v>
      </c>
      <c r="B331" t="s">
        <v>191</v>
      </c>
      <c r="C331" t="s">
        <v>1409</v>
      </c>
      <c r="D331">
        <v>60</v>
      </c>
      <c r="E331" s="358" t="s">
        <v>1686</v>
      </c>
      <c r="F331" s="358">
        <v>5</v>
      </c>
      <c r="H331" t="str">
        <f t="shared" si="5"/>
        <v>LAND ROVER DEFENDER</v>
      </c>
      <c r="J331" t="str" cm="1">
        <f t="array" ref="J331:L331" xml:space="preserve"> _xlfn.TEXTSPLIT( H331, " " )</f>
        <v>LAND</v>
      </c>
      <c r="K331" t="str">
        <v>ROVER</v>
      </c>
      <c r="L331" t="str">
        <v>DEFENDER</v>
      </c>
    </row>
    <row r="332" spans="1:14" hidden="1" x14ac:dyDescent="0.3">
      <c r="A332" t="s">
        <v>1257</v>
      </c>
      <c r="B332" t="s">
        <v>191</v>
      </c>
      <c r="C332" t="s">
        <v>1409</v>
      </c>
      <c r="D332">
        <v>60</v>
      </c>
      <c r="E332" s="358" t="s">
        <v>1687</v>
      </c>
      <c r="F332" s="358">
        <v>63</v>
      </c>
      <c r="H332" t="str">
        <f t="shared" si="5"/>
        <v>LAND ROVER DISCOVERY SPORT</v>
      </c>
      <c r="J332" t="str" cm="1">
        <f t="array" ref="J332:M332" xml:space="preserve"> _xlfn.TEXTSPLIT( H332, " " )</f>
        <v>LAND</v>
      </c>
      <c r="K332" t="str">
        <v>ROVER</v>
      </c>
      <c r="L332" t="str">
        <v>DISCOVERY</v>
      </c>
      <c r="M332" t="str">
        <v>SPORT</v>
      </c>
    </row>
    <row r="333" spans="1:14" hidden="1" x14ac:dyDescent="0.3">
      <c r="A333" t="s">
        <v>1257</v>
      </c>
      <c r="B333" t="s">
        <v>191</v>
      </c>
      <c r="C333" t="s">
        <v>1409</v>
      </c>
      <c r="D333">
        <v>60</v>
      </c>
      <c r="E333" s="358" t="s">
        <v>1688</v>
      </c>
      <c r="F333" s="358">
        <v>89</v>
      </c>
      <c r="H333" t="str">
        <f t="shared" si="5"/>
        <v>LAND ROVER RANGE ROVER EVOQUE</v>
      </c>
      <c r="J333" t="str" cm="1">
        <f t="array" ref="J333:N333" xml:space="preserve"> _xlfn.TEXTSPLIT( H333, " " )</f>
        <v>LAND</v>
      </c>
      <c r="K333" t="str">
        <v>ROVER</v>
      </c>
      <c r="L333" t="str">
        <v>RANGE</v>
      </c>
      <c r="M333" t="str">
        <v>ROVER</v>
      </c>
      <c r="N333" t="str">
        <v>EVOQUE</v>
      </c>
    </row>
    <row r="334" spans="1:14" hidden="1" x14ac:dyDescent="0.3">
      <c r="A334" t="s">
        <v>1257</v>
      </c>
      <c r="B334" t="s">
        <v>191</v>
      </c>
      <c r="C334" t="s">
        <v>1409</v>
      </c>
      <c r="D334">
        <v>60</v>
      </c>
      <c r="E334" s="358" t="s">
        <v>1689</v>
      </c>
      <c r="F334" s="358">
        <v>84</v>
      </c>
      <c r="H334" t="str">
        <f t="shared" si="5"/>
        <v>LAND ROVER RANGE ROVER VELAR</v>
      </c>
      <c r="J334" t="str" cm="1">
        <f t="array" ref="J334:N334" xml:space="preserve"> _xlfn.TEXTSPLIT( H334, " " )</f>
        <v>LAND</v>
      </c>
      <c r="K334" t="str">
        <v>ROVER</v>
      </c>
      <c r="L334" t="str">
        <v>RANGE</v>
      </c>
      <c r="M334" t="str">
        <v>ROVER</v>
      </c>
      <c r="N334" t="str">
        <v>VELAR</v>
      </c>
    </row>
    <row r="335" spans="1:14" hidden="1" x14ac:dyDescent="0.3">
      <c r="A335" t="s">
        <v>1257</v>
      </c>
      <c r="B335" t="s">
        <v>191</v>
      </c>
      <c r="C335" t="s">
        <v>1409</v>
      </c>
      <c r="D335">
        <v>60</v>
      </c>
      <c r="E335" s="358" t="s">
        <v>1690</v>
      </c>
      <c r="F335" s="358">
        <v>294</v>
      </c>
      <c r="H335" t="str">
        <f t="shared" si="5"/>
        <v>LEXUS NX</v>
      </c>
      <c r="J335" t="str" cm="1">
        <f t="array" ref="J335:K335" xml:space="preserve"> _xlfn.TEXTSPLIT( H335, " " )</f>
        <v>LEXUS</v>
      </c>
      <c r="K335" t="str">
        <v>NX</v>
      </c>
    </row>
    <row r="336" spans="1:14" hidden="1" x14ac:dyDescent="0.3">
      <c r="A336" t="s">
        <v>1257</v>
      </c>
      <c r="B336" t="s">
        <v>191</v>
      </c>
      <c r="C336" t="s">
        <v>1409</v>
      </c>
      <c r="D336">
        <v>60</v>
      </c>
      <c r="E336" s="358" t="s">
        <v>1691</v>
      </c>
      <c r="F336" s="358">
        <v>18</v>
      </c>
      <c r="H336" t="str">
        <f t="shared" si="5"/>
        <v>MASERATI GRECALE</v>
      </c>
      <c r="J336" t="str" cm="1">
        <f t="array" ref="J336:K336" xml:space="preserve"> _xlfn.TEXTSPLIT( H336, " " )</f>
        <v>MASERATI</v>
      </c>
      <c r="K336" t="str">
        <v>GRECALE</v>
      </c>
    </row>
    <row r="337" spans="1:12" hidden="1" x14ac:dyDescent="0.3">
      <c r="A337" t="s">
        <v>1257</v>
      </c>
      <c r="B337" t="s">
        <v>191</v>
      </c>
      <c r="C337" t="s">
        <v>1409</v>
      </c>
      <c r="D337">
        <v>60</v>
      </c>
      <c r="E337" s="358" t="s">
        <v>1692</v>
      </c>
      <c r="F337" s="358">
        <v>122</v>
      </c>
      <c r="H337" t="str">
        <f t="shared" si="5"/>
        <v>MAZDA CX-60</v>
      </c>
      <c r="J337" t="str" cm="1">
        <f t="array" ref="J337:K337" xml:space="preserve"> _xlfn.TEXTSPLIT( H337, " " )</f>
        <v>MAZDA</v>
      </c>
      <c r="K337" t="str">
        <v>CX-60</v>
      </c>
    </row>
    <row r="338" spans="1:12" hidden="1" x14ac:dyDescent="0.3">
      <c r="A338" t="s">
        <v>1257</v>
      </c>
      <c r="B338" t="s">
        <v>191</v>
      </c>
      <c r="C338" t="s">
        <v>1409</v>
      </c>
      <c r="D338">
        <v>60</v>
      </c>
      <c r="E338" s="358" t="s">
        <v>1693</v>
      </c>
      <c r="F338" s="358">
        <v>7</v>
      </c>
      <c r="H338" t="str">
        <f t="shared" si="5"/>
        <v>MERCEDES-BENZ EQB</v>
      </c>
      <c r="J338" t="str" cm="1">
        <f t="array" ref="J338:K338" xml:space="preserve"> _xlfn.TEXTSPLIT( H338, " " )</f>
        <v>MERCEDES-BENZ</v>
      </c>
      <c r="K338" t="str">
        <v>EQB</v>
      </c>
    </row>
    <row r="339" spans="1:12" hidden="1" x14ac:dyDescent="0.3">
      <c r="A339" t="s">
        <v>1257</v>
      </c>
      <c r="B339" t="s">
        <v>191</v>
      </c>
      <c r="C339" t="s">
        <v>1409</v>
      </c>
      <c r="D339">
        <v>60</v>
      </c>
      <c r="E339" s="358" t="s">
        <v>1694</v>
      </c>
      <c r="F339" s="358">
        <v>14</v>
      </c>
      <c r="H339" t="str">
        <f t="shared" si="5"/>
        <v>MERCEDES-BENZ EQC</v>
      </c>
      <c r="J339" t="str" cm="1">
        <f t="array" ref="J339:K339" xml:space="preserve"> _xlfn.TEXTSPLIT( H339, " " )</f>
        <v>MERCEDES-BENZ</v>
      </c>
      <c r="K339" t="str">
        <v>EQC</v>
      </c>
    </row>
    <row r="340" spans="1:12" hidden="1" x14ac:dyDescent="0.3">
      <c r="A340" t="s">
        <v>1257</v>
      </c>
      <c r="B340" t="s">
        <v>191</v>
      </c>
      <c r="C340" t="s">
        <v>1409</v>
      </c>
      <c r="D340">
        <v>60</v>
      </c>
      <c r="E340" s="358" t="s">
        <v>1695</v>
      </c>
      <c r="F340" s="358">
        <v>47</v>
      </c>
      <c r="H340" t="str">
        <f t="shared" si="5"/>
        <v>MERCEDES-BENZ GLB</v>
      </c>
      <c r="J340" t="str" cm="1">
        <f t="array" ref="J340:K340" xml:space="preserve"> _xlfn.TEXTSPLIT( H340, " " )</f>
        <v>MERCEDES-BENZ</v>
      </c>
      <c r="K340" t="str">
        <v>GLB</v>
      </c>
    </row>
    <row r="341" spans="1:12" hidden="1" x14ac:dyDescent="0.3">
      <c r="A341" t="s">
        <v>1257</v>
      </c>
      <c r="B341" t="s">
        <v>191</v>
      </c>
      <c r="C341" t="s">
        <v>1409</v>
      </c>
      <c r="D341">
        <v>60</v>
      </c>
      <c r="E341" s="358" t="s">
        <v>1696</v>
      </c>
      <c r="F341" s="358">
        <v>235</v>
      </c>
      <c r="H341" t="str">
        <f t="shared" si="5"/>
        <v>MERCEDES-BENZ GLC</v>
      </c>
      <c r="J341" t="str" cm="1">
        <f t="array" ref="J341:K341" xml:space="preserve"> _xlfn.TEXTSPLIT( H341, " " )</f>
        <v>MERCEDES-BENZ</v>
      </c>
      <c r="K341" t="str">
        <v>GLC</v>
      </c>
    </row>
    <row r="342" spans="1:12" hidden="1" x14ac:dyDescent="0.3">
      <c r="A342" t="s">
        <v>1257</v>
      </c>
      <c r="B342" t="s">
        <v>191</v>
      </c>
      <c r="C342" t="s">
        <v>1409</v>
      </c>
      <c r="D342">
        <v>60</v>
      </c>
      <c r="E342" s="358" t="s">
        <v>1657</v>
      </c>
      <c r="F342" s="358">
        <v>145</v>
      </c>
      <c r="H342" t="str">
        <f t="shared" si="5"/>
        <v>MITSUBISHI OUTLANDER</v>
      </c>
      <c r="J342" t="str" cm="1">
        <f t="array" ref="J342:K342" xml:space="preserve"> _xlfn.TEXTSPLIT( H342, " " )</f>
        <v>MITSUBISHI</v>
      </c>
      <c r="K342" t="str">
        <v>OUTLANDER</v>
      </c>
    </row>
    <row r="343" spans="1:12" hidden="1" x14ac:dyDescent="0.3">
      <c r="A343" t="s">
        <v>1257</v>
      </c>
      <c r="B343" t="s">
        <v>191</v>
      </c>
      <c r="C343" t="s">
        <v>1409</v>
      </c>
      <c r="D343">
        <v>60</v>
      </c>
      <c r="E343" s="358" t="s">
        <v>1697</v>
      </c>
      <c r="F343" s="358">
        <v>7</v>
      </c>
      <c r="H343" t="str">
        <f t="shared" si="5"/>
        <v>NISSAN ARIYA</v>
      </c>
      <c r="J343" t="str" cm="1">
        <f t="array" ref="J343:K343" xml:space="preserve"> _xlfn.TEXTSPLIT( H343, " " )</f>
        <v>NISSAN</v>
      </c>
      <c r="K343" t="str">
        <v>ARIYA</v>
      </c>
    </row>
    <row r="344" spans="1:12" hidden="1" x14ac:dyDescent="0.3">
      <c r="A344" t="s">
        <v>1257</v>
      </c>
      <c r="B344" t="s">
        <v>191</v>
      </c>
      <c r="C344" t="s">
        <v>1409</v>
      </c>
      <c r="D344">
        <v>60</v>
      </c>
      <c r="E344" s="358" t="s">
        <v>1658</v>
      </c>
      <c r="F344" s="358">
        <v>383</v>
      </c>
      <c r="H344" t="str">
        <f t="shared" si="5"/>
        <v>NISSAN X-TRAIL</v>
      </c>
      <c r="J344" t="str" cm="1">
        <f t="array" ref="J344:K344" xml:space="preserve"> _xlfn.TEXTSPLIT( H344, " " )</f>
        <v>NISSAN</v>
      </c>
      <c r="K344" t="str">
        <v>X-TRAIL</v>
      </c>
    </row>
    <row r="345" spans="1:12" hidden="1" x14ac:dyDescent="0.3">
      <c r="A345" t="s">
        <v>1257</v>
      </c>
      <c r="B345" t="s">
        <v>191</v>
      </c>
      <c r="C345" t="s">
        <v>1409</v>
      </c>
      <c r="D345">
        <v>60</v>
      </c>
      <c r="E345" s="358" t="s">
        <v>1698</v>
      </c>
      <c r="F345" s="358">
        <v>106</v>
      </c>
      <c r="H345" t="str">
        <f t="shared" si="5"/>
        <v>PORSCHE MACAN</v>
      </c>
      <c r="J345" t="str" cm="1">
        <f t="array" ref="J345:K345" xml:space="preserve"> _xlfn.TEXTSPLIT( H345, " " )</f>
        <v>PORSCHE</v>
      </c>
      <c r="K345" t="str">
        <v>MACAN</v>
      </c>
    </row>
    <row r="346" spans="1:12" hidden="1" x14ac:dyDescent="0.3">
      <c r="A346" t="s">
        <v>1257</v>
      </c>
      <c r="B346" t="s">
        <v>191</v>
      </c>
      <c r="C346" t="s">
        <v>1409</v>
      </c>
      <c r="D346">
        <v>60</v>
      </c>
      <c r="E346" s="358" t="s">
        <v>1699</v>
      </c>
      <c r="F346" s="358">
        <v>119</v>
      </c>
      <c r="H346" t="str">
        <f t="shared" si="5"/>
        <v>SKODA ENYAQ</v>
      </c>
      <c r="J346" t="str" cm="1">
        <f t="array" ref="J346:K346" xml:space="preserve"> _xlfn.TEXTSPLIT( H346, " " )</f>
        <v>SKODA</v>
      </c>
      <c r="K346" t="str">
        <v>ENYAQ</v>
      </c>
    </row>
    <row r="347" spans="1:12" hidden="1" x14ac:dyDescent="0.3">
      <c r="A347" t="s">
        <v>1257</v>
      </c>
      <c r="B347" t="s">
        <v>191</v>
      </c>
      <c r="C347" t="s">
        <v>1409</v>
      </c>
      <c r="D347">
        <v>60</v>
      </c>
      <c r="E347" s="358" t="s">
        <v>1700</v>
      </c>
      <c r="F347" s="358">
        <v>38</v>
      </c>
      <c r="H347" t="str">
        <f t="shared" si="5"/>
        <v>SUBARU SOLTERRA</v>
      </c>
      <c r="J347" t="str" cm="1">
        <f t="array" ref="J347:K347" xml:space="preserve"> _xlfn.TEXTSPLIT( H347, " " )</f>
        <v>SUBARU</v>
      </c>
      <c r="K347" t="str">
        <v>SOLTERRA</v>
      </c>
    </row>
    <row r="348" spans="1:12" hidden="1" x14ac:dyDescent="0.3">
      <c r="A348" t="s">
        <v>1257</v>
      </c>
      <c r="B348" t="s">
        <v>191</v>
      </c>
      <c r="C348" t="s">
        <v>1409</v>
      </c>
      <c r="D348">
        <v>60</v>
      </c>
      <c r="E348" s="358" t="s">
        <v>1701</v>
      </c>
      <c r="F348" s="358">
        <v>684</v>
      </c>
      <c r="H348" t="str">
        <f t="shared" si="5"/>
        <v>TESLA MODEL Y</v>
      </c>
      <c r="J348" t="str" cm="1">
        <f t="array" ref="J348:L348" xml:space="preserve"> _xlfn.TEXTSPLIT( H348, " " )</f>
        <v>TESLA</v>
      </c>
      <c r="K348" t="str">
        <v>MODEL</v>
      </c>
      <c r="L348" t="str">
        <v>Y</v>
      </c>
    </row>
    <row r="349" spans="1:12" hidden="1" x14ac:dyDescent="0.3">
      <c r="A349" t="s">
        <v>1257</v>
      </c>
      <c r="B349" t="s">
        <v>191</v>
      </c>
      <c r="C349" t="s">
        <v>1409</v>
      </c>
      <c r="D349">
        <v>60</v>
      </c>
      <c r="E349" s="358" t="s">
        <v>1702</v>
      </c>
      <c r="F349" s="358">
        <v>79</v>
      </c>
      <c r="H349" t="str">
        <f t="shared" si="5"/>
        <v>TOYOTA BZ4X</v>
      </c>
      <c r="J349" t="str" cm="1">
        <f t="array" ref="J349:K349" xml:space="preserve"> _xlfn.TEXTSPLIT( H349, " " )</f>
        <v>TOYOTA</v>
      </c>
      <c r="K349" t="str">
        <v>BZ4X</v>
      </c>
    </row>
    <row r="350" spans="1:12" hidden="1" x14ac:dyDescent="0.3">
      <c r="A350" t="s">
        <v>1257</v>
      </c>
      <c r="B350" t="s">
        <v>191</v>
      </c>
      <c r="C350" t="s">
        <v>1409</v>
      </c>
      <c r="D350">
        <v>60</v>
      </c>
      <c r="E350" s="358" t="s">
        <v>1703</v>
      </c>
      <c r="F350" s="358">
        <v>220</v>
      </c>
      <c r="H350" t="str">
        <f t="shared" si="5"/>
        <v>VOLKSWAGEN ID.4</v>
      </c>
      <c r="J350" t="str" cm="1">
        <f t="array" ref="J350:K350" xml:space="preserve"> _xlfn.TEXTSPLIT( H350, " " )</f>
        <v>VOLKSWAGEN</v>
      </c>
      <c r="K350" t="str">
        <v>ID.4</v>
      </c>
    </row>
    <row r="351" spans="1:12" hidden="1" x14ac:dyDescent="0.3">
      <c r="A351" t="s">
        <v>1257</v>
      </c>
      <c r="B351" t="s">
        <v>191</v>
      </c>
      <c r="C351" t="s">
        <v>1409</v>
      </c>
      <c r="D351">
        <v>60</v>
      </c>
      <c r="E351" s="358" t="s">
        <v>1704</v>
      </c>
      <c r="F351" s="358">
        <v>139</v>
      </c>
      <c r="H351" t="str">
        <f t="shared" si="5"/>
        <v>VOLKSWAGEN ID.5</v>
      </c>
      <c r="J351" t="str" cm="1">
        <f t="array" ref="J351:K351" xml:space="preserve"> _xlfn.TEXTSPLIT( H351, " " )</f>
        <v>VOLKSWAGEN</v>
      </c>
      <c r="K351" t="str">
        <v>ID.5</v>
      </c>
    </row>
    <row r="352" spans="1:12" hidden="1" x14ac:dyDescent="0.3">
      <c r="A352" t="s">
        <v>1257</v>
      </c>
      <c r="B352" t="s">
        <v>191</v>
      </c>
      <c r="C352" t="s">
        <v>1409</v>
      </c>
      <c r="D352">
        <v>60</v>
      </c>
      <c r="E352" s="358" t="s">
        <v>1669</v>
      </c>
      <c r="F352" s="358">
        <v>375</v>
      </c>
      <c r="H352" t="str">
        <f t="shared" si="5"/>
        <v>VOLKSWAGEN TIGUAN</v>
      </c>
      <c r="J352" t="str" cm="1">
        <f t="array" ref="J352:K352" xml:space="preserve"> _xlfn.TEXTSPLIT( H352, " " )</f>
        <v>VOLKSWAGEN</v>
      </c>
      <c r="K352" t="str">
        <v>TIGUAN</v>
      </c>
    </row>
    <row r="353" spans="1:12" hidden="1" x14ac:dyDescent="0.3">
      <c r="A353" t="s">
        <v>1257</v>
      </c>
      <c r="B353" t="s">
        <v>191</v>
      </c>
      <c r="C353" t="s">
        <v>1409</v>
      </c>
      <c r="D353">
        <v>60</v>
      </c>
      <c r="E353" s="358" t="s">
        <v>1705</v>
      </c>
      <c r="F353" s="358">
        <v>111</v>
      </c>
      <c r="H353" t="str">
        <f t="shared" si="5"/>
        <v>VOLVO XC60</v>
      </c>
      <c r="J353" t="str" cm="1">
        <f t="array" ref="J353:K353" xml:space="preserve"> _xlfn.TEXTSPLIT( H353, " " )</f>
        <v>VOLVO</v>
      </c>
      <c r="K353" t="str">
        <v>XC60</v>
      </c>
    </row>
    <row r="354" spans="1:12" hidden="1" x14ac:dyDescent="0.3">
      <c r="A354" t="s">
        <v>1257</v>
      </c>
      <c r="B354" t="s">
        <v>207</v>
      </c>
      <c r="C354" t="s">
        <v>1402</v>
      </c>
      <c r="D354">
        <v>70</v>
      </c>
      <c r="E354" s="358" t="s">
        <v>1706</v>
      </c>
      <c r="F354" s="358">
        <v>164</v>
      </c>
      <c r="H354" t="str">
        <f t="shared" si="5"/>
        <v>BYD SEALION 6</v>
      </c>
      <c r="J354" t="str" cm="1">
        <f t="array" ref="J354:L354" xml:space="preserve"> _xlfn.TEXTSPLIT( H354, " " )</f>
        <v>BYD</v>
      </c>
      <c r="K354" t="str">
        <v>SEALION</v>
      </c>
      <c r="L354" t="str">
        <v>6</v>
      </c>
    </row>
    <row r="355" spans="1:12" hidden="1" x14ac:dyDescent="0.3">
      <c r="A355" t="s">
        <v>1257</v>
      </c>
      <c r="B355" t="s">
        <v>207</v>
      </c>
      <c r="C355" t="s">
        <v>1402</v>
      </c>
      <c r="D355">
        <v>70</v>
      </c>
      <c r="E355" s="358" t="s">
        <v>1707</v>
      </c>
      <c r="F355" s="358">
        <v>335</v>
      </c>
      <c r="H355" t="str">
        <f t="shared" si="5"/>
        <v>HYUNDAI SANTA FE</v>
      </c>
      <c r="J355" t="str" cm="1">
        <f t="array" ref="J355:L355" xml:space="preserve"> _xlfn.TEXTSPLIT( H355, " " )</f>
        <v>HYUNDAI</v>
      </c>
      <c r="K355" t="str">
        <v>SANTA</v>
      </c>
      <c r="L355" t="str">
        <v>FE</v>
      </c>
    </row>
    <row r="356" spans="1:12" hidden="1" x14ac:dyDescent="0.3">
      <c r="A356" t="s">
        <v>1257</v>
      </c>
      <c r="B356" t="s">
        <v>207</v>
      </c>
      <c r="C356" t="s">
        <v>1402</v>
      </c>
      <c r="D356">
        <v>70</v>
      </c>
      <c r="E356" s="358" t="s">
        <v>1708</v>
      </c>
      <c r="F356" s="358">
        <v>187</v>
      </c>
      <c r="H356" t="str">
        <f t="shared" si="5"/>
        <v>ISUZU MU-X</v>
      </c>
      <c r="J356" t="str" cm="1">
        <f t="array" ref="J356:K356" xml:space="preserve"> _xlfn.TEXTSPLIT( H356, " " )</f>
        <v>ISUZU</v>
      </c>
      <c r="K356" t="str">
        <v>MU-X</v>
      </c>
    </row>
    <row r="357" spans="1:12" hidden="1" x14ac:dyDescent="0.3">
      <c r="A357" t="s">
        <v>1257</v>
      </c>
      <c r="B357" t="s">
        <v>207</v>
      </c>
      <c r="C357" t="s">
        <v>1402</v>
      </c>
      <c r="D357">
        <v>70</v>
      </c>
      <c r="E357" s="358" t="s">
        <v>1709</v>
      </c>
      <c r="F357" s="358">
        <v>31</v>
      </c>
      <c r="H357" t="str">
        <f t="shared" si="5"/>
        <v>JEEP WRANGLER</v>
      </c>
      <c r="J357" t="str" cm="1">
        <f t="array" ref="J357:K357" xml:space="preserve"> _xlfn.TEXTSPLIT( H357, " " )</f>
        <v>JEEP</v>
      </c>
      <c r="K357" t="str">
        <v>WRANGLER</v>
      </c>
    </row>
    <row r="358" spans="1:12" hidden="1" x14ac:dyDescent="0.3">
      <c r="A358" t="s">
        <v>1257</v>
      </c>
      <c r="B358" t="s">
        <v>207</v>
      </c>
      <c r="C358" t="s">
        <v>1402</v>
      </c>
      <c r="D358">
        <v>70</v>
      </c>
      <c r="E358" s="358" t="s">
        <v>1710</v>
      </c>
      <c r="F358" s="358">
        <v>31</v>
      </c>
      <c r="H358" t="str">
        <f t="shared" si="5"/>
        <v>KGM REXTON</v>
      </c>
      <c r="J358" t="str" cm="1">
        <f t="array" ref="J358:K358" xml:space="preserve"> _xlfn.TEXTSPLIT( H358, " " )</f>
        <v>KGM</v>
      </c>
      <c r="K358" t="str">
        <v>REXTON</v>
      </c>
    </row>
    <row r="359" spans="1:12" hidden="1" x14ac:dyDescent="0.3">
      <c r="A359" t="s">
        <v>1257</v>
      </c>
      <c r="B359" t="s">
        <v>207</v>
      </c>
      <c r="C359" t="s">
        <v>1402</v>
      </c>
      <c r="D359">
        <v>70</v>
      </c>
      <c r="E359" s="358" t="s">
        <v>1711</v>
      </c>
      <c r="F359" s="358">
        <v>327</v>
      </c>
      <c r="H359" t="str">
        <f t="shared" si="5"/>
        <v>KIA SORENTO</v>
      </c>
      <c r="J359" t="str" cm="1">
        <f t="array" ref="J359:K359" xml:space="preserve"> _xlfn.TEXTSPLIT( H359, " " )</f>
        <v>KIA</v>
      </c>
      <c r="K359" t="str">
        <v>SORENTO</v>
      </c>
    </row>
    <row r="360" spans="1:12" hidden="1" x14ac:dyDescent="0.3">
      <c r="A360" t="s">
        <v>1257</v>
      </c>
      <c r="B360" t="s">
        <v>207</v>
      </c>
      <c r="C360" t="s">
        <v>1402</v>
      </c>
      <c r="D360">
        <v>70</v>
      </c>
      <c r="E360" s="358" t="s">
        <v>1712</v>
      </c>
      <c r="F360" s="358">
        <v>76</v>
      </c>
      <c r="H360" t="str">
        <f t="shared" si="5"/>
        <v>MAHINDRA SCORPIO N</v>
      </c>
      <c r="J360" t="str" cm="1">
        <f t="array" ref="J360:L360" xml:space="preserve"> _xlfn.TEXTSPLIT( H360, " " )</f>
        <v>MAHINDRA</v>
      </c>
      <c r="K360" t="str">
        <v>SCORPIO</v>
      </c>
      <c r="L360" t="str">
        <v>N</v>
      </c>
    </row>
    <row r="361" spans="1:12" hidden="1" x14ac:dyDescent="0.3">
      <c r="A361" t="s">
        <v>1257</v>
      </c>
      <c r="B361" t="s">
        <v>207</v>
      </c>
      <c r="C361" t="s">
        <v>1402</v>
      </c>
      <c r="D361">
        <v>70</v>
      </c>
      <c r="E361" s="358" t="s">
        <v>1591</v>
      </c>
      <c r="F361" s="358">
        <v>164</v>
      </c>
      <c r="H361" t="str">
        <f t="shared" si="5"/>
        <v>MAHINDRA XUV</v>
      </c>
      <c r="J361" t="str" cm="1">
        <f t="array" ref="J361:K361" xml:space="preserve"> _xlfn.TEXTSPLIT( H361, " " )</f>
        <v>MAHINDRA</v>
      </c>
      <c r="K361" t="str">
        <v>XUV</v>
      </c>
    </row>
    <row r="362" spans="1:12" hidden="1" x14ac:dyDescent="0.3">
      <c r="A362" t="s">
        <v>1257</v>
      </c>
      <c r="B362" t="s">
        <v>207</v>
      </c>
      <c r="C362" t="s">
        <v>1402</v>
      </c>
      <c r="D362">
        <v>70</v>
      </c>
      <c r="E362" s="358" t="s">
        <v>1713</v>
      </c>
      <c r="F362" s="358">
        <v>57</v>
      </c>
      <c r="H362" t="str">
        <f t="shared" si="5"/>
        <v>MAZDA CX-8</v>
      </c>
      <c r="J362" t="str" cm="1">
        <f t="array" ref="J362:K362" xml:space="preserve"> _xlfn.TEXTSPLIT( H362, " " )</f>
        <v>MAZDA</v>
      </c>
      <c r="K362" t="str">
        <v>CX-8</v>
      </c>
    </row>
    <row r="363" spans="1:12" hidden="1" x14ac:dyDescent="0.3">
      <c r="A363" t="s">
        <v>1257</v>
      </c>
      <c r="B363" t="s">
        <v>207</v>
      </c>
      <c r="C363" t="s">
        <v>1402</v>
      </c>
      <c r="D363">
        <v>70</v>
      </c>
      <c r="E363" s="358" t="s">
        <v>1714</v>
      </c>
      <c r="F363" s="358">
        <v>56</v>
      </c>
      <c r="H363" t="str">
        <f t="shared" si="5"/>
        <v>MAZDA CX-9</v>
      </c>
      <c r="J363" t="str" cm="1">
        <f t="array" ref="J363:K363" xml:space="preserve"> _xlfn.TEXTSPLIT( H363, " " )</f>
        <v>MAZDA</v>
      </c>
      <c r="K363" t="str">
        <v>CX-9</v>
      </c>
    </row>
    <row r="364" spans="1:12" hidden="1" x14ac:dyDescent="0.3">
      <c r="A364" t="s">
        <v>1257</v>
      </c>
      <c r="B364" t="s">
        <v>207</v>
      </c>
      <c r="C364" t="s">
        <v>1402</v>
      </c>
      <c r="D364">
        <v>70</v>
      </c>
      <c r="E364" s="358" t="s">
        <v>1715</v>
      </c>
      <c r="F364" s="358">
        <v>350</v>
      </c>
      <c r="H364" t="str">
        <f t="shared" si="5"/>
        <v>MITSUBISHI PAJERO SPORT</v>
      </c>
      <c r="J364" t="str" cm="1">
        <f t="array" ref="J364:L364" xml:space="preserve"> _xlfn.TEXTSPLIT( H364, " " )</f>
        <v>MITSUBISHI</v>
      </c>
      <c r="K364" t="str">
        <v>PAJERO</v>
      </c>
      <c r="L364" t="str">
        <v>SPORT</v>
      </c>
    </row>
    <row r="365" spans="1:12" hidden="1" x14ac:dyDescent="0.3">
      <c r="A365" t="s">
        <v>1257</v>
      </c>
      <c r="B365" t="s">
        <v>207</v>
      </c>
      <c r="C365" t="s">
        <v>1402</v>
      </c>
      <c r="D365">
        <v>70</v>
      </c>
      <c r="E365" s="358" t="s">
        <v>1666</v>
      </c>
      <c r="F365" s="358">
        <v>83</v>
      </c>
      <c r="H365" t="str">
        <f t="shared" si="5"/>
        <v>SKODA KODIAQ</v>
      </c>
      <c r="J365" t="str" cm="1">
        <f t="array" ref="J365:K365" xml:space="preserve"> _xlfn.TEXTSPLIT( H365, " " )</f>
        <v>SKODA</v>
      </c>
      <c r="K365" t="str">
        <v>KODIAQ</v>
      </c>
    </row>
    <row r="366" spans="1:12" hidden="1" x14ac:dyDescent="0.3">
      <c r="A366" t="s">
        <v>1257</v>
      </c>
      <c r="B366" t="s">
        <v>207</v>
      </c>
      <c r="C366" t="s">
        <v>1402</v>
      </c>
      <c r="D366">
        <v>70</v>
      </c>
      <c r="E366" s="358" t="s">
        <v>1716</v>
      </c>
      <c r="F366" s="358">
        <v>44</v>
      </c>
      <c r="H366" t="str">
        <f t="shared" si="5"/>
        <v>SSANGYONG G4 REXTON</v>
      </c>
      <c r="J366" t="str" cm="1">
        <f t="array" ref="J366:L366" xml:space="preserve"> _xlfn.TEXTSPLIT( H366, " " )</f>
        <v>SSANGYONG</v>
      </c>
      <c r="K366" t="str">
        <v>G4</v>
      </c>
      <c r="L366" t="str">
        <v>REXTON</v>
      </c>
    </row>
    <row r="367" spans="1:12" hidden="1" x14ac:dyDescent="0.3">
      <c r="A367" t="s">
        <v>1257</v>
      </c>
      <c r="B367" t="s">
        <v>207</v>
      </c>
      <c r="C367" t="s">
        <v>1402</v>
      </c>
      <c r="D367">
        <v>70</v>
      </c>
      <c r="E367" s="358" t="s">
        <v>1717</v>
      </c>
      <c r="F367" s="358">
        <v>626</v>
      </c>
      <c r="H367" t="str">
        <f t="shared" si="5"/>
        <v>SUBARU OUTBACK</v>
      </c>
      <c r="J367" t="str" cm="1">
        <f t="array" ref="J367:K367" xml:space="preserve"> _xlfn.TEXTSPLIT( H367, " " )</f>
        <v>SUBARU</v>
      </c>
      <c r="K367" t="str">
        <v>OUTBACK</v>
      </c>
    </row>
    <row r="368" spans="1:12" hidden="1" x14ac:dyDescent="0.3">
      <c r="A368" t="s">
        <v>1257</v>
      </c>
      <c r="B368" t="s">
        <v>207</v>
      </c>
      <c r="C368" t="s">
        <v>1402</v>
      </c>
      <c r="D368">
        <v>70</v>
      </c>
      <c r="E368" s="358" t="s">
        <v>1718</v>
      </c>
      <c r="F368" s="358">
        <v>73</v>
      </c>
      <c r="H368" t="str">
        <f t="shared" si="5"/>
        <v>TOYOTA FORTUNER</v>
      </c>
      <c r="J368" t="str" cm="1">
        <f t="array" ref="J368:K368" xml:space="preserve"> _xlfn.TEXTSPLIT( H368, " " )</f>
        <v>TOYOTA</v>
      </c>
      <c r="K368" t="str">
        <v>FORTUNER</v>
      </c>
    </row>
    <row r="369" spans="1:12" hidden="1" x14ac:dyDescent="0.3">
      <c r="A369" t="s">
        <v>1257</v>
      </c>
      <c r="B369" t="s">
        <v>207</v>
      </c>
      <c r="C369" t="s">
        <v>1402</v>
      </c>
      <c r="D369">
        <v>70</v>
      </c>
      <c r="E369" s="358" t="s">
        <v>1719</v>
      </c>
      <c r="F369" s="358">
        <v>1183</v>
      </c>
      <c r="H369" t="str">
        <f t="shared" si="5"/>
        <v>TOYOTA HIGHLANDER</v>
      </c>
      <c r="J369" t="str" cm="1">
        <f t="array" ref="J369:K369" xml:space="preserve"> _xlfn.TEXTSPLIT( H369, " " )</f>
        <v>TOYOTA</v>
      </c>
      <c r="K369" t="str">
        <v>HIGHLANDER</v>
      </c>
    </row>
    <row r="370" spans="1:12" hidden="1" x14ac:dyDescent="0.3">
      <c r="A370" t="s">
        <v>1257</v>
      </c>
      <c r="B370" t="s">
        <v>207</v>
      </c>
      <c r="C370" t="s">
        <v>1402</v>
      </c>
      <c r="D370">
        <v>70</v>
      </c>
      <c r="E370" s="358" t="s">
        <v>1669</v>
      </c>
      <c r="F370" s="358">
        <v>15</v>
      </c>
      <c r="H370" t="str">
        <f t="shared" si="5"/>
        <v>VOLKSWAGEN TIGUAN</v>
      </c>
      <c r="J370" t="str" cm="1">
        <f t="array" ref="J370:K370" xml:space="preserve"> _xlfn.TEXTSPLIT( H370, " " )</f>
        <v>VOLKSWAGEN</v>
      </c>
      <c r="K370" t="str">
        <v>TIGUAN</v>
      </c>
    </row>
    <row r="371" spans="1:12" hidden="1" x14ac:dyDescent="0.3">
      <c r="A371" t="s">
        <v>1257</v>
      </c>
      <c r="B371" t="s">
        <v>207</v>
      </c>
      <c r="C371" t="s">
        <v>1409</v>
      </c>
      <c r="D371">
        <v>70</v>
      </c>
      <c r="E371" s="358" t="s">
        <v>1720</v>
      </c>
      <c r="F371" s="358">
        <v>0</v>
      </c>
      <c r="H371" t="str">
        <f t="shared" si="5"/>
        <v>AUDI E-TRON</v>
      </c>
      <c r="J371" t="str" cm="1">
        <f t="array" ref="J371:K371" xml:space="preserve"> _xlfn.TEXTSPLIT( H371, " " )</f>
        <v>AUDI</v>
      </c>
      <c r="K371" t="str">
        <v>E-TRON</v>
      </c>
    </row>
    <row r="372" spans="1:12" hidden="1" x14ac:dyDescent="0.3">
      <c r="A372" t="s">
        <v>1257</v>
      </c>
      <c r="B372" t="s">
        <v>207</v>
      </c>
      <c r="C372" t="s">
        <v>1409</v>
      </c>
      <c r="D372">
        <v>70</v>
      </c>
      <c r="E372" s="358" t="s">
        <v>1721</v>
      </c>
      <c r="F372" s="358">
        <v>115</v>
      </c>
      <c r="H372" t="str">
        <f t="shared" si="5"/>
        <v>AUDI Q7</v>
      </c>
      <c r="J372" t="str" cm="1">
        <f t="array" ref="J372:K372" xml:space="preserve"> _xlfn.TEXTSPLIT( H372, " " )</f>
        <v>AUDI</v>
      </c>
      <c r="K372" t="str">
        <v>Q7</v>
      </c>
    </row>
    <row r="373" spans="1:12" hidden="1" x14ac:dyDescent="0.3">
      <c r="A373" t="s">
        <v>1257</v>
      </c>
      <c r="B373" t="s">
        <v>207</v>
      </c>
      <c r="C373" t="s">
        <v>1409</v>
      </c>
      <c r="D373">
        <v>70</v>
      </c>
      <c r="E373" s="358" t="s">
        <v>1722</v>
      </c>
      <c r="F373" s="358">
        <v>47</v>
      </c>
      <c r="H373" t="str">
        <f t="shared" si="5"/>
        <v>AUDI Q8</v>
      </c>
      <c r="J373" t="str" cm="1">
        <f t="array" ref="J373:K373" xml:space="preserve"> _xlfn.TEXTSPLIT( H373, " " )</f>
        <v>AUDI</v>
      </c>
      <c r="K373" t="str">
        <v>Q8</v>
      </c>
    </row>
    <row r="374" spans="1:12" hidden="1" x14ac:dyDescent="0.3">
      <c r="A374" t="s">
        <v>1257</v>
      </c>
      <c r="B374" t="s">
        <v>207</v>
      </c>
      <c r="C374" t="s">
        <v>1409</v>
      </c>
      <c r="D374">
        <v>70</v>
      </c>
      <c r="E374" s="358" t="s">
        <v>1723</v>
      </c>
      <c r="F374" s="358">
        <v>43</v>
      </c>
      <c r="H374" t="str">
        <f t="shared" si="5"/>
        <v>AUDI Q8 E-TRON</v>
      </c>
      <c r="J374" t="str" cm="1">
        <f t="array" ref="J374:L374" xml:space="preserve"> _xlfn.TEXTSPLIT( H374, " " )</f>
        <v>AUDI</v>
      </c>
      <c r="K374" t="str">
        <v>Q8</v>
      </c>
      <c r="L374" t="str">
        <v>E-TRON</v>
      </c>
    </row>
    <row r="375" spans="1:12" hidden="1" x14ac:dyDescent="0.3">
      <c r="A375" t="s">
        <v>1257</v>
      </c>
      <c r="B375" t="s">
        <v>207</v>
      </c>
      <c r="C375" t="s">
        <v>1409</v>
      </c>
      <c r="D375">
        <v>70</v>
      </c>
      <c r="E375" s="358" t="s">
        <v>1724</v>
      </c>
      <c r="F375" s="358">
        <v>14</v>
      </c>
      <c r="H375" t="str">
        <f t="shared" si="5"/>
        <v>BENTLEY BENTAYGA</v>
      </c>
      <c r="J375" t="str" cm="1">
        <f t="array" ref="J375:K375" xml:space="preserve"> _xlfn.TEXTSPLIT( H375, " " )</f>
        <v>BENTLEY</v>
      </c>
      <c r="K375" t="str">
        <v>BENTAYGA</v>
      </c>
    </row>
    <row r="376" spans="1:12" hidden="1" x14ac:dyDescent="0.3">
      <c r="A376" t="s">
        <v>1257</v>
      </c>
      <c r="B376" t="s">
        <v>207</v>
      </c>
      <c r="C376" t="s">
        <v>1409</v>
      </c>
      <c r="D376">
        <v>70</v>
      </c>
      <c r="E376" s="358" t="s">
        <v>1673</v>
      </c>
      <c r="F376" s="358">
        <v>26</v>
      </c>
      <c r="H376" t="str">
        <f t="shared" si="5"/>
        <v>BMW I</v>
      </c>
      <c r="J376" t="str" cm="1">
        <f t="array" ref="J376:K376" xml:space="preserve"> _xlfn.TEXTSPLIT( H376, " " )</f>
        <v>BMW</v>
      </c>
      <c r="K376" t="str">
        <v>I</v>
      </c>
    </row>
    <row r="377" spans="1:12" hidden="1" x14ac:dyDescent="0.3">
      <c r="A377" t="s">
        <v>1257</v>
      </c>
      <c r="B377" t="s">
        <v>207</v>
      </c>
      <c r="C377" t="s">
        <v>1409</v>
      </c>
      <c r="D377">
        <v>70</v>
      </c>
      <c r="E377" s="358" t="s">
        <v>1725</v>
      </c>
      <c r="F377" s="358">
        <v>297</v>
      </c>
      <c r="H377" t="str">
        <f t="shared" si="5"/>
        <v>BMW X5</v>
      </c>
      <c r="J377" t="str" cm="1">
        <f t="array" ref="J377:K377" xml:space="preserve"> _xlfn.TEXTSPLIT( H377, " " )</f>
        <v>BMW</v>
      </c>
      <c r="K377" t="str">
        <v>X5</v>
      </c>
    </row>
    <row r="378" spans="1:12" hidden="1" x14ac:dyDescent="0.3">
      <c r="A378" t="s">
        <v>1257</v>
      </c>
      <c r="B378" t="s">
        <v>207</v>
      </c>
      <c r="C378" t="s">
        <v>1409</v>
      </c>
      <c r="D378">
        <v>70</v>
      </c>
      <c r="E378" s="358" t="s">
        <v>1726</v>
      </c>
      <c r="F378" s="358">
        <v>16</v>
      </c>
      <c r="H378" t="str">
        <f t="shared" si="5"/>
        <v>BMW X6</v>
      </c>
      <c r="J378" t="str" cm="1">
        <f t="array" ref="J378:K378" xml:space="preserve"> _xlfn.TEXTSPLIT( H378, " " )</f>
        <v>BMW</v>
      </c>
      <c r="K378" t="str">
        <v>X6</v>
      </c>
    </row>
    <row r="379" spans="1:12" hidden="1" x14ac:dyDescent="0.3">
      <c r="A379" t="s">
        <v>1257</v>
      </c>
      <c r="B379" t="s">
        <v>207</v>
      </c>
      <c r="C379" t="s">
        <v>1409</v>
      </c>
      <c r="D379">
        <v>70</v>
      </c>
      <c r="E379" s="358" t="s">
        <v>1727</v>
      </c>
      <c r="F379" s="358">
        <v>1780</v>
      </c>
      <c r="H379" t="str">
        <f t="shared" si="5"/>
        <v>FORD EVEREST</v>
      </c>
      <c r="J379" t="str" cm="1">
        <f t="array" ref="J379:K379" xml:space="preserve"> _xlfn.TEXTSPLIT( H379, " " )</f>
        <v>FORD</v>
      </c>
      <c r="K379" t="str">
        <v>EVEREST</v>
      </c>
    </row>
    <row r="380" spans="1:12" hidden="1" x14ac:dyDescent="0.3">
      <c r="A380" t="s">
        <v>1257</v>
      </c>
      <c r="B380" t="s">
        <v>207</v>
      </c>
      <c r="C380" t="s">
        <v>1409</v>
      </c>
      <c r="D380">
        <v>70</v>
      </c>
      <c r="E380" s="358" t="s">
        <v>1707</v>
      </c>
      <c r="F380" s="358">
        <v>250</v>
      </c>
      <c r="H380" t="str">
        <f t="shared" si="5"/>
        <v>HYUNDAI SANTA FE</v>
      </c>
      <c r="J380" t="str" cm="1">
        <f t="array" ref="J380:L380" xml:space="preserve"> _xlfn.TEXTSPLIT( H380, " " )</f>
        <v>HYUNDAI</v>
      </c>
      <c r="K380" t="str">
        <v>SANTA</v>
      </c>
      <c r="L380" t="str">
        <v>FE</v>
      </c>
    </row>
    <row r="381" spans="1:12" hidden="1" x14ac:dyDescent="0.3">
      <c r="A381" t="s">
        <v>1257</v>
      </c>
      <c r="B381" t="s">
        <v>207</v>
      </c>
      <c r="C381" t="s">
        <v>1409</v>
      </c>
      <c r="D381">
        <v>70</v>
      </c>
      <c r="E381" s="358" t="s">
        <v>1728</v>
      </c>
      <c r="F381" s="358">
        <v>0</v>
      </c>
      <c r="H381" t="str">
        <f t="shared" si="5"/>
        <v>JEEP GRAND CHEROKEE</v>
      </c>
      <c r="J381" t="str" cm="1">
        <f t="array" ref="J381:L381" xml:space="preserve"> _xlfn.TEXTSPLIT( H381, " " )</f>
        <v>JEEP</v>
      </c>
      <c r="K381" t="str">
        <v>GRAND</v>
      </c>
      <c r="L381" t="str">
        <v>CHEROKEE</v>
      </c>
    </row>
    <row r="382" spans="1:12" hidden="1" x14ac:dyDescent="0.3">
      <c r="A382" t="s">
        <v>1257</v>
      </c>
      <c r="B382" t="s">
        <v>207</v>
      </c>
      <c r="C382" t="s">
        <v>1409</v>
      </c>
      <c r="D382">
        <v>70</v>
      </c>
      <c r="E382" s="358" t="s">
        <v>1709</v>
      </c>
      <c r="F382" s="358">
        <v>3</v>
      </c>
      <c r="H382" t="str">
        <f t="shared" si="5"/>
        <v>JEEP WRANGLER</v>
      </c>
      <c r="J382" t="str" cm="1">
        <f t="array" ref="J382:K382" xml:space="preserve"> _xlfn.TEXTSPLIT( H382, " " )</f>
        <v>JEEP</v>
      </c>
      <c r="K382" t="str">
        <v>WRANGLER</v>
      </c>
    </row>
    <row r="383" spans="1:12" hidden="1" x14ac:dyDescent="0.3">
      <c r="A383" t="s">
        <v>1257</v>
      </c>
      <c r="B383" t="s">
        <v>207</v>
      </c>
      <c r="C383" t="s">
        <v>1409</v>
      </c>
      <c r="D383">
        <v>70</v>
      </c>
      <c r="E383" s="358" t="s">
        <v>1711</v>
      </c>
      <c r="F383" s="358">
        <v>121</v>
      </c>
      <c r="H383" t="str">
        <f t="shared" si="5"/>
        <v>KIA SORENTO</v>
      </c>
      <c r="J383" t="str" cm="1">
        <f t="array" ref="J383:K383" xml:space="preserve"> _xlfn.TEXTSPLIT( H383, " " )</f>
        <v>KIA</v>
      </c>
      <c r="K383" t="str">
        <v>SORENTO</v>
      </c>
    </row>
    <row r="384" spans="1:12" hidden="1" x14ac:dyDescent="0.3">
      <c r="A384" t="s">
        <v>1257</v>
      </c>
      <c r="B384" t="s">
        <v>207</v>
      </c>
      <c r="C384" t="s">
        <v>1409</v>
      </c>
      <c r="D384">
        <v>70</v>
      </c>
      <c r="E384" s="358" t="s">
        <v>1686</v>
      </c>
      <c r="F384" s="358">
        <v>218</v>
      </c>
      <c r="H384" t="str">
        <f t="shared" si="5"/>
        <v>LAND ROVER DEFENDER</v>
      </c>
      <c r="J384" t="str" cm="1">
        <f t="array" ref="J384:L384" xml:space="preserve"> _xlfn.TEXTSPLIT( H384, " " )</f>
        <v>LAND</v>
      </c>
      <c r="K384" t="str">
        <v>ROVER</v>
      </c>
      <c r="L384" t="str">
        <v>DEFENDER</v>
      </c>
    </row>
    <row r="385" spans="1:14" hidden="1" x14ac:dyDescent="0.3">
      <c r="A385" t="s">
        <v>1257</v>
      </c>
      <c r="B385" t="s">
        <v>207</v>
      </c>
      <c r="C385" t="s">
        <v>1409</v>
      </c>
      <c r="D385">
        <v>70</v>
      </c>
      <c r="E385" s="358" t="s">
        <v>1729</v>
      </c>
      <c r="F385" s="358">
        <v>238</v>
      </c>
      <c r="H385" t="str">
        <f t="shared" si="5"/>
        <v>LAND ROVER RANGE ROVER SPORT</v>
      </c>
      <c r="J385" t="str" cm="1">
        <f t="array" ref="J385:N385" xml:space="preserve"> _xlfn.TEXTSPLIT( H385, " " )</f>
        <v>LAND</v>
      </c>
      <c r="K385" t="str">
        <v>ROVER</v>
      </c>
      <c r="L385" t="str">
        <v>RANGE</v>
      </c>
      <c r="M385" t="str">
        <v>ROVER</v>
      </c>
      <c r="N385" t="str">
        <v>SPORT</v>
      </c>
    </row>
    <row r="386" spans="1:14" hidden="1" x14ac:dyDescent="0.3">
      <c r="A386" t="s">
        <v>1257</v>
      </c>
      <c r="B386" t="s">
        <v>207</v>
      </c>
      <c r="C386" t="s">
        <v>1409</v>
      </c>
      <c r="D386">
        <v>70</v>
      </c>
      <c r="E386" s="358" t="s">
        <v>1730</v>
      </c>
      <c r="F386" s="358">
        <v>173</v>
      </c>
      <c r="H386" t="str">
        <f t="shared" ref="H386:H420" si="6" xml:space="preserve"> TRIM( SUBSTITUTE( E386, CHAR(160),"" ) )</f>
        <v>LEXUS RX</v>
      </c>
      <c r="J386" t="str" cm="1">
        <f t="array" ref="J386:K386" xml:space="preserve"> _xlfn.TEXTSPLIT( H386, " " )</f>
        <v>LEXUS</v>
      </c>
      <c r="K386" t="str">
        <v>RX</v>
      </c>
    </row>
    <row r="387" spans="1:14" hidden="1" x14ac:dyDescent="0.3">
      <c r="A387" t="s">
        <v>1257</v>
      </c>
      <c r="B387" t="s">
        <v>207</v>
      </c>
      <c r="C387" t="s">
        <v>1409</v>
      </c>
      <c r="D387">
        <v>70</v>
      </c>
      <c r="E387" s="358" t="s">
        <v>1731</v>
      </c>
      <c r="F387" s="358">
        <v>0</v>
      </c>
      <c r="H387" t="str">
        <f t="shared" si="6"/>
        <v>LEXUS RX350</v>
      </c>
      <c r="J387" t="str" cm="1">
        <f t="array" ref="J387:K387" xml:space="preserve"> _xlfn.TEXTSPLIT( H387, " " )</f>
        <v>LEXUS</v>
      </c>
      <c r="K387" t="str">
        <v>RX350</v>
      </c>
    </row>
    <row r="388" spans="1:14" hidden="1" x14ac:dyDescent="0.3">
      <c r="A388" t="s">
        <v>1257</v>
      </c>
      <c r="B388" t="s">
        <v>207</v>
      </c>
      <c r="C388" t="s">
        <v>1409</v>
      </c>
      <c r="D388">
        <v>70</v>
      </c>
      <c r="E388" s="358" t="s">
        <v>1732</v>
      </c>
      <c r="F388" s="358">
        <v>29</v>
      </c>
      <c r="H388" t="str">
        <f t="shared" si="6"/>
        <v>LEXUS RZ</v>
      </c>
      <c r="J388" t="str" cm="1">
        <f t="array" ref="J388:K388" xml:space="preserve"> _xlfn.TEXTSPLIT( H388, " " )</f>
        <v>LEXUS</v>
      </c>
      <c r="K388" t="str">
        <v>RZ</v>
      </c>
    </row>
    <row r="389" spans="1:14" hidden="1" x14ac:dyDescent="0.3">
      <c r="A389" t="s">
        <v>1257</v>
      </c>
      <c r="B389" t="s">
        <v>207</v>
      </c>
      <c r="C389" t="s">
        <v>1409</v>
      </c>
      <c r="D389">
        <v>70</v>
      </c>
      <c r="E389" s="358" t="s">
        <v>1733</v>
      </c>
      <c r="F389" s="358">
        <v>7</v>
      </c>
      <c r="H389" t="str">
        <f t="shared" si="6"/>
        <v>MASERATI LEVANTE</v>
      </c>
      <c r="J389" t="str" cm="1">
        <f t="array" ref="J389:K389" xml:space="preserve"> _xlfn.TEXTSPLIT( H389, " " )</f>
        <v>MASERATI</v>
      </c>
      <c r="K389" t="str">
        <v>LEVANTE</v>
      </c>
    </row>
    <row r="390" spans="1:14" hidden="1" x14ac:dyDescent="0.3">
      <c r="A390" t="s">
        <v>1257</v>
      </c>
      <c r="B390" t="s">
        <v>207</v>
      </c>
      <c r="C390" t="s">
        <v>1409</v>
      </c>
      <c r="D390">
        <v>70</v>
      </c>
      <c r="E390" s="358" t="s">
        <v>1734</v>
      </c>
      <c r="F390" s="358">
        <v>94</v>
      </c>
      <c r="H390" t="str">
        <f t="shared" si="6"/>
        <v>MAZDA CX-90</v>
      </c>
      <c r="J390" t="str" cm="1">
        <f t="array" ref="J390:K390" xml:space="preserve"> _xlfn.TEXTSPLIT( H390, " " )</f>
        <v>MAZDA</v>
      </c>
      <c r="K390" t="str">
        <v>CX-90</v>
      </c>
    </row>
    <row r="391" spans="1:14" hidden="1" x14ac:dyDescent="0.3">
      <c r="A391" t="s">
        <v>1257</v>
      </c>
      <c r="B391" t="s">
        <v>207</v>
      </c>
      <c r="C391" t="s">
        <v>1409</v>
      </c>
      <c r="D391">
        <v>70</v>
      </c>
      <c r="E391" s="358" t="s">
        <v>1735</v>
      </c>
      <c r="F391" s="358">
        <v>29</v>
      </c>
      <c r="H391" t="str">
        <f t="shared" si="6"/>
        <v>MERCEDES-BENZ EQE</v>
      </c>
      <c r="J391" t="str" cm="1">
        <f t="array" ref="J391:K391" xml:space="preserve"> _xlfn.TEXTSPLIT( H391, " " )</f>
        <v>MERCEDES-BENZ</v>
      </c>
      <c r="K391" t="str">
        <v>EQE</v>
      </c>
    </row>
    <row r="392" spans="1:14" hidden="1" x14ac:dyDescent="0.3">
      <c r="A392" t="s">
        <v>1257</v>
      </c>
      <c r="B392" t="s">
        <v>207</v>
      </c>
      <c r="C392" t="s">
        <v>1409</v>
      </c>
      <c r="D392">
        <v>70</v>
      </c>
      <c r="E392" s="358" t="s">
        <v>1736</v>
      </c>
      <c r="F392" s="358">
        <v>161</v>
      </c>
      <c r="H392" t="str">
        <f t="shared" si="6"/>
        <v>MERCEDES-BENZ GLE</v>
      </c>
      <c r="J392" t="str" cm="1">
        <f t="array" ref="J392:K392" xml:space="preserve"> _xlfn.TEXTSPLIT( H392, " " )</f>
        <v>MERCEDES-BENZ</v>
      </c>
      <c r="K392" t="str">
        <v>GLE</v>
      </c>
    </row>
    <row r="393" spans="1:14" hidden="1" x14ac:dyDescent="0.3">
      <c r="A393" t="s">
        <v>1257</v>
      </c>
      <c r="B393" t="s">
        <v>207</v>
      </c>
      <c r="C393" t="s">
        <v>1409</v>
      </c>
      <c r="D393">
        <v>70</v>
      </c>
      <c r="E393" s="358" t="s">
        <v>1737</v>
      </c>
      <c r="F393" s="358">
        <v>70</v>
      </c>
      <c r="H393" t="str">
        <f t="shared" si="6"/>
        <v>NISSAN PATHFINDER</v>
      </c>
      <c r="J393" t="str" cm="1">
        <f t="array" ref="J393:K393" xml:space="preserve"> _xlfn.TEXTSPLIT( H393, " " )</f>
        <v>NISSAN</v>
      </c>
      <c r="K393" t="str">
        <v>PATHFINDER</v>
      </c>
    </row>
    <row r="394" spans="1:14" hidden="1" x14ac:dyDescent="0.3">
      <c r="A394" t="s">
        <v>1257</v>
      </c>
      <c r="B394" t="s">
        <v>207</v>
      </c>
      <c r="C394" t="s">
        <v>1409</v>
      </c>
      <c r="D394">
        <v>70</v>
      </c>
      <c r="E394" s="358" t="s">
        <v>1738</v>
      </c>
      <c r="F394" s="358">
        <v>198</v>
      </c>
      <c r="H394" t="str">
        <f t="shared" si="6"/>
        <v>PORSCHE CAYENNE</v>
      </c>
      <c r="J394" t="str" cm="1">
        <f t="array" ref="J394:K394" xml:space="preserve"> _xlfn.TEXTSPLIT( H394, " " )</f>
        <v>PORSCHE</v>
      </c>
      <c r="K394" t="str">
        <v>CAYENNE</v>
      </c>
    </row>
    <row r="395" spans="1:14" hidden="1" x14ac:dyDescent="0.3">
      <c r="A395" t="s">
        <v>1257</v>
      </c>
      <c r="B395" t="s">
        <v>207</v>
      </c>
      <c r="C395" t="s">
        <v>1409</v>
      </c>
      <c r="D395">
        <v>70</v>
      </c>
      <c r="E395" s="358" t="s">
        <v>1739</v>
      </c>
      <c r="F395" s="358">
        <v>398</v>
      </c>
      <c r="H395" t="str">
        <f t="shared" si="6"/>
        <v>TOYOTA LAND CRUISER PRADO</v>
      </c>
      <c r="J395" t="str" cm="1">
        <f t="array" ref="J395:M395" xml:space="preserve"> _xlfn.TEXTSPLIT( H395, " " )</f>
        <v>TOYOTA</v>
      </c>
      <c r="K395" t="str">
        <v>LAND</v>
      </c>
      <c r="L395" t="str">
        <v>CRUISER</v>
      </c>
      <c r="M395" t="str">
        <v>PRADO</v>
      </c>
    </row>
    <row r="396" spans="1:14" hidden="1" x14ac:dyDescent="0.3">
      <c r="A396" t="s">
        <v>1257</v>
      </c>
      <c r="B396" t="s">
        <v>207</v>
      </c>
      <c r="C396" t="s">
        <v>1409</v>
      </c>
      <c r="D396">
        <v>70</v>
      </c>
      <c r="E396" s="358" t="s">
        <v>1669</v>
      </c>
      <c r="F396" s="358">
        <v>0</v>
      </c>
      <c r="H396" t="str">
        <f t="shared" si="6"/>
        <v>VOLKSWAGEN TIGUAN</v>
      </c>
      <c r="J396" t="str" cm="1">
        <f t="array" ref="J396:K396" xml:space="preserve"> _xlfn.TEXTSPLIT( H396, " " )</f>
        <v>VOLKSWAGEN</v>
      </c>
      <c r="K396" t="str">
        <v>TIGUAN</v>
      </c>
    </row>
    <row r="397" spans="1:14" hidden="1" x14ac:dyDescent="0.3">
      <c r="A397" t="s">
        <v>1257</v>
      </c>
      <c r="B397" t="s">
        <v>207</v>
      </c>
      <c r="C397" t="s">
        <v>1409</v>
      </c>
      <c r="D397">
        <v>70</v>
      </c>
      <c r="E397" s="358" t="s">
        <v>1740</v>
      </c>
      <c r="F397" s="358">
        <v>230</v>
      </c>
      <c r="H397" t="str">
        <f t="shared" si="6"/>
        <v>VOLKSWAGEN TOUAREG</v>
      </c>
      <c r="J397" t="str" cm="1">
        <f t="array" ref="J397:K397" xml:space="preserve"> _xlfn.TEXTSPLIT( H397, " " )</f>
        <v>VOLKSWAGEN</v>
      </c>
      <c r="K397" t="str">
        <v>TOUAREG</v>
      </c>
    </row>
    <row r="398" spans="1:14" hidden="1" x14ac:dyDescent="0.3">
      <c r="A398" t="s">
        <v>1257</v>
      </c>
      <c r="B398" t="s">
        <v>207</v>
      </c>
      <c r="C398" t="s">
        <v>1409</v>
      </c>
      <c r="D398">
        <v>70</v>
      </c>
      <c r="E398" s="358" t="s">
        <v>1741</v>
      </c>
      <c r="F398" s="358">
        <v>63</v>
      </c>
      <c r="H398" t="str">
        <f t="shared" si="6"/>
        <v>VOLVO XC90</v>
      </c>
      <c r="J398" t="str" cm="1">
        <f t="array" ref="J398:K398" xml:space="preserve"> _xlfn.TEXTSPLIT( H398, " " )</f>
        <v>VOLVO</v>
      </c>
      <c r="K398" t="str">
        <v>XC90</v>
      </c>
    </row>
    <row r="399" spans="1:14" hidden="1" x14ac:dyDescent="0.3">
      <c r="A399" t="s">
        <v>1257</v>
      </c>
      <c r="B399" t="s">
        <v>1254</v>
      </c>
      <c r="C399" t="s">
        <v>1402</v>
      </c>
      <c r="D399">
        <v>100</v>
      </c>
      <c r="E399" s="358" t="s">
        <v>1742</v>
      </c>
      <c r="F399" s="358">
        <v>33</v>
      </c>
      <c r="H399" t="str">
        <f t="shared" si="6"/>
        <v>LDV D90</v>
      </c>
      <c r="J399" t="str" cm="1">
        <f t="array" ref="J399:K399" xml:space="preserve"> _xlfn.TEXTSPLIT( H399, " " )</f>
        <v>LDV</v>
      </c>
      <c r="K399" t="str">
        <v>D90</v>
      </c>
    </row>
    <row r="400" spans="1:14" hidden="1" x14ac:dyDescent="0.3">
      <c r="A400" t="s">
        <v>1257</v>
      </c>
      <c r="B400" t="s">
        <v>1254</v>
      </c>
      <c r="C400" t="s">
        <v>1402</v>
      </c>
      <c r="D400">
        <v>100</v>
      </c>
      <c r="E400" s="358" t="s">
        <v>1743</v>
      </c>
      <c r="F400" s="358">
        <v>27</v>
      </c>
      <c r="H400" t="str">
        <f t="shared" si="6"/>
        <v>NISSAN PATROL</v>
      </c>
      <c r="J400" t="str" cm="1">
        <f t="array" ref="J400:K400" xml:space="preserve"> _xlfn.TEXTSPLIT( H400, " " )</f>
        <v>NISSAN</v>
      </c>
      <c r="K400" t="str">
        <v>PATROL</v>
      </c>
    </row>
    <row r="401" spans="1:13" hidden="1" x14ac:dyDescent="0.3">
      <c r="A401" t="s">
        <v>1257</v>
      </c>
      <c r="B401" t="s">
        <v>1254</v>
      </c>
      <c r="C401" t="s">
        <v>1409</v>
      </c>
      <c r="D401">
        <v>100</v>
      </c>
      <c r="E401" s="358" t="s">
        <v>1744</v>
      </c>
      <c r="F401" s="358">
        <v>3</v>
      </c>
      <c r="H401" t="str">
        <f t="shared" si="6"/>
        <v>ASTON MARTIN DBX</v>
      </c>
      <c r="J401" t="str" cm="1">
        <f t="array" ref="J401:L401" xml:space="preserve"> _xlfn.TEXTSPLIT( H401, " " )</f>
        <v>ASTON</v>
      </c>
      <c r="K401" t="str">
        <v>MARTIN</v>
      </c>
      <c r="L401" t="str">
        <v>DBX</v>
      </c>
    </row>
    <row r="402" spans="1:13" hidden="1" x14ac:dyDescent="0.3">
      <c r="A402" t="s">
        <v>1257</v>
      </c>
      <c r="B402" t="s">
        <v>1254</v>
      </c>
      <c r="C402" t="s">
        <v>1409</v>
      </c>
      <c r="D402">
        <v>100</v>
      </c>
      <c r="E402" s="358" t="s">
        <v>1745</v>
      </c>
      <c r="F402" s="358">
        <v>130</v>
      </c>
      <c r="H402" t="str">
        <f t="shared" si="6"/>
        <v>BMW X7</v>
      </c>
      <c r="J402" t="str" cm="1">
        <f t="array" ref="J402:K402" xml:space="preserve"> _xlfn.TEXTSPLIT( H402, " " )</f>
        <v>BMW</v>
      </c>
      <c r="K402" t="str">
        <v>X7</v>
      </c>
    </row>
    <row r="403" spans="1:13" hidden="1" x14ac:dyDescent="0.3">
      <c r="A403" t="s">
        <v>1257</v>
      </c>
      <c r="B403" t="s">
        <v>1254</v>
      </c>
      <c r="C403" t="s">
        <v>1409</v>
      </c>
      <c r="D403">
        <v>100</v>
      </c>
      <c r="E403" s="358" t="s">
        <v>1746</v>
      </c>
      <c r="F403" s="358">
        <v>6</v>
      </c>
      <c r="H403" t="str">
        <f t="shared" si="6"/>
        <v>BMW XM</v>
      </c>
      <c r="J403" t="str" cm="1">
        <f t="array" ref="J403:K403" xml:space="preserve"> _xlfn.TEXTSPLIT( H403, " " )</f>
        <v>BMW</v>
      </c>
      <c r="K403" t="str">
        <v>XM</v>
      </c>
    </row>
    <row r="404" spans="1:13" hidden="1" x14ac:dyDescent="0.3">
      <c r="A404" t="s">
        <v>1257</v>
      </c>
      <c r="B404" t="s">
        <v>1254</v>
      </c>
      <c r="C404" t="s">
        <v>1409</v>
      </c>
      <c r="D404">
        <v>100</v>
      </c>
      <c r="E404" s="358" t="s">
        <v>1747</v>
      </c>
      <c r="F404" s="358">
        <v>8</v>
      </c>
      <c r="H404" t="str">
        <f t="shared" si="6"/>
        <v>FERRARI PUROSANGUE</v>
      </c>
      <c r="J404" t="str" cm="1">
        <f t="array" ref="J404:K404" xml:space="preserve"> _xlfn.TEXTSPLIT( H404, " " )</f>
        <v>FERRARI</v>
      </c>
      <c r="K404" t="str">
        <v>PUROSANGUE</v>
      </c>
    </row>
    <row r="405" spans="1:13" hidden="1" x14ac:dyDescent="0.3">
      <c r="A405" t="s">
        <v>1257</v>
      </c>
      <c r="B405" t="s">
        <v>1254</v>
      </c>
      <c r="C405" t="s">
        <v>1409</v>
      </c>
      <c r="D405">
        <v>100</v>
      </c>
      <c r="E405" s="358" t="s">
        <v>1748</v>
      </c>
      <c r="F405" s="358">
        <v>49</v>
      </c>
      <c r="H405" t="str">
        <f t="shared" si="6"/>
        <v>HYUNDAI PALISADE</v>
      </c>
      <c r="J405" t="str" cm="1">
        <f t="array" ref="J405:K405" xml:space="preserve"> _xlfn.TEXTSPLIT( H405, " " )</f>
        <v>HYUNDAI</v>
      </c>
      <c r="K405" t="str">
        <v>PALISADE</v>
      </c>
    </row>
    <row r="406" spans="1:13" hidden="1" x14ac:dyDescent="0.3">
      <c r="A406" t="s">
        <v>1257</v>
      </c>
      <c r="B406" t="s">
        <v>1254</v>
      </c>
      <c r="C406" t="s">
        <v>1409</v>
      </c>
      <c r="D406">
        <v>100</v>
      </c>
      <c r="E406" s="358" t="s">
        <v>1749</v>
      </c>
      <c r="F406" s="358">
        <v>47</v>
      </c>
      <c r="H406" t="str">
        <f t="shared" si="6"/>
        <v>INEOS GRENADIER</v>
      </c>
      <c r="J406" t="str" cm="1">
        <f t="array" ref="J406:K406" xml:space="preserve"> _xlfn.TEXTSPLIT( H406, " " )</f>
        <v>INEOS</v>
      </c>
      <c r="K406" t="str">
        <v>GRENADIER</v>
      </c>
    </row>
    <row r="407" spans="1:13" hidden="1" x14ac:dyDescent="0.3">
      <c r="A407" t="s">
        <v>1257</v>
      </c>
      <c r="B407" t="s">
        <v>1254</v>
      </c>
      <c r="C407" t="s">
        <v>1409</v>
      </c>
      <c r="D407">
        <v>100</v>
      </c>
      <c r="E407" s="358" t="s">
        <v>1728</v>
      </c>
      <c r="F407" s="358">
        <v>118</v>
      </c>
      <c r="H407" t="str">
        <f t="shared" si="6"/>
        <v>JEEP GRAND CHEROKEE</v>
      </c>
      <c r="J407" t="str" cm="1">
        <f t="array" ref="J407:L407" xml:space="preserve"> _xlfn.TEXTSPLIT( H407, " " )</f>
        <v>JEEP</v>
      </c>
      <c r="K407" t="str">
        <v>GRAND</v>
      </c>
      <c r="L407" t="str">
        <v>CHEROKEE</v>
      </c>
    </row>
    <row r="408" spans="1:13" hidden="1" x14ac:dyDescent="0.3">
      <c r="A408" t="s">
        <v>1257</v>
      </c>
      <c r="B408" t="s">
        <v>1254</v>
      </c>
      <c r="C408" t="s">
        <v>1409</v>
      </c>
      <c r="D408">
        <v>100</v>
      </c>
      <c r="E408" s="358" t="s">
        <v>1750</v>
      </c>
      <c r="F408" s="358">
        <v>140</v>
      </c>
      <c r="H408" t="str">
        <f t="shared" si="6"/>
        <v>KIA EV9</v>
      </c>
      <c r="J408" t="str" cm="1">
        <f t="array" ref="J408:K408" xml:space="preserve"> _xlfn.TEXTSPLIT( H408, " " )</f>
        <v>KIA</v>
      </c>
      <c r="K408" t="str">
        <v>EV9</v>
      </c>
    </row>
    <row r="409" spans="1:13" hidden="1" x14ac:dyDescent="0.3">
      <c r="A409" t="s">
        <v>1257</v>
      </c>
      <c r="B409" t="s">
        <v>1254</v>
      </c>
      <c r="C409" t="s">
        <v>1409</v>
      </c>
      <c r="D409">
        <v>100</v>
      </c>
      <c r="E409" s="358" t="s">
        <v>1751</v>
      </c>
      <c r="F409" s="358">
        <v>20</v>
      </c>
      <c r="H409" t="str">
        <f t="shared" si="6"/>
        <v>LAMBORGHINI URUS</v>
      </c>
      <c r="J409" t="str" cm="1">
        <f t="array" ref="J409:K409" xml:space="preserve"> _xlfn.TEXTSPLIT( H409, " " )</f>
        <v>LAMBORGHINI</v>
      </c>
      <c r="K409" t="str">
        <v>URUS</v>
      </c>
    </row>
    <row r="410" spans="1:13" hidden="1" x14ac:dyDescent="0.3">
      <c r="A410" t="s">
        <v>1257</v>
      </c>
      <c r="B410" t="s">
        <v>1254</v>
      </c>
      <c r="C410" t="s">
        <v>1409</v>
      </c>
      <c r="D410">
        <v>100</v>
      </c>
      <c r="E410" s="358" t="s">
        <v>1686</v>
      </c>
      <c r="F410" s="358">
        <v>22</v>
      </c>
      <c r="H410" t="str">
        <f t="shared" si="6"/>
        <v>LAND ROVER DEFENDER</v>
      </c>
      <c r="J410" t="str" cm="1">
        <f t="array" ref="J410:L410" xml:space="preserve"> _xlfn.TEXTSPLIT( H410, " " )</f>
        <v>LAND</v>
      </c>
      <c r="K410" t="str">
        <v>ROVER</v>
      </c>
      <c r="L410" t="str">
        <v>DEFENDER</v>
      </c>
    </row>
    <row r="411" spans="1:13" hidden="1" x14ac:dyDescent="0.3">
      <c r="A411" t="s">
        <v>1257</v>
      </c>
      <c r="B411" t="s">
        <v>1254</v>
      </c>
      <c r="C411" t="s">
        <v>1409</v>
      </c>
      <c r="D411">
        <v>100</v>
      </c>
      <c r="E411" s="358" t="s">
        <v>1752</v>
      </c>
      <c r="F411" s="358">
        <v>85</v>
      </c>
      <c r="H411" t="str">
        <f t="shared" si="6"/>
        <v>LAND ROVER DISCOVERY</v>
      </c>
      <c r="J411" t="str" cm="1">
        <f t="array" ref="J411:L411" xml:space="preserve"> _xlfn.TEXTSPLIT( H411, " " )</f>
        <v>LAND</v>
      </c>
      <c r="K411" t="str">
        <v>ROVER</v>
      </c>
      <c r="L411" t="str">
        <v>DISCOVERY</v>
      </c>
    </row>
    <row r="412" spans="1:13" hidden="1" x14ac:dyDescent="0.3">
      <c r="A412" t="s">
        <v>1257</v>
      </c>
      <c r="B412" t="s">
        <v>1254</v>
      </c>
      <c r="C412" t="s">
        <v>1409</v>
      </c>
      <c r="D412">
        <v>100</v>
      </c>
      <c r="E412" s="358" t="s">
        <v>1753</v>
      </c>
      <c r="F412" s="358">
        <v>108</v>
      </c>
      <c r="H412" t="str">
        <f t="shared" si="6"/>
        <v>LAND ROVER RANGE ROVER</v>
      </c>
      <c r="J412" t="str" cm="1">
        <f t="array" ref="J412:M412" xml:space="preserve"> _xlfn.TEXTSPLIT( H412, " " )</f>
        <v>LAND</v>
      </c>
      <c r="K412" t="str">
        <v>ROVER</v>
      </c>
      <c r="L412" t="str">
        <v>RANGE</v>
      </c>
      <c r="M412" t="str">
        <v>ROVER</v>
      </c>
    </row>
    <row r="413" spans="1:13" hidden="1" x14ac:dyDescent="0.3">
      <c r="A413" t="s">
        <v>1257</v>
      </c>
      <c r="B413" t="s">
        <v>1254</v>
      </c>
      <c r="C413" t="s">
        <v>1409</v>
      </c>
      <c r="D413">
        <v>100</v>
      </c>
      <c r="E413" s="358" t="s">
        <v>1754</v>
      </c>
      <c r="F413" s="358">
        <v>111</v>
      </c>
      <c r="H413" t="str">
        <f t="shared" si="6"/>
        <v>LEXUS LX</v>
      </c>
      <c r="J413" t="str" cm="1">
        <f t="array" ref="J413:K413" xml:space="preserve"> _xlfn.TEXTSPLIT( H413, " " )</f>
        <v>LEXUS</v>
      </c>
      <c r="K413" t="str">
        <v>LX</v>
      </c>
    </row>
    <row r="414" spans="1:13" hidden="1" x14ac:dyDescent="0.3">
      <c r="A414" t="s">
        <v>1257</v>
      </c>
      <c r="B414" t="s">
        <v>1254</v>
      </c>
      <c r="C414" t="s">
        <v>1409</v>
      </c>
      <c r="D414">
        <v>100</v>
      </c>
      <c r="E414" s="358" t="s">
        <v>1755</v>
      </c>
      <c r="F414" s="358">
        <v>7</v>
      </c>
      <c r="H414" t="str">
        <f t="shared" si="6"/>
        <v>LOTUS ELETRE</v>
      </c>
      <c r="J414" t="str" cm="1">
        <f t="array" ref="J414:K414" xml:space="preserve"> _xlfn.TEXTSPLIT( H414, " " )</f>
        <v>LOTUS</v>
      </c>
      <c r="K414" t="str">
        <v>ELETRE</v>
      </c>
    </row>
    <row r="415" spans="1:13" hidden="1" x14ac:dyDescent="0.3">
      <c r="A415" t="s">
        <v>1257</v>
      </c>
      <c r="B415" t="s">
        <v>1254</v>
      </c>
      <c r="C415" t="s">
        <v>1409</v>
      </c>
      <c r="D415">
        <v>100</v>
      </c>
      <c r="E415" s="358" t="s">
        <v>1756</v>
      </c>
      <c r="F415" s="358">
        <v>12</v>
      </c>
      <c r="H415" t="str">
        <f t="shared" si="6"/>
        <v>MERCEDES-BENZ EQS</v>
      </c>
      <c r="J415" t="str" cm="1">
        <f t="array" ref="J415:K415" xml:space="preserve"> _xlfn.TEXTSPLIT( H415, " " )</f>
        <v>MERCEDES-BENZ</v>
      </c>
      <c r="K415" t="str">
        <v>EQS</v>
      </c>
    </row>
    <row r="416" spans="1:13" hidden="1" x14ac:dyDescent="0.3">
      <c r="A416" t="s">
        <v>1257</v>
      </c>
      <c r="B416" t="s">
        <v>1254</v>
      </c>
      <c r="C416" t="s">
        <v>1409</v>
      </c>
      <c r="D416">
        <v>100</v>
      </c>
      <c r="E416" s="358" t="s">
        <v>1757</v>
      </c>
      <c r="F416" s="358">
        <v>46</v>
      </c>
      <c r="H416" t="str">
        <f t="shared" si="6"/>
        <v>MERCEDES-BENZ G-CLASS</v>
      </c>
      <c r="J416" t="str" cm="1">
        <f t="array" ref="J416:K416" xml:space="preserve"> _xlfn.TEXTSPLIT( H416, " " )</f>
        <v>MERCEDES-BENZ</v>
      </c>
      <c r="K416" t="str">
        <v>G-CLASS</v>
      </c>
    </row>
    <row r="417" spans="1:11" hidden="1" x14ac:dyDescent="0.3">
      <c r="A417" t="s">
        <v>1257</v>
      </c>
      <c r="B417" t="s">
        <v>1254</v>
      </c>
      <c r="C417" t="s">
        <v>1409</v>
      </c>
      <c r="D417">
        <v>100</v>
      </c>
      <c r="E417" s="358" t="s">
        <v>1758</v>
      </c>
      <c r="F417" s="358">
        <v>82</v>
      </c>
      <c r="H417" t="str">
        <f t="shared" si="6"/>
        <v>MERCEDES-BENZ GLS</v>
      </c>
      <c r="J417" t="str" cm="1">
        <f t="array" ref="J417:K417" xml:space="preserve"> _xlfn.TEXTSPLIT( H417, " " )</f>
        <v>MERCEDES-BENZ</v>
      </c>
      <c r="K417" t="str">
        <v>GLS</v>
      </c>
    </row>
    <row r="418" spans="1:11" hidden="1" x14ac:dyDescent="0.3">
      <c r="A418" t="s">
        <v>1257</v>
      </c>
      <c r="B418" t="s">
        <v>1254</v>
      </c>
      <c r="C418" t="s">
        <v>1409</v>
      </c>
      <c r="D418">
        <v>100</v>
      </c>
      <c r="E418" s="358" t="s">
        <v>1759</v>
      </c>
      <c r="F418" s="358">
        <v>1</v>
      </c>
      <c r="H418" t="str">
        <f t="shared" si="6"/>
        <v>MERCEDES-BENZ S-CLASS</v>
      </c>
      <c r="J418" t="str" cm="1">
        <f t="array" ref="J418:K418" xml:space="preserve"> _xlfn.TEXTSPLIT( H418, " " )</f>
        <v>MERCEDES-BENZ</v>
      </c>
      <c r="K418" t="str">
        <v>S-CLASS</v>
      </c>
    </row>
    <row r="419" spans="1:11" hidden="1" x14ac:dyDescent="0.3">
      <c r="A419" t="s">
        <v>1257</v>
      </c>
      <c r="B419" t="s">
        <v>1254</v>
      </c>
      <c r="C419" t="s">
        <v>1409</v>
      </c>
      <c r="D419">
        <v>100</v>
      </c>
      <c r="E419" s="358" t="s">
        <v>1760</v>
      </c>
      <c r="F419" s="358">
        <v>4</v>
      </c>
      <c r="H419" t="str">
        <f t="shared" si="6"/>
        <v>ROLLS-ROYCE CULLINAN</v>
      </c>
      <c r="J419" t="str" cm="1">
        <f t="array" ref="J419:K419" xml:space="preserve"> _xlfn.TEXTSPLIT( H419, " " )</f>
        <v>ROLLS-ROYCE</v>
      </c>
      <c r="K419" t="str">
        <v>CULLINAN</v>
      </c>
    </row>
    <row r="420" spans="1:11" hidden="1" x14ac:dyDescent="0.3">
      <c r="A420" t="s">
        <v>1257</v>
      </c>
      <c r="B420" t="s">
        <v>1254</v>
      </c>
      <c r="C420" t="s">
        <v>1409</v>
      </c>
      <c r="D420">
        <v>100</v>
      </c>
      <c r="E420" s="358" t="s">
        <v>1761</v>
      </c>
      <c r="F420" s="358">
        <v>422</v>
      </c>
      <c r="H420" t="str">
        <f t="shared" si="6"/>
        <v>TOYOTA LANDCRUISER</v>
      </c>
      <c r="J420" t="str" cm="1">
        <f t="array" ref="J420:K420" xml:space="preserve"> _xlfn.TEXTSPLIT( H420, " " )</f>
        <v>TOYOTA</v>
      </c>
      <c r="K420" t="str">
        <v>LANDCRUISER</v>
      </c>
    </row>
  </sheetData>
  <autoFilter ref="J1:N420" xr:uid="{B1C4A242-609C-42AF-AB1E-D6CCDAF20D67}">
    <filterColumn colId="0">
      <filters>
        <filter val="ALFA"/>
      </filters>
    </filterColumn>
  </autoFilter>
  <phoneticPr fontId="27"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9D16B-8654-4B34-A21B-9DD63BC3D0CB}">
  <dimension ref="B2:K47"/>
  <sheetViews>
    <sheetView topLeftCell="A10" workbookViewId="0">
      <selection activeCell="M31" sqref="M31"/>
    </sheetView>
    <sheetView workbookViewId="1"/>
  </sheetViews>
  <sheetFormatPr defaultRowHeight="14.4" x14ac:dyDescent="0.3"/>
  <cols>
    <col min="2" max="2" width="26.88671875" customWidth="1"/>
    <col min="9" max="9" width="12.44140625" bestFit="1" customWidth="1"/>
    <col min="10" max="10" width="13.44140625" bestFit="1" customWidth="1"/>
  </cols>
  <sheetData>
    <row r="2" spans="2:11" x14ac:dyDescent="0.3">
      <c r="B2" t="s">
        <v>1762</v>
      </c>
    </row>
    <row r="4" spans="2:11" x14ac:dyDescent="0.3">
      <c r="B4" t="s">
        <v>1763</v>
      </c>
    </row>
    <row r="7" spans="2:11" x14ac:dyDescent="0.3">
      <c r="B7" s="1" t="s">
        <v>1764</v>
      </c>
      <c r="C7" s="1">
        <v>339</v>
      </c>
      <c r="D7">
        <f xml:space="preserve"> C7</f>
        <v>339</v>
      </c>
      <c r="E7" t="b">
        <f xml:space="preserve"> D7 = C7</f>
        <v>1</v>
      </c>
      <c r="I7" s="209" t="s">
        <v>1391</v>
      </c>
      <c r="J7" t="s">
        <v>1250</v>
      </c>
    </row>
    <row r="8" spans="2:11" x14ac:dyDescent="0.3">
      <c r="B8" t="s">
        <v>1765</v>
      </c>
      <c r="C8">
        <v>1095</v>
      </c>
    </row>
    <row r="9" spans="2:11" x14ac:dyDescent="0.3">
      <c r="B9" t="s">
        <v>1766</v>
      </c>
      <c r="C9">
        <v>4340</v>
      </c>
      <c r="I9" s="209" t="s">
        <v>838</v>
      </c>
      <c r="J9" t="s">
        <v>1767</v>
      </c>
    </row>
    <row r="10" spans="2:11" x14ac:dyDescent="0.3">
      <c r="B10" s="1" t="s">
        <v>1768</v>
      </c>
      <c r="C10" s="1">
        <v>5435</v>
      </c>
      <c r="D10">
        <f xml:space="preserve"> C8 + C9</f>
        <v>5435</v>
      </c>
      <c r="E10" t="b">
        <f xml:space="preserve"> D10 = C10</f>
        <v>1</v>
      </c>
      <c r="I10" s="210" t="s">
        <v>207</v>
      </c>
      <c r="J10">
        <v>598</v>
      </c>
      <c r="K10" t="s">
        <v>1769</v>
      </c>
    </row>
    <row r="11" spans="2:11" x14ac:dyDescent="0.3">
      <c r="B11" t="s">
        <v>1770</v>
      </c>
      <c r="C11">
        <v>1960</v>
      </c>
      <c r="I11" s="210" t="s">
        <v>1253</v>
      </c>
      <c r="J11">
        <v>5435</v>
      </c>
      <c r="K11" t="s">
        <v>1769</v>
      </c>
    </row>
    <row r="12" spans="2:11" x14ac:dyDescent="0.3">
      <c r="B12" t="s">
        <v>1771</v>
      </c>
      <c r="C12">
        <v>2110</v>
      </c>
      <c r="I12" s="210" t="s">
        <v>191</v>
      </c>
      <c r="J12">
        <v>1554</v>
      </c>
      <c r="K12" t="s">
        <v>1769</v>
      </c>
    </row>
    <row r="13" spans="2:11" x14ac:dyDescent="0.3">
      <c r="B13" s="1" t="s">
        <v>1772</v>
      </c>
      <c r="C13" s="1">
        <v>4070</v>
      </c>
      <c r="D13">
        <f xml:space="preserve"> C11 + C12</f>
        <v>4070</v>
      </c>
      <c r="E13" t="b">
        <f xml:space="preserve"> D13 = C13</f>
        <v>1</v>
      </c>
      <c r="I13" s="210" t="s">
        <v>1252</v>
      </c>
      <c r="J13">
        <v>339</v>
      </c>
      <c r="K13" t="s">
        <v>1769</v>
      </c>
    </row>
    <row r="14" spans="2:11" x14ac:dyDescent="0.3">
      <c r="B14" t="s">
        <v>1773</v>
      </c>
      <c r="C14">
        <v>447</v>
      </c>
      <c r="I14" s="210" t="s">
        <v>1255</v>
      </c>
      <c r="J14">
        <v>663</v>
      </c>
      <c r="K14" t="s">
        <v>1769</v>
      </c>
    </row>
    <row r="15" spans="2:11" x14ac:dyDescent="0.3">
      <c r="B15" t="s">
        <v>1774</v>
      </c>
      <c r="C15">
        <v>1107</v>
      </c>
      <c r="I15" s="210" t="s">
        <v>204</v>
      </c>
      <c r="J15">
        <v>4070</v>
      </c>
      <c r="K15" t="s">
        <v>1769</v>
      </c>
    </row>
    <row r="16" spans="2:11" x14ac:dyDescent="0.3">
      <c r="B16" s="1" t="s">
        <v>1775</v>
      </c>
      <c r="C16" s="1">
        <v>1554</v>
      </c>
      <c r="D16">
        <f xml:space="preserve"> C14 + C15</f>
        <v>1554</v>
      </c>
      <c r="E16" t="b">
        <f xml:space="preserve"> D16 = C16</f>
        <v>1</v>
      </c>
      <c r="I16" s="210" t="s">
        <v>1256</v>
      </c>
      <c r="J16">
        <v>652</v>
      </c>
      <c r="K16" t="s">
        <v>1769</v>
      </c>
    </row>
    <row r="17" spans="2:11" x14ac:dyDescent="0.3">
      <c r="B17" t="s">
        <v>1776</v>
      </c>
      <c r="C17">
        <v>288</v>
      </c>
      <c r="I17" s="210" t="s">
        <v>1254</v>
      </c>
      <c r="J17">
        <v>65</v>
      </c>
      <c r="K17" t="s">
        <v>1769</v>
      </c>
    </row>
    <row r="18" spans="2:11" x14ac:dyDescent="0.3">
      <c r="B18" t="s">
        <v>1777</v>
      </c>
      <c r="C18">
        <v>310</v>
      </c>
      <c r="I18" s="210" t="s">
        <v>873</v>
      </c>
      <c r="J18">
        <v>13376</v>
      </c>
    </row>
    <row r="19" spans="2:11" x14ac:dyDescent="0.3">
      <c r="B19" s="1" t="s">
        <v>1778</v>
      </c>
      <c r="C19" s="1">
        <v>598</v>
      </c>
      <c r="D19">
        <f xml:space="preserve"> C17 + C18</f>
        <v>598</v>
      </c>
      <c r="E19" t="b">
        <f xml:space="preserve"> D19 = C19</f>
        <v>1</v>
      </c>
    </row>
    <row r="20" spans="2:11" x14ac:dyDescent="0.3">
      <c r="B20" t="s">
        <v>1779</v>
      </c>
      <c r="C20">
        <v>0</v>
      </c>
    </row>
    <row r="21" spans="2:11" x14ac:dyDescent="0.3">
      <c r="B21" t="s">
        <v>1780</v>
      </c>
      <c r="C21">
        <v>65</v>
      </c>
    </row>
    <row r="22" spans="2:11" x14ac:dyDescent="0.3">
      <c r="B22" s="1" t="s">
        <v>1781</v>
      </c>
      <c r="C22" s="1">
        <v>65</v>
      </c>
      <c r="D22">
        <f xml:space="preserve"> C20 + C21</f>
        <v>65</v>
      </c>
      <c r="E22" t="b">
        <f xml:space="preserve"> D22 = C22</f>
        <v>1</v>
      </c>
    </row>
    <row r="23" spans="2:11" x14ac:dyDescent="0.3">
      <c r="B23" t="s">
        <v>1782</v>
      </c>
      <c r="C23">
        <v>73</v>
      </c>
    </row>
    <row r="24" spans="2:11" x14ac:dyDescent="0.3">
      <c r="B24" t="s">
        <v>1783</v>
      </c>
      <c r="C24">
        <v>590</v>
      </c>
    </row>
    <row r="25" spans="2:11" x14ac:dyDescent="0.3">
      <c r="B25" s="1" t="s">
        <v>1784</v>
      </c>
      <c r="C25" s="1">
        <v>663</v>
      </c>
      <c r="D25">
        <f xml:space="preserve"> C23 + C24</f>
        <v>663</v>
      </c>
      <c r="E25" t="b">
        <f xml:space="preserve"> D25 = C25</f>
        <v>1</v>
      </c>
    </row>
    <row r="26" spans="2:11" x14ac:dyDescent="0.3">
      <c r="B26" t="s">
        <v>1785</v>
      </c>
      <c r="C26">
        <v>204</v>
      </c>
    </row>
    <row r="27" spans="2:11" x14ac:dyDescent="0.3">
      <c r="B27" t="s">
        <v>1786</v>
      </c>
      <c r="C27">
        <v>254</v>
      </c>
    </row>
    <row r="28" spans="2:11" x14ac:dyDescent="0.3">
      <c r="B28" t="s">
        <v>1787</v>
      </c>
      <c r="C28">
        <v>194</v>
      </c>
    </row>
    <row r="29" spans="2:11" x14ac:dyDescent="0.3">
      <c r="B29" s="1" t="s">
        <v>1788</v>
      </c>
      <c r="C29" s="1">
        <v>652</v>
      </c>
      <c r="D29">
        <f xml:space="preserve"> C26 + C27 + C28</f>
        <v>652</v>
      </c>
      <c r="E29" t="b">
        <f xml:space="preserve"> D29 = C29</f>
        <v>1</v>
      </c>
    </row>
    <row r="30" spans="2:11" x14ac:dyDescent="0.3">
      <c r="B30" t="s">
        <v>1789</v>
      </c>
      <c r="C30">
        <v>4067</v>
      </c>
    </row>
    <row r="31" spans="2:11" x14ac:dyDescent="0.3">
      <c r="B31" t="s">
        <v>1790</v>
      </c>
      <c r="C31">
        <v>8970</v>
      </c>
    </row>
    <row r="32" spans="2:11" x14ac:dyDescent="0.3">
      <c r="B32" s="1" t="s">
        <v>1791</v>
      </c>
      <c r="C32" s="1">
        <v>13376</v>
      </c>
      <c r="D32">
        <f xml:space="preserve"> C30 + C31</f>
        <v>13037</v>
      </c>
      <c r="E32" t="b">
        <f xml:space="preserve"> D32 = C32</f>
        <v>0</v>
      </c>
      <c r="F32">
        <f xml:space="preserve"> SUM( D7:D31 )</f>
        <v>13376</v>
      </c>
      <c r="G32" t="b">
        <f xml:space="preserve"> F32 = C32</f>
        <v>1</v>
      </c>
    </row>
    <row r="35" spans="2:11" x14ac:dyDescent="0.3">
      <c r="B35" t="s">
        <v>1792</v>
      </c>
      <c r="C35">
        <v>13778</v>
      </c>
      <c r="I35" s="209" t="s">
        <v>1391</v>
      </c>
      <c r="J35" t="s">
        <v>1257</v>
      </c>
    </row>
    <row r="36" spans="2:11" x14ac:dyDescent="0.3">
      <c r="B36" t="s">
        <v>1793</v>
      </c>
      <c r="C36">
        <v>9628</v>
      </c>
    </row>
    <row r="37" spans="2:11" x14ac:dyDescent="0.3">
      <c r="B37" s="1" t="s">
        <v>1794</v>
      </c>
      <c r="C37" s="1">
        <v>23406</v>
      </c>
      <c r="D37">
        <f xml:space="preserve"> C35 + C36</f>
        <v>23406</v>
      </c>
      <c r="E37" t="b">
        <f xml:space="preserve"> D37 = C37</f>
        <v>1</v>
      </c>
      <c r="I37" s="209" t="s">
        <v>838</v>
      </c>
      <c r="J37" t="s">
        <v>1767</v>
      </c>
    </row>
    <row r="38" spans="2:11" x14ac:dyDescent="0.3">
      <c r="B38" t="s">
        <v>1795</v>
      </c>
      <c r="C38">
        <v>19359</v>
      </c>
      <c r="I38" s="210" t="s">
        <v>207</v>
      </c>
      <c r="J38">
        <v>8422</v>
      </c>
      <c r="K38" t="s">
        <v>1769</v>
      </c>
    </row>
    <row r="39" spans="2:11" x14ac:dyDescent="0.3">
      <c r="B39" t="s">
        <v>1796</v>
      </c>
      <c r="C39">
        <v>5058</v>
      </c>
      <c r="I39" s="210" t="s">
        <v>191</v>
      </c>
      <c r="J39">
        <v>24417</v>
      </c>
      <c r="K39" t="s">
        <v>1769</v>
      </c>
    </row>
    <row r="40" spans="2:11" x14ac:dyDescent="0.3">
      <c r="B40" s="1" t="s">
        <v>1797</v>
      </c>
      <c r="C40" s="1">
        <v>24417</v>
      </c>
      <c r="D40">
        <f xml:space="preserve"> C38 + C39</f>
        <v>24417</v>
      </c>
      <c r="E40" t="b">
        <f xml:space="preserve"> D40 = C40</f>
        <v>1</v>
      </c>
      <c r="I40" s="210" t="s">
        <v>204</v>
      </c>
      <c r="J40">
        <v>23406</v>
      </c>
      <c r="K40" t="s">
        <v>1769</v>
      </c>
    </row>
    <row r="41" spans="2:11" x14ac:dyDescent="0.3">
      <c r="B41" t="s">
        <v>1798</v>
      </c>
      <c r="C41">
        <v>3802</v>
      </c>
      <c r="I41" s="210" t="s">
        <v>1254</v>
      </c>
      <c r="J41">
        <v>1481</v>
      </c>
      <c r="K41" t="s">
        <v>1769</v>
      </c>
    </row>
    <row r="42" spans="2:11" x14ac:dyDescent="0.3">
      <c r="B42" t="s">
        <v>1799</v>
      </c>
      <c r="C42">
        <v>4620</v>
      </c>
      <c r="I42" s="210" t="s">
        <v>873</v>
      </c>
      <c r="J42">
        <v>57726</v>
      </c>
    </row>
    <row r="43" spans="2:11" x14ac:dyDescent="0.3">
      <c r="B43" s="1" t="s">
        <v>1800</v>
      </c>
      <c r="C43" s="1">
        <v>8422</v>
      </c>
      <c r="D43">
        <f xml:space="preserve"> C41 + C42</f>
        <v>8422</v>
      </c>
      <c r="E43" t="b">
        <f xml:space="preserve"> D43 = C43</f>
        <v>1</v>
      </c>
    </row>
    <row r="44" spans="2:11" x14ac:dyDescent="0.3">
      <c r="B44" t="s">
        <v>1801</v>
      </c>
      <c r="C44">
        <v>60</v>
      </c>
    </row>
    <row r="45" spans="2:11" x14ac:dyDescent="0.3">
      <c r="B45" t="s">
        <v>1802</v>
      </c>
      <c r="C45">
        <v>1421</v>
      </c>
    </row>
    <row r="46" spans="2:11" x14ac:dyDescent="0.3">
      <c r="B46" s="1" t="s">
        <v>1803</v>
      </c>
      <c r="C46" s="1">
        <v>1481</v>
      </c>
      <c r="D46">
        <f xml:space="preserve"> C44 + C45</f>
        <v>1481</v>
      </c>
      <c r="E46" t="b">
        <f xml:space="preserve"> D46 = C46</f>
        <v>1</v>
      </c>
    </row>
    <row r="47" spans="2:11" x14ac:dyDescent="0.3">
      <c r="B47" t="s">
        <v>1804</v>
      </c>
      <c r="C47">
        <v>57726</v>
      </c>
      <c r="F47">
        <f xml:space="preserve"> SUM( D35:D46 )</f>
        <v>57726</v>
      </c>
      <c r="G47" t="b">
        <f xml:space="preserve"> F47 = C47</f>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17904-33BA-4BA9-B870-B5FE6DA47CF0}">
  <dimension ref="B2:Q159"/>
  <sheetViews>
    <sheetView topLeftCell="A60" workbookViewId="0">
      <selection activeCell="D93" sqref="D93"/>
    </sheetView>
    <sheetView workbookViewId="1"/>
  </sheetViews>
  <sheetFormatPr defaultRowHeight="14.4" x14ac:dyDescent="0.3"/>
  <cols>
    <col min="2" max="2" width="18.109375" customWidth="1"/>
  </cols>
  <sheetData>
    <row r="2" spans="2:4" s="193" customFormat="1" ht="15.6" x14ac:dyDescent="0.3">
      <c r="B2" s="192" t="s">
        <v>81</v>
      </c>
    </row>
    <row r="4" spans="2:4" x14ac:dyDescent="0.3">
      <c r="B4" s="1" t="s">
        <v>1805</v>
      </c>
    </row>
    <row r="7" spans="2:4" s="193" customFormat="1" ht="15.6" x14ac:dyDescent="0.3">
      <c r="B7" s="192" t="s">
        <v>1806</v>
      </c>
    </row>
    <row r="9" spans="2:4" x14ac:dyDescent="0.3">
      <c r="B9" t="s">
        <v>1807</v>
      </c>
    </row>
    <row r="12" spans="2:4" s="193" customFormat="1" ht="15.6" x14ac:dyDescent="0.3">
      <c r="B12" s="192" t="s">
        <v>1808</v>
      </c>
    </row>
    <row r="14" spans="2:4" x14ac:dyDescent="0.3">
      <c r="B14" s="9" t="s">
        <v>1809</v>
      </c>
    </row>
    <row r="16" spans="2:4" x14ac:dyDescent="0.3">
      <c r="B16" t="s">
        <v>197</v>
      </c>
      <c r="C16" s="17">
        <v>107.09</v>
      </c>
      <c r="D16" t="s">
        <v>1810</v>
      </c>
    </row>
    <row r="17" spans="2:6" x14ac:dyDescent="0.3">
      <c r="B17" t="s">
        <v>199</v>
      </c>
      <c r="C17">
        <v>174.92</v>
      </c>
      <c r="D17" t="s">
        <v>1810</v>
      </c>
    </row>
    <row r="18" spans="2:6" x14ac:dyDescent="0.3">
      <c r="B18" t="s">
        <v>201</v>
      </c>
      <c r="C18" s="17">
        <v>107.09</v>
      </c>
      <c r="D18" t="s">
        <v>1810</v>
      </c>
    </row>
    <row r="19" spans="2:6" x14ac:dyDescent="0.3">
      <c r="B19" t="s">
        <v>1811</v>
      </c>
      <c r="C19" s="17">
        <v>107.09</v>
      </c>
      <c r="D19" t="s">
        <v>1810</v>
      </c>
    </row>
    <row r="20" spans="2:6" x14ac:dyDescent="0.3">
      <c r="B20" t="s">
        <v>200</v>
      </c>
      <c r="C20" s="17">
        <v>107.09</v>
      </c>
      <c r="D20" t="s">
        <v>1810</v>
      </c>
    </row>
    <row r="23" spans="2:6" s="193" customFormat="1" ht="15.6" x14ac:dyDescent="0.3">
      <c r="B23" s="192" t="s">
        <v>1812</v>
      </c>
    </row>
    <row r="25" spans="2:6" x14ac:dyDescent="0.3">
      <c r="B25" t="s">
        <v>1807</v>
      </c>
    </row>
    <row r="28" spans="2:6" s="193" customFormat="1" ht="15.6" x14ac:dyDescent="0.3">
      <c r="B28" s="192" t="s">
        <v>1813</v>
      </c>
    </row>
    <row r="30" spans="2:6" x14ac:dyDescent="0.3">
      <c r="B30" t="s">
        <v>197</v>
      </c>
      <c r="C30">
        <v>0</v>
      </c>
    </row>
    <row r="31" spans="2:6" x14ac:dyDescent="0.3">
      <c r="B31" t="s">
        <v>199</v>
      </c>
      <c r="C31">
        <v>76</v>
      </c>
      <c r="D31" t="s">
        <v>1814</v>
      </c>
      <c r="E31" t="s">
        <v>1815</v>
      </c>
      <c r="F31" s="9" t="s">
        <v>1816</v>
      </c>
    </row>
    <row r="32" spans="2:6" x14ac:dyDescent="0.3">
      <c r="B32" t="s">
        <v>201</v>
      </c>
      <c r="C32">
        <v>0</v>
      </c>
    </row>
    <row r="33" spans="2:9" x14ac:dyDescent="0.3">
      <c r="B33" t="s">
        <v>1811</v>
      </c>
      <c r="C33">
        <v>53</v>
      </c>
      <c r="D33" t="s">
        <v>1814</v>
      </c>
      <c r="E33" t="s">
        <v>1815</v>
      </c>
      <c r="F33" s="9" t="s">
        <v>1816</v>
      </c>
    </row>
    <row r="34" spans="2:9" x14ac:dyDescent="0.3">
      <c r="B34" t="s">
        <v>200</v>
      </c>
      <c r="C34">
        <v>76</v>
      </c>
      <c r="D34" t="s">
        <v>1814</v>
      </c>
      <c r="E34" t="s">
        <v>1815</v>
      </c>
      <c r="F34" s="9" t="s">
        <v>1816</v>
      </c>
    </row>
    <row r="37" spans="2:9" s="193" customFormat="1" ht="15.6" x14ac:dyDescent="0.3">
      <c r="B37" s="192" t="s">
        <v>1817</v>
      </c>
    </row>
    <row r="39" spans="2:9" x14ac:dyDescent="0.3">
      <c r="B39" t="s">
        <v>1818</v>
      </c>
    </row>
    <row r="41" spans="2:9" x14ac:dyDescent="0.3">
      <c r="B41" s="225" t="s">
        <v>1819</v>
      </c>
      <c r="C41" s="225"/>
      <c r="D41" s="225"/>
      <c r="E41" s="225"/>
      <c r="F41" s="225"/>
      <c r="G41" s="225"/>
      <c r="H41" s="225"/>
      <c r="I41" s="225"/>
    </row>
    <row r="43" spans="2:9" x14ac:dyDescent="0.3">
      <c r="B43" t="s">
        <v>1820</v>
      </c>
      <c r="C43" s="19">
        <v>0.8</v>
      </c>
    </row>
    <row r="44" spans="2:9" x14ac:dyDescent="0.3">
      <c r="B44" t="s">
        <v>1821</v>
      </c>
      <c r="C44" s="19">
        <v>0.2</v>
      </c>
    </row>
    <row r="47" spans="2:9" s="193" customFormat="1" ht="15.6" x14ac:dyDescent="0.3">
      <c r="B47" s="192" t="s">
        <v>1822</v>
      </c>
    </row>
    <row r="49" spans="2:5" x14ac:dyDescent="0.3">
      <c r="B49" t="s">
        <v>197</v>
      </c>
      <c r="C49">
        <v>1133.1500000000001</v>
      </c>
      <c r="D49" t="s">
        <v>1810</v>
      </c>
      <c r="E49" t="s">
        <v>1823</v>
      </c>
    </row>
    <row r="50" spans="2:5" x14ac:dyDescent="0.3">
      <c r="B50" t="s">
        <v>199</v>
      </c>
      <c r="C50">
        <v>1133.1500000000001</v>
      </c>
      <c r="D50" t="s">
        <v>1810</v>
      </c>
      <c r="E50" t="s">
        <v>1824</v>
      </c>
    </row>
    <row r="51" spans="2:5" x14ac:dyDescent="0.3">
      <c r="B51" t="s">
        <v>201</v>
      </c>
      <c r="C51">
        <v>1133.1500000000001</v>
      </c>
      <c r="D51" t="s">
        <v>1810</v>
      </c>
      <c r="E51" t="s">
        <v>1824</v>
      </c>
    </row>
    <row r="52" spans="2:5" x14ac:dyDescent="0.3">
      <c r="B52" t="s">
        <v>1811</v>
      </c>
      <c r="C52">
        <v>1133.1500000000001</v>
      </c>
      <c r="D52" t="s">
        <v>1810</v>
      </c>
      <c r="E52" t="s">
        <v>1824</v>
      </c>
    </row>
    <row r="53" spans="2:5" x14ac:dyDescent="0.3">
      <c r="B53" t="s">
        <v>200</v>
      </c>
      <c r="C53">
        <v>684.4</v>
      </c>
      <c r="D53" t="s">
        <v>1810</v>
      </c>
      <c r="E53" t="s">
        <v>1823</v>
      </c>
    </row>
    <row r="56" spans="2:5" s="193" customFormat="1" ht="15.6" x14ac:dyDescent="0.3">
      <c r="B56" s="192" t="s">
        <v>1825</v>
      </c>
    </row>
    <row r="58" spans="2:5" x14ac:dyDescent="0.3">
      <c r="B58" t="s">
        <v>1826</v>
      </c>
    </row>
    <row r="59" spans="2:5" x14ac:dyDescent="0.3">
      <c r="B59" s="9" t="s">
        <v>1827</v>
      </c>
    </row>
    <row r="61" spans="2:5" x14ac:dyDescent="0.3">
      <c r="B61" s="1" t="s">
        <v>568</v>
      </c>
    </row>
    <row r="63" spans="2:5" x14ac:dyDescent="0.3">
      <c r="B63" t="s">
        <v>1269</v>
      </c>
      <c r="C63" t="s">
        <v>1828</v>
      </c>
      <c r="D63" t="s">
        <v>1829</v>
      </c>
    </row>
    <row r="64" spans="2:5" x14ac:dyDescent="0.3">
      <c r="B64" t="s">
        <v>1276</v>
      </c>
      <c r="C64" s="190">
        <v>4.5337303126642796E-3</v>
      </c>
      <c r="D64" s="17">
        <v>-1.1053901194698399</v>
      </c>
    </row>
    <row r="65" spans="2:5" x14ac:dyDescent="0.3">
      <c r="B65" t="s">
        <v>1271</v>
      </c>
      <c r="C65" s="190">
        <v>2.3162403410297602E-3</v>
      </c>
      <c r="D65" s="17">
        <v>1.4402078585671301</v>
      </c>
    </row>
    <row r="66" spans="2:5" x14ac:dyDescent="0.3">
      <c r="B66" t="s">
        <v>1281</v>
      </c>
      <c r="C66" s="190">
        <v>2.7060716456165199E-3</v>
      </c>
      <c r="D66" s="17">
        <v>-0.69100421532184797</v>
      </c>
    </row>
    <row r="67" spans="2:5" x14ac:dyDescent="0.3">
      <c r="B67" t="s">
        <v>202</v>
      </c>
      <c r="C67" s="190">
        <v>6.5749469020740697E-4</v>
      </c>
      <c r="D67" s="17">
        <v>4.8540514812103398E-2</v>
      </c>
    </row>
    <row r="69" spans="2:5" x14ac:dyDescent="0.3">
      <c r="B69" s="1" t="s">
        <v>1830</v>
      </c>
    </row>
    <row r="71" spans="2:5" x14ac:dyDescent="0.3">
      <c r="B71" t="s">
        <v>1269</v>
      </c>
      <c r="C71" t="s">
        <v>1828</v>
      </c>
      <c r="D71" t="s">
        <v>1829</v>
      </c>
    </row>
    <row r="72" spans="2:5" x14ac:dyDescent="0.3">
      <c r="B72" t="s">
        <v>202</v>
      </c>
      <c r="C72" s="27">
        <v>1.07464779522099E-2</v>
      </c>
      <c r="D72" s="17">
        <v>-7.4407458231055097</v>
      </c>
    </row>
    <row r="73" spans="2:5" x14ac:dyDescent="0.3">
      <c r="B73" t="s">
        <v>1275</v>
      </c>
      <c r="C73" s="27">
        <v>2.51180363985728E-3</v>
      </c>
      <c r="D73" s="17">
        <v>12.1657131653674</v>
      </c>
    </row>
    <row r="76" spans="2:5" s="193" customFormat="1" ht="15.6" x14ac:dyDescent="0.3">
      <c r="B76" s="192" t="s">
        <v>1831</v>
      </c>
    </row>
    <row r="78" spans="2:5" x14ac:dyDescent="0.3">
      <c r="B78" t="s">
        <v>1832</v>
      </c>
    </row>
    <row r="80" spans="2:5" x14ac:dyDescent="0.3">
      <c r="B80" t="s">
        <v>1269</v>
      </c>
      <c r="C80" t="s">
        <v>204</v>
      </c>
      <c r="D80" t="s">
        <v>191</v>
      </c>
      <c r="E80" t="s">
        <v>207</v>
      </c>
    </row>
    <row r="81" spans="2:5" x14ac:dyDescent="0.3">
      <c r="B81" t="s">
        <v>1276</v>
      </c>
      <c r="C81" s="18">
        <v>1825.89024390243</v>
      </c>
      <c r="D81" s="18">
        <v>2214.9047619047601</v>
      </c>
      <c r="E81" s="18">
        <v>2607.3692307692299</v>
      </c>
    </row>
    <row r="82" spans="2:5" x14ac:dyDescent="0.3">
      <c r="B82" t="s">
        <v>1271</v>
      </c>
      <c r="C82" s="18">
        <v>1974.95411668878</v>
      </c>
      <c r="D82" s="18">
        <v>2386.5</v>
      </c>
      <c r="E82" s="18">
        <v>2801.6956521739098</v>
      </c>
    </row>
    <row r="83" spans="2:5" x14ac:dyDescent="0.3">
      <c r="B83" t="s">
        <v>1281</v>
      </c>
      <c r="C83" s="18">
        <v>1861.1428571428501</v>
      </c>
      <c r="D83" s="18">
        <v>2320.3260869565202</v>
      </c>
      <c r="E83" s="18">
        <v>2665</v>
      </c>
    </row>
    <row r="84" spans="2:5" x14ac:dyDescent="0.3">
      <c r="B84" t="s">
        <v>202</v>
      </c>
      <c r="C84" s="18">
        <v>2282.6666666666601</v>
      </c>
      <c r="D84" s="18">
        <v>2511.6857142857102</v>
      </c>
      <c r="E84" s="18">
        <v>2808.6</v>
      </c>
    </row>
    <row r="85" spans="2:5" x14ac:dyDescent="0.3">
      <c r="B85" t="s">
        <v>1275</v>
      </c>
      <c r="C85" s="18">
        <v>2282.8235294117599</v>
      </c>
      <c r="D85" s="18">
        <v>2599.6964285714198</v>
      </c>
      <c r="E85" s="18">
        <v>2914.1111111111099</v>
      </c>
    </row>
    <row r="88" spans="2:5" s="193" customFormat="1" ht="15.6" x14ac:dyDescent="0.3">
      <c r="B88" s="192" t="s">
        <v>1833</v>
      </c>
    </row>
    <row r="90" spans="2:5" x14ac:dyDescent="0.3">
      <c r="B90" s="1" t="s">
        <v>1834</v>
      </c>
    </row>
    <row r="92" spans="2:5" x14ac:dyDescent="0.3">
      <c r="C92" t="s">
        <v>204</v>
      </c>
      <c r="D92" t="s">
        <v>191</v>
      </c>
      <c r="E92" t="s">
        <v>207</v>
      </c>
    </row>
    <row r="93" spans="2:5" x14ac:dyDescent="0.3">
      <c r="B93" t="s">
        <v>1276</v>
      </c>
      <c r="C93" s="17">
        <f t="shared" ref="C93:E96" si="0" xml:space="preserve"> $C64*C81 + $D64</f>
        <v>7.172703826908581</v>
      </c>
      <c r="D93" s="17">
        <f t="shared" si="0"/>
        <v>8.9363907392422295</v>
      </c>
      <c r="E93" s="17">
        <f t="shared" si="0"/>
        <v>10.715718798376763</v>
      </c>
    </row>
    <row r="94" spans="2:5" x14ac:dyDescent="0.3">
      <c r="B94" t="s">
        <v>1271</v>
      </c>
      <c r="C94" s="17">
        <f t="shared" si="0"/>
        <v>6.0146762553244786</v>
      </c>
      <c r="D94" s="17">
        <f t="shared" si="0"/>
        <v>6.9679154324346531</v>
      </c>
      <c r="E94" s="17">
        <f t="shared" si="0"/>
        <v>7.9296083514200237</v>
      </c>
    </row>
    <row r="95" spans="2:5" x14ac:dyDescent="0.3">
      <c r="B95" t="s">
        <v>1281</v>
      </c>
      <c r="C95" s="17">
        <f t="shared" si="0"/>
        <v>4.3453816988341361</v>
      </c>
      <c r="D95" s="17">
        <f t="shared" si="0"/>
        <v>5.5879644171755229</v>
      </c>
      <c r="E95" s="17">
        <f t="shared" si="0"/>
        <v>6.5206767202461773</v>
      </c>
    </row>
    <row r="96" spans="2:5" x14ac:dyDescent="0.3">
      <c r="B96" t="s">
        <v>202</v>
      </c>
      <c r="C96" s="17">
        <f t="shared" si="0"/>
        <v>1.5493817276588735</v>
      </c>
      <c r="D96" s="17">
        <f t="shared" si="0"/>
        <v>1.6999605354247562</v>
      </c>
      <c r="E96" s="17">
        <f t="shared" si="0"/>
        <v>1.8951801017286265</v>
      </c>
    </row>
    <row r="97" spans="2:7" x14ac:dyDescent="0.3">
      <c r="B97" s="301" t="s">
        <v>1275</v>
      </c>
      <c r="C97" s="301"/>
      <c r="D97" s="301"/>
      <c r="E97" s="301"/>
      <c r="G97" t="s">
        <v>42</v>
      </c>
    </row>
    <row r="100" spans="2:7" x14ac:dyDescent="0.3">
      <c r="B100" s="1" t="s">
        <v>1835</v>
      </c>
    </row>
    <row r="102" spans="2:7" x14ac:dyDescent="0.3">
      <c r="C102" t="s">
        <v>204</v>
      </c>
      <c r="D102" t="s">
        <v>191</v>
      </c>
      <c r="E102" t="s">
        <v>207</v>
      </c>
    </row>
    <row r="103" spans="2:7" x14ac:dyDescent="0.3">
      <c r="B103" s="301" t="s">
        <v>1276</v>
      </c>
      <c r="C103" s="301"/>
      <c r="D103" s="301"/>
      <c r="E103" s="301"/>
      <c r="G103" t="s">
        <v>42</v>
      </c>
    </row>
    <row r="104" spans="2:7" x14ac:dyDescent="0.3">
      <c r="B104" s="301" t="s">
        <v>1271</v>
      </c>
      <c r="C104" s="301"/>
      <c r="D104" s="301"/>
      <c r="E104" s="301"/>
      <c r="G104" t="s">
        <v>42</v>
      </c>
    </row>
    <row r="105" spans="2:7" x14ac:dyDescent="0.3">
      <c r="B105" s="301" t="s">
        <v>1281</v>
      </c>
      <c r="C105" s="301"/>
      <c r="D105" s="301"/>
      <c r="E105" s="301"/>
      <c r="G105" t="s">
        <v>42</v>
      </c>
    </row>
    <row r="106" spans="2:7" x14ac:dyDescent="0.3">
      <c r="B106" t="s">
        <v>202</v>
      </c>
      <c r="C106" s="17">
        <f t="shared" ref="C106:E107" si="1" xml:space="preserve"> $C72*C84 + $D72</f>
        <v>17.089881182472219</v>
      </c>
      <c r="D106" s="17">
        <f t="shared" si="1"/>
        <v>19.551029328346452</v>
      </c>
      <c r="E106" s="17">
        <f t="shared" si="1"/>
        <v>22.741812153471216</v>
      </c>
    </row>
    <row r="107" spans="2:7" x14ac:dyDescent="0.3">
      <c r="B107" t="s">
        <v>1275</v>
      </c>
      <c r="C107" s="17">
        <f t="shared" si="1"/>
        <v>17.8997176156957</v>
      </c>
      <c r="D107" s="17">
        <f t="shared" si="1"/>
        <v>18.695640117177064</v>
      </c>
      <c r="E107" s="17">
        <f t="shared" si="1"/>
        <v>19.48538806120483</v>
      </c>
    </row>
    <row r="110" spans="2:7" s="193" customFormat="1" ht="15.6" x14ac:dyDescent="0.3">
      <c r="B110" s="192" t="s">
        <v>708</v>
      </c>
    </row>
    <row r="112" spans="2:7" x14ac:dyDescent="0.3">
      <c r="B112" s="1" t="s">
        <v>1836</v>
      </c>
    </row>
    <row r="114" spans="2:17" x14ac:dyDescent="0.3">
      <c r="B114" t="s">
        <v>197</v>
      </c>
      <c r="C114">
        <v>2.78</v>
      </c>
      <c r="D114" t="s">
        <v>1837</v>
      </c>
      <c r="E114" s="9" t="s">
        <v>1838</v>
      </c>
    </row>
    <row r="115" spans="2:17" x14ac:dyDescent="0.3">
      <c r="B115" t="s">
        <v>199</v>
      </c>
      <c r="C115">
        <v>2.16</v>
      </c>
      <c r="D115" t="s">
        <v>1837</v>
      </c>
      <c r="E115" s="9" t="s">
        <v>1838</v>
      </c>
    </row>
    <row r="116" spans="2:17" x14ac:dyDescent="0.3">
      <c r="B116" t="s">
        <v>1839</v>
      </c>
      <c r="C116">
        <v>0.17204</v>
      </c>
      <c r="D116" t="s">
        <v>1840</v>
      </c>
      <c r="E116" t="s">
        <v>1841</v>
      </c>
    </row>
    <row r="117" spans="2:17" x14ac:dyDescent="0.3">
      <c r="B117" t="s">
        <v>1842</v>
      </c>
      <c r="C117">
        <v>0.21228999999999901</v>
      </c>
      <c r="D117" t="s">
        <v>1840</v>
      </c>
      <c r="E117" t="s">
        <v>1841</v>
      </c>
    </row>
    <row r="118" spans="2:17" x14ac:dyDescent="0.3">
      <c r="B118" t="s">
        <v>1843</v>
      </c>
      <c r="C118">
        <v>0.8</v>
      </c>
      <c r="D118" t="s">
        <v>1844</v>
      </c>
      <c r="E118" s="9" t="s">
        <v>1838</v>
      </c>
    </row>
    <row r="120" spans="2:17" x14ac:dyDescent="0.3">
      <c r="B120" t="s">
        <v>1845</v>
      </c>
      <c r="C120">
        <v>100</v>
      </c>
      <c r="D120" t="s">
        <v>784</v>
      </c>
    </row>
    <row r="121" spans="2:17" x14ac:dyDescent="0.3">
      <c r="C121">
        <f xml:space="preserve"> 365.25 * C120 / 7</f>
        <v>5217.8571428571431</v>
      </c>
      <c r="D121" t="s">
        <v>1846</v>
      </c>
    </row>
    <row r="123" spans="2:17" x14ac:dyDescent="0.3">
      <c r="H123" t="s">
        <v>1847</v>
      </c>
      <c r="L123" t="s">
        <v>955</v>
      </c>
      <c r="P123" t="s">
        <v>957</v>
      </c>
    </row>
    <row r="124" spans="2:17" x14ac:dyDescent="0.3">
      <c r="C124" t="s">
        <v>1808</v>
      </c>
      <c r="D124" t="s">
        <v>1848</v>
      </c>
      <c r="E124" t="s">
        <v>1849</v>
      </c>
      <c r="G124" t="s">
        <v>204</v>
      </c>
      <c r="H124" t="s">
        <v>191</v>
      </c>
      <c r="I124" t="s">
        <v>207</v>
      </c>
      <c r="K124" t="s">
        <v>204</v>
      </c>
      <c r="L124" t="s">
        <v>191</v>
      </c>
      <c r="M124" t="s">
        <v>207</v>
      </c>
      <c r="O124" t="s">
        <v>204</v>
      </c>
      <c r="P124" t="s">
        <v>191</v>
      </c>
      <c r="Q124" t="s">
        <v>207</v>
      </c>
    </row>
    <row r="125" spans="2:17" x14ac:dyDescent="0.3">
      <c r="B125" t="s">
        <v>1276</v>
      </c>
      <c r="C125" s="18">
        <f xml:space="preserve"> C16</f>
        <v>107.09</v>
      </c>
      <c r="D125" s="18">
        <f xml:space="preserve"> C30 * ( $C$121 / 1000 )</f>
        <v>0</v>
      </c>
      <c r="E125" s="18">
        <f xml:space="preserve"> C49</f>
        <v>1133.1500000000001</v>
      </c>
      <c r="G125" s="18">
        <f xml:space="preserve"> $C$114 * C93 * ( $C$121 / 100 )</f>
        <v>1040.4468003319769</v>
      </c>
      <c r="H125" s="18">
        <f t="shared" ref="H125" si="2" xml:space="preserve"> $C$114 * D93 * ( $C$121 / 100 )</f>
        <v>1296.2809249532663</v>
      </c>
      <c r="I125" s="18">
        <f xml:space="preserve"> $C$114 * E93 * ( $C$121 / 100 )</f>
        <v>1554.3838984682532</v>
      </c>
      <c r="N125" s="367" t="str">
        <f xml:space="preserve"> B125</f>
        <v>P</v>
      </c>
      <c r="O125" s="18">
        <f xml:space="preserve"> $C125 + $D125 + $E125 + G125 + K125</f>
        <v>2280.6868003319769</v>
      </c>
      <c r="P125" s="18">
        <f t="shared" ref="P125:Q125" si="3" xml:space="preserve"> $C125 + $D125 + $E125 + H125 + L125</f>
        <v>2536.5209249532663</v>
      </c>
      <c r="Q125" s="18">
        <f t="shared" si="3"/>
        <v>2794.6238984682532</v>
      </c>
    </row>
    <row r="126" spans="2:17" x14ac:dyDescent="0.3">
      <c r="B126" t="s">
        <v>1271</v>
      </c>
      <c r="C126" s="18">
        <f t="shared" ref="C126:C129" si="4" xml:space="preserve"> C17</f>
        <v>174.92</v>
      </c>
      <c r="D126" s="18">
        <f t="shared" ref="D126:D129" si="5" xml:space="preserve"> C31 * ( $C$121 / 1000 )</f>
        <v>396.55714285714288</v>
      </c>
      <c r="E126" s="18">
        <f t="shared" ref="E126:E129" si="6" xml:space="preserve"> C50</f>
        <v>1133.1500000000001</v>
      </c>
      <c r="G126" s="18">
        <f xml:space="preserve"> $C$115 * C94 * ( $C$121 / 100 )</f>
        <v>677.88838355367068</v>
      </c>
      <c r="H126" s="18">
        <f t="shared" ref="H126" si="7" xml:space="preserve"> $C$115 * D94 * ( $C$121 / 100 )</f>
        <v>785.32388589499942</v>
      </c>
      <c r="I126" s="18">
        <f xml:space="preserve"> $C$115 * E94 * ( $C$121 / 100 )</f>
        <v>893.71217325275916</v>
      </c>
      <c r="N126" s="367" t="str">
        <f t="shared" ref="N126:N129" si="8" xml:space="preserve"> B126</f>
        <v>D</v>
      </c>
      <c r="O126" s="18">
        <f t="shared" ref="O126:O129" si="9" xml:space="preserve"> $C126 + $D126 + $E126 + G126 + K126</f>
        <v>2382.5155264108139</v>
      </c>
      <c r="P126" s="18">
        <f t="shared" ref="P126:P129" si="10" xml:space="preserve"> $C126 + $D126 + $E126 + H126 + L126</f>
        <v>2489.9510287521425</v>
      </c>
      <c r="Q126" s="18">
        <f t="shared" ref="Q126:Q129" si="11" xml:space="preserve"> $C126 + $D126 + $E126 + I126 + M126</f>
        <v>2598.339316109902</v>
      </c>
    </row>
    <row r="127" spans="2:17" x14ac:dyDescent="0.3">
      <c r="B127" t="s">
        <v>1281</v>
      </c>
      <c r="C127" s="18">
        <f t="shared" si="4"/>
        <v>107.09</v>
      </c>
      <c r="D127" s="18">
        <f t="shared" si="5"/>
        <v>0</v>
      </c>
      <c r="E127" s="18">
        <f t="shared" si="6"/>
        <v>1133.1500000000001</v>
      </c>
      <c r="G127" s="18">
        <f t="shared" ref="G127:G128" si="12" xml:space="preserve"> $C$114 * C95 * ( $C$121 / 100 )</f>
        <v>630.32555001252672</v>
      </c>
      <c r="H127" s="18">
        <f t="shared" ref="H127:H128" si="13" xml:space="preserve"> $C$114 * D95 * ( $C$121 / 100 )</f>
        <v>810.57016133970569</v>
      </c>
      <c r="I127" s="18">
        <f xml:space="preserve"> $C$114 * E95 * ( $C$121 / 100 )</f>
        <v>945.86607690776668</v>
      </c>
      <c r="N127" s="367" t="str">
        <f t="shared" si="8"/>
        <v>PH</v>
      </c>
      <c r="O127" s="18">
        <f t="shared" si="9"/>
        <v>1870.5655500125267</v>
      </c>
      <c r="P127" s="18">
        <f t="shared" si="10"/>
        <v>2050.8101613397057</v>
      </c>
      <c r="Q127" s="18">
        <f t="shared" si="11"/>
        <v>2186.1060769077667</v>
      </c>
    </row>
    <row r="128" spans="2:17" x14ac:dyDescent="0.3">
      <c r="B128" t="s">
        <v>202</v>
      </c>
      <c r="C128" s="18">
        <f t="shared" si="4"/>
        <v>107.09</v>
      </c>
      <c r="D128" s="18">
        <f t="shared" si="5"/>
        <v>276.54642857142858</v>
      </c>
      <c r="E128" s="18">
        <f t="shared" si="6"/>
        <v>1133.1500000000001</v>
      </c>
      <c r="G128" s="18">
        <f t="shared" si="12"/>
        <v>224.74777990802596</v>
      </c>
      <c r="H128" s="18">
        <f t="shared" si="13"/>
        <v>246.59020398108862</v>
      </c>
      <c r="I128" s="18">
        <f t="shared" ref="I128" si="14" xml:space="preserve"> $C$114 * E96 * ( $C$121 / 100 )</f>
        <v>274.90805705639121</v>
      </c>
      <c r="K128" s="18">
        <f xml:space="preserve"> ( ( 0.8 * $C$116 ) + ( 0.2 * $C$118 ) ) * C106 * ( $C$121 / 100 )</f>
        <v>265.40606960801415</v>
      </c>
      <c r="L128" s="18">
        <f t="shared" ref="L128:M128" si="15" xml:space="preserve"> ( ( 0.8 * $C$116 ) + ( 0.2 * $C$118 ) ) * D106 * ( $C$121 / 100 )</f>
        <v>303.62773125358916</v>
      </c>
      <c r="M128" s="18">
        <f t="shared" si="15"/>
        <v>353.18062864047505</v>
      </c>
      <c r="N128" s="367" t="str">
        <f t="shared" si="8"/>
        <v>PHEV</v>
      </c>
      <c r="O128" s="18">
        <f t="shared" si="9"/>
        <v>2006.9402780874686</v>
      </c>
      <c r="P128" s="18">
        <f t="shared" si="10"/>
        <v>2067.0043638061061</v>
      </c>
      <c r="Q128" s="18">
        <f t="shared" si="11"/>
        <v>2144.875114268295</v>
      </c>
    </row>
    <row r="129" spans="2:17" x14ac:dyDescent="0.3">
      <c r="B129" t="s">
        <v>1275</v>
      </c>
      <c r="C129" s="18">
        <f t="shared" si="4"/>
        <v>107.09</v>
      </c>
      <c r="D129" s="18">
        <f t="shared" si="5"/>
        <v>396.55714285714288</v>
      </c>
      <c r="E129" s="18">
        <f t="shared" si="6"/>
        <v>684.4</v>
      </c>
      <c r="K129" s="18">
        <f xml:space="preserve"> ( ( 0.8 * $C$116 ) + ( 0.2 * $C$118 ) ) * C107 * ( $C$121 / 100 )</f>
        <v>277.98283959677565</v>
      </c>
      <c r="L129" s="18">
        <f t="shared" ref="L129" si="16" xml:space="preserve"> ( ( 0.8 * $C$116 ) + ( 0.2 * $C$118 ) ) * D107 * ( $C$121 / 100 )</f>
        <v>290.34352605066414</v>
      </c>
      <c r="M129" s="18">
        <f xml:space="preserve"> ( ( 0.8 * $C$116 ) + ( 0.2 * $C$118 ) ) * E107 * ( $C$121 / 100 )</f>
        <v>302.60832154967522</v>
      </c>
      <c r="N129" s="367" t="str">
        <f t="shared" si="8"/>
        <v>EV</v>
      </c>
      <c r="O129" s="18">
        <f t="shared" si="9"/>
        <v>1466.0299824539184</v>
      </c>
      <c r="P129" s="18">
        <f t="shared" si="10"/>
        <v>1478.3906689078069</v>
      </c>
      <c r="Q129" s="18">
        <f t="shared" si="11"/>
        <v>1490.6554644068178</v>
      </c>
    </row>
    <row r="131" spans="2:17" x14ac:dyDescent="0.3">
      <c r="K131" t="s">
        <v>1850</v>
      </c>
      <c r="L131" t="s">
        <v>1276</v>
      </c>
      <c r="O131" s="18">
        <f xml:space="preserve"> O$125 - O125</f>
        <v>0</v>
      </c>
      <c r="P131" s="18">
        <f t="shared" ref="P131:Q131" si="17" xml:space="preserve"> P$125 - P125</f>
        <v>0</v>
      </c>
      <c r="Q131" s="18">
        <f t="shared" si="17"/>
        <v>0</v>
      </c>
    </row>
    <row r="132" spans="2:17" x14ac:dyDescent="0.3">
      <c r="L132" t="s">
        <v>1271</v>
      </c>
      <c r="O132" s="18">
        <f t="shared" ref="O132:Q132" si="18" xml:space="preserve"> O$125 - O126</f>
        <v>-101.82872607883701</v>
      </c>
      <c r="P132" s="18">
        <f t="shared" si="18"/>
        <v>46.569896201123811</v>
      </c>
      <c r="Q132" s="18">
        <f t="shared" si="18"/>
        <v>196.28458235835114</v>
      </c>
    </row>
    <row r="133" spans="2:17" x14ac:dyDescent="0.3">
      <c r="L133" t="s">
        <v>1281</v>
      </c>
      <c r="O133" s="18">
        <f t="shared" ref="O133:Q133" si="19" xml:space="preserve"> O$125 - O127</f>
        <v>410.12125031945016</v>
      </c>
      <c r="P133" s="18">
        <f t="shared" si="19"/>
        <v>485.71076361356063</v>
      </c>
      <c r="Q133" s="18">
        <f t="shared" si="19"/>
        <v>608.51782156048648</v>
      </c>
    </row>
    <row r="134" spans="2:17" x14ac:dyDescent="0.3">
      <c r="L134" t="s">
        <v>202</v>
      </c>
      <c r="O134" s="18">
        <f t="shared" ref="O134:Q134" si="20" xml:space="preserve"> O$125 - O128</f>
        <v>273.74652224450824</v>
      </c>
      <c r="P134" s="18">
        <f t="shared" si="20"/>
        <v>469.51656114716025</v>
      </c>
      <c r="Q134" s="18">
        <f t="shared" si="20"/>
        <v>649.74878419995821</v>
      </c>
    </row>
    <row r="135" spans="2:17" x14ac:dyDescent="0.3">
      <c r="L135" t="s">
        <v>1275</v>
      </c>
      <c r="O135" s="18">
        <f t="shared" ref="O135:P135" si="21" xml:space="preserve"> O$125 - O129</f>
        <v>814.65681787805852</v>
      </c>
      <c r="P135" s="18">
        <f t="shared" si="21"/>
        <v>1058.1302560454594</v>
      </c>
      <c r="Q135" s="18">
        <f xml:space="preserve"> Q$125 - Q129</f>
        <v>1303.9684340614353</v>
      </c>
    </row>
    <row r="137" spans="2:17" x14ac:dyDescent="0.3">
      <c r="K137" t="s">
        <v>1851</v>
      </c>
      <c r="L137" t="s">
        <v>1276</v>
      </c>
      <c r="O137" s="18">
        <f xml:space="preserve"> O$126 - O125</f>
        <v>101.82872607883701</v>
      </c>
      <c r="P137" s="18">
        <f t="shared" ref="P137:Q137" si="22" xml:space="preserve"> P$126 - P125</f>
        <v>-46.569896201123811</v>
      </c>
      <c r="Q137" s="18">
        <f t="shared" si="22"/>
        <v>-196.28458235835114</v>
      </c>
    </row>
    <row r="138" spans="2:17" x14ac:dyDescent="0.3">
      <c r="L138" t="s">
        <v>1271</v>
      </c>
      <c r="O138" s="18">
        <f t="shared" ref="O138:Q138" si="23" xml:space="preserve"> O$126 - O126</f>
        <v>0</v>
      </c>
      <c r="P138" s="18">
        <f t="shared" si="23"/>
        <v>0</v>
      </c>
      <c r="Q138" s="18">
        <f t="shared" si="23"/>
        <v>0</v>
      </c>
    </row>
    <row r="139" spans="2:17" x14ac:dyDescent="0.3">
      <c r="L139" t="s">
        <v>1281</v>
      </c>
      <c r="O139" s="18">
        <f t="shared" ref="O139:Q139" si="24" xml:space="preserve"> O$126 - O127</f>
        <v>511.94997639828716</v>
      </c>
      <c r="P139" s="18">
        <f t="shared" si="24"/>
        <v>439.14086741243682</v>
      </c>
      <c r="Q139" s="18">
        <f t="shared" si="24"/>
        <v>412.23323920213534</v>
      </c>
    </row>
    <row r="140" spans="2:17" x14ac:dyDescent="0.3">
      <c r="L140" t="s">
        <v>202</v>
      </c>
      <c r="O140" s="18">
        <f t="shared" ref="O140:Q140" si="25" xml:space="preserve"> O$126 - O128</f>
        <v>375.57524832334525</v>
      </c>
      <c r="P140" s="18">
        <f t="shared" si="25"/>
        <v>422.94666494603644</v>
      </c>
      <c r="Q140" s="18">
        <f t="shared" si="25"/>
        <v>453.46420184160706</v>
      </c>
    </row>
    <row r="141" spans="2:17" x14ac:dyDescent="0.3">
      <c r="L141" t="s">
        <v>1275</v>
      </c>
      <c r="O141" s="18">
        <f t="shared" ref="O141:Q141" si="26" xml:space="preserve"> O$126 - O129</f>
        <v>916.48554395689553</v>
      </c>
      <c r="P141" s="18">
        <f t="shared" si="26"/>
        <v>1011.5603598443356</v>
      </c>
      <c r="Q141" s="18">
        <f t="shared" si="26"/>
        <v>1107.6838517030842</v>
      </c>
    </row>
    <row r="143" spans="2:17" x14ac:dyDescent="0.3">
      <c r="K143" t="s">
        <v>1852</v>
      </c>
      <c r="L143" t="s">
        <v>1276</v>
      </c>
      <c r="O143" s="18">
        <f xml:space="preserve"> O$127 - O125</f>
        <v>-410.12125031945016</v>
      </c>
      <c r="P143" s="18">
        <f t="shared" ref="P143:Q143" si="27" xml:space="preserve"> P$127 - P125</f>
        <v>-485.71076361356063</v>
      </c>
      <c r="Q143" s="18">
        <f t="shared" si="27"/>
        <v>-608.51782156048648</v>
      </c>
    </row>
    <row r="144" spans="2:17" x14ac:dyDescent="0.3">
      <c r="L144" t="s">
        <v>1271</v>
      </c>
      <c r="O144" s="18">
        <f t="shared" ref="O144:Q144" si="28" xml:space="preserve"> O$127 - O126</f>
        <v>-511.94997639828716</v>
      </c>
      <c r="P144" s="18">
        <f t="shared" si="28"/>
        <v>-439.14086741243682</v>
      </c>
      <c r="Q144" s="18">
        <f t="shared" si="28"/>
        <v>-412.23323920213534</v>
      </c>
    </row>
    <row r="145" spans="11:17" x14ac:dyDescent="0.3">
      <c r="L145" t="s">
        <v>1281</v>
      </c>
      <c r="O145" s="18">
        <f t="shared" ref="O145:Q145" si="29" xml:space="preserve"> O$127 - O127</f>
        <v>0</v>
      </c>
      <c r="P145" s="18">
        <f t="shared" si="29"/>
        <v>0</v>
      </c>
      <c r="Q145" s="18">
        <f t="shared" si="29"/>
        <v>0</v>
      </c>
    </row>
    <row r="146" spans="11:17" x14ac:dyDescent="0.3">
      <c r="L146" t="s">
        <v>202</v>
      </c>
      <c r="O146" s="230">
        <f t="shared" ref="O146:Q146" si="30" xml:space="preserve"> O$127 - O128</f>
        <v>-136.37472807494191</v>
      </c>
      <c r="P146" s="230">
        <f t="shared" si="30"/>
        <v>-16.194202466400384</v>
      </c>
      <c r="Q146" s="230">
        <f t="shared" si="30"/>
        <v>41.230962639471727</v>
      </c>
    </row>
    <row r="147" spans="11:17" x14ac:dyDescent="0.3">
      <c r="L147" t="s">
        <v>1275</v>
      </c>
      <c r="O147" s="18">
        <f t="shared" ref="O147:Q147" si="31" xml:space="preserve"> O$127 - O129</f>
        <v>404.53556755860836</v>
      </c>
      <c r="P147" s="18">
        <f t="shared" si="31"/>
        <v>572.41949243189879</v>
      </c>
      <c r="Q147" s="18">
        <f t="shared" si="31"/>
        <v>695.45061250094886</v>
      </c>
    </row>
    <row r="149" spans="11:17" x14ac:dyDescent="0.3">
      <c r="K149" t="s">
        <v>1853</v>
      </c>
      <c r="L149" t="s">
        <v>1276</v>
      </c>
      <c r="O149" s="18">
        <f xml:space="preserve"> O$128 - O125</f>
        <v>-273.74652224450824</v>
      </c>
      <c r="P149" s="18">
        <f t="shared" ref="P149:Q149" si="32" xml:space="preserve"> P$128 - P125</f>
        <v>-469.51656114716025</v>
      </c>
      <c r="Q149" s="18">
        <f t="shared" si="32"/>
        <v>-649.74878419995821</v>
      </c>
    </row>
    <row r="150" spans="11:17" x14ac:dyDescent="0.3">
      <c r="L150" t="s">
        <v>1271</v>
      </c>
      <c r="O150" s="18">
        <f t="shared" ref="O150:Q150" si="33" xml:space="preserve"> O$128 - O126</f>
        <v>-375.57524832334525</v>
      </c>
      <c r="P150" s="18">
        <f t="shared" si="33"/>
        <v>-422.94666494603644</v>
      </c>
      <c r="Q150" s="18">
        <f t="shared" si="33"/>
        <v>-453.46420184160706</v>
      </c>
    </row>
    <row r="151" spans="11:17" x14ac:dyDescent="0.3">
      <c r="L151" t="s">
        <v>1281</v>
      </c>
      <c r="O151" s="18">
        <f t="shared" ref="O151:Q151" si="34" xml:space="preserve"> O$128 - O127</f>
        <v>136.37472807494191</v>
      </c>
      <c r="P151" s="18">
        <f t="shared" si="34"/>
        <v>16.194202466400384</v>
      </c>
      <c r="Q151" s="18">
        <f t="shared" si="34"/>
        <v>-41.230962639471727</v>
      </c>
    </row>
    <row r="152" spans="11:17" x14ac:dyDescent="0.3">
      <c r="L152" t="s">
        <v>202</v>
      </c>
      <c r="O152" s="18">
        <f t="shared" ref="O152:Q152" si="35" xml:space="preserve"> O$128 - O128</f>
        <v>0</v>
      </c>
      <c r="P152" s="18">
        <f t="shared" si="35"/>
        <v>0</v>
      </c>
      <c r="Q152" s="18">
        <f t="shared" si="35"/>
        <v>0</v>
      </c>
    </row>
    <row r="153" spans="11:17" x14ac:dyDescent="0.3">
      <c r="L153" t="s">
        <v>1275</v>
      </c>
      <c r="O153" s="18">
        <f t="shared" ref="O153:Q153" si="36" xml:space="preserve"> O$128 - O129</f>
        <v>540.91029563355028</v>
      </c>
      <c r="P153" s="18">
        <f t="shared" si="36"/>
        <v>588.61369489829917</v>
      </c>
      <c r="Q153" s="18">
        <f t="shared" si="36"/>
        <v>654.21964986147714</v>
      </c>
    </row>
    <row r="155" spans="11:17" x14ac:dyDescent="0.3">
      <c r="K155" t="s">
        <v>1854</v>
      </c>
      <c r="L155" t="s">
        <v>1276</v>
      </c>
      <c r="O155" s="18">
        <f xml:space="preserve"> O$129 - O125</f>
        <v>-814.65681787805852</v>
      </c>
      <c r="P155" s="18">
        <f t="shared" ref="P155:Q155" si="37" xml:space="preserve"> P$129 - P125</f>
        <v>-1058.1302560454594</v>
      </c>
      <c r="Q155" s="18">
        <f t="shared" si="37"/>
        <v>-1303.9684340614353</v>
      </c>
    </row>
    <row r="156" spans="11:17" x14ac:dyDescent="0.3">
      <c r="L156" t="s">
        <v>1271</v>
      </c>
      <c r="O156" s="18">
        <f t="shared" ref="O156:Q156" si="38" xml:space="preserve"> O$129 - O126</f>
        <v>-916.48554395689553</v>
      </c>
      <c r="P156" s="18">
        <f t="shared" si="38"/>
        <v>-1011.5603598443356</v>
      </c>
      <c r="Q156" s="18">
        <f t="shared" si="38"/>
        <v>-1107.6838517030842</v>
      </c>
    </row>
    <row r="157" spans="11:17" x14ac:dyDescent="0.3">
      <c r="L157" t="s">
        <v>1281</v>
      </c>
      <c r="O157" s="18">
        <f t="shared" ref="O157:Q157" si="39" xml:space="preserve"> O$129 - O127</f>
        <v>-404.53556755860836</v>
      </c>
      <c r="P157" s="18">
        <f t="shared" si="39"/>
        <v>-572.41949243189879</v>
      </c>
      <c r="Q157" s="18">
        <f t="shared" si="39"/>
        <v>-695.45061250094886</v>
      </c>
    </row>
    <row r="158" spans="11:17" x14ac:dyDescent="0.3">
      <c r="L158" t="s">
        <v>202</v>
      </c>
      <c r="O158" s="18">
        <f t="shared" ref="O158:Q158" si="40" xml:space="preserve"> O$129 - O128</f>
        <v>-540.91029563355028</v>
      </c>
      <c r="P158" s="18">
        <f t="shared" si="40"/>
        <v>-588.61369489829917</v>
      </c>
      <c r="Q158" s="18">
        <f t="shared" si="40"/>
        <v>-654.21964986147714</v>
      </c>
    </row>
    <row r="159" spans="11:17" x14ac:dyDescent="0.3">
      <c r="L159" t="s">
        <v>1275</v>
      </c>
      <c r="O159" s="18">
        <f t="shared" ref="O159:Q159" si="41" xml:space="preserve"> O$129 - O129</f>
        <v>0</v>
      </c>
      <c r="P159" s="18">
        <f t="shared" si="41"/>
        <v>0</v>
      </c>
      <c r="Q159" s="18">
        <f t="shared" si="41"/>
        <v>0</v>
      </c>
    </row>
  </sheetData>
  <hyperlinks>
    <hyperlink ref="F31" r:id="rId1" xr:uid="{0415EDE8-31B8-4405-9AB1-5D4FE0B32F6E}"/>
    <hyperlink ref="F34" r:id="rId2" xr:uid="{EA4FE88B-4FCB-40BD-A61D-B7A2FCFAB7B6}"/>
    <hyperlink ref="F33" r:id="rId3" xr:uid="{75BD5D4E-7685-48B4-8A91-B9024E8FB65D}"/>
    <hyperlink ref="B14" r:id="rId4" xr:uid="{DF107172-7A7E-4BDA-BAE1-A4AA35EEDE52}"/>
    <hyperlink ref="B59" r:id="rId5" display="../../../../../../:u:/s/MarketingandCommunications/EasWcssl7vhHgtY3L4KPuoIBKHpfx1qRvYzf9TgfOkNGFw?e=iiW78J" xr:uid="{D43E32ED-DFD3-4342-97DF-2648927D6817}"/>
    <hyperlink ref="E114" r:id="rId6" xr:uid="{36CEFAAB-6373-46BE-960F-6EDAB9470EB0}"/>
    <hyperlink ref="E115" r:id="rId7" xr:uid="{7AF2C1A3-979A-4266-B2BA-3AD49F2297AB}"/>
    <hyperlink ref="E118" r:id="rId8" xr:uid="{15985ECC-131F-43F4-9F61-780D9B728198}"/>
  </hyperlinks>
  <pageMargins left="0.7" right="0.7" top="0.75" bottom="0.75" header="0.3" footer="0.3"/>
  <drawing r:id="rId9"/>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230C5-472A-430B-8ACE-7B0D3F9A011B}">
  <dimension ref="B3:I111"/>
  <sheetViews>
    <sheetView topLeftCell="A79" workbookViewId="0">
      <selection activeCell="O91" sqref="O91"/>
    </sheetView>
    <sheetView workbookViewId="1"/>
  </sheetViews>
  <sheetFormatPr defaultRowHeight="14.4" x14ac:dyDescent="0.3"/>
  <cols>
    <col min="2" max="2" width="17.88671875" customWidth="1"/>
    <col min="3" max="3" width="12.109375" bestFit="1" customWidth="1"/>
    <col min="5" max="5" width="12.109375" customWidth="1"/>
  </cols>
  <sheetData>
    <row r="3" spans="2:9" s="384" customFormat="1" ht="15.6" x14ac:dyDescent="0.3">
      <c r="B3" s="192" t="s">
        <v>1855</v>
      </c>
    </row>
    <row r="5" spans="2:9" x14ac:dyDescent="0.3">
      <c r="B5" t="s">
        <v>1115</v>
      </c>
      <c r="C5">
        <v>3</v>
      </c>
      <c r="F5">
        <f xml:space="preserve"> C5</f>
        <v>3</v>
      </c>
    </row>
    <row r="6" spans="2:9" x14ac:dyDescent="0.3">
      <c r="B6" t="s">
        <v>1856</v>
      </c>
      <c r="C6">
        <v>1011</v>
      </c>
      <c r="F6">
        <f t="shared" ref="F6:F27" si="0" xml:space="preserve"> C6</f>
        <v>1011</v>
      </c>
    </row>
    <row r="8" spans="2:9" x14ac:dyDescent="0.3">
      <c r="B8" t="s">
        <v>1857</v>
      </c>
      <c r="C8">
        <v>0.17549000000000001</v>
      </c>
      <c r="F8">
        <f t="shared" si="0"/>
        <v>0.17549000000000001</v>
      </c>
      <c r="I8" t="s">
        <v>1858</v>
      </c>
    </row>
    <row r="9" spans="2:9" x14ac:dyDescent="0.3">
      <c r="B9" t="s">
        <v>1859</v>
      </c>
      <c r="C9">
        <v>0.21343999999999899</v>
      </c>
      <c r="F9">
        <f t="shared" si="0"/>
        <v>0.21343999999999899</v>
      </c>
    </row>
    <row r="11" spans="2:9" x14ac:dyDescent="0.3">
      <c r="B11" t="s">
        <v>956</v>
      </c>
      <c r="C11">
        <v>9.7519999999999996E-2</v>
      </c>
      <c r="F11">
        <f t="shared" si="0"/>
        <v>9.7519999999999996E-2</v>
      </c>
      <c r="I11" t="s">
        <v>1860</v>
      </c>
    </row>
    <row r="13" spans="2:9" x14ac:dyDescent="0.3">
      <c r="B13" t="s">
        <v>1861</v>
      </c>
      <c r="C13" t="s">
        <v>240</v>
      </c>
      <c r="F13" t="str">
        <f t="shared" si="0"/>
        <v>Piped gas heater</v>
      </c>
    </row>
    <row r="14" spans="2:9" x14ac:dyDescent="0.3">
      <c r="B14" t="s">
        <v>1862</v>
      </c>
      <c r="C14" t="s">
        <v>1863</v>
      </c>
      <c r="F14" t="str">
        <f t="shared" si="0"/>
        <v>Moderately insulated</v>
      </c>
    </row>
    <row r="15" spans="2:9" x14ac:dyDescent="0.3">
      <c r="B15" t="s">
        <v>1864</v>
      </c>
      <c r="C15" t="s">
        <v>1865</v>
      </c>
      <c r="F15" t="str">
        <f t="shared" si="0"/>
        <v>Never</v>
      </c>
    </row>
    <row r="16" spans="2:9" x14ac:dyDescent="0.3">
      <c r="B16" t="s">
        <v>1866</v>
      </c>
      <c r="C16" t="s">
        <v>1867</v>
      </c>
      <c r="F16" t="str">
        <f t="shared" si="0"/>
        <v>HP</v>
      </c>
    </row>
    <row r="18" spans="2:9" x14ac:dyDescent="0.3">
      <c r="B18" t="s">
        <v>1861</v>
      </c>
      <c r="C18" t="s">
        <v>255</v>
      </c>
      <c r="F18" t="str">
        <f t="shared" si="0"/>
        <v>Piped gas instantaneous</v>
      </c>
    </row>
    <row r="19" spans="2:9" x14ac:dyDescent="0.3">
      <c r="B19" t="s">
        <v>1868</v>
      </c>
      <c r="C19" t="s">
        <v>1869</v>
      </c>
      <c r="F19" t="str">
        <f t="shared" si="0"/>
        <v>Average</v>
      </c>
    </row>
    <row r="20" spans="2:9" x14ac:dyDescent="0.3">
      <c r="B20" t="s">
        <v>1866</v>
      </c>
      <c r="C20" t="s">
        <v>1870</v>
      </c>
      <c r="F20" s="369" t="s">
        <v>1871</v>
      </c>
    </row>
    <row r="22" spans="2:9" x14ac:dyDescent="0.3">
      <c r="B22" t="s">
        <v>1872</v>
      </c>
      <c r="C22" t="s">
        <v>169</v>
      </c>
      <c r="F22" t="str">
        <f t="shared" si="0"/>
        <v>Piped gas</v>
      </c>
    </row>
    <row r="23" spans="2:9" x14ac:dyDescent="0.3">
      <c r="B23" t="s">
        <v>1866</v>
      </c>
      <c r="C23" t="s">
        <v>1873</v>
      </c>
      <c r="F23" t="str">
        <f t="shared" si="0"/>
        <v>Induction</v>
      </c>
    </row>
    <row r="25" spans="2:9" x14ac:dyDescent="0.3">
      <c r="B25" t="s">
        <v>1874</v>
      </c>
      <c r="C25" t="s">
        <v>197</v>
      </c>
      <c r="F25" t="str">
        <f t="shared" si="0"/>
        <v>Petrol</v>
      </c>
    </row>
    <row r="26" spans="2:9" x14ac:dyDescent="0.3">
      <c r="B26" t="s">
        <v>1392</v>
      </c>
      <c r="C26" t="s">
        <v>191</v>
      </c>
      <c r="F26" t="str">
        <f t="shared" si="0"/>
        <v>Medium</v>
      </c>
    </row>
    <row r="27" spans="2:9" x14ac:dyDescent="0.3">
      <c r="B27" t="s">
        <v>1866</v>
      </c>
      <c r="C27" t="s">
        <v>200</v>
      </c>
      <c r="F27" t="str">
        <f t="shared" si="0"/>
        <v>Electric</v>
      </c>
    </row>
    <row r="30" spans="2:9" x14ac:dyDescent="0.3">
      <c r="C30" t="s">
        <v>1875</v>
      </c>
      <c r="D30" t="s">
        <v>1876</v>
      </c>
      <c r="F30" t="s">
        <v>1875</v>
      </c>
      <c r="G30" t="s">
        <v>1876</v>
      </c>
    </row>
    <row r="31" spans="2:9" x14ac:dyDescent="0.3">
      <c r="B31" t="s">
        <v>156</v>
      </c>
      <c r="C31" s="368">
        <v>95</v>
      </c>
      <c r="F31" s="368">
        <f xml:space="preserve"> C31</f>
        <v>95</v>
      </c>
      <c r="I31" t="s">
        <v>1877</v>
      </c>
    </row>
    <row r="32" spans="2:9" x14ac:dyDescent="0.3">
      <c r="B32" t="s">
        <v>16</v>
      </c>
      <c r="C32" s="368">
        <v>71</v>
      </c>
      <c r="D32" t="s">
        <v>1769</v>
      </c>
      <c r="F32" s="368">
        <v>-221</v>
      </c>
      <c r="G32" s="368" t="s">
        <v>1878</v>
      </c>
    </row>
    <row r="33" spans="2:9" x14ac:dyDescent="0.3">
      <c r="B33" t="s">
        <v>1872</v>
      </c>
      <c r="C33" s="368">
        <v>12</v>
      </c>
      <c r="F33" s="368">
        <f xml:space="preserve"> C33</f>
        <v>12</v>
      </c>
    </row>
    <row r="34" spans="2:9" x14ac:dyDescent="0.3">
      <c r="B34" t="s">
        <v>19</v>
      </c>
      <c r="C34" s="368">
        <v>1662</v>
      </c>
      <c r="F34" s="368">
        <f xml:space="preserve"> C34</f>
        <v>1662</v>
      </c>
    </row>
    <row r="35" spans="2:9" x14ac:dyDescent="0.3">
      <c r="B35" t="s">
        <v>1042</v>
      </c>
      <c r="C35" t="s">
        <v>42</v>
      </c>
      <c r="F35" s="368" t="str">
        <f xml:space="preserve"> C35</f>
        <v>N/A</v>
      </c>
    </row>
    <row r="36" spans="2:9" x14ac:dyDescent="0.3">
      <c r="B36" s="1" t="s">
        <v>957</v>
      </c>
      <c r="C36" s="370">
        <f xml:space="preserve"> SUM( C31:C35 )</f>
        <v>1840</v>
      </c>
      <c r="D36" s="370">
        <f xml:space="preserve"> SUM( D31:D35 )</f>
        <v>0</v>
      </c>
      <c r="F36" s="370">
        <f xml:space="preserve"> SUM( F31:F35 )</f>
        <v>1548</v>
      </c>
      <c r="G36" s="370">
        <f xml:space="preserve"> SUM( G31:G35 )</f>
        <v>0</v>
      </c>
    </row>
    <row r="39" spans="2:9" s="192" customFormat="1" ht="15.6" x14ac:dyDescent="0.3">
      <c r="B39" s="192" t="s">
        <v>1879</v>
      </c>
    </row>
    <row r="41" spans="2:9" x14ac:dyDescent="0.3">
      <c r="B41" t="s">
        <v>1880</v>
      </c>
    </row>
    <row r="44" spans="2:9" x14ac:dyDescent="0.3">
      <c r="B44" t="s">
        <v>1881</v>
      </c>
      <c r="G44" s="368">
        <v>500</v>
      </c>
    </row>
    <row r="45" spans="2:9" x14ac:dyDescent="0.3">
      <c r="B45" t="s">
        <v>1882</v>
      </c>
      <c r="G45" s="368">
        <v>721</v>
      </c>
    </row>
    <row r="46" spans="2:9" x14ac:dyDescent="0.3">
      <c r="B46" t="s">
        <v>1883</v>
      </c>
      <c r="G46" s="370">
        <f xml:space="preserve"> G44 - G45</f>
        <v>-221</v>
      </c>
    </row>
    <row r="48" spans="2:9" x14ac:dyDescent="0.3">
      <c r="B48" t="s">
        <v>1884</v>
      </c>
      <c r="G48" s="370">
        <v>600</v>
      </c>
      <c r="I48" t="s">
        <v>1885</v>
      </c>
    </row>
    <row r="50" spans="2:9" x14ac:dyDescent="0.3">
      <c r="B50" t="s">
        <v>1886</v>
      </c>
      <c r="G50" s="368">
        <f xml:space="preserve"> G45 - G48</f>
        <v>121</v>
      </c>
    </row>
    <row r="52" spans="2:9" x14ac:dyDescent="0.3">
      <c r="B52" t="s">
        <v>1887</v>
      </c>
      <c r="G52" s="370">
        <f xml:space="preserve"> G44 - G50</f>
        <v>379</v>
      </c>
      <c r="I52" t="s">
        <v>1888</v>
      </c>
    </row>
    <row r="54" spans="2:9" x14ac:dyDescent="0.3">
      <c r="B54" t="s">
        <v>1889</v>
      </c>
      <c r="G54" s="370">
        <f xml:space="preserve"> G46 + G48</f>
        <v>379</v>
      </c>
    </row>
    <row r="56" spans="2:9" x14ac:dyDescent="0.3">
      <c r="B56" t="s">
        <v>1890</v>
      </c>
    </row>
    <row r="58" spans="2:9" x14ac:dyDescent="0.3">
      <c r="B58" s="1" t="s">
        <v>1891</v>
      </c>
    </row>
    <row r="60" spans="2:9" x14ac:dyDescent="0.3">
      <c r="B60" t="s">
        <v>1892</v>
      </c>
    </row>
    <row r="62" spans="2:9" x14ac:dyDescent="0.3">
      <c r="B62" t="s">
        <v>1893</v>
      </c>
    </row>
    <row r="64" spans="2:9" x14ac:dyDescent="0.3">
      <c r="B64" t="s">
        <v>1894</v>
      </c>
    </row>
    <row r="65" spans="2:7" x14ac:dyDescent="0.3">
      <c r="B65" t="s">
        <v>1895</v>
      </c>
    </row>
    <row r="68" spans="2:7" x14ac:dyDescent="0.3">
      <c r="D68" t="s">
        <v>1896</v>
      </c>
      <c r="G68" t="s">
        <v>1897</v>
      </c>
    </row>
    <row r="69" spans="2:7" x14ac:dyDescent="0.3">
      <c r="B69" t="s">
        <v>1898</v>
      </c>
      <c r="D69" s="368">
        <v>100</v>
      </c>
      <c r="G69" s="368">
        <v>400</v>
      </c>
    </row>
    <row r="70" spans="2:7" x14ac:dyDescent="0.3">
      <c r="B70" t="s">
        <v>1899</v>
      </c>
      <c r="D70" s="368">
        <v>400</v>
      </c>
      <c r="G70" s="368">
        <v>300</v>
      </c>
    </row>
    <row r="72" spans="2:7" x14ac:dyDescent="0.3">
      <c r="B72" t="s">
        <v>957</v>
      </c>
      <c r="D72" s="368">
        <f xml:space="preserve"> D69 + D70</f>
        <v>500</v>
      </c>
      <c r="G72" s="368">
        <f xml:space="preserve"> G69 + G70</f>
        <v>700</v>
      </c>
    </row>
    <row r="74" spans="2:7" x14ac:dyDescent="0.3">
      <c r="B74" t="s">
        <v>1900</v>
      </c>
    </row>
    <row r="75" spans="2:7" x14ac:dyDescent="0.3">
      <c r="B75" t="s">
        <v>1901</v>
      </c>
    </row>
    <row r="78" spans="2:7" s="384" customFormat="1" ht="15.6" x14ac:dyDescent="0.3">
      <c r="B78" s="192" t="s">
        <v>1902</v>
      </c>
    </row>
    <row r="80" spans="2:7" x14ac:dyDescent="0.3">
      <c r="E80" t="s">
        <v>1903</v>
      </c>
      <c r="F80" t="s">
        <v>1904</v>
      </c>
    </row>
    <row r="82" spans="2:7" x14ac:dyDescent="0.3">
      <c r="B82" t="s">
        <v>77</v>
      </c>
      <c r="C82">
        <v>6</v>
      </c>
      <c r="E82" t="s">
        <v>1150</v>
      </c>
    </row>
    <row r="83" spans="2:7" x14ac:dyDescent="0.3">
      <c r="B83" t="s">
        <v>340</v>
      </c>
      <c r="C83">
        <v>18</v>
      </c>
      <c r="E83" t="s">
        <v>1150</v>
      </c>
    </row>
    <row r="85" spans="2:7" x14ac:dyDescent="0.3">
      <c r="B85" s="1" t="s">
        <v>16</v>
      </c>
      <c r="G85" t="s">
        <v>1905</v>
      </c>
    </row>
    <row r="86" spans="2:7" x14ac:dyDescent="0.3">
      <c r="B86" t="s">
        <v>1906</v>
      </c>
      <c r="C86">
        <v>2</v>
      </c>
      <c r="E86" t="s">
        <v>1150</v>
      </c>
    </row>
    <row r="87" spans="2:7" x14ac:dyDescent="0.3">
      <c r="B87" t="s">
        <v>1907</v>
      </c>
      <c r="C87">
        <v>3</v>
      </c>
      <c r="E87" t="s">
        <v>1150</v>
      </c>
    </row>
    <row r="88" spans="2:7" x14ac:dyDescent="0.3">
      <c r="B88" s="1" t="s">
        <v>1908</v>
      </c>
      <c r="C88" s="1">
        <f xml:space="preserve"> C86 * C87</f>
        <v>6</v>
      </c>
    </row>
    <row r="90" spans="2:7" x14ac:dyDescent="0.3">
      <c r="B90" s="1" t="s">
        <v>19</v>
      </c>
      <c r="G90" t="s">
        <v>1909</v>
      </c>
    </row>
    <row r="91" spans="2:7" x14ac:dyDescent="0.3">
      <c r="B91" t="s">
        <v>1906</v>
      </c>
      <c r="C91">
        <v>2</v>
      </c>
      <c r="E91" t="s">
        <v>1150</v>
      </c>
    </row>
    <row r="92" spans="2:7" x14ac:dyDescent="0.3">
      <c r="B92" t="s">
        <v>1392</v>
      </c>
      <c r="C92">
        <v>3</v>
      </c>
      <c r="E92" t="s">
        <v>1150</v>
      </c>
    </row>
    <row r="93" spans="2:7" x14ac:dyDescent="0.3">
      <c r="B93" t="s">
        <v>1910</v>
      </c>
      <c r="C93">
        <v>5</v>
      </c>
      <c r="E93" t="s">
        <v>1150</v>
      </c>
    </row>
    <row r="94" spans="2:7" x14ac:dyDescent="0.3">
      <c r="B94" s="1" t="s">
        <v>1908</v>
      </c>
      <c r="C94" s="1">
        <f xml:space="preserve"> C91 * C92 * C93</f>
        <v>30</v>
      </c>
    </row>
    <row r="96" spans="2:7" x14ac:dyDescent="0.3">
      <c r="B96" s="1" t="s">
        <v>156</v>
      </c>
      <c r="G96" t="s">
        <v>1911</v>
      </c>
    </row>
    <row r="97" spans="2:7" x14ac:dyDescent="0.3">
      <c r="B97" t="s">
        <v>1906</v>
      </c>
      <c r="C97">
        <v>2</v>
      </c>
      <c r="E97" t="s">
        <v>1150</v>
      </c>
    </row>
    <row r="98" spans="2:7" x14ac:dyDescent="0.3">
      <c r="B98" t="s">
        <v>1912</v>
      </c>
      <c r="C98">
        <v>3</v>
      </c>
      <c r="E98" t="s">
        <v>1150</v>
      </c>
    </row>
    <row r="99" spans="2:7" x14ac:dyDescent="0.3">
      <c r="B99" t="s">
        <v>1913</v>
      </c>
      <c r="C99">
        <v>4</v>
      </c>
      <c r="E99" t="s">
        <v>1150</v>
      </c>
      <c r="F99" t="s">
        <v>1150</v>
      </c>
      <c r="G99" t="s">
        <v>1911</v>
      </c>
    </row>
    <row r="100" spans="2:7" x14ac:dyDescent="0.3">
      <c r="B100" s="1" t="s">
        <v>1908</v>
      </c>
      <c r="C100" s="1">
        <f xml:space="preserve"> C97 * C98 * C99</f>
        <v>24</v>
      </c>
    </row>
    <row r="102" spans="2:7" x14ac:dyDescent="0.3">
      <c r="B102" s="1" t="s">
        <v>1914</v>
      </c>
      <c r="C102" s="419">
        <f xml:space="preserve"> C82 * C83 * C100 * C88 * C111 * C94</f>
        <v>933120</v>
      </c>
    </row>
    <row r="104" spans="2:7" x14ac:dyDescent="0.3">
      <c r="B104" s="1" t="s">
        <v>1915</v>
      </c>
    </row>
    <row r="106" spans="2:7" x14ac:dyDescent="0.3">
      <c r="B106" s="1" t="s">
        <v>1042</v>
      </c>
      <c r="G106" t="s">
        <v>1916</v>
      </c>
    </row>
    <row r="107" spans="2:7" x14ac:dyDescent="0.3">
      <c r="G107" t="s">
        <v>1917</v>
      </c>
    </row>
    <row r="109" spans="2:7" x14ac:dyDescent="0.3">
      <c r="B109" s="1" t="s">
        <v>1872</v>
      </c>
      <c r="G109" t="s">
        <v>1918</v>
      </c>
    </row>
    <row r="110" spans="2:7" x14ac:dyDescent="0.3">
      <c r="B110" t="s">
        <v>1906</v>
      </c>
      <c r="C110">
        <v>2</v>
      </c>
      <c r="E110" t="s">
        <v>1150</v>
      </c>
    </row>
    <row r="111" spans="2:7" x14ac:dyDescent="0.3">
      <c r="B111" s="1" t="s">
        <v>1908</v>
      </c>
      <c r="C111" s="1">
        <f xml:space="preserve"> C110</f>
        <v>2</v>
      </c>
    </row>
  </sheetData>
  <pageMargins left="0.7" right="0.7" top="0.75" bottom="0.75" header="0.3" footer="0.3"/>
  <legacy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7C6AA-615F-4F7E-8EB7-C99B9A341B24}">
  <dimension ref="B2:C119"/>
  <sheetViews>
    <sheetView topLeftCell="A75" workbookViewId="0">
      <selection activeCell="B112" sqref="B112"/>
    </sheetView>
    <sheetView workbookViewId="1"/>
  </sheetViews>
  <sheetFormatPr defaultColWidth="8.88671875" defaultRowHeight="14.4" x14ac:dyDescent="0.3"/>
  <cols>
    <col min="1" max="1" width="8.88671875" style="3"/>
    <col min="2" max="2" width="103.109375" style="3" customWidth="1"/>
    <col min="3" max="16384" width="8.88671875" style="3"/>
  </cols>
  <sheetData>
    <row r="2" spans="2:3" s="378" customFormat="1" ht="15.6" x14ac:dyDescent="0.3">
      <c r="B2" s="379" t="s">
        <v>1919</v>
      </c>
    </row>
    <row r="3" spans="2:3" x14ac:dyDescent="0.3">
      <c r="B3" s="3" t="s">
        <v>1920</v>
      </c>
      <c r="C3" s="3" t="s">
        <v>1921</v>
      </c>
    </row>
    <row r="4" spans="2:3" x14ac:dyDescent="0.3">
      <c r="B4" s="3" t="s">
        <v>1922</v>
      </c>
      <c r="C4" s="3" t="s">
        <v>1921</v>
      </c>
    </row>
    <row r="5" spans="2:3" x14ac:dyDescent="0.3">
      <c r="B5" s="3" t="s">
        <v>1923</v>
      </c>
      <c r="C5" s="3" t="s">
        <v>1924</v>
      </c>
    </row>
    <row r="7" spans="2:3" s="378" customFormat="1" ht="15.6" x14ac:dyDescent="0.3">
      <c r="B7" s="379" t="s">
        <v>1925</v>
      </c>
    </row>
    <row r="9" spans="2:3" x14ac:dyDescent="0.3">
      <c r="B9" s="3" t="s">
        <v>1926</v>
      </c>
    </row>
    <row r="11" spans="2:3" x14ac:dyDescent="0.3">
      <c r="B11" s="3" t="s">
        <v>1927</v>
      </c>
    </row>
    <row r="12" spans="2:3" x14ac:dyDescent="0.3">
      <c r="B12" s="78" t="s">
        <v>1928</v>
      </c>
    </row>
    <row r="13" spans="2:3" x14ac:dyDescent="0.3">
      <c r="B13" s="3" t="s">
        <v>1929</v>
      </c>
    </row>
    <row r="14" spans="2:3" x14ac:dyDescent="0.3">
      <c r="B14" s="3" t="s">
        <v>1930</v>
      </c>
    </row>
    <row r="15" spans="2:3" x14ac:dyDescent="0.3">
      <c r="B15" s="3" t="s">
        <v>1931</v>
      </c>
    </row>
    <row r="16" spans="2:3" x14ac:dyDescent="0.3">
      <c r="B16" s="3" t="s">
        <v>1932</v>
      </c>
    </row>
    <row r="18" spans="2:2" x14ac:dyDescent="0.3">
      <c r="B18" s="3" t="s">
        <v>1933</v>
      </c>
    </row>
    <row r="19" spans="2:2" x14ac:dyDescent="0.3">
      <c r="B19" s="3" t="s">
        <v>1934</v>
      </c>
    </row>
    <row r="20" spans="2:2" x14ac:dyDescent="0.3">
      <c r="B20" s="3" t="s">
        <v>1935</v>
      </c>
    </row>
    <row r="21" spans="2:2" ht="28.8" x14ac:dyDescent="0.3">
      <c r="B21" s="4" t="s">
        <v>1936</v>
      </c>
    </row>
    <row r="22" spans="2:2" x14ac:dyDescent="0.3">
      <c r="B22" s="4"/>
    </row>
    <row r="23" spans="2:2" x14ac:dyDescent="0.3">
      <c r="B23" s="4" t="s">
        <v>1937</v>
      </c>
    </row>
    <row r="24" spans="2:2" x14ac:dyDescent="0.3">
      <c r="B24" s="4" t="s">
        <v>1938</v>
      </c>
    </row>
    <row r="25" spans="2:2" x14ac:dyDescent="0.3">
      <c r="B25" s="4" t="s">
        <v>1939</v>
      </c>
    </row>
    <row r="26" spans="2:2" x14ac:dyDescent="0.3">
      <c r="B26" s="3" t="s">
        <v>1940</v>
      </c>
    </row>
    <row r="27" spans="2:2" ht="28.8" x14ac:dyDescent="0.3">
      <c r="B27" s="4" t="s">
        <v>1941</v>
      </c>
    </row>
    <row r="28" spans="2:2" ht="28.8" x14ac:dyDescent="0.3">
      <c r="B28" s="4" t="s">
        <v>1942</v>
      </c>
    </row>
    <row r="29" spans="2:2" x14ac:dyDescent="0.3">
      <c r="B29" s="4"/>
    </row>
    <row r="30" spans="2:2" x14ac:dyDescent="0.3">
      <c r="B30" s="4"/>
    </row>
    <row r="32" spans="2:2" s="378" customFormat="1" ht="15.6" x14ac:dyDescent="0.3">
      <c r="B32" s="379" t="s">
        <v>1943</v>
      </c>
    </row>
    <row r="34" spans="2:2" ht="28.8" x14ac:dyDescent="0.3">
      <c r="B34" s="4" t="s">
        <v>1944</v>
      </c>
    </row>
    <row r="35" spans="2:2" x14ac:dyDescent="0.3">
      <c r="B35" s="3" t="s">
        <v>1945</v>
      </c>
    </row>
    <row r="36" spans="2:2" x14ac:dyDescent="0.3">
      <c r="B36" s="9" t="s">
        <v>1946</v>
      </c>
    </row>
    <row r="37" spans="2:2" x14ac:dyDescent="0.3">
      <c r="B37" s="3" t="s">
        <v>1947</v>
      </c>
    </row>
    <row r="38" spans="2:2" x14ac:dyDescent="0.3">
      <c r="B38" s="9" t="s">
        <v>1948</v>
      </c>
    </row>
    <row r="39" spans="2:2" ht="28.8" x14ac:dyDescent="0.3">
      <c r="B39" s="4" t="s">
        <v>1949</v>
      </c>
    </row>
    <row r="40" spans="2:2" x14ac:dyDescent="0.3">
      <c r="B40" s="3" t="s">
        <v>1950</v>
      </c>
    </row>
    <row r="41" spans="2:2" x14ac:dyDescent="0.3">
      <c r="B41" s="3" t="s">
        <v>1951</v>
      </c>
    </row>
    <row r="42" spans="2:2" x14ac:dyDescent="0.3">
      <c r="B42" s="9" t="s">
        <v>1952</v>
      </c>
    </row>
    <row r="43" spans="2:2" x14ac:dyDescent="0.3">
      <c r="B43" s="3" t="s">
        <v>1953</v>
      </c>
    </row>
    <row r="44" spans="2:2" x14ac:dyDescent="0.3">
      <c r="B44" s="3" t="s">
        <v>1954</v>
      </c>
    </row>
    <row r="45" spans="2:2" x14ac:dyDescent="0.3">
      <c r="B45" s="3" t="s">
        <v>1955</v>
      </c>
    </row>
    <row r="46" spans="2:2" x14ac:dyDescent="0.3">
      <c r="B46" s="78" t="s">
        <v>1956</v>
      </c>
    </row>
    <row r="47" spans="2:2" x14ac:dyDescent="0.3">
      <c r="B47" s="3" t="s">
        <v>1957</v>
      </c>
    </row>
    <row r="48" spans="2:2" x14ac:dyDescent="0.3">
      <c r="B48" s="3" t="s">
        <v>1958</v>
      </c>
    </row>
    <row r="51" spans="2:2" s="378" customFormat="1" ht="15.6" x14ac:dyDescent="0.3">
      <c r="B51" s="379" t="s">
        <v>1959</v>
      </c>
    </row>
    <row r="53" spans="2:2" x14ac:dyDescent="0.3">
      <c r="B53" s="3" t="s">
        <v>1960</v>
      </c>
    </row>
    <row r="54" spans="2:2" x14ac:dyDescent="0.3">
      <c r="B54" s="3" t="s">
        <v>1961</v>
      </c>
    </row>
    <row r="57" spans="2:2" s="378" customFormat="1" ht="15.6" x14ac:dyDescent="0.3">
      <c r="B57" s="379" t="s">
        <v>1962</v>
      </c>
    </row>
    <row r="59" spans="2:2" x14ac:dyDescent="0.3">
      <c r="B59" s="3" t="s">
        <v>1963</v>
      </c>
    </row>
    <row r="60" spans="2:2" x14ac:dyDescent="0.3">
      <c r="B60" s="3" t="s">
        <v>1964</v>
      </c>
    </row>
    <row r="61" spans="2:2" x14ac:dyDescent="0.3">
      <c r="B61" s="3" t="s">
        <v>1965</v>
      </c>
    </row>
    <row r="62" spans="2:2" x14ac:dyDescent="0.3">
      <c r="B62" s="3" t="s">
        <v>1966</v>
      </c>
    </row>
    <row r="63" spans="2:2" x14ac:dyDescent="0.3">
      <c r="B63" s="3" t="s">
        <v>1967</v>
      </c>
    </row>
    <row r="64" spans="2:2" x14ac:dyDescent="0.3">
      <c r="B64" s="3" t="s">
        <v>1968</v>
      </c>
    </row>
    <row r="66" spans="2:2" x14ac:dyDescent="0.3">
      <c r="B66" s="3" t="s">
        <v>1969</v>
      </c>
    </row>
    <row r="67" spans="2:2" x14ac:dyDescent="0.3">
      <c r="B67" s="3" t="s">
        <v>1970</v>
      </c>
    </row>
    <row r="68" spans="2:2" x14ac:dyDescent="0.3">
      <c r="B68" s="3" t="s">
        <v>1971</v>
      </c>
    </row>
    <row r="69" spans="2:2" x14ac:dyDescent="0.3">
      <c r="B69" s="3" t="s">
        <v>1972</v>
      </c>
    </row>
    <row r="70" spans="2:2" x14ac:dyDescent="0.3">
      <c r="B70" s="78" t="s">
        <v>1973</v>
      </c>
    </row>
    <row r="72" spans="2:2" x14ac:dyDescent="0.3">
      <c r="B72" s="3" t="s">
        <v>1974</v>
      </c>
    </row>
    <row r="74" spans="2:2" x14ac:dyDescent="0.3">
      <c r="B74" s="3" t="s">
        <v>1975</v>
      </c>
    </row>
    <row r="77" spans="2:2" s="378" customFormat="1" ht="15.6" x14ac:dyDescent="0.3">
      <c r="B77" s="379" t="s">
        <v>1976</v>
      </c>
    </row>
    <row r="79" spans="2:2" x14ac:dyDescent="0.3">
      <c r="B79" s="3" t="s">
        <v>1977</v>
      </c>
    </row>
    <row r="80" spans="2:2" x14ac:dyDescent="0.3">
      <c r="B80" s="3" t="s">
        <v>1978</v>
      </c>
    </row>
    <row r="82" spans="2:2" x14ac:dyDescent="0.3">
      <c r="B82" s="3" t="s">
        <v>1979</v>
      </c>
    </row>
    <row r="83" spans="2:2" x14ac:dyDescent="0.3">
      <c r="B83" s="3" t="s">
        <v>1980</v>
      </c>
    </row>
    <row r="84" spans="2:2" x14ac:dyDescent="0.3">
      <c r="B84" s="78" t="s">
        <v>1981</v>
      </c>
    </row>
    <row r="107" spans="2:2" s="378" customFormat="1" ht="15.6" x14ac:dyDescent="0.3">
      <c r="B107" s="379" t="s">
        <v>1982</v>
      </c>
    </row>
    <row r="109" spans="2:2" x14ac:dyDescent="0.3">
      <c r="B109" s="3" t="s">
        <v>1983</v>
      </c>
    </row>
    <row r="110" spans="2:2" x14ac:dyDescent="0.3">
      <c r="B110" s="3" t="s">
        <v>1984</v>
      </c>
    </row>
    <row r="111" spans="2:2" x14ac:dyDescent="0.3">
      <c r="B111" s="3" t="s">
        <v>1985</v>
      </c>
    </row>
    <row r="112" spans="2:2" x14ac:dyDescent="0.3">
      <c r="B112" s="3" t="s">
        <v>1986</v>
      </c>
    </row>
    <row r="115" spans="2:2" s="378" customFormat="1" ht="15.6" x14ac:dyDescent="0.3">
      <c r="B115" s="379" t="s">
        <v>1987</v>
      </c>
    </row>
    <row r="117" spans="2:2" s="378" customFormat="1" ht="15.6" x14ac:dyDescent="0.3">
      <c r="B117" s="379" t="s">
        <v>1988</v>
      </c>
    </row>
    <row r="119" spans="2:2" s="378" customFormat="1" ht="15.6" x14ac:dyDescent="0.3">
      <c r="B119" s="379" t="s">
        <v>1989</v>
      </c>
    </row>
  </sheetData>
  <hyperlinks>
    <hyperlink ref="B36" r:id="rId1" display="../../../../../../:u:/s/Strategy/Eb-JGW5FTl9Ik_uW5tdaC64BYJQhch20U4uK3MYnbLdvKg?e=fxMxOI" xr:uid="{401AF6E7-A41E-45B9-96A9-A90EBB6D0BAF}"/>
    <hyperlink ref="B38" r:id="rId2" display="../../../../../../:x:/s/Strategy/EYSmzWk9paZIoEbIv2z9mnwBBvwubOSd_0WhKsJpzOjEXQ?e=7PMubg" xr:uid="{5D9270D3-238C-4183-9D8B-81196C3C4AC2}"/>
    <hyperlink ref="B42" r:id="rId3" display="../../../../../../:u:/s/KnowledgeandResearchCentre/EZrHDMrvVIJCmlVSXvz0_eQBHRNweM-_FduvKgzg3crbdg?e=lfOv8f" xr:uid="{F2079B91-7C92-4DBC-82E2-60E63893F266}"/>
    <hyperlink ref="B46" r:id="rId4" xr:uid="{6608D31E-5BDF-42C6-B36C-0520DEEDFB6E}"/>
    <hyperlink ref="B12" r:id="rId5" xr:uid="{105DAB7D-D452-4010-8593-CC1241451A27}"/>
    <hyperlink ref="B70" r:id="rId6" xr:uid="{760FFD1A-C70E-46B6-A888-88C93A2AEDBB}"/>
    <hyperlink ref="B84" r:id="rId7" xr:uid="{C3F39B84-194F-4D1C-9584-B350A760A32D}"/>
  </hyperlinks>
  <pageMargins left="0.7" right="0.7" top="0.75" bottom="0.75" header="0.3" footer="0.3"/>
  <drawing r:id="rId8"/>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7E66F-3D46-40AF-A884-0A4689052F3B}">
  <dimension ref="B1:X61"/>
  <sheetViews>
    <sheetView workbookViewId="0">
      <selection activeCell="C55" sqref="C55"/>
    </sheetView>
    <sheetView workbookViewId="1"/>
  </sheetViews>
  <sheetFormatPr defaultRowHeight="14.4" x14ac:dyDescent="0.3"/>
  <cols>
    <col min="2" max="2" width="39.44140625" bestFit="1" customWidth="1"/>
    <col min="3" max="3" width="10.44140625" bestFit="1" customWidth="1"/>
    <col min="4" max="9" width="9.109375" bestFit="1" customWidth="1"/>
    <col min="10" max="10" width="11.88671875" bestFit="1" customWidth="1"/>
    <col min="11" max="11" width="9.88671875" bestFit="1" customWidth="1"/>
    <col min="12" max="12" width="25.88671875" customWidth="1"/>
    <col min="13" max="15" width="9.109375" bestFit="1" customWidth="1"/>
    <col min="16" max="16" width="13.44140625" customWidth="1"/>
    <col min="17" max="17" width="24.44140625" bestFit="1" customWidth="1"/>
    <col min="18" max="18" width="22.5546875" customWidth="1"/>
    <col min="20" max="20" width="27.88671875" bestFit="1" customWidth="1"/>
    <col min="21" max="21" width="47.5546875" bestFit="1" customWidth="1"/>
    <col min="22" max="22" width="13.5546875" bestFit="1" customWidth="1"/>
    <col min="23" max="23" width="5.5546875" bestFit="1" customWidth="1"/>
    <col min="24" max="24" width="32.109375" customWidth="1"/>
    <col min="25" max="25" width="13.5546875" bestFit="1" customWidth="1"/>
    <col min="26" max="26" width="16.5546875" customWidth="1"/>
    <col min="27" max="27" width="42.109375" bestFit="1" customWidth="1"/>
    <col min="28" max="38" width="9.109375" bestFit="1" customWidth="1"/>
  </cols>
  <sheetData>
    <row r="1" spans="2:24" ht="15" thickBot="1" x14ac:dyDescent="0.35">
      <c r="J1" s="1" t="s">
        <v>1990</v>
      </c>
    </row>
    <row r="2" spans="2:24" ht="16.2" thickBot="1" x14ac:dyDescent="0.35">
      <c r="B2" s="389" t="s">
        <v>1902</v>
      </c>
      <c r="C2" s="390"/>
      <c r="D2" s="390"/>
      <c r="J2" s="1" t="s">
        <v>1991</v>
      </c>
      <c r="N2" t="s">
        <v>1992</v>
      </c>
      <c r="S2" s="391" t="s">
        <v>1039</v>
      </c>
      <c r="T2" s="264" t="s">
        <v>373</v>
      </c>
      <c r="U2" s="264" t="s">
        <v>1993</v>
      </c>
      <c r="V2" s="264" t="s">
        <v>1994</v>
      </c>
      <c r="W2" s="265" t="s">
        <v>139</v>
      </c>
    </row>
    <row r="3" spans="2:24" x14ac:dyDescent="0.3">
      <c r="B3" s="392"/>
      <c r="C3" s="392"/>
      <c r="D3" s="392"/>
      <c r="M3" t="s">
        <v>1995</v>
      </c>
      <c r="Q3" s="1" t="s">
        <v>1996</v>
      </c>
      <c r="R3" s="391" t="s">
        <v>1997</v>
      </c>
      <c r="S3" s="391"/>
      <c r="T3" s="264" t="s">
        <v>1998</v>
      </c>
      <c r="U3" s="264"/>
      <c r="V3" s="264"/>
      <c r="W3" s="265"/>
      <c r="X3" t="s">
        <v>1999</v>
      </c>
    </row>
    <row r="4" spans="2:24" x14ac:dyDescent="0.3">
      <c r="B4" s="392" t="s">
        <v>77</v>
      </c>
      <c r="C4" s="392">
        <v>6</v>
      </c>
      <c r="D4" s="392"/>
      <c r="M4" t="s">
        <v>2000</v>
      </c>
      <c r="O4" t="s">
        <v>2001</v>
      </c>
      <c r="R4" s="266" t="s">
        <v>2002</v>
      </c>
      <c r="S4" s="266"/>
      <c r="T4" t="s">
        <v>1998</v>
      </c>
      <c r="V4" t="s">
        <v>1998</v>
      </c>
      <c r="W4" s="267"/>
      <c r="X4" t="s">
        <v>2003</v>
      </c>
    </row>
    <row r="5" spans="2:24" x14ac:dyDescent="0.3">
      <c r="B5" s="392" t="s">
        <v>340</v>
      </c>
      <c r="C5" s="392">
        <v>18</v>
      </c>
      <c r="D5" s="392"/>
      <c r="M5" t="s">
        <v>2004</v>
      </c>
      <c r="O5" t="s">
        <v>2005</v>
      </c>
      <c r="R5" s="266" t="s">
        <v>2006</v>
      </c>
      <c r="S5" s="266"/>
      <c r="T5" t="s">
        <v>1998</v>
      </c>
      <c r="V5" t="s">
        <v>1998</v>
      </c>
      <c r="W5" s="267" t="s">
        <v>1998</v>
      </c>
      <c r="X5" t="s">
        <v>2007</v>
      </c>
    </row>
    <row r="6" spans="2:24" x14ac:dyDescent="0.3">
      <c r="B6" s="392"/>
      <c r="C6" s="392"/>
      <c r="D6" s="392"/>
      <c r="R6" s="393" t="s">
        <v>2008</v>
      </c>
      <c r="S6" s="393" t="s">
        <v>1998</v>
      </c>
      <c r="T6" s="20"/>
      <c r="U6" s="20"/>
      <c r="W6" s="394"/>
    </row>
    <row r="7" spans="2:24" x14ac:dyDescent="0.3">
      <c r="B7" s="395" t="s">
        <v>156</v>
      </c>
      <c r="C7" s="392"/>
      <c r="D7" s="392"/>
      <c r="R7" s="266" t="s">
        <v>2009</v>
      </c>
      <c r="S7" s="266" t="s">
        <v>1998</v>
      </c>
      <c r="U7" t="s">
        <v>1998</v>
      </c>
      <c r="W7" s="267"/>
      <c r="X7" t="s">
        <v>2010</v>
      </c>
    </row>
    <row r="8" spans="2:24" ht="15" thickBot="1" x14ac:dyDescent="0.35">
      <c r="B8" s="392" t="s">
        <v>1906</v>
      </c>
      <c r="C8" s="392">
        <v>2</v>
      </c>
      <c r="D8" s="392"/>
      <c r="R8" s="396" t="s">
        <v>2011</v>
      </c>
      <c r="S8" s="396" t="s">
        <v>1998</v>
      </c>
      <c r="T8" s="397" t="s">
        <v>1998</v>
      </c>
      <c r="U8" s="397" t="s">
        <v>1998</v>
      </c>
      <c r="V8" s="397" t="s">
        <v>1998</v>
      </c>
      <c r="W8" s="398" t="s">
        <v>1998</v>
      </c>
      <c r="X8" t="s">
        <v>2012</v>
      </c>
    </row>
    <row r="9" spans="2:24" x14ac:dyDescent="0.3">
      <c r="B9" s="392" t="s">
        <v>1912</v>
      </c>
      <c r="C9" s="392">
        <v>3</v>
      </c>
      <c r="D9" s="392"/>
    </row>
    <row r="10" spans="2:24" x14ac:dyDescent="0.3">
      <c r="B10" s="392" t="s">
        <v>1913</v>
      </c>
      <c r="C10" s="392">
        <v>4</v>
      </c>
      <c r="D10" s="392"/>
      <c r="R10" t="s">
        <v>2013</v>
      </c>
    </row>
    <row r="11" spans="2:24" x14ac:dyDescent="0.3">
      <c r="B11" s="395" t="s">
        <v>1908</v>
      </c>
      <c r="C11" s="395">
        <v>24</v>
      </c>
      <c r="D11" s="392"/>
    </row>
    <row r="12" spans="2:24" x14ac:dyDescent="0.3">
      <c r="B12" s="392"/>
      <c r="C12" s="392"/>
      <c r="D12" s="392"/>
      <c r="R12" s="1" t="s">
        <v>2014</v>
      </c>
    </row>
    <row r="13" spans="2:24" x14ac:dyDescent="0.3">
      <c r="B13" s="395" t="s">
        <v>16</v>
      </c>
      <c r="C13" s="392"/>
      <c r="D13" s="392"/>
      <c r="R13" s="1" t="s">
        <v>2015</v>
      </c>
    </row>
    <row r="14" spans="2:24" ht="15" thickBot="1" x14ac:dyDescent="0.35">
      <c r="B14" s="392" t="s">
        <v>1906</v>
      </c>
      <c r="C14" s="392">
        <v>2</v>
      </c>
      <c r="D14" s="392"/>
    </row>
    <row r="15" spans="2:24" ht="15" thickBot="1" x14ac:dyDescent="0.35">
      <c r="B15" s="392" t="s">
        <v>1907</v>
      </c>
      <c r="C15" s="392">
        <v>3</v>
      </c>
      <c r="D15" s="392"/>
      <c r="J15" s="263" t="s">
        <v>2016</v>
      </c>
      <c r="K15" s="264"/>
      <c r="L15" s="264"/>
      <c r="M15" s="264"/>
      <c r="N15" s="264"/>
      <c r="O15" s="264"/>
      <c r="P15" s="265"/>
      <c r="R15" s="263" t="s">
        <v>2017</v>
      </c>
      <c r="S15" s="264"/>
      <c r="T15" s="264"/>
      <c r="U15" s="264"/>
      <c r="V15" s="264"/>
      <c r="W15" s="264"/>
      <c r="X15" s="265"/>
    </row>
    <row r="16" spans="2:24" x14ac:dyDescent="0.3">
      <c r="B16" s="395" t="s">
        <v>1908</v>
      </c>
      <c r="C16" s="395">
        <v>6</v>
      </c>
      <c r="D16" s="392"/>
      <c r="J16" s="266"/>
      <c r="P16" s="267"/>
      <c r="R16" s="266"/>
      <c r="U16" s="263" t="s">
        <v>2018</v>
      </c>
      <c r="V16" s="265"/>
      <c r="X16" s="267"/>
    </row>
    <row r="17" spans="2:24" x14ac:dyDescent="0.3">
      <c r="B17" s="392"/>
      <c r="C17" s="392"/>
      <c r="D17" s="392"/>
      <c r="J17" s="266"/>
      <c r="P17" s="267"/>
      <c r="R17" s="266"/>
      <c r="U17" s="266"/>
      <c r="V17" s="267"/>
      <c r="X17" s="267"/>
    </row>
    <row r="18" spans="2:24" x14ac:dyDescent="0.3">
      <c r="B18" s="395" t="s">
        <v>1872</v>
      </c>
      <c r="C18" s="392"/>
      <c r="D18" s="392"/>
      <c r="J18" s="266"/>
      <c r="P18" s="267"/>
      <c r="R18" s="266"/>
      <c r="U18" s="266" t="s">
        <v>2019</v>
      </c>
      <c r="V18" s="267"/>
      <c r="X18" s="267"/>
    </row>
    <row r="19" spans="2:24" x14ac:dyDescent="0.3">
      <c r="B19" s="392" t="s">
        <v>1906</v>
      </c>
      <c r="C19" s="392">
        <v>2</v>
      </c>
      <c r="D19" s="392"/>
      <c r="J19" s="266"/>
      <c r="P19" s="267"/>
      <c r="R19" s="266"/>
      <c r="U19" s="266"/>
      <c r="V19" s="267"/>
      <c r="X19" s="267"/>
    </row>
    <row r="20" spans="2:24" ht="15" thickBot="1" x14ac:dyDescent="0.35">
      <c r="B20" s="395" t="s">
        <v>1908</v>
      </c>
      <c r="C20" s="395">
        <v>2</v>
      </c>
      <c r="D20" s="392"/>
      <c r="J20" s="266"/>
      <c r="P20" s="267"/>
      <c r="R20" s="399" t="s">
        <v>2020</v>
      </c>
      <c r="T20" t="s">
        <v>2021</v>
      </c>
      <c r="U20" s="266"/>
      <c r="V20" s="267"/>
      <c r="X20" s="267" t="s">
        <v>2022</v>
      </c>
    </row>
    <row r="21" spans="2:24" x14ac:dyDescent="0.3">
      <c r="B21" s="392"/>
      <c r="C21" s="392"/>
      <c r="D21" s="392"/>
      <c r="J21" s="266"/>
      <c r="L21" s="391" t="s">
        <v>2019</v>
      </c>
      <c r="M21" s="265"/>
      <c r="P21" s="267"/>
      <c r="R21" s="266"/>
      <c r="U21" s="266" t="s">
        <v>2023</v>
      </c>
      <c r="V21" s="267"/>
      <c r="X21" s="267"/>
    </row>
    <row r="22" spans="2:24" ht="15" thickBot="1" x14ac:dyDescent="0.35">
      <c r="B22" s="395" t="s">
        <v>19</v>
      </c>
      <c r="C22" s="392"/>
      <c r="D22" s="392"/>
      <c r="J22" s="266" t="s">
        <v>2020</v>
      </c>
      <c r="L22" s="396" t="s">
        <v>2024</v>
      </c>
      <c r="M22" s="398"/>
      <c r="P22" s="267"/>
      <c r="R22" s="266"/>
      <c r="T22" t="s">
        <v>2025</v>
      </c>
      <c r="U22" s="396"/>
      <c r="V22" s="398"/>
      <c r="X22" s="267"/>
    </row>
    <row r="23" spans="2:24" ht="15" thickBot="1" x14ac:dyDescent="0.35">
      <c r="B23" s="392" t="s">
        <v>1906</v>
      </c>
      <c r="C23" s="392">
        <v>2</v>
      </c>
      <c r="D23" s="392"/>
      <c r="J23" s="266"/>
      <c r="O23" t="s">
        <v>2026</v>
      </c>
      <c r="P23" s="267"/>
      <c r="R23" s="266"/>
      <c r="X23" s="267"/>
    </row>
    <row r="24" spans="2:24" ht="15" thickBot="1" x14ac:dyDescent="0.35">
      <c r="B24" s="392" t="s">
        <v>1392</v>
      </c>
      <c r="C24" s="392">
        <v>3</v>
      </c>
      <c r="D24" s="392"/>
      <c r="J24" s="266"/>
      <c r="L24" s="400" t="s">
        <v>2027</v>
      </c>
      <c r="P24" s="267"/>
      <c r="R24" s="266"/>
      <c r="V24" s="1" t="s">
        <v>2027</v>
      </c>
      <c r="X24" s="267"/>
    </row>
    <row r="25" spans="2:24" ht="15" thickBot="1" x14ac:dyDescent="0.35">
      <c r="B25" s="392" t="s">
        <v>1910</v>
      </c>
      <c r="C25" s="392">
        <v>5</v>
      </c>
      <c r="D25" s="392"/>
      <c r="J25" s="396"/>
      <c r="K25" s="397"/>
      <c r="L25" s="397"/>
      <c r="M25" s="397"/>
      <c r="N25" s="397"/>
      <c r="O25" s="397"/>
      <c r="P25" s="398"/>
      <c r="R25" s="396"/>
      <c r="S25" s="397"/>
      <c r="T25" s="397"/>
      <c r="U25" s="397"/>
      <c r="V25" s="397"/>
      <c r="W25" s="397"/>
      <c r="X25" s="398"/>
    </row>
    <row r="26" spans="2:24" x14ac:dyDescent="0.3">
      <c r="B26" s="395" t="s">
        <v>1908</v>
      </c>
      <c r="C26" s="395">
        <v>30</v>
      </c>
      <c r="D26" s="392"/>
    </row>
    <row r="27" spans="2:24" ht="15" thickBot="1" x14ac:dyDescent="0.35">
      <c r="B27" s="392"/>
      <c r="C27" s="392"/>
      <c r="D27" s="392"/>
    </row>
    <row r="28" spans="2:24" x14ac:dyDescent="0.3">
      <c r="B28" s="395" t="s">
        <v>1914</v>
      </c>
      <c r="C28" s="395">
        <v>933120</v>
      </c>
      <c r="D28" s="392"/>
      <c r="J28" s="263" t="s">
        <v>2028</v>
      </c>
      <c r="K28" s="401"/>
      <c r="L28" s="264"/>
      <c r="M28" s="264"/>
      <c r="N28" s="264"/>
      <c r="O28" s="264"/>
      <c r="P28" s="265"/>
      <c r="R28" s="263" t="s">
        <v>2029</v>
      </c>
      <c r="S28" s="401"/>
      <c r="T28" s="264"/>
      <c r="U28" s="264"/>
      <c r="V28" s="264"/>
      <c r="W28" s="264"/>
      <c r="X28" s="265"/>
    </row>
    <row r="29" spans="2:24" x14ac:dyDescent="0.3">
      <c r="J29" s="266"/>
      <c r="P29" s="267"/>
      <c r="R29" s="266"/>
      <c r="X29" s="267"/>
    </row>
    <row r="30" spans="2:24" ht="15" thickBot="1" x14ac:dyDescent="0.35">
      <c r="J30" s="266"/>
      <c r="L30" t="s">
        <v>2030</v>
      </c>
      <c r="P30" s="267"/>
      <c r="R30" s="266"/>
      <c r="T30" t="s">
        <v>2030</v>
      </c>
      <c r="X30" s="267"/>
    </row>
    <row r="31" spans="2:24" x14ac:dyDescent="0.3">
      <c r="J31" s="266"/>
      <c r="L31" s="391" t="s">
        <v>2031</v>
      </c>
      <c r="M31" s="265"/>
      <c r="P31" s="267"/>
      <c r="R31" s="393"/>
      <c r="T31" s="391" t="s">
        <v>2032</v>
      </c>
      <c r="U31" s="265" t="s">
        <v>2033</v>
      </c>
      <c r="X31" s="267"/>
    </row>
    <row r="32" spans="2:24" ht="15" thickBot="1" x14ac:dyDescent="0.35">
      <c r="J32" s="266"/>
      <c r="L32" s="396" t="s">
        <v>2034</v>
      </c>
      <c r="M32" s="398"/>
      <c r="P32" s="267"/>
      <c r="R32" s="266" t="s">
        <v>2035</v>
      </c>
      <c r="T32" s="266" t="s">
        <v>2011</v>
      </c>
      <c r="U32" s="267" t="s">
        <v>2036</v>
      </c>
      <c r="X32" s="267"/>
    </row>
    <row r="33" spans="2:24" ht="15.6" x14ac:dyDescent="0.3">
      <c r="B33" s="389" t="s">
        <v>1902</v>
      </c>
      <c r="C33" s="390"/>
      <c r="D33" s="390"/>
      <c r="J33" s="266"/>
      <c r="L33" t="s">
        <v>2037</v>
      </c>
      <c r="P33" s="267"/>
      <c r="R33" s="266" t="s">
        <v>2035</v>
      </c>
      <c r="T33" s="266" t="s">
        <v>2038</v>
      </c>
      <c r="U33" s="267" t="s">
        <v>2039</v>
      </c>
      <c r="X33" s="267"/>
    </row>
    <row r="34" spans="2:24" ht="15" thickBot="1" x14ac:dyDescent="0.35">
      <c r="B34" s="392"/>
      <c r="C34" s="392"/>
      <c r="D34" s="392"/>
      <c r="J34" s="266"/>
      <c r="L34" t="s">
        <v>2040</v>
      </c>
      <c r="P34" s="267"/>
      <c r="R34" s="266"/>
      <c r="T34" s="396" t="s">
        <v>2041</v>
      </c>
      <c r="U34" s="398" t="s">
        <v>2042</v>
      </c>
      <c r="X34" s="267"/>
    </row>
    <row r="35" spans="2:24" x14ac:dyDescent="0.3">
      <c r="B35" s="392" t="s">
        <v>77</v>
      </c>
      <c r="C35" s="395">
        <v>6</v>
      </c>
      <c r="D35" s="392"/>
      <c r="J35" s="266"/>
      <c r="L35" t="s">
        <v>2043</v>
      </c>
      <c r="P35" s="267"/>
      <c r="R35" s="266"/>
      <c r="T35" t="s">
        <v>2037</v>
      </c>
      <c r="X35" s="267"/>
    </row>
    <row r="36" spans="2:24" x14ac:dyDescent="0.3">
      <c r="B36" s="392" t="s">
        <v>2044</v>
      </c>
      <c r="C36" s="395">
        <v>50</v>
      </c>
      <c r="D36" s="392"/>
      <c r="J36" s="266"/>
      <c r="L36" t="s">
        <v>2045</v>
      </c>
      <c r="P36" s="267"/>
      <c r="R36" s="266"/>
      <c r="T36" t="s">
        <v>2040</v>
      </c>
      <c r="X36" s="267"/>
    </row>
    <row r="37" spans="2:24" x14ac:dyDescent="0.3">
      <c r="B37" s="392"/>
      <c r="C37" s="392"/>
      <c r="D37" s="392"/>
      <c r="J37" s="266"/>
      <c r="L37" t="s">
        <v>2046</v>
      </c>
      <c r="P37" s="267"/>
      <c r="R37" s="266"/>
      <c r="T37" t="s">
        <v>2043</v>
      </c>
      <c r="X37" s="267"/>
    </row>
    <row r="38" spans="2:24" x14ac:dyDescent="0.3">
      <c r="B38" s="395" t="s">
        <v>156</v>
      </c>
      <c r="C38" s="392"/>
      <c r="D38" s="392"/>
      <c r="J38" s="266"/>
      <c r="L38" t="s">
        <v>2047</v>
      </c>
      <c r="P38" s="267"/>
      <c r="R38" s="266"/>
      <c r="T38" t="s">
        <v>2045</v>
      </c>
      <c r="X38" s="267"/>
    </row>
    <row r="39" spans="2:24" x14ac:dyDescent="0.3">
      <c r="B39" s="392" t="s">
        <v>1906</v>
      </c>
      <c r="C39" s="392">
        <v>2</v>
      </c>
      <c r="D39" s="392"/>
      <c r="J39" s="266"/>
      <c r="L39" t="s">
        <v>2048</v>
      </c>
      <c r="P39" s="267"/>
      <c r="R39" s="266"/>
      <c r="T39" t="s">
        <v>2046</v>
      </c>
      <c r="X39" s="267"/>
    </row>
    <row r="40" spans="2:24" x14ac:dyDescent="0.3">
      <c r="B40" s="392" t="s">
        <v>1912</v>
      </c>
      <c r="C40" s="392">
        <v>3</v>
      </c>
      <c r="D40" s="392"/>
      <c r="J40" s="266"/>
      <c r="L40" t="s">
        <v>2049</v>
      </c>
      <c r="P40" s="267"/>
      <c r="R40" s="266"/>
      <c r="T40" t="s">
        <v>2047</v>
      </c>
      <c r="X40" s="267"/>
    </row>
    <row r="41" spans="2:24" x14ac:dyDescent="0.3">
      <c r="B41" s="392" t="s">
        <v>1913</v>
      </c>
      <c r="C41" s="392">
        <v>4</v>
      </c>
      <c r="D41" s="392"/>
      <c r="J41" s="266"/>
      <c r="L41" t="s">
        <v>2050</v>
      </c>
      <c r="P41" s="267"/>
      <c r="R41" s="266"/>
      <c r="T41" t="s">
        <v>2048</v>
      </c>
      <c r="X41" s="267"/>
    </row>
    <row r="42" spans="2:24" x14ac:dyDescent="0.3">
      <c r="B42" s="395" t="s">
        <v>1908</v>
      </c>
      <c r="C42" s="395">
        <v>25</v>
      </c>
      <c r="D42" s="392"/>
      <c r="J42" s="266"/>
      <c r="P42" s="267"/>
      <c r="R42" s="266"/>
      <c r="T42" t="s">
        <v>2049</v>
      </c>
      <c r="X42" s="267"/>
    </row>
    <row r="43" spans="2:24" x14ac:dyDescent="0.3">
      <c r="B43" s="392"/>
      <c r="C43" s="392"/>
      <c r="D43" s="392"/>
      <c r="J43" s="266"/>
      <c r="P43" s="267"/>
      <c r="R43" s="266"/>
      <c r="T43" t="s">
        <v>2050</v>
      </c>
      <c r="X43" s="267"/>
    </row>
    <row r="44" spans="2:24" x14ac:dyDescent="0.3">
      <c r="B44" s="395" t="s">
        <v>16</v>
      </c>
      <c r="C44" s="392"/>
      <c r="D44" s="392"/>
      <c r="J44" s="266"/>
      <c r="P44" s="267"/>
      <c r="R44" s="266"/>
      <c r="X44" s="267"/>
    </row>
    <row r="45" spans="2:24" x14ac:dyDescent="0.3">
      <c r="B45" s="392" t="s">
        <v>1906</v>
      </c>
      <c r="C45" s="392">
        <v>2</v>
      </c>
      <c r="D45" s="392"/>
      <c r="J45" s="266" t="s">
        <v>2051</v>
      </c>
      <c r="K45" s="19">
        <v>0.8</v>
      </c>
      <c r="L45" t="s">
        <v>2034</v>
      </c>
      <c r="N45" t="s">
        <v>2052</v>
      </c>
      <c r="P45" s="267"/>
      <c r="R45" s="266" t="s">
        <v>2051</v>
      </c>
      <c r="S45" s="19">
        <v>0.2</v>
      </c>
      <c r="T45" t="s">
        <v>2053</v>
      </c>
      <c r="X45" s="267"/>
    </row>
    <row r="46" spans="2:24" x14ac:dyDescent="0.3">
      <c r="B46" s="392" t="s">
        <v>1907</v>
      </c>
      <c r="C46" s="392">
        <v>3</v>
      </c>
      <c r="D46" s="392"/>
      <c r="J46" s="266"/>
      <c r="K46" s="19">
        <v>0.2</v>
      </c>
      <c r="L46" t="s">
        <v>2031</v>
      </c>
      <c r="N46" t="s">
        <v>2054</v>
      </c>
      <c r="P46" s="267"/>
      <c r="R46" s="266"/>
      <c r="S46" s="19">
        <v>0.1</v>
      </c>
      <c r="T46" t="s">
        <v>2055</v>
      </c>
      <c r="X46" s="267"/>
    </row>
    <row r="47" spans="2:24" x14ac:dyDescent="0.3">
      <c r="B47" s="395" t="s">
        <v>1908</v>
      </c>
      <c r="C47" s="395">
        <v>7</v>
      </c>
      <c r="D47" s="392"/>
      <c r="J47" s="266"/>
      <c r="P47" s="267"/>
      <c r="R47" s="266"/>
      <c r="S47" s="19">
        <v>0.7</v>
      </c>
      <c r="T47" t="s">
        <v>2056</v>
      </c>
      <c r="X47" s="267"/>
    </row>
    <row r="48" spans="2:24" x14ac:dyDescent="0.3">
      <c r="B48" s="392"/>
      <c r="C48" s="392"/>
      <c r="D48" s="392"/>
      <c r="J48" s="266"/>
      <c r="P48" s="267"/>
      <c r="R48" s="266"/>
      <c r="X48" s="267"/>
    </row>
    <row r="49" spans="2:24" x14ac:dyDescent="0.3">
      <c r="B49" s="395" t="s">
        <v>19</v>
      </c>
      <c r="C49" s="392"/>
      <c r="D49" s="392"/>
      <c r="J49" s="266" t="s">
        <v>2057</v>
      </c>
      <c r="K49" s="19">
        <v>1</v>
      </c>
      <c r="L49" t="s">
        <v>2034</v>
      </c>
      <c r="N49" t="s">
        <v>2052</v>
      </c>
      <c r="P49" s="267"/>
      <c r="R49" s="266" t="s">
        <v>2057</v>
      </c>
      <c r="S49" s="19">
        <v>0.8</v>
      </c>
      <c r="T49" t="s">
        <v>2058</v>
      </c>
      <c r="X49" s="267"/>
    </row>
    <row r="50" spans="2:24" x14ac:dyDescent="0.3">
      <c r="B50" s="392" t="s">
        <v>1906</v>
      </c>
      <c r="C50" s="392">
        <v>2</v>
      </c>
      <c r="D50" s="392"/>
      <c r="J50" s="266"/>
      <c r="P50" s="267"/>
      <c r="R50" s="266"/>
      <c r="S50" s="19">
        <v>0.1</v>
      </c>
      <c r="T50" t="s">
        <v>2055</v>
      </c>
      <c r="X50" s="267"/>
    </row>
    <row r="51" spans="2:24" x14ac:dyDescent="0.3">
      <c r="B51" s="392" t="s">
        <v>1392</v>
      </c>
      <c r="C51" s="392">
        <v>3</v>
      </c>
      <c r="D51" s="392"/>
      <c r="J51" s="266"/>
      <c r="P51" s="267"/>
      <c r="R51" s="266"/>
      <c r="S51" s="19">
        <v>0.1</v>
      </c>
      <c r="T51" t="s">
        <v>2056</v>
      </c>
      <c r="X51" s="267"/>
    </row>
    <row r="52" spans="2:24" x14ac:dyDescent="0.3">
      <c r="B52" s="392" t="s">
        <v>1910</v>
      </c>
      <c r="C52" s="392">
        <v>5</v>
      </c>
      <c r="D52" s="392"/>
      <c r="J52" s="266"/>
      <c r="P52" s="267"/>
      <c r="R52" s="266"/>
      <c r="X52" s="267"/>
    </row>
    <row r="53" spans="2:24" x14ac:dyDescent="0.3">
      <c r="B53" s="395" t="s">
        <v>1908</v>
      </c>
      <c r="C53" s="395">
        <v>31</v>
      </c>
      <c r="D53" s="392"/>
      <c r="J53" s="266" t="s">
        <v>167</v>
      </c>
      <c r="K53" s="19">
        <v>1</v>
      </c>
      <c r="L53" t="s">
        <v>2031</v>
      </c>
      <c r="N53" t="s">
        <v>2054</v>
      </c>
      <c r="P53" s="267"/>
      <c r="R53" s="266" t="s">
        <v>167</v>
      </c>
      <c r="S53" s="19">
        <v>0.4</v>
      </c>
      <c r="T53" t="s">
        <v>2055</v>
      </c>
      <c r="X53" s="267"/>
    </row>
    <row r="54" spans="2:24" x14ac:dyDescent="0.3">
      <c r="B54" s="392"/>
      <c r="C54" s="392"/>
      <c r="D54" s="392"/>
      <c r="J54" s="266"/>
      <c r="P54" s="267"/>
      <c r="R54" s="266"/>
      <c r="S54" s="19">
        <v>0.6</v>
      </c>
      <c r="T54" t="s">
        <v>2053</v>
      </c>
      <c r="X54" s="267"/>
    </row>
    <row r="55" spans="2:24" x14ac:dyDescent="0.3">
      <c r="B55" s="395" t="s">
        <v>1914</v>
      </c>
      <c r="C55" s="402">
        <f>C35*C36*C42*C47*C53</f>
        <v>1627500</v>
      </c>
      <c r="D55" s="392"/>
      <c r="J55" s="266"/>
      <c r="P55" s="267"/>
      <c r="R55" s="266"/>
      <c r="X55" s="267"/>
    </row>
    <row r="56" spans="2:24" x14ac:dyDescent="0.3">
      <c r="J56" s="266" t="s">
        <v>2059</v>
      </c>
      <c r="K56" s="19">
        <v>1</v>
      </c>
      <c r="L56" t="s">
        <v>2031</v>
      </c>
      <c r="N56" t="s">
        <v>2054</v>
      </c>
      <c r="P56" s="267"/>
      <c r="R56" s="266" t="s">
        <v>2059</v>
      </c>
      <c r="S56" s="19">
        <v>1</v>
      </c>
      <c r="T56" t="s">
        <v>2060</v>
      </c>
      <c r="X56" s="267"/>
    </row>
    <row r="57" spans="2:24" x14ac:dyDescent="0.3">
      <c r="C57">
        <v>1627501</v>
      </c>
      <c r="J57" s="266"/>
      <c r="P57" s="267"/>
      <c r="R57" s="266"/>
      <c r="X57" s="267"/>
    </row>
    <row r="58" spans="2:24" x14ac:dyDescent="0.3">
      <c r="J58" s="266"/>
      <c r="K58" s="19"/>
      <c r="P58" s="267"/>
      <c r="R58" s="266" t="s">
        <v>2061</v>
      </c>
      <c r="S58" s="19">
        <v>0.25</v>
      </c>
      <c r="T58" t="s">
        <v>2060</v>
      </c>
      <c r="X58" s="267"/>
    </row>
    <row r="59" spans="2:24" x14ac:dyDescent="0.3">
      <c r="J59" s="266"/>
      <c r="P59" s="267"/>
      <c r="R59" s="266"/>
      <c r="S59" s="19">
        <v>0.25</v>
      </c>
      <c r="T59" t="s">
        <v>2053</v>
      </c>
      <c r="X59" s="267"/>
    </row>
    <row r="60" spans="2:24" x14ac:dyDescent="0.3">
      <c r="J60" s="266"/>
      <c r="P60" s="267"/>
      <c r="R60" s="266"/>
      <c r="S60" s="19">
        <v>0.25</v>
      </c>
      <c r="T60" t="s">
        <v>2055</v>
      </c>
      <c r="X60" s="267"/>
    </row>
    <row r="61" spans="2:24" ht="15" thickBot="1" x14ac:dyDescent="0.35">
      <c r="J61" s="396"/>
      <c r="K61" s="397"/>
      <c r="L61" s="397"/>
      <c r="M61" s="397"/>
      <c r="N61" s="397"/>
      <c r="O61" s="397"/>
      <c r="P61" s="398"/>
      <c r="R61" s="396"/>
      <c r="S61" s="314">
        <v>0.25</v>
      </c>
      <c r="T61" s="397" t="s">
        <v>2058</v>
      </c>
      <c r="U61" s="397"/>
      <c r="V61" s="397"/>
      <c r="W61" s="397"/>
      <c r="X61" s="398"/>
    </row>
  </sheetData>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DD4AF-8316-4545-A4ED-71027F8D962E}">
  <dimension ref="B2:E96"/>
  <sheetViews>
    <sheetView workbookViewId="0">
      <selection sqref="A1:XFD1048576"/>
    </sheetView>
    <sheetView workbookViewId="1"/>
  </sheetViews>
  <sheetFormatPr defaultColWidth="8.88671875" defaultRowHeight="14.4" x14ac:dyDescent="0.3"/>
  <cols>
    <col min="1" max="1" width="8.88671875" style="3"/>
    <col min="2" max="2" width="10.109375" style="3" bestFit="1" customWidth="1"/>
    <col min="3" max="3" width="61.109375" style="3" customWidth="1"/>
    <col min="4" max="4" width="23.88671875" style="3" customWidth="1"/>
    <col min="5" max="5" width="31.109375" style="3" customWidth="1"/>
    <col min="6" max="16384" width="8.88671875" style="3"/>
  </cols>
  <sheetData>
    <row r="2" spans="2:5" x14ac:dyDescent="0.3">
      <c r="C2" s="3" t="s">
        <v>2062</v>
      </c>
      <c r="D2" s="3" t="s">
        <v>2063</v>
      </c>
      <c r="E2" s="3" t="s">
        <v>2064</v>
      </c>
    </row>
    <row r="4" spans="2:5" s="378" customFormat="1" ht="15.6" x14ac:dyDescent="0.3">
      <c r="C4" s="379" t="s">
        <v>2065</v>
      </c>
    </row>
    <row r="6" spans="2:5" x14ac:dyDescent="0.3">
      <c r="C6" s="3" t="s">
        <v>158</v>
      </c>
      <c r="D6" s="3" t="s">
        <v>2066</v>
      </c>
      <c r="E6" s="3" t="s">
        <v>2067</v>
      </c>
    </row>
    <row r="8" spans="2:5" ht="28.8" x14ac:dyDescent="0.3">
      <c r="C8" s="4" t="s">
        <v>2068</v>
      </c>
      <c r="D8" s="3" t="s">
        <v>2069</v>
      </c>
      <c r="E8" s="3" t="s">
        <v>2070</v>
      </c>
    </row>
    <row r="9" spans="2:5" ht="28.8" x14ac:dyDescent="0.3">
      <c r="B9" s="3" t="s">
        <v>2071</v>
      </c>
      <c r="C9" s="4" t="s">
        <v>2072</v>
      </c>
    </row>
    <row r="10" spans="2:5" x14ac:dyDescent="0.3">
      <c r="C10" s="4"/>
    </row>
    <row r="11" spans="2:5" ht="28.8" x14ac:dyDescent="0.3">
      <c r="C11" s="4" t="s">
        <v>2073</v>
      </c>
      <c r="D11" s="3" t="s">
        <v>2074</v>
      </c>
      <c r="E11" s="3" t="s">
        <v>2075</v>
      </c>
    </row>
    <row r="12" spans="2:5" x14ac:dyDescent="0.3">
      <c r="B12" s="3" t="s">
        <v>2071</v>
      </c>
      <c r="C12" s="4" t="s">
        <v>2076</v>
      </c>
    </row>
    <row r="14" spans="2:5" s="378" customFormat="1" ht="15.6" x14ac:dyDescent="0.3">
      <c r="C14" s="379" t="s">
        <v>2077</v>
      </c>
    </row>
    <row r="16" spans="2:5" x14ac:dyDescent="0.3">
      <c r="C16" s="3" t="s">
        <v>2078</v>
      </c>
      <c r="D16" s="3" t="s">
        <v>226</v>
      </c>
    </row>
    <row r="17" spans="2:5" ht="57.6" x14ac:dyDescent="0.3">
      <c r="B17" s="3" t="s">
        <v>2079</v>
      </c>
      <c r="C17" s="4" t="s">
        <v>2080</v>
      </c>
      <c r="E17" s="4" t="s">
        <v>2081</v>
      </c>
    </row>
    <row r="18" spans="2:5" ht="28.8" x14ac:dyDescent="0.3">
      <c r="B18" s="3" t="s">
        <v>2082</v>
      </c>
      <c r="C18" s="4" t="s">
        <v>2083</v>
      </c>
      <c r="D18" s="3" t="s">
        <v>435</v>
      </c>
      <c r="E18" s="3" t="s">
        <v>2084</v>
      </c>
    </row>
    <row r="20" spans="2:5" x14ac:dyDescent="0.3">
      <c r="C20" s="3" t="s">
        <v>2085</v>
      </c>
      <c r="D20" s="3" t="s">
        <v>62</v>
      </c>
    </row>
    <row r="21" spans="2:5" x14ac:dyDescent="0.3">
      <c r="B21" s="3" t="s">
        <v>2079</v>
      </c>
      <c r="C21" s="3" t="s">
        <v>2086</v>
      </c>
      <c r="D21" s="3">
        <v>8000</v>
      </c>
      <c r="E21" s="3" t="s">
        <v>2087</v>
      </c>
    </row>
    <row r="22" spans="2:5" x14ac:dyDescent="0.3">
      <c r="B22" s="3" t="s">
        <v>2082</v>
      </c>
      <c r="C22" s="4" t="s">
        <v>2088</v>
      </c>
    </row>
    <row r="23" spans="2:5" x14ac:dyDescent="0.3">
      <c r="C23" s="3" t="s">
        <v>2089</v>
      </c>
    </row>
    <row r="24" spans="2:5" x14ac:dyDescent="0.3">
      <c r="C24" s="3" t="s">
        <v>2090</v>
      </c>
    </row>
    <row r="26" spans="2:5" ht="28.8" x14ac:dyDescent="0.3">
      <c r="C26" s="4" t="s">
        <v>2091</v>
      </c>
      <c r="D26" s="3" t="s">
        <v>226</v>
      </c>
    </row>
    <row r="27" spans="2:5" x14ac:dyDescent="0.3">
      <c r="B27" s="3" t="s">
        <v>2079</v>
      </c>
      <c r="C27" s="3" t="s">
        <v>2092</v>
      </c>
    </row>
    <row r="28" spans="2:5" x14ac:dyDescent="0.3">
      <c r="B28" s="3" t="s">
        <v>2082</v>
      </c>
      <c r="C28" s="3" t="s">
        <v>2093</v>
      </c>
      <c r="E28" s="3" t="s">
        <v>2094</v>
      </c>
    </row>
    <row r="30" spans="2:5" ht="43.2" x14ac:dyDescent="0.3">
      <c r="C30" s="4" t="s">
        <v>2095</v>
      </c>
      <c r="D30" s="3" t="s">
        <v>226</v>
      </c>
      <c r="E30" s="4" t="s">
        <v>2096</v>
      </c>
    </row>
    <row r="31" spans="2:5" x14ac:dyDescent="0.3">
      <c r="B31" s="3" t="s">
        <v>2079</v>
      </c>
      <c r="C31" s="3" t="s">
        <v>2097</v>
      </c>
    </row>
    <row r="32" spans="2:5" x14ac:dyDescent="0.3">
      <c r="B32" s="3" t="s">
        <v>2082</v>
      </c>
    </row>
    <row r="34" spans="2:4" s="378" customFormat="1" ht="15.6" x14ac:dyDescent="0.3">
      <c r="C34" s="379" t="s">
        <v>2098</v>
      </c>
    </row>
    <row r="36" spans="2:4" x14ac:dyDescent="0.3">
      <c r="C36" s="4" t="s">
        <v>2099</v>
      </c>
    </row>
    <row r="37" spans="2:4" x14ac:dyDescent="0.3">
      <c r="B37" s="3" t="s">
        <v>2100</v>
      </c>
      <c r="C37" s="3" t="s">
        <v>2101</v>
      </c>
      <c r="D37" s="3" t="s">
        <v>62</v>
      </c>
    </row>
    <row r="38" spans="2:4" x14ac:dyDescent="0.3">
      <c r="B38" s="3" t="s">
        <v>2102</v>
      </c>
      <c r="C38" s="3" t="s">
        <v>2103</v>
      </c>
    </row>
    <row r="40" spans="2:4" x14ac:dyDescent="0.3">
      <c r="C40" s="3" t="s">
        <v>2104</v>
      </c>
    </row>
    <row r="41" spans="2:4" x14ac:dyDescent="0.3">
      <c r="B41" s="3" t="s">
        <v>2100</v>
      </c>
      <c r="C41" s="3" t="s">
        <v>2105</v>
      </c>
      <c r="D41" s="3" t="s">
        <v>62</v>
      </c>
    </row>
    <row r="42" spans="2:4" x14ac:dyDescent="0.3">
      <c r="B42" s="3" t="s">
        <v>2102</v>
      </c>
      <c r="C42" s="3" t="s">
        <v>2106</v>
      </c>
    </row>
    <row r="44" spans="2:4" x14ac:dyDescent="0.3">
      <c r="C44" s="3" t="s">
        <v>2107</v>
      </c>
    </row>
    <row r="45" spans="2:4" x14ac:dyDescent="0.3">
      <c r="B45" s="3" t="s">
        <v>2100</v>
      </c>
      <c r="C45" s="3" t="s">
        <v>955</v>
      </c>
      <c r="D45" s="3" t="s">
        <v>62</v>
      </c>
    </row>
    <row r="46" spans="2:4" x14ac:dyDescent="0.3">
      <c r="B46" s="3" t="s">
        <v>2102</v>
      </c>
      <c r="C46" s="3" t="s">
        <v>2108</v>
      </c>
    </row>
    <row r="48" spans="2:4" ht="43.2" x14ac:dyDescent="0.3">
      <c r="C48" s="4" t="s">
        <v>2109</v>
      </c>
    </row>
    <row r="50" spans="2:4" x14ac:dyDescent="0.3">
      <c r="C50" s="7" t="s">
        <v>756</v>
      </c>
      <c r="D50" s="3" t="s">
        <v>2110</v>
      </c>
    </row>
    <row r="51" spans="2:4" x14ac:dyDescent="0.3">
      <c r="C51" s="3" t="s">
        <v>2111</v>
      </c>
    </row>
    <row r="52" spans="2:4" x14ac:dyDescent="0.3">
      <c r="B52" s="3" t="s">
        <v>2100</v>
      </c>
      <c r="C52" s="3" t="s">
        <v>2112</v>
      </c>
    </row>
    <row r="53" spans="2:4" x14ac:dyDescent="0.3">
      <c r="B53" s="3" t="s">
        <v>2102</v>
      </c>
      <c r="C53" s="3" t="s">
        <v>2113</v>
      </c>
    </row>
    <row r="54" spans="2:4" x14ac:dyDescent="0.3">
      <c r="B54" s="3" t="s">
        <v>2114</v>
      </c>
      <c r="C54" s="3" t="s">
        <v>2115</v>
      </c>
    </row>
    <row r="56" spans="2:4" x14ac:dyDescent="0.3">
      <c r="C56" s="7" t="s">
        <v>786</v>
      </c>
      <c r="D56" s="3" t="s">
        <v>2110</v>
      </c>
    </row>
    <row r="57" spans="2:4" x14ac:dyDescent="0.3">
      <c r="C57" s="3" t="s">
        <v>2116</v>
      </c>
    </row>
    <row r="58" spans="2:4" x14ac:dyDescent="0.3">
      <c r="B58" s="3" t="s">
        <v>2100</v>
      </c>
      <c r="C58" s="3" t="s">
        <v>2112</v>
      </c>
    </row>
    <row r="59" spans="2:4" x14ac:dyDescent="0.3">
      <c r="B59" s="3" t="s">
        <v>2102</v>
      </c>
      <c r="C59" s="3" t="s">
        <v>2113</v>
      </c>
    </row>
    <row r="60" spans="2:4" x14ac:dyDescent="0.3">
      <c r="B60" s="3" t="s">
        <v>2114</v>
      </c>
      <c r="C60" s="3" t="s">
        <v>2115</v>
      </c>
    </row>
    <row r="61" spans="2:4" x14ac:dyDescent="0.3">
      <c r="C61" s="3" t="s">
        <v>2117</v>
      </c>
    </row>
    <row r="62" spans="2:4" x14ac:dyDescent="0.3">
      <c r="B62" s="3" t="s">
        <v>2100</v>
      </c>
      <c r="C62" s="3" t="s">
        <v>2118</v>
      </c>
    </row>
    <row r="63" spans="2:4" x14ac:dyDescent="0.3">
      <c r="B63" s="3" t="s">
        <v>2102</v>
      </c>
      <c r="C63" s="3" t="s">
        <v>2119</v>
      </c>
    </row>
    <row r="65" spans="2:5" x14ac:dyDescent="0.3">
      <c r="C65" s="7" t="s">
        <v>2120</v>
      </c>
      <c r="D65" s="3" t="s">
        <v>2110</v>
      </c>
    </row>
    <row r="66" spans="2:5" x14ac:dyDescent="0.3">
      <c r="C66" s="3" t="s">
        <v>2121</v>
      </c>
    </row>
    <row r="67" spans="2:5" x14ac:dyDescent="0.3">
      <c r="B67" s="3" t="s">
        <v>2100</v>
      </c>
      <c r="C67" s="3" t="s">
        <v>2112</v>
      </c>
    </row>
    <row r="68" spans="2:5" x14ac:dyDescent="0.3">
      <c r="B68" s="3" t="s">
        <v>2102</v>
      </c>
      <c r="C68" s="3" t="s">
        <v>2113</v>
      </c>
    </row>
    <row r="69" spans="2:5" x14ac:dyDescent="0.3">
      <c r="B69" s="3" t="s">
        <v>2114</v>
      </c>
      <c r="C69" s="3" t="s">
        <v>2115</v>
      </c>
    </row>
    <row r="71" spans="2:5" x14ac:dyDescent="0.3">
      <c r="C71" s="7" t="s">
        <v>2122</v>
      </c>
    </row>
    <row r="72" spans="2:5" ht="43.2" x14ac:dyDescent="0.3">
      <c r="C72" s="4" t="s">
        <v>2123</v>
      </c>
    </row>
    <row r="73" spans="2:5" x14ac:dyDescent="0.3">
      <c r="B73" s="3" t="s">
        <v>2100</v>
      </c>
      <c r="C73" s="3" t="s">
        <v>2124</v>
      </c>
      <c r="D73" s="3" t="s">
        <v>62</v>
      </c>
    </row>
    <row r="74" spans="2:5" x14ac:dyDescent="0.3">
      <c r="B74" s="3" t="s">
        <v>2102</v>
      </c>
      <c r="C74" s="3" t="s">
        <v>2125</v>
      </c>
    </row>
    <row r="76" spans="2:5" s="378" customFormat="1" ht="15.6" x14ac:dyDescent="0.3">
      <c r="C76" s="379" t="s">
        <v>2126</v>
      </c>
    </row>
    <row r="78" spans="2:5" x14ac:dyDescent="0.3">
      <c r="C78" s="3" t="s">
        <v>2127</v>
      </c>
      <c r="E78" s="3" t="s">
        <v>2128</v>
      </c>
    </row>
    <row r="79" spans="2:5" x14ac:dyDescent="0.3">
      <c r="B79" s="3" t="s">
        <v>2079</v>
      </c>
      <c r="C79" s="3" t="s">
        <v>2129</v>
      </c>
    </row>
    <row r="80" spans="2:5" x14ac:dyDescent="0.3">
      <c r="C80" s="3" t="s">
        <v>2130</v>
      </c>
    </row>
    <row r="81" spans="2:5" x14ac:dyDescent="0.3">
      <c r="B81" s="3" t="s">
        <v>2082</v>
      </c>
      <c r="C81" s="3" t="s">
        <v>2131</v>
      </c>
      <c r="D81" s="3" t="s">
        <v>2132</v>
      </c>
      <c r="E81" s="3" t="s">
        <v>2133</v>
      </c>
    </row>
    <row r="83" spans="2:5" x14ac:dyDescent="0.3">
      <c r="C83" s="3" t="s">
        <v>2134</v>
      </c>
    </row>
    <row r="84" spans="2:5" x14ac:dyDescent="0.3">
      <c r="B84" s="3" t="s">
        <v>2135</v>
      </c>
      <c r="C84" s="3" t="s">
        <v>2136</v>
      </c>
      <c r="D84" s="3" t="s">
        <v>2137</v>
      </c>
    </row>
    <row r="85" spans="2:5" x14ac:dyDescent="0.3">
      <c r="B85" s="3" t="s">
        <v>2138</v>
      </c>
      <c r="C85" s="3" t="s">
        <v>2139</v>
      </c>
    </row>
    <row r="87" spans="2:5" s="378" customFormat="1" ht="15.6" x14ac:dyDescent="0.3">
      <c r="C87" s="379" t="s">
        <v>2140</v>
      </c>
    </row>
    <row r="89" spans="2:5" x14ac:dyDescent="0.3">
      <c r="C89" s="3" t="s">
        <v>2141</v>
      </c>
      <c r="D89" s="380">
        <v>1260</v>
      </c>
    </row>
    <row r="90" spans="2:5" x14ac:dyDescent="0.3">
      <c r="C90" s="3" t="s">
        <v>2142</v>
      </c>
      <c r="D90" s="3" t="s">
        <v>2143</v>
      </c>
    </row>
    <row r="91" spans="2:5" x14ac:dyDescent="0.3">
      <c r="C91" s="3" t="s">
        <v>2144</v>
      </c>
      <c r="D91" s="3" t="s">
        <v>2143</v>
      </c>
    </row>
    <row r="92" spans="2:5" x14ac:dyDescent="0.3">
      <c r="C92" s="3" t="s">
        <v>2145</v>
      </c>
      <c r="D92" s="380">
        <v>19050</v>
      </c>
    </row>
    <row r="94" spans="2:5" x14ac:dyDescent="0.3">
      <c r="C94" s="3" t="s">
        <v>2146</v>
      </c>
    </row>
    <row r="95" spans="2:5" x14ac:dyDescent="0.3">
      <c r="C95" s="3" t="s">
        <v>2147</v>
      </c>
      <c r="D95" s="380">
        <v>960</v>
      </c>
    </row>
    <row r="96" spans="2:5" x14ac:dyDescent="0.3">
      <c r="C96" s="3" t="s">
        <v>2148</v>
      </c>
      <c r="D96" s="380">
        <v>300</v>
      </c>
    </row>
  </sheetData>
  <pageMargins left="0.7" right="0.7" top="0.75" bottom="0.75" header="0.3" footer="0.3"/>
  <legacy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9EBBA-1C0C-421B-A4B3-6B5EC2097C4B}">
  <dimension ref="B2:F46"/>
  <sheetViews>
    <sheetView workbookViewId="0">
      <selection activeCell="M16" sqref="M16"/>
    </sheetView>
    <sheetView workbookViewId="1"/>
  </sheetViews>
  <sheetFormatPr defaultRowHeight="14.4" x14ac:dyDescent="0.3"/>
  <cols>
    <col min="2" max="2" width="42.109375" customWidth="1"/>
  </cols>
  <sheetData>
    <row r="2" spans="2:6" x14ac:dyDescent="0.3">
      <c r="B2" s="1" t="s">
        <v>2149</v>
      </c>
    </row>
    <row r="4" spans="2:6" x14ac:dyDescent="0.3">
      <c r="B4" t="s">
        <v>2150</v>
      </c>
    </row>
    <row r="6" spans="2:6" x14ac:dyDescent="0.3">
      <c r="B6" t="s">
        <v>2151</v>
      </c>
    </row>
    <row r="9" spans="2:6" x14ac:dyDescent="0.3">
      <c r="B9" t="s">
        <v>2152</v>
      </c>
      <c r="C9">
        <v>25</v>
      </c>
      <c r="D9" t="s">
        <v>1844</v>
      </c>
    </row>
    <row r="10" spans="2:6" x14ac:dyDescent="0.3">
      <c r="B10" t="s">
        <v>2153</v>
      </c>
      <c r="C10">
        <v>15</v>
      </c>
      <c r="D10" t="s">
        <v>1844</v>
      </c>
    </row>
    <row r="11" spans="2:6" x14ac:dyDescent="0.3">
      <c r="B11" t="s">
        <v>2154</v>
      </c>
      <c r="C11">
        <v>12</v>
      </c>
      <c r="D11" t="s">
        <v>1844</v>
      </c>
    </row>
    <row r="13" spans="2:6" x14ac:dyDescent="0.3">
      <c r="C13" t="s">
        <v>2155</v>
      </c>
    </row>
    <row r="14" spans="2:6" x14ac:dyDescent="0.3">
      <c r="B14" t="s">
        <v>2156</v>
      </c>
      <c r="C14">
        <v>8</v>
      </c>
      <c r="D14">
        <v>9</v>
      </c>
      <c r="E14">
        <v>10</v>
      </c>
      <c r="F14">
        <v>11</v>
      </c>
    </row>
    <row r="16" spans="2:6" x14ac:dyDescent="0.3">
      <c r="B16" t="s">
        <v>13</v>
      </c>
      <c r="C16">
        <v>3</v>
      </c>
      <c r="D16">
        <v>3</v>
      </c>
      <c r="E16">
        <v>2</v>
      </c>
    </row>
    <row r="17" spans="2:5" x14ac:dyDescent="0.3">
      <c r="B17" t="s">
        <v>39</v>
      </c>
      <c r="C17">
        <v>1</v>
      </c>
      <c r="D17">
        <v>0</v>
      </c>
      <c r="E17">
        <v>0</v>
      </c>
    </row>
    <row r="18" spans="2:5" x14ac:dyDescent="0.3">
      <c r="B18" t="s">
        <v>1042</v>
      </c>
      <c r="C18">
        <v>1</v>
      </c>
      <c r="D18">
        <v>1</v>
      </c>
      <c r="E18">
        <v>1</v>
      </c>
    </row>
    <row r="20" spans="2:5" x14ac:dyDescent="0.3">
      <c r="B20" t="s">
        <v>16</v>
      </c>
      <c r="C20">
        <v>0</v>
      </c>
      <c r="D20">
        <v>3</v>
      </c>
      <c r="E20">
        <v>3</v>
      </c>
    </row>
    <row r="21" spans="2:5" x14ac:dyDescent="0.3">
      <c r="B21" t="s">
        <v>2157</v>
      </c>
      <c r="C21">
        <v>0</v>
      </c>
      <c r="D21">
        <v>0</v>
      </c>
      <c r="E21">
        <v>0</v>
      </c>
    </row>
    <row r="23" spans="2:5" x14ac:dyDescent="0.3">
      <c r="B23" t="s">
        <v>2158</v>
      </c>
      <c r="C23">
        <v>1</v>
      </c>
      <c r="D23">
        <v>2</v>
      </c>
      <c r="E23">
        <v>4</v>
      </c>
    </row>
    <row r="25" spans="2:5" x14ac:dyDescent="0.3">
      <c r="B25" t="s">
        <v>2159</v>
      </c>
      <c r="C25">
        <f xml:space="preserve"> SUM( C16:C18 )</f>
        <v>5</v>
      </c>
      <c r="D25">
        <f xml:space="preserve"> SUM( D16:D18 )</f>
        <v>4</v>
      </c>
      <c r="E25">
        <f xml:space="preserve"> SUM( E16:E18 )</f>
        <v>3</v>
      </c>
    </row>
    <row r="26" spans="2:5" x14ac:dyDescent="0.3">
      <c r="B26" t="s">
        <v>2160</v>
      </c>
      <c r="C26">
        <f xml:space="preserve"> SUM( C20:C21 )</f>
        <v>0</v>
      </c>
      <c r="D26">
        <f xml:space="preserve"> SUM( D20:D21 )</f>
        <v>3</v>
      </c>
      <c r="E26">
        <f xml:space="preserve"> SUM( E20:E21 )</f>
        <v>3</v>
      </c>
    </row>
    <row r="27" spans="2:5" x14ac:dyDescent="0.3">
      <c r="B27" t="s">
        <v>2161</v>
      </c>
      <c r="C27">
        <f xml:space="preserve"> C25 + C26</f>
        <v>5</v>
      </c>
      <c r="D27">
        <f xml:space="preserve"> D25 + D26</f>
        <v>7</v>
      </c>
      <c r="E27">
        <f xml:space="preserve"> E25 + E26</f>
        <v>6</v>
      </c>
    </row>
    <row r="29" spans="2:5" x14ac:dyDescent="0.3">
      <c r="B29" t="s">
        <v>2162</v>
      </c>
      <c r="C29">
        <f xml:space="preserve"> C27 - C23</f>
        <v>4</v>
      </c>
      <c r="D29">
        <f xml:space="preserve"> D27 - D23</f>
        <v>5</v>
      </c>
      <c r="E29">
        <f xml:space="preserve"> E27 - E23</f>
        <v>2</v>
      </c>
    </row>
    <row r="31" spans="2:5" x14ac:dyDescent="0.3">
      <c r="B31" t="s">
        <v>2163</v>
      </c>
      <c r="C31">
        <f xml:space="preserve"> $C$9 * C27</f>
        <v>125</v>
      </c>
      <c r="D31">
        <f xml:space="preserve"> $C$9 * D27</f>
        <v>175</v>
      </c>
      <c r="E31">
        <f xml:space="preserve"> $C$9 * E27</f>
        <v>150</v>
      </c>
    </row>
    <row r="32" spans="2:5" x14ac:dyDescent="0.3">
      <c r="B32" t="s">
        <v>2164</v>
      </c>
      <c r="C32">
        <f xml:space="preserve"> $C$9 * C29</f>
        <v>100</v>
      </c>
      <c r="D32">
        <f xml:space="preserve"> $C$9 * D29</f>
        <v>125</v>
      </c>
      <c r="E32">
        <f xml:space="preserve"> $C$9 * E29</f>
        <v>50</v>
      </c>
    </row>
    <row r="34" spans="2:5" x14ac:dyDescent="0.3">
      <c r="B34" t="s">
        <v>2165</v>
      </c>
      <c r="C34">
        <f xml:space="preserve"> C31 - C32</f>
        <v>25</v>
      </c>
      <c r="D34">
        <f xml:space="preserve"> D31 - D32</f>
        <v>50</v>
      </c>
      <c r="E34">
        <f xml:space="preserve"> E31 - E32</f>
        <v>100</v>
      </c>
    </row>
    <row r="36" spans="2:5" x14ac:dyDescent="0.3">
      <c r="B36" t="s">
        <v>2166</v>
      </c>
      <c r="C36">
        <f xml:space="preserve"> $C$9 * C25</f>
        <v>125</v>
      </c>
      <c r="D36">
        <f xml:space="preserve"> $C$9 * D25</f>
        <v>100</v>
      </c>
      <c r="E36">
        <f xml:space="preserve"> $C$9 * E25</f>
        <v>75</v>
      </c>
    </row>
    <row r="37" spans="2:5" x14ac:dyDescent="0.3">
      <c r="B37" t="s">
        <v>2167</v>
      </c>
      <c r="C37">
        <f xml:space="preserve"> $C$10 * C26</f>
        <v>0</v>
      </c>
      <c r="D37">
        <f xml:space="preserve"> $C$10 * D26</f>
        <v>45</v>
      </c>
      <c r="E37">
        <f xml:space="preserve"> $C$10 * E26</f>
        <v>45</v>
      </c>
    </row>
    <row r="38" spans="2:5" x14ac:dyDescent="0.3">
      <c r="B38" t="s">
        <v>2168</v>
      </c>
      <c r="C38">
        <f xml:space="preserve"> C36 + C37</f>
        <v>125</v>
      </c>
      <c r="D38">
        <f xml:space="preserve"> D36 + D37</f>
        <v>145</v>
      </c>
      <c r="E38">
        <f xml:space="preserve"> E36 + E37</f>
        <v>120</v>
      </c>
    </row>
    <row r="41" spans="2:5" x14ac:dyDescent="0.3">
      <c r="B41" t="s">
        <v>2169</v>
      </c>
      <c r="C41" t="b">
        <f xml:space="preserve"> C25 &gt; C23</f>
        <v>1</v>
      </c>
      <c r="D41" t="b">
        <f xml:space="preserve"> D25 &gt; D23</f>
        <v>1</v>
      </c>
      <c r="E41" t="b">
        <f xml:space="preserve"> E25 &gt; E23</f>
        <v>0</v>
      </c>
    </row>
    <row r="42" spans="2:5" x14ac:dyDescent="0.3">
      <c r="B42" t="s">
        <v>2170</v>
      </c>
      <c r="C42" t="b">
        <f xml:space="preserve"> C27 &gt; C23</f>
        <v>1</v>
      </c>
      <c r="D42" t="b">
        <f xml:space="preserve"> D27 &gt; D23</f>
        <v>1</v>
      </c>
      <c r="E42" t="b">
        <f xml:space="preserve"> E27 &gt; E23</f>
        <v>1</v>
      </c>
    </row>
    <row r="44" spans="2:5" x14ac:dyDescent="0.3">
      <c r="B44" t="s">
        <v>2171</v>
      </c>
    </row>
    <row r="45" spans="2:5" x14ac:dyDescent="0.3">
      <c r="B45" t="s">
        <v>2172</v>
      </c>
    </row>
    <row r="46" spans="2:5" x14ac:dyDescent="0.3">
      <c r="B46" t="s">
        <v>2173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2BCA4-8125-4AF6-8A2B-B7E48FE649F3}">
  <dimension ref="B2:L46"/>
  <sheetViews>
    <sheetView workbookViewId="0">
      <selection activeCell="P24" sqref="P24"/>
    </sheetView>
    <sheetView workbookViewId="1"/>
  </sheetViews>
  <sheetFormatPr defaultRowHeight="14.4" x14ac:dyDescent="0.3"/>
  <cols>
    <col min="2" max="2" width="16.109375" customWidth="1"/>
  </cols>
  <sheetData>
    <row r="2" spans="2:12" ht="18" x14ac:dyDescent="0.35">
      <c r="B2" s="15" t="s">
        <v>2174</v>
      </c>
    </row>
    <row r="4" spans="2:12" x14ac:dyDescent="0.3">
      <c r="B4" t="s">
        <v>2175</v>
      </c>
    </row>
    <row r="6" spans="2:12" x14ac:dyDescent="0.3">
      <c r="B6" t="s">
        <v>2176</v>
      </c>
    </row>
    <row r="9" spans="2:12" x14ac:dyDescent="0.3">
      <c r="B9" t="s">
        <v>2177</v>
      </c>
    </row>
    <row r="11" spans="2:12" x14ac:dyDescent="0.3">
      <c r="B11" s="1" t="s">
        <v>2178</v>
      </c>
      <c r="C11" s="1" t="s">
        <v>389</v>
      </c>
      <c r="D11" s="1" t="s">
        <v>390</v>
      </c>
      <c r="F11" s="430" t="s">
        <v>2179</v>
      </c>
      <c r="G11" s="430"/>
      <c r="I11" s="430" t="s">
        <v>390</v>
      </c>
      <c r="J11" s="430"/>
    </row>
    <row r="12" spans="2:12" x14ac:dyDescent="0.3">
      <c r="B12" s="1"/>
      <c r="C12" s="1"/>
      <c r="D12" s="1"/>
      <c r="F12" s="1" t="s">
        <v>373</v>
      </c>
      <c r="G12" s="1" t="s">
        <v>1039</v>
      </c>
      <c r="I12" s="1" t="s">
        <v>373</v>
      </c>
      <c r="J12" s="1" t="s">
        <v>1039</v>
      </c>
    </row>
    <row r="13" spans="2:12" x14ac:dyDescent="0.3">
      <c r="B13" t="s">
        <v>2180</v>
      </c>
      <c r="C13">
        <v>2.1</v>
      </c>
      <c r="D13" s="18">
        <f xml:space="preserve"> C13 * 365.25</f>
        <v>767.02499999999998</v>
      </c>
      <c r="F13" s="17">
        <f xml:space="preserve"> 16/24</f>
        <v>0.66666666666666663</v>
      </c>
      <c r="G13" s="17">
        <f xml:space="preserve"> 8/24</f>
        <v>0.33333333333333331</v>
      </c>
      <c r="I13" s="18">
        <f xml:space="preserve"> F13 * $D13</f>
        <v>511.34999999999997</v>
      </c>
      <c r="J13" s="18">
        <f xml:space="preserve"> G13 * $D13</f>
        <v>255.67499999999998</v>
      </c>
      <c r="L13" t="s">
        <v>2181</v>
      </c>
    </row>
    <row r="14" spans="2:12" x14ac:dyDescent="0.3">
      <c r="B14" t="s">
        <v>2182</v>
      </c>
      <c r="C14">
        <v>0.8</v>
      </c>
      <c r="D14" s="18">
        <f t="shared" ref="D14:D16" si="0" xml:space="preserve"> C14 * 365.25</f>
        <v>292.2</v>
      </c>
      <c r="F14">
        <v>1</v>
      </c>
      <c r="I14" s="18">
        <f t="shared" ref="I14:I16" si="1" xml:space="preserve"> F14 * $D14</f>
        <v>292.2</v>
      </c>
      <c r="J14" s="18">
        <f t="shared" ref="J14:J16" si="2" xml:space="preserve"> G14 * $D14</f>
        <v>0</v>
      </c>
    </row>
    <row r="15" spans="2:12" x14ac:dyDescent="0.3">
      <c r="B15" t="s">
        <v>2183</v>
      </c>
      <c r="C15">
        <v>0.4</v>
      </c>
      <c r="D15" s="18">
        <f t="shared" si="0"/>
        <v>146.1</v>
      </c>
      <c r="F15">
        <v>1</v>
      </c>
      <c r="I15" s="18">
        <f t="shared" si="1"/>
        <v>146.1</v>
      </c>
      <c r="J15" s="18">
        <f t="shared" si="2"/>
        <v>0</v>
      </c>
    </row>
    <row r="16" spans="2:12" x14ac:dyDescent="0.3">
      <c r="B16" t="s">
        <v>1042</v>
      </c>
      <c r="C16">
        <v>4.3</v>
      </c>
      <c r="D16" s="18">
        <f t="shared" si="0"/>
        <v>1570.575</v>
      </c>
      <c r="F16">
        <v>1</v>
      </c>
      <c r="I16" s="18">
        <f t="shared" si="1"/>
        <v>1570.575</v>
      </c>
      <c r="J16" s="18">
        <f t="shared" si="2"/>
        <v>0</v>
      </c>
    </row>
    <row r="17" spans="2:10" x14ac:dyDescent="0.3">
      <c r="B17" t="s">
        <v>2184</v>
      </c>
      <c r="D17" s="18"/>
      <c r="I17" s="18"/>
      <c r="J17" s="18"/>
    </row>
    <row r="18" spans="2:10" x14ac:dyDescent="0.3">
      <c r="I18" s="259">
        <f xml:space="preserve"> SUM( I13:I16 )</f>
        <v>2520.2249999999999</v>
      </c>
      <c r="J18" s="259">
        <f xml:space="preserve"> SUM( J13:J16 )</f>
        <v>255.67499999999998</v>
      </c>
    </row>
    <row r="21" spans="2:10" x14ac:dyDescent="0.3">
      <c r="B21" s="1" t="s">
        <v>2178</v>
      </c>
      <c r="C21" s="1" t="s">
        <v>1270</v>
      </c>
    </row>
    <row r="22" spans="2:10" x14ac:dyDescent="0.3">
      <c r="B22" t="s">
        <v>2180</v>
      </c>
    </row>
    <row r="23" spans="2:10" x14ac:dyDescent="0.3">
      <c r="B23" t="s">
        <v>2182</v>
      </c>
    </row>
    <row r="24" spans="2:10" x14ac:dyDescent="0.3">
      <c r="B24" t="s">
        <v>2183</v>
      </c>
      <c r="C24" t="s">
        <v>2185</v>
      </c>
    </row>
    <row r="25" spans="2:10" x14ac:dyDescent="0.3">
      <c r="B25" t="s">
        <v>1042</v>
      </c>
      <c r="C25" t="s">
        <v>2186</v>
      </c>
    </row>
    <row r="26" spans="2:10" x14ac:dyDescent="0.3">
      <c r="B26" t="s">
        <v>2184</v>
      </c>
      <c r="C26" t="s">
        <v>2187</v>
      </c>
    </row>
    <row r="29" spans="2:10" x14ac:dyDescent="0.3">
      <c r="B29" s="1" t="s">
        <v>2178</v>
      </c>
      <c r="C29" s="1" t="s">
        <v>2188</v>
      </c>
    </row>
    <row r="30" spans="2:10" x14ac:dyDescent="0.3">
      <c r="B30" t="s">
        <v>2180</v>
      </c>
      <c r="C30" t="s">
        <v>2189</v>
      </c>
    </row>
    <row r="31" spans="2:10" x14ac:dyDescent="0.3">
      <c r="B31" t="s">
        <v>2182</v>
      </c>
      <c r="C31" t="s">
        <v>2190</v>
      </c>
    </row>
    <row r="32" spans="2:10" x14ac:dyDescent="0.3">
      <c r="B32" t="s">
        <v>2183</v>
      </c>
      <c r="C32" t="s">
        <v>2191</v>
      </c>
    </row>
    <row r="33" spans="2:3" x14ac:dyDescent="0.3">
      <c r="B33" t="s">
        <v>1042</v>
      </c>
      <c r="C33" t="s">
        <v>2190</v>
      </c>
    </row>
    <row r="34" spans="2:3" x14ac:dyDescent="0.3">
      <c r="B34" t="s">
        <v>2184</v>
      </c>
      <c r="C34" t="s">
        <v>2192</v>
      </c>
    </row>
    <row r="36" spans="2:3" x14ac:dyDescent="0.3">
      <c r="B36" t="s">
        <v>2193</v>
      </c>
    </row>
    <row r="39" spans="2:3" x14ac:dyDescent="0.3">
      <c r="B39" s="1" t="s">
        <v>2178</v>
      </c>
      <c r="C39" s="1" t="s">
        <v>2194</v>
      </c>
    </row>
    <row r="40" spans="2:3" x14ac:dyDescent="0.3">
      <c r="B40" t="s">
        <v>2180</v>
      </c>
      <c r="C40" t="s">
        <v>2195</v>
      </c>
    </row>
    <row r="41" spans="2:3" x14ac:dyDescent="0.3">
      <c r="B41" t="s">
        <v>2182</v>
      </c>
      <c r="C41" t="s">
        <v>2196</v>
      </c>
    </row>
    <row r="42" spans="2:3" x14ac:dyDescent="0.3">
      <c r="B42" t="s">
        <v>2183</v>
      </c>
      <c r="C42" t="s">
        <v>2195</v>
      </c>
    </row>
    <row r="43" spans="2:3" x14ac:dyDescent="0.3">
      <c r="B43" t="s">
        <v>1042</v>
      </c>
      <c r="C43" t="s">
        <v>69</v>
      </c>
    </row>
    <row r="44" spans="2:3" x14ac:dyDescent="0.3">
      <c r="B44" t="s">
        <v>2184</v>
      </c>
      <c r="C44" t="s">
        <v>2197</v>
      </c>
    </row>
    <row r="46" spans="2:3" x14ac:dyDescent="0.3">
      <c r="B46" t="s">
        <v>2198</v>
      </c>
    </row>
  </sheetData>
  <mergeCells count="2">
    <mergeCell ref="F11:G11"/>
    <mergeCell ref="I11:J11"/>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5B99B-843E-4524-981A-53AE1DEC6598}">
  <dimension ref="A1:H29"/>
  <sheetViews>
    <sheetView workbookViewId="0">
      <selection activeCell="M21" sqref="M21"/>
    </sheetView>
    <sheetView workbookViewId="1"/>
  </sheetViews>
  <sheetFormatPr defaultRowHeight="14.4" x14ac:dyDescent="0.3"/>
  <cols>
    <col min="1" max="1" width="22.88671875" bestFit="1" customWidth="1"/>
  </cols>
  <sheetData>
    <row r="1" spans="1:8" s="16" customFormat="1" ht="93.6" x14ac:dyDescent="0.3">
      <c r="A1" s="16" t="s">
        <v>2199</v>
      </c>
      <c r="B1" s="16" t="s">
        <v>2200</v>
      </c>
      <c r="C1" s="16" t="s">
        <v>2201</v>
      </c>
      <c r="D1" s="16" t="s">
        <v>2202</v>
      </c>
      <c r="E1" s="16" t="s">
        <v>2203</v>
      </c>
      <c r="F1" s="16" t="s">
        <v>2204</v>
      </c>
      <c r="G1" s="16" t="s">
        <v>2205</v>
      </c>
      <c r="H1" s="16" t="s">
        <v>2206</v>
      </c>
    </row>
    <row r="2" spans="1:8" x14ac:dyDescent="0.3">
      <c r="A2" t="s">
        <v>2207</v>
      </c>
      <c r="B2">
        <v>161734</v>
      </c>
      <c r="C2" s="189" t="s">
        <v>2208</v>
      </c>
      <c r="G2" s="189" t="s">
        <v>2209</v>
      </c>
      <c r="H2">
        <v>0.14144999999999999</v>
      </c>
    </row>
    <row r="3" spans="1:8" x14ac:dyDescent="0.3">
      <c r="A3" t="s">
        <v>2210</v>
      </c>
      <c r="B3">
        <v>160952</v>
      </c>
      <c r="C3">
        <v>3.0509499999999998</v>
      </c>
      <c r="E3">
        <v>0.20884</v>
      </c>
      <c r="G3">
        <v>0.31348999999999999</v>
      </c>
      <c r="H3" s="189" t="s">
        <v>2211</v>
      </c>
    </row>
    <row r="4" spans="1:8" x14ac:dyDescent="0.3">
      <c r="A4" t="s">
        <v>2212</v>
      </c>
      <c r="B4">
        <v>161752</v>
      </c>
      <c r="C4" s="189" t="s">
        <v>2213</v>
      </c>
      <c r="G4" s="189" t="s">
        <v>2214</v>
      </c>
      <c r="H4">
        <v>0.15409999999999999</v>
      </c>
    </row>
    <row r="5" spans="1:8" x14ac:dyDescent="0.3">
      <c r="A5" t="s">
        <v>2215</v>
      </c>
      <c r="B5">
        <v>10261</v>
      </c>
      <c r="C5" s="189" t="s">
        <v>2216</v>
      </c>
      <c r="D5">
        <v>0.30245</v>
      </c>
      <c r="E5">
        <v>0.18629999999999999</v>
      </c>
    </row>
    <row r="6" spans="1:8" x14ac:dyDescent="0.3">
      <c r="A6" t="s">
        <v>2217</v>
      </c>
      <c r="B6">
        <v>161846</v>
      </c>
      <c r="C6" s="189" t="s">
        <v>2218</v>
      </c>
      <c r="G6">
        <v>0.26105</v>
      </c>
      <c r="H6" s="189" t="s">
        <v>2219</v>
      </c>
    </row>
    <row r="7" spans="1:8" x14ac:dyDescent="0.3">
      <c r="A7" t="s">
        <v>2220</v>
      </c>
      <c r="B7">
        <v>10274</v>
      </c>
      <c r="C7">
        <v>1.7364999999999999</v>
      </c>
      <c r="G7" s="189" t="s">
        <v>2221</v>
      </c>
      <c r="H7">
        <v>0.1449</v>
      </c>
    </row>
    <row r="8" spans="1:8" x14ac:dyDescent="0.3">
      <c r="A8" t="s">
        <v>2222</v>
      </c>
      <c r="B8">
        <v>161836</v>
      </c>
      <c r="C8">
        <v>2.1044999999999998</v>
      </c>
      <c r="G8">
        <v>0.25069999999999998</v>
      </c>
      <c r="H8">
        <v>0.14949999999999999</v>
      </c>
    </row>
    <row r="9" spans="1:8" x14ac:dyDescent="0.3">
      <c r="A9" t="s">
        <v>2223</v>
      </c>
      <c r="B9">
        <v>6816</v>
      </c>
      <c r="C9">
        <v>1.0349999999999999</v>
      </c>
      <c r="G9">
        <v>0.31969999999999998</v>
      </c>
      <c r="H9" s="189" t="s">
        <v>2224</v>
      </c>
    </row>
    <row r="10" spans="1:8" x14ac:dyDescent="0.3">
      <c r="A10" t="s">
        <v>2225</v>
      </c>
      <c r="B10">
        <v>10972</v>
      </c>
      <c r="C10">
        <v>1.0349999999999999</v>
      </c>
      <c r="G10" s="189" t="s">
        <v>2226</v>
      </c>
      <c r="H10" s="189" t="s">
        <v>2227</v>
      </c>
    </row>
    <row r="11" spans="1:8" x14ac:dyDescent="0.3">
      <c r="A11" t="s">
        <v>2228</v>
      </c>
      <c r="B11">
        <v>170563</v>
      </c>
      <c r="C11" s="189" t="s">
        <v>2229</v>
      </c>
      <c r="G11">
        <v>0.31280000000000002</v>
      </c>
      <c r="H11" s="189" t="s">
        <v>2230</v>
      </c>
    </row>
    <row r="12" spans="1:8" x14ac:dyDescent="0.3">
      <c r="A12" t="s">
        <v>2231</v>
      </c>
      <c r="B12">
        <v>82038</v>
      </c>
      <c r="C12">
        <v>2.9554999999999998</v>
      </c>
      <c r="D12" s="189" t="s">
        <v>2232</v>
      </c>
      <c r="E12">
        <v>0.21734999999999999</v>
      </c>
    </row>
    <row r="13" spans="1:8" x14ac:dyDescent="0.3">
      <c r="A13" t="s">
        <v>2233</v>
      </c>
      <c r="B13">
        <v>10309</v>
      </c>
      <c r="C13" s="189" t="s">
        <v>2216</v>
      </c>
      <c r="G13">
        <v>0.29554999999999998</v>
      </c>
      <c r="H13">
        <v>0.1449</v>
      </c>
    </row>
    <row r="14" spans="1:8" x14ac:dyDescent="0.3">
      <c r="A14" t="s">
        <v>2234</v>
      </c>
      <c r="B14">
        <v>10995</v>
      </c>
      <c r="C14">
        <v>1.0349999999999999</v>
      </c>
      <c r="G14" s="189" t="s">
        <v>2235</v>
      </c>
      <c r="H14" s="189" t="s">
        <v>2236</v>
      </c>
    </row>
    <row r="15" spans="1:8" x14ac:dyDescent="0.3">
      <c r="A15" t="s">
        <v>1040</v>
      </c>
      <c r="B15">
        <v>172954</v>
      </c>
      <c r="C15">
        <v>1.787445</v>
      </c>
      <c r="G15" s="189" t="s">
        <v>2221</v>
      </c>
      <c r="H15" s="189" t="s">
        <v>2237</v>
      </c>
    </row>
    <row r="16" spans="1:8" x14ac:dyDescent="0.3">
      <c r="A16" t="s">
        <v>2238</v>
      </c>
      <c r="B16">
        <v>83918</v>
      </c>
      <c r="C16">
        <v>1.0349999999999999</v>
      </c>
      <c r="G16" s="189" t="s">
        <v>2239</v>
      </c>
      <c r="H16" s="189" t="s">
        <v>2240</v>
      </c>
    </row>
    <row r="17" spans="1:8" x14ac:dyDescent="0.3">
      <c r="A17" t="s">
        <v>2241</v>
      </c>
      <c r="B17">
        <v>93318</v>
      </c>
      <c r="C17" s="189" t="s">
        <v>2242</v>
      </c>
      <c r="D17" s="189" t="s">
        <v>2243</v>
      </c>
      <c r="E17">
        <v>0.19550000000000001</v>
      </c>
    </row>
    <row r="18" spans="1:8" x14ac:dyDescent="0.3">
      <c r="A18" t="s">
        <v>2244</v>
      </c>
      <c r="B18">
        <v>161795</v>
      </c>
      <c r="C18" s="189" t="s">
        <v>2245</v>
      </c>
      <c r="G18">
        <v>0.18975</v>
      </c>
      <c r="H18">
        <v>0.15179999999999999</v>
      </c>
    </row>
    <row r="19" spans="1:8" x14ac:dyDescent="0.3">
      <c r="A19" t="s">
        <v>2246</v>
      </c>
      <c r="B19">
        <v>95598</v>
      </c>
      <c r="C19">
        <v>1.0349999999999999</v>
      </c>
      <c r="G19">
        <v>0.26679999999999998</v>
      </c>
      <c r="H19">
        <v>0.161</v>
      </c>
    </row>
    <row r="20" spans="1:8" x14ac:dyDescent="0.3">
      <c r="A20" t="s">
        <v>2247</v>
      </c>
      <c r="B20">
        <v>93603</v>
      </c>
      <c r="C20">
        <v>1.0349999999999999</v>
      </c>
      <c r="D20">
        <v>0.25414999999999999</v>
      </c>
      <c r="E20" s="189" t="s">
        <v>2248</v>
      </c>
    </row>
    <row r="21" spans="1:8" x14ac:dyDescent="0.3">
      <c r="A21" t="s">
        <v>2249</v>
      </c>
      <c r="B21">
        <v>94199</v>
      </c>
      <c r="C21">
        <v>1.0349999999999999</v>
      </c>
      <c r="G21">
        <v>0.37605</v>
      </c>
      <c r="H21" s="189" t="s">
        <v>2248</v>
      </c>
    </row>
    <row r="22" spans="1:8" x14ac:dyDescent="0.3">
      <c r="A22" t="s">
        <v>2250</v>
      </c>
      <c r="B22">
        <v>94208</v>
      </c>
      <c r="C22">
        <v>2.2885</v>
      </c>
      <c r="G22" s="189" t="s">
        <v>2251</v>
      </c>
      <c r="H22">
        <v>0.22309999999999999</v>
      </c>
    </row>
    <row r="23" spans="1:8" x14ac:dyDescent="0.3">
      <c r="A23" t="s">
        <v>2252</v>
      </c>
      <c r="B23">
        <v>98028</v>
      </c>
      <c r="C23">
        <v>3.1395</v>
      </c>
      <c r="G23" s="189" t="s">
        <v>2253</v>
      </c>
      <c r="H23">
        <v>0.14374999999999999</v>
      </c>
    </row>
    <row r="24" spans="1:8" x14ac:dyDescent="0.3">
      <c r="A24" t="s">
        <v>53</v>
      </c>
      <c r="B24">
        <v>3205</v>
      </c>
      <c r="C24">
        <v>1.0349999999999999</v>
      </c>
      <c r="D24">
        <v>0.30014999999999997</v>
      </c>
      <c r="E24" s="189" t="s">
        <v>2243</v>
      </c>
    </row>
    <row r="25" spans="1:8" x14ac:dyDescent="0.3">
      <c r="A25" t="s">
        <v>2254</v>
      </c>
      <c r="B25">
        <v>160746</v>
      </c>
      <c r="C25">
        <v>2.0722999999999998</v>
      </c>
      <c r="G25" s="189" t="s">
        <v>2255</v>
      </c>
      <c r="H25" s="189" t="s">
        <v>2256</v>
      </c>
    </row>
    <row r="26" spans="1:8" x14ac:dyDescent="0.3">
      <c r="A26" t="s">
        <v>2257</v>
      </c>
      <c r="B26">
        <v>161076</v>
      </c>
      <c r="C26" s="189" t="s">
        <v>2258</v>
      </c>
      <c r="G26" s="189" t="s">
        <v>2259</v>
      </c>
      <c r="H26">
        <v>0.14329</v>
      </c>
    </row>
    <row r="27" spans="1:8" x14ac:dyDescent="0.3">
      <c r="A27" t="s">
        <v>2260</v>
      </c>
      <c r="B27">
        <v>161074</v>
      </c>
      <c r="C27" s="189" t="s">
        <v>2261</v>
      </c>
      <c r="G27">
        <v>0.24564</v>
      </c>
      <c r="H27">
        <v>0.11545999999999999</v>
      </c>
    </row>
    <row r="28" spans="1:8" x14ac:dyDescent="0.3">
      <c r="A28" t="s">
        <v>2262</v>
      </c>
      <c r="B28">
        <v>160808</v>
      </c>
      <c r="C28" s="189" t="s">
        <v>2263</v>
      </c>
      <c r="G28" s="189" t="s">
        <v>2264</v>
      </c>
      <c r="H28" s="189" t="s">
        <v>2265</v>
      </c>
    </row>
    <row r="29" spans="1:8" x14ac:dyDescent="0.3">
      <c r="A29" t="s">
        <v>2266</v>
      </c>
      <c r="B29">
        <v>97855</v>
      </c>
      <c r="C29">
        <v>1.0349999999999999</v>
      </c>
      <c r="G29">
        <v>0.26679999999999998</v>
      </c>
      <c r="H29" s="189" t="s">
        <v>2267</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94A72-7F27-451F-92AF-42996CFF5CA2}">
  <dimension ref="B2:D4"/>
  <sheetViews>
    <sheetView workbookViewId="0">
      <selection activeCell="I7" sqref="I7"/>
    </sheetView>
    <sheetView workbookViewId="1"/>
  </sheetViews>
  <sheetFormatPr defaultRowHeight="14.4" x14ac:dyDescent="0.3"/>
  <cols>
    <col min="2" max="2" width="14.109375" customWidth="1"/>
    <col min="3" max="3" width="8.88671875" customWidth="1"/>
  </cols>
  <sheetData>
    <row r="2" spans="2:4" x14ac:dyDescent="0.3">
      <c r="C2" t="s">
        <v>373</v>
      </c>
      <c r="D2" t="s">
        <v>596</v>
      </c>
    </row>
    <row r="3" spans="2:4" x14ac:dyDescent="0.3">
      <c r="B3" t="s">
        <v>553</v>
      </c>
      <c r="C3">
        <v>1.6</v>
      </c>
      <c r="D3">
        <v>0.11</v>
      </c>
    </row>
    <row r="4" spans="2:4" x14ac:dyDescent="0.3">
      <c r="B4" t="s">
        <v>554</v>
      </c>
      <c r="C4" s="17">
        <f xml:space="preserve"> 2 * 69 / 365.25</f>
        <v>0.37782340862422997</v>
      </c>
      <c r="D4">
        <v>0.24399999999999999</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32A44-790C-4660-A2D7-787C96BCFF88}">
  <sheetPr>
    <tabColor theme="5"/>
  </sheetPr>
  <dimension ref="A1:Q52"/>
  <sheetViews>
    <sheetView showGridLines="0" zoomScale="114" zoomScaleNormal="115" workbookViewId="0">
      <pane xSplit="1" ySplit="3" topLeftCell="B12" activePane="bottomRight" state="frozen"/>
      <selection pane="topRight" activeCell="B1" sqref="B1"/>
      <selection pane="bottomLeft" activeCell="A4" sqref="A4"/>
      <selection pane="bottomRight" activeCell="O23" sqref="O23"/>
    </sheetView>
    <sheetView workbookViewId="1"/>
  </sheetViews>
  <sheetFormatPr defaultRowHeight="14.4" x14ac:dyDescent="0.3"/>
  <cols>
    <col min="1" max="1" width="62.5546875" customWidth="1"/>
    <col min="2" max="7" width="7.109375" customWidth="1"/>
    <col min="8" max="8" width="8.88671875" customWidth="1"/>
    <col min="9" max="9" width="9.109375" customWidth="1"/>
    <col min="10" max="13" width="8.109375" customWidth="1"/>
    <col min="14" max="14" width="6.44140625" customWidth="1"/>
    <col min="15" max="15" width="8.109375" customWidth="1"/>
    <col min="16" max="16" width="8.88671875" customWidth="1"/>
    <col min="17" max="17" width="9.44140625" customWidth="1"/>
  </cols>
  <sheetData>
    <row r="1" spans="1:17" ht="54" x14ac:dyDescent="0.3">
      <c r="A1" s="297"/>
      <c r="B1" s="298"/>
      <c r="C1" s="298"/>
      <c r="D1" s="298"/>
      <c r="E1" s="298"/>
      <c r="F1" s="298"/>
      <c r="G1" s="299"/>
      <c r="H1" s="298"/>
      <c r="I1" s="298"/>
      <c r="J1" s="300"/>
      <c r="K1" s="300"/>
      <c r="L1" s="298"/>
      <c r="M1" s="316"/>
      <c r="N1" s="341" t="s">
        <v>2268</v>
      </c>
      <c r="O1" s="335"/>
      <c r="P1" s="328" t="s">
        <v>2269</v>
      </c>
      <c r="Q1" s="304" t="s">
        <v>2270</v>
      </c>
    </row>
    <row r="2" spans="1:17" x14ac:dyDescent="0.3">
      <c r="A2" s="294" t="s">
        <v>1123</v>
      </c>
      <c r="B2" s="295">
        <v>45516</v>
      </c>
      <c r="C2" s="295">
        <f xml:space="preserve"> B2 + 7</f>
        <v>45523</v>
      </c>
      <c r="D2" s="295">
        <f t="shared" ref="D2:J2" si="0" xml:space="preserve"> C2 + 7</f>
        <v>45530</v>
      </c>
      <c r="E2" s="295">
        <f t="shared" si="0"/>
        <v>45537</v>
      </c>
      <c r="F2" s="295">
        <f t="shared" si="0"/>
        <v>45544</v>
      </c>
      <c r="G2" s="295">
        <f t="shared" si="0"/>
        <v>45551</v>
      </c>
      <c r="H2" s="295">
        <f t="shared" si="0"/>
        <v>45558</v>
      </c>
      <c r="I2" s="295">
        <f t="shared" si="0"/>
        <v>45565</v>
      </c>
      <c r="J2" s="322">
        <f t="shared" si="0"/>
        <v>45572</v>
      </c>
      <c r="K2" s="322">
        <f t="shared" ref="K2:Q2" si="1" xml:space="preserve"> J2 + 7</f>
        <v>45579</v>
      </c>
      <c r="L2" s="323">
        <f t="shared" si="1"/>
        <v>45586</v>
      </c>
      <c r="M2" s="324">
        <f t="shared" si="1"/>
        <v>45593</v>
      </c>
      <c r="N2" s="342">
        <f t="shared" si="1"/>
        <v>45600</v>
      </c>
      <c r="O2" s="336">
        <f t="shared" si="1"/>
        <v>45607</v>
      </c>
      <c r="P2" s="296">
        <f t="shared" si="1"/>
        <v>45614</v>
      </c>
      <c r="Q2" s="305">
        <f t="shared" si="1"/>
        <v>45621</v>
      </c>
    </row>
    <row r="3" spans="1:17" x14ac:dyDescent="0.3">
      <c r="A3" s="176" t="s">
        <v>1124</v>
      </c>
      <c r="B3" s="161">
        <v>0</v>
      </c>
      <c r="C3" s="161">
        <f t="shared" ref="C3:J3" si="2" xml:space="preserve"> B3 + 1</f>
        <v>1</v>
      </c>
      <c r="D3" s="161">
        <f t="shared" si="2"/>
        <v>2</v>
      </c>
      <c r="E3" s="161">
        <f t="shared" si="2"/>
        <v>3</v>
      </c>
      <c r="F3" s="161">
        <f t="shared" si="2"/>
        <v>4</v>
      </c>
      <c r="G3" s="161">
        <f t="shared" si="2"/>
        <v>5</v>
      </c>
      <c r="H3" s="161">
        <f t="shared" si="2"/>
        <v>6</v>
      </c>
      <c r="I3" s="161">
        <f t="shared" si="2"/>
        <v>7</v>
      </c>
      <c r="J3" s="273">
        <f t="shared" si="2"/>
        <v>8</v>
      </c>
      <c r="K3" s="273">
        <f t="shared" ref="K3:Q3" si="3" xml:space="preserve"> J3 + 1</f>
        <v>9</v>
      </c>
      <c r="L3" s="161">
        <f t="shared" si="3"/>
        <v>10</v>
      </c>
      <c r="M3" s="325">
        <f t="shared" si="3"/>
        <v>11</v>
      </c>
      <c r="N3" s="343">
        <f t="shared" si="3"/>
        <v>12</v>
      </c>
      <c r="O3" s="337">
        <f t="shared" si="3"/>
        <v>13</v>
      </c>
      <c r="P3" s="109">
        <f t="shared" si="3"/>
        <v>14</v>
      </c>
      <c r="Q3" s="291">
        <f t="shared" si="3"/>
        <v>15</v>
      </c>
    </row>
    <row r="4" spans="1:17" hidden="1" x14ac:dyDescent="0.3">
      <c r="A4" s="177"/>
      <c r="B4" s="102"/>
      <c r="C4" s="102"/>
      <c r="D4" s="102"/>
      <c r="E4" s="102"/>
      <c r="F4" s="102"/>
      <c r="G4" s="102"/>
      <c r="H4" s="102"/>
      <c r="I4" s="102"/>
      <c r="J4" s="218"/>
      <c r="K4" s="218"/>
      <c r="L4" s="216"/>
      <c r="M4" s="318"/>
      <c r="N4" s="344"/>
      <c r="O4" s="337"/>
      <c r="P4" s="109"/>
      <c r="Q4" s="291"/>
    </row>
    <row r="5" spans="1:17" hidden="1" x14ac:dyDescent="0.3">
      <c r="A5" s="178" t="s">
        <v>1125</v>
      </c>
      <c r="B5" s="89"/>
      <c r="C5" s="102"/>
      <c r="D5" s="102"/>
      <c r="E5" s="102"/>
      <c r="F5" s="102"/>
      <c r="G5" s="102"/>
      <c r="H5" s="102"/>
      <c r="I5" s="102"/>
      <c r="J5" s="218"/>
      <c r="K5" s="218"/>
      <c r="L5" s="216"/>
      <c r="M5" s="318"/>
      <c r="N5" s="345"/>
      <c r="O5" s="337"/>
      <c r="P5" s="109"/>
      <c r="Q5" s="291"/>
    </row>
    <row r="6" spans="1:17" hidden="1" x14ac:dyDescent="0.3">
      <c r="A6" s="178" t="s">
        <v>1126</v>
      </c>
      <c r="B6" s="102"/>
      <c r="C6" s="89"/>
      <c r="D6" s="102"/>
      <c r="E6" s="102"/>
      <c r="F6" s="102"/>
      <c r="G6" s="102"/>
      <c r="H6" s="102"/>
      <c r="I6" s="102"/>
      <c r="J6" s="218"/>
      <c r="K6" s="218"/>
      <c r="L6" s="216"/>
      <c r="M6" s="318"/>
      <c r="N6" s="345"/>
      <c r="O6" s="337"/>
      <c r="P6" s="109"/>
      <c r="Q6" s="291"/>
    </row>
    <row r="7" spans="1:17" hidden="1" x14ac:dyDescent="0.3">
      <c r="A7" s="178" t="s">
        <v>1127</v>
      </c>
      <c r="B7" s="102"/>
      <c r="C7" s="102"/>
      <c r="D7" s="90"/>
      <c r="E7" s="90"/>
      <c r="F7" s="90"/>
      <c r="G7" s="102"/>
      <c r="H7" s="102"/>
      <c r="I7" s="102"/>
      <c r="J7" s="218"/>
      <c r="K7" s="218"/>
      <c r="L7" s="216"/>
      <c r="M7" s="318"/>
      <c r="N7" s="345"/>
      <c r="O7" s="337"/>
      <c r="P7" s="109"/>
      <c r="Q7" s="291"/>
    </row>
    <row r="8" spans="1:17" hidden="1" x14ac:dyDescent="0.3">
      <c r="A8" s="178" t="s">
        <v>1128</v>
      </c>
      <c r="B8" s="102"/>
      <c r="C8" s="102"/>
      <c r="D8" s="102"/>
      <c r="E8" s="102"/>
      <c r="F8" s="102"/>
      <c r="G8" s="90"/>
      <c r="H8" s="102"/>
      <c r="I8" s="102"/>
      <c r="J8" s="218"/>
      <c r="K8" s="218"/>
      <c r="L8" s="216"/>
      <c r="M8" s="318"/>
      <c r="N8" s="345"/>
      <c r="O8" s="337"/>
      <c r="P8" s="109"/>
      <c r="Q8" s="291"/>
    </row>
    <row r="9" spans="1:17" hidden="1" x14ac:dyDescent="0.3">
      <c r="A9" s="178" t="s">
        <v>1129</v>
      </c>
      <c r="B9" s="102"/>
      <c r="C9" s="102"/>
      <c r="D9" s="102"/>
      <c r="E9" s="102"/>
      <c r="F9" s="102"/>
      <c r="G9" s="102"/>
      <c r="H9" s="102"/>
      <c r="I9" s="102"/>
      <c r="J9" s="218"/>
      <c r="K9" s="218"/>
      <c r="L9" s="216"/>
      <c r="M9" s="318"/>
      <c r="N9" s="345"/>
      <c r="O9" s="338"/>
      <c r="P9" s="109"/>
      <c r="Q9" s="291"/>
    </row>
    <row r="10" spans="1:17" hidden="1" x14ac:dyDescent="0.3">
      <c r="A10" s="179"/>
      <c r="B10" s="102"/>
      <c r="C10" s="102"/>
      <c r="D10" s="102"/>
      <c r="E10" s="102"/>
      <c r="F10" s="102"/>
      <c r="G10" s="102"/>
      <c r="H10" s="102"/>
      <c r="I10" s="102"/>
      <c r="J10" s="218"/>
      <c r="K10" s="218"/>
      <c r="L10" s="216"/>
      <c r="M10" s="318"/>
      <c r="N10" s="345"/>
      <c r="O10" s="337"/>
      <c r="P10" s="109"/>
      <c r="Q10" s="291"/>
    </row>
    <row r="11" spans="1:17" hidden="1" x14ac:dyDescent="0.3">
      <c r="A11" s="178" t="s">
        <v>1130</v>
      </c>
      <c r="B11" s="102"/>
      <c r="C11" s="102"/>
      <c r="D11" s="102"/>
      <c r="E11" s="102"/>
      <c r="F11" s="102"/>
      <c r="G11" s="91"/>
      <c r="H11" s="102"/>
      <c r="I11" s="102"/>
      <c r="J11" s="218"/>
      <c r="K11" s="218"/>
      <c r="L11" s="275"/>
      <c r="M11" s="318"/>
      <c r="N11" s="346"/>
      <c r="O11" s="337"/>
      <c r="P11" s="109"/>
      <c r="Q11" s="291"/>
    </row>
    <row r="12" spans="1:17" x14ac:dyDescent="0.3">
      <c r="A12" s="179"/>
      <c r="B12" s="102"/>
      <c r="C12" s="102"/>
      <c r="D12" s="102"/>
      <c r="E12" s="102"/>
      <c r="F12" s="102"/>
      <c r="G12" s="102"/>
      <c r="H12" s="102"/>
      <c r="I12" s="102"/>
      <c r="J12" s="218"/>
      <c r="K12" s="218"/>
      <c r="L12" s="102"/>
      <c r="M12" s="317"/>
      <c r="N12" s="347"/>
      <c r="O12" s="337"/>
      <c r="P12" s="109"/>
      <c r="Q12" s="291"/>
    </row>
    <row r="13" spans="1:17" x14ac:dyDescent="0.3">
      <c r="A13" s="178" t="s">
        <v>2271</v>
      </c>
      <c r="B13" s="161"/>
      <c r="C13" s="161"/>
      <c r="D13" s="161"/>
      <c r="E13" s="161"/>
      <c r="F13" s="161"/>
      <c r="G13" s="161"/>
      <c r="H13" s="161"/>
      <c r="I13" s="161"/>
      <c r="J13" s="220">
        <v>45574</v>
      </c>
      <c r="K13" s="218"/>
      <c r="L13" s="287"/>
      <c r="M13" s="319"/>
      <c r="N13" s="347"/>
      <c r="O13" s="337"/>
      <c r="P13" s="109"/>
      <c r="Q13" s="291"/>
    </row>
    <row r="14" spans="1:17" x14ac:dyDescent="0.3">
      <c r="A14" s="178" t="s">
        <v>2272</v>
      </c>
      <c r="B14" s="92"/>
      <c r="C14" s="92"/>
      <c r="D14" s="92"/>
      <c r="E14" s="92"/>
      <c r="F14" s="92"/>
      <c r="G14" s="92"/>
      <c r="H14" s="94"/>
      <c r="I14" s="94"/>
      <c r="J14" s="94"/>
      <c r="K14" s="269"/>
      <c r="L14" s="92"/>
      <c r="M14" s="279"/>
      <c r="N14" s="347"/>
      <c r="O14" s="337"/>
      <c r="P14" s="109"/>
      <c r="Q14" s="291"/>
    </row>
    <row r="15" spans="1:17" x14ac:dyDescent="0.3">
      <c r="A15" s="178" t="s">
        <v>2273</v>
      </c>
      <c r="B15" s="102"/>
      <c r="C15" s="102"/>
      <c r="D15" s="102"/>
      <c r="E15" s="102"/>
      <c r="F15" s="102"/>
      <c r="G15" s="92"/>
      <c r="H15" s="102"/>
      <c r="I15" s="102"/>
      <c r="J15" s="94"/>
      <c r="K15" s="269" t="s">
        <v>2274</v>
      </c>
      <c r="L15" s="92"/>
      <c r="M15" s="317"/>
      <c r="N15" s="347"/>
      <c r="O15" s="337"/>
      <c r="P15" s="109"/>
      <c r="Q15" s="291"/>
    </row>
    <row r="16" spans="1:17" x14ac:dyDescent="0.3">
      <c r="A16" s="178" t="s">
        <v>2275</v>
      </c>
      <c r="B16" s="102"/>
      <c r="C16" s="102"/>
      <c r="D16" s="102"/>
      <c r="E16" s="102"/>
      <c r="F16" s="102"/>
      <c r="G16" s="92"/>
      <c r="H16" s="102"/>
      <c r="I16" s="102"/>
      <c r="J16" s="94"/>
      <c r="K16" s="269" t="s">
        <v>2274</v>
      </c>
      <c r="L16" s="92"/>
      <c r="M16" s="317"/>
      <c r="N16" s="347"/>
      <c r="O16" s="337"/>
      <c r="P16" s="109"/>
      <c r="Q16" s="291"/>
    </row>
    <row r="17" spans="1:17" x14ac:dyDescent="0.3">
      <c r="A17" s="178" t="s">
        <v>2276</v>
      </c>
      <c r="B17" s="102"/>
      <c r="C17" s="102"/>
      <c r="D17" s="102"/>
      <c r="E17" s="102"/>
      <c r="F17" s="102"/>
      <c r="G17" s="92"/>
      <c r="H17" s="102"/>
      <c r="I17" s="102"/>
      <c r="J17" s="94"/>
      <c r="K17" s="269" t="s">
        <v>2274</v>
      </c>
      <c r="L17" s="92"/>
      <c r="M17" s="317"/>
      <c r="N17" s="347"/>
      <c r="O17" s="337"/>
      <c r="P17" s="109"/>
      <c r="Q17" s="291"/>
    </row>
    <row r="18" spans="1:17" x14ac:dyDescent="0.3">
      <c r="A18" s="178" t="s">
        <v>2277</v>
      </c>
      <c r="B18" s="102"/>
      <c r="C18" s="102"/>
      <c r="D18" s="102"/>
      <c r="E18" s="102"/>
      <c r="F18" s="102"/>
      <c r="G18" s="92"/>
      <c r="H18" s="102"/>
      <c r="I18" s="102"/>
      <c r="J18" s="102"/>
      <c r="K18" s="218"/>
      <c r="L18" s="228" t="s">
        <v>2274</v>
      </c>
      <c r="M18" s="279"/>
      <c r="N18" s="347"/>
      <c r="O18" s="337"/>
      <c r="P18" s="109"/>
      <c r="Q18" s="291"/>
    </row>
    <row r="19" spans="1:17" x14ac:dyDescent="0.3">
      <c r="A19" s="178" t="s">
        <v>2278</v>
      </c>
      <c r="B19" s="102"/>
      <c r="C19" s="102"/>
      <c r="D19" s="102"/>
      <c r="E19" s="102"/>
      <c r="F19" s="102"/>
      <c r="G19" s="92"/>
      <c r="H19" s="102"/>
      <c r="I19" s="102"/>
      <c r="J19" s="102"/>
      <c r="K19" s="218"/>
      <c r="L19" s="228" t="s">
        <v>2274</v>
      </c>
      <c r="M19" s="279"/>
      <c r="N19" s="347"/>
      <c r="O19" s="337"/>
      <c r="P19" s="109"/>
      <c r="Q19" s="291"/>
    </row>
    <row r="20" spans="1:17" x14ac:dyDescent="0.3">
      <c r="A20" s="221" t="s">
        <v>2</v>
      </c>
      <c r="B20" s="102"/>
      <c r="C20" s="102"/>
      <c r="D20" s="102"/>
      <c r="E20" s="102"/>
      <c r="F20" s="102"/>
      <c r="G20" s="92"/>
      <c r="H20" s="102"/>
      <c r="I20" s="102"/>
      <c r="J20" s="102"/>
      <c r="K20" s="218"/>
      <c r="L20" s="92"/>
      <c r="M20" s="279"/>
      <c r="N20" s="347"/>
      <c r="O20" s="337"/>
      <c r="P20" s="109"/>
      <c r="Q20" s="291"/>
    </row>
    <row r="21" spans="1:17" x14ac:dyDescent="0.3">
      <c r="A21" s="178" t="s">
        <v>2279</v>
      </c>
      <c r="B21" s="102"/>
      <c r="C21" s="102"/>
      <c r="D21" s="102"/>
      <c r="E21" s="102"/>
      <c r="F21" s="102"/>
      <c r="G21" s="92"/>
      <c r="H21" s="102"/>
      <c r="I21" s="102"/>
      <c r="J21" s="102"/>
      <c r="K21" s="218"/>
      <c r="L21" s="92"/>
      <c r="M21" s="279"/>
      <c r="N21" s="228"/>
      <c r="O21" s="337"/>
      <c r="P21" s="109"/>
      <c r="Q21" s="291"/>
    </row>
    <row r="22" spans="1:17" x14ac:dyDescent="0.3">
      <c r="A22" s="221" t="s">
        <v>2280</v>
      </c>
      <c r="B22" s="102"/>
      <c r="C22" s="102"/>
      <c r="D22" s="102"/>
      <c r="E22" s="102"/>
      <c r="F22" s="102"/>
      <c r="G22" s="92"/>
      <c r="H22" s="102"/>
      <c r="I22" s="102"/>
      <c r="J22" s="102"/>
      <c r="K22" s="218"/>
      <c r="L22" s="102"/>
      <c r="M22" s="317"/>
      <c r="N22" s="92"/>
      <c r="O22" s="337"/>
      <c r="P22" s="109"/>
      <c r="Q22" s="291"/>
    </row>
    <row r="23" spans="1:17" x14ac:dyDescent="0.3">
      <c r="A23" s="178" t="s">
        <v>2281</v>
      </c>
      <c r="B23" s="102"/>
      <c r="C23" s="102"/>
      <c r="D23" s="102"/>
      <c r="E23" s="95"/>
      <c r="F23" s="95"/>
      <c r="G23" s="95"/>
      <c r="H23" s="94"/>
      <c r="I23" s="94"/>
      <c r="J23" s="94"/>
      <c r="K23" s="270"/>
      <c r="L23" s="102"/>
      <c r="M23" s="317"/>
      <c r="N23" s="94"/>
      <c r="O23" s="302"/>
      <c r="P23" s="109"/>
      <c r="Q23" s="291"/>
    </row>
    <row r="24" spans="1:17" x14ac:dyDescent="0.3">
      <c r="A24" s="221" t="s">
        <v>2282</v>
      </c>
      <c r="B24" s="102"/>
      <c r="C24" s="102"/>
      <c r="D24" s="102"/>
      <c r="E24" s="102"/>
      <c r="F24" s="102"/>
      <c r="G24" s="92"/>
      <c r="H24" s="102"/>
      <c r="I24" s="102"/>
      <c r="J24" s="102"/>
      <c r="K24" s="218"/>
      <c r="L24" s="286"/>
      <c r="M24" s="317"/>
      <c r="N24" s="347"/>
      <c r="O24" s="277"/>
      <c r="P24" s="109"/>
      <c r="Q24" s="291"/>
    </row>
    <row r="25" spans="1:17" x14ac:dyDescent="0.3">
      <c r="A25" s="221" t="s">
        <v>2283</v>
      </c>
      <c r="B25" s="102"/>
      <c r="C25" s="102"/>
      <c r="D25" s="102"/>
      <c r="E25" s="102"/>
      <c r="F25" s="102"/>
      <c r="G25" s="92"/>
      <c r="H25" s="102"/>
      <c r="I25" s="102"/>
      <c r="J25" s="102"/>
      <c r="K25" s="218"/>
      <c r="L25" s="102"/>
      <c r="M25" s="317"/>
      <c r="N25" s="347"/>
      <c r="O25" s="277"/>
      <c r="P25" s="109"/>
      <c r="Q25" s="291"/>
    </row>
    <row r="26" spans="1:17" x14ac:dyDescent="0.3">
      <c r="A26" s="221" t="s">
        <v>2284</v>
      </c>
      <c r="B26" s="102"/>
      <c r="C26" s="102"/>
      <c r="D26" s="102"/>
      <c r="E26" s="102"/>
      <c r="F26" s="102"/>
      <c r="G26" s="92"/>
      <c r="H26" s="102"/>
      <c r="I26" s="102"/>
      <c r="J26" s="102"/>
      <c r="K26" s="218"/>
      <c r="L26" s="102"/>
      <c r="M26" s="317"/>
      <c r="N26" s="347"/>
      <c r="O26" s="277"/>
      <c r="P26" s="109"/>
      <c r="Q26" s="291"/>
    </row>
    <row r="27" spans="1:17" x14ac:dyDescent="0.3">
      <c r="A27" s="272" t="s">
        <v>2285</v>
      </c>
      <c r="B27" s="102"/>
      <c r="C27" s="102"/>
      <c r="D27" s="102"/>
      <c r="E27" s="95"/>
      <c r="F27" s="95"/>
      <c r="G27" s="95"/>
      <c r="H27" s="102"/>
      <c r="I27" s="102"/>
      <c r="J27" s="102"/>
      <c r="K27" s="218"/>
      <c r="L27" s="102"/>
      <c r="M27" s="317"/>
      <c r="N27" s="347"/>
      <c r="O27" s="303" t="s">
        <v>2286</v>
      </c>
      <c r="P27" s="326"/>
      <c r="Q27" s="291"/>
    </row>
    <row r="28" spans="1:17" x14ac:dyDescent="0.3">
      <c r="A28" s="221" t="s">
        <v>2287</v>
      </c>
      <c r="B28" s="102"/>
      <c r="C28" s="102"/>
      <c r="D28" s="102"/>
      <c r="E28" s="102"/>
      <c r="F28" s="102"/>
      <c r="G28" s="92"/>
      <c r="H28" s="102"/>
      <c r="I28" s="102"/>
      <c r="J28" s="102"/>
      <c r="K28" s="218"/>
      <c r="L28" s="102"/>
      <c r="M28" s="317"/>
      <c r="N28" s="278"/>
      <c r="O28" s="278" t="s">
        <v>2288</v>
      </c>
      <c r="P28" s="269"/>
      <c r="Q28" s="291"/>
    </row>
    <row r="29" spans="1:17" x14ac:dyDescent="0.3">
      <c r="A29" s="179" t="s">
        <v>2289</v>
      </c>
      <c r="B29" s="102"/>
      <c r="C29" s="102"/>
      <c r="D29" s="102"/>
      <c r="E29" s="102"/>
      <c r="F29" s="102"/>
      <c r="G29" s="102"/>
      <c r="H29" s="102"/>
      <c r="I29" s="102"/>
      <c r="J29" s="218"/>
      <c r="K29" s="218"/>
      <c r="L29" s="276"/>
      <c r="M29" s="317"/>
      <c r="N29" s="347"/>
      <c r="O29" s="337"/>
      <c r="P29" s="109"/>
      <c r="Q29" s="291"/>
    </row>
    <row r="30" spans="1:17" x14ac:dyDescent="0.3">
      <c r="A30" s="177" t="s">
        <v>2290</v>
      </c>
      <c r="B30" s="102"/>
      <c r="C30" s="102"/>
      <c r="D30" s="102"/>
      <c r="E30" s="102"/>
      <c r="F30" s="102"/>
      <c r="G30" s="102"/>
      <c r="H30" s="102"/>
      <c r="I30" s="102"/>
      <c r="J30" s="218"/>
      <c r="K30" s="218"/>
      <c r="L30" s="288"/>
      <c r="M30" s="317"/>
      <c r="N30" s="347"/>
      <c r="O30" s="337"/>
      <c r="P30" s="280" t="s">
        <v>2291</v>
      </c>
      <c r="Q30" s="291"/>
    </row>
    <row r="31" spans="1:17" x14ac:dyDescent="0.3">
      <c r="A31" s="177"/>
      <c r="B31" s="102"/>
      <c r="C31" s="102"/>
      <c r="D31" s="102"/>
      <c r="E31" s="102"/>
      <c r="F31" s="102"/>
      <c r="G31" s="102"/>
      <c r="H31" s="102"/>
      <c r="I31" s="102"/>
      <c r="J31" s="218"/>
      <c r="K31" s="218"/>
      <c r="L31" s="102"/>
      <c r="M31" s="317"/>
      <c r="N31" s="347"/>
      <c r="O31" s="337"/>
      <c r="P31" s="109"/>
      <c r="Q31" s="291"/>
    </row>
    <row r="32" spans="1:17" x14ac:dyDescent="0.3">
      <c r="A32" s="178" t="s">
        <v>2292</v>
      </c>
      <c r="B32" s="102"/>
      <c r="C32" s="102"/>
      <c r="D32" s="102"/>
      <c r="E32" s="92"/>
      <c r="F32" s="92"/>
      <c r="G32" s="92"/>
      <c r="H32" s="102"/>
      <c r="I32" s="102"/>
      <c r="J32" s="218"/>
      <c r="K32" s="218"/>
      <c r="L32" s="102"/>
      <c r="M32" s="317"/>
      <c r="N32" s="347"/>
      <c r="O32" s="337"/>
      <c r="P32" s="109"/>
      <c r="Q32" s="291"/>
    </row>
    <row r="33" spans="1:17" x14ac:dyDescent="0.3">
      <c r="A33" s="177" t="s">
        <v>2293</v>
      </c>
      <c r="B33" s="102"/>
      <c r="C33" s="102"/>
      <c r="D33" s="102"/>
      <c r="E33" s="102"/>
      <c r="F33" s="102"/>
      <c r="G33" s="102"/>
      <c r="H33" s="102"/>
      <c r="I33" s="102"/>
      <c r="J33" s="218"/>
      <c r="K33" s="112"/>
      <c r="L33" s="102"/>
      <c r="M33" s="317"/>
      <c r="N33" s="347"/>
      <c r="O33" s="337"/>
      <c r="P33" s="109"/>
      <c r="Q33" s="291"/>
    </row>
    <row r="34" spans="1:17" x14ac:dyDescent="0.3">
      <c r="A34" s="221" t="s">
        <v>2294</v>
      </c>
      <c r="B34" s="102"/>
      <c r="C34" s="102"/>
      <c r="D34" s="102"/>
      <c r="E34" s="102"/>
      <c r="F34" s="102"/>
      <c r="G34" s="102"/>
      <c r="H34" s="102"/>
      <c r="I34" s="102"/>
      <c r="J34" s="218"/>
      <c r="K34" s="218"/>
      <c r="L34" s="102"/>
      <c r="M34" s="317"/>
      <c r="N34" s="283"/>
      <c r="O34" s="337"/>
      <c r="P34" s="109"/>
      <c r="Q34" s="291"/>
    </row>
    <row r="35" spans="1:17" x14ac:dyDescent="0.3">
      <c r="A35" s="177" t="s">
        <v>2295</v>
      </c>
      <c r="B35" s="102"/>
      <c r="C35" s="102"/>
      <c r="D35" s="102"/>
      <c r="E35" s="102"/>
      <c r="F35" s="102"/>
      <c r="G35" s="102"/>
      <c r="H35" s="102"/>
      <c r="I35" s="102"/>
      <c r="J35" s="112"/>
      <c r="K35" s="112"/>
      <c r="L35" s="227" t="s">
        <v>2296</v>
      </c>
      <c r="M35" s="279"/>
      <c r="N35" s="283"/>
      <c r="O35" s="337"/>
      <c r="P35" s="109"/>
      <c r="Q35" s="291"/>
    </row>
    <row r="36" spans="1:17" x14ac:dyDescent="0.3">
      <c r="A36" s="178" t="s">
        <v>2297</v>
      </c>
      <c r="B36" s="102"/>
      <c r="C36" s="102"/>
      <c r="D36" s="102"/>
      <c r="E36" s="102"/>
      <c r="F36" s="102"/>
      <c r="G36" s="102"/>
      <c r="H36" s="102"/>
      <c r="I36" s="102"/>
      <c r="J36" s="112"/>
      <c r="K36" s="218"/>
      <c r="L36" s="102"/>
      <c r="M36" s="317"/>
      <c r="N36" s="347"/>
      <c r="O36" s="337"/>
      <c r="P36" s="109"/>
      <c r="Q36" s="291"/>
    </row>
    <row r="37" spans="1:17" x14ac:dyDescent="0.3">
      <c r="A37" s="178" t="s">
        <v>2298</v>
      </c>
      <c r="B37" s="102"/>
      <c r="C37" s="102"/>
      <c r="D37" s="102"/>
      <c r="E37" s="102"/>
      <c r="F37" s="102"/>
      <c r="G37" s="102"/>
      <c r="H37" s="102"/>
      <c r="I37" s="102"/>
      <c r="J37" s="218"/>
      <c r="K37" s="112"/>
      <c r="L37" s="102"/>
      <c r="M37" s="317"/>
      <c r="N37" s="348"/>
      <c r="O37" s="337"/>
      <c r="P37" s="109"/>
      <c r="Q37" s="291"/>
    </row>
    <row r="38" spans="1:17" x14ac:dyDescent="0.3">
      <c r="A38" s="177" t="s">
        <v>2299</v>
      </c>
      <c r="B38" s="102"/>
      <c r="C38" s="102"/>
      <c r="D38" s="102"/>
      <c r="E38" s="102"/>
      <c r="F38" s="102"/>
      <c r="G38" s="102"/>
      <c r="H38" s="102"/>
      <c r="I38" s="102"/>
      <c r="J38" s="218"/>
      <c r="K38" s="112"/>
      <c r="L38" s="92"/>
      <c r="M38" s="271"/>
      <c r="N38" s="283"/>
      <c r="O38" s="337"/>
      <c r="P38" s="109"/>
      <c r="Q38" s="291"/>
    </row>
    <row r="39" spans="1:17" x14ac:dyDescent="0.3">
      <c r="A39" s="177" t="s">
        <v>2300</v>
      </c>
      <c r="B39" s="102"/>
      <c r="C39" s="102"/>
      <c r="D39" s="102"/>
      <c r="E39" s="102"/>
      <c r="F39" s="102"/>
      <c r="G39" s="102"/>
      <c r="H39" s="102"/>
      <c r="I39" s="102"/>
      <c r="J39" s="218"/>
      <c r="K39" s="218"/>
      <c r="L39" s="102"/>
      <c r="M39" s="271"/>
      <c r="N39" s="283"/>
      <c r="O39" s="337"/>
      <c r="P39" s="109"/>
      <c r="Q39" s="291"/>
    </row>
    <row r="40" spans="1:17" x14ac:dyDescent="0.3">
      <c r="A40" s="221" t="s">
        <v>2301</v>
      </c>
      <c r="B40" s="102"/>
      <c r="C40" s="102"/>
      <c r="D40" s="102"/>
      <c r="E40" s="102"/>
      <c r="F40" s="102"/>
      <c r="G40" s="102"/>
      <c r="H40" s="102"/>
      <c r="I40" s="102"/>
      <c r="J40" s="218"/>
      <c r="K40" s="218"/>
      <c r="L40" s="102"/>
      <c r="M40" s="317"/>
      <c r="N40" s="347"/>
      <c r="O40" s="271"/>
      <c r="P40" s="109"/>
      <c r="Q40" s="291"/>
    </row>
    <row r="41" spans="1:17" x14ac:dyDescent="0.3">
      <c r="A41" s="221" t="s">
        <v>2302</v>
      </c>
      <c r="B41" s="102"/>
      <c r="C41" s="102"/>
      <c r="D41" s="102"/>
      <c r="E41" s="102"/>
      <c r="F41" s="102"/>
      <c r="G41" s="102"/>
      <c r="H41" s="102"/>
      <c r="I41" s="102"/>
      <c r="J41" s="218"/>
      <c r="K41" s="218"/>
      <c r="L41" s="102"/>
      <c r="M41" s="317"/>
      <c r="N41" s="347"/>
      <c r="O41" s="216"/>
      <c r="P41" s="282"/>
      <c r="Q41" s="291"/>
    </row>
    <row r="42" spans="1:17" x14ac:dyDescent="0.3">
      <c r="A42" s="221" t="s">
        <v>2303</v>
      </c>
      <c r="B42" s="102"/>
      <c r="C42" s="102"/>
      <c r="D42" s="102"/>
      <c r="E42" s="102"/>
      <c r="F42" s="102"/>
      <c r="G42" s="102"/>
      <c r="H42" s="102"/>
      <c r="I42" s="102"/>
      <c r="J42" s="218"/>
      <c r="K42" s="218"/>
      <c r="L42" s="289"/>
      <c r="M42" s="317"/>
      <c r="N42" s="347"/>
      <c r="O42" s="352"/>
      <c r="P42" s="353"/>
      <c r="Q42" s="291"/>
    </row>
    <row r="43" spans="1:17" x14ac:dyDescent="0.3">
      <c r="A43" s="221" t="s">
        <v>2304</v>
      </c>
      <c r="B43" s="102"/>
      <c r="C43" s="102"/>
      <c r="D43" s="102"/>
      <c r="E43" s="102"/>
      <c r="F43" s="102"/>
      <c r="G43" s="92"/>
      <c r="H43" s="102"/>
      <c r="I43" s="102"/>
      <c r="J43" s="102"/>
      <c r="K43" s="102"/>
      <c r="L43" s="289"/>
      <c r="M43" s="317"/>
      <c r="N43" s="347"/>
      <c r="O43" s="279"/>
      <c r="P43" s="109"/>
      <c r="Q43" s="291"/>
    </row>
    <row r="44" spans="1:17" x14ac:dyDescent="0.3">
      <c r="A44" s="221" t="s">
        <v>2305</v>
      </c>
      <c r="B44" s="102"/>
      <c r="C44" s="102"/>
      <c r="D44" s="102"/>
      <c r="E44" s="102"/>
      <c r="F44" s="102"/>
      <c r="G44" s="102"/>
      <c r="H44" s="102"/>
      <c r="I44" s="102"/>
      <c r="J44" s="218"/>
      <c r="K44" s="218"/>
      <c r="L44" s="218"/>
      <c r="M44" s="274"/>
      <c r="N44" s="284"/>
      <c r="O44" s="279"/>
      <c r="P44" s="279"/>
      <c r="Q44" s="291"/>
    </row>
    <row r="45" spans="1:17" x14ac:dyDescent="0.3">
      <c r="A45" s="221" t="s">
        <v>2306</v>
      </c>
      <c r="B45" s="102"/>
      <c r="C45" s="102"/>
      <c r="D45" s="102"/>
      <c r="E45" s="102"/>
      <c r="F45" s="102"/>
      <c r="G45" s="102"/>
      <c r="H45" s="102"/>
      <c r="I45" s="102"/>
      <c r="J45" s="218"/>
      <c r="K45" s="218"/>
      <c r="L45" s="218"/>
      <c r="M45" s="218"/>
      <c r="N45" s="218"/>
      <c r="O45" s="337"/>
      <c r="P45" s="279"/>
      <c r="Q45" s="291"/>
    </row>
    <row r="46" spans="1:17" x14ac:dyDescent="0.3">
      <c r="A46" s="177" t="s">
        <v>1133</v>
      </c>
      <c r="B46" s="102"/>
      <c r="C46" s="102"/>
      <c r="D46" s="102"/>
      <c r="E46" s="102"/>
      <c r="F46" s="102"/>
      <c r="G46" s="102"/>
      <c r="H46" s="102"/>
      <c r="I46" s="102"/>
      <c r="J46" s="218"/>
      <c r="K46" s="218"/>
      <c r="L46" s="102"/>
      <c r="M46" s="317"/>
      <c r="N46" s="349"/>
      <c r="O46" s="337"/>
      <c r="P46" s="279"/>
      <c r="Q46" s="291"/>
    </row>
    <row r="47" spans="1:17" x14ac:dyDescent="0.3">
      <c r="A47" s="222" t="s">
        <v>2307</v>
      </c>
      <c r="B47" s="102"/>
      <c r="C47" s="102"/>
      <c r="D47" s="102"/>
      <c r="E47" s="102"/>
      <c r="F47" s="102"/>
      <c r="G47" s="102"/>
      <c r="H47" s="102"/>
      <c r="I47" s="102"/>
      <c r="J47" s="218"/>
      <c r="K47" s="218"/>
      <c r="L47" s="102"/>
      <c r="M47" s="317"/>
      <c r="N47" s="347"/>
      <c r="O47" s="337"/>
      <c r="P47" s="327"/>
      <c r="Q47" s="291"/>
    </row>
    <row r="48" spans="1:17" x14ac:dyDescent="0.3">
      <c r="A48" s="180" t="s">
        <v>2308</v>
      </c>
      <c r="B48" s="103"/>
      <c r="C48" s="103"/>
      <c r="D48" s="103"/>
      <c r="E48" s="103"/>
      <c r="F48" s="103"/>
      <c r="G48" s="103"/>
      <c r="H48" s="103"/>
      <c r="I48" s="103"/>
      <c r="J48" s="219"/>
      <c r="K48" s="219"/>
      <c r="L48" s="103"/>
      <c r="M48" s="320"/>
      <c r="N48" s="350"/>
      <c r="O48" s="339"/>
      <c r="P48" s="290"/>
      <c r="Q48" s="292"/>
    </row>
    <row r="49" spans="1:17" x14ac:dyDescent="0.3">
      <c r="A49" s="177"/>
      <c r="B49" s="102"/>
      <c r="C49" s="102"/>
      <c r="D49" s="102"/>
      <c r="E49" s="102"/>
      <c r="F49" s="102"/>
      <c r="G49" s="102"/>
      <c r="H49" s="102"/>
      <c r="I49" s="102"/>
      <c r="J49" s="218"/>
      <c r="K49" s="218"/>
      <c r="L49" s="102"/>
      <c r="M49" s="317"/>
      <c r="N49" s="347"/>
      <c r="O49" s="337"/>
      <c r="P49" s="109"/>
      <c r="Q49" s="291"/>
    </row>
    <row r="50" spans="1:17" x14ac:dyDescent="0.3">
      <c r="A50" s="178" t="s">
        <v>1136</v>
      </c>
      <c r="B50" s="102"/>
      <c r="C50" s="102"/>
      <c r="D50" s="102"/>
      <c r="E50" s="102"/>
      <c r="F50" s="102"/>
      <c r="G50" s="98"/>
      <c r="H50" s="102"/>
      <c r="I50" s="102"/>
      <c r="J50" s="218"/>
      <c r="K50" s="218"/>
      <c r="L50" s="102"/>
      <c r="M50" s="317"/>
      <c r="N50" s="347"/>
      <c r="O50" s="337"/>
      <c r="P50" s="109"/>
      <c r="Q50" s="291"/>
    </row>
    <row r="51" spans="1:17" x14ac:dyDescent="0.3">
      <c r="A51" s="177" t="s">
        <v>1137</v>
      </c>
      <c r="B51" s="102"/>
      <c r="C51" s="102"/>
      <c r="D51" s="102"/>
      <c r="E51" s="102"/>
      <c r="F51" s="102"/>
      <c r="G51" s="102"/>
      <c r="H51" s="98"/>
      <c r="I51" s="98"/>
      <c r="J51" s="114"/>
      <c r="K51" s="114"/>
      <c r="L51" s="98"/>
      <c r="M51" s="281"/>
      <c r="N51" s="285"/>
      <c r="O51" s="114"/>
      <c r="P51" s="109"/>
      <c r="Q51" s="291"/>
    </row>
    <row r="52" spans="1:17" ht="15" thickBot="1" x14ac:dyDescent="0.35">
      <c r="A52" s="181"/>
      <c r="B52" s="182"/>
      <c r="C52" s="182"/>
      <c r="D52" s="182"/>
      <c r="E52" s="182"/>
      <c r="F52" s="182"/>
      <c r="G52" s="182"/>
      <c r="H52" s="182"/>
      <c r="I52" s="182"/>
      <c r="J52" s="217"/>
      <c r="K52" s="217"/>
      <c r="L52" s="182"/>
      <c r="M52" s="321"/>
      <c r="N52" s="351"/>
      <c r="O52" s="340"/>
      <c r="P52" s="183"/>
      <c r="Q52" s="293"/>
    </row>
  </sheetData>
  <pageMargins left="0.7" right="0.7" top="0.75" bottom="0.75" header="0.3" footer="0.3"/>
  <pageSetup paperSize="9" orientation="portrait" r:id="rId1"/>
  <legacy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7DBFA-0B17-4B25-AA5D-6A8D28C52162}">
  <sheetPr>
    <tabColor theme="5"/>
  </sheetPr>
  <dimension ref="B1:L23"/>
  <sheetViews>
    <sheetView showGridLines="0" zoomScale="113" zoomScaleNormal="115" workbookViewId="0">
      <pane xSplit="2" ySplit="3" topLeftCell="C4" activePane="bottomRight" state="frozen"/>
      <selection pane="topRight" activeCell="B1" sqref="B1"/>
      <selection pane="bottomLeft" activeCell="A4" sqref="A4"/>
      <selection pane="bottomRight" activeCell="K22" sqref="K22"/>
    </sheetView>
    <sheetView workbookViewId="1"/>
  </sheetViews>
  <sheetFormatPr defaultRowHeight="14.4" x14ac:dyDescent="0.3"/>
  <cols>
    <col min="2" max="2" width="39.88671875" customWidth="1"/>
    <col min="3" max="9" width="7.109375" customWidth="1"/>
    <col min="10" max="10" width="8.109375" customWidth="1"/>
    <col min="11" max="11" width="7.109375" customWidth="1"/>
    <col min="12" max="12" width="15" customWidth="1"/>
    <col min="13" max="21" width="8.88671875" bestFit="1" customWidth="1"/>
  </cols>
  <sheetData>
    <row r="1" spans="2:12" x14ac:dyDescent="0.3">
      <c r="B1" s="297"/>
      <c r="C1" s="371"/>
      <c r="D1" s="371"/>
      <c r="E1" s="371"/>
      <c r="F1" s="371"/>
      <c r="G1" s="371"/>
      <c r="H1" s="381"/>
      <c r="I1" s="381"/>
      <c r="J1" s="381"/>
      <c r="K1" s="381"/>
      <c r="L1" s="304"/>
    </row>
    <row r="2" spans="2:12" s="354" customFormat="1" x14ac:dyDescent="0.3">
      <c r="B2" s="385" t="s">
        <v>1123</v>
      </c>
      <c r="C2" s="388">
        <v>45684</v>
      </c>
      <c r="D2" s="388">
        <f t="shared" ref="D2:K2" si="0" xml:space="preserve"> C2 + 7</f>
        <v>45691</v>
      </c>
      <c r="E2" s="388">
        <f t="shared" si="0"/>
        <v>45698</v>
      </c>
      <c r="F2" s="388">
        <f t="shared" si="0"/>
        <v>45705</v>
      </c>
      <c r="G2" s="388">
        <f t="shared" si="0"/>
        <v>45712</v>
      </c>
      <c r="H2" s="388">
        <f t="shared" si="0"/>
        <v>45719</v>
      </c>
      <c r="I2" s="388">
        <f t="shared" si="0"/>
        <v>45726</v>
      </c>
      <c r="J2" s="388">
        <f t="shared" si="0"/>
        <v>45733</v>
      </c>
      <c r="K2" s="388">
        <f t="shared" si="0"/>
        <v>45740</v>
      </c>
      <c r="L2" s="386"/>
    </row>
    <row r="3" spans="2:12" x14ac:dyDescent="0.3">
      <c r="B3" s="176" t="s">
        <v>1124</v>
      </c>
      <c r="C3" s="102">
        <v>0</v>
      </c>
      <c r="D3" s="102">
        <f t="shared" ref="D3:K3" si="1" xml:space="preserve"> C3 + 1</f>
        <v>1</v>
      </c>
      <c r="E3" s="102">
        <f t="shared" si="1"/>
        <v>2</v>
      </c>
      <c r="F3" s="102">
        <f t="shared" si="1"/>
        <v>3</v>
      </c>
      <c r="G3" s="102">
        <f t="shared" si="1"/>
        <v>4</v>
      </c>
      <c r="H3" s="102">
        <f t="shared" si="1"/>
        <v>5</v>
      </c>
      <c r="I3" s="102">
        <f t="shared" si="1"/>
        <v>6</v>
      </c>
      <c r="J3" s="102">
        <f t="shared" si="1"/>
        <v>7</v>
      </c>
      <c r="K3" s="102">
        <f t="shared" si="1"/>
        <v>8</v>
      </c>
      <c r="L3" s="291"/>
    </row>
    <row r="4" spans="2:12" x14ac:dyDescent="0.3">
      <c r="B4" s="372"/>
      <c r="C4" s="286"/>
      <c r="D4" s="286"/>
      <c r="E4" s="286"/>
      <c r="F4" s="286"/>
      <c r="G4" s="286"/>
      <c r="H4" s="286"/>
      <c r="I4" s="286"/>
      <c r="J4" s="286"/>
      <c r="K4" s="286"/>
      <c r="L4" s="291"/>
    </row>
    <row r="5" spans="2:12" x14ac:dyDescent="0.3">
      <c r="B5" s="377" t="s">
        <v>2309</v>
      </c>
      <c r="C5" s="387"/>
      <c r="D5" s="387"/>
      <c r="E5" s="286"/>
      <c r="F5" s="286"/>
      <c r="G5" s="286"/>
      <c r="H5" s="286"/>
      <c r="I5" s="286"/>
      <c r="J5" s="286"/>
      <c r="K5" s="286"/>
      <c r="L5" s="291"/>
    </row>
    <row r="6" spans="2:12" x14ac:dyDescent="0.3">
      <c r="B6" s="377" t="s">
        <v>2310</v>
      </c>
      <c r="C6" s="286"/>
      <c r="D6" s="286"/>
      <c r="E6" s="286"/>
      <c r="F6" s="286"/>
      <c r="G6" s="286"/>
      <c r="H6" s="286"/>
      <c r="I6" s="286"/>
      <c r="J6" s="286"/>
      <c r="K6" s="286"/>
      <c r="L6" s="291"/>
    </row>
    <row r="7" spans="2:12" x14ac:dyDescent="0.3">
      <c r="B7" s="377" t="s">
        <v>2311</v>
      </c>
      <c r="C7" s="286"/>
      <c r="D7" s="286"/>
      <c r="E7" s="286"/>
      <c r="F7" s="286"/>
      <c r="G7" s="286"/>
      <c r="H7" s="286"/>
      <c r="I7" s="286"/>
      <c r="J7" s="286"/>
      <c r="K7" s="286"/>
      <c r="L7" s="291"/>
    </row>
    <row r="8" spans="2:12" x14ac:dyDescent="0.3">
      <c r="B8" s="377"/>
      <c r="C8" s="286"/>
      <c r="D8" s="286"/>
      <c r="E8" s="286"/>
      <c r="F8" s="286"/>
      <c r="G8" s="286"/>
      <c r="H8" s="286"/>
      <c r="I8" s="286"/>
      <c r="J8" s="286"/>
      <c r="K8" s="286"/>
      <c r="L8" s="291"/>
    </row>
    <row r="9" spans="2:12" x14ac:dyDescent="0.3">
      <c r="B9" s="377" t="s">
        <v>2312</v>
      </c>
      <c r="C9" s="286"/>
      <c r="D9" s="374"/>
      <c r="E9" s="403"/>
      <c r="F9" s="403"/>
      <c r="G9" s="374"/>
      <c r="H9" s="286"/>
      <c r="I9" s="286"/>
      <c r="J9" s="286"/>
      <c r="K9" s="286"/>
      <c r="L9" s="291"/>
    </row>
    <row r="10" spans="2:12" x14ac:dyDescent="0.3">
      <c r="B10" s="377"/>
      <c r="C10" s="286"/>
      <c r="D10" s="286"/>
      <c r="E10" s="286"/>
      <c r="F10" s="286"/>
      <c r="G10" s="286"/>
      <c r="H10" s="286"/>
      <c r="I10" s="286"/>
      <c r="J10" s="286"/>
      <c r="K10" s="286"/>
      <c r="L10" s="291"/>
    </row>
    <row r="11" spans="2:12" x14ac:dyDescent="0.3">
      <c r="B11" s="377" t="s">
        <v>2313</v>
      </c>
      <c r="C11" s="286"/>
      <c r="D11" s="286"/>
      <c r="E11" s="286"/>
      <c r="F11" s="286"/>
      <c r="G11" s="286"/>
      <c r="H11" s="286"/>
      <c r="I11" s="286"/>
      <c r="J11" s="286"/>
      <c r="K11" s="286"/>
      <c r="L11" s="291"/>
    </row>
    <row r="12" spans="2:12" x14ac:dyDescent="0.3">
      <c r="B12" s="377" t="s">
        <v>2314</v>
      </c>
      <c r="C12" s="286"/>
      <c r="D12" s="286"/>
      <c r="E12" s="286"/>
      <c r="F12" s="286"/>
      <c r="G12" s="286"/>
      <c r="H12" s="286"/>
      <c r="I12" s="286"/>
      <c r="J12" s="286"/>
      <c r="K12" s="286"/>
      <c r="L12" s="291"/>
    </row>
    <row r="13" spans="2:12" x14ac:dyDescent="0.3">
      <c r="B13" s="377"/>
      <c r="C13" s="286"/>
      <c r="D13" s="286"/>
      <c r="E13" s="286"/>
      <c r="F13" s="286"/>
      <c r="G13" s="286"/>
      <c r="H13" s="286"/>
      <c r="I13" s="286"/>
      <c r="J13" s="286"/>
      <c r="K13" s="286"/>
      <c r="L13" s="291"/>
    </row>
    <row r="14" spans="2:12" x14ac:dyDescent="0.3">
      <c r="B14" s="377" t="s">
        <v>2315</v>
      </c>
      <c r="C14" s="286"/>
      <c r="D14" s="286"/>
      <c r="E14" s="375"/>
      <c r="F14" s="375"/>
      <c r="G14" s="375"/>
      <c r="H14" s="375"/>
      <c r="I14" s="286"/>
      <c r="J14" s="286"/>
      <c r="K14" s="286"/>
      <c r="L14" s="291"/>
    </row>
    <row r="15" spans="2:12" x14ac:dyDescent="0.3">
      <c r="B15" s="377"/>
      <c r="C15" s="286"/>
      <c r="D15" s="286"/>
      <c r="E15" s="286"/>
      <c r="F15" s="286"/>
      <c r="G15" s="286"/>
      <c r="H15" s="286"/>
      <c r="I15" s="286"/>
      <c r="J15" s="286"/>
      <c r="K15" s="286"/>
      <c r="L15" s="291"/>
    </row>
    <row r="16" spans="2:12" x14ac:dyDescent="0.3">
      <c r="B16" s="377" t="s">
        <v>2316</v>
      </c>
      <c r="C16" s="286"/>
      <c r="D16" s="286"/>
      <c r="E16" s="286"/>
      <c r="F16" s="286"/>
      <c r="G16" s="376"/>
      <c r="H16" s="376"/>
      <c r="I16" s="286"/>
      <c r="J16" s="286"/>
      <c r="K16" s="286"/>
      <c r="L16" s="291"/>
    </row>
    <row r="17" spans="2:12" x14ac:dyDescent="0.3">
      <c r="B17" s="377"/>
      <c r="C17" s="286"/>
      <c r="D17" s="286"/>
      <c r="E17" s="286"/>
      <c r="F17" s="286"/>
      <c r="G17" s="286"/>
      <c r="H17" s="286"/>
      <c r="I17" s="286"/>
      <c r="J17" s="286"/>
      <c r="K17" s="286"/>
      <c r="L17" s="291"/>
    </row>
    <row r="18" spans="2:12" x14ac:dyDescent="0.3">
      <c r="B18" s="377" t="s">
        <v>2287</v>
      </c>
      <c r="C18" s="286"/>
      <c r="D18" s="286"/>
      <c r="E18" s="286"/>
      <c r="F18" s="286"/>
      <c r="G18" s="286"/>
      <c r="H18" s="382"/>
      <c r="I18" s="382"/>
      <c r="J18" s="286"/>
      <c r="K18" s="286"/>
      <c r="L18" s="291"/>
    </row>
    <row r="19" spans="2:12" x14ac:dyDescent="0.3">
      <c r="B19" s="377"/>
      <c r="C19" s="286"/>
      <c r="D19" s="286"/>
      <c r="E19" s="286"/>
      <c r="F19" s="286"/>
      <c r="G19" s="286"/>
      <c r="H19" s="286"/>
      <c r="I19" s="286"/>
      <c r="J19" s="286"/>
      <c r="K19" s="286"/>
      <c r="L19" s="291"/>
    </row>
    <row r="20" spans="2:12" x14ac:dyDescent="0.3">
      <c r="B20" s="377" t="s">
        <v>2317</v>
      </c>
      <c r="C20" s="286"/>
      <c r="D20" s="286"/>
      <c r="E20" s="286"/>
      <c r="F20" s="286"/>
      <c r="G20" s="286"/>
      <c r="H20" s="286"/>
      <c r="I20" s="383"/>
      <c r="J20" s="286"/>
      <c r="K20" s="286"/>
      <c r="L20" s="291"/>
    </row>
    <row r="21" spans="2:12" x14ac:dyDescent="0.3">
      <c r="B21" s="377"/>
      <c r="C21" s="286"/>
      <c r="D21" s="286"/>
      <c r="E21" s="286"/>
      <c r="F21" s="286"/>
      <c r="G21" s="286"/>
      <c r="H21" s="286"/>
      <c r="I21" s="286"/>
      <c r="J21" s="286"/>
      <c r="K21" s="286"/>
      <c r="L21" s="291"/>
    </row>
    <row r="22" spans="2:12" x14ac:dyDescent="0.3">
      <c r="B22" s="377" t="s">
        <v>2318</v>
      </c>
      <c r="C22" s="286"/>
      <c r="D22" s="286"/>
      <c r="E22" s="286"/>
      <c r="F22" s="286"/>
      <c r="G22" s="286"/>
      <c r="H22" s="286"/>
      <c r="I22" s="373"/>
      <c r="J22" s="418"/>
      <c r="K22" s="418" t="s">
        <v>2319</v>
      </c>
      <c r="L22" s="291"/>
    </row>
    <row r="23" spans="2:12" ht="15" thickBot="1" x14ac:dyDescent="0.35">
      <c r="B23" s="181"/>
      <c r="C23" s="182"/>
      <c r="D23" s="182"/>
      <c r="E23" s="182"/>
      <c r="F23" s="182"/>
      <c r="G23" s="182"/>
      <c r="H23" s="182"/>
      <c r="I23" s="182"/>
      <c r="J23" s="182"/>
      <c r="K23" s="182"/>
      <c r="L23" s="293"/>
    </row>
  </sheetData>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2E7BB-79CE-4027-9BE3-F60CDC694DC5}">
  <sheetPr>
    <tabColor rgb="FF00B050"/>
  </sheetPr>
  <dimension ref="A1:J139"/>
  <sheetViews>
    <sheetView zoomScaleNormal="100" workbookViewId="0">
      <pane ySplit="1" topLeftCell="A21" activePane="bottomLeft" state="frozen"/>
      <selection pane="bottomLeft" activeCell="G34" sqref="G34"/>
    </sheetView>
    <sheetView workbookViewId="1"/>
  </sheetViews>
  <sheetFormatPr defaultColWidth="8.5546875" defaultRowHeight="14.4" x14ac:dyDescent="0.3"/>
  <cols>
    <col min="1" max="1" width="14.109375" style="76" customWidth="1"/>
    <col min="2" max="2" width="50" style="4" customWidth="1"/>
    <col min="3" max="3" width="44.88671875" style="4" customWidth="1"/>
    <col min="4" max="4" width="23.109375" style="12" bestFit="1" customWidth="1"/>
    <col min="5" max="5" width="36.5546875" style="12" customWidth="1"/>
    <col min="6" max="6" width="67" style="4" customWidth="1"/>
    <col min="7" max="7" width="45.88671875" style="3" customWidth="1"/>
    <col min="8" max="8" width="12.109375" style="195" bestFit="1" customWidth="1"/>
    <col min="9" max="9" width="8.5546875" style="7"/>
    <col min="10" max="10" width="14.88671875" style="3" bestFit="1" customWidth="1"/>
    <col min="11" max="16384" width="8.5546875" style="3"/>
  </cols>
  <sheetData>
    <row r="1" spans="1:8" x14ac:dyDescent="0.3">
      <c r="A1" s="76" t="s">
        <v>2320</v>
      </c>
      <c r="B1" s="10" t="s">
        <v>2321</v>
      </c>
      <c r="C1" s="146" t="s">
        <v>2322</v>
      </c>
      <c r="D1" s="11" t="s">
        <v>151</v>
      </c>
      <c r="E1" s="147" t="s">
        <v>2323</v>
      </c>
      <c r="F1" s="10" t="s">
        <v>81</v>
      </c>
      <c r="H1" s="195" t="s">
        <v>2324</v>
      </c>
    </row>
    <row r="2" spans="1:8" x14ac:dyDescent="0.3">
      <c r="B2" s="10"/>
      <c r="C2" s="10"/>
      <c r="D2" s="11"/>
      <c r="E2" s="11"/>
      <c r="F2" s="10"/>
    </row>
    <row r="3" spans="1:8" ht="18" x14ac:dyDescent="0.3">
      <c r="B3" s="431" t="s">
        <v>2325</v>
      </c>
      <c r="C3" s="431"/>
      <c r="D3" s="431"/>
      <c r="E3" s="431"/>
      <c r="F3" s="431"/>
    </row>
    <row r="4" spans="1:8" ht="18" x14ac:dyDescent="0.3">
      <c r="B4" s="432" t="s">
        <v>2326</v>
      </c>
      <c r="C4" s="432"/>
      <c r="D4" s="432"/>
      <c r="E4" s="432"/>
      <c r="F4" s="432"/>
    </row>
    <row r="5" spans="1:8" ht="18" x14ac:dyDescent="0.3">
      <c r="A5" s="145"/>
      <c r="B5" s="144" t="s">
        <v>2327</v>
      </c>
      <c r="C5" s="143"/>
      <c r="D5" s="143"/>
      <c r="E5" s="143"/>
      <c r="F5" s="143"/>
    </row>
    <row r="6" spans="1:8" x14ac:dyDescent="0.3">
      <c r="A6" s="148"/>
      <c r="B6" s="144" t="s">
        <v>2328</v>
      </c>
      <c r="C6" s="10"/>
      <c r="D6" s="11"/>
      <c r="E6" s="11"/>
      <c r="F6" s="10"/>
    </row>
    <row r="7" spans="1:8" x14ac:dyDescent="0.3">
      <c r="A7" s="79"/>
      <c r="B7" s="5" t="s">
        <v>232</v>
      </c>
      <c r="C7" s="5"/>
      <c r="D7" s="68"/>
      <c r="E7" s="68"/>
      <c r="F7" s="67"/>
    </row>
    <row r="8" spans="1:8" ht="28.8" x14ac:dyDescent="0.3">
      <c r="A8" s="80"/>
      <c r="B8" s="80" t="s">
        <v>2329</v>
      </c>
      <c r="C8" s="8"/>
      <c r="D8" s="73"/>
      <c r="E8" s="73"/>
      <c r="F8" s="75"/>
    </row>
    <row r="9" spans="1:8" x14ac:dyDescent="0.3">
      <c r="B9" s="10"/>
      <c r="C9" s="10"/>
      <c r="D9" s="11"/>
      <c r="E9" s="11"/>
      <c r="F9" s="10"/>
    </row>
    <row r="10" spans="1:8" ht="28.8" x14ac:dyDescent="0.3">
      <c r="A10" s="76" t="s">
        <v>2330</v>
      </c>
      <c r="B10" s="4" t="s">
        <v>2331</v>
      </c>
      <c r="C10" s="149" t="s">
        <v>235</v>
      </c>
      <c r="D10" s="12">
        <v>1</v>
      </c>
      <c r="F10" s="4" t="s">
        <v>2332</v>
      </c>
    </row>
    <row r="11" spans="1:8" x14ac:dyDescent="0.3">
      <c r="D11" s="12">
        <v>2</v>
      </c>
    </row>
    <row r="12" spans="1:8" x14ac:dyDescent="0.3">
      <c r="D12" s="12">
        <v>3</v>
      </c>
    </row>
    <row r="13" spans="1:8" x14ac:dyDescent="0.3">
      <c r="D13" s="12">
        <v>4</v>
      </c>
    </row>
    <row r="14" spans="1:8" x14ac:dyDescent="0.3">
      <c r="D14" s="12">
        <v>5</v>
      </c>
      <c r="H14" s="195">
        <v>6</v>
      </c>
    </row>
    <row r="15" spans="1:8" x14ac:dyDescent="0.3">
      <c r="D15" s="12" t="s">
        <v>157</v>
      </c>
    </row>
    <row r="17" spans="1:9" ht="57.6" x14ac:dyDescent="0.3">
      <c r="A17" s="76" t="s">
        <v>2333</v>
      </c>
      <c r="B17" s="4" t="s">
        <v>2334</v>
      </c>
      <c r="C17" s="149" t="s">
        <v>2335</v>
      </c>
      <c r="D17" s="12" t="s">
        <v>1856</v>
      </c>
      <c r="H17" s="197">
        <v>15</v>
      </c>
      <c r="I17" s="7">
        <f>H17*H14</f>
        <v>90</v>
      </c>
    </row>
    <row r="18" spans="1:9" x14ac:dyDescent="0.3">
      <c r="C18" s="66"/>
    </row>
    <row r="19" spans="1:9" ht="28.8" x14ac:dyDescent="0.3">
      <c r="A19" s="76" t="s">
        <v>2336</v>
      </c>
      <c r="B19" s="84" t="s">
        <v>2337</v>
      </c>
      <c r="C19" s="66"/>
      <c r="D19" s="78" t="s">
        <v>2338</v>
      </c>
      <c r="F19" s="4" t="s">
        <v>2339</v>
      </c>
    </row>
    <row r="21" spans="1:9" x14ac:dyDescent="0.3">
      <c r="A21" s="79"/>
      <c r="B21" s="5" t="s">
        <v>156</v>
      </c>
      <c r="C21" s="5"/>
      <c r="D21" s="14"/>
      <c r="E21" s="14"/>
      <c r="F21" s="13"/>
    </row>
    <row r="22" spans="1:9" x14ac:dyDescent="0.3">
      <c r="A22" s="80"/>
      <c r="B22" s="80" t="s">
        <v>2340</v>
      </c>
      <c r="C22" s="8"/>
      <c r="D22" s="70"/>
      <c r="E22" s="70"/>
      <c r="F22" s="71"/>
    </row>
    <row r="24" spans="1:9" ht="17.25" customHeight="1" x14ac:dyDescent="0.3">
      <c r="A24" s="76" t="s">
        <v>2341</v>
      </c>
      <c r="B24" s="4" t="s">
        <v>239</v>
      </c>
      <c r="D24" s="12" t="s">
        <v>240</v>
      </c>
      <c r="E24" s="149" t="s">
        <v>2342</v>
      </c>
      <c r="F24" s="3" t="s">
        <v>2343</v>
      </c>
    </row>
    <row r="25" spans="1:9" x14ac:dyDescent="0.3">
      <c r="D25" s="12" t="s">
        <v>241</v>
      </c>
      <c r="E25" s="150" t="s">
        <v>2344</v>
      </c>
    </row>
    <row r="26" spans="1:9" ht="49.5" customHeight="1" x14ac:dyDescent="0.3">
      <c r="C26" s="151" t="s">
        <v>2345</v>
      </c>
      <c r="D26" s="12" t="s">
        <v>171</v>
      </c>
      <c r="E26" s="66"/>
    </row>
    <row r="27" spans="1:9" x14ac:dyDescent="0.3">
      <c r="D27" s="12" t="s">
        <v>2346</v>
      </c>
      <c r="E27" s="150" t="s">
        <v>2347</v>
      </c>
    </row>
    <row r="28" spans="1:9" x14ac:dyDescent="0.3">
      <c r="D28" s="12" t="s">
        <v>244</v>
      </c>
      <c r="E28" s="66"/>
      <c r="H28" s="195">
        <v>5</v>
      </c>
    </row>
    <row r="30" spans="1:9" ht="76.349999999999994" customHeight="1" x14ac:dyDescent="0.3">
      <c r="A30" s="81" t="s">
        <v>2330</v>
      </c>
      <c r="B30" s="64" t="s">
        <v>2348</v>
      </c>
      <c r="C30" s="151" t="s">
        <v>2349</v>
      </c>
      <c r="D30" s="365" t="s">
        <v>2350</v>
      </c>
      <c r="E30"/>
      <c r="F30" s="64"/>
    </row>
    <row r="31" spans="1:9" x14ac:dyDescent="0.3">
      <c r="A31" s="81"/>
      <c r="B31" s="64"/>
      <c r="C31" s="69"/>
      <c r="D31" s="366" t="s">
        <v>1863</v>
      </c>
      <c r="E31"/>
      <c r="F31" s="64"/>
    </row>
    <row r="32" spans="1:9" x14ac:dyDescent="0.3">
      <c r="A32" s="81"/>
      <c r="B32" s="64"/>
      <c r="C32" s="69"/>
      <c r="D32" s="366" t="s">
        <v>164</v>
      </c>
      <c r="E32"/>
      <c r="F32" s="64"/>
      <c r="H32" s="195">
        <v>3</v>
      </c>
    </row>
    <row r="33" spans="1:9" x14ac:dyDescent="0.3">
      <c r="A33" s="82"/>
      <c r="B33" s="62"/>
      <c r="C33" s="62"/>
      <c r="E33" s="63"/>
      <c r="F33" s="62"/>
    </row>
    <row r="34" spans="1:9" ht="57" customHeight="1" x14ac:dyDescent="0.3">
      <c r="A34" s="81" t="s">
        <v>2351</v>
      </c>
      <c r="B34" s="64" t="s">
        <v>2352</v>
      </c>
      <c r="C34" s="152" t="s">
        <v>2353</v>
      </c>
      <c r="D34" s="65" t="s">
        <v>1865</v>
      </c>
      <c r="E34" s="174" t="s">
        <v>2354</v>
      </c>
      <c r="F34" s="64" t="s">
        <v>2355</v>
      </c>
      <c r="G34" s="4" t="s">
        <v>2356</v>
      </c>
    </row>
    <row r="35" spans="1:9" x14ac:dyDescent="0.3">
      <c r="A35" s="81"/>
      <c r="B35" s="64"/>
      <c r="C35" s="64"/>
      <c r="D35" s="3" t="s">
        <v>2357</v>
      </c>
      <c r="E35" s="175" t="s">
        <v>2358</v>
      </c>
      <c r="F35" s="64"/>
    </row>
    <row r="36" spans="1:9" x14ac:dyDescent="0.3">
      <c r="A36" s="81"/>
      <c r="B36" s="64"/>
      <c r="C36" s="64"/>
      <c r="D36" s="65" t="s">
        <v>2359</v>
      </c>
      <c r="E36" s="175" t="s">
        <v>2360</v>
      </c>
      <c r="F36" s="64"/>
    </row>
    <row r="37" spans="1:9" x14ac:dyDescent="0.3">
      <c r="A37" s="81"/>
      <c r="B37" s="64"/>
      <c r="C37" s="64"/>
      <c r="D37" s="65" t="s">
        <v>560</v>
      </c>
      <c r="E37" s="175" t="s">
        <v>2361</v>
      </c>
      <c r="F37" s="64"/>
      <c r="H37" s="195">
        <v>4</v>
      </c>
      <c r="I37" s="7">
        <f>H28*H32*H37</f>
        <v>60</v>
      </c>
    </row>
    <row r="38" spans="1:9" x14ac:dyDescent="0.3">
      <c r="A38" s="81"/>
      <c r="B38" s="64"/>
      <c r="C38" s="64"/>
      <c r="D38" s="65"/>
      <c r="E38" s="65"/>
      <c r="F38" s="64"/>
    </row>
    <row r="39" spans="1:9" ht="38.25" customHeight="1" x14ac:dyDescent="0.3">
      <c r="A39" s="81" t="s">
        <v>2362</v>
      </c>
      <c r="B39" s="64" t="s">
        <v>2363</v>
      </c>
      <c r="C39" s="64"/>
      <c r="D39" s="65"/>
      <c r="E39" s="65"/>
      <c r="F39" s="64"/>
    </row>
    <row r="40" spans="1:9" x14ac:dyDescent="0.3">
      <c r="A40" s="81"/>
      <c r="B40" s="64"/>
      <c r="C40" s="64"/>
      <c r="D40" s="65"/>
      <c r="E40" s="65"/>
      <c r="F40" s="64"/>
    </row>
    <row r="41" spans="1:9" ht="37.5" customHeight="1" x14ac:dyDescent="0.3">
      <c r="A41" s="81" t="s">
        <v>2364</v>
      </c>
      <c r="B41" s="64" t="s">
        <v>2365</v>
      </c>
      <c r="C41" s="64"/>
      <c r="D41" s="65"/>
      <c r="E41" s="65"/>
      <c r="F41" s="64"/>
    </row>
    <row r="42" spans="1:9" x14ac:dyDescent="0.3">
      <c r="A42" s="81"/>
      <c r="B42" s="64"/>
      <c r="C42" s="64"/>
      <c r="D42" s="65"/>
      <c r="E42" s="65"/>
      <c r="F42" s="64"/>
    </row>
    <row r="43" spans="1:9" ht="115.2" x14ac:dyDescent="0.3">
      <c r="A43" s="81" t="s">
        <v>2366</v>
      </c>
      <c r="B43" s="64" t="s">
        <v>2367</v>
      </c>
      <c r="C43" s="64"/>
      <c r="D43" s="65" t="s">
        <v>240</v>
      </c>
      <c r="E43" s="65"/>
      <c r="F43" s="64" t="s">
        <v>2368</v>
      </c>
    </row>
    <row r="44" spans="1:9" ht="16.5" customHeight="1" x14ac:dyDescent="0.3">
      <c r="A44" s="81"/>
      <c r="B44" s="64"/>
      <c r="C44" s="64"/>
      <c r="D44" s="65"/>
      <c r="E44" s="65"/>
      <c r="F44" s="85"/>
    </row>
    <row r="45" spans="1:9" ht="152.25" customHeight="1" x14ac:dyDescent="0.3">
      <c r="A45" s="81" t="s">
        <v>2369</v>
      </c>
      <c r="B45" s="153" t="s">
        <v>2370</v>
      </c>
      <c r="C45" s="64"/>
      <c r="D45" s="65"/>
      <c r="E45" s="65"/>
      <c r="F45" s="83" t="s">
        <v>2371</v>
      </c>
    </row>
    <row r="46" spans="1:9" x14ac:dyDescent="0.3">
      <c r="B46" s="66"/>
      <c r="C46" s="66"/>
    </row>
    <row r="47" spans="1:9" x14ac:dyDescent="0.3">
      <c r="A47" s="79"/>
      <c r="B47" s="79" t="s">
        <v>16</v>
      </c>
      <c r="C47" s="5"/>
      <c r="D47" s="14"/>
      <c r="E47" s="14"/>
      <c r="F47" s="13"/>
    </row>
    <row r="48" spans="1:9" ht="16.5" customHeight="1" x14ac:dyDescent="0.3">
      <c r="A48" s="80"/>
      <c r="B48" s="80" t="s">
        <v>2372</v>
      </c>
      <c r="C48" s="8"/>
      <c r="D48" s="70"/>
      <c r="E48" s="70"/>
      <c r="F48" s="71"/>
    </row>
    <row r="50" spans="1:9" ht="28.8" x14ac:dyDescent="0.3">
      <c r="A50" s="76" t="s">
        <v>2341</v>
      </c>
      <c r="B50" s="4" t="s">
        <v>254</v>
      </c>
      <c r="C50" s="149" t="s">
        <v>2373</v>
      </c>
      <c r="D50" s="12" t="s">
        <v>259</v>
      </c>
      <c r="F50" s="4" t="s">
        <v>2374</v>
      </c>
    </row>
    <row r="51" spans="1:9" x14ac:dyDescent="0.3">
      <c r="D51" s="86" t="s">
        <v>1057</v>
      </c>
    </row>
    <row r="52" spans="1:9" x14ac:dyDescent="0.3">
      <c r="D52" s="12" t="s">
        <v>255</v>
      </c>
      <c r="E52" s="150" t="s">
        <v>2375</v>
      </c>
    </row>
    <row r="53" spans="1:9" x14ac:dyDescent="0.3">
      <c r="D53" s="12" t="s">
        <v>257</v>
      </c>
      <c r="E53" s="150" t="s">
        <v>2376</v>
      </c>
    </row>
    <row r="54" spans="1:9" x14ac:dyDescent="0.3">
      <c r="D54" s="12" t="s">
        <v>176</v>
      </c>
      <c r="E54" s="150" t="s">
        <v>2377</v>
      </c>
      <c r="H54" s="195">
        <v>5</v>
      </c>
    </row>
    <row r="56" spans="1:9" ht="86.4" x14ac:dyDescent="0.3">
      <c r="A56" s="81" t="s">
        <v>2330</v>
      </c>
      <c r="B56" s="64" t="s">
        <v>2378</v>
      </c>
      <c r="C56" s="154" t="s">
        <v>2379</v>
      </c>
      <c r="D56" s="65" t="s">
        <v>189</v>
      </c>
      <c r="F56" s="64" t="s">
        <v>2380</v>
      </c>
    </row>
    <row r="57" spans="1:9" x14ac:dyDescent="0.3">
      <c r="A57" s="81"/>
      <c r="B57" s="64"/>
      <c r="C57" s="64"/>
      <c r="D57" s="65" t="s">
        <v>1869</v>
      </c>
      <c r="E57" s="65"/>
      <c r="F57" s="64"/>
    </row>
    <row r="58" spans="1:9" x14ac:dyDescent="0.3">
      <c r="A58" s="81"/>
      <c r="B58" s="64"/>
      <c r="C58" s="64"/>
      <c r="D58" s="65" t="s">
        <v>192</v>
      </c>
      <c r="E58" s="65"/>
      <c r="F58" s="64"/>
      <c r="H58" s="195">
        <v>3</v>
      </c>
      <c r="I58" s="7">
        <f>H54*H58</f>
        <v>15</v>
      </c>
    </row>
    <row r="59" spans="1:9" x14ac:dyDescent="0.3">
      <c r="A59" s="81"/>
      <c r="B59" s="64"/>
      <c r="C59" s="64"/>
      <c r="D59" s="65"/>
      <c r="E59" s="65"/>
      <c r="F59" s="64"/>
    </row>
    <row r="60" spans="1:9" ht="28.8" x14ac:dyDescent="0.3">
      <c r="A60" s="81" t="s">
        <v>2362</v>
      </c>
      <c r="B60" s="64" t="s">
        <v>2381</v>
      </c>
      <c r="C60" s="64"/>
      <c r="D60" s="65"/>
      <c r="E60" s="65"/>
      <c r="F60" s="64"/>
    </row>
    <row r="61" spans="1:9" x14ac:dyDescent="0.3">
      <c r="A61" s="81"/>
      <c r="B61" s="64"/>
      <c r="C61" s="64"/>
      <c r="D61" s="65"/>
      <c r="E61" s="65"/>
      <c r="F61" s="64"/>
    </row>
    <row r="62" spans="1:9" ht="28.8" x14ac:dyDescent="0.3">
      <c r="A62" s="81" t="s">
        <v>2364</v>
      </c>
      <c r="B62" s="64" t="s">
        <v>2365</v>
      </c>
      <c r="C62" s="64"/>
      <c r="D62" s="65"/>
      <c r="E62" s="65"/>
      <c r="F62" s="64"/>
    </row>
    <row r="63" spans="1:9" x14ac:dyDescent="0.3">
      <c r="A63" s="81"/>
      <c r="B63" s="64"/>
      <c r="C63" s="64"/>
      <c r="D63" s="65"/>
      <c r="E63" s="65"/>
      <c r="F63" s="64"/>
    </row>
    <row r="64" spans="1:9" x14ac:dyDescent="0.3">
      <c r="A64" s="81" t="s">
        <v>2366</v>
      </c>
      <c r="B64" s="64" t="s">
        <v>2367</v>
      </c>
      <c r="C64" s="64"/>
      <c r="D64" s="65"/>
      <c r="E64" s="65"/>
      <c r="F64" s="64"/>
    </row>
    <row r="65" spans="1:8" x14ac:dyDescent="0.3">
      <c r="A65" s="81"/>
      <c r="B65" s="64"/>
      <c r="C65" s="64"/>
      <c r="D65" s="65"/>
      <c r="E65" s="65"/>
      <c r="F65" s="64"/>
    </row>
    <row r="66" spans="1:8" ht="158.25" customHeight="1" x14ac:dyDescent="0.3">
      <c r="A66" s="76" t="s">
        <v>2382</v>
      </c>
      <c r="B66" s="155" t="s">
        <v>2383</v>
      </c>
      <c r="C66" s="66"/>
      <c r="F66" s="77" t="s">
        <v>2384</v>
      </c>
    </row>
    <row r="67" spans="1:8" ht="18" customHeight="1" x14ac:dyDescent="0.3"/>
    <row r="68" spans="1:8" x14ac:dyDescent="0.3">
      <c r="A68" s="79"/>
      <c r="B68" s="79" t="s">
        <v>39</v>
      </c>
      <c r="C68" s="5"/>
      <c r="D68" s="14"/>
      <c r="E68" s="14"/>
      <c r="F68" s="13"/>
    </row>
    <row r="69" spans="1:8" x14ac:dyDescent="0.3">
      <c r="A69" s="80"/>
      <c r="B69" s="80" t="s">
        <v>2385</v>
      </c>
      <c r="C69" s="8"/>
      <c r="D69" s="70"/>
      <c r="E69" s="70"/>
      <c r="F69" s="71"/>
    </row>
    <row r="70" spans="1:8" x14ac:dyDescent="0.3">
      <c r="A70" s="10"/>
      <c r="D70" s="3"/>
      <c r="E70" s="3"/>
    </row>
    <row r="71" spans="1:8" ht="50.25" customHeight="1" x14ac:dyDescent="0.3">
      <c r="A71" s="76" t="s">
        <v>2341</v>
      </c>
      <c r="B71" s="4" t="s">
        <v>264</v>
      </c>
      <c r="C71" s="149" t="s">
        <v>2386</v>
      </c>
      <c r="D71" s="12" t="s">
        <v>169</v>
      </c>
      <c r="F71" s="4" t="s">
        <v>2374</v>
      </c>
    </row>
    <row r="72" spans="1:8" x14ac:dyDescent="0.3">
      <c r="D72" s="12" t="s">
        <v>2387</v>
      </c>
    </row>
    <row r="73" spans="1:8" x14ac:dyDescent="0.3">
      <c r="D73" s="12" t="s">
        <v>1873</v>
      </c>
    </row>
    <row r="74" spans="1:8" x14ac:dyDescent="0.3">
      <c r="D74" s="12" t="s">
        <v>2388</v>
      </c>
      <c r="E74" s="3"/>
      <c r="F74" s="3"/>
      <c r="H74" s="195">
        <v>4</v>
      </c>
    </row>
    <row r="75" spans="1:8" x14ac:dyDescent="0.3">
      <c r="E75" s="4"/>
      <c r="F75" s="3"/>
    </row>
    <row r="76" spans="1:8" ht="28.8" x14ac:dyDescent="0.3">
      <c r="A76" s="81" t="s">
        <v>2362</v>
      </c>
      <c r="B76" s="64" t="s">
        <v>2389</v>
      </c>
      <c r="C76" s="64"/>
      <c r="D76" s="65"/>
      <c r="E76" s="65"/>
      <c r="F76" s="64"/>
    </row>
    <row r="77" spans="1:8" x14ac:dyDescent="0.3">
      <c r="A77" s="81"/>
      <c r="B77" s="64"/>
      <c r="C77" s="64"/>
      <c r="D77" s="65"/>
      <c r="E77" s="65"/>
      <c r="F77" s="64"/>
    </row>
    <row r="78" spans="1:8" ht="28.8" x14ac:dyDescent="0.3">
      <c r="A78" s="81" t="s">
        <v>2364</v>
      </c>
      <c r="B78" s="64" t="s">
        <v>2365</v>
      </c>
      <c r="C78" s="64"/>
      <c r="D78" s="65"/>
      <c r="E78" s="65"/>
      <c r="F78" s="64"/>
    </row>
    <row r="79" spans="1:8" x14ac:dyDescent="0.3">
      <c r="A79" s="81"/>
      <c r="B79" s="64"/>
      <c r="C79" s="64"/>
      <c r="D79" s="65"/>
      <c r="E79" s="65"/>
      <c r="F79" s="64"/>
    </row>
    <row r="80" spans="1:8" x14ac:dyDescent="0.3">
      <c r="A80" s="81" t="s">
        <v>2366</v>
      </c>
      <c r="B80" s="64" t="s">
        <v>2367</v>
      </c>
      <c r="C80" s="64"/>
      <c r="D80" s="65"/>
      <c r="E80" s="65"/>
      <c r="F80" s="64"/>
    </row>
    <row r="81" spans="1:8" x14ac:dyDescent="0.3">
      <c r="E81" s="4"/>
      <c r="F81" s="3"/>
    </row>
    <row r="82" spans="1:8" ht="86.4" x14ac:dyDescent="0.3">
      <c r="A82" s="76" t="s">
        <v>2382</v>
      </c>
      <c r="B82" s="153" t="s">
        <v>2390</v>
      </c>
      <c r="E82" s="4"/>
      <c r="F82" s="78" t="s">
        <v>2391</v>
      </c>
    </row>
    <row r="83" spans="1:8" x14ac:dyDescent="0.3">
      <c r="E83" s="4"/>
      <c r="F83" s="3"/>
    </row>
    <row r="84" spans="1:8" x14ac:dyDescent="0.3">
      <c r="A84" s="79"/>
      <c r="B84" s="5" t="s">
        <v>19</v>
      </c>
      <c r="C84" s="5"/>
      <c r="D84" s="14"/>
      <c r="E84" s="14"/>
      <c r="F84" s="13"/>
    </row>
    <row r="85" spans="1:8" x14ac:dyDescent="0.3">
      <c r="A85" s="80"/>
      <c r="B85" s="80" t="s">
        <v>2392</v>
      </c>
      <c r="C85" s="8"/>
      <c r="D85" s="70"/>
      <c r="E85" s="70"/>
      <c r="F85" s="71"/>
    </row>
    <row r="87" spans="1:8" ht="129.6" x14ac:dyDescent="0.3">
      <c r="A87" s="76" t="s">
        <v>2393</v>
      </c>
      <c r="B87" s="4" t="s">
        <v>2394</v>
      </c>
      <c r="C87" s="153" t="s">
        <v>2395</v>
      </c>
      <c r="D87" s="12" t="s">
        <v>197</v>
      </c>
    </row>
    <row r="88" spans="1:8" x14ac:dyDescent="0.3">
      <c r="D88" s="12" t="s">
        <v>199</v>
      </c>
    </row>
    <row r="89" spans="1:8" x14ac:dyDescent="0.3">
      <c r="D89" s="12" t="s">
        <v>201</v>
      </c>
      <c r="E89" s="363" t="s">
        <v>2396</v>
      </c>
    </row>
    <row r="90" spans="1:8" x14ac:dyDescent="0.3">
      <c r="D90" s="12" t="s">
        <v>1811</v>
      </c>
      <c r="E90" s="363" t="s">
        <v>2397</v>
      </c>
    </row>
    <row r="91" spans="1:8" x14ac:dyDescent="0.3">
      <c r="D91" s="12" t="s">
        <v>200</v>
      </c>
      <c r="H91" s="195">
        <v>5</v>
      </c>
    </row>
    <row r="92" spans="1:8" x14ac:dyDescent="0.3">
      <c r="D92" s="74"/>
    </row>
    <row r="93" spans="1:8" ht="32.25" customHeight="1" x14ac:dyDescent="0.3">
      <c r="A93" s="76" t="s">
        <v>2398</v>
      </c>
      <c r="B93" s="4" t="s">
        <v>2399</v>
      </c>
      <c r="D93" s="12" t="s">
        <v>204</v>
      </c>
      <c r="E93" s="150" t="s">
        <v>2400</v>
      </c>
      <c r="F93" s="4" t="s">
        <v>2401</v>
      </c>
    </row>
    <row r="94" spans="1:8" x14ac:dyDescent="0.3">
      <c r="D94" s="12" t="s">
        <v>191</v>
      </c>
      <c r="E94" s="150" t="s">
        <v>2402</v>
      </c>
    </row>
    <row r="95" spans="1:8" x14ac:dyDescent="0.3">
      <c r="D95" s="12" t="s">
        <v>207</v>
      </c>
      <c r="E95" s="150" t="s">
        <v>1265</v>
      </c>
      <c r="F95" s="3"/>
      <c r="H95" s="195">
        <v>3</v>
      </c>
    </row>
    <row r="97" spans="1:10" ht="61.5" customHeight="1" x14ac:dyDescent="0.3">
      <c r="A97" s="10" t="s">
        <v>2330</v>
      </c>
      <c r="B97" s="4" t="s">
        <v>2403</v>
      </c>
      <c r="C97" s="151" t="s">
        <v>2404</v>
      </c>
      <c r="D97" s="12" t="s">
        <v>2405</v>
      </c>
      <c r="E97" s="3"/>
      <c r="F97" s="4" t="s">
        <v>2406</v>
      </c>
      <c r="G97" s="3">
        <f xml:space="preserve"> 50 * 52</f>
        <v>2600</v>
      </c>
    </row>
    <row r="98" spans="1:10" x14ac:dyDescent="0.3">
      <c r="D98" s="12">
        <v>100</v>
      </c>
      <c r="E98" s="3"/>
      <c r="G98" s="3">
        <f xml:space="preserve"> D98 * 52</f>
        <v>5200</v>
      </c>
    </row>
    <row r="99" spans="1:10" x14ac:dyDescent="0.3">
      <c r="D99" s="12">
        <v>200</v>
      </c>
      <c r="E99" s="3"/>
      <c r="G99" s="3">
        <f xml:space="preserve"> D99 * 52</f>
        <v>10400</v>
      </c>
    </row>
    <row r="100" spans="1:10" x14ac:dyDescent="0.3">
      <c r="D100" s="12">
        <v>300</v>
      </c>
      <c r="E100" s="3"/>
      <c r="G100" s="3">
        <f xml:space="preserve"> D100 * 52</f>
        <v>15600</v>
      </c>
    </row>
    <row r="101" spans="1:10" x14ac:dyDescent="0.3">
      <c r="D101" s="12" t="s">
        <v>2407</v>
      </c>
      <c r="E101" s="3"/>
      <c r="G101" s="3">
        <f xml:space="preserve"> 400 * 52</f>
        <v>20800</v>
      </c>
      <c r="H101" s="195">
        <v>5</v>
      </c>
      <c r="I101" s="7">
        <f>H91*H95*H101</f>
        <v>75</v>
      </c>
      <c r="J101" s="198">
        <f>I17*I37*I58*I101</f>
        <v>6075000</v>
      </c>
    </row>
    <row r="102" spans="1:10" x14ac:dyDescent="0.3">
      <c r="E102" s="3"/>
    </row>
    <row r="103" spans="1:10" ht="35.25" customHeight="1" x14ac:dyDescent="0.3">
      <c r="A103" s="81" t="s">
        <v>2362</v>
      </c>
      <c r="B103" s="64" t="s">
        <v>2408</v>
      </c>
      <c r="C103" s="156" t="s">
        <v>2409</v>
      </c>
      <c r="D103" s="65"/>
      <c r="E103" s="65"/>
      <c r="F103" s="64"/>
    </row>
    <row r="104" spans="1:10" x14ac:dyDescent="0.3">
      <c r="A104" s="81"/>
      <c r="B104" s="64"/>
      <c r="C104" s="64"/>
      <c r="D104" s="65"/>
      <c r="E104" s="65"/>
      <c r="F104" s="64"/>
    </row>
    <row r="105" spans="1:10" ht="28.8" x14ac:dyDescent="0.3">
      <c r="A105" s="81" t="s">
        <v>2364</v>
      </c>
      <c r="B105" s="64" t="s">
        <v>2365</v>
      </c>
      <c r="C105" s="64"/>
      <c r="D105" s="65"/>
      <c r="E105" s="65"/>
      <c r="F105" s="64"/>
    </row>
    <row r="106" spans="1:10" x14ac:dyDescent="0.3">
      <c r="A106" s="81"/>
      <c r="B106" s="64"/>
      <c r="C106" s="64"/>
      <c r="D106" s="65"/>
      <c r="E106" s="65"/>
      <c r="F106" s="64"/>
    </row>
    <row r="107" spans="1:10" x14ac:dyDescent="0.3">
      <c r="A107" s="81" t="s">
        <v>2366</v>
      </c>
      <c r="B107" s="64" t="s">
        <v>2410</v>
      </c>
      <c r="C107" s="64"/>
      <c r="D107" s="65"/>
      <c r="E107" s="65"/>
      <c r="F107" s="64"/>
    </row>
    <row r="108" spans="1:10" x14ac:dyDescent="0.3">
      <c r="E108" s="3"/>
    </row>
    <row r="109" spans="1:10" ht="97.5" customHeight="1" x14ac:dyDescent="0.3">
      <c r="A109" s="76" t="s">
        <v>2382</v>
      </c>
      <c r="B109" s="153" t="s">
        <v>2411</v>
      </c>
      <c r="E109" s="3"/>
      <c r="F109" s="77" t="s">
        <v>2412</v>
      </c>
    </row>
    <row r="110" spans="1:10" x14ac:dyDescent="0.3">
      <c r="A110" s="10"/>
      <c r="B110" s="3"/>
      <c r="C110" s="3"/>
      <c r="D110" s="4"/>
    </row>
    <row r="111" spans="1:10" x14ac:dyDescent="0.3">
      <c r="A111" s="79"/>
      <c r="B111" s="5" t="s">
        <v>139</v>
      </c>
      <c r="C111" s="5"/>
      <c r="D111" s="14"/>
      <c r="E111" s="14"/>
      <c r="F111" s="13"/>
    </row>
    <row r="112" spans="1:10" x14ac:dyDescent="0.3">
      <c r="A112" s="80"/>
      <c r="B112" s="80" t="s">
        <v>2413</v>
      </c>
      <c r="C112" s="8"/>
      <c r="D112" s="70"/>
      <c r="E112" s="70"/>
      <c r="F112" s="71"/>
    </row>
    <row r="113" spans="1:6" x14ac:dyDescent="0.3">
      <c r="A113" s="10"/>
      <c r="B113" s="3"/>
      <c r="C113" s="3"/>
      <c r="D113" s="3"/>
      <c r="E113" s="3"/>
      <c r="F113" s="3"/>
    </row>
    <row r="114" spans="1:6" ht="96" customHeight="1" x14ac:dyDescent="0.3">
      <c r="A114" s="76" t="s">
        <v>2414</v>
      </c>
      <c r="B114" s="4" t="s">
        <v>2415</v>
      </c>
      <c r="D114" s="12" t="s">
        <v>42</v>
      </c>
    </row>
    <row r="116" spans="1:6" ht="53.4" customHeight="1" x14ac:dyDescent="0.3">
      <c r="A116" s="76" t="s">
        <v>2416</v>
      </c>
      <c r="B116" s="4" t="s">
        <v>2417</v>
      </c>
      <c r="C116" s="151" t="s">
        <v>2418</v>
      </c>
      <c r="D116" s="12" t="s">
        <v>62</v>
      </c>
    </row>
    <row r="118" spans="1:6" ht="141.75" customHeight="1" x14ac:dyDescent="0.3">
      <c r="A118" s="76" t="s">
        <v>2382</v>
      </c>
      <c r="B118" s="153" t="s">
        <v>2419</v>
      </c>
      <c r="F118" s="77" t="s">
        <v>2420</v>
      </c>
    </row>
    <row r="120" spans="1:6" x14ac:dyDescent="0.3">
      <c r="A120" s="79"/>
      <c r="B120" s="5" t="s">
        <v>2421</v>
      </c>
      <c r="C120" s="5"/>
      <c r="D120" s="14"/>
      <c r="E120" s="14"/>
      <c r="F120" s="13"/>
    </row>
    <row r="121" spans="1:6" x14ac:dyDescent="0.3">
      <c r="B121" s="7"/>
      <c r="C121" s="7"/>
    </row>
    <row r="122" spans="1:6" x14ac:dyDescent="0.3">
      <c r="A122" s="76" t="s">
        <v>2422</v>
      </c>
      <c r="B122" s="3" t="s">
        <v>2423</v>
      </c>
      <c r="C122" s="7"/>
      <c r="D122" s="12" t="s">
        <v>42</v>
      </c>
    </row>
    <row r="123" spans="1:6" x14ac:dyDescent="0.3">
      <c r="B123" s="7"/>
      <c r="C123" s="7"/>
    </row>
    <row r="124" spans="1:6" ht="66.75" customHeight="1" x14ac:dyDescent="0.3">
      <c r="A124" s="76" t="s">
        <v>2424</v>
      </c>
      <c r="B124" s="4" t="s">
        <v>2425</v>
      </c>
      <c r="C124" s="7"/>
      <c r="D124" s="12" t="s">
        <v>42</v>
      </c>
    </row>
    <row r="125" spans="1:6" x14ac:dyDescent="0.3">
      <c r="B125" s="7"/>
      <c r="C125" s="7"/>
    </row>
    <row r="126" spans="1:6" ht="105" customHeight="1" x14ac:dyDescent="0.3">
      <c r="A126" s="76" t="s">
        <v>2426</v>
      </c>
      <c r="B126" s="4" t="s">
        <v>2427</v>
      </c>
      <c r="C126" s="3"/>
      <c r="D126" s="12" t="s">
        <v>42</v>
      </c>
    </row>
    <row r="127" spans="1:6" x14ac:dyDescent="0.3">
      <c r="B127" s="3"/>
    </row>
    <row r="128" spans="1:6" x14ac:dyDescent="0.3">
      <c r="A128" s="79"/>
      <c r="B128" s="5" t="s">
        <v>2428</v>
      </c>
      <c r="C128" s="5"/>
      <c r="D128" s="14"/>
      <c r="E128" s="14"/>
      <c r="F128" s="13"/>
    </row>
    <row r="129" spans="1:6" x14ac:dyDescent="0.3">
      <c r="D129" s="12" t="s">
        <v>226</v>
      </c>
    </row>
    <row r="130" spans="1:6" ht="82.5" customHeight="1" x14ac:dyDescent="0.3">
      <c r="A130" s="76" t="s">
        <v>2429</v>
      </c>
      <c r="B130" s="4" t="s">
        <v>2430</v>
      </c>
      <c r="F130" s="4" t="s">
        <v>2431</v>
      </c>
    </row>
    <row r="132" spans="1:6" ht="100.8" x14ac:dyDescent="0.3">
      <c r="A132" s="76" t="s">
        <v>2414</v>
      </c>
      <c r="B132" s="4" t="s">
        <v>2432</v>
      </c>
      <c r="F132" s="4" t="s">
        <v>2433</v>
      </c>
    </row>
    <row r="133" spans="1:6" ht="69" customHeight="1" x14ac:dyDescent="0.3">
      <c r="A133" s="76" t="s">
        <v>2414</v>
      </c>
      <c r="B133" s="4" t="s">
        <v>2434</v>
      </c>
      <c r="C133" s="151" t="s">
        <v>2435</v>
      </c>
    </row>
    <row r="135" spans="1:6" ht="63" customHeight="1" x14ac:dyDescent="0.3">
      <c r="A135" s="76" t="s">
        <v>2414</v>
      </c>
      <c r="B135" s="3" t="s">
        <v>2436</v>
      </c>
      <c r="D135" s="12" t="s">
        <v>42</v>
      </c>
      <c r="F135" s="4" t="s">
        <v>2437</v>
      </c>
    </row>
    <row r="137" spans="1:6" ht="137.25" customHeight="1" x14ac:dyDescent="0.3">
      <c r="A137" s="76" t="s">
        <v>2416</v>
      </c>
      <c r="B137" s="3" t="s">
        <v>2438</v>
      </c>
      <c r="C137" s="151" t="s">
        <v>2439</v>
      </c>
      <c r="D137" s="12" t="s">
        <v>2440</v>
      </c>
      <c r="F137" s="4" t="s">
        <v>2441</v>
      </c>
    </row>
    <row r="139" spans="1:6" x14ac:dyDescent="0.3">
      <c r="A139" s="76" t="s">
        <v>2442</v>
      </c>
      <c r="B139" s="4" t="s">
        <v>2443</v>
      </c>
    </row>
  </sheetData>
  <mergeCells count="2">
    <mergeCell ref="B3:F3"/>
    <mergeCell ref="B4:F4"/>
  </mergeCells>
  <hyperlinks>
    <hyperlink ref="F45" r:id="rId1" xr:uid="{CE2EFE2B-428F-4966-9519-F7D0A4D3F6E8}"/>
    <hyperlink ref="F66" r:id="rId2" xr:uid="{BB94D1FE-915E-45F0-B216-3E026D9F10D8}"/>
    <hyperlink ref="F82" r:id="rId3" xr:uid="{B3A2096E-D655-4915-B9C1-E87A5BAA9751}"/>
    <hyperlink ref="F109" r:id="rId4" xr:uid="{6358BD02-C50E-45B8-AD86-31D35F4672FE}"/>
    <hyperlink ref="D19" r:id="rId5" display="https://www.nzpost.co.nz/tools/address-postcode-finder" xr:uid="{D7C2089B-194C-45C4-91A3-B04763F230D4}"/>
    <hyperlink ref="F118" r:id="rId6" xr:uid="{7488D5B6-E404-476E-874F-0A848C9D0BAA}"/>
  </hyperlinks>
  <pageMargins left="0.7" right="0.7" top="0.75" bottom="0.75" header="0.3" footer="0.3"/>
  <pageSetup paperSize="9" orientation="portrait" r:id="rId7"/>
  <legacyDrawing r:id="rId8"/>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D6FCE-9A3A-4339-A7DD-50C6F19A6384}">
  <sheetPr>
    <tabColor rgb="FF0070C0"/>
  </sheetPr>
  <dimension ref="B1:L98"/>
  <sheetViews>
    <sheetView topLeftCell="B1" zoomScale="115" zoomScaleNormal="115" workbookViewId="0">
      <selection activeCell="C43" sqref="C43"/>
    </sheetView>
    <sheetView workbookViewId="1"/>
  </sheetViews>
  <sheetFormatPr defaultRowHeight="14.4" x14ac:dyDescent="0.3"/>
  <cols>
    <col min="1" max="1" width="6.88671875" customWidth="1"/>
    <col min="2" max="2" width="43.44140625" style="10" customWidth="1"/>
    <col min="3" max="3" width="40.44140625" style="4" customWidth="1"/>
    <col min="4" max="4" width="40.109375" style="4" customWidth="1"/>
    <col min="5" max="5" width="18.109375" style="4" customWidth="1"/>
    <col min="6" max="6" width="18.109375" style="4" hidden="1" customWidth="1"/>
    <col min="7" max="7" width="21.88671875" style="4" customWidth="1"/>
    <col min="8" max="8" width="18.44140625" customWidth="1"/>
    <col min="9" max="9" width="11.88671875" customWidth="1"/>
    <col min="11" max="11" width="19.5546875" hidden="1" customWidth="1"/>
    <col min="12" max="12" width="25.5546875" customWidth="1"/>
  </cols>
  <sheetData>
    <row r="1" spans="2:12" ht="7.65" customHeight="1" x14ac:dyDescent="0.3"/>
    <row r="2" spans="2:12" ht="57.6" x14ac:dyDescent="0.3">
      <c r="B2" s="10" t="s">
        <v>2444</v>
      </c>
      <c r="C2" s="4" t="s">
        <v>2445</v>
      </c>
      <c r="D2" s="4" t="s">
        <v>2446</v>
      </c>
      <c r="E2" s="4" t="s">
        <v>2447</v>
      </c>
      <c r="F2" s="4" t="s">
        <v>2448</v>
      </c>
      <c r="G2" s="4" t="s">
        <v>2449</v>
      </c>
      <c r="H2" s="4" t="s">
        <v>2450</v>
      </c>
      <c r="I2" s="4" t="s">
        <v>2451</v>
      </c>
      <c r="J2" s="4" t="s">
        <v>2452</v>
      </c>
      <c r="K2" s="4" t="s">
        <v>2453</v>
      </c>
      <c r="L2" s="4" t="s">
        <v>2454</v>
      </c>
    </row>
    <row r="3" spans="2:12" ht="43.2" hidden="1" x14ac:dyDescent="0.3">
      <c r="B3" s="10" t="s">
        <v>2455</v>
      </c>
      <c r="C3" s="4" t="s">
        <v>2456</v>
      </c>
      <c r="E3" s="4">
        <v>1</v>
      </c>
      <c r="G3" s="4" t="s">
        <v>2457</v>
      </c>
      <c r="H3" s="4" t="s">
        <v>2457</v>
      </c>
      <c r="I3" s="4" t="s">
        <v>2458</v>
      </c>
      <c r="J3" s="4"/>
      <c r="K3" s="4"/>
      <c r="L3" s="4"/>
    </row>
    <row r="4" spans="2:12" ht="28.8" hidden="1" x14ac:dyDescent="0.3">
      <c r="B4" s="10" t="s">
        <v>2459</v>
      </c>
      <c r="C4" s="4" t="s">
        <v>2460</v>
      </c>
      <c r="E4" s="4">
        <v>1</v>
      </c>
      <c r="G4" s="4" t="s">
        <v>2461</v>
      </c>
      <c r="H4" s="4" t="s">
        <v>2457</v>
      </c>
      <c r="I4" s="4" t="s">
        <v>2458</v>
      </c>
      <c r="J4" s="4"/>
      <c r="K4" s="4"/>
      <c r="L4" s="4"/>
    </row>
    <row r="5" spans="2:12" ht="43.2" hidden="1" x14ac:dyDescent="0.3">
      <c r="B5" s="10" t="s">
        <v>2462</v>
      </c>
      <c r="C5" s="4" t="s">
        <v>2463</v>
      </c>
      <c r="E5" s="4">
        <v>1</v>
      </c>
      <c r="G5" s="4" t="s">
        <v>2464</v>
      </c>
      <c r="H5" s="4" t="s">
        <v>2465</v>
      </c>
      <c r="I5" s="4" t="s">
        <v>2458</v>
      </c>
      <c r="J5" s="4"/>
      <c r="K5" s="4"/>
      <c r="L5" s="4"/>
    </row>
    <row r="6" spans="2:12" ht="174.75" hidden="1" customHeight="1" x14ac:dyDescent="0.3">
      <c r="B6" s="10" t="s">
        <v>2466</v>
      </c>
      <c r="C6" s="4" t="s">
        <v>2467</v>
      </c>
      <c r="D6" s="77" t="s">
        <v>2468</v>
      </c>
      <c r="E6" s="4">
        <v>1</v>
      </c>
      <c r="F6" s="4">
        <v>1</v>
      </c>
      <c r="G6" s="4" t="s">
        <v>2469</v>
      </c>
      <c r="H6" s="4" t="s">
        <v>2457</v>
      </c>
      <c r="I6" s="4" t="s">
        <v>2458</v>
      </c>
      <c r="J6" s="4"/>
      <c r="K6" s="4" t="s">
        <v>2470</v>
      </c>
      <c r="L6" s="4"/>
    </row>
    <row r="7" spans="2:12" ht="54.6" hidden="1" customHeight="1" x14ac:dyDescent="0.3">
      <c r="B7" s="10" t="s">
        <v>2471</v>
      </c>
      <c r="C7" s="4" t="s">
        <v>2472</v>
      </c>
      <c r="D7" s="4" t="s">
        <v>2473</v>
      </c>
      <c r="E7" s="4">
        <v>1</v>
      </c>
      <c r="F7" s="4">
        <v>1</v>
      </c>
      <c r="G7" s="4" t="s">
        <v>2461</v>
      </c>
      <c r="H7" s="4" t="s">
        <v>2474</v>
      </c>
      <c r="I7" s="4" t="s">
        <v>2458</v>
      </c>
      <c r="J7" s="4" t="s">
        <v>2475</v>
      </c>
      <c r="K7" s="4"/>
      <c r="L7" s="4"/>
    </row>
    <row r="8" spans="2:12" ht="54.6" hidden="1" customHeight="1" x14ac:dyDescent="0.3">
      <c r="B8" s="10" t="s">
        <v>2476</v>
      </c>
      <c r="C8" s="4" t="s">
        <v>2477</v>
      </c>
      <c r="D8" s="4" t="s">
        <v>2478</v>
      </c>
      <c r="E8" s="4">
        <v>1</v>
      </c>
      <c r="F8" s="4">
        <v>3</v>
      </c>
      <c r="G8" s="4" t="s">
        <v>2464</v>
      </c>
      <c r="H8" s="4" t="s">
        <v>2465</v>
      </c>
      <c r="I8" s="4" t="s">
        <v>2458</v>
      </c>
      <c r="J8" s="4" t="s">
        <v>2475</v>
      </c>
      <c r="K8" s="4"/>
      <c r="L8" s="4"/>
    </row>
    <row r="9" spans="2:12" ht="102.6" hidden="1" customHeight="1" x14ac:dyDescent="0.3">
      <c r="B9" s="10" t="s">
        <v>2479</v>
      </c>
      <c r="D9" s="4" t="s">
        <v>2480</v>
      </c>
      <c r="E9" s="4">
        <v>1</v>
      </c>
      <c r="F9" s="4">
        <v>2</v>
      </c>
      <c r="G9" s="4" t="s">
        <v>2461</v>
      </c>
      <c r="H9" s="4" t="s">
        <v>2457</v>
      </c>
      <c r="I9" s="4" t="s">
        <v>2458</v>
      </c>
      <c r="J9" s="4" t="s">
        <v>2475</v>
      </c>
      <c r="K9" s="4" t="s">
        <v>2481</v>
      </c>
      <c r="L9" s="4"/>
    </row>
    <row r="10" spans="2:12" ht="114.6" hidden="1" customHeight="1" x14ac:dyDescent="0.3">
      <c r="B10" s="10" t="s">
        <v>2482</v>
      </c>
      <c r="C10" s="4" t="s">
        <v>2483</v>
      </c>
      <c r="D10" s="4" t="s">
        <v>2478</v>
      </c>
      <c r="E10" s="4">
        <v>1</v>
      </c>
      <c r="F10" s="4">
        <v>4</v>
      </c>
      <c r="G10" s="4" t="s">
        <v>2464</v>
      </c>
      <c r="H10" s="4" t="s">
        <v>2484</v>
      </c>
      <c r="I10" s="4" t="s">
        <v>2458</v>
      </c>
      <c r="J10" s="4" t="s">
        <v>2475</v>
      </c>
      <c r="K10" s="4"/>
      <c r="L10" s="4"/>
    </row>
    <row r="11" spans="2:12" ht="57.6" hidden="1" x14ac:dyDescent="0.3">
      <c r="B11" s="10" t="s">
        <v>2485</v>
      </c>
      <c r="C11" s="4" t="s">
        <v>2486</v>
      </c>
      <c r="D11" s="4" t="s">
        <v>2487</v>
      </c>
      <c r="E11" s="4">
        <v>1</v>
      </c>
      <c r="F11" s="4">
        <v>1</v>
      </c>
      <c r="H11" s="4"/>
      <c r="I11" s="4" t="s">
        <v>2458</v>
      </c>
      <c r="J11" s="4"/>
      <c r="K11" s="4"/>
      <c r="L11" s="4"/>
    </row>
    <row r="12" spans="2:12" ht="199.35" hidden="1" customHeight="1" x14ac:dyDescent="0.3">
      <c r="B12" s="10" t="s">
        <v>2488</v>
      </c>
      <c r="C12" s="4" t="s">
        <v>2489</v>
      </c>
      <c r="E12" s="4">
        <v>1</v>
      </c>
      <c r="F12" s="4">
        <v>1</v>
      </c>
      <c r="H12" s="4" t="s">
        <v>2490</v>
      </c>
      <c r="I12" s="4" t="s">
        <v>2458</v>
      </c>
      <c r="J12" s="4"/>
      <c r="K12" s="4"/>
      <c r="L12" s="4"/>
    </row>
    <row r="13" spans="2:12" ht="86.4" hidden="1" x14ac:dyDescent="0.3">
      <c r="B13" s="10" t="s">
        <v>2491</v>
      </c>
      <c r="C13" s="4" t="s">
        <v>2492</v>
      </c>
      <c r="D13" s="361" t="s">
        <v>2493</v>
      </c>
      <c r="E13" s="4">
        <v>1</v>
      </c>
      <c r="G13" s="4" t="s">
        <v>2461</v>
      </c>
      <c r="H13" s="4" t="s">
        <v>2457</v>
      </c>
      <c r="I13" s="4" t="s">
        <v>2458</v>
      </c>
      <c r="J13" s="4"/>
      <c r="K13" s="4"/>
      <c r="L13" s="4"/>
    </row>
    <row r="14" spans="2:12" ht="72" hidden="1" x14ac:dyDescent="0.3">
      <c r="B14" s="10" t="s">
        <v>2494</v>
      </c>
      <c r="C14" s="4" t="s">
        <v>2495</v>
      </c>
      <c r="E14" s="4">
        <v>2</v>
      </c>
      <c r="G14" s="4" t="s">
        <v>2464</v>
      </c>
      <c r="H14" s="4" t="s">
        <v>2457</v>
      </c>
      <c r="I14" s="4" t="s">
        <v>2458</v>
      </c>
      <c r="J14" s="4"/>
      <c r="K14" s="4"/>
      <c r="L14" s="4"/>
    </row>
    <row r="15" spans="2:12" ht="86.4" hidden="1" x14ac:dyDescent="0.3">
      <c r="B15" s="10" t="s">
        <v>2496</v>
      </c>
      <c r="C15" s="4" t="s">
        <v>2497</v>
      </c>
      <c r="D15" s="4" t="s">
        <v>2498</v>
      </c>
      <c r="E15" s="4">
        <v>2</v>
      </c>
      <c r="G15" s="4" t="s">
        <v>2464</v>
      </c>
      <c r="H15" s="4" t="s">
        <v>2457</v>
      </c>
      <c r="I15" s="4" t="s">
        <v>2458</v>
      </c>
      <c r="J15" s="4"/>
      <c r="K15" s="4"/>
      <c r="L15" s="4"/>
    </row>
    <row r="16" spans="2:12" ht="57.6" hidden="1" x14ac:dyDescent="0.3">
      <c r="B16" s="10" t="s">
        <v>2499</v>
      </c>
      <c r="C16" s="4" t="s">
        <v>2500</v>
      </c>
      <c r="E16" s="4">
        <v>2</v>
      </c>
      <c r="G16" s="4" t="s">
        <v>2501</v>
      </c>
      <c r="H16" s="4"/>
      <c r="I16" s="4" t="s">
        <v>2458</v>
      </c>
      <c r="J16" s="4"/>
      <c r="K16" s="4"/>
      <c r="L16" s="4"/>
    </row>
    <row r="17" spans="2:12" ht="28.8" hidden="1" x14ac:dyDescent="0.3">
      <c r="B17" s="10" t="s">
        <v>2502</v>
      </c>
      <c r="C17" s="4" t="s">
        <v>2503</v>
      </c>
      <c r="D17" s="4" t="s">
        <v>2504</v>
      </c>
      <c r="E17" s="4">
        <v>2</v>
      </c>
      <c r="G17" s="4" t="s">
        <v>2457</v>
      </c>
      <c r="H17" s="4" t="s">
        <v>2457</v>
      </c>
      <c r="I17" s="4" t="s">
        <v>2458</v>
      </c>
      <c r="J17" s="4"/>
      <c r="K17" s="4"/>
      <c r="L17" s="4"/>
    </row>
    <row r="18" spans="2:12" ht="43.2" hidden="1" x14ac:dyDescent="0.3">
      <c r="B18" s="10" t="s">
        <v>2505</v>
      </c>
      <c r="C18" s="4" t="s">
        <v>2506</v>
      </c>
      <c r="D18" s="4" t="s">
        <v>2507</v>
      </c>
      <c r="E18" s="4">
        <v>2</v>
      </c>
      <c r="F18" s="4">
        <v>1</v>
      </c>
      <c r="G18" s="4" t="s">
        <v>2464</v>
      </c>
      <c r="H18" s="4" t="s">
        <v>2461</v>
      </c>
      <c r="I18" s="4" t="s">
        <v>2458</v>
      </c>
      <c r="J18" s="4" t="s">
        <v>2508</v>
      </c>
      <c r="K18" s="4"/>
      <c r="L18" s="4"/>
    </row>
    <row r="19" spans="2:12" ht="258" hidden="1" customHeight="1" x14ac:dyDescent="0.3">
      <c r="B19" s="10" t="s">
        <v>2509</v>
      </c>
      <c r="C19" s="4" t="s">
        <v>2510</v>
      </c>
      <c r="D19" s="4" t="s">
        <v>2511</v>
      </c>
      <c r="E19" s="4">
        <v>2</v>
      </c>
      <c r="F19" s="4">
        <v>2</v>
      </c>
      <c r="G19" s="4" t="s">
        <v>2461</v>
      </c>
      <c r="H19" s="4" t="s">
        <v>2457</v>
      </c>
      <c r="I19" s="4" t="s">
        <v>2458</v>
      </c>
      <c r="J19" s="4"/>
      <c r="K19" s="4" t="s">
        <v>2512</v>
      </c>
      <c r="L19" s="4"/>
    </row>
    <row r="20" spans="2:12" ht="187.2" hidden="1" x14ac:dyDescent="0.3">
      <c r="B20" s="10" t="s">
        <v>2513</v>
      </c>
      <c r="C20" s="4" t="s">
        <v>2514</v>
      </c>
      <c r="D20" s="4" t="s">
        <v>2515</v>
      </c>
      <c r="E20" s="4">
        <v>2</v>
      </c>
      <c r="F20" s="4">
        <v>3</v>
      </c>
      <c r="G20" s="4" t="s">
        <v>2516</v>
      </c>
      <c r="H20" s="4" t="s">
        <v>2517</v>
      </c>
      <c r="I20" s="4" t="s">
        <v>2458</v>
      </c>
      <c r="J20" s="4"/>
      <c r="K20" s="4" t="s">
        <v>2512</v>
      </c>
      <c r="L20" s="4"/>
    </row>
    <row r="21" spans="2:12" ht="218.85" hidden="1" customHeight="1" x14ac:dyDescent="0.3">
      <c r="B21" s="10" t="s">
        <v>2518</v>
      </c>
      <c r="C21" s="4" t="s">
        <v>2519</v>
      </c>
      <c r="D21" s="4" t="s">
        <v>2520</v>
      </c>
      <c r="E21" s="4">
        <v>1</v>
      </c>
      <c r="F21" s="4">
        <v>2</v>
      </c>
      <c r="H21" s="4" t="s">
        <v>2521</v>
      </c>
      <c r="I21" s="4" t="s">
        <v>2458</v>
      </c>
      <c r="J21" s="4" t="s">
        <v>811</v>
      </c>
      <c r="K21" s="4"/>
      <c r="L21" s="4"/>
    </row>
    <row r="22" spans="2:12" ht="86.4" hidden="1" x14ac:dyDescent="0.3">
      <c r="B22" s="10" t="s">
        <v>2522</v>
      </c>
      <c r="D22" s="4" t="s">
        <v>2523</v>
      </c>
      <c r="E22" s="4">
        <v>1</v>
      </c>
      <c r="F22" s="4">
        <v>1</v>
      </c>
      <c r="H22" s="4" t="s">
        <v>2524</v>
      </c>
      <c r="I22" s="4" t="s">
        <v>2458</v>
      </c>
      <c r="J22" s="4" t="s">
        <v>2525</v>
      </c>
      <c r="K22" s="4"/>
      <c r="L22" s="4"/>
    </row>
    <row r="23" spans="2:12" ht="230.4" hidden="1" x14ac:dyDescent="0.3">
      <c r="B23" s="10" t="s">
        <v>2526</v>
      </c>
      <c r="C23" s="4" t="s">
        <v>2527</v>
      </c>
      <c r="D23" s="4" t="s">
        <v>2528</v>
      </c>
      <c r="E23" s="4">
        <v>2</v>
      </c>
      <c r="F23" s="4">
        <v>1</v>
      </c>
      <c r="G23" s="4" t="s">
        <v>2461</v>
      </c>
      <c r="H23" s="4" t="s">
        <v>2529</v>
      </c>
      <c r="I23" s="4" t="s">
        <v>2530</v>
      </c>
      <c r="J23" s="4"/>
      <c r="K23" s="4" t="s">
        <v>2512</v>
      </c>
      <c r="L23" s="4"/>
    </row>
    <row r="24" spans="2:12" ht="94.5" hidden="1" customHeight="1" x14ac:dyDescent="0.3">
      <c r="B24" s="10" t="s">
        <v>2531</v>
      </c>
      <c r="C24" s="4" t="s">
        <v>2532</v>
      </c>
      <c r="D24" s="4" t="s">
        <v>2533</v>
      </c>
      <c r="E24" s="4">
        <v>2</v>
      </c>
      <c r="F24" s="4">
        <v>2</v>
      </c>
      <c r="G24" s="4" t="s">
        <v>2534</v>
      </c>
      <c r="H24" s="4" t="s">
        <v>2457</v>
      </c>
      <c r="I24" s="4" t="s">
        <v>2530</v>
      </c>
      <c r="J24" s="4"/>
      <c r="K24" s="4"/>
      <c r="L24" s="4"/>
    </row>
    <row r="25" spans="2:12" ht="137.1" hidden="1" customHeight="1" x14ac:dyDescent="0.3">
      <c r="B25" s="10" t="s">
        <v>2535</v>
      </c>
      <c r="C25" s="4" t="s">
        <v>2536</v>
      </c>
      <c r="D25" s="4" t="s">
        <v>2537</v>
      </c>
      <c r="E25" s="4">
        <v>2</v>
      </c>
      <c r="G25" s="4" t="s">
        <v>2464</v>
      </c>
      <c r="H25" s="4" t="s">
        <v>2464</v>
      </c>
      <c r="I25" s="4" t="s">
        <v>2458</v>
      </c>
      <c r="J25" s="4"/>
      <c r="K25" s="4" t="s">
        <v>2538</v>
      </c>
      <c r="L25" s="4"/>
    </row>
    <row r="26" spans="2:12" ht="28.8" hidden="1" x14ac:dyDescent="0.3">
      <c r="B26" s="10" t="s">
        <v>2539</v>
      </c>
      <c r="C26" s="4" t="s">
        <v>2540</v>
      </c>
      <c r="D26" s="4" t="s">
        <v>2541</v>
      </c>
      <c r="E26" s="4">
        <v>2</v>
      </c>
      <c r="F26" s="4">
        <v>1</v>
      </c>
      <c r="G26" s="4" t="s">
        <v>2457</v>
      </c>
      <c r="H26" s="4"/>
      <c r="I26" s="4" t="s">
        <v>2458</v>
      </c>
      <c r="J26" s="4"/>
      <c r="K26" s="4"/>
      <c r="L26" s="4"/>
    </row>
    <row r="27" spans="2:12" ht="28.8" hidden="1" x14ac:dyDescent="0.3">
      <c r="B27" s="10" t="s">
        <v>2542</v>
      </c>
      <c r="C27" s="4" t="s">
        <v>2543</v>
      </c>
      <c r="E27" s="4">
        <v>2</v>
      </c>
      <c r="G27" s="4" t="s">
        <v>2464</v>
      </c>
      <c r="H27" s="4" t="s">
        <v>2464</v>
      </c>
      <c r="I27" s="4" t="s">
        <v>2458</v>
      </c>
      <c r="J27" s="4"/>
      <c r="K27" s="4"/>
      <c r="L27" s="4"/>
    </row>
    <row r="28" spans="2:12" ht="57.6" hidden="1" x14ac:dyDescent="0.3">
      <c r="B28" s="10" t="s">
        <v>2544</v>
      </c>
      <c r="C28" s="4" t="s">
        <v>2545</v>
      </c>
      <c r="E28" s="4">
        <v>2</v>
      </c>
      <c r="G28" s="4" t="s">
        <v>2464</v>
      </c>
      <c r="H28" s="4" t="s">
        <v>2464</v>
      </c>
      <c r="I28" s="4" t="s">
        <v>2458</v>
      </c>
      <c r="J28" s="4"/>
      <c r="K28" s="4"/>
      <c r="L28" s="4"/>
    </row>
    <row r="29" spans="2:12" ht="100.8" hidden="1" x14ac:dyDescent="0.3">
      <c r="B29" s="10" t="s">
        <v>2546</v>
      </c>
      <c r="C29" s="4" t="s">
        <v>2547</v>
      </c>
      <c r="D29" s="4" t="s">
        <v>2548</v>
      </c>
      <c r="E29" s="4">
        <v>2</v>
      </c>
      <c r="F29" s="4">
        <v>2</v>
      </c>
      <c r="G29" s="4" t="s">
        <v>2549</v>
      </c>
      <c r="H29" s="4" t="s">
        <v>2457</v>
      </c>
      <c r="I29" s="4" t="s">
        <v>2458</v>
      </c>
      <c r="J29" s="4"/>
      <c r="K29" s="4"/>
      <c r="L29" s="4" t="s">
        <v>2550</v>
      </c>
    </row>
    <row r="30" spans="2:12" ht="154.35" hidden="1" customHeight="1" x14ac:dyDescent="0.3">
      <c r="B30" s="10" t="s">
        <v>2551</v>
      </c>
      <c r="C30" s="4" t="s">
        <v>2552</v>
      </c>
      <c r="D30" s="4" t="s">
        <v>2553</v>
      </c>
      <c r="E30" s="4">
        <v>2</v>
      </c>
      <c r="F30" s="4">
        <v>3</v>
      </c>
      <c r="G30" s="4" t="s">
        <v>2534</v>
      </c>
      <c r="H30" s="4" t="s">
        <v>2457</v>
      </c>
      <c r="I30" s="4" t="s">
        <v>2458</v>
      </c>
      <c r="J30" s="4"/>
      <c r="K30" s="4"/>
      <c r="L30" s="4" t="s">
        <v>2554</v>
      </c>
    </row>
    <row r="31" spans="2:12" ht="129.6" hidden="1" x14ac:dyDescent="0.3">
      <c r="B31" s="10" t="s">
        <v>2555</v>
      </c>
      <c r="C31" s="4" t="s">
        <v>2556</v>
      </c>
      <c r="D31" s="4" t="s">
        <v>2557</v>
      </c>
      <c r="E31" s="4">
        <v>3</v>
      </c>
      <c r="G31" s="4" t="s">
        <v>2464</v>
      </c>
      <c r="H31" s="4" t="s">
        <v>2457</v>
      </c>
      <c r="I31" s="4" t="s">
        <v>2458</v>
      </c>
      <c r="J31" s="4"/>
      <c r="K31" s="4"/>
      <c r="L31" s="4"/>
    </row>
    <row r="32" spans="2:12" ht="57.6" hidden="1" x14ac:dyDescent="0.3">
      <c r="B32" s="10" t="s">
        <v>2558</v>
      </c>
      <c r="C32" s="4" t="s">
        <v>2559</v>
      </c>
      <c r="D32" s="4" t="s">
        <v>2560</v>
      </c>
      <c r="E32" s="4">
        <v>2</v>
      </c>
      <c r="F32" s="4">
        <v>6</v>
      </c>
      <c r="G32" s="4" t="s">
        <v>2457</v>
      </c>
      <c r="H32" s="4" t="s">
        <v>2457</v>
      </c>
      <c r="I32" s="4" t="s">
        <v>2458</v>
      </c>
      <c r="J32" s="4"/>
      <c r="K32" s="4"/>
      <c r="L32" s="4"/>
    </row>
    <row r="33" spans="2:12" ht="55.5" hidden="1" customHeight="1" x14ac:dyDescent="0.3">
      <c r="B33" s="10" t="s">
        <v>2561</v>
      </c>
      <c r="C33" s="4" t="s">
        <v>2562</v>
      </c>
      <c r="D33" s="4" t="s">
        <v>2563</v>
      </c>
      <c r="E33" s="4">
        <v>2</v>
      </c>
      <c r="F33" s="4">
        <v>7</v>
      </c>
      <c r="G33" s="4" t="s">
        <v>2464</v>
      </c>
      <c r="H33" s="4" t="s">
        <v>2464</v>
      </c>
      <c r="I33" s="4" t="s">
        <v>2458</v>
      </c>
      <c r="J33" s="4"/>
      <c r="K33" s="4"/>
      <c r="L33" s="4"/>
    </row>
    <row r="34" spans="2:12" ht="94.35" hidden="1" customHeight="1" x14ac:dyDescent="0.3">
      <c r="B34" s="10" t="s">
        <v>2564</v>
      </c>
      <c r="C34" s="4" t="s">
        <v>2565</v>
      </c>
      <c r="D34" s="10" t="s">
        <v>2566</v>
      </c>
      <c r="E34" s="4">
        <v>2</v>
      </c>
      <c r="F34" s="4">
        <v>3</v>
      </c>
      <c r="G34" s="4" t="s">
        <v>2464</v>
      </c>
      <c r="H34" s="4" t="s">
        <v>2567</v>
      </c>
      <c r="I34" s="4" t="s">
        <v>2458</v>
      </c>
      <c r="J34" s="4"/>
      <c r="K34" s="4"/>
      <c r="L34" s="4"/>
    </row>
    <row r="35" spans="2:12" ht="72" hidden="1" x14ac:dyDescent="0.3">
      <c r="B35" s="10" t="s">
        <v>2568</v>
      </c>
      <c r="C35" s="4" t="s">
        <v>2569</v>
      </c>
      <c r="D35" s="4" t="s">
        <v>2570</v>
      </c>
      <c r="E35" s="4">
        <v>3</v>
      </c>
      <c r="G35" s="4" t="s">
        <v>2461</v>
      </c>
      <c r="H35" s="4" t="s">
        <v>2567</v>
      </c>
      <c r="I35" s="4" t="s">
        <v>2458</v>
      </c>
      <c r="J35" s="4" t="s">
        <v>2571</v>
      </c>
      <c r="K35" s="4"/>
      <c r="L35" s="4"/>
    </row>
    <row r="36" spans="2:12" ht="54" hidden="1" customHeight="1" x14ac:dyDescent="0.3">
      <c r="B36" s="10" t="s">
        <v>2572</v>
      </c>
      <c r="C36" s="4" t="s">
        <v>2573</v>
      </c>
      <c r="D36" s="4" t="s">
        <v>2574</v>
      </c>
      <c r="E36" s="4">
        <v>2</v>
      </c>
      <c r="F36" s="4">
        <v>4</v>
      </c>
      <c r="G36" s="4" t="s">
        <v>2575</v>
      </c>
      <c r="H36" s="4" t="s">
        <v>2576</v>
      </c>
      <c r="I36" s="4" t="s">
        <v>2458</v>
      </c>
      <c r="J36" s="4"/>
      <c r="K36" s="4"/>
      <c r="L36" s="4"/>
    </row>
    <row r="37" spans="2:12" ht="43.2" x14ac:dyDescent="0.3">
      <c r="B37" s="10" t="s">
        <v>2577</v>
      </c>
      <c r="D37" s="4" t="s">
        <v>2578</v>
      </c>
      <c r="E37" s="4">
        <v>2</v>
      </c>
      <c r="F37" s="4">
        <v>5</v>
      </c>
      <c r="G37" s="4" t="s">
        <v>2579</v>
      </c>
      <c r="H37" s="4" t="s">
        <v>2580</v>
      </c>
      <c r="I37" s="4" t="s">
        <v>2581</v>
      </c>
      <c r="J37" s="4" t="s">
        <v>2525</v>
      </c>
      <c r="K37" s="4"/>
      <c r="L37" s="4"/>
    </row>
    <row r="38" spans="2:12" ht="144" hidden="1" x14ac:dyDescent="0.3">
      <c r="B38" s="10" t="s">
        <v>2582</v>
      </c>
      <c r="C38" s="4" t="s">
        <v>2583</v>
      </c>
      <c r="D38" s="4" t="s">
        <v>2584</v>
      </c>
      <c r="E38" s="4">
        <v>3</v>
      </c>
      <c r="G38" s="4" t="s">
        <v>2461</v>
      </c>
      <c r="H38" s="4"/>
      <c r="I38" s="4" t="s">
        <v>2585</v>
      </c>
      <c r="J38" s="4"/>
      <c r="K38" s="4"/>
      <c r="L38" s="4"/>
    </row>
    <row r="39" spans="2:12" ht="28.8" hidden="1" x14ac:dyDescent="0.3">
      <c r="B39" s="10" t="s">
        <v>2586</v>
      </c>
      <c r="C39" s="4" t="s">
        <v>2587</v>
      </c>
      <c r="E39" s="4">
        <v>2</v>
      </c>
      <c r="F39" s="4">
        <v>7</v>
      </c>
      <c r="G39" s="4" t="s">
        <v>2567</v>
      </c>
      <c r="H39" s="4" t="s">
        <v>2567</v>
      </c>
      <c r="I39" s="4" t="s">
        <v>2458</v>
      </c>
      <c r="J39" s="4"/>
      <c r="K39" s="4"/>
      <c r="L39" s="4"/>
    </row>
    <row r="40" spans="2:12" ht="86.85" hidden="1" customHeight="1" x14ac:dyDescent="0.3">
      <c r="B40" s="10" t="s">
        <v>2588</v>
      </c>
      <c r="C40" s="4" t="s">
        <v>2589</v>
      </c>
      <c r="D40" s="4" t="s">
        <v>2590</v>
      </c>
      <c r="E40" s="4">
        <v>2</v>
      </c>
      <c r="F40" s="4">
        <v>6</v>
      </c>
      <c r="G40" s="4" t="s">
        <v>2457</v>
      </c>
      <c r="H40" s="4"/>
      <c r="I40" s="4" t="s">
        <v>2458</v>
      </c>
      <c r="J40" s="4"/>
      <c r="K40" s="4"/>
      <c r="L40" s="4"/>
    </row>
    <row r="41" spans="2:12" ht="76.5" hidden="1" customHeight="1" x14ac:dyDescent="0.3">
      <c r="B41" s="10" t="s">
        <v>2591</v>
      </c>
      <c r="C41" s="4" t="s">
        <v>2592</v>
      </c>
      <c r="D41" s="4" t="s">
        <v>2593</v>
      </c>
      <c r="E41" s="4">
        <v>3</v>
      </c>
      <c r="G41" s="4" t="s">
        <v>2461</v>
      </c>
      <c r="H41" s="4" t="s">
        <v>2594</v>
      </c>
      <c r="I41" s="4" t="s">
        <v>2530</v>
      </c>
      <c r="J41" s="4"/>
      <c r="K41" s="4"/>
      <c r="L41" s="4"/>
    </row>
    <row r="42" spans="2:12" ht="28.8" hidden="1" x14ac:dyDescent="0.3">
      <c r="B42" s="10" t="s">
        <v>2595</v>
      </c>
      <c r="D42" s="4" t="s">
        <v>2596</v>
      </c>
      <c r="E42" s="4">
        <v>3</v>
      </c>
      <c r="G42" s="4" t="s">
        <v>2461</v>
      </c>
      <c r="H42" s="4" t="s">
        <v>2457</v>
      </c>
      <c r="I42" s="4" t="s">
        <v>2458</v>
      </c>
      <c r="J42" s="4"/>
      <c r="K42" s="4"/>
      <c r="L42" s="4"/>
    </row>
    <row r="43" spans="2:12" ht="55.65" customHeight="1" x14ac:dyDescent="0.3">
      <c r="B43" s="10" t="s">
        <v>2597</v>
      </c>
      <c r="C43" s="4" t="s">
        <v>2598</v>
      </c>
      <c r="D43" s="4" t="s">
        <v>2599</v>
      </c>
      <c r="E43" s="4">
        <v>2</v>
      </c>
      <c r="G43" s="4" t="s">
        <v>2464</v>
      </c>
      <c r="H43" s="4" t="s">
        <v>2464</v>
      </c>
      <c r="I43" s="4" t="s">
        <v>2581</v>
      </c>
      <c r="J43" s="4" t="s">
        <v>2600</v>
      </c>
      <c r="K43" s="4"/>
      <c r="L43" s="4"/>
    </row>
    <row r="44" spans="2:12" ht="28.8" hidden="1" x14ac:dyDescent="0.3">
      <c r="B44" s="10" t="s">
        <v>2601</v>
      </c>
      <c r="E44" s="4">
        <v>3</v>
      </c>
      <c r="G44" s="4" t="s">
        <v>2461</v>
      </c>
      <c r="H44" s="4" t="s">
        <v>2457</v>
      </c>
      <c r="I44" s="4" t="s">
        <v>2458</v>
      </c>
      <c r="J44" s="4"/>
      <c r="K44" s="4"/>
      <c r="L44" s="4"/>
    </row>
    <row r="45" spans="2:12" ht="56.25" customHeight="1" x14ac:dyDescent="0.3">
      <c r="B45" s="10" t="s">
        <v>2602</v>
      </c>
      <c r="C45" s="4" t="s">
        <v>2603</v>
      </c>
      <c r="D45" s="4" t="s">
        <v>2604</v>
      </c>
      <c r="E45" s="4">
        <v>2</v>
      </c>
      <c r="G45" s="4" t="s">
        <v>2457</v>
      </c>
      <c r="H45" s="4" t="s">
        <v>2457</v>
      </c>
      <c r="I45" s="4" t="s">
        <v>2605</v>
      </c>
      <c r="J45" s="4" t="s">
        <v>2525</v>
      </c>
      <c r="K45" s="4"/>
      <c r="L45" s="4"/>
    </row>
    <row r="46" spans="2:12" ht="93.6" hidden="1" customHeight="1" x14ac:dyDescent="0.3">
      <c r="B46" s="10" t="s">
        <v>2606</v>
      </c>
      <c r="D46" s="4" t="s">
        <v>2607</v>
      </c>
      <c r="E46" s="4">
        <v>3</v>
      </c>
      <c r="G46" s="4" t="s">
        <v>2457</v>
      </c>
      <c r="H46" s="4" t="s">
        <v>2457</v>
      </c>
      <c r="I46" s="4" t="s">
        <v>2458</v>
      </c>
      <c r="J46" s="4"/>
      <c r="K46" s="4"/>
      <c r="L46" s="4"/>
    </row>
    <row r="47" spans="2:12" ht="57.6" hidden="1" x14ac:dyDescent="0.3">
      <c r="B47" s="10" t="s">
        <v>2608</v>
      </c>
      <c r="C47" s="4" t="s">
        <v>2609</v>
      </c>
      <c r="D47" s="4" t="s">
        <v>2610</v>
      </c>
      <c r="E47" s="4">
        <v>3</v>
      </c>
      <c r="G47" s="4" t="s">
        <v>2575</v>
      </c>
      <c r="H47" s="4"/>
      <c r="I47" s="4" t="s">
        <v>2458</v>
      </c>
      <c r="J47" s="4"/>
      <c r="K47" s="4"/>
      <c r="L47" s="4"/>
    </row>
    <row r="48" spans="2:12" ht="57.6" hidden="1" x14ac:dyDescent="0.3">
      <c r="B48" s="10" t="s">
        <v>2611</v>
      </c>
      <c r="C48" s="4" t="s">
        <v>2612</v>
      </c>
      <c r="D48" s="4" t="s">
        <v>2613</v>
      </c>
      <c r="E48" s="4">
        <v>4</v>
      </c>
      <c r="G48" s="4" t="s">
        <v>2464</v>
      </c>
      <c r="H48" s="4" t="s">
        <v>2576</v>
      </c>
      <c r="I48" s="4" t="s">
        <v>2458</v>
      </c>
      <c r="J48" s="4"/>
      <c r="K48" s="4"/>
      <c r="L48" s="4"/>
    </row>
    <row r="49" spans="2:12" ht="43.2" hidden="1" x14ac:dyDescent="0.3">
      <c r="B49" s="10" t="s">
        <v>2614</v>
      </c>
      <c r="E49" s="4">
        <v>3</v>
      </c>
      <c r="G49" s="4" t="s">
        <v>2464</v>
      </c>
      <c r="H49" s="4" t="s">
        <v>2567</v>
      </c>
      <c r="I49" s="4" t="s">
        <v>2458</v>
      </c>
      <c r="J49" s="4"/>
      <c r="K49" s="4"/>
      <c r="L49" s="4"/>
    </row>
    <row r="50" spans="2:12" ht="43.2" hidden="1" x14ac:dyDescent="0.3">
      <c r="B50" s="10" t="s">
        <v>2615</v>
      </c>
      <c r="D50" s="4" t="s">
        <v>2616</v>
      </c>
      <c r="E50" s="4">
        <v>3</v>
      </c>
      <c r="G50" s="4" t="s">
        <v>2461</v>
      </c>
      <c r="H50" s="4"/>
      <c r="I50" s="4" t="s">
        <v>2458</v>
      </c>
      <c r="J50" s="4"/>
      <c r="K50" s="4"/>
      <c r="L50" s="4"/>
    </row>
    <row r="51" spans="2:12" ht="28.8" x14ac:dyDescent="0.3">
      <c r="B51" s="10" t="s">
        <v>2617</v>
      </c>
      <c r="E51" s="4">
        <v>2</v>
      </c>
      <c r="G51" s="4" t="s">
        <v>2461</v>
      </c>
      <c r="H51" s="4"/>
      <c r="I51" s="4" t="s">
        <v>2581</v>
      </c>
      <c r="J51" s="4" t="s">
        <v>2525</v>
      </c>
      <c r="K51" s="4"/>
      <c r="L51" s="4"/>
    </row>
    <row r="52" spans="2:12" ht="83.25" hidden="1" customHeight="1" x14ac:dyDescent="0.3">
      <c r="B52" s="10" t="s">
        <v>2618</v>
      </c>
      <c r="C52" s="4" t="s">
        <v>2619</v>
      </c>
      <c r="E52" s="4">
        <v>3</v>
      </c>
      <c r="G52" s="4" t="s">
        <v>2464</v>
      </c>
      <c r="H52" s="4" t="s">
        <v>2464</v>
      </c>
      <c r="I52" s="4" t="s">
        <v>2458</v>
      </c>
      <c r="J52" s="4"/>
      <c r="K52" s="4"/>
      <c r="L52" s="4"/>
    </row>
    <row r="53" spans="2:12" ht="115.2" hidden="1" x14ac:dyDescent="0.3">
      <c r="B53" s="10" t="s">
        <v>2620</v>
      </c>
      <c r="C53" s="4" t="s">
        <v>2621</v>
      </c>
      <c r="D53" s="4" t="s">
        <v>2622</v>
      </c>
      <c r="E53" s="4">
        <v>3</v>
      </c>
      <c r="G53" s="4" t="s">
        <v>2575</v>
      </c>
      <c r="H53" s="4" t="s">
        <v>2457</v>
      </c>
      <c r="I53" s="4" t="s">
        <v>2530</v>
      </c>
      <c r="J53" s="4"/>
      <c r="K53" s="4"/>
      <c r="L53" s="4"/>
    </row>
    <row r="54" spans="2:12" ht="28.8" hidden="1" x14ac:dyDescent="0.3">
      <c r="B54" s="10" t="s">
        <v>2623</v>
      </c>
      <c r="D54" s="4" t="s">
        <v>2624</v>
      </c>
      <c r="E54" s="4">
        <v>3</v>
      </c>
      <c r="G54" s="4" t="s">
        <v>2625</v>
      </c>
      <c r="H54" s="4" t="s">
        <v>2457</v>
      </c>
      <c r="I54" s="4" t="s">
        <v>2458</v>
      </c>
      <c r="J54" s="4"/>
      <c r="K54" s="4"/>
      <c r="L54" s="4"/>
    </row>
    <row r="55" spans="2:12" ht="43.2" hidden="1" x14ac:dyDescent="0.3">
      <c r="B55" s="10" t="s">
        <v>2626</v>
      </c>
      <c r="C55" s="4" t="s">
        <v>2627</v>
      </c>
      <c r="E55" s="4">
        <v>3</v>
      </c>
      <c r="G55" s="4" t="s">
        <v>2457</v>
      </c>
      <c r="H55" s="4" t="s">
        <v>2628</v>
      </c>
      <c r="I55" s="4" t="s">
        <v>2458</v>
      </c>
      <c r="J55" s="4"/>
      <c r="K55" s="4"/>
      <c r="L55" s="4"/>
    </row>
    <row r="56" spans="2:12" ht="28.8" hidden="1" x14ac:dyDescent="0.3">
      <c r="B56" s="10" t="s">
        <v>2629</v>
      </c>
      <c r="C56" s="4" t="s">
        <v>2630</v>
      </c>
      <c r="D56" s="4" t="s">
        <v>2631</v>
      </c>
      <c r="E56" s="4">
        <v>4</v>
      </c>
      <c r="G56" s="4" t="s">
        <v>2457</v>
      </c>
      <c r="H56" s="4" t="s">
        <v>2632</v>
      </c>
      <c r="I56" s="4" t="s">
        <v>2458</v>
      </c>
      <c r="J56" s="4"/>
      <c r="K56" s="4"/>
      <c r="L56" s="4"/>
    </row>
    <row r="57" spans="2:12" ht="28.8" hidden="1" x14ac:dyDescent="0.3">
      <c r="B57" s="10" t="s">
        <v>2633</v>
      </c>
      <c r="D57" s="4" t="s">
        <v>2634</v>
      </c>
      <c r="E57" s="4">
        <v>4</v>
      </c>
      <c r="H57" s="4" t="s">
        <v>2457</v>
      </c>
      <c r="I57" s="4" t="s">
        <v>2458</v>
      </c>
      <c r="J57" s="4"/>
      <c r="K57" s="4"/>
      <c r="L57" s="4"/>
    </row>
    <row r="58" spans="2:12" ht="28.8" hidden="1" x14ac:dyDescent="0.3">
      <c r="B58" s="10" t="s">
        <v>2635</v>
      </c>
      <c r="D58" s="4" t="s">
        <v>2636</v>
      </c>
      <c r="E58" s="4">
        <v>1</v>
      </c>
      <c r="H58" s="4" t="s">
        <v>2637</v>
      </c>
      <c r="I58" s="4" t="s">
        <v>2458</v>
      </c>
      <c r="J58" s="4" t="s">
        <v>2525</v>
      </c>
      <c r="K58" s="4"/>
      <c r="L58" s="4" t="s">
        <v>2638</v>
      </c>
    </row>
    <row r="59" spans="2:12" ht="28.8" x14ac:dyDescent="0.3">
      <c r="B59" s="10" t="s">
        <v>2639</v>
      </c>
      <c r="E59" s="4">
        <v>2</v>
      </c>
      <c r="G59" s="4" t="s">
        <v>2461</v>
      </c>
      <c r="H59" s="4"/>
      <c r="I59" s="4" t="s">
        <v>2581</v>
      </c>
      <c r="J59" s="4" t="s">
        <v>2525</v>
      </c>
      <c r="K59" s="4"/>
      <c r="L59" s="4"/>
    </row>
    <row r="60" spans="2:12" ht="158.4" hidden="1" x14ac:dyDescent="0.3">
      <c r="B60" s="10" t="s">
        <v>2640</v>
      </c>
      <c r="C60" s="4" t="s">
        <v>2641</v>
      </c>
      <c r="D60" s="4" t="s">
        <v>2642</v>
      </c>
      <c r="E60" s="4">
        <v>4</v>
      </c>
      <c r="G60" s="4" t="s">
        <v>2464</v>
      </c>
      <c r="H60" s="4" t="s">
        <v>2457</v>
      </c>
      <c r="I60" s="4" t="s">
        <v>2643</v>
      </c>
      <c r="J60" s="4"/>
      <c r="K60" s="4"/>
      <c r="L60" s="4"/>
    </row>
    <row r="61" spans="2:12" ht="72" hidden="1" x14ac:dyDescent="0.3">
      <c r="B61" s="10" t="s">
        <v>2644</v>
      </c>
      <c r="C61" s="4" t="s">
        <v>2645</v>
      </c>
      <c r="D61" s="4" t="s">
        <v>2646</v>
      </c>
      <c r="E61" s="4">
        <v>4</v>
      </c>
      <c r="G61" s="4" t="s">
        <v>2464</v>
      </c>
      <c r="H61" s="4" t="s">
        <v>2457</v>
      </c>
      <c r="I61" s="4" t="s">
        <v>2530</v>
      </c>
      <c r="J61" s="4"/>
      <c r="K61" s="4"/>
      <c r="L61" s="4"/>
    </row>
    <row r="62" spans="2:12" hidden="1" x14ac:dyDescent="0.3">
      <c r="B62" s="10" t="s">
        <v>2647</v>
      </c>
      <c r="E62" s="4">
        <v>4</v>
      </c>
      <c r="H62" s="4"/>
      <c r="I62" s="4" t="s">
        <v>2643</v>
      </c>
      <c r="J62" s="4"/>
      <c r="K62" s="4"/>
      <c r="L62" s="4"/>
    </row>
    <row r="63" spans="2:12" ht="28.8" hidden="1" x14ac:dyDescent="0.3">
      <c r="B63" s="10" t="s">
        <v>2648</v>
      </c>
      <c r="C63" s="4" t="s">
        <v>2649</v>
      </c>
      <c r="D63" s="4" t="s">
        <v>2650</v>
      </c>
      <c r="E63" s="4">
        <v>4</v>
      </c>
      <c r="G63" s="4" t="s">
        <v>2457</v>
      </c>
      <c r="H63" s="4" t="s">
        <v>2457</v>
      </c>
      <c r="I63" s="4" t="s">
        <v>2643</v>
      </c>
      <c r="J63" s="4"/>
      <c r="K63" s="4"/>
      <c r="L63" s="4" t="s">
        <v>2651</v>
      </c>
    </row>
    <row r="64" spans="2:12" ht="28.8" hidden="1" x14ac:dyDescent="0.3">
      <c r="B64" s="10" t="s">
        <v>2652</v>
      </c>
      <c r="E64" s="4">
        <v>4</v>
      </c>
      <c r="H64" s="4" t="s">
        <v>2464</v>
      </c>
      <c r="I64" s="4" t="s">
        <v>2530</v>
      </c>
      <c r="J64" s="4"/>
      <c r="K64" s="4"/>
      <c r="L64" s="4"/>
    </row>
    <row r="65" spans="2:12" ht="28.8" hidden="1" x14ac:dyDescent="0.3">
      <c r="B65" s="10" t="s">
        <v>2653</v>
      </c>
      <c r="C65" s="4" t="s">
        <v>2654</v>
      </c>
      <c r="D65" s="4" t="s">
        <v>2655</v>
      </c>
      <c r="E65" s="4">
        <v>4</v>
      </c>
      <c r="G65" s="4" t="s">
        <v>2461</v>
      </c>
      <c r="H65" s="4"/>
      <c r="I65" s="4" t="s">
        <v>2643</v>
      </c>
      <c r="J65" s="4"/>
      <c r="K65" s="4"/>
      <c r="L65" s="4" t="s">
        <v>2656</v>
      </c>
    </row>
    <row r="66" spans="2:12" ht="28.8" hidden="1" x14ac:dyDescent="0.3">
      <c r="B66" s="10" t="s">
        <v>2657</v>
      </c>
      <c r="E66" s="4">
        <v>4</v>
      </c>
      <c r="H66" s="4" t="s">
        <v>2457</v>
      </c>
      <c r="I66" s="4" t="s">
        <v>2530</v>
      </c>
      <c r="J66" s="4"/>
      <c r="K66" s="4"/>
      <c r="L66" s="4"/>
    </row>
    <row r="67" spans="2:12" ht="43.2" x14ac:dyDescent="0.3">
      <c r="B67" s="10" t="s">
        <v>2658</v>
      </c>
      <c r="C67" s="4" t="s">
        <v>2659</v>
      </c>
      <c r="E67" s="4">
        <v>3</v>
      </c>
      <c r="G67" s="4" t="s">
        <v>2464</v>
      </c>
      <c r="H67" s="4" t="s">
        <v>2464</v>
      </c>
      <c r="I67" s="4" t="s">
        <v>2581</v>
      </c>
      <c r="J67" s="4" t="s">
        <v>2525</v>
      </c>
      <c r="K67" s="4"/>
      <c r="L67" s="4"/>
    </row>
    <row r="68" spans="2:12" ht="43.2" x14ac:dyDescent="0.3">
      <c r="B68" s="10" t="s">
        <v>2660</v>
      </c>
      <c r="C68" s="4" t="s">
        <v>2661</v>
      </c>
      <c r="D68" s="4" t="s">
        <v>2662</v>
      </c>
      <c r="E68" s="4">
        <v>3</v>
      </c>
      <c r="G68" s="4" t="s">
        <v>2516</v>
      </c>
      <c r="H68" s="4" t="s">
        <v>2663</v>
      </c>
      <c r="I68" s="4" t="s">
        <v>2664</v>
      </c>
      <c r="J68" s="4" t="s">
        <v>2525</v>
      </c>
      <c r="K68" s="4"/>
      <c r="L68" s="4"/>
    </row>
    <row r="69" spans="2:12" ht="43.2" hidden="1" x14ac:dyDescent="0.3">
      <c r="B69" s="10" t="s">
        <v>2665</v>
      </c>
      <c r="E69" s="4">
        <v>1</v>
      </c>
      <c r="G69" s="4" t="s">
        <v>2464</v>
      </c>
      <c r="H69" s="4" t="s">
        <v>2666</v>
      </c>
      <c r="I69" s="4" t="s">
        <v>2458</v>
      </c>
      <c r="J69" s="4" t="s">
        <v>2525</v>
      </c>
      <c r="K69" s="4"/>
      <c r="L69" s="4"/>
    </row>
    <row r="70" spans="2:12" ht="28.8" hidden="1" x14ac:dyDescent="0.3">
      <c r="B70" s="10" t="s">
        <v>2667</v>
      </c>
      <c r="E70" s="4">
        <v>2</v>
      </c>
      <c r="G70" s="4" t="s">
        <v>2457</v>
      </c>
      <c r="H70" s="4" t="s">
        <v>2632</v>
      </c>
      <c r="I70" s="4" t="s">
        <v>2458</v>
      </c>
      <c r="J70" s="4" t="s">
        <v>2525</v>
      </c>
      <c r="K70" s="4"/>
      <c r="L70" s="4"/>
    </row>
    <row r="71" spans="2:12" ht="43.2" hidden="1" x14ac:dyDescent="0.3">
      <c r="B71" s="10" t="s">
        <v>2668</v>
      </c>
      <c r="E71" s="4">
        <v>2</v>
      </c>
      <c r="G71" s="4" t="s">
        <v>2457</v>
      </c>
      <c r="H71" s="4" t="s">
        <v>2632</v>
      </c>
      <c r="I71" s="4" t="s">
        <v>2458</v>
      </c>
      <c r="J71" s="4" t="s">
        <v>2525</v>
      </c>
      <c r="K71" s="4"/>
      <c r="L71" s="4"/>
    </row>
    <row r="72" spans="2:12" ht="43.2" hidden="1" x14ac:dyDescent="0.3">
      <c r="B72" s="10" t="s">
        <v>2669</v>
      </c>
      <c r="C72" s="4" t="s">
        <v>2598</v>
      </c>
      <c r="D72" s="4" t="s">
        <v>2599</v>
      </c>
      <c r="E72" s="4">
        <v>2</v>
      </c>
      <c r="G72" s="4" t="s">
        <v>2549</v>
      </c>
      <c r="H72" s="4" t="s">
        <v>2670</v>
      </c>
      <c r="I72" s="4" t="s">
        <v>2458</v>
      </c>
      <c r="J72" s="4" t="s">
        <v>2600</v>
      </c>
      <c r="K72" s="4"/>
      <c r="L72" s="4" t="s">
        <v>2671</v>
      </c>
    </row>
    <row r="73" spans="2:12" hidden="1" x14ac:dyDescent="0.3">
      <c r="B73" s="10" t="s">
        <v>2672</v>
      </c>
      <c r="C73" s="4" t="s">
        <v>2673</v>
      </c>
      <c r="E73" s="4">
        <v>2</v>
      </c>
      <c r="G73" s="4" t="s">
        <v>2464</v>
      </c>
      <c r="H73" s="4"/>
      <c r="I73" s="4"/>
      <c r="J73" s="4" t="s">
        <v>2600</v>
      </c>
      <c r="K73" s="4"/>
      <c r="L73" s="4"/>
    </row>
    <row r="74" spans="2:12" ht="28.8" x14ac:dyDescent="0.3">
      <c r="B74" s="10" t="s">
        <v>2674</v>
      </c>
      <c r="C74" s="4" t="s">
        <v>2675</v>
      </c>
      <c r="E74" s="4">
        <v>3</v>
      </c>
      <c r="G74" s="4" t="s">
        <v>2461</v>
      </c>
      <c r="H74" s="4" t="s">
        <v>2457</v>
      </c>
      <c r="I74" s="4" t="s">
        <v>2605</v>
      </c>
      <c r="J74" s="4" t="s">
        <v>2600</v>
      </c>
      <c r="K74" s="4"/>
      <c r="L74" s="4"/>
    </row>
    <row r="75" spans="2:12" hidden="1" x14ac:dyDescent="0.3">
      <c r="B75" s="10" t="s">
        <v>2676</v>
      </c>
      <c r="C75" s="4" t="s">
        <v>2677</v>
      </c>
      <c r="E75" s="4">
        <v>2</v>
      </c>
      <c r="H75" s="4"/>
      <c r="I75" s="4"/>
      <c r="J75" s="4"/>
      <c r="K75" s="4"/>
      <c r="L75" s="4"/>
    </row>
    <row r="76" spans="2:12" hidden="1" x14ac:dyDescent="0.3">
      <c r="B76" s="10" t="s">
        <v>2678</v>
      </c>
      <c r="C76" s="4" t="s">
        <v>2679</v>
      </c>
      <c r="E76" s="4">
        <v>2</v>
      </c>
      <c r="H76" s="4" t="s">
        <v>2680</v>
      </c>
      <c r="I76" s="4"/>
      <c r="J76" s="4"/>
      <c r="K76" s="4"/>
      <c r="L76" s="4"/>
    </row>
    <row r="77" spans="2:12" hidden="1" x14ac:dyDescent="0.3">
      <c r="H77" s="4"/>
      <c r="I77" s="4"/>
      <c r="J77" s="4"/>
      <c r="K77" s="4"/>
      <c r="L77" s="4"/>
    </row>
    <row r="78" spans="2:12" hidden="1" x14ac:dyDescent="0.3">
      <c r="H78" s="4"/>
      <c r="I78" s="4"/>
      <c r="J78" s="4"/>
      <c r="K78" s="4"/>
      <c r="L78" s="4"/>
    </row>
    <row r="79" spans="2:12" hidden="1" x14ac:dyDescent="0.3">
      <c r="H79" s="4"/>
      <c r="I79" s="4"/>
      <c r="J79" s="4"/>
      <c r="K79" s="4"/>
      <c r="L79" s="4"/>
    </row>
    <row r="80" spans="2:12" hidden="1" x14ac:dyDescent="0.3">
      <c r="H80" s="4"/>
      <c r="I80" s="4"/>
      <c r="J80" s="4"/>
      <c r="K80" s="4"/>
      <c r="L80" s="4"/>
    </row>
    <row r="81" spans="2:12" ht="28.8" x14ac:dyDescent="0.3">
      <c r="B81" s="10" t="s">
        <v>1989</v>
      </c>
      <c r="D81" s="4" t="s">
        <v>2681</v>
      </c>
      <c r="E81" s="4">
        <v>3</v>
      </c>
      <c r="G81" s="4" t="s">
        <v>2464</v>
      </c>
      <c r="H81" s="4" t="s">
        <v>2682</v>
      </c>
      <c r="I81" s="4" t="s">
        <v>2664</v>
      </c>
      <c r="J81" s="4" t="s">
        <v>811</v>
      </c>
      <c r="K81" s="4"/>
      <c r="L81" s="4"/>
    </row>
    <row r="82" spans="2:12" ht="43.2" x14ac:dyDescent="0.3">
      <c r="B82" s="10" t="s">
        <v>2683</v>
      </c>
      <c r="C82" s="4" t="s">
        <v>2684</v>
      </c>
      <c r="D82" s="4" t="s">
        <v>2553</v>
      </c>
      <c r="E82" s="4">
        <v>3</v>
      </c>
      <c r="G82" s="4" t="s">
        <v>2457</v>
      </c>
      <c r="H82" s="4" t="s">
        <v>2457</v>
      </c>
      <c r="I82" s="4" t="s">
        <v>2605</v>
      </c>
      <c r="J82" s="4" t="s">
        <v>2525</v>
      </c>
      <c r="K82" s="4"/>
      <c r="L82" s="4"/>
    </row>
    <row r="83" spans="2:12" ht="43.65" customHeight="1" x14ac:dyDescent="0.3">
      <c r="B83" s="10" t="s">
        <v>2685</v>
      </c>
      <c r="C83" s="4" t="s">
        <v>2686</v>
      </c>
      <c r="D83" s="4" t="s">
        <v>2687</v>
      </c>
      <c r="E83" s="4">
        <v>3</v>
      </c>
      <c r="G83" s="4" t="s">
        <v>2457</v>
      </c>
      <c r="H83" s="4" t="s">
        <v>2457</v>
      </c>
      <c r="I83" s="4" t="s">
        <v>2688</v>
      </c>
      <c r="J83" s="4" t="s">
        <v>2525</v>
      </c>
      <c r="K83" s="4"/>
      <c r="L83" s="4"/>
    </row>
    <row r="84" spans="2:12" ht="28.8" x14ac:dyDescent="0.3">
      <c r="B84" s="10" t="s">
        <v>2689</v>
      </c>
      <c r="E84" s="4">
        <v>3</v>
      </c>
      <c r="G84" s="4" t="s">
        <v>2464</v>
      </c>
      <c r="H84" s="4" t="s">
        <v>2464</v>
      </c>
      <c r="I84" s="4" t="s">
        <v>2581</v>
      </c>
      <c r="J84" s="4" t="s">
        <v>2600</v>
      </c>
      <c r="K84" s="4"/>
      <c r="L84" s="4"/>
    </row>
    <row r="85" spans="2:12" ht="86.4" hidden="1" x14ac:dyDescent="0.3">
      <c r="B85" s="10" t="s">
        <v>2690</v>
      </c>
      <c r="C85" s="4" t="s">
        <v>2691</v>
      </c>
      <c r="E85" s="4">
        <v>4</v>
      </c>
      <c r="H85" s="4" t="s">
        <v>2692</v>
      </c>
      <c r="I85" s="4" t="s">
        <v>2643</v>
      </c>
      <c r="J85" s="4" t="s">
        <v>2525</v>
      </c>
      <c r="K85" s="4"/>
      <c r="L85" s="4"/>
    </row>
    <row r="86" spans="2:12" ht="86.4" x14ac:dyDescent="0.3">
      <c r="B86" s="10" t="s">
        <v>2693</v>
      </c>
      <c r="C86" s="4" t="s">
        <v>2694</v>
      </c>
      <c r="D86" s="4" t="s">
        <v>2695</v>
      </c>
      <c r="E86" s="4">
        <v>3</v>
      </c>
      <c r="G86" s="4" t="s">
        <v>2461</v>
      </c>
      <c r="H86" s="4"/>
      <c r="I86" s="4" t="s">
        <v>2581</v>
      </c>
      <c r="J86" s="4" t="s">
        <v>2525</v>
      </c>
      <c r="K86" s="4"/>
      <c r="L86" s="4"/>
    </row>
    <row r="87" spans="2:12" hidden="1" x14ac:dyDescent="0.3">
      <c r="H87" s="4"/>
      <c r="I87" s="4"/>
      <c r="J87" s="4"/>
      <c r="K87" s="4"/>
      <c r="L87" s="4"/>
    </row>
    <row r="88" spans="2:12" ht="28.8" x14ac:dyDescent="0.3">
      <c r="B88" s="10" t="s">
        <v>2696</v>
      </c>
      <c r="E88" s="4">
        <v>3</v>
      </c>
      <c r="G88" s="4" t="s">
        <v>2461</v>
      </c>
      <c r="H88" s="4"/>
      <c r="I88" s="4" t="s">
        <v>2581</v>
      </c>
      <c r="J88" s="4" t="s">
        <v>2525</v>
      </c>
      <c r="K88" s="4"/>
      <c r="L88" s="4"/>
    </row>
    <row r="89" spans="2:12" ht="28.8" x14ac:dyDescent="0.3">
      <c r="B89" s="10" t="s">
        <v>2697</v>
      </c>
      <c r="E89" s="4">
        <v>3</v>
      </c>
      <c r="G89" s="4" t="s">
        <v>2461</v>
      </c>
      <c r="H89" s="4"/>
      <c r="I89" s="4" t="s">
        <v>2581</v>
      </c>
      <c r="J89" s="4" t="s">
        <v>2525</v>
      </c>
      <c r="K89" s="4"/>
      <c r="L89" s="4"/>
    </row>
    <row r="90" spans="2:12" ht="28.8" x14ac:dyDescent="0.3">
      <c r="B90" s="10" t="s">
        <v>2698</v>
      </c>
      <c r="E90" s="4">
        <v>3</v>
      </c>
      <c r="G90" s="4" t="s">
        <v>2461</v>
      </c>
      <c r="H90" s="4"/>
      <c r="I90" s="4" t="s">
        <v>2581</v>
      </c>
      <c r="J90" s="4" t="s">
        <v>2525</v>
      </c>
      <c r="K90" s="4"/>
      <c r="L90" s="4"/>
    </row>
    <row r="91" spans="2:12" hidden="1" x14ac:dyDescent="0.3">
      <c r="H91" s="4"/>
      <c r="I91" s="4"/>
      <c r="J91" s="4"/>
      <c r="K91" s="4"/>
      <c r="L91" s="4"/>
    </row>
    <row r="92" spans="2:12" ht="28.8" x14ac:dyDescent="0.3">
      <c r="B92" s="10" t="s">
        <v>2699</v>
      </c>
      <c r="E92" s="4">
        <v>4</v>
      </c>
      <c r="H92" s="4" t="s">
        <v>2464</v>
      </c>
      <c r="I92" s="4" t="s">
        <v>2581</v>
      </c>
      <c r="J92" s="4" t="s">
        <v>2525</v>
      </c>
      <c r="K92" s="4"/>
      <c r="L92" s="4"/>
    </row>
    <row r="93" spans="2:12" ht="28.8" x14ac:dyDescent="0.3">
      <c r="B93" s="10" t="s">
        <v>2700</v>
      </c>
      <c r="D93" s="4" t="s">
        <v>2701</v>
      </c>
      <c r="E93" s="4">
        <v>4</v>
      </c>
      <c r="H93" s="4" t="s">
        <v>2457</v>
      </c>
      <c r="I93" s="4" t="s">
        <v>2605</v>
      </c>
      <c r="J93" s="4" t="s">
        <v>2600</v>
      </c>
      <c r="K93" s="4"/>
      <c r="L93" s="4"/>
    </row>
    <row r="94" spans="2:12" ht="28.8" x14ac:dyDescent="0.3">
      <c r="B94" s="10" t="s">
        <v>2702</v>
      </c>
      <c r="D94" s="4" t="s">
        <v>2553</v>
      </c>
      <c r="E94" s="4">
        <v>4</v>
      </c>
      <c r="H94" s="4" t="s">
        <v>2457</v>
      </c>
      <c r="I94" s="4" t="s">
        <v>2605</v>
      </c>
      <c r="J94" s="4" t="s">
        <v>2525</v>
      </c>
      <c r="K94" s="4"/>
      <c r="L94" s="4"/>
    </row>
    <row r="95" spans="2:12" ht="43.2" x14ac:dyDescent="0.3">
      <c r="B95" s="10" t="s">
        <v>2703</v>
      </c>
      <c r="D95" s="4" t="s">
        <v>2553</v>
      </c>
      <c r="E95" s="4">
        <v>4</v>
      </c>
      <c r="H95" s="4" t="s">
        <v>2457</v>
      </c>
      <c r="I95" s="4" t="s">
        <v>2688</v>
      </c>
      <c r="J95" s="4" t="s">
        <v>2525</v>
      </c>
      <c r="K95" s="4"/>
      <c r="L95" s="4"/>
    </row>
    <row r="96" spans="2:12" ht="57.6" x14ac:dyDescent="0.3">
      <c r="B96" s="10" t="s">
        <v>2704</v>
      </c>
      <c r="C96" s="4" t="s">
        <v>2705</v>
      </c>
      <c r="E96" s="4">
        <v>4</v>
      </c>
      <c r="H96" s="4" t="s">
        <v>2457</v>
      </c>
      <c r="I96" s="4" t="s">
        <v>2688</v>
      </c>
      <c r="J96" s="4" t="s">
        <v>2525</v>
      </c>
      <c r="K96" s="4"/>
      <c r="L96" s="4"/>
    </row>
    <row r="97" spans="2:12" ht="129.6" x14ac:dyDescent="0.3">
      <c r="B97" s="10" t="s">
        <v>2706</v>
      </c>
      <c r="C97" s="4" t="s">
        <v>2707</v>
      </c>
      <c r="E97" s="4">
        <v>4</v>
      </c>
      <c r="G97" s="4" t="s">
        <v>2457</v>
      </c>
      <c r="H97" s="4" t="s">
        <v>2457</v>
      </c>
      <c r="I97" s="4" t="s">
        <v>2605</v>
      </c>
      <c r="J97" s="4" t="s">
        <v>2525</v>
      </c>
      <c r="K97" s="4"/>
      <c r="L97" s="4"/>
    </row>
    <row r="98" spans="2:12" ht="57.6" hidden="1" x14ac:dyDescent="0.3">
      <c r="B98" s="10" t="s">
        <v>2708</v>
      </c>
      <c r="C98" s="4" t="s">
        <v>2709</v>
      </c>
      <c r="E98" s="4">
        <v>4</v>
      </c>
      <c r="G98" s="4" t="s">
        <v>2461</v>
      </c>
      <c r="H98" s="4"/>
      <c r="I98" s="4" t="s">
        <v>2643</v>
      </c>
      <c r="J98" s="4"/>
      <c r="K98" s="4"/>
      <c r="L98" s="4"/>
    </row>
  </sheetData>
  <dataConsolidate/>
  <phoneticPr fontId="27" type="noConversion"/>
  <conditionalFormatting sqref="E2:F98">
    <cfRule type="colorScale" priority="7">
      <colorScale>
        <cfvo type="num" val="1"/>
        <cfvo type="num" val="2.5"/>
        <cfvo type="num" val="4"/>
        <color rgb="FFF8696B"/>
        <color rgb="FFFFEB84"/>
        <color rgb="FF63BE7B"/>
      </colorScale>
    </cfRule>
  </conditionalFormatting>
  <conditionalFormatting sqref="J1:J1048576">
    <cfRule type="cellIs" dxfId="2" priority="1" operator="equal">
      <formula>"S"</formula>
    </cfRule>
    <cfRule type="cellIs" dxfId="1" priority="2" operator="equal">
      <formula>"M"</formula>
    </cfRule>
    <cfRule type="cellIs" dxfId="0" priority="3" operator="equal">
      <formula>"L"</formula>
    </cfRule>
  </conditionalFormatting>
  <hyperlinks>
    <hyperlink ref="D6" r:id="rId1" display="See summary doc" xr:uid="{B7E1FDD5-C52B-4F9D-B0AD-5E872AD5DA89}"/>
  </hyperlinks>
  <pageMargins left="0.7" right="0.7" top="0.75" bottom="0.75" header="0.3" footer="0.3"/>
  <pageSetup paperSize="9" orientation="portrait" r:id="rId2"/>
  <legacyDrawing r:id="rId3"/>
  <tableParts count="1">
    <tablePart r:id="rId4"/>
  </tableParts>
  <extLst>
    <ext xmlns:x14="http://schemas.microsoft.com/office/spreadsheetml/2009/9/main" uri="{78C0D931-6437-407d-A8EE-F0AAD7539E65}">
      <x14:conditionalFormattings>
        <x14:conditionalFormatting xmlns:xm="http://schemas.microsoft.com/office/excel/2006/main">
          <x14:cfRule type="cellIs" priority="4" operator="equal" id="{A6769A39-7037-4549-A72F-CC8AACBC7239}">
            <xm:f>'Dropdown options'!$A$9</xm:f>
            <x14:dxf>
              <font>
                <color rgb="FF006100"/>
              </font>
              <fill>
                <patternFill>
                  <bgColor rgb="FFC6EFCE"/>
                </patternFill>
              </fill>
            </x14:dxf>
          </x14:cfRule>
          <x14:cfRule type="cellIs" priority="5" operator="equal" id="{E7F89226-8C7E-4A9C-A65C-7681FE450184}">
            <xm:f>'Dropdown options'!$A$5</xm:f>
            <x14:dxf>
              <font>
                <color rgb="FF9C5700"/>
              </font>
              <fill>
                <patternFill>
                  <bgColor rgb="FFFFEB9C"/>
                </patternFill>
              </fill>
            </x14:dxf>
          </x14:cfRule>
          <x14:cfRule type="cellIs" priority="6" operator="equal" id="{C70C452D-396F-496C-9E32-B3067CDB2A08}">
            <xm:f>'Dropdown options'!$A$4</xm:f>
            <x14:dxf>
              <font>
                <color rgb="FF9C5700"/>
              </font>
              <fill>
                <patternFill>
                  <bgColor rgb="FFFFEB9C"/>
                </patternFill>
              </fill>
            </x14:dxf>
          </x14:cfRule>
          <xm:sqref>I3:I98</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FC02D338-E4A8-4B2B-8362-E7FB3E76B4FA}">
          <x14:formula1>
            <xm:f>'Dropdown options'!$B$2:$B$5</xm:f>
          </x14:formula1>
          <xm:sqref>F3:F5 E3:E98</xm:sqref>
        </x14:dataValidation>
        <x14:dataValidation type="list" allowBlank="1" showInputMessage="1" showErrorMessage="1" xr:uid="{B4DEEE4C-A20C-4CA2-A2ED-4128CF19EF45}">
          <x14:formula1>
            <xm:f>'Dropdown options'!$A$2:$A$11</xm:f>
          </x14:formula1>
          <xm:sqref>I3:I98</xm:sqref>
        </x14:dataValidation>
        <x14:dataValidation type="list" allowBlank="1" showInputMessage="1" showErrorMessage="1" xr:uid="{5AC524F9-DDEA-4E02-99F1-384D1C82FD7F}">
          <x14:formula1>
            <xm:f>'Dropdown options'!$C$2:$C$4</xm:f>
          </x14:formula1>
          <xm:sqref>J3:J296</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934EA-3F77-49EA-86A1-963C230D6CCB}">
  <dimension ref="A1:G27"/>
  <sheetViews>
    <sheetView workbookViewId="0">
      <selection activeCell="I32" sqref="I32"/>
    </sheetView>
    <sheetView workbookViewId="1"/>
  </sheetViews>
  <sheetFormatPr defaultRowHeight="14.4" x14ac:dyDescent="0.3"/>
  <cols>
    <col min="1" max="3" width="80.88671875" bestFit="1" customWidth="1"/>
    <col min="4" max="4" width="68.88671875" bestFit="1" customWidth="1"/>
    <col min="5" max="5" width="17.109375" bestFit="1" customWidth="1"/>
    <col min="6" max="6" width="21.88671875" bestFit="1" customWidth="1"/>
    <col min="7" max="8" width="22.109375" bestFit="1" customWidth="1"/>
    <col min="9" max="9" width="10.5546875" bestFit="1" customWidth="1"/>
    <col min="10" max="10" width="47.88671875" bestFit="1" customWidth="1"/>
  </cols>
  <sheetData>
    <row r="1" spans="1:7" x14ac:dyDescent="0.3">
      <c r="A1" t="s">
        <v>2444</v>
      </c>
      <c r="B1" t="s">
        <v>2710</v>
      </c>
      <c r="C1" t="s">
        <v>2446</v>
      </c>
      <c r="D1" t="s">
        <v>2711</v>
      </c>
      <c r="E1" t="s">
        <v>2449</v>
      </c>
      <c r="F1" t="s">
        <v>2450</v>
      </c>
      <c r="G1" t="s">
        <v>2451</v>
      </c>
    </row>
    <row r="2" spans="1:7" x14ac:dyDescent="0.3">
      <c r="A2" t="s">
        <v>2712</v>
      </c>
    </row>
    <row r="4" spans="1:7" x14ac:dyDescent="0.3">
      <c r="A4" t="s">
        <v>2699</v>
      </c>
    </row>
    <row r="5" spans="1:7" x14ac:dyDescent="0.3">
      <c r="A5" t="s">
        <v>2657</v>
      </c>
    </row>
    <row r="6" spans="1:7" x14ac:dyDescent="0.3">
      <c r="A6" t="s">
        <v>2653</v>
      </c>
      <c r="B6" t="s">
        <v>2654</v>
      </c>
      <c r="C6" t="s">
        <v>2713</v>
      </c>
    </row>
    <row r="7" spans="1:7" x14ac:dyDescent="0.3">
      <c r="A7" t="s">
        <v>2652</v>
      </c>
    </row>
    <row r="8" spans="1:7" x14ac:dyDescent="0.3">
      <c r="A8" t="s">
        <v>2714</v>
      </c>
      <c r="B8" t="s">
        <v>2715</v>
      </c>
      <c r="D8">
        <v>4</v>
      </c>
    </row>
    <row r="9" spans="1:7" x14ac:dyDescent="0.3">
      <c r="A9" t="s">
        <v>1989</v>
      </c>
      <c r="D9">
        <v>3</v>
      </c>
      <c r="E9" t="s">
        <v>2464</v>
      </c>
    </row>
    <row r="10" spans="1:7" x14ac:dyDescent="0.3">
      <c r="A10" t="s">
        <v>2700</v>
      </c>
    </row>
    <row r="11" spans="1:7" x14ac:dyDescent="0.3">
      <c r="A11" t="s">
        <v>2648</v>
      </c>
      <c r="B11" t="s">
        <v>2649</v>
      </c>
      <c r="C11" t="s">
        <v>2553</v>
      </c>
      <c r="D11">
        <v>4</v>
      </c>
      <c r="G11" t="s">
        <v>2530</v>
      </c>
    </row>
    <row r="12" spans="1:7" x14ac:dyDescent="0.3">
      <c r="A12" t="s">
        <v>2644</v>
      </c>
      <c r="B12" t="s">
        <v>2645</v>
      </c>
      <c r="C12" t="s">
        <v>2646</v>
      </c>
      <c r="D12">
        <v>4</v>
      </c>
      <c r="E12" t="s">
        <v>2464</v>
      </c>
      <c r="F12" t="s">
        <v>2457</v>
      </c>
      <c r="G12" t="s">
        <v>2530</v>
      </c>
    </row>
    <row r="13" spans="1:7" x14ac:dyDescent="0.3">
      <c r="A13" t="s">
        <v>2674</v>
      </c>
      <c r="B13" t="s">
        <v>2675</v>
      </c>
      <c r="C13" t="s">
        <v>2716</v>
      </c>
      <c r="D13">
        <v>3</v>
      </c>
      <c r="E13" t="s">
        <v>2461</v>
      </c>
      <c r="G13" t="s">
        <v>2530</v>
      </c>
    </row>
    <row r="14" spans="1:7" x14ac:dyDescent="0.3">
      <c r="A14" t="s">
        <v>2577</v>
      </c>
      <c r="C14" t="s">
        <v>2578</v>
      </c>
      <c r="D14">
        <v>2</v>
      </c>
      <c r="E14" t="s">
        <v>2579</v>
      </c>
      <c r="F14" t="s">
        <v>2717</v>
      </c>
      <c r="G14" t="s">
        <v>2664</v>
      </c>
    </row>
    <row r="15" spans="1:7" x14ac:dyDescent="0.3">
      <c r="A15" t="s">
        <v>2660</v>
      </c>
      <c r="B15" t="s">
        <v>2661</v>
      </c>
      <c r="C15" t="s">
        <v>2718</v>
      </c>
      <c r="D15">
        <v>3</v>
      </c>
      <c r="E15" t="s">
        <v>2516</v>
      </c>
      <c r="F15" t="s">
        <v>2663</v>
      </c>
      <c r="G15" t="s">
        <v>2664</v>
      </c>
    </row>
    <row r="16" spans="1:7" x14ac:dyDescent="0.3">
      <c r="A16" t="s">
        <v>2591</v>
      </c>
      <c r="B16" t="s">
        <v>2592</v>
      </c>
      <c r="C16" t="s">
        <v>2719</v>
      </c>
      <c r="D16">
        <v>3</v>
      </c>
      <c r="E16" t="s">
        <v>2461</v>
      </c>
      <c r="F16" t="s">
        <v>2594</v>
      </c>
      <c r="G16" t="s">
        <v>2720</v>
      </c>
    </row>
    <row r="17" spans="1:7" x14ac:dyDescent="0.3">
      <c r="A17" t="s">
        <v>2620</v>
      </c>
      <c r="B17" t="s">
        <v>2621</v>
      </c>
      <c r="C17" t="s">
        <v>2622</v>
      </c>
      <c r="D17">
        <v>3</v>
      </c>
      <c r="E17" t="s">
        <v>2575</v>
      </c>
      <c r="G17" t="s">
        <v>2721</v>
      </c>
    </row>
    <row r="18" spans="1:7" x14ac:dyDescent="0.3">
      <c r="A18" t="s">
        <v>2588</v>
      </c>
      <c r="B18" t="s">
        <v>2589</v>
      </c>
      <c r="C18" t="s">
        <v>2590</v>
      </c>
      <c r="D18">
        <v>2</v>
      </c>
      <c r="E18" t="s">
        <v>2457</v>
      </c>
      <c r="G18" t="s">
        <v>2721</v>
      </c>
    </row>
    <row r="19" spans="1:7" x14ac:dyDescent="0.3">
      <c r="A19" t="s">
        <v>2551</v>
      </c>
      <c r="B19" t="s">
        <v>2552</v>
      </c>
      <c r="C19" t="s">
        <v>2553</v>
      </c>
      <c r="D19">
        <v>2</v>
      </c>
      <c r="E19" t="s">
        <v>2534</v>
      </c>
      <c r="F19" t="s">
        <v>2457</v>
      </c>
      <c r="G19" t="s">
        <v>2721</v>
      </c>
    </row>
    <row r="20" spans="1:7" x14ac:dyDescent="0.3">
      <c r="A20" t="s">
        <v>2546</v>
      </c>
      <c r="B20" t="s">
        <v>2547</v>
      </c>
      <c r="C20" t="s">
        <v>2548</v>
      </c>
      <c r="D20">
        <v>2</v>
      </c>
      <c r="E20" t="s">
        <v>2549</v>
      </c>
      <c r="F20" t="s">
        <v>2457</v>
      </c>
      <c r="G20" t="s">
        <v>2721</v>
      </c>
    </row>
    <row r="21" spans="1:7" x14ac:dyDescent="0.3">
      <c r="A21" t="s">
        <v>2531</v>
      </c>
      <c r="B21" t="s">
        <v>2532</v>
      </c>
      <c r="C21" t="s">
        <v>2533</v>
      </c>
      <c r="D21">
        <v>2</v>
      </c>
      <c r="E21" t="s">
        <v>2534</v>
      </c>
      <c r="F21" t="s">
        <v>2457</v>
      </c>
      <c r="G21" t="s">
        <v>2721</v>
      </c>
    </row>
    <row r="22" spans="1:7" x14ac:dyDescent="0.3">
      <c r="A22" t="s">
        <v>2526</v>
      </c>
      <c r="B22" t="s">
        <v>2527</v>
      </c>
      <c r="C22" t="s">
        <v>2528</v>
      </c>
      <c r="D22">
        <v>2</v>
      </c>
      <c r="E22" t="s">
        <v>2461</v>
      </c>
      <c r="F22" t="s">
        <v>2529</v>
      </c>
      <c r="G22" t="s">
        <v>2721</v>
      </c>
    </row>
    <row r="23" spans="1:7" x14ac:dyDescent="0.3">
      <c r="A23" t="s">
        <v>2626</v>
      </c>
      <c r="B23" t="s">
        <v>2627</v>
      </c>
      <c r="D23">
        <v>3</v>
      </c>
      <c r="E23" t="s">
        <v>2457</v>
      </c>
      <c r="F23" t="s">
        <v>2628</v>
      </c>
      <c r="G23" t="s">
        <v>2688</v>
      </c>
    </row>
    <row r="24" spans="1:7" x14ac:dyDescent="0.3">
      <c r="A24" t="s">
        <v>2722</v>
      </c>
      <c r="B24" t="s">
        <v>2723</v>
      </c>
      <c r="C24" t="s">
        <v>2724</v>
      </c>
      <c r="D24">
        <v>2</v>
      </c>
      <c r="E24" t="s">
        <v>2725</v>
      </c>
      <c r="G24" t="s">
        <v>2688</v>
      </c>
    </row>
    <row r="25" spans="1:7" x14ac:dyDescent="0.3">
      <c r="A25" t="s">
        <v>2582</v>
      </c>
      <c r="B25" t="s">
        <v>2583</v>
      </c>
      <c r="C25" t="s">
        <v>2584</v>
      </c>
      <c r="D25">
        <v>3</v>
      </c>
      <c r="E25" t="s">
        <v>2461</v>
      </c>
      <c r="G25" t="s">
        <v>2585</v>
      </c>
    </row>
    <row r="26" spans="1:7" x14ac:dyDescent="0.3">
      <c r="A26" t="s">
        <v>2658</v>
      </c>
      <c r="B26" t="s">
        <v>2659</v>
      </c>
      <c r="D26">
        <v>3</v>
      </c>
      <c r="E26" t="s">
        <v>2464</v>
      </c>
      <c r="G26" t="s">
        <v>2581</v>
      </c>
    </row>
    <row r="27" spans="1:7" x14ac:dyDescent="0.3">
      <c r="A27" t="s">
        <v>2564</v>
      </c>
      <c r="B27" t="s">
        <v>2565</v>
      </c>
      <c r="C27" t="s">
        <v>2566</v>
      </c>
      <c r="D27">
        <v>2</v>
      </c>
      <c r="E27" t="s">
        <v>2464</v>
      </c>
      <c r="F27" t="s">
        <v>2567</v>
      </c>
      <c r="G27" t="s">
        <v>2581</v>
      </c>
    </row>
  </sheetData>
  <pageMargins left="0.7" right="0.7" top="0.75" bottom="0.75" header="0.3" footer="0.3"/>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2C781-A2B9-4DAA-9EC9-1BFD4D992388}">
  <dimension ref="A1:C11"/>
  <sheetViews>
    <sheetView workbookViewId="0">
      <selection activeCell="C6" sqref="C6"/>
    </sheetView>
    <sheetView workbookViewId="1"/>
  </sheetViews>
  <sheetFormatPr defaultRowHeight="14.4" x14ac:dyDescent="0.3"/>
  <cols>
    <col min="1" max="1" width="22" bestFit="1" customWidth="1"/>
  </cols>
  <sheetData>
    <row r="1" spans="1:3" x14ac:dyDescent="0.3">
      <c r="A1" s="1" t="s">
        <v>2726</v>
      </c>
      <c r="B1" s="1" t="s">
        <v>2727</v>
      </c>
      <c r="C1" s="1" t="s">
        <v>1392</v>
      </c>
    </row>
    <row r="2" spans="1:3" x14ac:dyDescent="0.3">
      <c r="A2" s="329" t="s">
        <v>2688</v>
      </c>
      <c r="B2">
        <v>1</v>
      </c>
      <c r="C2" s="355" t="s">
        <v>2525</v>
      </c>
    </row>
    <row r="3" spans="1:3" x14ac:dyDescent="0.3">
      <c r="A3" s="329" t="s">
        <v>2664</v>
      </c>
      <c r="B3">
        <v>2</v>
      </c>
      <c r="C3" s="356" t="s">
        <v>2600</v>
      </c>
    </row>
    <row r="4" spans="1:3" x14ac:dyDescent="0.3">
      <c r="A4" s="330" t="s">
        <v>2721</v>
      </c>
      <c r="B4">
        <v>3</v>
      </c>
      <c r="C4" s="357" t="s">
        <v>811</v>
      </c>
    </row>
    <row r="5" spans="1:3" x14ac:dyDescent="0.3">
      <c r="A5" s="330" t="s">
        <v>2720</v>
      </c>
      <c r="B5">
        <v>4</v>
      </c>
    </row>
    <row r="6" spans="1:3" x14ac:dyDescent="0.3">
      <c r="A6" s="330" t="s">
        <v>2605</v>
      </c>
    </row>
    <row r="7" spans="1:3" x14ac:dyDescent="0.3">
      <c r="A7" s="225" t="s">
        <v>2581</v>
      </c>
    </row>
    <row r="8" spans="1:3" x14ac:dyDescent="0.3">
      <c r="A8" s="331" t="s">
        <v>2530</v>
      </c>
    </row>
    <row r="9" spans="1:3" x14ac:dyDescent="0.3">
      <c r="A9" s="332" t="s">
        <v>2458</v>
      </c>
    </row>
    <row r="10" spans="1:3" x14ac:dyDescent="0.3">
      <c r="A10" t="s">
        <v>2585</v>
      </c>
    </row>
    <row r="11" spans="1:3" x14ac:dyDescent="0.3">
      <c r="A11" t="s">
        <v>2643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1E48B-0DAD-4EE6-9B40-93BA5AF79ED2}">
  <dimension ref="A1:B3"/>
  <sheetViews>
    <sheetView workbookViewId="0">
      <selection activeCell="B12" sqref="B12"/>
    </sheetView>
    <sheetView workbookViewId="1"/>
  </sheetViews>
  <sheetFormatPr defaultRowHeight="14.4" x14ac:dyDescent="0.3"/>
  <cols>
    <col min="1" max="1" width="35.44140625" style="2" customWidth="1"/>
    <col min="2" max="2" width="73.5546875" style="2" customWidth="1"/>
  </cols>
  <sheetData>
    <row r="1" spans="1:2" x14ac:dyDescent="0.3">
      <c r="A1" s="2" t="s">
        <v>2728</v>
      </c>
      <c r="B1" s="2" t="s">
        <v>1270</v>
      </c>
    </row>
    <row r="2" spans="1:2" ht="28.8" x14ac:dyDescent="0.3">
      <c r="A2" s="2" t="s">
        <v>2729</v>
      </c>
      <c r="B2" s="2" t="s">
        <v>2730</v>
      </c>
    </row>
    <row r="3" spans="1:2" ht="28.8" x14ac:dyDescent="0.3">
      <c r="A3" s="2" t="s">
        <v>2731</v>
      </c>
      <c r="B3" s="2" t="s">
        <v>2732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E8EC72D64CE71439F77E518ECD15741" ma:contentTypeVersion="12" ma:contentTypeDescription="Create a new document." ma:contentTypeScope="" ma:versionID="746d5022a8982df58fd446e3d73dbbd8">
  <xsd:schema xmlns:xsd="http://www.w3.org/2001/XMLSchema" xmlns:xs="http://www.w3.org/2001/XMLSchema" xmlns:p="http://schemas.microsoft.com/office/2006/metadata/properties" xmlns:ns2="26e30eba-bd7a-4061-b6c0-19502e57052f" xmlns:ns3="23070063-034f-481b-a2bf-54f4eb2affc7" targetNamespace="http://schemas.microsoft.com/office/2006/metadata/properties" ma:root="true" ma:fieldsID="b67cea37ac1ec5c0bdea845098efbc6e" ns2:_="" ns3:_="">
    <xsd:import namespace="26e30eba-bd7a-4061-b6c0-19502e57052f"/>
    <xsd:import namespace="23070063-034f-481b-a2bf-54f4eb2affc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6e30eba-bd7a-4061-b6c0-19502e57052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51bc273-1602-4fac-9ab0-4c4e1ac79c83"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3070063-034f-481b-a2bf-54f4eb2affc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a934d1b-4fa6-467e-a63b-465a62f7d522}" ma:internalName="TaxCatchAll" ma:showField="CatchAllData" ma:web="b4998745-d416-4604-bb05-9d2c24a085e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6e30eba-bd7a-4061-b6c0-19502e57052f">
      <Terms xmlns="http://schemas.microsoft.com/office/infopath/2007/PartnerControls"/>
    </lcf76f155ced4ddcb4097134ff3c332f>
    <TaxCatchAll xmlns="23070063-034f-481b-a2bf-54f4eb2affc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AD6BFCCE-2AB9-4DBF-BE87-32DC534143E2}"/>
</file>

<file path=customXml/itemProps2.xml><?xml version="1.0" encoding="utf-8"?>
<ds:datastoreItem xmlns:ds="http://schemas.openxmlformats.org/officeDocument/2006/customXml" ds:itemID="{7B21963D-AAC5-4DBB-AC04-CA02FDA395EE}">
  <ds:schemaRefs>
    <ds:schemaRef ds:uri="http://purl.org/dc/elements/1.1/"/>
    <ds:schemaRef ds:uri="http://purl.org/dc/dcmitype/"/>
    <ds:schemaRef ds:uri="http://schemas.microsoft.com/office/2006/documentManagement/types"/>
    <ds:schemaRef ds:uri="http://schemas.openxmlformats.org/package/2006/metadata/core-properties"/>
    <ds:schemaRef ds:uri="http://purl.org/dc/terms/"/>
    <ds:schemaRef ds:uri="http://schemas.microsoft.com/office/infopath/2007/PartnerControls"/>
    <ds:schemaRef ds:uri="23070063-034f-481b-a2bf-54f4eb2affc7"/>
    <ds:schemaRef ds:uri="26e30eba-bd7a-4061-b6c0-19502e57052f"/>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6AB024ED-9344-4A60-85DA-28088F3D341B}">
  <ds:schemaRefs>
    <ds:schemaRef ds:uri="http://schemas.microsoft.com/sharepoint/v3/contenttype/forms"/>
  </ds:schemaRefs>
</ds:datastoreItem>
</file>

<file path=customXml/itemProps4.xml><?xml version="1.0" encoding="utf-8"?>
<ds:datastoreItem xmlns:ds="http://schemas.openxmlformats.org/officeDocument/2006/customXml" ds:itemID="{763A2ED7-DD7B-4EDD-BB66-4A608D89E63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38</vt:i4>
      </vt:variant>
    </vt:vector>
  </HeadingPairs>
  <TitlesOfParts>
    <vt:vector size="38" baseType="lpstr">
      <vt:lpstr>README</vt:lpstr>
      <vt:lpstr>Back end</vt:lpstr>
      <vt:lpstr>Front end</vt:lpstr>
      <vt:lpstr>Front end (V2)</vt:lpstr>
      <vt:lpstr>Copy of earlier ideation</vt:lpstr>
      <vt:lpstr>SH - Ideas</vt:lpstr>
      <vt:lpstr>SH - Time bands</vt:lpstr>
      <vt:lpstr>SH - Final</vt:lpstr>
      <vt:lpstr>SH - Regression model</vt:lpstr>
      <vt:lpstr>WH - Evidence</vt:lpstr>
      <vt:lpstr>WH</vt:lpstr>
      <vt:lpstr>WH (2)</vt:lpstr>
      <vt:lpstr>WH - Final</vt:lpstr>
      <vt:lpstr>WH - Final (2)</vt:lpstr>
      <vt:lpstr>WH - 2026</vt:lpstr>
      <vt:lpstr>Climate comparison</vt:lpstr>
      <vt:lpstr>Cooktop</vt:lpstr>
      <vt:lpstr>Old Gantt</vt:lpstr>
      <vt:lpstr>Driving - Evidence</vt:lpstr>
      <vt:lpstr>Driving - Evidence (2)</vt:lpstr>
      <vt:lpstr>Driving - MIA</vt:lpstr>
      <vt:lpstr>Driving - MIA (2)</vt:lpstr>
      <vt:lpstr>Driving - Final</vt:lpstr>
      <vt:lpstr>Solar</vt:lpstr>
      <vt:lpstr>Solar - Tasks</vt:lpstr>
      <vt:lpstr>solarBrainstormWill</vt:lpstr>
      <vt:lpstr>Solar Power Calculator</vt:lpstr>
      <vt:lpstr>Solar - Check import export</vt:lpstr>
      <vt:lpstr>Other electricity use</vt:lpstr>
      <vt:lpstr>Electricity prices</vt:lpstr>
      <vt:lpstr>Gas prices</vt:lpstr>
      <vt:lpstr>Gantt timeline</vt:lpstr>
      <vt:lpstr>Gantt timeline - solar</vt:lpstr>
      <vt:lpstr>Front end (V3)</vt:lpstr>
      <vt:lpstr>Feedback</vt:lpstr>
      <vt:lpstr>PQ - Feedback Table</vt:lpstr>
      <vt:lpstr>Dropdown options</vt:lpstr>
      <vt:lpstr>Risk Table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Gareth Gretton</dc:creator>
  <cp:keywords/>
  <dc:description/>
  <cp:lastModifiedBy>Gareth Gretton</cp:lastModifiedBy>
  <cp:revision/>
  <dcterms:created xsi:type="dcterms:W3CDTF">2024-07-23T06:02:04Z</dcterms:created>
  <dcterms:modified xsi:type="dcterms:W3CDTF">2026-06-19T04:54:39Z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endor">
    <vt:lpwstr/>
  </property>
  <property fmtid="{D5CDD505-2E9C-101B-9397-08002B2CF9AE}" pid="3" name="TaxKeyword">
    <vt:lpwstr/>
  </property>
  <property fmtid="{D5CDD505-2E9C-101B-9397-08002B2CF9AE}" pid="4" name="C3FinancialYear">
    <vt:lpwstr/>
  </property>
  <property fmtid="{D5CDD505-2E9C-101B-9397-08002B2CF9AE}" pid="5" name="MediaServiceImageTags">
    <vt:lpwstr/>
  </property>
  <property fmtid="{D5CDD505-2E9C-101B-9397-08002B2CF9AE}" pid="6" name="ContentTypeId">
    <vt:lpwstr>0x010100EE8EC72D64CE71439F77E518ECD15741</vt:lpwstr>
  </property>
  <property fmtid="{D5CDD505-2E9C-101B-9397-08002B2CF9AE}" pid="7" name="Channel">
    <vt:lpwstr/>
  </property>
  <property fmtid="{D5CDD505-2E9C-101B-9397-08002B2CF9AE}" pid="8" name="C3Topic">
    <vt:lpwstr/>
  </property>
  <property fmtid="{D5CDD505-2E9C-101B-9397-08002B2CF9AE}" pid="9" name="ProgrammeArea">
    <vt:lpwstr/>
  </property>
  <property fmtid="{D5CDD505-2E9C-101B-9397-08002B2CF9AE}" pid="10" name="SaveCode">
    <vt:r8>361948788166046</vt:r8>
  </property>
  <property fmtid="{D5CDD505-2E9C-101B-9397-08002B2CF9AE}" pid="11" name="xd_ProgID">
    <vt:lpwstr/>
  </property>
  <property fmtid="{D5CDD505-2E9C-101B-9397-08002B2CF9AE}" pid="12" name="ComplianceAssetId">
    <vt:lpwstr/>
  </property>
  <property fmtid="{D5CDD505-2E9C-101B-9397-08002B2CF9AE}" pid="13" name="TemplateUrl">
    <vt:lpwstr/>
  </property>
  <property fmtid="{D5CDD505-2E9C-101B-9397-08002B2CF9AE}" pid="14" name="_ExtendedDescription">
    <vt:lpwstr/>
  </property>
  <property fmtid="{D5CDD505-2E9C-101B-9397-08002B2CF9AE}" pid="15" name="URL">
    <vt:lpwstr>, </vt:lpwstr>
  </property>
  <property fmtid="{D5CDD505-2E9C-101B-9397-08002B2CF9AE}" pid="16" name="xd_Signature">
    <vt:bool>false</vt:bool>
  </property>
  <property fmtid="{D5CDD505-2E9C-101B-9397-08002B2CF9AE}" pid="17" name="TriggerFlowInfo">
    <vt:lpwstr/>
  </property>
</Properties>
</file>